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8_{93E5EA99-99C5-4C11-A223-733F7BDE852E}" xr6:coauthVersionLast="47" xr6:coauthVersionMax="47" xr10:uidLastSave="{00000000-0000-0000-0000-000000000000}"/>
  <bookViews>
    <workbookView xWindow="-98" yWindow="-98" windowWidth="23236" windowHeight="13875" firstSheet="4" activeTab="7" xr2:uid="{00081AA2-1CC4-42A0-9ECD-9044B6084557}"/>
  </bookViews>
  <sheets>
    <sheet name="Firm_Info" sheetId="2" r:id="rId1"/>
    <sheet name="Raw_Prices" sheetId="3" r:id="rId2"/>
    <sheet name="Panel_Data" sheetId="4" r:id="rId3"/>
    <sheet name="DiD_Regression" sheetId="5" r:id="rId4"/>
    <sheet name="Sensitivity" sheetId="6" r:id="rId5"/>
    <sheet name="Summary_Dashboard" sheetId="7" r:id="rId6"/>
    <sheet name="Parallel_Trends" sheetId="8" r:id="rId7"/>
    <sheet name="Per_Pair_DiD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9" l="1"/>
  <c r="H8" i="9" a="1"/>
  <c r="E8" i="9" a="1"/>
  <c r="D8" i="9" a="1"/>
  <c r="F8" i="9" s="1"/>
  <c r="G8" i="9" s="1"/>
  <c r="C8" i="9" a="1"/>
  <c r="B8" i="9" a="1"/>
  <c r="H7" i="9" a="1"/>
  <c r="E7" i="9" a="1"/>
  <c r="D7" i="9" a="1"/>
  <c r="F7" i="9" s="1"/>
  <c r="G7" i="9" s="1"/>
  <c r="C7" i="9" a="1"/>
  <c r="B7" i="9" a="1"/>
  <c r="H6" i="9" a="1"/>
  <c r="E6" i="9" a="1"/>
  <c r="D6" i="9" a="1"/>
  <c r="F6" i="9" s="1"/>
  <c r="G6" i="9" s="1"/>
  <c r="C6" i="9" a="1"/>
  <c r="B6" i="9" a="1"/>
  <c r="H5" i="9" a="1"/>
  <c r="E5" i="9" a="1"/>
  <c r="D5" i="9" a="1"/>
  <c r="F5" i="9" s="1"/>
  <c r="G5" i="9" s="1"/>
  <c r="C5" i="9" a="1"/>
  <c r="B5" i="9" a="1"/>
  <c r="H4" i="9" a="1"/>
  <c r="G4" i="9" s="1"/>
  <c r="F4" i="9"/>
  <c r="E4" i="9" a="1"/>
  <c r="D4" i="9" a="1"/>
  <c r="C4" i="9" a="1"/>
  <c r="B4" i="9" a="1"/>
  <c r="F21" i="7"/>
  <c r="C19" i="7"/>
  <c r="B19" i="7"/>
  <c r="A19" i="7"/>
  <c r="C18" i="7"/>
  <c r="B18" i="7"/>
  <c r="A18" i="7"/>
  <c r="C17" i="7"/>
  <c r="B17" i="7"/>
  <c r="A17" i="7"/>
  <c r="C16" i="7"/>
  <c r="B16" i="7"/>
  <c r="A16" i="7"/>
  <c r="C15" i="7"/>
  <c r="B15" i="7"/>
  <c r="A15" i="7"/>
  <c r="C14" i="7"/>
  <c r="B14" i="7"/>
  <c r="A14" i="7"/>
  <c r="B9" i="7"/>
  <c r="B8" i="7"/>
  <c r="B7" i="7"/>
  <c r="A19" i="6" a="1"/>
  <c r="D17" i="6" a="1"/>
  <c r="C17" i="6" a="1"/>
  <c r="B17" i="6" a="1"/>
  <c r="D16" i="6" a="1"/>
  <c r="C16" i="6" a="1"/>
  <c r="B16" i="6" a="1"/>
  <c r="D15" i="6" a="1"/>
  <c r="C15" i="6" a="1"/>
  <c r="B15" i="6" a="1"/>
  <c r="D14" i="6" a="1"/>
  <c r="C14" i="6" a="1"/>
  <c r="B14" i="6" a="1"/>
  <c r="D13" i="6" a="1"/>
  <c r="C13" i="6" a="1"/>
  <c r="B13" i="6" a="1"/>
  <c r="D12" i="6" a="1"/>
  <c r="C12" i="6" a="1"/>
  <c r="B12" i="6" a="1"/>
  <c r="H5" i="6" a="1"/>
  <c r="I6865" i="4"/>
  <c r="I6864" i="4"/>
  <c r="I6863" i="4"/>
  <c r="I6862" i="4"/>
  <c r="I6861" i="4"/>
  <c r="I6860" i="4"/>
  <c r="I6859" i="4"/>
  <c r="I6858" i="4"/>
  <c r="I6857" i="4"/>
  <c r="I6856" i="4"/>
  <c r="I6855" i="4"/>
  <c r="I6854" i="4"/>
  <c r="I6853" i="4"/>
  <c r="I6852" i="4"/>
  <c r="I6851" i="4"/>
  <c r="I6850" i="4"/>
  <c r="I6849" i="4"/>
  <c r="I6848" i="4"/>
  <c r="I6847" i="4"/>
  <c r="I6846" i="4"/>
  <c r="I6845" i="4"/>
  <c r="I6844" i="4"/>
  <c r="I6843" i="4"/>
  <c r="I6842" i="4"/>
  <c r="I6841" i="4"/>
  <c r="I6840" i="4"/>
  <c r="I6839" i="4"/>
  <c r="I6838" i="4"/>
  <c r="I6837" i="4"/>
  <c r="I6836" i="4"/>
  <c r="I6835" i="4"/>
  <c r="I6834" i="4"/>
  <c r="I6833" i="4"/>
  <c r="I6832" i="4"/>
  <c r="I6831" i="4"/>
  <c r="I6830" i="4"/>
  <c r="I6829" i="4"/>
  <c r="I6828" i="4"/>
  <c r="I6827" i="4"/>
  <c r="I6826" i="4"/>
  <c r="I6825" i="4"/>
  <c r="I6824" i="4"/>
  <c r="I6823" i="4"/>
  <c r="I6822" i="4"/>
  <c r="I6821" i="4"/>
  <c r="I6820" i="4"/>
  <c r="I6819" i="4"/>
  <c r="I6818" i="4"/>
  <c r="I6817" i="4"/>
  <c r="I6816" i="4"/>
  <c r="I6815" i="4"/>
  <c r="I6814" i="4"/>
  <c r="I6813" i="4"/>
  <c r="I6812" i="4"/>
  <c r="I6811" i="4"/>
  <c r="I6810" i="4"/>
  <c r="I6809" i="4"/>
  <c r="I6808" i="4"/>
  <c r="I6807" i="4"/>
  <c r="I6806" i="4"/>
  <c r="I6805" i="4"/>
  <c r="I6804" i="4"/>
  <c r="I6803" i="4"/>
  <c r="I6802" i="4"/>
  <c r="I6801" i="4"/>
  <c r="I6800" i="4"/>
  <c r="I6799" i="4"/>
  <c r="I6798" i="4"/>
  <c r="I6797" i="4"/>
  <c r="I6796" i="4"/>
  <c r="I6795" i="4"/>
  <c r="I6794" i="4"/>
  <c r="I6793" i="4"/>
  <c r="I6792" i="4"/>
  <c r="I6791" i="4"/>
  <c r="I6790" i="4"/>
  <c r="I6789" i="4"/>
  <c r="I6788" i="4"/>
  <c r="I6787" i="4"/>
  <c r="I6786" i="4"/>
  <c r="I6785" i="4"/>
  <c r="I6784" i="4"/>
  <c r="I6783" i="4"/>
  <c r="I6782" i="4"/>
  <c r="I6781" i="4"/>
  <c r="I6780" i="4"/>
  <c r="I6779" i="4"/>
  <c r="I6778" i="4"/>
  <c r="I6777" i="4"/>
  <c r="I6776" i="4"/>
  <c r="I6775" i="4"/>
  <c r="I6774" i="4"/>
  <c r="I6773" i="4"/>
  <c r="I6772" i="4"/>
  <c r="I6771" i="4"/>
  <c r="I6770" i="4"/>
  <c r="I6769" i="4"/>
  <c r="I6768" i="4"/>
  <c r="I6767" i="4"/>
  <c r="I6766" i="4"/>
  <c r="I6765" i="4"/>
  <c r="I6764" i="4"/>
  <c r="I6763" i="4"/>
  <c r="I6762" i="4"/>
  <c r="I6761" i="4"/>
  <c r="I6760" i="4"/>
  <c r="I6759" i="4"/>
  <c r="I6758" i="4"/>
  <c r="I6757" i="4"/>
  <c r="I6756" i="4"/>
  <c r="I6755" i="4"/>
  <c r="I6754" i="4"/>
  <c r="I6753" i="4"/>
  <c r="I6752" i="4"/>
  <c r="I6751" i="4"/>
  <c r="I6750" i="4"/>
  <c r="I6749" i="4"/>
  <c r="I6748" i="4"/>
  <c r="I6747" i="4"/>
  <c r="I6746" i="4"/>
  <c r="I6745" i="4"/>
  <c r="I6744" i="4"/>
  <c r="I6743" i="4"/>
  <c r="I6742" i="4"/>
  <c r="I6741" i="4"/>
  <c r="I6740" i="4"/>
  <c r="I6739" i="4"/>
  <c r="I6738" i="4"/>
  <c r="I6737" i="4"/>
  <c r="I6736" i="4"/>
  <c r="I6735" i="4"/>
  <c r="I6734" i="4"/>
  <c r="I6733" i="4"/>
  <c r="I6732" i="4"/>
  <c r="I6731" i="4"/>
  <c r="I6730" i="4"/>
  <c r="I6729" i="4"/>
  <c r="I6728" i="4"/>
  <c r="I6727" i="4"/>
  <c r="I6726" i="4"/>
  <c r="I6725" i="4"/>
  <c r="I6724" i="4"/>
  <c r="I6723" i="4"/>
  <c r="I6722" i="4"/>
  <c r="I6721" i="4"/>
  <c r="I6720" i="4"/>
  <c r="I6719" i="4"/>
  <c r="I6718" i="4"/>
  <c r="I6717" i="4"/>
  <c r="I6716" i="4"/>
  <c r="I6715" i="4"/>
  <c r="I6714" i="4"/>
  <c r="I6713" i="4"/>
  <c r="I6712" i="4"/>
  <c r="I6711" i="4"/>
  <c r="I6710" i="4"/>
  <c r="I6709" i="4"/>
  <c r="I6708" i="4"/>
  <c r="I6707" i="4"/>
  <c r="I6706" i="4"/>
  <c r="I6705" i="4"/>
  <c r="I6704" i="4"/>
  <c r="I6703" i="4"/>
  <c r="I6702" i="4"/>
  <c r="I6701" i="4"/>
  <c r="I6700" i="4"/>
  <c r="I6699" i="4"/>
  <c r="I6698" i="4"/>
  <c r="I6697" i="4"/>
  <c r="I6696" i="4"/>
  <c r="I6695" i="4"/>
  <c r="I6694" i="4"/>
  <c r="I6693" i="4"/>
  <c r="I6692" i="4"/>
  <c r="I6691" i="4"/>
  <c r="I6690" i="4"/>
  <c r="I6689" i="4"/>
  <c r="I6688" i="4"/>
  <c r="I6687" i="4"/>
  <c r="I6686" i="4"/>
  <c r="I6685" i="4"/>
  <c r="I6684" i="4"/>
  <c r="I6683" i="4"/>
  <c r="I6682" i="4"/>
  <c r="I6681" i="4"/>
  <c r="I6680" i="4"/>
  <c r="I6679" i="4"/>
  <c r="I6678" i="4"/>
  <c r="I6677" i="4"/>
  <c r="I6676" i="4"/>
  <c r="I6675" i="4"/>
  <c r="I6674" i="4"/>
  <c r="I6673" i="4"/>
  <c r="I6672" i="4"/>
  <c r="I6671" i="4"/>
  <c r="I6670" i="4"/>
  <c r="I6669" i="4"/>
  <c r="I6668" i="4"/>
  <c r="I6667" i="4"/>
  <c r="I6666" i="4"/>
  <c r="I6665" i="4"/>
  <c r="I6664" i="4"/>
  <c r="I6663" i="4"/>
  <c r="I6662" i="4"/>
  <c r="I6661" i="4"/>
  <c r="I6660" i="4"/>
  <c r="I6659" i="4"/>
  <c r="I6658" i="4"/>
  <c r="I6657" i="4"/>
  <c r="I6656" i="4"/>
  <c r="I6655" i="4"/>
  <c r="I6654" i="4"/>
  <c r="I6653" i="4"/>
  <c r="I6652" i="4"/>
  <c r="I6651" i="4"/>
  <c r="I6650" i="4"/>
  <c r="I6649" i="4"/>
  <c r="I6648" i="4"/>
  <c r="I6647" i="4"/>
  <c r="I6646" i="4"/>
  <c r="I6645" i="4"/>
  <c r="I6644" i="4"/>
  <c r="I6643" i="4"/>
  <c r="I6642" i="4"/>
  <c r="I6641" i="4"/>
  <c r="I6640" i="4"/>
  <c r="I6639" i="4"/>
  <c r="I6638" i="4"/>
  <c r="I6637" i="4"/>
  <c r="I6636" i="4"/>
  <c r="I6635" i="4"/>
  <c r="I6634" i="4"/>
  <c r="I6633" i="4"/>
  <c r="I6632" i="4"/>
  <c r="I6631" i="4"/>
  <c r="I6630" i="4"/>
  <c r="I6629" i="4"/>
  <c r="I6628" i="4"/>
  <c r="I6627" i="4"/>
  <c r="I6626" i="4"/>
  <c r="I6625" i="4"/>
  <c r="I6624" i="4"/>
  <c r="I6623" i="4"/>
  <c r="I6622" i="4"/>
  <c r="I6621" i="4"/>
  <c r="I6620" i="4"/>
  <c r="I6619" i="4"/>
  <c r="I6618" i="4"/>
  <c r="I6617" i="4"/>
  <c r="I6616" i="4"/>
  <c r="I6615" i="4"/>
  <c r="I6614" i="4"/>
  <c r="I6613" i="4"/>
  <c r="I6612" i="4"/>
  <c r="I6611" i="4"/>
  <c r="I6610" i="4"/>
  <c r="I6609" i="4"/>
  <c r="I6608" i="4"/>
  <c r="I6607" i="4"/>
  <c r="I6606" i="4"/>
  <c r="I6605" i="4"/>
  <c r="I6604" i="4"/>
  <c r="I6603" i="4"/>
  <c r="I6602" i="4"/>
  <c r="I6601" i="4"/>
  <c r="I6600" i="4"/>
  <c r="I6599" i="4"/>
  <c r="I6598" i="4"/>
  <c r="I6597" i="4"/>
  <c r="I6596" i="4"/>
  <c r="I6595" i="4"/>
  <c r="I6594" i="4"/>
  <c r="I6593" i="4"/>
  <c r="I6592" i="4"/>
  <c r="I6591" i="4"/>
  <c r="I6590" i="4"/>
  <c r="I6589" i="4"/>
  <c r="I6588" i="4"/>
  <c r="I6587" i="4"/>
  <c r="I6586" i="4"/>
  <c r="I6585" i="4"/>
  <c r="I6584" i="4"/>
  <c r="I6583" i="4"/>
  <c r="I6582" i="4"/>
  <c r="I6581" i="4"/>
  <c r="I6580" i="4"/>
  <c r="I6579" i="4"/>
  <c r="I6578" i="4"/>
  <c r="I6577" i="4"/>
  <c r="I6576" i="4"/>
  <c r="I6575" i="4"/>
  <c r="I6574" i="4"/>
  <c r="I6573" i="4"/>
  <c r="I6572" i="4"/>
  <c r="I6571" i="4"/>
  <c r="I6570" i="4"/>
  <c r="I6569" i="4"/>
  <c r="I6568" i="4"/>
  <c r="I6567" i="4"/>
  <c r="I6566" i="4"/>
  <c r="I6565" i="4"/>
  <c r="I6564" i="4"/>
  <c r="I6563" i="4"/>
  <c r="I6562" i="4"/>
  <c r="I6561" i="4"/>
  <c r="I6560" i="4"/>
  <c r="I6559" i="4"/>
  <c r="I6558" i="4"/>
  <c r="I6557" i="4"/>
  <c r="I6556" i="4"/>
  <c r="I6555" i="4"/>
  <c r="I6554" i="4"/>
  <c r="I6553" i="4"/>
  <c r="I6552" i="4"/>
  <c r="I6551" i="4"/>
  <c r="I6550" i="4"/>
  <c r="I6549" i="4"/>
  <c r="I6548" i="4"/>
  <c r="I6547" i="4"/>
  <c r="I6546" i="4"/>
  <c r="I6545" i="4"/>
  <c r="I6544" i="4"/>
  <c r="I6543" i="4"/>
  <c r="I6542" i="4"/>
  <c r="I6541" i="4"/>
  <c r="I6540" i="4"/>
  <c r="I6539" i="4"/>
  <c r="I6538" i="4"/>
  <c r="I6537" i="4"/>
  <c r="I6536" i="4"/>
  <c r="I6535" i="4"/>
  <c r="I6534" i="4"/>
  <c r="I6533" i="4"/>
  <c r="I6532" i="4"/>
  <c r="I6531" i="4"/>
  <c r="I6530" i="4"/>
  <c r="I6529" i="4"/>
  <c r="I6528" i="4"/>
  <c r="I6527" i="4"/>
  <c r="I6526" i="4"/>
  <c r="I6525" i="4"/>
  <c r="I6524" i="4"/>
  <c r="I6523" i="4"/>
  <c r="I6522" i="4"/>
  <c r="I6521" i="4"/>
  <c r="I6520" i="4"/>
  <c r="I6519" i="4"/>
  <c r="I6518" i="4"/>
  <c r="I6517" i="4"/>
  <c r="I6516" i="4"/>
  <c r="I6515" i="4"/>
  <c r="I6514" i="4"/>
  <c r="I6513" i="4"/>
  <c r="I6512" i="4"/>
  <c r="I6511" i="4"/>
  <c r="I6510" i="4"/>
  <c r="I6509" i="4"/>
  <c r="I6508" i="4"/>
  <c r="I6507" i="4"/>
  <c r="I6506" i="4"/>
  <c r="I6505" i="4"/>
  <c r="I6504" i="4"/>
  <c r="I6503" i="4"/>
  <c r="I6502" i="4"/>
  <c r="I6501" i="4"/>
  <c r="I6500" i="4"/>
  <c r="I6499" i="4"/>
  <c r="I6498" i="4"/>
  <c r="I6497" i="4"/>
  <c r="I6496" i="4"/>
  <c r="I6495" i="4"/>
  <c r="I6494" i="4"/>
  <c r="I6493" i="4"/>
  <c r="I6492" i="4"/>
  <c r="I6491" i="4"/>
  <c r="I6490" i="4"/>
  <c r="I6489" i="4"/>
  <c r="I6488" i="4"/>
  <c r="I6487" i="4"/>
  <c r="I6486" i="4"/>
  <c r="I6485" i="4"/>
  <c r="I6484" i="4"/>
  <c r="I6483" i="4"/>
  <c r="I6482" i="4"/>
  <c r="I6481" i="4"/>
  <c r="I6480" i="4"/>
  <c r="I6479" i="4"/>
  <c r="I6478" i="4"/>
  <c r="I6477" i="4"/>
  <c r="I6476" i="4"/>
  <c r="I6475" i="4"/>
  <c r="I6474" i="4"/>
  <c r="I6473" i="4"/>
  <c r="I6472" i="4"/>
  <c r="I6471" i="4"/>
  <c r="I6470" i="4"/>
  <c r="I6469" i="4"/>
  <c r="I6468" i="4"/>
  <c r="I6467" i="4"/>
  <c r="I6466" i="4"/>
  <c r="I6465" i="4"/>
  <c r="I6464" i="4"/>
  <c r="I6463" i="4"/>
  <c r="I6462" i="4"/>
  <c r="I6461" i="4"/>
  <c r="I6460" i="4"/>
  <c r="I6459" i="4"/>
  <c r="I6458" i="4"/>
  <c r="I6457" i="4"/>
  <c r="I6456" i="4"/>
  <c r="I6455" i="4"/>
  <c r="I6454" i="4"/>
  <c r="I6453" i="4"/>
  <c r="I6452" i="4"/>
  <c r="I6451" i="4"/>
  <c r="I6450" i="4"/>
  <c r="I6449" i="4"/>
  <c r="I6448" i="4"/>
  <c r="I6447" i="4"/>
  <c r="I6446" i="4"/>
  <c r="I6445" i="4"/>
  <c r="I6444" i="4"/>
  <c r="I6443" i="4"/>
  <c r="I6442" i="4"/>
  <c r="I6441" i="4"/>
  <c r="I6440" i="4"/>
  <c r="I6439" i="4"/>
  <c r="I6438" i="4"/>
  <c r="I6437" i="4"/>
  <c r="I6436" i="4"/>
  <c r="I6435" i="4"/>
  <c r="I6434" i="4"/>
  <c r="I6433" i="4"/>
  <c r="I6432" i="4"/>
  <c r="I6431" i="4"/>
  <c r="I6430" i="4"/>
  <c r="I6429" i="4"/>
  <c r="I6428" i="4"/>
  <c r="I6427" i="4"/>
  <c r="I6426" i="4"/>
  <c r="I6425" i="4"/>
  <c r="I6424" i="4"/>
  <c r="I6423" i="4"/>
  <c r="I6422" i="4"/>
  <c r="I6421" i="4"/>
  <c r="I6420" i="4"/>
  <c r="I6419" i="4"/>
  <c r="I6418" i="4"/>
  <c r="I6417" i="4"/>
  <c r="I6416" i="4"/>
  <c r="I6415" i="4"/>
  <c r="I6414" i="4"/>
  <c r="I6413" i="4"/>
  <c r="I6412" i="4"/>
  <c r="I6411" i="4"/>
  <c r="I6410" i="4"/>
  <c r="I6409" i="4"/>
  <c r="I6408" i="4"/>
  <c r="I6407" i="4"/>
  <c r="I6406" i="4"/>
  <c r="I6405" i="4"/>
  <c r="I6404" i="4"/>
  <c r="I6403" i="4"/>
  <c r="I6402" i="4"/>
  <c r="I6401" i="4"/>
  <c r="I6400" i="4"/>
  <c r="I6399" i="4"/>
  <c r="I6398" i="4"/>
  <c r="I6397" i="4"/>
  <c r="I6396" i="4"/>
  <c r="I6395" i="4"/>
  <c r="I6394" i="4"/>
  <c r="I6393" i="4"/>
  <c r="I6392" i="4"/>
  <c r="I6391" i="4"/>
  <c r="I6390" i="4"/>
  <c r="I6389" i="4"/>
  <c r="I6388" i="4"/>
  <c r="I6387" i="4"/>
  <c r="I6386" i="4"/>
  <c r="I6385" i="4"/>
  <c r="I6384" i="4"/>
  <c r="I6383" i="4"/>
  <c r="I6382" i="4"/>
  <c r="I6381" i="4"/>
  <c r="I6380" i="4"/>
  <c r="I6379" i="4"/>
  <c r="I6378" i="4"/>
  <c r="I6377" i="4"/>
  <c r="I6376" i="4"/>
  <c r="I6375" i="4"/>
  <c r="I6374" i="4"/>
  <c r="I6373" i="4"/>
  <c r="I6372" i="4"/>
  <c r="I6371" i="4"/>
  <c r="I6370" i="4"/>
  <c r="I6369" i="4"/>
  <c r="I6368" i="4"/>
  <c r="I6367" i="4"/>
  <c r="I6366" i="4"/>
  <c r="I6365" i="4"/>
  <c r="I6364" i="4"/>
  <c r="I6363" i="4"/>
  <c r="I6362" i="4"/>
  <c r="I6361" i="4"/>
  <c r="I6360" i="4"/>
  <c r="I6359" i="4"/>
  <c r="I6358" i="4"/>
  <c r="I6357" i="4"/>
  <c r="I6356" i="4"/>
  <c r="I6355" i="4"/>
  <c r="I6354" i="4"/>
  <c r="I6353" i="4"/>
  <c r="I6352" i="4"/>
  <c r="I6351" i="4"/>
  <c r="I6350" i="4"/>
  <c r="I6349" i="4"/>
  <c r="I6348" i="4"/>
  <c r="I6347" i="4"/>
  <c r="I6346" i="4"/>
  <c r="I6345" i="4"/>
  <c r="I6344" i="4"/>
  <c r="I6343" i="4"/>
  <c r="I6342" i="4"/>
  <c r="I6341" i="4"/>
  <c r="I6340" i="4"/>
  <c r="I6339" i="4"/>
  <c r="I6338" i="4"/>
  <c r="I6337" i="4"/>
  <c r="I6336" i="4"/>
  <c r="I6335" i="4"/>
  <c r="I6334" i="4"/>
  <c r="I6333" i="4"/>
  <c r="I6332" i="4"/>
  <c r="I6331" i="4"/>
  <c r="I6330" i="4"/>
  <c r="I6329" i="4"/>
  <c r="I6328" i="4"/>
  <c r="I6327" i="4"/>
  <c r="I6326" i="4"/>
  <c r="I6325" i="4"/>
  <c r="I6324" i="4"/>
  <c r="I6323" i="4"/>
  <c r="I6322" i="4"/>
  <c r="I6321" i="4"/>
  <c r="I6320" i="4"/>
  <c r="I6319" i="4"/>
  <c r="I6318" i="4"/>
  <c r="I6317" i="4"/>
  <c r="I6316" i="4"/>
  <c r="I6315" i="4"/>
  <c r="I6314" i="4"/>
  <c r="I6313" i="4"/>
  <c r="I6312" i="4"/>
  <c r="I6311" i="4"/>
  <c r="I6310" i="4"/>
  <c r="I6309" i="4"/>
  <c r="I6308" i="4"/>
  <c r="I6307" i="4"/>
  <c r="I6306" i="4"/>
  <c r="I6305" i="4"/>
  <c r="I6304" i="4"/>
  <c r="I6303" i="4"/>
  <c r="I6302" i="4"/>
  <c r="I6301" i="4"/>
  <c r="I6300" i="4"/>
  <c r="I6299" i="4"/>
  <c r="I6298" i="4"/>
  <c r="I6297" i="4"/>
  <c r="I6296" i="4"/>
  <c r="I6295" i="4"/>
  <c r="I6294" i="4"/>
  <c r="I6293" i="4"/>
  <c r="I6292" i="4"/>
  <c r="I6291" i="4"/>
  <c r="I6290" i="4"/>
  <c r="I6289" i="4"/>
  <c r="I6288" i="4"/>
  <c r="I6287" i="4"/>
  <c r="I6286" i="4"/>
  <c r="I6285" i="4"/>
  <c r="I6284" i="4"/>
  <c r="I6283" i="4"/>
  <c r="I6282" i="4"/>
  <c r="I6281" i="4"/>
  <c r="I6280" i="4"/>
  <c r="I6279" i="4"/>
  <c r="I6278" i="4"/>
  <c r="I6277" i="4"/>
  <c r="I6276" i="4"/>
  <c r="I6275" i="4"/>
  <c r="I6274" i="4"/>
  <c r="I6273" i="4"/>
  <c r="I6272" i="4"/>
  <c r="I6271" i="4"/>
  <c r="I6270" i="4"/>
  <c r="I6269" i="4"/>
  <c r="I6268" i="4"/>
  <c r="I6267" i="4"/>
  <c r="I6266" i="4"/>
  <c r="I6265" i="4"/>
  <c r="I6264" i="4"/>
  <c r="I6263" i="4"/>
  <c r="I6262" i="4"/>
  <c r="I6261" i="4"/>
  <c r="I6260" i="4"/>
  <c r="I6259" i="4"/>
  <c r="I6258" i="4"/>
  <c r="I6257" i="4"/>
  <c r="I6256" i="4"/>
  <c r="I6255" i="4"/>
  <c r="I6254" i="4"/>
  <c r="I6253" i="4"/>
  <c r="I6252" i="4"/>
  <c r="I6251" i="4"/>
  <c r="I6250" i="4"/>
  <c r="I6249" i="4"/>
  <c r="I6248" i="4"/>
  <c r="I6247" i="4"/>
  <c r="I6246" i="4"/>
  <c r="I6245" i="4"/>
  <c r="I6244" i="4"/>
  <c r="I6243" i="4"/>
  <c r="I6242" i="4"/>
  <c r="I6241" i="4"/>
  <c r="I6240" i="4"/>
  <c r="I6239" i="4"/>
  <c r="I6238" i="4"/>
  <c r="I6237" i="4"/>
  <c r="I6236" i="4"/>
  <c r="I6235" i="4"/>
  <c r="I6234" i="4"/>
  <c r="I6233" i="4"/>
  <c r="I6232" i="4"/>
  <c r="I6231" i="4"/>
  <c r="I6230" i="4"/>
  <c r="I6229" i="4"/>
  <c r="I6228" i="4"/>
  <c r="I6227" i="4"/>
  <c r="I6226" i="4"/>
  <c r="I6225" i="4"/>
  <c r="I6224" i="4"/>
  <c r="I6223" i="4"/>
  <c r="I6222" i="4"/>
  <c r="I6221" i="4"/>
  <c r="I6220" i="4"/>
  <c r="I6219" i="4"/>
  <c r="I6218" i="4"/>
  <c r="I6217" i="4"/>
  <c r="I6216" i="4"/>
  <c r="I6215" i="4"/>
  <c r="I6214" i="4"/>
  <c r="I6213" i="4"/>
  <c r="I6212" i="4"/>
  <c r="I6211" i="4"/>
  <c r="I6210" i="4"/>
  <c r="I6209" i="4"/>
  <c r="I6208" i="4"/>
  <c r="I6207" i="4"/>
  <c r="I6206" i="4"/>
  <c r="I6205" i="4"/>
  <c r="I6204" i="4"/>
  <c r="I6203" i="4"/>
  <c r="I6202" i="4"/>
  <c r="I6201" i="4"/>
  <c r="I6200" i="4"/>
  <c r="I6199" i="4"/>
  <c r="I6198" i="4"/>
  <c r="I6197" i="4"/>
  <c r="I6196" i="4"/>
  <c r="I6195" i="4"/>
  <c r="I6194" i="4"/>
  <c r="I6193" i="4"/>
  <c r="I6192" i="4"/>
  <c r="I6191" i="4"/>
  <c r="I6190" i="4"/>
  <c r="I6189" i="4"/>
  <c r="I6188" i="4"/>
  <c r="I6187" i="4"/>
  <c r="I6186" i="4"/>
  <c r="I6185" i="4"/>
  <c r="I6184" i="4"/>
  <c r="I6183" i="4"/>
  <c r="I6182" i="4"/>
  <c r="I6181" i="4"/>
  <c r="I6180" i="4"/>
  <c r="I6179" i="4"/>
  <c r="I6178" i="4"/>
  <c r="I6177" i="4"/>
  <c r="I6176" i="4"/>
  <c r="I6175" i="4"/>
  <c r="I6174" i="4"/>
  <c r="I6173" i="4"/>
  <c r="I6172" i="4"/>
  <c r="I6171" i="4"/>
  <c r="I6170" i="4"/>
  <c r="I6169" i="4"/>
  <c r="I6168" i="4"/>
  <c r="I6167" i="4"/>
  <c r="I6166" i="4"/>
  <c r="I6165" i="4"/>
  <c r="I6164" i="4"/>
  <c r="I6163" i="4"/>
  <c r="I6162" i="4"/>
  <c r="I6161" i="4"/>
  <c r="I6160" i="4"/>
  <c r="I6159" i="4"/>
  <c r="I6158" i="4"/>
  <c r="I6157" i="4"/>
  <c r="I6156" i="4"/>
  <c r="I6155" i="4"/>
  <c r="I6154" i="4"/>
  <c r="I6153" i="4"/>
  <c r="I6152" i="4"/>
  <c r="I6151" i="4"/>
  <c r="I6150" i="4"/>
  <c r="I6149" i="4"/>
  <c r="I6148" i="4"/>
  <c r="I6147" i="4"/>
  <c r="I6146" i="4"/>
  <c r="I6145" i="4"/>
  <c r="I6144" i="4"/>
  <c r="I6143" i="4"/>
  <c r="I6142" i="4"/>
  <c r="I6141" i="4"/>
  <c r="I6140" i="4"/>
  <c r="I6139" i="4"/>
  <c r="I6138" i="4"/>
  <c r="I6137" i="4"/>
  <c r="I6136" i="4"/>
  <c r="I6135" i="4"/>
  <c r="I6134" i="4"/>
  <c r="I6133" i="4"/>
  <c r="I6132" i="4"/>
  <c r="I6131" i="4"/>
  <c r="I6130" i="4"/>
  <c r="I6129" i="4"/>
  <c r="I6128" i="4"/>
  <c r="I6127" i="4"/>
  <c r="I6126" i="4"/>
  <c r="I6125" i="4"/>
  <c r="I6124" i="4"/>
  <c r="I6123" i="4"/>
  <c r="I6122" i="4"/>
  <c r="I6121" i="4"/>
  <c r="I6120" i="4"/>
  <c r="I6119" i="4"/>
  <c r="I6118" i="4"/>
  <c r="I6117" i="4"/>
  <c r="I6116" i="4"/>
  <c r="I6115" i="4"/>
  <c r="I6114" i="4"/>
  <c r="I6113" i="4"/>
  <c r="I6112" i="4"/>
  <c r="I6111" i="4"/>
  <c r="I6110" i="4"/>
  <c r="I6109" i="4"/>
  <c r="I6108" i="4"/>
  <c r="I6107" i="4"/>
  <c r="I6106" i="4"/>
  <c r="I6105" i="4"/>
  <c r="I6104" i="4"/>
  <c r="I6103" i="4"/>
  <c r="I6102" i="4"/>
  <c r="I6101" i="4"/>
  <c r="I6100" i="4"/>
  <c r="I6099" i="4"/>
  <c r="I6098" i="4"/>
  <c r="I6097" i="4"/>
  <c r="I6096" i="4"/>
  <c r="I6095" i="4"/>
  <c r="I6094" i="4"/>
  <c r="I6093" i="4"/>
  <c r="I6092" i="4"/>
  <c r="I6091" i="4"/>
  <c r="I6090" i="4"/>
  <c r="I6089" i="4"/>
  <c r="I6088" i="4"/>
  <c r="I6087" i="4"/>
  <c r="I6086" i="4"/>
  <c r="I6085" i="4"/>
  <c r="I6084" i="4"/>
  <c r="I6083" i="4"/>
  <c r="I6082" i="4"/>
  <c r="I6081" i="4"/>
  <c r="I6080" i="4"/>
  <c r="I6079" i="4"/>
  <c r="I6078" i="4"/>
  <c r="I6077" i="4"/>
  <c r="I6076" i="4"/>
  <c r="I6075" i="4"/>
  <c r="I6074" i="4"/>
  <c r="I6073" i="4"/>
  <c r="I6072" i="4"/>
  <c r="I6071" i="4"/>
  <c r="I6070" i="4"/>
  <c r="I6069" i="4"/>
  <c r="I6068" i="4"/>
  <c r="I6067" i="4"/>
  <c r="I6066" i="4"/>
  <c r="I6065" i="4"/>
  <c r="I6064" i="4"/>
  <c r="I6063" i="4"/>
  <c r="I6062" i="4"/>
  <c r="I6061" i="4"/>
  <c r="I6060" i="4"/>
  <c r="I6059" i="4"/>
  <c r="I6058" i="4"/>
  <c r="I6057" i="4"/>
  <c r="I6056" i="4"/>
  <c r="I6055" i="4"/>
  <c r="I6054" i="4"/>
  <c r="I6053" i="4"/>
  <c r="I6052" i="4"/>
  <c r="I6051" i="4"/>
  <c r="I6050" i="4"/>
  <c r="I6049" i="4"/>
  <c r="I6048" i="4"/>
  <c r="I6047" i="4"/>
  <c r="I6046" i="4"/>
  <c r="I6045" i="4"/>
  <c r="I6044" i="4"/>
  <c r="I6043" i="4"/>
  <c r="I6042" i="4"/>
  <c r="I6041" i="4"/>
  <c r="I6040" i="4"/>
  <c r="I6039" i="4"/>
  <c r="I6038" i="4"/>
  <c r="I6037" i="4"/>
  <c r="I6036" i="4"/>
  <c r="I6035" i="4"/>
  <c r="I6034" i="4"/>
  <c r="I6033" i="4"/>
  <c r="I6032" i="4"/>
  <c r="I6031" i="4"/>
  <c r="I6030" i="4"/>
  <c r="I6029" i="4"/>
  <c r="I6028" i="4"/>
  <c r="I6027" i="4"/>
  <c r="I6026" i="4"/>
  <c r="I6025" i="4"/>
  <c r="I6024" i="4"/>
  <c r="I6023" i="4"/>
  <c r="I6022" i="4"/>
  <c r="I6021" i="4"/>
  <c r="I6020" i="4"/>
  <c r="I6019" i="4"/>
  <c r="I6018" i="4"/>
  <c r="I6017" i="4"/>
  <c r="I6016" i="4"/>
  <c r="I6015" i="4"/>
  <c r="I6014" i="4"/>
  <c r="I6013" i="4"/>
  <c r="I6012" i="4"/>
  <c r="I6011" i="4"/>
  <c r="I6010" i="4"/>
  <c r="I6009" i="4"/>
  <c r="I6008" i="4"/>
  <c r="I6007" i="4"/>
  <c r="I6006" i="4"/>
  <c r="I6005" i="4"/>
  <c r="I6004" i="4"/>
  <c r="I6003" i="4"/>
  <c r="I6002" i="4"/>
  <c r="I6001" i="4"/>
  <c r="I6000" i="4"/>
  <c r="I5999" i="4"/>
  <c r="I5998" i="4"/>
  <c r="I5997" i="4"/>
  <c r="I5996" i="4"/>
  <c r="I5995" i="4"/>
  <c r="I5994" i="4"/>
  <c r="I5993" i="4"/>
  <c r="I5992" i="4"/>
  <c r="I5991" i="4"/>
  <c r="I5990" i="4"/>
  <c r="I5989" i="4"/>
  <c r="I5988" i="4"/>
  <c r="I5987" i="4"/>
  <c r="I5986" i="4"/>
  <c r="I5985" i="4"/>
  <c r="I5984" i="4"/>
  <c r="I5983" i="4"/>
  <c r="I5982" i="4"/>
  <c r="I5981" i="4"/>
  <c r="I5980" i="4"/>
  <c r="I5979" i="4"/>
  <c r="I5978" i="4"/>
  <c r="I5977" i="4"/>
  <c r="I5976" i="4"/>
  <c r="I5975" i="4"/>
  <c r="I5974" i="4"/>
  <c r="I5973" i="4"/>
  <c r="I5972" i="4"/>
  <c r="I5971" i="4"/>
  <c r="I5970" i="4"/>
  <c r="I5969" i="4"/>
  <c r="I5968" i="4"/>
  <c r="I5967" i="4"/>
  <c r="I5966" i="4"/>
  <c r="I5965" i="4"/>
  <c r="I5964" i="4"/>
  <c r="I5963" i="4"/>
  <c r="I5962" i="4"/>
  <c r="I5961" i="4"/>
  <c r="I5960" i="4"/>
  <c r="I5959" i="4"/>
  <c r="I5958" i="4"/>
  <c r="I5957" i="4"/>
  <c r="I5956" i="4"/>
  <c r="I5955" i="4"/>
  <c r="I5954" i="4"/>
  <c r="I5953" i="4"/>
  <c r="I5952" i="4"/>
  <c r="I5951" i="4"/>
  <c r="I5950" i="4"/>
  <c r="I5949" i="4"/>
  <c r="I5948" i="4"/>
  <c r="I5947" i="4"/>
  <c r="I5946" i="4"/>
  <c r="I5945" i="4"/>
  <c r="I5944" i="4"/>
  <c r="I5943" i="4"/>
  <c r="I5942" i="4"/>
  <c r="I5941" i="4"/>
  <c r="I5940" i="4"/>
  <c r="I5939" i="4"/>
  <c r="I5938" i="4"/>
  <c r="I5937" i="4"/>
  <c r="I5936" i="4"/>
  <c r="I5935" i="4"/>
  <c r="I5934" i="4"/>
  <c r="I5933" i="4"/>
  <c r="I5932" i="4"/>
  <c r="I5931" i="4"/>
  <c r="I5930" i="4"/>
  <c r="I5929" i="4"/>
  <c r="I5928" i="4"/>
  <c r="I5927" i="4"/>
  <c r="I5926" i="4"/>
  <c r="I5925" i="4"/>
  <c r="I5924" i="4"/>
  <c r="I5923" i="4"/>
  <c r="I5922" i="4"/>
  <c r="I5921" i="4"/>
  <c r="I5920" i="4"/>
  <c r="I5919" i="4"/>
  <c r="I5918" i="4"/>
  <c r="I5917" i="4"/>
  <c r="I5916" i="4"/>
  <c r="I5915" i="4"/>
  <c r="I5914" i="4"/>
  <c r="I5913" i="4"/>
  <c r="I5912" i="4"/>
  <c r="I5911" i="4"/>
  <c r="I5910" i="4"/>
  <c r="I5909" i="4"/>
  <c r="I5908" i="4"/>
  <c r="I5907" i="4"/>
  <c r="I5906" i="4"/>
  <c r="I5905" i="4"/>
  <c r="I5904" i="4"/>
  <c r="I5903" i="4"/>
  <c r="I5902" i="4"/>
  <c r="I5901" i="4"/>
  <c r="I5900" i="4"/>
  <c r="I5899" i="4"/>
  <c r="I5898" i="4"/>
  <c r="I5897" i="4"/>
  <c r="I5896" i="4"/>
  <c r="I5895" i="4"/>
  <c r="I5894" i="4"/>
  <c r="I5893" i="4"/>
  <c r="I5892" i="4"/>
  <c r="I5891" i="4"/>
  <c r="I5890" i="4"/>
  <c r="I5889" i="4"/>
  <c r="I5888" i="4"/>
  <c r="I5887" i="4"/>
  <c r="I5886" i="4"/>
  <c r="I5885" i="4"/>
  <c r="I5884" i="4"/>
  <c r="I5883" i="4"/>
  <c r="I5882" i="4"/>
  <c r="I5881" i="4"/>
  <c r="I5880" i="4"/>
  <c r="I5879" i="4"/>
  <c r="I5878" i="4"/>
  <c r="I5877" i="4"/>
  <c r="I5876" i="4"/>
  <c r="I5875" i="4"/>
  <c r="I5874" i="4"/>
  <c r="I5873" i="4"/>
  <c r="I5872" i="4"/>
  <c r="I5871" i="4"/>
  <c r="I5870" i="4"/>
  <c r="I5869" i="4"/>
  <c r="I5868" i="4"/>
  <c r="I5867" i="4"/>
  <c r="I5866" i="4"/>
  <c r="I5865" i="4"/>
  <c r="I5864" i="4"/>
  <c r="I5863" i="4"/>
  <c r="I5862" i="4"/>
  <c r="I5861" i="4"/>
  <c r="I5860" i="4"/>
  <c r="I5859" i="4"/>
  <c r="I5858" i="4"/>
  <c r="I5857" i="4"/>
  <c r="I5856" i="4"/>
  <c r="I5855" i="4"/>
  <c r="I5854" i="4"/>
  <c r="I5853" i="4"/>
  <c r="I5852" i="4"/>
  <c r="I5851" i="4"/>
  <c r="I5850" i="4"/>
  <c r="I5849" i="4"/>
  <c r="I5848" i="4"/>
  <c r="I5847" i="4"/>
  <c r="I5846" i="4"/>
  <c r="I5845" i="4"/>
  <c r="I5844" i="4"/>
  <c r="I5843" i="4"/>
  <c r="I5842" i="4"/>
  <c r="I5841" i="4"/>
  <c r="I5840" i="4"/>
  <c r="I5839" i="4"/>
  <c r="I5838" i="4"/>
  <c r="I5837" i="4"/>
  <c r="I5836" i="4"/>
  <c r="I5835" i="4"/>
  <c r="I5834" i="4"/>
  <c r="I5833" i="4"/>
  <c r="I5832" i="4"/>
  <c r="I5831" i="4"/>
  <c r="I5830" i="4"/>
  <c r="I5829" i="4"/>
  <c r="I5828" i="4"/>
  <c r="I5827" i="4"/>
  <c r="I5826" i="4"/>
  <c r="I5825" i="4"/>
  <c r="I5824" i="4"/>
  <c r="I5823" i="4"/>
  <c r="I5822" i="4"/>
  <c r="I5821" i="4"/>
  <c r="I5820" i="4"/>
  <c r="I5819" i="4"/>
  <c r="I5818" i="4"/>
  <c r="I5817" i="4"/>
  <c r="I5816" i="4"/>
  <c r="I5815" i="4"/>
  <c r="I5814" i="4"/>
  <c r="I5813" i="4"/>
  <c r="I5812" i="4"/>
  <c r="I5811" i="4"/>
  <c r="I5810" i="4"/>
  <c r="I5809" i="4"/>
  <c r="I5808" i="4"/>
  <c r="I5807" i="4"/>
  <c r="I5806" i="4"/>
  <c r="I5805" i="4"/>
  <c r="I5804" i="4"/>
  <c r="I5803" i="4"/>
  <c r="I5802" i="4"/>
  <c r="I5801" i="4"/>
  <c r="I5800" i="4"/>
  <c r="I5799" i="4"/>
  <c r="I5798" i="4"/>
  <c r="I5797" i="4"/>
  <c r="I5796" i="4"/>
  <c r="I5795" i="4"/>
  <c r="I5794" i="4"/>
  <c r="I5793" i="4"/>
  <c r="I5792" i="4"/>
  <c r="I5791" i="4"/>
  <c r="I5790" i="4"/>
  <c r="I5789" i="4"/>
  <c r="I5788" i="4"/>
  <c r="I5787" i="4"/>
  <c r="I5786" i="4"/>
  <c r="I5785" i="4"/>
  <c r="I5784" i="4"/>
  <c r="I5783" i="4"/>
  <c r="I5782" i="4"/>
  <c r="I5781" i="4"/>
  <c r="I5780" i="4"/>
  <c r="I5779" i="4"/>
  <c r="I5778" i="4"/>
  <c r="I5777" i="4"/>
  <c r="I5776" i="4"/>
  <c r="I5775" i="4"/>
  <c r="I5774" i="4"/>
  <c r="I5773" i="4"/>
  <c r="I5772" i="4"/>
  <c r="I5771" i="4"/>
  <c r="I5770" i="4"/>
  <c r="I5769" i="4"/>
  <c r="I5768" i="4"/>
  <c r="I5767" i="4"/>
  <c r="I5766" i="4"/>
  <c r="I5765" i="4"/>
  <c r="I5764" i="4"/>
  <c r="I5763" i="4"/>
  <c r="I5762" i="4"/>
  <c r="I5761" i="4"/>
  <c r="I5760" i="4"/>
  <c r="I5759" i="4"/>
  <c r="I5758" i="4"/>
  <c r="I5757" i="4"/>
  <c r="I5756" i="4"/>
  <c r="I5755" i="4"/>
  <c r="I5754" i="4"/>
  <c r="I5753" i="4"/>
  <c r="I5752" i="4"/>
  <c r="I5751" i="4"/>
  <c r="I5750" i="4"/>
  <c r="I5749" i="4"/>
  <c r="I5748" i="4"/>
  <c r="I5747" i="4"/>
  <c r="I5746" i="4"/>
  <c r="I5745" i="4"/>
  <c r="I5744" i="4"/>
  <c r="I5743" i="4"/>
  <c r="I5742" i="4"/>
  <c r="I5741" i="4"/>
  <c r="I5740" i="4"/>
  <c r="I5739" i="4"/>
  <c r="I5738" i="4"/>
  <c r="I5737" i="4"/>
  <c r="I5736" i="4"/>
  <c r="I5735" i="4"/>
  <c r="I5734" i="4"/>
  <c r="I5733" i="4"/>
  <c r="I5732" i="4"/>
  <c r="I5731" i="4"/>
  <c r="I5730" i="4"/>
  <c r="I5729" i="4"/>
  <c r="I5728" i="4"/>
  <c r="I5727" i="4"/>
  <c r="I5726" i="4"/>
  <c r="I5725" i="4"/>
  <c r="I5724" i="4"/>
  <c r="I5723" i="4"/>
  <c r="I5722" i="4"/>
  <c r="I5721" i="4"/>
  <c r="I5720" i="4"/>
  <c r="I5719" i="4"/>
  <c r="I5718" i="4"/>
  <c r="I5717" i="4"/>
  <c r="I5716" i="4"/>
  <c r="I5715" i="4"/>
  <c r="I5714" i="4"/>
  <c r="I5713" i="4"/>
  <c r="I5712" i="4"/>
  <c r="I5711" i="4"/>
  <c r="I5710" i="4"/>
  <c r="I5709" i="4"/>
  <c r="I5708" i="4"/>
  <c r="I5707" i="4"/>
  <c r="I5706" i="4"/>
  <c r="I5705" i="4"/>
  <c r="I5704" i="4"/>
  <c r="I5703" i="4"/>
  <c r="I5702" i="4"/>
  <c r="I5701" i="4"/>
  <c r="I5700" i="4"/>
  <c r="I5699" i="4"/>
  <c r="I5698" i="4"/>
  <c r="I5697" i="4"/>
  <c r="I5696" i="4"/>
  <c r="I5695" i="4"/>
  <c r="I5694" i="4"/>
  <c r="I5693" i="4"/>
  <c r="I5692" i="4"/>
  <c r="I5691" i="4"/>
  <c r="I5690" i="4"/>
  <c r="I5689" i="4"/>
  <c r="I5688" i="4"/>
  <c r="I5687" i="4"/>
  <c r="I5686" i="4"/>
  <c r="I5685" i="4"/>
  <c r="I5684" i="4"/>
  <c r="I5683" i="4"/>
  <c r="I5682" i="4"/>
  <c r="I5681" i="4"/>
  <c r="I5680" i="4"/>
  <c r="I5679" i="4"/>
  <c r="I5678" i="4"/>
  <c r="I5677" i="4"/>
  <c r="I5676" i="4"/>
  <c r="I5675" i="4"/>
  <c r="I5674" i="4"/>
  <c r="I5673" i="4"/>
  <c r="I5672" i="4"/>
  <c r="I5671" i="4"/>
  <c r="I5670" i="4"/>
  <c r="I5669" i="4"/>
  <c r="I5668" i="4"/>
  <c r="I5667" i="4"/>
  <c r="I5666" i="4"/>
  <c r="I5665" i="4"/>
  <c r="I5664" i="4"/>
  <c r="I5663" i="4"/>
  <c r="I5662" i="4"/>
  <c r="I5661" i="4"/>
  <c r="I5660" i="4"/>
  <c r="I5659" i="4"/>
  <c r="I5658" i="4"/>
  <c r="I5657" i="4"/>
  <c r="I5656" i="4"/>
  <c r="I5655" i="4"/>
  <c r="I5654" i="4"/>
  <c r="I5653" i="4"/>
  <c r="I5652" i="4"/>
  <c r="I5651" i="4"/>
  <c r="I5650" i="4"/>
  <c r="I5649" i="4"/>
  <c r="I5648" i="4"/>
  <c r="I5647" i="4"/>
  <c r="I5646" i="4"/>
  <c r="I5645" i="4"/>
  <c r="I5644" i="4"/>
  <c r="I5643" i="4"/>
  <c r="I5642" i="4"/>
  <c r="I5641" i="4"/>
  <c r="I5640" i="4"/>
  <c r="I5639" i="4"/>
  <c r="I5638" i="4"/>
  <c r="I5637" i="4"/>
  <c r="I5636" i="4"/>
  <c r="I5635" i="4"/>
  <c r="I5634" i="4"/>
  <c r="I5633" i="4"/>
  <c r="I5632" i="4"/>
  <c r="I5631" i="4"/>
  <c r="I5630" i="4"/>
  <c r="I5629" i="4"/>
  <c r="I5628" i="4"/>
  <c r="I5627" i="4"/>
  <c r="I5626" i="4"/>
  <c r="I5625" i="4"/>
  <c r="I5624" i="4"/>
  <c r="I5623" i="4"/>
  <c r="I5622" i="4"/>
  <c r="I5621" i="4"/>
  <c r="I5620" i="4"/>
  <c r="I5619" i="4"/>
  <c r="I5618" i="4"/>
  <c r="I5617" i="4"/>
  <c r="I5616" i="4"/>
  <c r="I5615" i="4"/>
  <c r="I5614" i="4"/>
  <c r="I5613" i="4"/>
  <c r="I5612" i="4"/>
  <c r="I5611" i="4"/>
  <c r="I5610" i="4"/>
  <c r="I5609" i="4"/>
  <c r="I5608" i="4"/>
  <c r="I5607" i="4"/>
  <c r="I5606" i="4"/>
  <c r="I5605" i="4"/>
  <c r="I5604" i="4"/>
  <c r="I5603" i="4"/>
  <c r="I5602" i="4"/>
  <c r="I5601" i="4"/>
  <c r="I5600" i="4"/>
  <c r="I5599" i="4"/>
  <c r="I5598" i="4"/>
  <c r="I5597" i="4"/>
  <c r="I5596" i="4"/>
  <c r="I5595" i="4"/>
  <c r="I5594" i="4"/>
  <c r="I5593" i="4"/>
  <c r="I5592" i="4"/>
  <c r="I5591" i="4"/>
  <c r="I5590" i="4"/>
  <c r="I5589" i="4"/>
  <c r="I5588" i="4"/>
  <c r="I5587" i="4"/>
  <c r="I5586" i="4"/>
  <c r="I5585" i="4"/>
  <c r="I5584" i="4"/>
  <c r="I5583" i="4"/>
  <c r="I5582" i="4"/>
  <c r="I5581" i="4"/>
  <c r="I5580" i="4"/>
  <c r="I5579" i="4"/>
  <c r="I5578" i="4"/>
  <c r="I5577" i="4"/>
  <c r="I5576" i="4"/>
  <c r="I5575" i="4"/>
  <c r="I5574" i="4"/>
  <c r="I5573" i="4"/>
  <c r="I5572" i="4"/>
  <c r="I5571" i="4"/>
  <c r="I5570" i="4"/>
  <c r="I5569" i="4"/>
  <c r="I5568" i="4"/>
  <c r="I5567" i="4"/>
  <c r="I5566" i="4"/>
  <c r="I5565" i="4"/>
  <c r="I5564" i="4"/>
  <c r="I5563" i="4"/>
  <c r="I5562" i="4"/>
  <c r="I5561" i="4"/>
  <c r="I5560" i="4"/>
  <c r="I5559" i="4"/>
  <c r="I5558" i="4"/>
  <c r="I5557" i="4"/>
  <c r="I5556" i="4"/>
  <c r="I5555" i="4"/>
  <c r="I5554" i="4"/>
  <c r="I5553" i="4"/>
  <c r="I5552" i="4"/>
  <c r="I5551" i="4"/>
  <c r="I5550" i="4"/>
  <c r="I5549" i="4"/>
  <c r="I5548" i="4"/>
  <c r="I5547" i="4"/>
  <c r="I5546" i="4"/>
  <c r="I5545" i="4"/>
  <c r="I5544" i="4"/>
  <c r="I5543" i="4"/>
  <c r="I5542" i="4"/>
  <c r="I5541" i="4"/>
  <c r="I5540" i="4"/>
  <c r="I5539" i="4"/>
  <c r="I5538" i="4"/>
  <c r="I5537" i="4"/>
  <c r="I5536" i="4"/>
  <c r="I5535" i="4"/>
  <c r="I5534" i="4"/>
  <c r="I5533" i="4"/>
  <c r="I5532" i="4"/>
  <c r="I5531" i="4"/>
  <c r="I5530" i="4"/>
  <c r="I5529" i="4"/>
  <c r="I5528" i="4"/>
  <c r="I5527" i="4"/>
  <c r="I5526" i="4"/>
  <c r="I5525" i="4"/>
  <c r="I5524" i="4"/>
  <c r="I5523" i="4"/>
  <c r="I5522" i="4"/>
  <c r="I5521" i="4"/>
  <c r="I5520" i="4"/>
  <c r="I5519" i="4"/>
  <c r="I5518" i="4"/>
  <c r="I5517" i="4"/>
  <c r="I5516" i="4"/>
  <c r="I5515" i="4"/>
  <c r="I5514" i="4"/>
  <c r="I5513" i="4"/>
  <c r="I5512" i="4"/>
  <c r="I5511" i="4"/>
  <c r="I5510" i="4"/>
  <c r="I5509" i="4"/>
  <c r="I5508" i="4"/>
  <c r="I5507" i="4"/>
  <c r="I5506" i="4"/>
  <c r="I5505" i="4"/>
  <c r="I5504" i="4"/>
  <c r="I5503" i="4"/>
  <c r="I5502" i="4"/>
  <c r="I5501" i="4"/>
  <c r="I5500" i="4"/>
  <c r="I5499" i="4"/>
  <c r="I5498" i="4"/>
  <c r="I5497" i="4"/>
  <c r="I5496" i="4"/>
  <c r="I5495" i="4"/>
  <c r="I5494" i="4"/>
  <c r="I5493" i="4"/>
  <c r="I5492" i="4"/>
  <c r="I5491" i="4"/>
  <c r="I5490" i="4"/>
  <c r="I5489" i="4"/>
  <c r="I5488" i="4"/>
  <c r="I5487" i="4"/>
  <c r="I5486" i="4"/>
  <c r="I5485" i="4"/>
  <c r="I5484" i="4"/>
  <c r="I5483" i="4"/>
  <c r="I5482" i="4"/>
  <c r="I5481" i="4"/>
  <c r="I5480" i="4"/>
  <c r="I5479" i="4"/>
  <c r="I5478" i="4"/>
  <c r="I5477" i="4"/>
  <c r="I5476" i="4"/>
  <c r="I5475" i="4"/>
  <c r="I5474" i="4"/>
  <c r="I5473" i="4"/>
  <c r="I5472" i="4"/>
  <c r="I5471" i="4"/>
  <c r="I5470" i="4"/>
  <c r="I5469" i="4"/>
  <c r="I5468" i="4"/>
  <c r="I5467" i="4"/>
  <c r="I5466" i="4"/>
  <c r="I5465" i="4"/>
  <c r="I5464" i="4"/>
  <c r="I5463" i="4"/>
  <c r="I5462" i="4"/>
  <c r="I5461" i="4"/>
  <c r="I5460" i="4"/>
  <c r="I5459" i="4"/>
  <c r="I5458" i="4"/>
  <c r="I5457" i="4"/>
  <c r="I5456" i="4"/>
  <c r="I5455" i="4"/>
  <c r="I5454" i="4"/>
  <c r="I5453" i="4"/>
  <c r="I5452" i="4"/>
  <c r="I5451" i="4"/>
  <c r="I5450" i="4"/>
  <c r="I5449" i="4"/>
  <c r="I5448" i="4"/>
  <c r="I5447" i="4"/>
  <c r="I5446" i="4"/>
  <c r="I5445" i="4"/>
  <c r="I5444" i="4"/>
  <c r="I5443" i="4"/>
  <c r="I5442" i="4"/>
  <c r="I5441" i="4"/>
  <c r="I5440" i="4"/>
  <c r="I5439" i="4"/>
  <c r="I5438" i="4"/>
  <c r="I5437" i="4"/>
  <c r="I5436" i="4"/>
  <c r="I5435" i="4"/>
  <c r="I5434" i="4"/>
  <c r="I5433" i="4"/>
  <c r="I5432" i="4"/>
  <c r="I5431" i="4"/>
  <c r="I5430" i="4"/>
  <c r="I5429" i="4"/>
  <c r="I5428" i="4"/>
  <c r="I5427" i="4"/>
  <c r="I5426" i="4"/>
  <c r="I5425" i="4"/>
  <c r="I5424" i="4"/>
  <c r="I5423" i="4"/>
  <c r="I5422" i="4"/>
  <c r="I5421" i="4"/>
  <c r="I5420" i="4"/>
  <c r="I5419" i="4"/>
  <c r="I5418" i="4"/>
  <c r="I5417" i="4"/>
  <c r="I5416" i="4"/>
  <c r="I5415" i="4"/>
  <c r="I5414" i="4"/>
  <c r="I5413" i="4"/>
  <c r="I5412" i="4"/>
  <c r="I5411" i="4"/>
  <c r="I5410" i="4"/>
  <c r="I5409" i="4"/>
  <c r="I5408" i="4"/>
  <c r="I5407" i="4"/>
  <c r="I5406" i="4"/>
  <c r="I5405" i="4"/>
  <c r="I5404" i="4"/>
  <c r="I5403" i="4"/>
  <c r="I5402" i="4"/>
  <c r="I5401" i="4"/>
  <c r="I5400" i="4"/>
  <c r="I5399" i="4"/>
  <c r="I5398" i="4"/>
  <c r="I5397" i="4"/>
  <c r="I5396" i="4"/>
  <c r="I5395" i="4"/>
  <c r="I5394" i="4"/>
  <c r="I5393" i="4"/>
  <c r="I5392" i="4"/>
  <c r="I5391" i="4"/>
  <c r="I5390" i="4"/>
  <c r="I5389" i="4"/>
  <c r="I5388" i="4"/>
  <c r="I5387" i="4"/>
  <c r="I5386" i="4"/>
  <c r="I5385" i="4"/>
  <c r="I5384" i="4"/>
  <c r="I5383" i="4"/>
  <c r="I5382" i="4"/>
  <c r="I5381" i="4"/>
  <c r="I5380" i="4"/>
  <c r="I5379" i="4"/>
  <c r="I5378" i="4"/>
  <c r="I5377" i="4"/>
  <c r="I5376" i="4"/>
  <c r="I5375" i="4"/>
  <c r="I5374" i="4"/>
  <c r="I5373" i="4"/>
  <c r="I5372" i="4"/>
  <c r="I5371" i="4"/>
  <c r="I5370" i="4"/>
  <c r="I5369" i="4"/>
  <c r="I5368" i="4"/>
  <c r="I5367" i="4"/>
  <c r="I5366" i="4"/>
  <c r="I5365" i="4"/>
  <c r="I5364" i="4"/>
  <c r="I5363" i="4"/>
  <c r="I5362" i="4"/>
  <c r="I5361" i="4"/>
  <c r="I5360" i="4"/>
  <c r="I5359" i="4"/>
  <c r="I5358" i="4"/>
  <c r="I5357" i="4"/>
  <c r="I5356" i="4"/>
  <c r="I5355" i="4"/>
  <c r="I5354" i="4"/>
  <c r="I5353" i="4"/>
  <c r="I5352" i="4"/>
  <c r="I5351" i="4"/>
  <c r="I5350" i="4"/>
  <c r="I5349" i="4"/>
  <c r="I5348" i="4"/>
  <c r="I5347" i="4"/>
  <c r="I5346" i="4"/>
  <c r="I5345" i="4"/>
  <c r="I5344" i="4"/>
  <c r="I5343" i="4"/>
  <c r="I5342" i="4"/>
  <c r="I5341" i="4"/>
  <c r="I5340" i="4"/>
  <c r="I5339" i="4"/>
  <c r="I5338" i="4"/>
  <c r="I5337" i="4"/>
  <c r="I5336" i="4"/>
  <c r="I5335" i="4"/>
  <c r="I5334" i="4"/>
  <c r="I5333" i="4"/>
  <c r="I5332" i="4"/>
  <c r="I5331" i="4"/>
  <c r="I5330" i="4"/>
  <c r="I5329" i="4"/>
  <c r="I5328" i="4"/>
  <c r="I5327" i="4"/>
  <c r="I5326" i="4"/>
  <c r="I5325" i="4"/>
  <c r="I5324" i="4"/>
  <c r="I5323" i="4"/>
  <c r="I5322" i="4"/>
  <c r="I5321" i="4"/>
  <c r="I5320" i="4"/>
  <c r="I5319" i="4"/>
  <c r="I5318" i="4"/>
  <c r="I5317" i="4"/>
  <c r="I5316" i="4"/>
  <c r="I5315" i="4"/>
  <c r="I5314" i="4"/>
  <c r="I5313" i="4"/>
  <c r="I5312" i="4"/>
  <c r="I5311" i="4"/>
  <c r="I5310" i="4"/>
  <c r="I5309" i="4"/>
  <c r="I5308" i="4"/>
  <c r="I5307" i="4"/>
  <c r="I5306" i="4"/>
  <c r="I5305" i="4"/>
  <c r="I5304" i="4"/>
  <c r="I5303" i="4"/>
  <c r="I5302" i="4"/>
  <c r="I5301" i="4"/>
  <c r="I5300" i="4"/>
  <c r="I5299" i="4"/>
  <c r="I5298" i="4"/>
  <c r="I5297" i="4"/>
  <c r="I5296" i="4"/>
  <c r="I5295" i="4"/>
  <c r="I5294" i="4"/>
  <c r="I5293" i="4"/>
  <c r="I5292" i="4"/>
  <c r="I5291" i="4"/>
  <c r="I5290" i="4"/>
  <c r="I5289" i="4"/>
  <c r="I5288" i="4"/>
  <c r="I5287" i="4"/>
  <c r="I5286" i="4"/>
  <c r="I5285" i="4"/>
  <c r="I5284" i="4"/>
  <c r="I5283" i="4"/>
  <c r="I5282" i="4"/>
  <c r="I5281" i="4"/>
  <c r="I5280" i="4"/>
  <c r="I5279" i="4"/>
  <c r="I5278" i="4"/>
  <c r="I5277" i="4"/>
  <c r="I5276" i="4"/>
  <c r="I5275" i="4"/>
  <c r="I5274" i="4"/>
  <c r="I5273" i="4"/>
  <c r="I5272" i="4"/>
  <c r="I5271" i="4"/>
  <c r="I5270" i="4"/>
  <c r="I5269" i="4"/>
  <c r="I5268" i="4"/>
  <c r="I5267" i="4"/>
  <c r="I5266" i="4"/>
  <c r="I5265" i="4"/>
  <c r="I5264" i="4"/>
  <c r="I5263" i="4"/>
  <c r="I5262" i="4"/>
  <c r="I5261" i="4"/>
  <c r="I5260" i="4"/>
  <c r="I5259" i="4"/>
  <c r="I5258" i="4"/>
  <c r="I5257" i="4"/>
  <c r="I5256" i="4"/>
  <c r="I5255" i="4"/>
  <c r="I5254" i="4"/>
  <c r="I5253" i="4"/>
  <c r="I5252" i="4"/>
  <c r="I5251" i="4"/>
  <c r="I5250" i="4"/>
  <c r="I5249" i="4"/>
  <c r="I5248" i="4"/>
  <c r="I5247" i="4"/>
  <c r="I5246" i="4"/>
  <c r="I5245" i="4"/>
  <c r="I5244" i="4"/>
  <c r="I5243" i="4"/>
  <c r="I5242" i="4"/>
  <c r="I5241" i="4"/>
  <c r="I5240" i="4"/>
  <c r="I5239" i="4"/>
  <c r="I5238" i="4"/>
  <c r="I5237" i="4"/>
  <c r="I5236" i="4"/>
  <c r="I5235" i="4"/>
  <c r="I5234" i="4"/>
  <c r="I5233" i="4"/>
  <c r="I5232" i="4"/>
  <c r="I5231" i="4"/>
  <c r="I5230" i="4"/>
  <c r="I5229" i="4"/>
  <c r="I5228" i="4"/>
  <c r="I5227" i="4"/>
  <c r="I5226" i="4"/>
  <c r="I5225" i="4"/>
  <c r="I5224" i="4"/>
  <c r="I5223" i="4"/>
  <c r="I5222" i="4"/>
  <c r="I5221" i="4"/>
  <c r="I5220" i="4"/>
  <c r="I5219" i="4"/>
  <c r="I5218" i="4"/>
  <c r="I5217" i="4"/>
  <c r="I5216" i="4"/>
  <c r="I5215" i="4"/>
  <c r="I5214" i="4"/>
  <c r="I5213" i="4"/>
  <c r="I5212" i="4"/>
  <c r="I5211" i="4"/>
  <c r="I5210" i="4"/>
  <c r="I5209" i="4"/>
  <c r="I5208" i="4"/>
  <c r="I5207" i="4"/>
  <c r="I5206" i="4"/>
  <c r="I5205" i="4"/>
  <c r="I5204" i="4"/>
  <c r="I5203" i="4"/>
  <c r="I5202" i="4"/>
  <c r="I5201" i="4"/>
  <c r="I5200" i="4"/>
  <c r="I5199" i="4"/>
  <c r="I5198" i="4"/>
  <c r="I5197" i="4"/>
  <c r="I5196" i="4"/>
  <c r="I5195" i="4"/>
  <c r="I5194" i="4"/>
  <c r="I5193" i="4"/>
  <c r="I5192" i="4"/>
  <c r="I5191" i="4"/>
  <c r="I5190" i="4"/>
  <c r="I5189" i="4"/>
  <c r="I5188" i="4"/>
  <c r="I5187" i="4"/>
  <c r="I5186" i="4"/>
  <c r="I5185" i="4"/>
  <c r="I5184" i="4"/>
  <c r="I5183" i="4"/>
  <c r="I5182" i="4"/>
  <c r="I5181" i="4"/>
  <c r="I5180" i="4"/>
  <c r="I5179" i="4"/>
  <c r="I5178" i="4"/>
  <c r="I5177" i="4"/>
  <c r="I5176" i="4"/>
  <c r="I5175" i="4"/>
  <c r="I5174" i="4"/>
  <c r="I5173" i="4"/>
  <c r="I5172" i="4"/>
  <c r="I5171" i="4"/>
  <c r="I5170" i="4"/>
  <c r="I5169" i="4"/>
  <c r="I5168" i="4"/>
  <c r="I5167" i="4"/>
  <c r="I5166" i="4"/>
  <c r="I5165" i="4"/>
  <c r="I5164" i="4"/>
  <c r="I5163" i="4"/>
  <c r="I5162" i="4"/>
  <c r="I5161" i="4"/>
  <c r="I5160" i="4"/>
  <c r="I5159" i="4"/>
  <c r="I5158" i="4"/>
  <c r="I5157" i="4"/>
  <c r="I5156" i="4"/>
  <c r="I5155" i="4"/>
  <c r="I5154" i="4"/>
  <c r="I5153" i="4"/>
  <c r="I5152" i="4"/>
  <c r="I5151" i="4"/>
  <c r="I5150" i="4"/>
  <c r="I5149" i="4"/>
  <c r="I5148" i="4"/>
  <c r="I5147" i="4"/>
  <c r="I5146" i="4"/>
  <c r="I5145" i="4"/>
  <c r="I5144" i="4"/>
  <c r="I5143" i="4"/>
  <c r="I5142" i="4"/>
  <c r="I5141" i="4"/>
  <c r="I5140" i="4"/>
  <c r="I5139" i="4"/>
  <c r="I5138" i="4"/>
  <c r="I5137" i="4"/>
  <c r="I5136" i="4"/>
  <c r="I5135" i="4"/>
  <c r="I5134" i="4"/>
  <c r="I5133" i="4"/>
  <c r="I5132" i="4"/>
  <c r="I5131" i="4"/>
  <c r="I5130" i="4"/>
  <c r="I5129" i="4"/>
  <c r="I5128" i="4"/>
  <c r="I5127" i="4"/>
  <c r="I5126" i="4"/>
  <c r="I5125" i="4"/>
  <c r="I5124" i="4"/>
  <c r="I5123" i="4"/>
  <c r="I5122" i="4"/>
  <c r="I5121" i="4"/>
  <c r="I5120" i="4"/>
  <c r="I5119" i="4"/>
  <c r="I5118" i="4"/>
  <c r="I5117" i="4"/>
  <c r="I5116" i="4"/>
  <c r="I5115" i="4"/>
  <c r="I5114" i="4"/>
  <c r="I5113" i="4"/>
  <c r="I5112" i="4"/>
  <c r="I5111" i="4"/>
  <c r="I5110" i="4"/>
  <c r="I5109" i="4"/>
  <c r="I5108" i="4"/>
  <c r="I5107" i="4"/>
  <c r="I5106" i="4"/>
  <c r="I5105" i="4"/>
  <c r="I5104" i="4"/>
  <c r="I5103" i="4"/>
  <c r="I5102" i="4"/>
  <c r="I5101" i="4"/>
  <c r="I5100" i="4"/>
  <c r="I5099" i="4"/>
  <c r="I5098" i="4"/>
  <c r="I5097" i="4"/>
  <c r="I5096" i="4"/>
  <c r="I5095" i="4"/>
  <c r="I5094" i="4"/>
  <c r="I5093" i="4"/>
  <c r="I5092" i="4"/>
  <c r="I5091" i="4"/>
  <c r="I5090" i="4"/>
  <c r="I5089" i="4"/>
  <c r="I5088" i="4"/>
  <c r="I5087" i="4"/>
  <c r="I5086" i="4"/>
  <c r="I5085" i="4"/>
  <c r="I5084" i="4"/>
  <c r="I5083" i="4"/>
  <c r="I5082" i="4"/>
  <c r="I5081" i="4"/>
  <c r="I5080" i="4"/>
  <c r="I5079" i="4"/>
  <c r="I5078" i="4"/>
  <c r="I5077" i="4"/>
  <c r="I5076" i="4"/>
  <c r="I5075" i="4"/>
  <c r="I5074" i="4"/>
  <c r="I5073" i="4"/>
  <c r="I5072" i="4"/>
  <c r="I5071" i="4"/>
  <c r="I5070" i="4"/>
  <c r="I5069" i="4"/>
  <c r="I5068" i="4"/>
  <c r="I5067" i="4"/>
  <c r="I5066" i="4"/>
  <c r="I5065" i="4"/>
  <c r="I5064" i="4"/>
  <c r="I5063" i="4"/>
  <c r="I5062" i="4"/>
  <c r="I5061" i="4"/>
  <c r="I5060" i="4"/>
  <c r="I5059" i="4"/>
  <c r="I5058" i="4"/>
  <c r="I5057" i="4"/>
  <c r="I5056" i="4"/>
  <c r="I5055" i="4"/>
  <c r="I5054" i="4"/>
  <c r="I5053" i="4"/>
  <c r="I5052" i="4"/>
  <c r="I5051" i="4"/>
  <c r="I5050" i="4"/>
  <c r="I5049" i="4"/>
  <c r="I5048" i="4"/>
  <c r="I5047" i="4"/>
  <c r="I5046" i="4"/>
  <c r="I5045" i="4"/>
  <c r="I5044" i="4"/>
  <c r="I5043" i="4"/>
  <c r="I5042" i="4"/>
  <c r="I5041" i="4"/>
  <c r="I5040" i="4"/>
  <c r="I5039" i="4"/>
  <c r="I5038" i="4"/>
  <c r="I5037" i="4"/>
  <c r="I5036" i="4"/>
  <c r="I5035" i="4"/>
  <c r="I5034" i="4"/>
  <c r="I5033" i="4"/>
  <c r="I5032" i="4"/>
  <c r="I5031" i="4"/>
  <c r="I5030" i="4"/>
  <c r="I5029" i="4"/>
  <c r="I5028" i="4"/>
  <c r="I5027" i="4"/>
  <c r="I5026" i="4"/>
  <c r="I5025" i="4"/>
  <c r="I5024" i="4"/>
  <c r="I5023" i="4"/>
  <c r="I5022" i="4"/>
  <c r="I5021" i="4"/>
  <c r="I5020" i="4"/>
  <c r="I5019" i="4"/>
  <c r="I5018" i="4"/>
  <c r="I5017" i="4"/>
  <c r="I5016" i="4"/>
  <c r="I5015" i="4"/>
  <c r="I5014" i="4"/>
  <c r="I5013" i="4"/>
  <c r="I5012" i="4"/>
  <c r="I5011" i="4"/>
  <c r="I5010" i="4"/>
  <c r="I5009" i="4"/>
  <c r="I5008" i="4"/>
  <c r="I5007" i="4"/>
  <c r="I5006" i="4"/>
  <c r="I5005" i="4"/>
  <c r="I5004" i="4"/>
  <c r="I5003" i="4"/>
  <c r="I5002" i="4"/>
  <c r="I5001" i="4"/>
  <c r="I5000" i="4"/>
  <c r="I4999" i="4"/>
  <c r="I4998" i="4"/>
  <c r="I4997" i="4"/>
  <c r="I4996" i="4"/>
  <c r="I4995" i="4"/>
  <c r="I4994" i="4"/>
  <c r="I4993" i="4"/>
  <c r="I4992" i="4"/>
  <c r="I4991" i="4"/>
  <c r="I4990" i="4"/>
  <c r="I4989" i="4"/>
  <c r="I4988" i="4"/>
  <c r="I4987" i="4"/>
  <c r="I4986" i="4"/>
  <c r="I4985" i="4"/>
  <c r="I4984" i="4"/>
  <c r="I4983" i="4"/>
  <c r="I4982" i="4"/>
  <c r="I4981" i="4"/>
  <c r="I4980" i="4"/>
  <c r="I4979" i="4"/>
  <c r="I4978" i="4"/>
  <c r="I4977" i="4"/>
  <c r="I4976" i="4"/>
  <c r="I4975" i="4"/>
  <c r="I4974" i="4"/>
  <c r="I4973" i="4"/>
  <c r="I4972" i="4"/>
  <c r="I4971" i="4"/>
  <c r="I4970" i="4"/>
  <c r="I4969" i="4"/>
  <c r="I4968" i="4"/>
  <c r="I4967" i="4"/>
  <c r="I4966" i="4"/>
  <c r="I4965" i="4"/>
  <c r="I4964" i="4"/>
  <c r="I4963" i="4"/>
  <c r="I4962" i="4"/>
  <c r="I4961" i="4"/>
  <c r="I4960" i="4"/>
  <c r="I4959" i="4"/>
  <c r="I4958" i="4"/>
  <c r="I4957" i="4"/>
  <c r="I4956" i="4"/>
  <c r="I4955" i="4"/>
  <c r="I4954" i="4"/>
  <c r="I4953" i="4"/>
  <c r="I4952" i="4"/>
  <c r="I4951" i="4"/>
  <c r="I4950" i="4"/>
  <c r="I4949" i="4"/>
  <c r="I4948" i="4"/>
  <c r="I4947" i="4"/>
  <c r="I4946" i="4"/>
  <c r="I4945" i="4"/>
  <c r="I4944" i="4"/>
  <c r="I4943" i="4"/>
  <c r="I4942" i="4"/>
  <c r="I4941" i="4"/>
  <c r="I4940" i="4"/>
  <c r="I4939" i="4"/>
  <c r="I4938" i="4"/>
  <c r="I4937" i="4"/>
  <c r="I4936" i="4"/>
  <c r="I4935" i="4"/>
  <c r="I4934" i="4"/>
  <c r="I4933" i="4"/>
  <c r="I4932" i="4"/>
  <c r="I4931" i="4"/>
  <c r="I4930" i="4"/>
  <c r="I4929" i="4"/>
  <c r="I4928" i="4"/>
  <c r="I4927" i="4"/>
  <c r="I4926" i="4"/>
  <c r="I4925" i="4"/>
  <c r="I4924" i="4"/>
  <c r="I4923" i="4"/>
  <c r="I4922" i="4"/>
  <c r="I4921" i="4"/>
  <c r="I4920" i="4"/>
  <c r="I4919" i="4"/>
  <c r="I4918" i="4"/>
  <c r="I4917" i="4"/>
  <c r="I4916" i="4"/>
  <c r="I4915" i="4"/>
  <c r="I4914" i="4"/>
  <c r="I4913" i="4"/>
  <c r="I4912" i="4"/>
  <c r="I4911" i="4"/>
  <c r="I4910" i="4"/>
  <c r="I4909" i="4"/>
  <c r="I4908" i="4"/>
  <c r="I4907" i="4"/>
  <c r="I4906" i="4"/>
  <c r="I4905" i="4"/>
  <c r="I4904" i="4"/>
  <c r="I4903" i="4"/>
  <c r="I4902" i="4"/>
  <c r="I4901" i="4"/>
  <c r="I4900" i="4"/>
  <c r="I4899" i="4"/>
  <c r="I4898" i="4"/>
  <c r="I4897" i="4"/>
  <c r="I4896" i="4"/>
  <c r="I4895" i="4"/>
  <c r="I4894" i="4"/>
  <c r="I4893" i="4"/>
  <c r="I4892" i="4"/>
  <c r="I4891" i="4"/>
  <c r="I4890" i="4"/>
  <c r="I4889" i="4"/>
  <c r="I4888" i="4"/>
  <c r="I4887" i="4"/>
  <c r="I4886" i="4"/>
  <c r="I4885" i="4"/>
  <c r="I4884" i="4"/>
  <c r="I4883" i="4"/>
  <c r="I4882" i="4"/>
  <c r="I4881" i="4"/>
  <c r="I4880" i="4"/>
  <c r="I4879" i="4"/>
  <c r="I4878" i="4"/>
  <c r="I4877" i="4"/>
  <c r="I4876" i="4"/>
  <c r="I4875" i="4"/>
  <c r="I4874" i="4"/>
  <c r="I4873" i="4"/>
  <c r="I4872" i="4"/>
  <c r="I4871" i="4"/>
  <c r="I4870" i="4"/>
  <c r="I4869" i="4"/>
  <c r="I4868" i="4"/>
  <c r="I4867" i="4"/>
  <c r="I4866" i="4"/>
  <c r="I4865" i="4"/>
  <c r="I4864" i="4"/>
  <c r="I4863" i="4"/>
  <c r="I4862" i="4"/>
  <c r="I4861" i="4"/>
  <c r="I4860" i="4"/>
  <c r="I4859" i="4"/>
  <c r="I4858" i="4"/>
  <c r="I4857" i="4"/>
  <c r="I4856" i="4"/>
  <c r="I4855" i="4"/>
  <c r="I4854" i="4"/>
  <c r="I4853" i="4"/>
  <c r="I4852" i="4"/>
  <c r="I4851" i="4"/>
  <c r="I4850" i="4"/>
  <c r="I4849" i="4"/>
  <c r="I4848" i="4"/>
  <c r="I4847" i="4"/>
  <c r="I4846" i="4"/>
  <c r="I4845" i="4"/>
  <c r="I4844" i="4"/>
  <c r="I4843" i="4"/>
  <c r="I4842" i="4"/>
  <c r="I4841" i="4"/>
  <c r="I4840" i="4"/>
  <c r="I4839" i="4"/>
  <c r="I4838" i="4"/>
  <c r="I4837" i="4"/>
  <c r="I4836" i="4"/>
  <c r="I4835" i="4"/>
  <c r="I4834" i="4"/>
  <c r="I4833" i="4"/>
  <c r="I4832" i="4"/>
  <c r="I4831" i="4"/>
  <c r="I4830" i="4"/>
  <c r="I4829" i="4"/>
  <c r="I4828" i="4"/>
  <c r="I4827" i="4"/>
  <c r="I4826" i="4"/>
  <c r="I4825" i="4"/>
  <c r="I4824" i="4"/>
  <c r="I4823" i="4"/>
  <c r="I4822" i="4"/>
  <c r="I4821" i="4"/>
  <c r="I4820" i="4"/>
  <c r="I4819" i="4"/>
  <c r="I4818" i="4"/>
  <c r="I4817" i="4"/>
  <c r="I4816" i="4"/>
  <c r="I4815" i="4"/>
  <c r="I4814" i="4"/>
  <c r="I4813" i="4"/>
  <c r="I4812" i="4"/>
  <c r="I4811" i="4"/>
  <c r="I4810" i="4"/>
  <c r="I4809" i="4"/>
  <c r="I4808" i="4"/>
  <c r="I4807" i="4"/>
  <c r="I4806" i="4"/>
  <c r="I4805" i="4"/>
  <c r="I4804" i="4"/>
  <c r="I4803" i="4"/>
  <c r="I4802" i="4"/>
  <c r="I4801" i="4"/>
  <c r="I4800" i="4"/>
  <c r="I4799" i="4"/>
  <c r="I4798" i="4"/>
  <c r="I4797" i="4"/>
  <c r="I4796" i="4"/>
  <c r="I4795" i="4"/>
  <c r="I4794" i="4"/>
  <c r="I4793" i="4"/>
  <c r="I4792" i="4"/>
  <c r="I4791" i="4"/>
  <c r="I4790" i="4"/>
  <c r="I4789" i="4"/>
  <c r="I4788" i="4"/>
  <c r="I4787" i="4"/>
  <c r="I4786" i="4"/>
  <c r="I4785" i="4"/>
  <c r="I4784" i="4"/>
  <c r="I4783" i="4"/>
  <c r="I4782" i="4"/>
  <c r="I4781" i="4"/>
  <c r="I4780" i="4"/>
  <c r="I4779" i="4"/>
  <c r="I4778" i="4"/>
  <c r="I4777" i="4"/>
  <c r="I4776" i="4"/>
  <c r="I4775" i="4"/>
  <c r="I4774" i="4"/>
  <c r="I4773" i="4"/>
  <c r="I4772" i="4"/>
  <c r="I4771" i="4"/>
  <c r="I4770" i="4"/>
  <c r="I4769" i="4"/>
  <c r="I4768" i="4"/>
  <c r="I4767" i="4"/>
  <c r="I4766" i="4"/>
  <c r="I4765" i="4"/>
  <c r="I4764" i="4"/>
  <c r="I4763" i="4"/>
  <c r="I4762" i="4"/>
  <c r="I4761" i="4"/>
  <c r="I4760" i="4"/>
  <c r="I4759" i="4"/>
  <c r="I4758" i="4"/>
  <c r="I4757" i="4"/>
  <c r="I4756" i="4"/>
  <c r="I4755" i="4"/>
  <c r="I4754" i="4"/>
  <c r="I4753" i="4"/>
  <c r="I4752" i="4"/>
  <c r="I4751" i="4"/>
  <c r="I4750" i="4"/>
  <c r="I4749" i="4"/>
  <c r="I4748" i="4"/>
  <c r="I4747" i="4"/>
  <c r="I4746" i="4"/>
  <c r="I4745" i="4"/>
  <c r="I4744" i="4"/>
  <c r="I4743" i="4"/>
  <c r="I4742" i="4"/>
  <c r="I4741" i="4"/>
  <c r="I4740" i="4"/>
  <c r="I4739" i="4"/>
  <c r="I4738" i="4"/>
  <c r="I4737" i="4"/>
  <c r="I4736" i="4"/>
  <c r="I4735" i="4"/>
  <c r="I4734" i="4"/>
  <c r="I4733" i="4"/>
  <c r="I4732" i="4"/>
  <c r="I4731" i="4"/>
  <c r="I4730" i="4"/>
  <c r="I4729" i="4"/>
  <c r="I4728" i="4"/>
  <c r="I4727" i="4"/>
  <c r="I4726" i="4"/>
  <c r="I4725" i="4"/>
  <c r="I4724" i="4"/>
  <c r="I4723" i="4"/>
  <c r="I4722" i="4"/>
  <c r="I4721" i="4"/>
  <c r="I4720" i="4"/>
  <c r="I4719" i="4"/>
  <c r="I4718" i="4"/>
  <c r="I4717" i="4"/>
  <c r="I4716" i="4"/>
  <c r="I4715" i="4"/>
  <c r="I4714" i="4"/>
  <c r="I4713" i="4"/>
  <c r="I4712" i="4"/>
  <c r="I4711" i="4"/>
  <c r="I4710" i="4"/>
  <c r="I4709" i="4"/>
  <c r="I4708" i="4"/>
  <c r="I4707" i="4"/>
  <c r="I4706" i="4"/>
  <c r="I4705" i="4"/>
  <c r="I4704" i="4"/>
  <c r="I4703" i="4"/>
  <c r="I4702" i="4"/>
  <c r="I4701" i="4"/>
  <c r="I4700" i="4"/>
  <c r="I4699" i="4"/>
  <c r="I4698" i="4"/>
  <c r="I4697" i="4"/>
  <c r="I4696" i="4"/>
  <c r="I4695" i="4"/>
  <c r="I4694" i="4"/>
  <c r="I4693" i="4"/>
  <c r="I4692" i="4"/>
  <c r="I4691" i="4"/>
  <c r="I4690" i="4"/>
  <c r="I4689" i="4"/>
  <c r="I4688" i="4"/>
  <c r="I4687" i="4"/>
  <c r="I4686" i="4"/>
  <c r="I4685" i="4"/>
  <c r="I4684" i="4"/>
  <c r="I4683" i="4"/>
  <c r="I4682" i="4"/>
  <c r="I4681" i="4"/>
  <c r="I4680" i="4"/>
  <c r="I4679" i="4"/>
  <c r="I4678" i="4"/>
  <c r="I4677" i="4"/>
  <c r="I4676" i="4"/>
  <c r="I4675" i="4"/>
  <c r="I4674" i="4"/>
  <c r="I4673" i="4"/>
  <c r="I4672" i="4"/>
  <c r="I4671" i="4"/>
  <c r="I4670" i="4"/>
  <c r="I4669" i="4"/>
  <c r="I4668" i="4"/>
  <c r="I4667" i="4"/>
  <c r="I4666" i="4"/>
  <c r="I4665" i="4"/>
  <c r="I4664" i="4"/>
  <c r="I4663" i="4"/>
  <c r="I4662" i="4"/>
  <c r="I4661" i="4"/>
  <c r="I4660" i="4"/>
  <c r="I4659" i="4"/>
  <c r="I4658" i="4"/>
  <c r="I4657" i="4"/>
  <c r="I4656" i="4"/>
  <c r="I4655" i="4"/>
  <c r="I4654" i="4"/>
  <c r="I4653" i="4"/>
  <c r="I4652" i="4"/>
  <c r="I4651" i="4"/>
  <c r="I4650" i="4"/>
  <c r="I4649" i="4"/>
  <c r="I4648" i="4"/>
  <c r="I4647" i="4"/>
  <c r="I4646" i="4"/>
  <c r="I4645" i="4"/>
  <c r="I4644" i="4"/>
  <c r="I4643" i="4"/>
  <c r="I4642" i="4"/>
  <c r="I4641" i="4"/>
  <c r="I4640" i="4"/>
  <c r="I4639" i="4"/>
  <c r="I4638" i="4"/>
  <c r="I4637" i="4"/>
  <c r="I4636" i="4"/>
  <c r="I4635" i="4"/>
  <c r="I4634" i="4"/>
  <c r="I4633" i="4"/>
  <c r="I4632" i="4"/>
  <c r="I4631" i="4"/>
  <c r="I4630" i="4"/>
  <c r="I4629" i="4"/>
  <c r="I4628" i="4"/>
  <c r="I4627" i="4"/>
  <c r="I4626" i="4"/>
  <c r="I4625" i="4"/>
  <c r="I4624" i="4"/>
  <c r="I4623" i="4"/>
  <c r="I4622" i="4"/>
  <c r="I4621" i="4"/>
  <c r="I4620" i="4"/>
  <c r="I4619" i="4"/>
  <c r="I4618" i="4"/>
  <c r="I4617" i="4"/>
  <c r="I4616" i="4"/>
  <c r="I4615" i="4"/>
  <c r="I4614" i="4"/>
  <c r="I4613" i="4"/>
  <c r="I4612" i="4"/>
  <c r="I4611" i="4"/>
  <c r="I4610" i="4"/>
  <c r="I4609" i="4"/>
  <c r="I4608" i="4"/>
  <c r="I4607" i="4"/>
  <c r="I4606" i="4"/>
  <c r="I4605" i="4"/>
  <c r="I4604" i="4"/>
  <c r="I4603" i="4"/>
  <c r="I4602" i="4"/>
  <c r="I4601" i="4"/>
  <c r="I4600" i="4"/>
  <c r="I4599" i="4"/>
  <c r="I4598" i="4"/>
  <c r="I4597" i="4"/>
  <c r="I4596" i="4"/>
  <c r="I4595" i="4"/>
  <c r="I4594" i="4"/>
  <c r="I4593" i="4"/>
  <c r="I4592" i="4"/>
  <c r="I4591" i="4"/>
  <c r="I4590" i="4"/>
  <c r="I4589" i="4"/>
  <c r="I4588" i="4"/>
  <c r="I4587" i="4"/>
  <c r="I4586" i="4"/>
  <c r="I4585" i="4"/>
  <c r="I4584" i="4"/>
  <c r="I4583" i="4"/>
  <c r="I4582" i="4"/>
  <c r="I4581" i="4"/>
  <c r="I4580" i="4"/>
  <c r="I4579" i="4"/>
  <c r="I4578" i="4"/>
  <c r="I4577" i="4"/>
  <c r="I4576" i="4"/>
  <c r="I4575" i="4"/>
  <c r="I4574" i="4"/>
  <c r="I4573" i="4"/>
  <c r="I4572" i="4"/>
  <c r="I4571" i="4"/>
  <c r="I4570" i="4"/>
  <c r="I4569" i="4"/>
  <c r="I4568" i="4"/>
  <c r="I4567" i="4"/>
  <c r="I4566" i="4"/>
  <c r="I4565" i="4"/>
  <c r="I4564" i="4"/>
  <c r="I4563" i="4"/>
  <c r="I4562" i="4"/>
  <c r="I4561" i="4"/>
  <c r="I4560" i="4"/>
  <c r="I4559" i="4"/>
  <c r="I4558" i="4"/>
  <c r="I4557" i="4"/>
  <c r="I4556" i="4"/>
  <c r="I4555" i="4"/>
  <c r="I4554" i="4"/>
  <c r="I4553" i="4"/>
  <c r="I4552" i="4"/>
  <c r="I4551" i="4"/>
  <c r="I4550" i="4"/>
  <c r="I4549" i="4"/>
  <c r="I4548" i="4"/>
  <c r="I4547" i="4"/>
  <c r="I4546" i="4"/>
  <c r="I4545" i="4"/>
  <c r="I4544" i="4"/>
  <c r="I4543" i="4"/>
  <c r="I4542" i="4"/>
  <c r="I4541" i="4"/>
  <c r="I4540" i="4"/>
  <c r="I4539" i="4"/>
  <c r="I4538" i="4"/>
  <c r="I4537" i="4"/>
  <c r="I4536" i="4"/>
  <c r="I4535" i="4"/>
  <c r="I4534" i="4"/>
  <c r="I4533" i="4"/>
  <c r="I4532" i="4"/>
  <c r="I4531" i="4"/>
  <c r="I4530" i="4"/>
  <c r="I4529" i="4"/>
  <c r="I4528" i="4"/>
  <c r="I4527" i="4"/>
  <c r="I4526" i="4"/>
  <c r="I4525" i="4"/>
  <c r="I4524" i="4"/>
  <c r="I4523" i="4"/>
  <c r="I4522" i="4"/>
  <c r="I4521" i="4"/>
  <c r="I4520" i="4"/>
  <c r="I4519" i="4"/>
  <c r="I4518" i="4"/>
  <c r="I4517" i="4"/>
  <c r="I4516" i="4"/>
  <c r="I4515" i="4"/>
  <c r="I4514" i="4"/>
  <c r="I4513" i="4"/>
  <c r="I4512" i="4"/>
  <c r="I4511" i="4"/>
  <c r="I4510" i="4"/>
  <c r="I4509" i="4"/>
  <c r="I4508" i="4"/>
  <c r="I4507" i="4"/>
  <c r="I4506" i="4"/>
  <c r="I4505" i="4"/>
  <c r="I4504" i="4"/>
  <c r="I4503" i="4"/>
  <c r="I4502" i="4"/>
  <c r="I4501" i="4"/>
  <c r="I4500" i="4"/>
  <c r="I4499" i="4"/>
  <c r="I4498" i="4"/>
  <c r="I4497" i="4"/>
  <c r="I4496" i="4"/>
  <c r="I4495" i="4"/>
  <c r="I4494" i="4"/>
  <c r="I4493" i="4"/>
  <c r="I4492" i="4"/>
  <c r="I4491" i="4"/>
  <c r="I4490" i="4"/>
  <c r="I4489" i="4"/>
  <c r="I4488" i="4"/>
  <c r="I4487" i="4"/>
  <c r="I4486" i="4"/>
  <c r="I4485" i="4"/>
  <c r="I4484" i="4"/>
  <c r="I4483" i="4"/>
  <c r="I4482" i="4"/>
  <c r="I4481" i="4"/>
  <c r="I4480" i="4"/>
  <c r="I4479" i="4"/>
  <c r="I4478" i="4"/>
  <c r="I4477" i="4"/>
  <c r="I4476" i="4"/>
  <c r="I4475" i="4"/>
  <c r="I4474" i="4"/>
  <c r="I4473" i="4"/>
  <c r="I4472" i="4"/>
  <c r="I4471" i="4"/>
  <c r="I4470" i="4"/>
  <c r="I4469" i="4"/>
  <c r="I4468" i="4"/>
  <c r="I4467" i="4"/>
  <c r="I4466" i="4"/>
  <c r="I4465" i="4"/>
  <c r="I4464" i="4"/>
  <c r="I4463" i="4"/>
  <c r="I4462" i="4"/>
  <c r="I4461" i="4"/>
  <c r="I4460" i="4"/>
  <c r="I4459" i="4"/>
  <c r="I4458" i="4"/>
  <c r="I4457" i="4"/>
  <c r="I4456" i="4"/>
  <c r="I4455" i="4"/>
  <c r="I4454" i="4"/>
  <c r="I4453" i="4"/>
  <c r="I4452" i="4"/>
  <c r="I4451" i="4"/>
  <c r="I4450" i="4"/>
  <c r="I4449" i="4"/>
  <c r="I4448" i="4"/>
  <c r="I4447" i="4"/>
  <c r="I4446" i="4"/>
  <c r="I4445" i="4"/>
  <c r="I4444" i="4"/>
  <c r="I4443" i="4"/>
  <c r="I4442" i="4"/>
  <c r="I4441" i="4"/>
  <c r="I4440" i="4"/>
  <c r="I4439" i="4"/>
  <c r="I4438" i="4"/>
  <c r="I4437" i="4"/>
  <c r="I4436" i="4"/>
  <c r="I4435" i="4"/>
  <c r="I4434" i="4"/>
  <c r="I4433" i="4"/>
  <c r="I4432" i="4"/>
  <c r="I4431" i="4"/>
  <c r="I4430" i="4"/>
  <c r="I4429" i="4"/>
  <c r="I4428" i="4"/>
  <c r="I4427" i="4"/>
  <c r="I4426" i="4"/>
  <c r="I4425" i="4"/>
  <c r="I4424" i="4"/>
  <c r="I4423" i="4"/>
  <c r="I4422" i="4"/>
  <c r="I4421" i="4"/>
  <c r="I4420" i="4"/>
  <c r="I4419" i="4"/>
  <c r="I4418" i="4"/>
  <c r="I4417" i="4"/>
  <c r="I4416" i="4"/>
  <c r="I4415" i="4"/>
  <c r="I4414" i="4"/>
  <c r="I4413" i="4"/>
  <c r="I4412" i="4"/>
  <c r="I4411" i="4"/>
  <c r="I4410" i="4"/>
  <c r="I4409" i="4"/>
  <c r="I4408" i="4"/>
  <c r="I4407" i="4"/>
  <c r="I4406" i="4"/>
  <c r="I4405" i="4"/>
  <c r="I4404" i="4"/>
  <c r="I4403" i="4"/>
  <c r="I4402" i="4"/>
  <c r="I4401" i="4"/>
  <c r="I4400" i="4"/>
  <c r="I4399" i="4"/>
  <c r="I4398" i="4"/>
  <c r="I4397" i="4"/>
  <c r="I4396" i="4"/>
  <c r="I4395" i="4"/>
  <c r="I4394" i="4"/>
  <c r="I4393" i="4"/>
  <c r="I4392" i="4"/>
  <c r="I4391" i="4"/>
  <c r="I4390" i="4"/>
  <c r="I4389" i="4"/>
  <c r="I4388" i="4"/>
  <c r="I4387" i="4"/>
  <c r="I4386" i="4"/>
  <c r="I4385" i="4"/>
  <c r="I4384" i="4"/>
  <c r="I4383" i="4"/>
  <c r="I4382" i="4"/>
  <c r="I4381" i="4"/>
  <c r="I4380" i="4"/>
  <c r="I4379" i="4"/>
  <c r="I4378" i="4"/>
  <c r="I4377" i="4"/>
  <c r="I4376" i="4"/>
  <c r="I4375" i="4"/>
  <c r="I4374" i="4"/>
  <c r="I4373" i="4"/>
  <c r="I4372" i="4"/>
  <c r="I4371" i="4"/>
  <c r="I4370" i="4"/>
  <c r="I4369" i="4"/>
  <c r="I4368" i="4"/>
  <c r="I4367" i="4"/>
  <c r="I4366" i="4"/>
  <c r="I4365" i="4"/>
  <c r="I4364" i="4"/>
  <c r="I4363" i="4"/>
  <c r="I4362" i="4"/>
  <c r="I4361" i="4"/>
  <c r="I4360" i="4"/>
  <c r="I4359" i="4"/>
  <c r="I4358" i="4"/>
  <c r="I4357" i="4"/>
  <c r="I4356" i="4"/>
  <c r="I4355" i="4"/>
  <c r="I4354" i="4"/>
  <c r="I4353" i="4"/>
  <c r="I4352" i="4"/>
  <c r="I4351" i="4"/>
  <c r="I4350" i="4"/>
  <c r="I4349" i="4"/>
  <c r="I4348" i="4"/>
  <c r="I4347" i="4"/>
  <c r="I4346" i="4"/>
  <c r="I4345" i="4"/>
  <c r="I4344" i="4"/>
  <c r="I4343" i="4"/>
  <c r="I4342" i="4"/>
  <c r="I4341" i="4"/>
  <c r="I4340" i="4"/>
  <c r="I4339" i="4"/>
  <c r="I4338" i="4"/>
  <c r="I4337" i="4"/>
  <c r="I4336" i="4"/>
  <c r="I4335" i="4"/>
  <c r="I4334" i="4"/>
  <c r="I4333" i="4"/>
  <c r="I4332" i="4"/>
  <c r="I4331" i="4"/>
  <c r="I4330" i="4"/>
  <c r="I4329" i="4"/>
  <c r="I4328" i="4"/>
  <c r="I4327" i="4"/>
  <c r="I4326" i="4"/>
  <c r="I4325" i="4"/>
  <c r="I4324" i="4"/>
  <c r="I4323" i="4"/>
  <c r="I4322" i="4"/>
  <c r="I4321" i="4"/>
  <c r="I4320" i="4"/>
  <c r="I4319" i="4"/>
  <c r="I4318" i="4"/>
  <c r="I4317" i="4"/>
  <c r="I4316" i="4"/>
  <c r="I4315" i="4"/>
  <c r="I4314" i="4"/>
  <c r="I4313" i="4"/>
  <c r="I4312" i="4"/>
  <c r="I4311" i="4"/>
  <c r="I4310" i="4"/>
  <c r="I4309" i="4"/>
  <c r="I4308" i="4"/>
  <c r="I4307" i="4"/>
  <c r="I4306" i="4"/>
  <c r="I4305" i="4"/>
  <c r="I4304" i="4"/>
  <c r="I4303" i="4"/>
  <c r="I4302" i="4"/>
  <c r="I4301" i="4"/>
  <c r="I4300" i="4"/>
  <c r="I4299" i="4"/>
  <c r="I4298" i="4"/>
  <c r="I4297" i="4"/>
  <c r="I4296" i="4"/>
  <c r="I4295" i="4"/>
  <c r="I4294" i="4"/>
  <c r="I4293" i="4"/>
  <c r="I4292" i="4"/>
  <c r="I4291" i="4"/>
  <c r="I4290" i="4"/>
  <c r="I4289" i="4"/>
  <c r="I4288" i="4"/>
  <c r="I4287" i="4"/>
  <c r="I4286" i="4"/>
  <c r="I4285" i="4"/>
  <c r="I4284" i="4"/>
  <c r="I4283" i="4"/>
  <c r="I4282" i="4"/>
  <c r="I4281" i="4"/>
  <c r="I4280" i="4"/>
  <c r="I4279" i="4"/>
  <c r="I4278" i="4"/>
  <c r="I4277" i="4"/>
  <c r="I4276" i="4"/>
  <c r="I4275" i="4"/>
  <c r="I4274" i="4"/>
  <c r="I4273" i="4"/>
  <c r="I4272" i="4"/>
  <c r="I4271" i="4"/>
  <c r="I4270" i="4"/>
  <c r="I4269" i="4"/>
  <c r="I4268" i="4"/>
  <c r="I4267" i="4"/>
  <c r="I4266" i="4"/>
  <c r="I4265" i="4"/>
  <c r="I4264" i="4"/>
  <c r="I4263" i="4"/>
  <c r="I4262" i="4"/>
  <c r="I4261" i="4"/>
  <c r="I4260" i="4"/>
  <c r="I4259" i="4"/>
  <c r="I4258" i="4"/>
  <c r="I4257" i="4"/>
  <c r="I4256" i="4"/>
  <c r="I4255" i="4"/>
  <c r="I4254" i="4"/>
  <c r="I4253" i="4"/>
  <c r="I4252" i="4"/>
  <c r="I4251" i="4"/>
  <c r="I4250" i="4"/>
  <c r="I4249" i="4"/>
  <c r="I4248" i="4"/>
  <c r="I4247" i="4"/>
  <c r="I4246" i="4"/>
  <c r="I4245" i="4"/>
  <c r="I4244" i="4"/>
  <c r="I4243" i="4"/>
  <c r="I4242" i="4"/>
  <c r="I4241" i="4"/>
  <c r="I4240" i="4"/>
  <c r="I4239" i="4"/>
  <c r="I4238" i="4"/>
  <c r="I4237" i="4"/>
  <c r="I4236" i="4"/>
  <c r="I4235" i="4"/>
  <c r="I4234" i="4"/>
  <c r="I4233" i="4"/>
  <c r="I4232" i="4"/>
  <c r="I4231" i="4"/>
  <c r="I4230" i="4"/>
  <c r="I4229" i="4"/>
  <c r="I4228" i="4"/>
  <c r="I4227" i="4"/>
  <c r="I4226" i="4"/>
  <c r="I4225" i="4"/>
  <c r="I4224" i="4"/>
  <c r="I4223" i="4"/>
  <c r="I4222" i="4"/>
  <c r="I4221" i="4"/>
  <c r="I4220" i="4"/>
  <c r="I4219" i="4"/>
  <c r="I4218" i="4"/>
  <c r="I4217" i="4"/>
  <c r="I4216" i="4"/>
  <c r="I4215" i="4"/>
  <c r="I4214" i="4"/>
  <c r="I4213" i="4"/>
  <c r="I4212" i="4"/>
  <c r="I4211" i="4"/>
  <c r="I4210" i="4"/>
  <c r="I4209" i="4"/>
  <c r="I4208" i="4"/>
  <c r="I4207" i="4"/>
  <c r="I4206" i="4"/>
  <c r="I4205" i="4"/>
  <c r="I4204" i="4"/>
  <c r="I4203" i="4"/>
  <c r="I4202" i="4"/>
  <c r="I4201" i="4"/>
  <c r="I4200" i="4"/>
  <c r="I4199" i="4"/>
  <c r="I4198" i="4"/>
  <c r="I4197" i="4"/>
  <c r="I4196" i="4"/>
  <c r="I4195" i="4"/>
  <c r="I4194" i="4"/>
  <c r="I4193" i="4"/>
  <c r="I4192" i="4"/>
  <c r="I4191" i="4"/>
  <c r="I4190" i="4"/>
  <c r="I4189" i="4"/>
  <c r="I4188" i="4"/>
  <c r="I4187" i="4"/>
  <c r="I4186" i="4"/>
  <c r="I4185" i="4"/>
  <c r="I4184" i="4"/>
  <c r="I4183" i="4"/>
  <c r="I4182" i="4"/>
  <c r="I4181" i="4"/>
  <c r="I4180" i="4"/>
  <c r="I4179" i="4"/>
  <c r="I4178" i="4"/>
  <c r="I4177" i="4"/>
  <c r="I4176" i="4"/>
  <c r="I4175" i="4"/>
  <c r="I4174" i="4"/>
  <c r="I4173" i="4"/>
  <c r="I4172" i="4"/>
  <c r="I4171" i="4"/>
  <c r="I4170" i="4"/>
  <c r="I4169" i="4"/>
  <c r="I4168" i="4"/>
  <c r="I4167" i="4"/>
  <c r="I4166" i="4"/>
  <c r="I4165" i="4"/>
  <c r="I4164" i="4"/>
  <c r="I4163" i="4"/>
  <c r="I4162" i="4"/>
  <c r="I4161" i="4"/>
  <c r="I4160" i="4"/>
  <c r="I4159" i="4"/>
  <c r="I4158" i="4"/>
  <c r="I4157" i="4"/>
  <c r="I4156" i="4"/>
  <c r="I4155" i="4"/>
  <c r="I4154" i="4"/>
  <c r="I4153" i="4"/>
  <c r="I4152" i="4"/>
  <c r="I4151" i="4"/>
  <c r="I4150" i="4"/>
  <c r="I4149" i="4"/>
  <c r="I4148" i="4"/>
  <c r="I4147" i="4"/>
  <c r="I4146" i="4"/>
  <c r="I4145" i="4"/>
  <c r="I4144" i="4"/>
  <c r="I4143" i="4"/>
  <c r="I4142" i="4"/>
  <c r="I4141" i="4"/>
  <c r="I4140" i="4"/>
  <c r="I4139" i="4"/>
  <c r="I4138" i="4"/>
  <c r="I4137" i="4"/>
  <c r="I4136" i="4"/>
  <c r="I4135" i="4"/>
  <c r="I4134" i="4"/>
  <c r="I4133" i="4"/>
  <c r="I4132" i="4"/>
  <c r="I4131" i="4"/>
  <c r="I4130" i="4"/>
  <c r="I4129" i="4"/>
  <c r="I4128" i="4"/>
  <c r="I4127" i="4"/>
  <c r="I4126" i="4"/>
  <c r="I4125" i="4"/>
  <c r="I4124" i="4"/>
  <c r="I4123" i="4"/>
  <c r="I4122" i="4"/>
  <c r="I4121" i="4"/>
  <c r="I4120" i="4"/>
  <c r="I4119" i="4"/>
  <c r="I4118" i="4"/>
  <c r="I4117" i="4"/>
  <c r="I4116" i="4"/>
  <c r="I4115" i="4"/>
  <c r="I4114" i="4"/>
  <c r="I4113" i="4"/>
  <c r="I4112" i="4"/>
  <c r="I4111" i="4"/>
  <c r="I4110" i="4"/>
  <c r="I4109" i="4"/>
  <c r="I4108" i="4"/>
  <c r="I4107" i="4"/>
  <c r="I4106" i="4"/>
  <c r="I4105" i="4"/>
  <c r="I4104" i="4"/>
  <c r="I4103" i="4"/>
  <c r="I4102" i="4"/>
  <c r="I4101" i="4"/>
  <c r="I4100" i="4"/>
  <c r="I4099" i="4"/>
  <c r="I4098" i="4"/>
  <c r="I4097" i="4"/>
  <c r="I4096" i="4"/>
  <c r="I4095" i="4"/>
  <c r="I4094" i="4"/>
  <c r="I4093" i="4"/>
  <c r="I4092" i="4"/>
  <c r="I4091" i="4"/>
  <c r="I4090" i="4"/>
  <c r="I4089" i="4"/>
  <c r="I4088" i="4"/>
  <c r="I4087" i="4"/>
  <c r="I4086" i="4"/>
  <c r="I4085" i="4"/>
  <c r="I4084" i="4"/>
  <c r="I4083" i="4"/>
  <c r="I4082" i="4"/>
  <c r="I4081" i="4"/>
  <c r="I4080" i="4"/>
  <c r="I4079" i="4"/>
  <c r="I4078" i="4"/>
  <c r="I4077" i="4"/>
  <c r="I4076" i="4"/>
  <c r="I4075" i="4"/>
  <c r="I4074" i="4"/>
  <c r="I4073" i="4"/>
  <c r="I4072" i="4"/>
  <c r="I4071" i="4"/>
  <c r="I4070" i="4"/>
  <c r="I4069" i="4"/>
  <c r="I4068" i="4"/>
  <c r="I4067" i="4"/>
  <c r="I4066" i="4"/>
  <c r="I4065" i="4"/>
  <c r="I4064" i="4"/>
  <c r="I4063" i="4"/>
  <c r="I4062" i="4"/>
  <c r="I4061" i="4"/>
  <c r="I4060" i="4"/>
  <c r="I4059" i="4"/>
  <c r="I4058" i="4"/>
  <c r="I4057" i="4"/>
  <c r="I4056" i="4"/>
  <c r="I4055" i="4"/>
  <c r="I4054" i="4"/>
  <c r="I4053" i="4"/>
  <c r="I4052" i="4"/>
  <c r="I4051" i="4"/>
  <c r="I4050" i="4"/>
  <c r="I4049" i="4"/>
  <c r="I4048" i="4"/>
  <c r="I4047" i="4"/>
  <c r="I4046" i="4"/>
  <c r="I4045" i="4"/>
  <c r="I4044" i="4"/>
  <c r="I4043" i="4"/>
  <c r="I4042" i="4"/>
  <c r="I4041" i="4"/>
  <c r="I4040" i="4"/>
  <c r="I4039" i="4"/>
  <c r="I4038" i="4"/>
  <c r="I4037" i="4"/>
  <c r="I4036" i="4"/>
  <c r="I4035" i="4"/>
  <c r="I4034" i="4"/>
  <c r="I4033" i="4"/>
  <c r="I4032" i="4"/>
  <c r="I4031" i="4"/>
  <c r="I4030" i="4"/>
  <c r="I4029" i="4"/>
  <c r="I4028" i="4"/>
  <c r="I4027" i="4"/>
  <c r="I4026" i="4"/>
  <c r="I4025" i="4"/>
  <c r="I4024" i="4"/>
  <c r="I4023" i="4"/>
  <c r="I4022" i="4"/>
  <c r="I4021" i="4"/>
  <c r="I4020" i="4"/>
  <c r="I4019" i="4"/>
  <c r="I4018" i="4"/>
  <c r="I4017" i="4"/>
  <c r="I4016" i="4"/>
  <c r="I4015" i="4"/>
  <c r="I4014" i="4"/>
  <c r="I4013" i="4"/>
  <c r="I4012" i="4"/>
  <c r="I4011" i="4"/>
  <c r="I4010" i="4"/>
  <c r="I4009" i="4"/>
  <c r="I4008" i="4"/>
  <c r="I4007" i="4"/>
  <c r="I4006" i="4"/>
  <c r="I4005" i="4"/>
  <c r="I4004" i="4"/>
  <c r="I4003" i="4"/>
  <c r="I4002" i="4"/>
  <c r="I4001" i="4"/>
  <c r="I4000" i="4"/>
  <c r="I3999" i="4"/>
  <c r="I3998" i="4"/>
  <c r="I3997" i="4"/>
  <c r="I3996" i="4"/>
  <c r="I3995" i="4"/>
  <c r="I3994" i="4"/>
  <c r="I3993" i="4"/>
  <c r="I3992" i="4"/>
  <c r="I3991" i="4"/>
  <c r="I3990" i="4"/>
  <c r="I3989" i="4"/>
  <c r="I3988" i="4"/>
  <c r="I3987" i="4"/>
  <c r="I3986" i="4"/>
  <c r="I3985" i="4"/>
  <c r="I3984" i="4"/>
  <c r="I3983" i="4"/>
  <c r="I3982" i="4"/>
  <c r="I3981" i="4"/>
  <c r="I3980" i="4"/>
  <c r="I3979" i="4"/>
  <c r="I3978" i="4"/>
  <c r="I3977" i="4"/>
  <c r="I3976" i="4"/>
  <c r="I3975" i="4"/>
  <c r="I3974" i="4"/>
  <c r="I3973" i="4"/>
  <c r="I3972" i="4"/>
  <c r="I3971" i="4"/>
  <c r="I3970" i="4"/>
  <c r="I3969" i="4"/>
  <c r="I3968" i="4"/>
  <c r="I3967" i="4"/>
  <c r="I3966" i="4"/>
  <c r="I3965" i="4"/>
  <c r="I3964" i="4"/>
  <c r="I3963" i="4"/>
  <c r="I3962" i="4"/>
  <c r="I3961" i="4"/>
  <c r="I3960" i="4"/>
  <c r="I3959" i="4"/>
  <c r="I3958" i="4"/>
  <c r="I3957" i="4"/>
  <c r="I3956" i="4"/>
  <c r="I3955" i="4"/>
  <c r="I3954" i="4"/>
  <c r="I3953" i="4"/>
  <c r="I3952" i="4"/>
  <c r="I3951" i="4"/>
  <c r="I3950" i="4"/>
  <c r="I3949" i="4"/>
  <c r="I3948" i="4"/>
  <c r="I3947" i="4"/>
  <c r="I3946" i="4"/>
  <c r="I3945" i="4"/>
  <c r="I3944" i="4"/>
  <c r="I3943" i="4"/>
  <c r="I3942" i="4"/>
  <c r="I3941" i="4"/>
  <c r="I3940" i="4"/>
  <c r="I3939" i="4"/>
  <c r="I3938" i="4"/>
  <c r="I3937" i="4"/>
  <c r="I3936" i="4"/>
  <c r="I3935" i="4"/>
  <c r="I3934" i="4"/>
  <c r="I3933" i="4"/>
  <c r="I3932" i="4"/>
  <c r="I3931" i="4"/>
  <c r="I3930" i="4"/>
  <c r="I3929" i="4"/>
  <c r="I3928" i="4"/>
  <c r="I3927" i="4"/>
  <c r="I3926" i="4"/>
  <c r="I3925" i="4"/>
  <c r="I3924" i="4"/>
  <c r="I3923" i="4"/>
  <c r="I3922" i="4"/>
  <c r="I3921" i="4"/>
  <c r="I3920" i="4"/>
  <c r="I3919" i="4"/>
  <c r="I3918" i="4"/>
  <c r="I3917" i="4"/>
  <c r="I3916" i="4"/>
  <c r="I3915" i="4"/>
  <c r="I3914" i="4"/>
  <c r="I3913" i="4"/>
  <c r="I3912" i="4"/>
  <c r="I3911" i="4"/>
  <c r="I3910" i="4"/>
  <c r="I3909" i="4"/>
  <c r="I3908" i="4"/>
  <c r="I3907" i="4"/>
  <c r="I3906" i="4"/>
  <c r="I3905" i="4"/>
  <c r="I3904" i="4"/>
  <c r="I3903" i="4"/>
  <c r="I3902" i="4"/>
  <c r="I3901" i="4"/>
  <c r="I3900" i="4"/>
  <c r="I3899" i="4"/>
  <c r="I3898" i="4"/>
  <c r="I3897" i="4"/>
  <c r="I3896" i="4"/>
  <c r="I3895" i="4"/>
  <c r="I3894" i="4"/>
  <c r="I3893" i="4"/>
  <c r="I3892" i="4"/>
  <c r="I3891" i="4"/>
  <c r="I3890" i="4"/>
  <c r="I3889" i="4"/>
  <c r="I3888" i="4"/>
  <c r="I3887" i="4"/>
  <c r="I3886" i="4"/>
  <c r="I3885" i="4"/>
  <c r="I3884" i="4"/>
  <c r="I3883" i="4"/>
  <c r="I3882" i="4"/>
  <c r="I3881" i="4"/>
  <c r="I3880" i="4"/>
  <c r="I3879" i="4"/>
  <c r="I3878" i="4"/>
  <c r="I3877" i="4"/>
  <c r="I3876" i="4"/>
  <c r="I3875" i="4"/>
  <c r="I3874" i="4"/>
  <c r="I3873" i="4"/>
  <c r="I3872" i="4"/>
  <c r="I3871" i="4"/>
  <c r="I3870" i="4"/>
  <c r="I3869" i="4"/>
  <c r="I3868" i="4"/>
  <c r="I3867" i="4"/>
  <c r="I3866" i="4"/>
  <c r="I3865" i="4"/>
  <c r="I3864" i="4"/>
  <c r="I3863" i="4"/>
  <c r="I3862" i="4"/>
  <c r="I3861" i="4"/>
  <c r="I3860" i="4"/>
  <c r="I3859" i="4"/>
  <c r="I3858" i="4"/>
  <c r="I3857" i="4"/>
  <c r="I3856" i="4"/>
  <c r="I3855" i="4"/>
  <c r="I3854" i="4"/>
  <c r="I3853" i="4"/>
  <c r="I3852" i="4"/>
  <c r="I3851" i="4"/>
  <c r="I3850" i="4"/>
  <c r="I3849" i="4"/>
  <c r="I3848" i="4"/>
  <c r="I3847" i="4"/>
  <c r="I3846" i="4"/>
  <c r="I3845" i="4"/>
  <c r="I3844" i="4"/>
  <c r="I3843" i="4"/>
  <c r="I3842" i="4"/>
  <c r="I3841" i="4"/>
  <c r="I3840" i="4"/>
  <c r="I3839" i="4"/>
  <c r="I3838" i="4"/>
  <c r="I3837" i="4"/>
  <c r="I3836" i="4"/>
  <c r="I3835" i="4"/>
  <c r="I3834" i="4"/>
  <c r="I3833" i="4"/>
  <c r="I3832" i="4"/>
  <c r="I3831" i="4"/>
  <c r="I3830" i="4"/>
  <c r="I3829" i="4"/>
  <c r="I3828" i="4"/>
  <c r="I3827" i="4"/>
  <c r="I3826" i="4"/>
  <c r="I3825" i="4"/>
  <c r="I3824" i="4"/>
  <c r="I3823" i="4"/>
  <c r="I3822" i="4"/>
  <c r="I3821" i="4"/>
  <c r="I3820" i="4"/>
  <c r="I3819" i="4"/>
  <c r="I3818" i="4"/>
  <c r="I3817" i="4"/>
  <c r="I3816" i="4"/>
  <c r="I3815" i="4"/>
  <c r="I3814" i="4"/>
  <c r="I3813" i="4"/>
  <c r="I3812" i="4"/>
  <c r="I3811" i="4"/>
  <c r="I3810" i="4"/>
  <c r="I3809" i="4"/>
  <c r="I3808" i="4"/>
  <c r="I3807" i="4"/>
  <c r="I3806" i="4"/>
  <c r="I3805" i="4"/>
  <c r="I3804" i="4"/>
  <c r="I3803" i="4"/>
  <c r="I3802" i="4"/>
  <c r="I3801" i="4"/>
  <c r="I3800" i="4"/>
  <c r="I3799" i="4"/>
  <c r="I3798" i="4"/>
  <c r="I3797" i="4"/>
  <c r="I3796" i="4"/>
  <c r="I3795" i="4"/>
  <c r="I3794" i="4"/>
  <c r="I3793" i="4"/>
  <c r="I3792" i="4"/>
  <c r="I3791" i="4"/>
  <c r="I3790" i="4"/>
  <c r="I3789" i="4"/>
  <c r="I3788" i="4"/>
  <c r="I3787" i="4"/>
  <c r="I3786" i="4"/>
  <c r="I3785" i="4"/>
  <c r="I3784" i="4"/>
  <c r="I3783" i="4"/>
  <c r="I3782" i="4"/>
  <c r="I3781" i="4"/>
  <c r="I3780" i="4"/>
  <c r="I3779" i="4"/>
  <c r="I3778" i="4"/>
  <c r="I3777" i="4"/>
  <c r="I3776" i="4"/>
  <c r="I3775" i="4"/>
  <c r="I3774" i="4"/>
  <c r="I3773" i="4"/>
  <c r="I3772" i="4"/>
  <c r="I3771" i="4"/>
  <c r="I3770" i="4"/>
  <c r="I3769" i="4"/>
  <c r="I3768" i="4"/>
  <c r="I3767" i="4"/>
  <c r="I3766" i="4"/>
  <c r="I3765" i="4"/>
  <c r="I3764" i="4"/>
  <c r="I3763" i="4"/>
  <c r="I3762" i="4"/>
  <c r="I3761" i="4"/>
  <c r="I3760" i="4"/>
  <c r="I3759" i="4"/>
  <c r="I3758" i="4"/>
  <c r="I3757" i="4"/>
  <c r="I3756" i="4"/>
  <c r="I3755" i="4"/>
  <c r="I3754" i="4"/>
  <c r="I3753" i="4"/>
  <c r="I3752" i="4"/>
  <c r="I3751" i="4"/>
  <c r="I3750" i="4"/>
  <c r="I3749" i="4"/>
  <c r="I3748" i="4"/>
  <c r="I3747" i="4"/>
  <c r="I3746" i="4"/>
  <c r="I3745" i="4"/>
  <c r="I3744" i="4"/>
  <c r="I3743" i="4"/>
  <c r="I3742" i="4"/>
  <c r="I3741" i="4"/>
  <c r="I3740" i="4"/>
  <c r="I3739" i="4"/>
  <c r="I3738" i="4"/>
  <c r="I3737" i="4"/>
  <c r="I3736" i="4"/>
  <c r="I3735" i="4"/>
  <c r="I3734" i="4"/>
  <c r="I3733" i="4"/>
  <c r="I3732" i="4"/>
  <c r="I3731" i="4"/>
  <c r="I3730" i="4"/>
  <c r="I3729" i="4"/>
  <c r="I3728" i="4"/>
  <c r="I3727" i="4"/>
  <c r="I3726" i="4"/>
  <c r="I3725" i="4"/>
  <c r="I3724" i="4"/>
  <c r="I3723" i="4"/>
  <c r="I3722" i="4"/>
  <c r="I3721" i="4"/>
  <c r="I3720" i="4"/>
  <c r="I3719" i="4"/>
  <c r="I3718" i="4"/>
  <c r="I3717" i="4"/>
  <c r="I3716" i="4"/>
  <c r="I3715" i="4"/>
  <c r="I3714" i="4"/>
  <c r="I3713" i="4"/>
  <c r="I3712" i="4"/>
  <c r="I3711" i="4"/>
  <c r="I3710" i="4"/>
  <c r="I3709" i="4"/>
  <c r="I3708" i="4"/>
  <c r="I3707" i="4"/>
  <c r="I3706" i="4"/>
  <c r="I3705" i="4"/>
  <c r="I3704" i="4"/>
  <c r="I3703" i="4"/>
  <c r="I3702" i="4"/>
  <c r="I3701" i="4"/>
  <c r="I3700" i="4"/>
  <c r="I3699" i="4"/>
  <c r="I3698" i="4"/>
  <c r="I3697" i="4"/>
  <c r="I3696" i="4"/>
  <c r="I3695" i="4"/>
  <c r="I3694" i="4"/>
  <c r="I3693" i="4"/>
  <c r="I3692" i="4"/>
  <c r="I3691" i="4"/>
  <c r="I3690" i="4"/>
  <c r="I3689" i="4"/>
  <c r="I3688" i="4"/>
  <c r="I3687" i="4"/>
  <c r="I3686" i="4"/>
  <c r="I3685" i="4"/>
  <c r="I3684" i="4"/>
  <c r="I3683" i="4"/>
  <c r="I3682" i="4"/>
  <c r="I3681" i="4"/>
  <c r="I3680" i="4"/>
  <c r="I3679" i="4"/>
  <c r="I3678" i="4"/>
  <c r="I3677" i="4"/>
  <c r="I3676" i="4"/>
  <c r="I3675" i="4"/>
  <c r="I3674" i="4"/>
  <c r="I3673" i="4"/>
  <c r="I3672" i="4"/>
  <c r="I3671" i="4"/>
  <c r="I3670" i="4"/>
  <c r="I3669" i="4"/>
  <c r="I3668" i="4"/>
  <c r="I3667" i="4"/>
  <c r="I3666" i="4"/>
  <c r="I3665" i="4"/>
  <c r="I3664" i="4"/>
  <c r="I3663" i="4"/>
  <c r="I3662" i="4"/>
  <c r="I3661" i="4"/>
  <c r="I3660" i="4"/>
  <c r="I3659" i="4"/>
  <c r="I3658" i="4"/>
  <c r="I3657" i="4"/>
  <c r="I3656" i="4"/>
  <c r="I3655" i="4"/>
  <c r="I3654" i="4"/>
  <c r="I3653" i="4"/>
  <c r="I3652" i="4"/>
  <c r="I3651" i="4"/>
  <c r="I3650" i="4"/>
  <c r="I3649" i="4"/>
  <c r="I3648" i="4"/>
  <c r="I3647" i="4"/>
  <c r="I3646" i="4"/>
  <c r="I3645" i="4"/>
  <c r="I3644" i="4"/>
  <c r="I3643" i="4"/>
  <c r="I3642" i="4"/>
  <c r="I3641" i="4"/>
  <c r="I3640" i="4"/>
  <c r="I3639" i="4"/>
  <c r="I3638" i="4"/>
  <c r="I3637" i="4"/>
  <c r="I3636" i="4"/>
  <c r="I3635" i="4"/>
  <c r="I3634" i="4"/>
  <c r="I3633" i="4"/>
  <c r="I3632" i="4"/>
  <c r="I3631" i="4"/>
  <c r="I3630" i="4"/>
  <c r="I3629" i="4"/>
  <c r="I3628" i="4"/>
  <c r="I3627" i="4"/>
  <c r="I3626" i="4"/>
  <c r="I3625" i="4"/>
  <c r="I3624" i="4"/>
  <c r="I3623" i="4"/>
  <c r="I3622" i="4"/>
  <c r="I3621" i="4"/>
  <c r="I3620" i="4"/>
  <c r="I3619" i="4"/>
  <c r="I3618" i="4"/>
  <c r="I3617" i="4"/>
  <c r="I3616" i="4"/>
  <c r="I3615" i="4"/>
  <c r="I3614" i="4"/>
  <c r="I3613" i="4"/>
  <c r="I3612" i="4"/>
  <c r="I3611" i="4"/>
  <c r="I3610" i="4"/>
  <c r="I3609" i="4"/>
  <c r="I3608" i="4"/>
  <c r="I3607" i="4"/>
  <c r="I3606" i="4"/>
  <c r="I3605" i="4"/>
  <c r="I3604" i="4"/>
  <c r="I3603" i="4"/>
  <c r="I3602" i="4"/>
  <c r="I3601" i="4"/>
  <c r="I3600" i="4"/>
  <c r="I3599" i="4"/>
  <c r="I3598" i="4"/>
  <c r="I3597" i="4"/>
  <c r="I3596" i="4"/>
  <c r="I3595" i="4"/>
  <c r="I3594" i="4"/>
  <c r="I3593" i="4"/>
  <c r="I3592" i="4"/>
  <c r="I3591" i="4"/>
  <c r="I3590" i="4"/>
  <c r="I3589" i="4"/>
  <c r="I3588" i="4"/>
  <c r="I3587" i="4"/>
  <c r="I3586" i="4"/>
  <c r="I3585" i="4"/>
  <c r="I3584" i="4"/>
  <c r="I3583" i="4"/>
  <c r="I3582" i="4"/>
  <c r="I3581" i="4"/>
  <c r="I3580" i="4"/>
  <c r="I3579" i="4"/>
  <c r="I3578" i="4"/>
  <c r="I3577" i="4"/>
  <c r="I3576" i="4"/>
  <c r="I3575" i="4"/>
  <c r="I3574" i="4"/>
  <c r="I3573" i="4"/>
  <c r="I3572" i="4"/>
  <c r="I3571" i="4"/>
  <c r="I3570" i="4"/>
  <c r="I3569" i="4"/>
  <c r="I3568" i="4"/>
  <c r="I3567" i="4"/>
  <c r="I3566" i="4"/>
  <c r="I3565" i="4"/>
  <c r="I3564" i="4"/>
  <c r="I3563" i="4"/>
  <c r="I3562" i="4"/>
  <c r="I3561" i="4"/>
  <c r="I3560" i="4"/>
  <c r="I3559" i="4"/>
  <c r="I3558" i="4"/>
  <c r="I3557" i="4"/>
  <c r="I3556" i="4"/>
  <c r="I3555" i="4"/>
  <c r="I3554" i="4"/>
  <c r="I3553" i="4"/>
  <c r="I3552" i="4"/>
  <c r="I3551" i="4"/>
  <c r="I3550" i="4"/>
  <c r="I3549" i="4"/>
  <c r="I3548" i="4"/>
  <c r="I3547" i="4"/>
  <c r="I3546" i="4"/>
  <c r="I3545" i="4"/>
  <c r="I3544" i="4"/>
  <c r="I3543" i="4"/>
  <c r="I3542" i="4"/>
  <c r="I3541" i="4"/>
  <c r="I3540" i="4"/>
  <c r="I3539" i="4"/>
  <c r="I3538" i="4"/>
  <c r="I3537" i="4"/>
  <c r="I3536" i="4"/>
  <c r="I3535" i="4"/>
  <c r="I3534" i="4"/>
  <c r="I3533" i="4"/>
  <c r="I3532" i="4"/>
  <c r="I3531" i="4"/>
  <c r="I3530" i="4"/>
  <c r="I3529" i="4"/>
  <c r="I3528" i="4"/>
  <c r="I3527" i="4"/>
  <c r="I3526" i="4"/>
  <c r="I3525" i="4"/>
  <c r="I3524" i="4"/>
  <c r="I3523" i="4"/>
  <c r="I3522" i="4"/>
  <c r="I3521" i="4"/>
  <c r="I3520" i="4"/>
  <c r="I3519" i="4"/>
  <c r="I3518" i="4"/>
  <c r="I3517" i="4"/>
  <c r="I3516" i="4"/>
  <c r="I3515" i="4"/>
  <c r="I3514" i="4"/>
  <c r="I3513" i="4"/>
  <c r="I3512" i="4"/>
  <c r="I3511" i="4"/>
  <c r="I3510" i="4"/>
  <c r="I3509" i="4"/>
  <c r="I3508" i="4"/>
  <c r="I3507" i="4"/>
  <c r="I3506" i="4"/>
  <c r="I3505" i="4"/>
  <c r="I3504" i="4"/>
  <c r="I3503" i="4"/>
  <c r="I3502" i="4"/>
  <c r="I3501" i="4"/>
  <c r="I3500" i="4"/>
  <c r="I3499" i="4"/>
  <c r="I3498" i="4"/>
  <c r="I3497" i="4"/>
  <c r="I3496" i="4"/>
  <c r="I3495" i="4"/>
  <c r="I3494" i="4"/>
  <c r="I3493" i="4"/>
  <c r="I3492" i="4"/>
  <c r="I3491" i="4"/>
  <c r="I3490" i="4"/>
  <c r="I3489" i="4"/>
  <c r="I3488" i="4"/>
  <c r="I3487" i="4"/>
  <c r="I3486" i="4"/>
  <c r="I3485" i="4"/>
  <c r="I3484" i="4"/>
  <c r="I3483" i="4"/>
  <c r="I3482" i="4"/>
  <c r="I3481" i="4"/>
  <c r="I3480" i="4"/>
  <c r="I3479" i="4"/>
  <c r="I3478" i="4"/>
  <c r="I3477" i="4"/>
  <c r="I3476" i="4"/>
  <c r="I3475" i="4"/>
  <c r="I3474" i="4"/>
  <c r="I3473" i="4"/>
  <c r="I3472" i="4"/>
  <c r="I3471" i="4"/>
  <c r="I3470" i="4"/>
  <c r="I3469" i="4"/>
  <c r="I3468" i="4"/>
  <c r="I3467" i="4"/>
  <c r="I3466" i="4"/>
  <c r="I3465" i="4"/>
  <c r="I3464" i="4"/>
  <c r="I3463" i="4"/>
  <c r="I3462" i="4"/>
  <c r="I3461" i="4"/>
  <c r="I3460" i="4"/>
  <c r="I3459" i="4"/>
  <c r="I3458" i="4"/>
  <c r="I3457" i="4"/>
  <c r="I3456" i="4"/>
  <c r="I3455" i="4"/>
  <c r="I3454" i="4"/>
  <c r="I3453" i="4"/>
  <c r="I3452" i="4"/>
  <c r="I3451" i="4"/>
  <c r="I3450" i="4"/>
  <c r="I3449" i="4"/>
  <c r="I3448" i="4"/>
  <c r="I3447" i="4"/>
  <c r="I3446" i="4"/>
  <c r="I3445" i="4"/>
  <c r="I3444" i="4"/>
  <c r="I3443" i="4"/>
  <c r="I3442" i="4"/>
  <c r="I3441" i="4"/>
  <c r="I3440" i="4"/>
  <c r="I3439" i="4"/>
  <c r="I3438" i="4"/>
  <c r="I3437" i="4"/>
  <c r="I3436" i="4"/>
  <c r="I3435" i="4"/>
  <c r="I3434" i="4"/>
  <c r="I3433" i="4"/>
  <c r="I3432" i="4"/>
  <c r="I3431" i="4"/>
  <c r="I3430" i="4"/>
  <c r="I3429" i="4"/>
  <c r="I3428" i="4"/>
  <c r="I3427" i="4"/>
  <c r="I3426" i="4"/>
  <c r="I3425" i="4"/>
  <c r="I3424" i="4"/>
  <c r="I3423" i="4"/>
  <c r="I3422" i="4"/>
  <c r="I3421" i="4"/>
  <c r="I3420" i="4"/>
  <c r="I3419" i="4"/>
  <c r="I3418" i="4"/>
  <c r="I3417" i="4"/>
  <c r="I3416" i="4"/>
  <c r="I3415" i="4"/>
  <c r="I3414" i="4"/>
  <c r="I3413" i="4"/>
  <c r="I3412" i="4"/>
  <c r="I3411" i="4"/>
  <c r="I3410" i="4"/>
  <c r="I3409" i="4"/>
  <c r="I3408" i="4"/>
  <c r="I3407" i="4"/>
  <c r="I3406" i="4"/>
  <c r="I3405" i="4"/>
  <c r="I3404" i="4"/>
  <c r="I3403" i="4"/>
  <c r="I3402" i="4"/>
  <c r="I3401" i="4"/>
  <c r="I3400" i="4"/>
  <c r="I3399" i="4"/>
  <c r="I3398" i="4"/>
  <c r="I3397" i="4"/>
  <c r="I3396" i="4"/>
  <c r="I3395" i="4"/>
  <c r="I3394" i="4"/>
  <c r="I3393" i="4"/>
  <c r="I3392" i="4"/>
  <c r="I3391" i="4"/>
  <c r="I3390" i="4"/>
  <c r="I3389" i="4"/>
  <c r="I3388" i="4"/>
  <c r="I3387" i="4"/>
  <c r="I3386" i="4"/>
  <c r="I3385" i="4"/>
  <c r="I3384" i="4"/>
  <c r="I3383" i="4"/>
  <c r="I3382" i="4"/>
  <c r="I3381" i="4"/>
  <c r="I3380" i="4"/>
  <c r="I3379" i="4"/>
  <c r="I3378" i="4"/>
  <c r="I3377" i="4"/>
  <c r="I3376" i="4"/>
  <c r="I3375" i="4"/>
  <c r="I3374" i="4"/>
  <c r="I3373" i="4"/>
  <c r="I3372" i="4"/>
  <c r="I3371" i="4"/>
  <c r="I3370" i="4"/>
  <c r="I3369" i="4"/>
  <c r="I3368" i="4"/>
  <c r="I3367" i="4"/>
  <c r="I3366" i="4"/>
  <c r="I3365" i="4"/>
  <c r="I3364" i="4"/>
  <c r="I3363" i="4"/>
  <c r="I3362" i="4"/>
  <c r="I3361" i="4"/>
  <c r="I3360" i="4"/>
  <c r="I3359" i="4"/>
  <c r="I3358" i="4"/>
  <c r="I3357" i="4"/>
  <c r="I3356" i="4"/>
  <c r="I3355" i="4"/>
  <c r="I3354" i="4"/>
  <c r="I3353" i="4"/>
  <c r="I3352" i="4"/>
  <c r="I3351" i="4"/>
  <c r="I3350" i="4"/>
  <c r="I3349" i="4"/>
  <c r="I3348" i="4"/>
  <c r="I3347" i="4"/>
  <c r="I3346" i="4"/>
  <c r="I3345" i="4"/>
  <c r="I3344" i="4"/>
  <c r="I3343" i="4"/>
  <c r="I3342" i="4"/>
  <c r="I3341" i="4"/>
  <c r="I3340" i="4"/>
  <c r="I3339" i="4"/>
  <c r="I3338" i="4"/>
  <c r="I3337" i="4"/>
  <c r="I3336" i="4"/>
  <c r="I3335" i="4"/>
  <c r="I3334" i="4"/>
  <c r="I3333" i="4"/>
  <c r="I3332" i="4"/>
  <c r="I3331" i="4"/>
  <c r="I3330" i="4"/>
  <c r="I3329" i="4"/>
  <c r="I3328" i="4"/>
  <c r="I3327" i="4"/>
  <c r="I3326" i="4"/>
  <c r="I3325" i="4"/>
  <c r="I3324" i="4"/>
  <c r="I3323" i="4"/>
  <c r="I3322" i="4"/>
  <c r="I3321" i="4"/>
  <c r="I3320" i="4"/>
  <c r="I3319" i="4"/>
  <c r="I3318" i="4"/>
  <c r="I3317" i="4"/>
  <c r="I3316" i="4"/>
  <c r="I3315" i="4"/>
  <c r="I3314" i="4"/>
  <c r="I3313" i="4"/>
  <c r="I3312" i="4"/>
  <c r="I3311" i="4"/>
  <c r="I3310" i="4"/>
  <c r="I3309" i="4"/>
  <c r="I3308" i="4"/>
  <c r="I3307" i="4"/>
  <c r="I3306" i="4"/>
  <c r="I3305" i="4"/>
  <c r="I3304" i="4"/>
  <c r="I3303" i="4"/>
  <c r="I3302" i="4"/>
  <c r="I3301" i="4"/>
  <c r="I3300" i="4"/>
  <c r="I3299" i="4"/>
  <c r="I3298" i="4"/>
  <c r="I3297" i="4"/>
  <c r="I3296" i="4"/>
  <c r="I3295" i="4"/>
  <c r="I3294" i="4"/>
  <c r="I3293" i="4"/>
  <c r="I3292" i="4"/>
  <c r="I3291" i="4"/>
  <c r="I3290" i="4"/>
  <c r="I3289" i="4"/>
  <c r="I3288" i="4"/>
  <c r="I3287" i="4"/>
  <c r="I3286" i="4"/>
  <c r="I3285" i="4"/>
  <c r="I3284" i="4"/>
  <c r="I3283" i="4"/>
  <c r="I3282" i="4"/>
  <c r="I3281" i="4"/>
  <c r="I3280" i="4"/>
  <c r="I3279" i="4"/>
  <c r="I3278" i="4"/>
  <c r="I3277" i="4"/>
  <c r="I3276" i="4"/>
  <c r="I3275" i="4"/>
  <c r="I3274" i="4"/>
  <c r="I3273" i="4"/>
  <c r="I3272" i="4"/>
  <c r="I3271" i="4"/>
  <c r="I3270" i="4"/>
  <c r="I3269" i="4"/>
  <c r="I3268" i="4"/>
  <c r="I3267" i="4"/>
  <c r="I3266" i="4"/>
  <c r="I3265" i="4"/>
  <c r="I3264" i="4"/>
  <c r="I3263" i="4"/>
  <c r="I3262" i="4"/>
  <c r="I3261" i="4"/>
  <c r="I3260" i="4"/>
  <c r="I3259" i="4"/>
  <c r="I3258" i="4"/>
  <c r="I3257" i="4"/>
  <c r="I3256" i="4"/>
  <c r="I3255" i="4"/>
  <c r="I3254" i="4"/>
  <c r="I3253" i="4"/>
  <c r="I3252" i="4"/>
  <c r="I3251" i="4"/>
  <c r="I3250" i="4"/>
  <c r="I3249" i="4"/>
  <c r="I3248" i="4"/>
  <c r="I3247" i="4"/>
  <c r="I3246" i="4"/>
  <c r="I3245" i="4"/>
  <c r="I3244" i="4"/>
  <c r="I3243" i="4"/>
  <c r="I3242" i="4"/>
  <c r="I3241" i="4"/>
  <c r="I3240" i="4"/>
  <c r="I3239" i="4"/>
  <c r="I3238" i="4"/>
  <c r="I3237" i="4"/>
  <c r="I3236" i="4"/>
  <c r="I3235" i="4"/>
  <c r="I3234" i="4"/>
  <c r="I3233" i="4"/>
  <c r="I3232" i="4"/>
  <c r="I3231" i="4"/>
  <c r="I3230" i="4"/>
  <c r="I3229" i="4"/>
  <c r="I3228" i="4"/>
  <c r="I3227" i="4"/>
  <c r="I3226" i="4"/>
  <c r="I3225" i="4"/>
  <c r="I3224" i="4"/>
  <c r="I3223" i="4"/>
  <c r="I3222" i="4"/>
  <c r="I3221" i="4"/>
  <c r="I3220" i="4"/>
  <c r="I3219" i="4"/>
  <c r="I3218" i="4"/>
  <c r="I3217" i="4"/>
  <c r="I3216" i="4"/>
  <c r="I3215" i="4"/>
  <c r="I3214" i="4"/>
  <c r="I3213" i="4"/>
  <c r="I3212" i="4"/>
  <c r="I3211" i="4"/>
  <c r="I3210" i="4"/>
  <c r="I3209" i="4"/>
  <c r="I3208" i="4"/>
  <c r="I3207" i="4"/>
  <c r="I3206" i="4"/>
  <c r="I3205" i="4"/>
  <c r="I3204" i="4"/>
  <c r="I3203" i="4"/>
  <c r="I3202" i="4"/>
  <c r="I3201" i="4"/>
  <c r="I3200" i="4"/>
  <c r="I3199" i="4"/>
  <c r="I3198" i="4"/>
  <c r="I3197" i="4"/>
  <c r="I3196" i="4"/>
  <c r="I3195" i="4"/>
  <c r="I3194" i="4"/>
  <c r="I3193" i="4"/>
  <c r="I3192" i="4"/>
  <c r="I3191" i="4"/>
  <c r="I3190" i="4"/>
  <c r="I3189" i="4"/>
  <c r="I3188" i="4"/>
  <c r="I3187" i="4"/>
  <c r="I3186" i="4"/>
  <c r="I3185" i="4"/>
  <c r="I3184" i="4"/>
  <c r="I3183" i="4"/>
  <c r="I3182" i="4"/>
  <c r="I3181" i="4"/>
  <c r="I3180" i="4"/>
  <c r="I3179" i="4"/>
  <c r="I3178" i="4"/>
  <c r="I3177" i="4"/>
  <c r="I3176" i="4"/>
  <c r="I3175" i="4"/>
  <c r="I3174" i="4"/>
  <c r="I3173" i="4"/>
  <c r="I3172" i="4"/>
  <c r="I3171" i="4"/>
  <c r="I3170" i="4"/>
  <c r="I3169" i="4"/>
  <c r="I3168" i="4"/>
  <c r="I3167" i="4"/>
  <c r="I3166" i="4"/>
  <c r="I3165" i="4"/>
  <c r="I3164" i="4"/>
  <c r="I3163" i="4"/>
  <c r="I3162" i="4"/>
  <c r="I3161" i="4"/>
  <c r="I3160" i="4"/>
  <c r="I3159" i="4"/>
  <c r="I3158" i="4"/>
  <c r="I3157" i="4"/>
  <c r="I3156" i="4"/>
  <c r="I3155" i="4"/>
  <c r="I3154" i="4"/>
  <c r="I3153" i="4"/>
  <c r="I3152" i="4"/>
  <c r="I3151" i="4"/>
  <c r="I3150" i="4"/>
  <c r="I3149" i="4"/>
  <c r="I3148" i="4"/>
  <c r="I3147" i="4"/>
  <c r="I3146" i="4"/>
  <c r="I3145" i="4"/>
  <c r="I3144" i="4"/>
  <c r="I3143" i="4"/>
  <c r="I3142" i="4"/>
  <c r="I3141" i="4"/>
  <c r="I3140" i="4"/>
  <c r="I3139" i="4"/>
  <c r="I3138" i="4"/>
  <c r="I3137" i="4"/>
  <c r="I3136" i="4"/>
  <c r="I3135" i="4"/>
  <c r="I3134" i="4"/>
  <c r="I3133" i="4"/>
  <c r="I3132" i="4"/>
  <c r="I3131" i="4"/>
  <c r="I3130" i="4"/>
  <c r="I3129" i="4"/>
  <c r="I3128" i="4"/>
  <c r="I3127" i="4"/>
  <c r="I3126" i="4"/>
  <c r="I3125" i="4"/>
  <c r="I3124" i="4"/>
  <c r="I3123" i="4"/>
  <c r="I3122" i="4"/>
  <c r="I3121" i="4"/>
  <c r="I3120" i="4"/>
  <c r="I3119" i="4"/>
  <c r="I3118" i="4"/>
  <c r="I3117" i="4"/>
  <c r="I3116" i="4"/>
  <c r="I3115" i="4"/>
  <c r="I3114" i="4"/>
  <c r="I3113" i="4"/>
  <c r="I3112" i="4"/>
  <c r="I3111" i="4"/>
  <c r="I3110" i="4"/>
  <c r="I3109" i="4"/>
  <c r="I3108" i="4"/>
  <c r="I3107" i="4"/>
  <c r="I3106" i="4"/>
  <c r="I3105" i="4"/>
  <c r="I3104" i="4"/>
  <c r="I3103" i="4"/>
  <c r="I3102" i="4"/>
  <c r="I3101" i="4"/>
  <c r="I3100" i="4"/>
  <c r="I3099" i="4"/>
  <c r="I3098" i="4"/>
  <c r="I3097" i="4"/>
  <c r="I3096" i="4"/>
  <c r="I3095" i="4"/>
  <c r="I3094" i="4"/>
  <c r="I3093" i="4"/>
  <c r="I3092" i="4"/>
  <c r="I3091" i="4"/>
  <c r="I3090" i="4"/>
  <c r="I3089" i="4"/>
  <c r="I3088" i="4"/>
  <c r="I3087" i="4"/>
  <c r="I3086" i="4"/>
  <c r="I3085" i="4"/>
  <c r="I3084" i="4"/>
  <c r="I3083" i="4"/>
  <c r="I3082" i="4"/>
  <c r="I3081" i="4"/>
  <c r="I3080" i="4"/>
  <c r="I3079" i="4"/>
  <c r="I3078" i="4"/>
  <c r="I3077" i="4"/>
  <c r="I3076" i="4"/>
  <c r="I3075" i="4"/>
  <c r="I3074" i="4"/>
  <c r="I3073" i="4"/>
  <c r="I3072" i="4"/>
  <c r="I3071" i="4"/>
  <c r="I3070" i="4"/>
  <c r="I3069" i="4"/>
  <c r="I3068" i="4"/>
  <c r="I3067" i="4"/>
  <c r="I3066" i="4"/>
  <c r="I3065" i="4"/>
  <c r="I3064" i="4"/>
  <c r="I3063" i="4"/>
  <c r="I3062" i="4"/>
  <c r="I3061" i="4"/>
  <c r="I3060" i="4"/>
  <c r="I3059" i="4"/>
  <c r="I3058" i="4"/>
  <c r="I3057" i="4"/>
  <c r="I3056" i="4"/>
  <c r="I3055" i="4"/>
  <c r="I3054" i="4"/>
  <c r="I3053" i="4"/>
  <c r="I3052" i="4"/>
  <c r="I3051" i="4"/>
  <c r="I3050" i="4"/>
  <c r="I3049" i="4"/>
  <c r="I3048" i="4"/>
  <c r="I3047" i="4"/>
  <c r="I3046" i="4"/>
  <c r="I3045" i="4"/>
  <c r="I3044" i="4"/>
  <c r="I3043" i="4"/>
  <c r="I3042" i="4"/>
  <c r="I3041" i="4"/>
  <c r="I3040" i="4"/>
  <c r="I3039" i="4"/>
  <c r="I3038" i="4"/>
  <c r="I3037" i="4"/>
  <c r="I3036" i="4"/>
  <c r="I3035" i="4"/>
  <c r="I3034" i="4"/>
  <c r="I3033" i="4"/>
  <c r="I3032" i="4"/>
  <c r="I3031" i="4"/>
  <c r="I3030" i="4"/>
  <c r="I3029" i="4"/>
  <c r="I3028" i="4"/>
  <c r="I3027" i="4"/>
  <c r="I3026" i="4"/>
  <c r="I3025" i="4"/>
  <c r="I3024" i="4"/>
  <c r="I3023" i="4"/>
  <c r="I3022" i="4"/>
  <c r="I3021" i="4"/>
  <c r="I3020" i="4"/>
  <c r="I3019" i="4"/>
  <c r="I3018" i="4"/>
  <c r="I3017" i="4"/>
  <c r="I3016" i="4"/>
  <c r="I3015" i="4"/>
  <c r="I3014" i="4"/>
  <c r="I3013" i="4"/>
  <c r="I3012" i="4"/>
  <c r="I3011" i="4"/>
  <c r="I3010" i="4"/>
  <c r="I3009" i="4"/>
  <c r="I3008" i="4"/>
  <c r="I3007" i="4"/>
  <c r="I3006" i="4"/>
  <c r="I3005" i="4"/>
  <c r="I3004" i="4"/>
  <c r="I3003" i="4"/>
  <c r="I3002" i="4"/>
  <c r="I3001" i="4"/>
  <c r="I3000" i="4"/>
  <c r="I2999" i="4"/>
  <c r="I2998" i="4"/>
  <c r="I2997" i="4"/>
  <c r="I2996" i="4"/>
  <c r="I2995" i="4"/>
  <c r="I2994" i="4"/>
  <c r="I2993" i="4"/>
  <c r="I2992" i="4"/>
  <c r="I2991" i="4"/>
  <c r="I2990" i="4"/>
  <c r="I2989" i="4"/>
  <c r="I2988" i="4"/>
  <c r="I2987" i="4"/>
  <c r="I2986" i="4"/>
  <c r="I2985" i="4"/>
  <c r="I2984" i="4"/>
  <c r="I2983" i="4"/>
  <c r="I2982" i="4"/>
  <c r="I2981" i="4"/>
  <c r="I2980" i="4"/>
  <c r="I2979" i="4"/>
  <c r="I2978" i="4"/>
  <c r="I2977" i="4"/>
  <c r="I2976" i="4"/>
  <c r="I2975" i="4"/>
  <c r="I2974" i="4"/>
  <c r="I2973" i="4"/>
  <c r="I2972" i="4"/>
  <c r="I2971" i="4"/>
  <c r="I2970" i="4"/>
  <c r="I2969" i="4"/>
  <c r="I2968" i="4"/>
  <c r="I2967" i="4"/>
  <c r="I2966" i="4"/>
  <c r="I2965" i="4"/>
  <c r="I2964" i="4"/>
  <c r="I2963" i="4"/>
  <c r="I2962" i="4"/>
  <c r="I2961" i="4"/>
  <c r="I2960" i="4"/>
  <c r="I2959" i="4"/>
  <c r="I2958" i="4"/>
  <c r="I2957" i="4"/>
  <c r="I2956" i="4"/>
  <c r="I2955" i="4"/>
  <c r="I2954" i="4"/>
  <c r="I2953" i="4"/>
  <c r="I2952" i="4"/>
  <c r="I2951" i="4"/>
  <c r="I2950" i="4"/>
  <c r="I2949" i="4"/>
  <c r="I2948" i="4"/>
  <c r="I2947" i="4"/>
  <c r="I2946" i="4"/>
  <c r="I2945" i="4"/>
  <c r="I2944" i="4"/>
  <c r="I2943" i="4"/>
  <c r="I2942" i="4"/>
  <c r="I2941" i="4"/>
  <c r="I2940" i="4"/>
  <c r="I2939" i="4"/>
  <c r="I2938" i="4"/>
  <c r="I2937" i="4"/>
  <c r="I2936" i="4"/>
  <c r="I2935" i="4"/>
  <c r="I2934" i="4"/>
  <c r="I2933" i="4"/>
  <c r="I2932" i="4"/>
  <c r="I2931" i="4"/>
  <c r="I2930" i="4"/>
  <c r="I2929" i="4"/>
  <c r="I2928" i="4"/>
  <c r="I2927" i="4"/>
  <c r="I2926" i="4"/>
  <c r="I2925" i="4"/>
  <c r="I2924" i="4"/>
  <c r="I2923" i="4"/>
  <c r="I2922" i="4"/>
  <c r="I2921" i="4"/>
  <c r="I2920" i="4"/>
  <c r="I2919" i="4"/>
  <c r="I2918" i="4"/>
  <c r="I2917" i="4"/>
  <c r="I2916" i="4"/>
  <c r="I2915" i="4"/>
  <c r="I2914" i="4"/>
  <c r="I2913" i="4"/>
  <c r="I2912" i="4"/>
  <c r="I2911" i="4"/>
  <c r="I2910" i="4"/>
  <c r="I2909" i="4"/>
  <c r="I2908" i="4"/>
  <c r="I2907" i="4"/>
  <c r="I2906" i="4"/>
  <c r="I2905" i="4"/>
  <c r="I2904" i="4"/>
  <c r="I2903" i="4"/>
  <c r="I2902" i="4"/>
  <c r="I2901" i="4"/>
  <c r="I2900" i="4"/>
  <c r="I2899" i="4"/>
  <c r="I2898" i="4"/>
  <c r="I2897" i="4"/>
  <c r="I2896" i="4"/>
  <c r="I2895" i="4"/>
  <c r="I2894" i="4"/>
  <c r="I2893" i="4"/>
  <c r="I2892" i="4"/>
  <c r="I2891" i="4"/>
  <c r="I2890" i="4"/>
  <c r="I2889" i="4"/>
  <c r="I2888" i="4"/>
  <c r="I2887" i="4"/>
  <c r="I2886" i="4"/>
  <c r="I2885" i="4"/>
  <c r="I2884" i="4"/>
  <c r="I2883" i="4"/>
  <c r="I2882" i="4"/>
  <c r="I2881" i="4"/>
  <c r="I2880" i="4"/>
  <c r="I2879" i="4"/>
  <c r="I2878" i="4"/>
  <c r="I2877" i="4"/>
  <c r="I2876" i="4"/>
  <c r="I2875" i="4"/>
  <c r="I2874" i="4"/>
  <c r="I2873" i="4"/>
  <c r="I2872" i="4"/>
  <c r="I2871" i="4"/>
  <c r="I2870" i="4"/>
  <c r="I2869" i="4"/>
  <c r="I2868" i="4"/>
  <c r="I2867" i="4"/>
  <c r="I2866" i="4"/>
  <c r="I2865" i="4"/>
  <c r="I2864" i="4"/>
  <c r="I2863" i="4"/>
  <c r="I2862" i="4"/>
  <c r="I2861" i="4"/>
  <c r="I2860" i="4"/>
  <c r="I2859" i="4"/>
  <c r="I2858" i="4"/>
  <c r="I2857" i="4"/>
  <c r="I2856" i="4"/>
  <c r="I2855" i="4"/>
  <c r="I2854" i="4"/>
  <c r="I2853" i="4"/>
  <c r="I2852" i="4"/>
  <c r="I2851" i="4"/>
  <c r="I2850" i="4"/>
  <c r="I2849" i="4"/>
  <c r="I2848" i="4"/>
  <c r="I2847" i="4"/>
  <c r="I2846" i="4"/>
  <c r="I2845" i="4"/>
  <c r="I2844" i="4"/>
  <c r="I2843" i="4"/>
  <c r="I2842" i="4"/>
  <c r="I2841" i="4"/>
  <c r="I2840" i="4"/>
  <c r="I2839" i="4"/>
  <c r="I2838" i="4"/>
  <c r="I2837" i="4"/>
  <c r="I2836" i="4"/>
  <c r="I2835" i="4"/>
  <c r="I2834" i="4"/>
  <c r="I2833" i="4"/>
  <c r="I2832" i="4"/>
  <c r="I2831" i="4"/>
  <c r="I2830" i="4"/>
  <c r="I2829" i="4"/>
  <c r="I2828" i="4"/>
  <c r="I2827" i="4"/>
  <c r="I2826" i="4"/>
  <c r="I2825" i="4"/>
  <c r="I2824" i="4"/>
  <c r="I2823" i="4"/>
  <c r="I2822" i="4"/>
  <c r="I2821" i="4"/>
  <c r="I2820" i="4"/>
  <c r="I2819" i="4"/>
  <c r="I2818" i="4"/>
  <c r="I2817" i="4"/>
  <c r="I2816" i="4"/>
  <c r="I2815" i="4"/>
  <c r="I2814" i="4"/>
  <c r="I2813" i="4"/>
  <c r="I2812" i="4"/>
  <c r="I2811" i="4"/>
  <c r="I2810" i="4"/>
  <c r="I2809" i="4"/>
  <c r="I2808" i="4"/>
  <c r="I2807" i="4"/>
  <c r="I2806" i="4"/>
  <c r="I2805" i="4"/>
  <c r="I2804" i="4"/>
  <c r="I2803" i="4"/>
  <c r="I2802" i="4"/>
  <c r="I2801" i="4"/>
  <c r="I2800" i="4"/>
  <c r="I2799" i="4"/>
  <c r="I2798" i="4"/>
  <c r="I2797" i="4"/>
  <c r="I2796" i="4"/>
  <c r="I2795" i="4"/>
  <c r="I2794" i="4"/>
  <c r="I2793" i="4"/>
  <c r="I2792" i="4"/>
  <c r="I2791" i="4"/>
  <c r="I2790" i="4"/>
  <c r="I2789" i="4"/>
  <c r="I2788" i="4"/>
  <c r="I2787" i="4"/>
  <c r="I2786" i="4"/>
  <c r="I2785" i="4"/>
  <c r="I2784" i="4"/>
  <c r="I2783" i="4"/>
  <c r="I2782" i="4"/>
  <c r="I2781" i="4"/>
  <c r="I2780" i="4"/>
  <c r="I2779" i="4"/>
  <c r="I2778" i="4"/>
  <c r="I2777" i="4"/>
  <c r="I2776" i="4"/>
  <c r="I2775" i="4"/>
  <c r="I2774" i="4"/>
  <c r="I2773" i="4"/>
  <c r="I2772" i="4"/>
  <c r="I2771" i="4"/>
  <c r="I2770" i="4"/>
  <c r="I2769" i="4"/>
  <c r="I2768" i="4"/>
  <c r="I2767" i="4"/>
  <c r="I2766" i="4"/>
  <c r="I2765" i="4"/>
  <c r="I2764" i="4"/>
  <c r="I2763" i="4"/>
  <c r="I2762" i="4"/>
  <c r="I2761" i="4"/>
  <c r="I2760" i="4"/>
  <c r="I2759" i="4"/>
  <c r="I2758" i="4"/>
  <c r="I2757" i="4"/>
  <c r="I2756" i="4"/>
  <c r="I2755" i="4"/>
  <c r="I2754" i="4"/>
  <c r="I2753" i="4"/>
  <c r="I2752" i="4"/>
  <c r="I2751" i="4"/>
  <c r="I2750" i="4"/>
  <c r="I2749" i="4"/>
  <c r="I2748" i="4"/>
  <c r="I2747" i="4"/>
  <c r="I2746" i="4"/>
  <c r="I2745" i="4"/>
  <c r="I2744" i="4"/>
  <c r="I2743" i="4"/>
  <c r="I2742" i="4"/>
  <c r="I2741" i="4"/>
  <c r="I2740" i="4"/>
  <c r="I2739" i="4"/>
  <c r="I2738" i="4"/>
  <c r="I2737" i="4"/>
  <c r="I2736" i="4"/>
  <c r="I2735" i="4"/>
  <c r="I2734" i="4"/>
  <c r="I2733" i="4"/>
  <c r="I2732" i="4"/>
  <c r="I2731" i="4"/>
  <c r="I2730" i="4"/>
  <c r="I2729" i="4"/>
  <c r="I2728" i="4"/>
  <c r="I2727" i="4"/>
  <c r="I2726" i="4"/>
  <c r="I2725" i="4"/>
  <c r="I2724" i="4"/>
  <c r="I2723" i="4"/>
  <c r="I2722" i="4"/>
  <c r="I2721" i="4"/>
  <c r="I2720" i="4"/>
  <c r="I2719" i="4"/>
  <c r="I2718" i="4"/>
  <c r="I2717" i="4"/>
  <c r="I2716" i="4"/>
  <c r="I2715" i="4"/>
  <c r="I2714" i="4"/>
  <c r="I2713" i="4"/>
  <c r="I2712" i="4"/>
  <c r="I2711" i="4"/>
  <c r="I2710" i="4"/>
  <c r="I2709" i="4"/>
  <c r="I2708" i="4"/>
  <c r="I2707" i="4"/>
  <c r="I2706" i="4"/>
  <c r="I2705" i="4"/>
  <c r="I2704" i="4"/>
  <c r="I2703" i="4"/>
  <c r="I2702" i="4"/>
  <c r="I2701" i="4"/>
  <c r="I2700" i="4"/>
  <c r="I2699" i="4"/>
  <c r="I2698" i="4"/>
  <c r="I2697" i="4"/>
  <c r="I2696" i="4"/>
  <c r="I2695" i="4"/>
  <c r="I2694" i="4"/>
  <c r="I2693" i="4"/>
  <c r="I2692" i="4"/>
  <c r="I2691" i="4"/>
  <c r="I2690" i="4"/>
  <c r="I2689" i="4"/>
  <c r="I2688" i="4"/>
  <c r="I2687" i="4"/>
  <c r="I2686" i="4"/>
  <c r="I2685" i="4"/>
  <c r="I2684" i="4"/>
  <c r="I2683" i="4"/>
  <c r="I2682" i="4"/>
  <c r="I2681" i="4"/>
  <c r="I2680" i="4"/>
  <c r="I2679" i="4"/>
  <c r="I2678" i="4"/>
  <c r="I2677" i="4"/>
  <c r="I2676" i="4"/>
  <c r="I2675" i="4"/>
  <c r="I2674" i="4"/>
  <c r="I2673" i="4"/>
  <c r="I2672" i="4"/>
  <c r="I2671" i="4"/>
  <c r="I2670" i="4"/>
  <c r="I2669" i="4"/>
  <c r="I2668" i="4"/>
  <c r="I2667" i="4"/>
  <c r="I2666" i="4"/>
  <c r="I2665" i="4"/>
  <c r="I2664" i="4"/>
  <c r="I2663" i="4"/>
  <c r="I2662" i="4"/>
  <c r="I2661" i="4"/>
  <c r="I2660" i="4"/>
  <c r="I2659" i="4"/>
  <c r="I2658" i="4"/>
  <c r="I2657" i="4"/>
  <c r="I2656" i="4"/>
  <c r="I2655" i="4"/>
  <c r="I2654" i="4"/>
  <c r="I2653" i="4"/>
  <c r="I2652" i="4"/>
  <c r="I2651" i="4"/>
  <c r="I2650" i="4"/>
  <c r="I2649" i="4"/>
  <c r="I2648" i="4"/>
  <c r="I2647" i="4"/>
  <c r="I2646" i="4"/>
  <c r="I2645" i="4"/>
  <c r="I2644" i="4"/>
  <c r="I2643" i="4"/>
  <c r="I2642" i="4"/>
  <c r="I2641" i="4"/>
  <c r="I2640" i="4"/>
  <c r="I2639" i="4"/>
  <c r="I2638" i="4"/>
  <c r="I2637" i="4"/>
  <c r="I2636" i="4"/>
  <c r="I2635" i="4"/>
  <c r="I2634" i="4"/>
  <c r="I2633" i="4"/>
  <c r="I2632" i="4"/>
  <c r="I2631" i="4"/>
  <c r="I2630" i="4"/>
  <c r="I2629" i="4"/>
  <c r="I2628" i="4"/>
  <c r="I2627" i="4"/>
  <c r="I2626" i="4"/>
  <c r="I2625" i="4"/>
  <c r="I2624" i="4"/>
  <c r="I2623" i="4"/>
  <c r="I2622" i="4"/>
  <c r="I2621" i="4"/>
  <c r="I2620" i="4"/>
  <c r="I2619" i="4"/>
  <c r="I2618" i="4"/>
  <c r="I2617" i="4"/>
  <c r="I2616" i="4"/>
  <c r="I2615" i="4"/>
  <c r="I2614" i="4"/>
  <c r="I2613" i="4"/>
  <c r="I2612" i="4"/>
  <c r="I2611" i="4"/>
  <c r="I2610" i="4"/>
  <c r="I2609" i="4"/>
  <c r="I2608" i="4"/>
  <c r="I2607" i="4"/>
  <c r="I2606" i="4"/>
  <c r="I2605" i="4"/>
  <c r="I2604" i="4"/>
  <c r="I2603" i="4"/>
  <c r="I2602" i="4"/>
  <c r="I2601" i="4"/>
  <c r="I2600" i="4"/>
  <c r="I2599" i="4"/>
  <c r="I2598" i="4"/>
  <c r="I2597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  <c r="I2247" i="4"/>
  <c r="I2246" i="4"/>
  <c r="I2245" i="4"/>
  <c r="I2244" i="4"/>
  <c r="I2243" i="4"/>
  <c r="I2242" i="4"/>
  <c r="I2241" i="4"/>
  <c r="I2240" i="4"/>
  <c r="I2239" i="4"/>
  <c r="I2238" i="4"/>
  <c r="I2237" i="4"/>
  <c r="I2236" i="4"/>
  <c r="I2235" i="4"/>
  <c r="I2234" i="4"/>
  <c r="I2233" i="4"/>
  <c r="I2232" i="4"/>
  <c r="I2231" i="4"/>
  <c r="I2230" i="4"/>
  <c r="I2229" i="4"/>
  <c r="I2228" i="4"/>
  <c r="I2227" i="4"/>
  <c r="I2226" i="4"/>
  <c r="I2225" i="4"/>
  <c r="I2224" i="4"/>
  <c r="I2223" i="4"/>
  <c r="I2222" i="4"/>
  <c r="I2221" i="4"/>
  <c r="I2220" i="4"/>
  <c r="I2219" i="4"/>
  <c r="I2218" i="4"/>
  <c r="I2217" i="4"/>
  <c r="I2216" i="4"/>
  <c r="I2215" i="4"/>
  <c r="I2214" i="4"/>
  <c r="I2213" i="4"/>
  <c r="I2212" i="4"/>
  <c r="I2211" i="4"/>
  <c r="I2210" i="4"/>
  <c r="I2209" i="4"/>
  <c r="I2208" i="4"/>
  <c r="I2207" i="4"/>
  <c r="I2206" i="4"/>
  <c r="I2205" i="4"/>
  <c r="I2204" i="4"/>
  <c r="I2203" i="4"/>
  <c r="I2202" i="4"/>
  <c r="I2201" i="4"/>
  <c r="I2200" i="4"/>
  <c r="I2199" i="4"/>
  <c r="I2198" i="4"/>
  <c r="I2197" i="4"/>
  <c r="I2196" i="4"/>
  <c r="I2195" i="4"/>
  <c r="I2194" i="4"/>
  <c r="I2193" i="4"/>
  <c r="I2192" i="4"/>
  <c r="I2191" i="4"/>
  <c r="I2190" i="4"/>
  <c r="I2189" i="4"/>
  <c r="I2188" i="4"/>
  <c r="I2187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2" i="4"/>
  <c r="I2171" i="4"/>
  <c r="I2170" i="4"/>
  <c r="I2169" i="4"/>
  <c r="I2168" i="4"/>
  <c r="I2167" i="4"/>
  <c r="I2166" i="4"/>
  <c r="I2165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3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2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5" i="4"/>
  <c r="I2084" i="4"/>
  <c r="I2083" i="4"/>
  <c r="I2082" i="4"/>
  <c r="I2081" i="4"/>
  <c r="I2080" i="4"/>
  <c r="I2079" i="4"/>
  <c r="I2078" i="4"/>
  <c r="I2077" i="4"/>
  <c r="I2076" i="4"/>
  <c r="I2075" i="4"/>
  <c r="I2074" i="4"/>
  <c r="I2073" i="4"/>
  <c r="I2072" i="4"/>
  <c r="I2071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2" i="4"/>
  <c r="I2051" i="4"/>
  <c r="I2050" i="4"/>
  <c r="I2049" i="4"/>
  <c r="I2048" i="4"/>
  <c r="I2047" i="4"/>
  <c r="I2046" i="4"/>
  <c r="I2045" i="4"/>
  <c r="I2044" i="4"/>
  <c r="I2043" i="4"/>
  <c r="I2042" i="4"/>
  <c r="I2041" i="4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10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E79" i="8"/>
  <c r="M77" i="8" a="1"/>
  <c r="L77" i="8" a="1"/>
  <c r="K77" i="8" a="1"/>
  <c r="J77" i="8" a="1"/>
  <c r="I77" i="8" a="1"/>
  <c r="C77" i="8" s="1"/>
  <c r="H77" i="8" a="1"/>
  <c r="G77" i="8" a="1"/>
  <c r="F77" i="8" a="1"/>
  <c r="E77" i="8" a="1"/>
  <c r="D77" i="8" a="1"/>
  <c r="B77" i="8"/>
  <c r="M76" i="8" a="1"/>
  <c r="L76" i="8" a="1"/>
  <c r="K76" i="8" a="1"/>
  <c r="J76" i="8" a="1"/>
  <c r="I76" i="8" a="1"/>
  <c r="H76" i="8" a="1"/>
  <c r="G76" i="8" a="1"/>
  <c r="F76" i="8" a="1"/>
  <c r="E76" i="8" a="1"/>
  <c r="D76" i="8" a="1"/>
  <c r="B76" i="8" s="1"/>
  <c r="C76" i="8"/>
  <c r="M75" i="8" a="1"/>
  <c r="L75" i="8" a="1"/>
  <c r="K75" i="8" a="1"/>
  <c r="J75" i="8" a="1"/>
  <c r="I75" i="8" a="1"/>
  <c r="H75" i="8" a="1"/>
  <c r="G75" i="8" a="1"/>
  <c r="F75" i="8" a="1"/>
  <c r="E75" i="8" a="1"/>
  <c r="D75" i="8" a="1"/>
  <c r="C75" i="8"/>
  <c r="B75" i="8"/>
  <c r="M74" i="8" a="1"/>
  <c r="L74" i="8" a="1"/>
  <c r="K74" i="8" a="1"/>
  <c r="J74" i="8" a="1"/>
  <c r="I74" i="8" a="1"/>
  <c r="H74" i="8" a="1"/>
  <c r="G74" i="8" a="1"/>
  <c r="F74" i="8" a="1"/>
  <c r="E74" i="8" a="1"/>
  <c r="D74" i="8" a="1"/>
  <c r="C74" i="8"/>
  <c r="B74" i="8"/>
  <c r="M73" i="8" a="1"/>
  <c r="L73" i="8" a="1"/>
  <c r="K73" i="8" a="1"/>
  <c r="J73" i="8" a="1"/>
  <c r="I73" i="8" a="1"/>
  <c r="H73" i="8" a="1"/>
  <c r="G73" i="8" a="1"/>
  <c r="F73" i="8" a="1"/>
  <c r="E73" i="8" a="1"/>
  <c r="D73" i="8" a="1"/>
  <c r="C73" i="8"/>
  <c r="B73" i="8"/>
  <c r="M72" i="8" a="1"/>
  <c r="L72" i="8" a="1"/>
  <c r="K72" i="8" a="1"/>
  <c r="J72" i="8" a="1"/>
  <c r="I72" i="8" a="1"/>
  <c r="H72" i="8" a="1"/>
  <c r="G72" i="8" a="1"/>
  <c r="F72" i="8" a="1"/>
  <c r="E72" i="8" a="1"/>
  <c r="D72" i="8" a="1"/>
  <c r="C72" i="8"/>
  <c r="B72" i="8"/>
  <c r="M71" i="8" a="1"/>
  <c r="L71" i="8" a="1"/>
  <c r="K71" i="8" a="1"/>
  <c r="J71" i="8" a="1"/>
  <c r="I71" i="8" a="1"/>
  <c r="H71" i="8" a="1"/>
  <c r="G71" i="8" a="1"/>
  <c r="F71" i="8" a="1"/>
  <c r="E71" i="8" a="1"/>
  <c r="D71" i="8" a="1"/>
  <c r="C71" i="8"/>
  <c r="B71" i="8"/>
  <c r="M70" i="8" a="1"/>
  <c r="L70" i="8" a="1"/>
  <c r="K70" i="8" a="1"/>
  <c r="J70" i="8" a="1"/>
  <c r="I70" i="8" a="1"/>
  <c r="H70" i="8" a="1"/>
  <c r="G70" i="8" a="1"/>
  <c r="F70" i="8" a="1"/>
  <c r="E70" i="8" a="1"/>
  <c r="D70" i="8" a="1"/>
  <c r="C70" i="8"/>
  <c r="B70" i="8"/>
  <c r="M69" i="8" a="1"/>
  <c r="L69" i="8" a="1"/>
  <c r="K69" i="8" a="1"/>
  <c r="J69" i="8" a="1"/>
  <c r="I69" i="8" a="1"/>
  <c r="H69" i="8" a="1"/>
  <c r="G69" i="8" a="1"/>
  <c r="F69" i="8" a="1"/>
  <c r="E69" i="8" a="1"/>
  <c r="D69" i="8" a="1"/>
  <c r="C69" i="8"/>
  <c r="B69" i="8"/>
  <c r="M68" i="8" a="1"/>
  <c r="L68" i="8" a="1"/>
  <c r="K68" i="8" a="1"/>
  <c r="J68" i="8" a="1"/>
  <c r="I68" i="8" a="1"/>
  <c r="H68" i="8" a="1"/>
  <c r="G68" i="8" a="1"/>
  <c r="F68" i="8" a="1"/>
  <c r="E68" i="8" a="1"/>
  <c r="D68" i="8" a="1"/>
  <c r="C68" i="8"/>
  <c r="B68" i="8"/>
  <c r="M67" i="8" a="1"/>
  <c r="L67" i="8" a="1"/>
  <c r="K67" i="8" a="1"/>
  <c r="J67" i="8" a="1"/>
  <c r="I67" i="8" a="1"/>
  <c r="H67" i="8" a="1"/>
  <c r="G67" i="8" a="1"/>
  <c r="F67" i="8" a="1"/>
  <c r="E67" i="8" a="1"/>
  <c r="D67" i="8" a="1"/>
  <c r="C67" i="8"/>
  <c r="B67" i="8"/>
  <c r="M66" i="8" a="1"/>
  <c r="L66" i="8" a="1"/>
  <c r="K66" i="8" a="1"/>
  <c r="J66" i="8" a="1"/>
  <c r="I66" i="8" a="1"/>
  <c r="H66" i="8" a="1"/>
  <c r="G66" i="8" a="1"/>
  <c r="F66" i="8" a="1"/>
  <c r="E66" i="8" a="1"/>
  <c r="D66" i="8" a="1"/>
  <c r="C66" i="8"/>
  <c r="B66" i="8"/>
  <c r="M65" i="8" a="1"/>
  <c r="L65" i="8" a="1"/>
  <c r="K65" i="8" a="1"/>
  <c r="J65" i="8" a="1"/>
  <c r="I65" i="8" a="1"/>
  <c r="H65" i="8" a="1"/>
  <c r="G65" i="8" a="1"/>
  <c r="F65" i="8" a="1"/>
  <c r="E65" i="8" a="1"/>
  <c r="D65" i="8" a="1"/>
  <c r="C65" i="8"/>
  <c r="B65" i="8"/>
  <c r="M64" i="8" a="1"/>
  <c r="L64" i="8" a="1"/>
  <c r="K64" i="8" a="1"/>
  <c r="J64" i="8" a="1"/>
  <c r="I64" i="8" a="1"/>
  <c r="H64" i="8" a="1"/>
  <c r="G64" i="8" a="1"/>
  <c r="F64" i="8" a="1"/>
  <c r="E64" i="8" a="1"/>
  <c r="D64" i="8" a="1"/>
  <c r="C64" i="8"/>
  <c r="B64" i="8"/>
  <c r="M63" i="8" a="1"/>
  <c r="L63" i="8" a="1"/>
  <c r="K63" i="8" a="1"/>
  <c r="J63" i="8" a="1"/>
  <c r="I63" i="8" a="1"/>
  <c r="H63" i="8" a="1"/>
  <c r="G63" i="8" a="1"/>
  <c r="F63" i="8" a="1"/>
  <c r="E63" i="8" a="1"/>
  <c r="D63" i="8" a="1"/>
  <c r="C63" i="8"/>
  <c r="B63" i="8"/>
  <c r="M62" i="8" a="1"/>
  <c r="L62" i="8" a="1"/>
  <c r="K62" i="8" a="1"/>
  <c r="J62" i="8" a="1"/>
  <c r="I62" i="8" a="1"/>
  <c r="H62" i="8" a="1"/>
  <c r="G62" i="8" a="1"/>
  <c r="F62" i="8" a="1"/>
  <c r="E62" i="8" a="1"/>
  <c r="D62" i="8" a="1"/>
  <c r="C62" i="8"/>
  <c r="B62" i="8"/>
  <c r="M61" i="8" a="1"/>
  <c r="L61" i="8" a="1"/>
  <c r="K61" i="8" a="1"/>
  <c r="J61" i="8" a="1"/>
  <c r="I61" i="8" a="1"/>
  <c r="H61" i="8" a="1"/>
  <c r="G61" i="8" a="1"/>
  <c r="F61" i="8" a="1"/>
  <c r="E61" i="8" a="1"/>
  <c r="D61" i="8" a="1"/>
  <c r="C61" i="8"/>
  <c r="B61" i="8"/>
  <c r="M60" i="8" a="1"/>
  <c r="L60" i="8" a="1"/>
  <c r="K60" i="8" a="1"/>
  <c r="J60" i="8" a="1"/>
  <c r="I60" i="8" a="1"/>
  <c r="H60" i="8" a="1"/>
  <c r="G60" i="8" a="1"/>
  <c r="F60" i="8" a="1"/>
  <c r="E60" i="8" a="1"/>
  <c r="D60" i="8" a="1"/>
  <c r="C60" i="8"/>
  <c r="B60" i="8"/>
  <c r="M59" i="8" a="1"/>
  <c r="L59" i="8" a="1"/>
  <c r="K59" i="8" a="1"/>
  <c r="J59" i="8" a="1"/>
  <c r="I59" i="8" a="1"/>
  <c r="H59" i="8" a="1"/>
  <c r="G59" i="8" a="1"/>
  <c r="F59" i="8" a="1"/>
  <c r="E59" i="8" a="1"/>
  <c r="D59" i="8" a="1"/>
  <c r="C59" i="8"/>
  <c r="B59" i="8"/>
  <c r="M58" i="8" a="1"/>
  <c r="L58" i="8" a="1"/>
  <c r="K58" i="8" a="1"/>
  <c r="J58" i="8" a="1"/>
  <c r="I58" i="8" a="1"/>
  <c r="H58" i="8" a="1"/>
  <c r="G58" i="8" a="1"/>
  <c r="F58" i="8" a="1"/>
  <c r="E58" i="8" a="1"/>
  <c r="D58" i="8" a="1"/>
  <c r="C58" i="8"/>
  <c r="B58" i="8"/>
  <c r="M57" i="8" a="1"/>
  <c r="L57" i="8" a="1"/>
  <c r="K57" i="8" a="1"/>
  <c r="J57" i="8" a="1"/>
  <c r="I57" i="8" a="1"/>
  <c r="H57" i="8" a="1"/>
  <c r="G57" i="8" a="1"/>
  <c r="F57" i="8" a="1"/>
  <c r="E57" i="8" a="1"/>
  <c r="D57" i="8" a="1"/>
  <c r="C57" i="8"/>
  <c r="B57" i="8"/>
  <c r="M56" i="8" a="1"/>
  <c r="L56" i="8" a="1"/>
  <c r="K56" i="8" a="1"/>
  <c r="J56" i="8" a="1"/>
  <c r="I56" i="8" a="1"/>
  <c r="H56" i="8" a="1"/>
  <c r="G56" i="8" a="1"/>
  <c r="F56" i="8" a="1"/>
  <c r="E56" i="8" a="1"/>
  <c r="D56" i="8" a="1"/>
  <c r="C56" i="8"/>
  <c r="B56" i="8"/>
  <c r="M55" i="8" a="1"/>
  <c r="L55" i="8" a="1"/>
  <c r="K55" i="8" a="1"/>
  <c r="J55" i="8" a="1"/>
  <c r="I55" i="8" a="1"/>
  <c r="H55" i="8" a="1"/>
  <c r="G55" i="8" a="1"/>
  <c r="F55" i="8" a="1"/>
  <c r="E55" i="8" a="1"/>
  <c r="D55" i="8" a="1"/>
  <c r="C55" i="8"/>
  <c r="B55" i="8"/>
  <c r="M54" i="8" a="1"/>
  <c r="L54" i="8" a="1"/>
  <c r="K54" i="8" a="1"/>
  <c r="J54" i="8" a="1"/>
  <c r="I54" i="8" a="1"/>
  <c r="H54" i="8" a="1"/>
  <c r="G54" i="8" a="1"/>
  <c r="F54" i="8" a="1"/>
  <c r="E54" i="8" a="1"/>
  <c r="D54" i="8" a="1"/>
  <c r="C54" i="8"/>
  <c r="B54" i="8"/>
  <c r="M53" i="8" a="1"/>
  <c r="L53" i="8" a="1"/>
  <c r="K53" i="8" a="1"/>
  <c r="J53" i="8" a="1"/>
  <c r="I53" i="8" a="1"/>
  <c r="H53" i="8" a="1"/>
  <c r="G53" i="8" a="1"/>
  <c r="F53" i="8" a="1"/>
  <c r="E53" i="8" a="1"/>
  <c r="D53" i="8" a="1"/>
  <c r="C53" i="8"/>
  <c r="B53" i="8"/>
  <c r="M52" i="8" a="1"/>
  <c r="L52" i="8" a="1"/>
  <c r="K52" i="8" a="1"/>
  <c r="J52" i="8" a="1"/>
  <c r="I52" i="8" a="1"/>
  <c r="H52" i="8" a="1"/>
  <c r="G52" i="8" a="1"/>
  <c r="F52" i="8" a="1"/>
  <c r="E52" i="8" a="1"/>
  <c r="D52" i="8" a="1"/>
  <c r="B52" i="8" s="1"/>
  <c r="C52" i="8"/>
  <c r="M51" i="8" a="1"/>
  <c r="L51" i="8" a="1"/>
  <c r="K51" i="8" a="1"/>
  <c r="C51" i="8" s="1"/>
  <c r="J51" i="8" a="1"/>
  <c r="I51" i="8" a="1"/>
  <c r="H51" i="8" a="1"/>
  <c r="G51" i="8" a="1"/>
  <c r="F51" i="8" a="1"/>
  <c r="E51" i="8" a="1"/>
  <c r="D51" i="8" a="1"/>
  <c r="B51" i="8"/>
  <c r="M50" i="8" a="1"/>
  <c r="L50" i="8" a="1"/>
  <c r="K50" i="8" a="1"/>
  <c r="J50" i="8" a="1"/>
  <c r="I50" i="8" a="1"/>
  <c r="H50" i="8" a="1"/>
  <c r="G50" i="8" a="1"/>
  <c r="F50" i="8" a="1"/>
  <c r="E50" i="8" a="1"/>
  <c r="D50" i="8" a="1"/>
  <c r="B50" i="8" s="1"/>
  <c r="C50" i="8"/>
  <c r="M49" i="8" a="1"/>
  <c r="L49" i="8" a="1"/>
  <c r="K49" i="8" a="1"/>
  <c r="J49" i="8" a="1"/>
  <c r="I49" i="8" a="1"/>
  <c r="H49" i="8" a="1"/>
  <c r="G49" i="8" a="1"/>
  <c r="F49" i="8" a="1"/>
  <c r="E49" i="8" a="1"/>
  <c r="D49" i="8" a="1"/>
  <c r="C49" i="8"/>
  <c r="B49" i="8"/>
  <c r="M48" i="8" a="1"/>
  <c r="L48" i="8" a="1"/>
  <c r="K48" i="8" a="1"/>
  <c r="J48" i="8" a="1"/>
  <c r="I48" i="8" a="1"/>
  <c r="H48" i="8" a="1"/>
  <c r="G48" i="8" a="1"/>
  <c r="F48" i="8" a="1"/>
  <c r="E48" i="8" a="1"/>
  <c r="D48" i="8" a="1"/>
  <c r="C48" i="8"/>
  <c r="B48" i="8"/>
  <c r="M47" i="8" a="1"/>
  <c r="L47" i="8" a="1"/>
  <c r="K47" i="8" a="1"/>
  <c r="J47" i="8" a="1"/>
  <c r="I47" i="8" a="1"/>
  <c r="H47" i="8" a="1"/>
  <c r="G47" i="8" a="1"/>
  <c r="F47" i="8" a="1"/>
  <c r="E47" i="8" a="1"/>
  <c r="D47" i="8" a="1"/>
  <c r="B47" i="8" s="1"/>
  <c r="C47" i="8"/>
  <c r="M46" i="8" a="1"/>
  <c r="L46" i="8" a="1"/>
  <c r="K46" i="8" a="1"/>
  <c r="J46" i="8" a="1"/>
  <c r="I46" i="8" a="1"/>
  <c r="H46" i="8" a="1"/>
  <c r="G46" i="8" a="1"/>
  <c r="F46" i="8" a="1"/>
  <c r="E46" i="8" a="1"/>
  <c r="D46" i="8" a="1"/>
  <c r="B46" i="8" s="1"/>
  <c r="C46" i="8"/>
  <c r="M45" i="8" a="1"/>
  <c r="L45" i="8" a="1"/>
  <c r="K45" i="8" a="1"/>
  <c r="J45" i="8" a="1"/>
  <c r="I45" i="8" a="1"/>
  <c r="H45" i="8" a="1"/>
  <c r="G45" i="8" a="1"/>
  <c r="F45" i="8" a="1"/>
  <c r="E45" i="8" a="1"/>
  <c r="D45" i="8" a="1"/>
  <c r="B45" i="8" s="1"/>
  <c r="C45" i="8"/>
  <c r="M44" i="8" a="1"/>
  <c r="L44" i="8" a="1"/>
  <c r="K44" i="8" a="1"/>
  <c r="J44" i="8" a="1"/>
  <c r="I44" i="8" a="1"/>
  <c r="H44" i="8" a="1"/>
  <c r="G44" i="8" a="1"/>
  <c r="F44" i="8" a="1"/>
  <c r="E44" i="8" a="1"/>
  <c r="D44" i="8" a="1"/>
  <c r="B44" i="8" s="1"/>
  <c r="C44" i="8"/>
  <c r="M43" i="8" a="1"/>
  <c r="L43" i="8" a="1"/>
  <c r="K43" i="8" a="1"/>
  <c r="J43" i="8" a="1"/>
  <c r="I43" i="8" a="1"/>
  <c r="H43" i="8" a="1"/>
  <c r="G43" i="8" a="1"/>
  <c r="F43" i="8" a="1"/>
  <c r="E43" i="8" a="1"/>
  <c r="D43" i="8" a="1"/>
  <c r="B43" i="8" s="1"/>
  <c r="C43" i="8"/>
  <c r="M42" i="8" a="1"/>
  <c r="L42" i="8" a="1"/>
  <c r="K42" i="8" a="1"/>
  <c r="J42" i="8" a="1"/>
  <c r="I42" i="8" a="1"/>
  <c r="H42" i="8" a="1"/>
  <c r="G42" i="8" a="1"/>
  <c r="F42" i="8" a="1"/>
  <c r="E42" i="8" a="1"/>
  <c r="D42" i="8" a="1"/>
  <c r="B42" i="8" s="1"/>
  <c r="C42" i="8"/>
  <c r="M41" i="8" a="1"/>
  <c r="L41" i="8" a="1"/>
  <c r="K41" i="8" a="1"/>
  <c r="J41" i="8" a="1"/>
  <c r="I41" i="8" a="1"/>
  <c r="H41" i="8" a="1"/>
  <c r="G41" i="8" a="1"/>
  <c r="F41" i="8" a="1"/>
  <c r="E41" i="8" a="1"/>
  <c r="D41" i="8" a="1"/>
  <c r="B41" i="8" s="1"/>
  <c r="C41" i="8"/>
  <c r="M40" i="8" a="1"/>
  <c r="L40" i="8" a="1"/>
  <c r="K40" i="8" a="1"/>
  <c r="J40" i="8" a="1"/>
  <c r="I40" i="8" a="1"/>
  <c r="H40" i="8" a="1"/>
  <c r="G40" i="8" a="1"/>
  <c r="F40" i="8" a="1"/>
  <c r="E40" i="8" a="1"/>
  <c r="D40" i="8" a="1"/>
  <c r="B40" i="8" s="1"/>
  <c r="C40" i="8"/>
  <c r="M39" i="8" a="1"/>
  <c r="L39" i="8" a="1"/>
  <c r="K39" i="8" a="1"/>
  <c r="J39" i="8" a="1"/>
  <c r="I39" i="8" a="1"/>
  <c r="H39" i="8" a="1"/>
  <c r="G39" i="8" a="1"/>
  <c r="F39" i="8" a="1"/>
  <c r="E39" i="8" a="1"/>
  <c r="D39" i="8" a="1"/>
  <c r="B39" i="8" s="1"/>
  <c r="C39" i="8"/>
  <c r="M38" i="8" a="1"/>
  <c r="L38" i="8" a="1"/>
  <c r="K38" i="8" a="1"/>
  <c r="J38" i="8" a="1"/>
  <c r="I38" i="8" a="1"/>
  <c r="H38" i="8" a="1"/>
  <c r="G38" i="8" a="1"/>
  <c r="F38" i="8" a="1"/>
  <c r="E38" i="8" a="1"/>
  <c r="D38" i="8" a="1"/>
  <c r="B38" i="8" s="1"/>
  <c r="C38" i="8"/>
  <c r="M37" i="8" a="1"/>
  <c r="L37" i="8" a="1"/>
  <c r="K37" i="8" a="1"/>
  <c r="J37" i="8" a="1"/>
  <c r="I37" i="8" a="1"/>
  <c r="H37" i="8" a="1"/>
  <c r="G37" i="8" a="1"/>
  <c r="F37" i="8" a="1"/>
  <c r="E37" i="8" a="1"/>
  <c r="D37" i="8" a="1"/>
  <c r="B37" i="8" s="1"/>
  <c r="C37" i="8"/>
  <c r="M36" i="8" a="1"/>
  <c r="L36" i="8" a="1"/>
  <c r="K36" i="8" a="1"/>
  <c r="J36" i="8" a="1"/>
  <c r="I36" i="8" a="1"/>
  <c r="H36" i="8" a="1"/>
  <c r="G36" i="8" a="1"/>
  <c r="F36" i="8" a="1"/>
  <c r="E36" i="8" a="1"/>
  <c r="D36" i="8" a="1"/>
  <c r="B36" i="8" s="1"/>
  <c r="C36" i="8"/>
  <c r="M35" i="8" a="1"/>
  <c r="L35" i="8" a="1"/>
  <c r="K35" i="8" a="1"/>
  <c r="J35" i="8" a="1"/>
  <c r="I35" i="8" a="1"/>
  <c r="H35" i="8" a="1"/>
  <c r="G35" i="8" a="1"/>
  <c r="F35" i="8" a="1"/>
  <c r="E35" i="8" a="1"/>
  <c r="D35" i="8" a="1"/>
  <c r="B35" i="8" s="1"/>
  <c r="C35" i="8"/>
  <c r="M34" i="8" a="1"/>
  <c r="L34" i="8" a="1"/>
  <c r="K34" i="8" a="1"/>
  <c r="J34" i="8" a="1"/>
  <c r="I34" i="8" a="1"/>
  <c r="H34" i="8" a="1"/>
  <c r="G34" i="8" a="1"/>
  <c r="F34" i="8" a="1"/>
  <c r="E34" i="8" a="1"/>
  <c r="D34" i="8" a="1"/>
  <c r="B34" i="8" s="1"/>
  <c r="C34" i="8"/>
  <c r="M33" i="8" a="1"/>
  <c r="L33" i="8" a="1"/>
  <c r="K33" i="8" a="1"/>
  <c r="J33" i="8" a="1"/>
  <c r="I33" i="8" a="1"/>
  <c r="H33" i="8" a="1"/>
  <c r="G33" i="8" a="1"/>
  <c r="F33" i="8" a="1"/>
  <c r="E33" i="8" a="1"/>
  <c r="D33" i="8" a="1"/>
  <c r="B33" i="8" s="1"/>
  <c r="C33" i="8"/>
  <c r="M32" i="8" a="1"/>
  <c r="L32" i="8" a="1"/>
  <c r="K32" i="8" a="1"/>
  <c r="J32" i="8" a="1"/>
  <c r="I32" i="8" a="1"/>
  <c r="H32" i="8" a="1"/>
  <c r="G32" i="8" a="1"/>
  <c r="F32" i="8" a="1"/>
  <c r="E32" i="8" a="1"/>
  <c r="D32" i="8" a="1"/>
  <c r="B32" i="8" s="1"/>
  <c r="C32" i="8"/>
  <c r="M31" i="8" a="1"/>
  <c r="L31" i="8" a="1"/>
  <c r="K31" i="8" a="1"/>
  <c r="J31" i="8" a="1"/>
  <c r="I31" i="8" a="1"/>
  <c r="H31" i="8" a="1"/>
  <c r="G31" i="8" a="1"/>
  <c r="F31" i="8" a="1"/>
  <c r="E31" i="8" a="1"/>
  <c r="D31" i="8" a="1"/>
  <c r="B31" i="8" s="1"/>
  <c r="C31" i="8"/>
  <c r="M30" i="8" a="1"/>
  <c r="L30" i="8" a="1"/>
  <c r="K30" i="8" a="1"/>
  <c r="J30" i="8" a="1"/>
  <c r="I30" i="8" a="1"/>
  <c r="H30" i="8" a="1"/>
  <c r="G30" i="8" a="1"/>
  <c r="F30" i="8" a="1"/>
  <c r="E30" i="8" a="1"/>
  <c r="D30" i="8" a="1"/>
  <c r="B30" i="8" s="1"/>
  <c r="C30" i="8"/>
  <c r="M29" i="8" a="1"/>
  <c r="L29" i="8" a="1"/>
  <c r="K29" i="8" a="1"/>
  <c r="J29" i="8" a="1"/>
  <c r="I29" i="8" a="1"/>
  <c r="H29" i="8" a="1"/>
  <c r="G29" i="8" a="1"/>
  <c r="F29" i="8" a="1"/>
  <c r="E29" i="8" a="1"/>
  <c r="D29" i="8" a="1"/>
  <c r="B29" i="8" s="1"/>
  <c r="C29" i="8"/>
  <c r="M28" i="8" a="1"/>
  <c r="L28" i="8" a="1"/>
  <c r="K28" i="8" a="1"/>
  <c r="J28" i="8" a="1"/>
  <c r="I28" i="8" a="1"/>
  <c r="H28" i="8" a="1"/>
  <c r="G28" i="8" a="1"/>
  <c r="F28" i="8" a="1"/>
  <c r="E28" i="8" a="1"/>
  <c r="D28" i="8" a="1"/>
  <c r="B28" i="8" s="1"/>
  <c r="C28" i="8"/>
  <c r="M27" i="8" a="1"/>
  <c r="L27" i="8" a="1"/>
  <c r="K27" i="8" a="1"/>
  <c r="J27" i="8" a="1"/>
  <c r="I27" i="8" a="1"/>
  <c r="H27" i="8" a="1"/>
  <c r="G27" i="8" a="1"/>
  <c r="F27" i="8" a="1"/>
  <c r="E27" i="8" a="1"/>
  <c r="D27" i="8" a="1"/>
  <c r="B27" i="8" s="1"/>
  <c r="C27" i="8"/>
  <c r="M26" i="8" a="1"/>
  <c r="L26" i="8" a="1"/>
  <c r="K26" i="8" a="1"/>
  <c r="J26" i="8" a="1"/>
  <c r="I26" i="8" a="1"/>
  <c r="H26" i="8" a="1"/>
  <c r="G26" i="8" a="1"/>
  <c r="F26" i="8" a="1"/>
  <c r="E26" i="8" a="1"/>
  <c r="D26" i="8" a="1"/>
  <c r="B26" i="8" s="1"/>
  <c r="C26" i="8"/>
  <c r="M25" i="8" a="1"/>
  <c r="L25" i="8" a="1"/>
  <c r="K25" i="8" a="1"/>
  <c r="J25" i="8" a="1"/>
  <c r="I25" i="8" a="1"/>
  <c r="H25" i="8" a="1"/>
  <c r="B25" i="8" s="1"/>
  <c r="G25" i="8" a="1"/>
  <c r="F25" i="8" a="1"/>
  <c r="E25" i="8" a="1"/>
  <c r="D25" i="8" a="1"/>
  <c r="C25" i="8"/>
  <c r="M24" i="8" a="1"/>
  <c r="L24" i="8" a="1"/>
  <c r="K24" i="8" a="1"/>
  <c r="J24" i="8" a="1"/>
  <c r="I24" i="8" a="1"/>
  <c r="H24" i="8" a="1"/>
  <c r="G24" i="8" a="1"/>
  <c r="F24" i="8" a="1"/>
  <c r="E24" i="8" a="1"/>
  <c r="D24" i="8" a="1"/>
  <c r="C24" i="8"/>
  <c r="B24" i="8"/>
  <c r="M23" i="8" a="1"/>
  <c r="L23" i="8" a="1"/>
  <c r="K23" i="8" a="1"/>
  <c r="J23" i="8" a="1"/>
  <c r="I23" i="8" a="1"/>
  <c r="H23" i="8" a="1"/>
  <c r="G23" i="8" a="1"/>
  <c r="F23" i="8" a="1"/>
  <c r="E23" i="8" a="1"/>
  <c r="D23" i="8" a="1"/>
  <c r="C23" i="8"/>
  <c r="B23" i="8"/>
  <c r="M22" i="8" a="1"/>
  <c r="L22" i="8" a="1"/>
  <c r="K22" i="8" a="1"/>
  <c r="J22" i="8" a="1"/>
  <c r="I22" i="8" a="1"/>
  <c r="H22" i="8" a="1"/>
  <c r="G22" i="8" a="1"/>
  <c r="F22" i="8" a="1"/>
  <c r="E22" i="8" a="1"/>
  <c r="D22" i="8" a="1"/>
  <c r="C22" i="8"/>
  <c r="B22" i="8"/>
  <c r="M21" i="8" a="1"/>
  <c r="L21" i="8" a="1"/>
  <c r="K21" i="8" a="1"/>
  <c r="J21" i="8" a="1"/>
  <c r="I21" i="8" a="1"/>
  <c r="H21" i="8" a="1"/>
  <c r="G21" i="8" a="1"/>
  <c r="F21" i="8" a="1"/>
  <c r="E21" i="8" a="1"/>
  <c r="D21" i="8" a="1"/>
  <c r="C21" i="8"/>
  <c r="B21" i="8"/>
  <c r="M20" i="8" a="1"/>
  <c r="L20" i="8" a="1"/>
  <c r="K20" i="8" a="1"/>
  <c r="J20" i="8" a="1"/>
  <c r="I20" i="8" a="1"/>
  <c r="H20" i="8" a="1"/>
  <c r="G20" i="8" a="1"/>
  <c r="F20" i="8" a="1"/>
  <c r="E20" i="8" a="1"/>
  <c r="D20" i="8" a="1"/>
  <c r="C20" i="8"/>
  <c r="B20" i="8"/>
  <c r="M19" i="8" a="1"/>
  <c r="L19" i="8" a="1"/>
  <c r="K19" i="8" a="1"/>
  <c r="J19" i="8" a="1"/>
  <c r="I19" i="8" a="1"/>
  <c r="H19" i="8" a="1"/>
  <c r="G19" i="8" a="1"/>
  <c r="F19" i="8" a="1"/>
  <c r="E19" i="8" a="1"/>
  <c r="D19" i="8" a="1"/>
  <c r="C19" i="8"/>
  <c r="B19" i="8"/>
  <c r="A20" i="8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M18" i="8" a="1"/>
  <c r="L18" i="8" a="1"/>
  <c r="K18" i="8" a="1"/>
  <c r="J18" i="8" a="1"/>
  <c r="C18" i="8" s="1"/>
  <c r="I18" i="8" a="1"/>
  <c r="H18" i="8" a="1"/>
  <c r="G18" i="8" a="1"/>
  <c r="F18" i="8" a="1"/>
  <c r="E18" i="8" a="1"/>
  <c r="D18" i="8" a="1"/>
  <c r="B18" i="8"/>
  <c r="A19" i="8"/>
  <c r="E14" i="8"/>
  <c r="F14" i="8" s="1"/>
  <c r="E13" i="8"/>
  <c r="F13" i="8" s="1"/>
  <c r="E12" i="8"/>
  <c r="F12" i="8" s="1"/>
  <c r="E11" i="8"/>
  <c r="F11" i="8" s="1"/>
  <c r="E10" i="8"/>
  <c r="F10" i="8" s="1"/>
  <c r="F9" i="8"/>
  <c r="E9" i="8"/>
  <c r="E8" i="8"/>
  <c r="F8" i="8" s="1"/>
  <c r="E7" i="8"/>
  <c r="F7" i="8" s="1"/>
  <c r="E6" i="8"/>
  <c r="F6" i="8" s="1"/>
  <c r="F5" i="8"/>
  <c r="E5" i="8"/>
  <c r="B13" i="5" a="1"/>
  <c r="A31" i="5" a="1"/>
  <c r="B6244" i="4"/>
  <c r="C6244" i="4"/>
  <c r="E6244" i="4"/>
  <c r="F6244" i="4"/>
  <c r="G6244" i="4"/>
  <c r="H6244" i="4"/>
  <c r="B6245" i="4"/>
  <c r="C6245" i="4"/>
  <c r="D6245" i="4"/>
  <c r="E6245" i="4"/>
  <c r="F6245" i="4"/>
  <c r="G6245" i="4"/>
  <c r="H6245" i="4"/>
  <c r="B6246" i="4"/>
  <c r="C6246" i="4"/>
  <c r="D6246" i="4"/>
  <c r="E6246" i="4"/>
  <c r="F6246" i="4"/>
  <c r="G6246" i="4"/>
  <c r="H6246" i="4"/>
  <c r="B6247" i="4"/>
  <c r="C6247" i="4"/>
  <c r="D6247" i="4"/>
  <c r="E6247" i="4"/>
  <c r="F6247" i="4"/>
  <c r="G6247" i="4"/>
  <c r="H6247" i="4"/>
  <c r="B6248" i="4"/>
  <c r="C6248" i="4"/>
  <c r="D6248" i="4"/>
  <c r="E6248" i="4"/>
  <c r="F6248" i="4"/>
  <c r="G6248" i="4"/>
  <c r="H6248" i="4"/>
  <c r="B6249" i="4"/>
  <c r="C6249" i="4"/>
  <c r="D6249" i="4"/>
  <c r="E6249" i="4"/>
  <c r="F6249" i="4"/>
  <c r="G6249" i="4"/>
  <c r="H6249" i="4"/>
  <c r="B6250" i="4"/>
  <c r="C6250" i="4"/>
  <c r="D6250" i="4"/>
  <c r="E6250" i="4"/>
  <c r="F6250" i="4"/>
  <c r="G6250" i="4"/>
  <c r="H6250" i="4"/>
  <c r="B6251" i="4"/>
  <c r="C6251" i="4"/>
  <c r="D6251" i="4"/>
  <c r="E6251" i="4"/>
  <c r="F6251" i="4"/>
  <c r="G6251" i="4"/>
  <c r="H6251" i="4"/>
  <c r="B6252" i="4"/>
  <c r="C6252" i="4"/>
  <c r="D6252" i="4"/>
  <c r="E6252" i="4"/>
  <c r="F6252" i="4"/>
  <c r="G6252" i="4"/>
  <c r="H6252" i="4"/>
  <c r="B6253" i="4"/>
  <c r="C6253" i="4"/>
  <c r="D6253" i="4"/>
  <c r="E6253" i="4"/>
  <c r="F6253" i="4"/>
  <c r="G6253" i="4"/>
  <c r="H6253" i="4"/>
  <c r="B6254" i="4"/>
  <c r="C6254" i="4"/>
  <c r="D6254" i="4"/>
  <c r="E6254" i="4"/>
  <c r="F6254" i="4"/>
  <c r="G6254" i="4"/>
  <c r="H6254" i="4"/>
  <c r="B6255" i="4"/>
  <c r="C6255" i="4"/>
  <c r="D6255" i="4"/>
  <c r="E6255" i="4"/>
  <c r="F6255" i="4"/>
  <c r="G6255" i="4"/>
  <c r="H6255" i="4"/>
  <c r="B6256" i="4"/>
  <c r="C6256" i="4"/>
  <c r="D6256" i="4"/>
  <c r="E6256" i="4"/>
  <c r="F6256" i="4"/>
  <c r="G6256" i="4"/>
  <c r="H6256" i="4"/>
  <c r="B6257" i="4"/>
  <c r="C6257" i="4"/>
  <c r="D6257" i="4"/>
  <c r="E6257" i="4"/>
  <c r="F6257" i="4"/>
  <c r="G6257" i="4"/>
  <c r="H6257" i="4"/>
  <c r="B6258" i="4"/>
  <c r="C6258" i="4"/>
  <c r="D6258" i="4"/>
  <c r="E6258" i="4"/>
  <c r="F6258" i="4"/>
  <c r="G6258" i="4"/>
  <c r="H6258" i="4"/>
  <c r="B6259" i="4"/>
  <c r="C6259" i="4"/>
  <c r="D6259" i="4"/>
  <c r="E6259" i="4"/>
  <c r="F6259" i="4"/>
  <c r="G6259" i="4"/>
  <c r="H6259" i="4"/>
  <c r="B6260" i="4"/>
  <c r="C6260" i="4"/>
  <c r="D6260" i="4"/>
  <c r="E6260" i="4"/>
  <c r="F6260" i="4"/>
  <c r="G6260" i="4"/>
  <c r="H6260" i="4"/>
  <c r="B6261" i="4"/>
  <c r="C6261" i="4"/>
  <c r="D6261" i="4"/>
  <c r="E6261" i="4"/>
  <c r="F6261" i="4"/>
  <c r="G6261" i="4"/>
  <c r="H6261" i="4"/>
  <c r="B6262" i="4"/>
  <c r="C6262" i="4"/>
  <c r="D6262" i="4"/>
  <c r="E6262" i="4"/>
  <c r="F6262" i="4"/>
  <c r="G6262" i="4"/>
  <c r="H6262" i="4"/>
  <c r="B6263" i="4"/>
  <c r="C6263" i="4"/>
  <c r="D6263" i="4"/>
  <c r="E6263" i="4"/>
  <c r="F6263" i="4"/>
  <c r="G6263" i="4"/>
  <c r="H6263" i="4"/>
  <c r="B6264" i="4"/>
  <c r="C6264" i="4"/>
  <c r="D6264" i="4"/>
  <c r="E6264" i="4"/>
  <c r="F6264" i="4"/>
  <c r="G6264" i="4"/>
  <c r="H6264" i="4"/>
  <c r="B6265" i="4"/>
  <c r="C6265" i="4"/>
  <c r="D6265" i="4"/>
  <c r="E6265" i="4"/>
  <c r="F6265" i="4"/>
  <c r="G6265" i="4"/>
  <c r="H6265" i="4"/>
  <c r="B6266" i="4"/>
  <c r="C6266" i="4"/>
  <c r="D6266" i="4"/>
  <c r="E6266" i="4"/>
  <c r="F6266" i="4"/>
  <c r="G6266" i="4"/>
  <c r="H6266" i="4"/>
  <c r="B6267" i="4"/>
  <c r="C6267" i="4"/>
  <c r="D6267" i="4"/>
  <c r="E6267" i="4"/>
  <c r="F6267" i="4"/>
  <c r="G6267" i="4"/>
  <c r="H6267" i="4"/>
  <c r="B6268" i="4"/>
  <c r="C6268" i="4"/>
  <c r="D6268" i="4"/>
  <c r="E6268" i="4"/>
  <c r="F6268" i="4"/>
  <c r="G6268" i="4"/>
  <c r="H6268" i="4"/>
  <c r="B6269" i="4"/>
  <c r="C6269" i="4"/>
  <c r="D6269" i="4"/>
  <c r="E6269" i="4"/>
  <c r="F6269" i="4"/>
  <c r="G6269" i="4"/>
  <c r="H6269" i="4"/>
  <c r="B6270" i="4"/>
  <c r="C6270" i="4"/>
  <c r="D6270" i="4"/>
  <c r="E6270" i="4"/>
  <c r="F6270" i="4"/>
  <c r="G6270" i="4"/>
  <c r="H6270" i="4"/>
  <c r="B6271" i="4"/>
  <c r="C6271" i="4"/>
  <c r="D6271" i="4"/>
  <c r="E6271" i="4"/>
  <c r="F6271" i="4"/>
  <c r="G6271" i="4"/>
  <c r="H6271" i="4"/>
  <c r="B6272" i="4"/>
  <c r="C6272" i="4"/>
  <c r="D6272" i="4"/>
  <c r="E6272" i="4"/>
  <c r="F6272" i="4"/>
  <c r="G6272" i="4"/>
  <c r="H6272" i="4"/>
  <c r="B6273" i="4"/>
  <c r="C6273" i="4"/>
  <c r="D6273" i="4"/>
  <c r="E6273" i="4"/>
  <c r="F6273" i="4"/>
  <c r="G6273" i="4"/>
  <c r="H6273" i="4"/>
  <c r="B6274" i="4"/>
  <c r="C6274" i="4"/>
  <c r="D6274" i="4"/>
  <c r="E6274" i="4"/>
  <c r="F6274" i="4"/>
  <c r="G6274" i="4"/>
  <c r="H6274" i="4"/>
  <c r="B6275" i="4"/>
  <c r="C6275" i="4"/>
  <c r="D6275" i="4"/>
  <c r="E6275" i="4"/>
  <c r="F6275" i="4"/>
  <c r="G6275" i="4"/>
  <c r="H6275" i="4"/>
  <c r="B6276" i="4"/>
  <c r="C6276" i="4"/>
  <c r="D6276" i="4"/>
  <c r="E6276" i="4"/>
  <c r="F6276" i="4"/>
  <c r="G6276" i="4"/>
  <c r="H6276" i="4"/>
  <c r="B6277" i="4"/>
  <c r="C6277" i="4"/>
  <c r="D6277" i="4"/>
  <c r="E6277" i="4"/>
  <c r="F6277" i="4"/>
  <c r="G6277" i="4"/>
  <c r="H6277" i="4"/>
  <c r="B6278" i="4"/>
  <c r="C6278" i="4"/>
  <c r="D6278" i="4"/>
  <c r="E6278" i="4"/>
  <c r="F6278" i="4"/>
  <c r="G6278" i="4"/>
  <c r="H6278" i="4"/>
  <c r="B6279" i="4"/>
  <c r="C6279" i="4"/>
  <c r="D6279" i="4"/>
  <c r="E6279" i="4"/>
  <c r="F6279" i="4"/>
  <c r="G6279" i="4"/>
  <c r="H6279" i="4"/>
  <c r="B6280" i="4"/>
  <c r="C6280" i="4"/>
  <c r="D6280" i="4"/>
  <c r="E6280" i="4"/>
  <c r="F6280" i="4"/>
  <c r="G6280" i="4"/>
  <c r="H6280" i="4"/>
  <c r="B6281" i="4"/>
  <c r="C6281" i="4"/>
  <c r="D6281" i="4"/>
  <c r="E6281" i="4"/>
  <c r="F6281" i="4"/>
  <c r="G6281" i="4"/>
  <c r="H6281" i="4"/>
  <c r="B6282" i="4"/>
  <c r="C6282" i="4"/>
  <c r="D6282" i="4"/>
  <c r="E6282" i="4"/>
  <c r="F6282" i="4"/>
  <c r="G6282" i="4"/>
  <c r="H6282" i="4"/>
  <c r="B6283" i="4"/>
  <c r="C6283" i="4"/>
  <c r="D6283" i="4"/>
  <c r="E6283" i="4"/>
  <c r="F6283" i="4"/>
  <c r="G6283" i="4"/>
  <c r="H6283" i="4"/>
  <c r="B6284" i="4"/>
  <c r="C6284" i="4"/>
  <c r="D6284" i="4"/>
  <c r="E6284" i="4"/>
  <c r="F6284" i="4"/>
  <c r="G6284" i="4"/>
  <c r="H6284" i="4"/>
  <c r="B6285" i="4"/>
  <c r="C6285" i="4"/>
  <c r="D6285" i="4"/>
  <c r="E6285" i="4"/>
  <c r="F6285" i="4"/>
  <c r="G6285" i="4"/>
  <c r="H6285" i="4"/>
  <c r="B6286" i="4"/>
  <c r="C6286" i="4"/>
  <c r="D6286" i="4"/>
  <c r="E6286" i="4"/>
  <c r="F6286" i="4"/>
  <c r="G6286" i="4"/>
  <c r="H6286" i="4"/>
  <c r="B6287" i="4"/>
  <c r="C6287" i="4"/>
  <c r="D6287" i="4"/>
  <c r="E6287" i="4"/>
  <c r="F6287" i="4"/>
  <c r="G6287" i="4"/>
  <c r="H6287" i="4"/>
  <c r="B6288" i="4"/>
  <c r="C6288" i="4"/>
  <c r="D6288" i="4"/>
  <c r="E6288" i="4"/>
  <c r="F6288" i="4"/>
  <c r="G6288" i="4"/>
  <c r="H6288" i="4"/>
  <c r="B6289" i="4"/>
  <c r="C6289" i="4"/>
  <c r="D6289" i="4"/>
  <c r="E6289" i="4"/>
  <c r="F6289" i="4"/>
  <c r="G6289" i="4"/>
  <c r="H6289" i="4"/>
  <c r="B6290" i="4"/>
  <c r="C6290" i="4"/>
  <c r="D6290" i="4"/>
  <c r="E6290" i="4"/>
  <c r="F6290" i="4"/>
  <c r="G6290" i="4"/>
  <c r="H6290" i="4"/>
  <c r="B6291" i="4"/>
  <c r="C6291" i="4"/>
  <c r="D6291" i="4"/>
  <c r="E6291" i="4"/>
  <c r="F6291" i="4"/>
  <c r="G6291" i="4"/>
  <c r="H6291" i="4"/>
  <c r="B6292" i="4"/>
  <c r="C6292" i="4"/>
  <c r="D6292" i="4"/>
  <c r="E6292" i="4"/>
  <c r="F6292" i="4"/>
  <c r="G6292" i="4"/>
  <c r="H6292" i="4"/>
  <c r="B6293" i="4"/>
  <c r="C6293" i="4"/>
  <c r="D6293" i="4"/>
  <c r="E6293" i="4"/>
  <c r="F6293" i="4"/>
  <c r="G6293" i="4"/>
  <c r="H6293" i="4"/>
  <c r="B6294" i="4"/>
  <c r="C6294" i="4"/>
  <c r="D6294" i="4"/>
  <c r="E6294" i="4"/>
  <c r="F6294" i="4"/>
  <c r="G6294" i="4"/>
  <c r="H6294" i="4"/>
  <c r="B6295" i="4"/>
  <c r="C6295" i="4"/>
  <c r="D6295" i="4"/>
  <c r="E6295" i="4"/>
  <c r="F6295" i="4"/>
  <c r="G6295" i="4"/>
  <c r="H6295" i="4"/>
  <c r="B6296" i="4"/>
  <c r="C6296" i="4"/>
  <c r="D6296" i="4"/>
  <c r="E6296" i="4"/>
  <c r="F6296" i="4"/>
  <c r="G6296" i="4"/>
  <c r="H6296" i="4"/>
  <c r="B6297" i="4"/>
  <c r="C6297" i="4"/>
  <c r="D6297" i="4"/>
  <c r="E6297" i="4"/>
  <c r="F6297" i="4"/>
  <c r="G6297" i="4"/>
  <c r="H6297" i="4"/>
  <c r="B6298" i="4"/>
  <c r="C6298" i="4"/>
  <c r="D6298" i="4"/>
  <c r="E6298" i="4"/>
  <c r="F6298" i="4"/>
  <c r="G6298" i="4"/>
  <c r="H6298" i="4"/>
  <c r="B6299" i="4"/>
  <c r="C6299" i="4"/>
  <c r="D6299" i="4"/>
  <c r="E6299" i="4"/>
  <c r="F6299" i="4"/>
  <c r="G6299" i="4"/>
  <c r="H6299" i="4"/>
  <c r="B6300" i="4"/>
  <c r="C6300" i="4"/>
  <c r="D6300" i="4"/>
  <c r="E6300" i="4"/>
  <c r="F6300" i="4"/>
  <c r="G6300" i="4"/>
  <c r="H6300" i="4"/>
  <c r="B6301" i="4"/>
  <c r="C6301" i="4"/>
  <c r="D6301" i="4"/>
  <c r="E6301" i="4"/>
  <c r="F6301" i="4"/>
  <c r="G6301" i="4"/>
  <c r="H6301" i="4"/>
  <c r="B6302" i="4"/>
  <c r="C6302" i="4"/>
  <c r="D6302" i="4"/>
  <c r="E6302" i="4"/>
  <c r="F6302" i="4"/>
  <c r="G6302" i="4"/>
  <c r="H6302" i="4"/>
  <c r="B6303" i="4"/>
  <c r="C6303" i="4"/>
  <c r="D6303" i="4"/>
  <c r="E6303" i="4"/>
  <c r="F6303" i="4"/>
  <c r="G6303" i="4"/>
  <c r="H6303" i="4"/>
  <c r="B6304" i="4"/>
  <c r="C6304" i="4"/>
  <c r="D6304" i="4"/>
  <c r="E6304" i="4"/>
  <c r="F6304" i="4"/>
  <c r="G6304" i="4"/>
  <c r="H6304" i="4"/>
  <c r="B6305" i="4"/>
  <c r="C6305" i="4"/>
  <c r="D6305" i="4"/>
  <c r="E6305" i="4"/>
  <c r="F6305" i="4"/>
  <c r="G6305" i="4"/>
  <c r="H6305" i="4"/>
  <c r="B6306" i="4"/>
  <c r="C6306" i="4"/>
  <c r="D6306" i="4"/>
  <c r="E6306" i="4"/>
  <c r="F6306" i="4"/>
  <c r="G6306" i="4"/>
  <c r="H6306" i="4"/>
  <c r="B6307" i="4"/>
  <c r="C6307" i="4"/>
  <c r="D6307" i="4"/>
  <c r="E6307" i="4"/>
  <c r="F6307" i="4"/>
  <c r="G6307" i="4"/>
  <c r="H6307" i="4"/>
  <c r="B6308" i="4"/>
  <c r="C6308" i="4"/>
  <c r="D6308" i="4"/>
  <c r="E6308" i="4"/>
  <c r="F6308" i="4"/>
  <c r="G6308" i="4"/>
  <c r="H6308" i="4"/>
  <c r="B6309" i="4"/>
  <c r="C6309" i="4"/>
  <c r="D6309" i="4"/>
  <c r="E6309" i="4"/>
  <c r="F6309" i="4"/>
  <c r="G6309" i="4"/>
  <c r="H6309" i="4"/>
  <c r="B6310" i="4"/>
  <c r="C6310" i="4"/>
  <c r="D6310" i="4"/>
  <c r="E6310" i="4"/>
  <c r="F6310" i="4"/>
  <c r="G6310" i="4"/>
  <c r="H6310" i="4"/>
  <c r="B6311" i="4"/>
  <c r="C6311" i="4"/>
  <c r="D6311" i="4"/>
  <c r="E6311" i="4"/>
  <c r="F6311" i="4"/>
  <c r="G6311" i="4"/>
  <c r="H6311" i="4"/>
  <c r="B6312" i="4"/>
  <c r="C6312" i="4"/>
  <c r="D6312" i="4"/>
  <c r="E6312" i="4"/>
  <c r="F6312" i="4"/>
  <c r="G6312" i="4"/>
  <c r="H6312" i="4"/>
  <c r="B6313" i="4"/>
  <c r="C6313" i="4"/>
  <c r="D6313" i="4"/>
  <c r="E6313" i="4"/>
  <c r="F6313" i="4"/>
  <c r="G6313" i="4"/>
  <c r="H6313" i="4"/>
  <c r="B6314" i="4"/>
  <c r="C6314" i="4"/>
  <c r="D6314" i="4"/>
  <c r="E6314" i="4"/>
  <c r="F6314" i="4"/>
  <c r="G6314" i="4"/>
  <c r="H6314" i="4"/>
  <c r="B6315" i="4"/>
  <c r="C6315" i="4"/>
  <c r="D6315" i="4"/>
  <c r="E6315" i="4"/>
  <c r="F6315" i="4"/>
  <c r="G6315" i="4"/>
  <c r="H6315" i="4"/>
  <c r="B6316" i="4"/>
  <c r="C6316" i="4"/>
  <c r="D6316" i="4"/>
  <c r="E6316" i="4"/>
  <c r="F6316" i="4"/>
  <c r="G6316" i="4"/>
  <c r="H6316" i="4"/>
  <c r="B6317" i="4"/>
  <c r="C6317" i="4"/>
  <c r="D6317" i="4"/>
  <c r="E6317" i="4"/>
  <c r="F6317" i="4"/>
  <c r="G6317" i="4"/>
  <c r="H6317" i="4"/>
  <c r="B6318" i="4"/>
  <c r="C6318" i="4"/>
  <c r="D6318" i="4"/>
  <c r="E6318" i="4"/>
  <c r="F6318" i="4"/>
  <c r="G6318" i="4"/>
  <c r="H6318" i="4"/>
  <c r="B6319" i="4"/>
  <c r="C6319" i="4"/>
  <c r="D6319" i="4"/>
  <c r="E6319" i="4"/>
  <c r="F6319" i="4"/>
  <c r="G6319" i="4"/>
  <c r="H6319" i="4"/>
  <c r="B6320" i="4"/>
  <c r="C6320" i="4"/>
  <c r="D6320" i="4"/>
  <c r="E6320" i="4"/>
  <c r="F6320" i="4"/>
  <c r="G6320" i="4"/>
  <c r="H6320" i="4"/>
  <c r="B6321" i="4"/>
  <c r="C6321" i="4"/>
  <c r="D6321" i="4"/>
  <c r="E6321" i="4"/>
  <c r="F6321" i="4"/>
  <c r="G6321" i="4"/>
  <c r="H6321" i="4"/>
  <c r="B6322" i="4"/>
  <c r="C6322" i="4"/>
  <c r="D6322" i="4"/>
  <c r="E6322" i="4"/>
  <c r="F6322" i="4"/>
  <c r="G6322" i="4"/>
  <c r="H6322" i="4"/>
  <c r="B6323" i="4"/>
  <c r="C6323" i="4"/>
  <c r="D6323" i="4"/>
  <c r="E6323" i="4"/>
  <c r="F6323" i="4"/>
  <c r="G6323" i="4"/>
  <c r="H6323" i="4"/>
  <c r="B6324" i="4"/>
  <c r="C6324" i="4"/>
  <c r="D6324" i="4"/>
  <c r="E6324" i="4"/>
  <c r="F6324" i="4"/>
  <c r="G6324" i="4"/>
  <c r="H6324" i="4"/>
  <c r="B6325" i="4"/>
  <c r="C6325" i="4"/>
  <c r="D6325" i="4"/>
  <c r="E6325" i="4"/>
  <c r="F6325" i="4"/>
  <c r="G6325" i="4"/>
  <c r="H6325" i="4"/>
  <c r="B6326" i="4"/>
  <c r="C6326" i="4"/>
  <c r="D6326" i="4"/>
  <c r="E6326" i="4"/>
  <c r="F6326" i="4"/>
  <c r="G6326" i="4"/>
  <c r="H6326" i="4"/>
  <c r="B6327" i="4"/>
  <c r="C6327" i="4"/>
  <c r="D6327" i="4"/>
  <c r="E6327" i="4"/>
  <c r="F6327" i="4"/>
  <c r="G6327" i="4"/>
  <c r="H6327" i="4"/>
  <c r="B6328" i="4"/>
  <c r="C6328" i="4"/>
  <c r="D6328" i="4"/>
  <c r="E6328" i="4"/>
  <c r="F6328" i="4"/>
  <c r="G6328" i="4"/>
  <c r="H6328" i="4"/>
  <c r="B6329" i="4"/>
  <c r="C6329" i="4"/>
  <c r="D6329" i="4"/>
  <c r="E6329" i="4"/>
  <c r="F6329" i="4"/>
  <c r="G6329" i="4"/>
  <c r="H6329" i="4"/>
  <c r="B6330" i="4"/>
  <c r="C6330" i="4"/>
  <c r="D6330" i="4"/>
  <c r="E6330" i="4"/>
  <c r="F6330" i="4"/>
  <c r="G6330" i="4"/>
  <c r="H6330" i="4"/>
  <c r="B6331" i="4"/>
  <c r="C6331" i="4"/>
  <c r="D6331" i="4"/>
  <c r="E6331" i="4"/>
  <c r="F6331" i="4"/>
  <c r="G6331" i="4"/>
  <c r="H6331" i="4"/>
  <c r="B6332" i="4"/>
  <c r="C6332" i="4"/>
  <c r="D6332" i="4"/>
  <c r="E6332" i="4"/>
  <c r="F6332" i="4"/>
  <c r="G6332" i="4"/>
  <c r="H6332" i="4"/>
  <c r="B6333" i="4"/>
  <c r="C6333" i="4"/>
  <c r="D6333" i="4"/>
  <c r="E6333" i="4"/>
  <c r="F6333" i="4"/>
  <c r="G6333" i="4"/>
  <c r="H6333" i="4"/>
  <c r="B6334" i="4"/>
  <c r="C6334" i="4"/>
  <c r="D6334" i="4"/>
  <c r="E6334" i="4"/>
  <c r="F6334" i="4"/>
  <c r="G6334" i="4"/>
  <c r="H6334" i="4"/>
  <c r="B6335" i="4"/>
  <c r="C6335" i="4"/>
  <c r="D6335" i="4"/>
  <c r="E6335" i="4"/>
  <c r="F6335" i="4"/>
  <c r="G6335" i="4"/>
  <c r="H6335" i="4"/>
  <c r="B6336" i="4"/>
  <c r="C6336" i="4"/>
  <c r="D6336" i="4"/>
  <c r="E6336" i="4"/>
  <c r="F6336" i="4"/>
  <c r="G6336" i="4"/>
  <c r="H6336" i="4"/>
  <c r="B6337" i="4"/>
  <c r="C6337" i="4"/>
  <c r="D6337" i="4"/>
  <c r="E6337" i="4"/>
  <c r="F6337" i="4"/>
  <c r="G6337" i="4"/>
  <c r="H6337" i="4"/>
  <c r="B6338" i="4"/>
  <c r="C6338" i="4"/>
  <c r="D6338" i="4"/>
  <c r="E6338" i="4"/>
  <c r="F6338" i="4"/>
  <c r="G6338" i="4"/>
  <c r="H6338" i="4"/>
  <c r="B6339" i="4"/>
  <c r="C6339" i="4"/>
  <c r="D6339" i="4"/>
  <c r="E6339" i="4"/>
  <c r="F6339" i="4"/>
  <c r="G6339" i="4"/>
  <c r="H6339" i="4"/>
  <c r="B6340" i="4"/>
  <c r="C6340" i="4"/>
  <c r="D6340" i="4"/>
  <c r="E6340" i="4"/>
  <c r="F6340" i="4"/>
  <c r="G6340" i="4"/>
  <c r="H6340" i="4"/>
  <c r="B6341" i="4"/>
  <c r="C6341" i="4"/>
  <c r="D6341" i="4"/>
  <c r="E6341" i="4"/>
  <c r="F6341" i="4"/>
  <c r="G6341" i="4"/>
  <c r="H6341" i="4"/>
  <c r="B6342" i="4"/>
  <c r="C6342" i="4"/>
  <c r="D6342" i="4"/>
  <c r="E6342" i="4"/>
  <c r="F6342" i="4"/>
  <c r="G6342" i="4"/>
  <c r="H6342" i="4"/>
  <c r="B6343" i="4"/>
  <c r="C6343" i="4"/>
  <c r="D6343" i="4"/>
  <c r="E6343" i="4"/>
  <c r="F6343" i="4"/>
  <c r="G6343" i="4"/>
  <c r="H6343" i="4"/>
  <c r="B6344" i="4"/>
  <c r="C6344" i="4"/>
  <c r="D6344" i="4"/>
  <c r="E6344" i="4"/>
  <c r="F6344" i="4"/>
  <c r="G6344" i="4"/>
  <c r="H6344" i="4"/>
  <c r="B6345" i="4"/>
  <c r="C6345" i="4"/>
  <c r="D6345" i="4"/>
  <c r="E6345" i="4"/>
  <c r="F6345" i="4"/>
  <c r="G6345" i="4"/>
  <c r="H6345" i="4"/>
  <c r="B6346" i="4"/>
  <c r="C6346" i="4"/>
  <c r="D6346" i="4"/>
  <c r="E6346" i="4"/>
  <c r="F6346" i="4"/>
  <c r="G6346" i="4"/>
  <c r="H6346" i="4"/>
  <c r="B6347" i="4"/>
  <c r="C6347" i="4"/>
  <c r="D6347" i="4"/>
  <c r="E6347" i="4"/>
  <c r="F6347" i="4"/>
  <c r="G6347" i="4"/>
  <c r="H6347" i="4"/>
  <c r="B6348" i="4"/>
  <c r="C6348" i="4"/>
  <c r="D6348" i="4"/>
  <c r="E6348" i="4"/>
  <c r="F6348" i="4"/>
  <c r="G6348" i="4"/>
  <c r="H6348" i="4"/>
  <c r="B6349" i="4"/>
  <c r="C6349" i="4"/>
  <c r="D6349" i="4"/>
  <c r="E6349" i="4"/>
  <c r="F6349" i="4"/>
  <c r="G6349" i="4"/>
  <c r="H6349" i="4"/>
  <c r="B6350" i="4"/>
  <c r="C6350" i="4"/>
  <c r="D6350" i="4"/>
  <c r="E6350" i="4"/>
  <c r="F6350" i="4"/>
  <c r="G6350" i="4"/>
  <c r="H6350" i="4"/>
  <c r="B6351" i="4"/>
  <c r="C6351" i="4"/>
  <c r="D6351" i="4"/>
  <c r="E6351" i="4"/>
  <c r="F6351" i="4"/>
  <c r="G6351" i="4"/>
  <c r="H6351" i="4"/>
  <c r="B6352" i="4"/>
  <c r="C6352" i="4"/>
  <c r="D6352" i="4"/>
  <c r="E6352" i="4"/>
  <c r="F6352" i="4"/>
  <c r="G6352" i="4"/>
  <c r="H6352" i="4"/>
  <c r="B6353" i="4"/>
  <c r="C6353" i="4"/>
  <c r="D6353" i="4"/>
  <c r="E6353" i="4"/>
  <c r="F6353" i="4"/>
  <c r="G6353" i="4"/>
  <c r="H6353" i="4"/>
  <c r="B6354" i="4"/>
  <c r="C6354" i="4"/>
  <c r="D6354" i="4"/>
  <c r="E6354" i="4"/>
  <c r="F6354" i="4"/>
  <c r="G6354" i="4"/>
  <c r="H6354" i="4"/>
  <c r="B6355" i="4"/>
  <c r="C6355" i="4"/>
  <c r="D6355" i="4"/>
  <c r="E6355" i="4"/>
  <c r="F6355" i="4"/>
  <c r="G6355" i="4"/>
  <c r="H6355" i="4"/>
  <c r="B6356" i="4"/>
  <c r="C6356" i="4"/>
  <c r="D6356" i="4"/>
  <c r="E6356" i="4"/>
  <c r="F6356" i="4"/>
  <c r="G6356" i="4"/>
  <c r="H6356" i="4"/>
  <c r="B6357" i="4"/>
  <c r="C6357" i="4"/>
  <c r="D6357" i="4"/>
  <c r="E6357" i="4"/>
  <c r="F6357" i="4"/>
  <c r="G6357" i="4"/>
  <c r="H6357" i="4"/>
  <c r="B6358" i="4"/>
  <c r="C6358" i="4"/>
  <c r="D6358" i="4"/>
  <c r="E6358" i="4"/>
  <c r="F6358" i="4"/>
  <c r="G6358" i="4"/>
  <c r="H6358" i="4"/>
  <c r="B6359" i="4"/>
  <c r="C6359" i="4"/>
  <c r="D6359" i="4"/>
  <c r="E6359" i="4"/>
  <c r="F6359" i="4"/>
  <c r="G6359" i="4"/>
  <c r="H6359" i="4"/>
  <c r="B6360" i="4"/>
  <c r="C6360" i="4"/>
  <c r="D6360" i="4"/>
  <c r="E6360" i="4"/>
  <c r="F6360" i="4"/>
  <c r="G6360" i="4"/>
  <c r="H6360" i="4"/>
  <c r="B6361" i="4"/>
  <c r="C6361" i="4"/>
  <c r="D6361" i="4"/>
  <c r="E6361" i="4"/>
  <c r="F6361" i="4"/>
  <c r="G6361" i="4"/>
  <c r="H6361" i="4"/>
  <c r="B6362" i="4"/>
  <c r="C6362" i="4"/>
  <c r="D6362" i="4"/>
  <c r="E6362" i="4"/>
  <c r="F6362" i="4"/>
  <c r="G6362" i="4"/>
  <c r="H6362" i="4"/>
  <c r="B6363" i="4"/>
  <c r="C6363" i="4"/>
  <c r="D6363" i="4"/>
  <c r="E6363" i="4"/>
  <c r="F6363" i="4"/>
  <c r="G6363" i="4"/>
  <c r="H6363" i="4"/>
  <c r="B6364" i="4"/>
  <c r="C6364" i="4"/>
  <c r="D6364" i="4"/>
  <c r="E6364" i="4"/>
  <c r="F6364" i="4"/>
  <c r="G6364" i="4"/>
  <c r="H6364" i="4"/>
  <c r="B6365" i="4"/>
  <c r="C6365" i="4"/>
  <c r="D6365" i="4"/>
  <c r="E6365" i="4"/>
  <c r="F6365" i="4"/>
  <c r="G6365" i="4"/>
  <c r="H6365" i="4"/>
  <c r="B6366" i="4"/>
  <c r="C6366" i="4"/>
  <c r="D6366" i="4"/>
  <c r="E6366" i="4"/>
  <c r="F6366" i="4"/>
  <c r="G6366" i="4"/>
  <c r="H6366" i="4"/>
  <c r="B6367" i="4"/>
  <c r="C6367" i="4"/>
  <c r="D6367" i="4"/>
  <c r="E6367" i="4"/>
  <c r="F6367" i="4"/>
  <c r="G6367" i="4"/>
  <c r="H6367" i="4"/>
  <c r="B6368" i="4"/>
  <c r="C6368" i="4"/>
  <c r="D6368" i="4"/>
  <c r="E6368" i="4"/>
  <c r="F6368" i="4"/>
  <c r="G6368" i="4"/>
  <c r="H6368" i="4"/>
  <c r="B6369" i="4"/>
  <c r="C6369" i="4"/>
  <c r="D6369" i="4"/>
  <c r="E6369" i="4"/>
  <c r="F6369" i="4"/>
  <c r="G6369" i="4"/>
  <c r="H6369" i="4"/>
  <c r="B6370" i="4"/>
  <c r="C6370" i="4"/>
  <c r="D6370" i="4"/>
  <c r="E6370" i="4"/>
  <c r="F6370" i="4"/>
  <c r="G6370" i="4"/>
  <c r="H6370" i="4"/>
  <c r="B6371" i="4"/>
  <c r="C6371" i="4"/>
  <c r="D6371" i="4"/>
  <c r="E6371" i="4"/>
  <c r="F6371" i="4"/>
  <c r="G6371" i="4"/>
  <c r="H6371" i="4"/>
  <c r="B6372" i="4"/>
  <c r="C6372" i="4"/>
  <c r="D6372" i="4"/>
  <c r="E6372" i="4"/>
  <c r="F6372" i="4"/>
  <c r="G6372" i="4"/>
  <c r="H6372" i="4"/>
  <c r="B6373" i="4"/>
  <c r="C6373" i="4"/>
  <c r="D6373" i="4"/>
  <c r="E6373" i="4"/>
  <c r="F6373" i="4"/>
  <c r="G6373" i="4"/>
  <c r="H6373" i="4"/>
  <c r="B6374" i="4"/>
  <c r="C6374" i="4"/>
  <c r="D6374" i="4"/>
  <c r="E6374" i="4"/>
  <c r="F6374" i="4"/>
  <c r="G6374" i="4"/>
  <c r="H6374" i="4"/>
  <c r="B6375" i="4"/>
  <c r="C6375" i="4"/>
  <c r="D6375" i="4"/>
  <c r="E6375" i="4"/>
  <c r="F6375" i="4"/>
  <c r="G6375" i="4"/>
  <c r="H6375" i="4"/>
  <c r="B6376" i="4"/>
  <c r="C6376" i="4"/>
  <c r="D6376" i="4"/>
  <c r="E6376" i="4"/>
  <c r="F6376" i="4"/>
  <c r="G6376" i="4"/>
  <c r="H6376" i="4"/>
  <c r="B6377" i="4"/>
  <c r="C6377" i="4"/>
  <c r="D6377" i="4"/>
  <c r="E6377" i="4"/>
  <c r="F6377" i="4"/>
  <c r="G6377" i="4"/>
  <c r="H6377" i="4"/>
  <c r="B6378" i="4"/>
  <c r="C6378" i="4"/>
  <c r="D6378" i="4"/>
  <c r="E6378" i="4"/>
  <c r="F6378" i="4"/>
  <c r="G6378" i="4"/>
  <c r="H6378" i="4"/>
  <c r="B6379" i="4"/>
  <c r="C6379" i="4"/>
  <c r="D6379" i="4"/>
  <c r="E6379" i="4"/>
  <c r="F6379" i="4"/>
  <c r="G6379" i="4"/>
  <c r="H6379" i="4"/>
  <c r="B6380" i="4"/>
  <c r="C6380" i="4"/>
  <c r="D6380" i="4"/>
  <c r="E6380" i="4"/>
  <c r="F6380" i="4"/>
  <c r="G6380" i="4"/>
  <c r="H6380" i="4"/>
  <c r="B6381" i="4"/>
  <c r="C6381" i="4"/>
  <c r="D6381" i="4"/>
  <c r="E6381" i="4"/>
  <c r="F6381" i="4"/>
  <c r="G6381" i="4"/>
  <c r="H6381" i="4"/>
  <c r="B6382" i="4"/>
  <c r="C6382" i="4"/>
  <c r="D6382" i="4"/>
  <c r="E6382" i="4"/>
  <c r="F6382" i="4"/>
  <c r="G6382" i="4"/>
  <c r="H6382" i="4"/>
  <c r="B6383" i="4"/>
  <c r="C6383" i="4"/>
  <c r="D6383" i="4"/>
  <c r="E6383" i="4"/>
  <c r="F6383" i="4"/>
  <c r="G6383" i="4"/>
  <c r="H6383" i="4"/>
  <c r="B6384" i="4"/>
  <c r="C6384" i="4"/>
  <c r="D6384" i="4"/>
  <c r="E6384" i="4"/>
  <c r="F6384" i="4"/>
  <c r="G6384" i="4"/>
  <c r="H6384" i="4"/>
  <c r="B6385" i="4"/>
  <c r="C6385" i="4"/>
  <c r="D6385" i="4"/>
  <c r="E6385" i="4"/>
  <c r="F6385" i="4"/>
  <c r="G6385" i="4"/>
  <c r="H6385" i="4"/>
  <c r="B6386" i="4"/>
  <c r="C6386" i="4"/>
  <c r="D6386" i="4"/>
  <c r="E6386" i="4"/>
  <c r="F6386" i="4"/>
  <c r="G6386" i="4"/>
  <c r="H6386" i="4"/>
  <c r="B6387" i="4"/>
  <c r="C6387" i="4"/>
  <c r="D6387" i="4"/>
  <c r="E6387" i="4"/>
  <c r="F6387" i="4"/>
  <c r="G6387" i="4"/>
  <c r="H6387" i="4"/>
  <c r="B6388" i="4"/>
  <c r="C6388" i="4"/>
  <c r="D6388" i="4"/>
  <c r="E6388" i="4"/>
  <c r="F6388" i="4"/>
  <c r="G6388" i="4"/>
  <c r="H6388" i="4"/>
  <c r="B6389" i="4"/>
  <c r="C6389" i="4"/>
  <c r="D6389" i="4"/>
  <c r="E6389" i="4"/>
  <c r="F6389" i="4"/>
  <c r="G6389" i="4"/>
  <c r="H6389" i="4"/>
  <c r="B6390" i="4"/>
  <c r="C6390" i="4"/>
  <c r="D6390" i="4"/>
  <c r="E6390" i="4"/>
  <c r="F6390" i="4"/>
  <c r="G6390" i="4"/>
  <c r="H6390" i="4"/>
  <c r="B6391" i="4"/>
  <c r="C6391" i="4"/>
  <c r="D6391" i="4"/>
  <c r="E6391" i="4"/>
  <c r="F6391" i="4"/>
  <c r="G6391" i="4"/>
  <c r="H6391" i="4"/>
  <c r="B6392" i="4"/>
  <c r="C6392" i="4"/>
  <c r="D6392" i="4"/>
  <c r="E6392" i="4"/>
  <c r="F6392" i="4"/>
  <c r="G6392" i="4"/>
  <c r="H6392" i="4"/>
  <c r="B6393" i="4"/>
  <c r="C6393" i="4"/>
  <c r="D6393" i="4"/>
  <c r="E6393" i="4"/>
  <c r="F6393" i="4"/>
  <c r="G6393" i="4"/>
  <c r="H6393" i="4"/>
  <c r="B6394" i="4"/>
  <c r="C6394" i="4"/>
  <c r="D6394" i="4"/>
  <c r="E6394" i="4"/>
  <c r="F6394" i="4"/>
  <c r="G6394" i="4"/>
  <c r="H6394" i="4"/>
  <c r="B6395" i="4"/>
  <c r="C6395" i="4"/>
  <c r="D6395" i="4"/>
  <c r="E6395" i="4"/>
  <c r="F6395" i="4"/>
  <c r="G6395" i="4"/>
  <c r="H6395" i="4"/>
  <c r="B6396" i="4"/>
  <c r="C6396" i="4"/>
  <c r="D6396" i="4"/>
  <c r="E6396" i="4"/>
  <c r="F6396" i="4"/>
  <c r="G6396" i="4"/>
  <c r="H6396" i="4"/>
  <c r="B6397" i="4"/>
  <c r="C6397" i="4"/>
  <c r="D6397" i="4"/>
  <c r="E6397" i="4"/>
  <c r="F6397" i="4"/>
  <c r="G6397" i="4"/>
  <c r="H6397" i="4"/>
  <c r="B6398" i="4"/>
  <c r="C6398" i="4"/>
  <c r="D6398" i="4"/>
  <c r="E6398" i="4"/>
  <c r="F6398" i="4"/>
  <c r="G6398" i="4"/>
  <c r="H6398" i="4"/>
  <c r="B6399" i="4"/>
  <c r="C6399" i="4"/>
  <c r="D6399" i="4"/>
  <c r="E6399" i="4"/>
  <c r="F6399" i="4"/>
  <c r="G6399" i="4"/>
  <c r="H6399" i="4"/>
  <c r="B6400" i="4"/>
  <c r="C6400" i="4"/>
  <c r="D6400" i="4"/>
  <c r="E6400" i="4"/>
  <c r="F6400" i="4"/>
  <c r="G6400" i="4"/>
  <c r="H6400" i="4"/>
  <c r="B6401" i="4"/>
  <c r="C6401" i="4"/>
  <c r="D6401" i="4"/>
  <c r="E6401" i="4"/>
  <c r="F6401" i="4"/>
  <c r="G6401" i="4"/>
  <c r="H6401" i="4"/>
  <c r="B6402" i="4"/>
  <c r="C6402" i="4"/>
  <c r="D6402" i="4"/>
  <c r="E6402" i="4"/>
  <c r="F6402" i="4"/>
  <c r="G6402" i="4"/>
  <c r="H6402" i="4"/>
  <c r="B6403" i="4"/>
  <c r="C6403" i="4"/>
  <c r="D6403" i="4"/>
  <c r="E6403" i="4"/>
  <c r="F6403" i="4"/>
  <c r="G6403" i="4"/>
  <c r="H6403" i="4"/>
  <c r="B6404" i="4"/>
  <c r="C6404" i="4"/>
  <c r="D6404" i="4"/>
  <c r="E6404" i="4"/>
  <c r="F6404" i="4"/>
  <c r="G6404" i="4"/>
  <c r="H6404" i="4"/>
  <c r="B6405" i="4"/>
  <c r="C6405" i="4"/>
  <c r="D6405" i="4"/>
  <c r="E6405" i="4"/>
  <c r="F6405" i="4"/>
  <c r="G6405" i="4"/>
  <c r="H6405" i="4"/>
  <c r="B6406" i="4"/>
  <c r="C6406" i="4"/>
  <c r="D6406" i="4"/>
  <c r="E6406" i="4"/>
  <c r="F6406" i="4"/>
  <c r="G6406" i="4"/>
  <c r="H6406" i="4"/>
  <c r="B6407" i="4"/>
  <c r="C6407" i="4"/>
  <c r="D6407" i="4"/>
  <c r="E6407" i="4"/>
  <c r="F6407" i="4"/>
  <c r="G6407" i="4"/>
  <c r="H6407" i="4"/>
  <c r="B6408" i="4"/>
  <c r="C6408" i="4"/>
  <c r="D6408" i="4"/>
  <c r="E6408" i="4"/>
  <c r="F6408" i="4"/>
  <c r="G6408" i="4"/>
  <c r="H6408" i="4"/>
  <c r="B6409" i="4"/>
  <c r="C6409" i="4"/>
  <c r="D6409" i="4"/>
  <c r="E6409" i="4"/>
  <c r="F6409" i="4"/>
  <c r="G6409" i="4"/>
  <c r="H6409" i="4"/>
  <c r="B6410" i="4"/>
  <c r="C6410" i="4"/>
  <c r="D6410" i="4"/>
  <c r="E6410" i="4"/>
  <c r="F6410" i="4"/>
  <c r="G6410" i="4"/>
  <c r="H6410" i="4"/>
  <c r="B6411" i="4"/>
  <c r="C6411" i="4"/>
  <c r="D6411" i="4"/>
  <c r="E6411" i="4"/>
  <c r="F6411" i="4"/>
  <c r="G6411" i="4"/>
  <c r="H6411" i="4"/>
  <c r="B6412" i="4"/>
  <c r="C6412" i="4"/>
  <c r="D6412" i="4"/>
  <c r="E6412" i="4"/>
  <c r="F6412" i="4"/>
  <c r="G6412" i="4"/>
  <c r="H6412" i="4"/>
  <c r="B6413" i="4"/>
  <c r="C6413" i="4"/>
  <c r="D6413" i="4"/>
  <c r="E6413" i="4"/>
  <c r="F6413" i="4"/>
  <c r="G6413" i="4"/>
  <c r="H6413" i="4"/>
  <c r="B6414" i="4"/>
  <c r="C6414" i="4"/>
  <c r="D6414" i="4"/>
  <c r="E6414" i="4"/>
  <c r="F6414" i="4"/>
  <c r="G6414" i="4"/>
  <c r="H6414" i="4"/>
  <c r="B6415" i="4"/>
  <c r="C6415" i="4"/>
  <c r="D6415" i="4"/>
  <c r="E6415" i="4"/>
  <c r="F6415" i="4"/>
  <c r="G6415" i="4"/>
  <c r="H6415" i="4"/>
  <c r="B6416" i="4"/>
  <c r="C6416" i="4"/>
  <c r="D6416" i="4"/>
  <c r="E6416" i="4"/>
  <c r="F6416" i="4"/>
  <c r="G6416" i="4"/>
  <c r="H6416" i="4"/>
  <c r="B6417" i="4"/>
  <c r="C6417" i="4"/>
  <c r="D6417" i="4"/>
  <c r="E6417" i="4"/>
  <c r="F6417" i="4"/>
  <c r="G6417" i="4"/>
  <c r="H6417" i="4"/>
  <c r="B6418" i="4"/>
  <c r="C6418" i="4"/>
  <c r="D6418" i="4"/>
  <c r="E6418" i="4"/>
  <c r="F6418" i="4"/>
  <c r="G6418" i="4"/>
  <c r="H6418" i="4"/>
  <c r="B6419" i="4"/>
  <c r="C6419" i="4"/>
  <c r="D6419" i="4"/>
  <c r="E6419" i="4"/>
  <c r="F6419" i="4"/>
  <c r="G6419" i="4"/>
  <c r="H6419" i="4"/>
  <c r="B6420" i="4"/>
  <c r="C6420" i="4"/>
  <c r="D6420" i="4"/>
  <c r="E6420" i="4"/>
  <c r="F6420" i="4"/>
  <c r="G6420" i="4"/>
  <c r="H6420" i="4"/>
  <c r="B6421" i="4"/>
  <c r="C6421" i="4"/>
  <c r="D6421" i="4"/>
  <c r="E6421" i="4"/>
  <c r="F6421" i="4"/>
  <c r="G6421" i="4"/>
  <c r="H6421" i="4"/>
  <c r="B6422" i="4"/>
  <c r="C6422" i="4"/>
  <c r="D6422" i="4"/>
  <c r="E6422" i="4"/>
  <c r="F6422" i="4"/>
  <c r="G6422" i="4"/>
  <c r="H6422" i="4"/>
  <c r="B6423" i="4"/>
  <c r="C6423" i="4"/>
  <c r="D6423" i="4"/>
  <c r="E6423" i="4"/>
  <c r="F6423" i="4"/>
  <c r="G6423" i="4"/>
  <c r="H6423" i="4"/>
  <c r="B6424" i="4"/>
  <c r="C6424" i="4"/>
  <c r="D6424" i="4"/>
  <c r="E6424" i="4"/>
  <c r="F6424" i="4"/>
  <c r="G6424" i="4"/>
  <c r="H6424" i="4"/>
  <c r="B6425" i="4"/>
  <c r="C6425" i="4"/>
  <c r="D6425" i="4"/>
  <c r="E6425" i="4"/>
  <c r="F6425" i="4"/>
  <c r="G6425" i="4"/>
  <c r="H6425" i="4"/>
  <c r="B6426" i="4"/>
  <c r="C6426" i="4"/>
  <c r="D6426" i="4"/>
  <c r="E6426" i="4"/>
  <c r="F6426" i="4"/>
  <c r="G6426" i="4"/>
  <c r="H6426" i="4"/>
  <c r="B6427" i="4"/>
  <c r="C6427" i="4"/>
  <c r="D6427" i="4"/>
  <c r="E6427" i="4"/>
  <c r="F6427" i="4"/>
  <c r="G6427" i="4"/>
  <c r="H6427" i="4"/>
  <c r="B6428" i="4"/>
  <c r="C6428" i="4"/>
  <c r="D6428" i="4"/>
  <c r="E6428" i="4"/>
  <c r="F6428" i="4"/>
  <c r="G6428" i="4"/>
  <c r="H6428" i="4"/>
  <c r="B6429" i="4"/>
  <c r="C6429" i="4"/>
  <c r="D6429" i="4"/>
  <c r="E6429" i="4"/>
  <c r="F6429" i="4"/>
  <c r="G6429" i="4"/>
  <c r="H6429" i="4"/>
  <c r="B6430" i="4"/>
  <c r="C6430" i="4"/>
  <c r="D6430" i="4"/>
  <c r="E6430" i="4"/>
  <c r="F6430" i="4"/>
  <c r="G6430" i="4"/>
  <c r="H6430" i="4"/>
  <c r="B6431" i="4"/>
  <c r="C6431" i="4"/>
  <c r="D6431" i="4"/>
  <c r="E6431" i="4"/>
  <c r="F6431" i="4"/>
  <c r="G6431" i="4"/>
  <c r="H6431" i="4"/>
  <c r="B6432" i="4"/>
  <c r="C6432" i="4"/>
  <c r="D6432" i="4"/>
  <c r="E6432" i="4"/>
  <c r="F6432" i="4"/>
  <c r="G6432" i="4"/>
  <c r="H6432" i="4"/>
  <c r="B6433" i="4"/>
  <c r="C6433" i="4"/>
  <c r="D6433" i="4"/>
  <c r="E6433" i="4"/>
  <c r="F6433" i="4"/>
  <c r="G6433" i="4"/>
  <c r="H6433" i="4"/>
  <c r="B6434" i="4"/>
  <c r="C6434" i="4"/>
  <c r="D6434" i="4"/>
  <c r="E6434" i="4"/>
  <c r="F6434" i="4"/>
  <c r="G6434" i="4"/>
  <c r="H6434" i="4"/>
  <c r="B6435" i="4"/>
  <c r="C6435" i="4"/>
  <c r="D6435" i="4"/>
  <c r="E6435" i="4"/>
  <c r="F6435" i="4"/>
  <c r="G6435" i="4"/>
  <c r="H6435" i="4"/>
  <c r="B6436" i="4"/>
  <c r="C6436" i="4"/>
  <c r="D6436" i="4"/>
  <c r="E6436" i="4"/>
  <c r="F6436" i="4"/>
  <c r="G6436" i="4"/>
  <c r="H6436" i="4"/>
  <c r="B6437" i="4"/>
  <c r="C6437" i="4"/>
  <c r="D6437" i="4"/>
  <c r="E6437" i="4"/>
  <c r="F6437" i="4"/>
  <c r="G6437" i="4"/>
  <c r="H6437" i="4"/>
  <c r="B6438" i="4"/>
  <c r="C6438" i="4"/>
  <c r="D6438" i="4"/>
  <c r="E6438" i="4"/>
  <c r="F6438" i="4"/>
  <c r="G6438" i="4"/>
  <c r="H6438" i="4"/>
  <c r="B6439" i="4"/>
  <c r="C6439" i="4"/>
  <c r="D6439" i="4"/>
  <c r="E6439" i="4"/>
  <c r="F6439" i="4"/>
  <c r="G6439" i="4"/>
  <c r="H6439" i="4"/>
  <c r="B6440" i="4"/>
  <c r="C6440" i="4"/>
  <c r="D6440" i="4"/>
  <c r="E6440" i="4"/>
  <c r="F6440" i="4"/>
  <c r="G6440" i="4"/>
  <c r="H6440" i="4"/>
  <c r="B6441" i="4"/>
  <c r="C6441" i="4"/>
  <c r="D6441" i="4"/>
  <c r="E6441" i="4"/>
  <c r="F6441" i="4"/>
  <c r="G6441" i="4"/>
  <c r="H6441" i="4"/>
  <c r="B6442" i="4"/>
  <c r="C6442" i="4"/>
  <c r="D6442" i="4"/>
  <c r="E6442" i="4"/>
  <c r="F6442" i="4"/>
  <c r="G6442" i="4"/>
  <c r="H6442" i="4"/>
  <c r="B6443" i="4"/>
  <c r="C6443" i="4"/>
  <c r="D6443" i="4"/>
  <c r="E6443" i="4"/>
  <c r="F6443" i="4"/>
  <c r="G6443" i="4"/>
  <c r="H6443" i="4"/>
  <c r="B6444" i="4"/>
  <c r="C6444" i="4"/>
  <c r="D6444" i="4"/>
  <c r="E6444" i="4"/>
  <c r="F6444" i="4"/>
  <c r="G6444" i="4"/>
  <c r="H6444" i="4"/>
  <c r="B6445" i="4"/>
  <c r="C6445" i="4"/>
  <c r="D6445" i="4"/>
  <c r="E6445" i="4"/>
  <c r="F6445" i="4"/>
  <c r="G6445" i="4"/>
  <c r="H6445" i="4"/>
  <c r="B6446" i="4"/>
  <c r="C6446" i="4"/>
  <c r="D6446" i="4"/>
  <c r="E6446" i="4"/>
  <c r="F6446" i="4"/>
  <c r="G6446" i="4"/>
  <c r="H6446" i="4"/>
  <c r="B6447" i="4"/>
  <c r="C6447" i="4"/>
  <c r="D6447" i="4"/>
  <c r="E6447" i="4"/>
  <c r="F6447" i="4"/>
  <c r="G6447" i="4"/>
  <c r="H6447" i="4"/>
  <c r="B6448" i="4"/>
  <c r="C6448" i="4"/>
  <c r="D6448" i="4"/>
  <c r="E6448" i="4"/>
  <c r="F6448" i="4"/>
  <c r="G6448" i="4"/>
  <c r="H6448" i="4"/>
  <c r="B6449" i="4"/>
  <c r="C6449" i="4"/>
  <c r="D6449" i="4"/>
  <c r="E6449" i="4"/>
  <c r="F6449" i="4"/>
  <c r="G6449" i="4"/>
  <c r="H6449" i="4"/>
  <c r="B6450" i="4"/>
  <c r="C6450" i="4"/>
  <c r="D6450" i="4"/>
  <c r="E6450" i="4"/>
  <c r="F6450" i="4"/>
  <c r="G6450" i="4"/>
  <c r="H6450" i="4"/>
  <c r="B6451" i="4"/>
  <c r="C6451" i="4"/>
  <c r="D6451" i="4"/>
  <c r="E6451" i="4"/>
  <c r="F6451" i="4"/>
  <c r="G6451" i="4"/>
  <c r="H6451" i="4"/>
  <c r="B6452" i="4"/>
  <c r="C6452" i="4"/>
  <c r="D6452" i="4"/>
  <c r="E6452" i="4"/>
  <c r="F6452" i="4"/>
  <c r="G6452" i="4"/>
  <c r="H6452" i="4"/>
  <c r="B6453" i="4"/>
  <c r="C6453" i="4"/>
  <c r="D6453" i="4"/>
  <c r="E6453" i="4"/>
  <c r="F6453" i="4"/>
  <c r="G6453" i="4"/>
  <c r="H6453" i="4"/>
  <c r="B6454" i="4"/>
  <c r="C6454" i="4"/>
  <c r="D6454" i="4"/>
  <c r="E6454" i="4"/>
  <c r="F6454" i="4"/>
  <c r="G6454" i="4"/>
  <c r="H6454" i="4"/>
  <c r="B6455" i="4"/>
  <c r="C6455" i="4"/>
  <c r="D6455" i="4"/>
  <c r="E6455" i="4"/>
  <c r="F6455" i="4"/>
  <c r="G6455" i="4"/>
  <c r="H6455" i="4"/>
  <c r="B6456" i="4"/>
  <c r="C6456" i="4"/>
  <c r="D6456" i="4"/>
  <c r="E6456" i="4"/>
  <c r="F6456" i="4"/>
  <c r="G6456" i="4"/>
  <c r="H6456" i="4"/>
  <c r="B6457" i="4"/>
  <c r="C6457" i="4"/>
  <c r="D6457" i="4"/>
  <c r="E6457" i="4"/>
  <c r="F6457" i="4"/>
  <c r="G6457" i="4"/>
  <c r="H6457" i="4"/>
  <c r="B6458" i="4"/>
  <c r="C6458" i="4"/>
  <c r="D6458" i="4"/>
  <c r="E6458" i="4"/>
  <c r="F6458" i="4"/>
  <c r="G6458" i="4"/>
  <c r="H6458" i="4"/>
  <c r="B6459" i="4"/>
  <c r="C6459" i="4"/>
  <c r="D6459" i="4"/>
  <c r="E6459" i="4"/>
  <c r="F6459" i="4"/>
  <c r="G6459" i="4"/>
  <c r="H6459" i="4"/>
  <c r="B6460" i="4"/>
  <c r="C6460" i="4"/>
  <c r="D6460" i="4"/>
  <c r="E6460" i="4"/>
  <c r="F6460" i="4"/>
  <c r="G6460" i="4"/>
  <c r="H6460" i="4"/>
  <c r="B6461" i="4"/>
  <c r="C6461" i="4"/>
  <c r="D6461" i="4"/>
  <c r="E6461" i="4"/>
  <c r="F6461" i="4"/>
  <c r="G6461" i="4"/>
  <c r="H6461" i="4"/>
  <c r="B6462" i="4"/>
  <c r="C6462" i="4"/>
  <c r="D6462" i="4"/>
  <c r="E6462" i="4"/>
  <c r="F6462" i="4"/>
  <c r="G6462" i="4"/>
  <c r="H6462" i="4"/>
  <c r="B6463" i="4"/>
  <c r="C6463" i="4"/>
  <c r="D6463" i="4"/>
  <c r="E6463" i="4"/>
  <c r="F6463" i="4"/>
  <c r="G6463" i="4"/>
  <c r="H6463" i="4"/>
  <c r="B6464" i="4"/>
  <c r="C6464" i="4"/>
  <c r="D6464" i="4"/>
  <c r="E6464" i="4"/>
  <c r="F6464" i="4"/>
  <c r="G6464" i="4"/>
  <c r="H6464" i="4"/>
  <c r="B6465" i="4"/>
  <c r="C6465" i="4"/>
  <c r="D6465" i="4"/>
  <c r="E6465" i="4"/>
  <c r="F6465" i="4"/>
  <c r="G6465" i="4"/>
  <c r="H6465" i="4"/>
  <c r="B6466" i="4"/>
  <c r="C6466" i="4"/>
  <c r="D6466" i="4"/>
  <c r="E6466" i="4"/>
  <c r="F6466" i="4"/>
  <c r="G6466" i="4"/>
  <c r="H6466" i="4"/>
  <c r="B6467" i="4"/>
  <c r="C6467" i="4"/>
  <c r="D6467" i="4"/>
  <c r="E6467" i="4"/>
  <c r="F6467" i="4"/>
  <c r="G6467" i="4"/>
  <c r="H6467" i="4"/>
  <c r="B6468" i="4"/>
  <c r="C6468" i="4"/>
  <c r="D6468" i="4"/>
  <c r="E6468" i="4"/>
  <c r="F6468" i="4"/>
  <c r="G6468" i="4"/>
  <c r="H6468" i="4"/>
  <c r="B6469" i="4"/>
  <c r="C6469" i="4"/>
  <c r="D6469" i="4"/>
  <c r="E6469" i="4"/>
  <c r="F6469" i="4"/>
  <c r="G6469" i="4"/>
  <c r="H6469" i="4"/>
  <c r="B6470" i="4"/>
  <c r="C6470" i="4"/>
  <c r="D6470" i="4"/>
  <c r="E6470" i="4"/>
  <c r="F6470" i="4"/>
  <c r="G6470" i="4"/>
  <c r="H6470" i="4"/>
  <c r="B6471" i="4"/>
  <c r="C6471" i="4"/>
  <c r="D6471" i="4"/>
  <c r="E6471" i="4"/>
  <c r="F6471" i="4"/>
  <c r="G6471" i="4"/>
  <c r="H6471" i="4"/>
  <c r="B6472" i="4"/>
  <c r="C6472" i="4"/>
  <c r="D6472" i="4"/>
  <c r="E6472" i="4"/>
  <c r="F6472" i="4"/>
  <c r="G6472" i="4"/>
  <c r="H6472" i="4"/>
  <c r="B6473" i="4"/>
  <c r="C6473" i="4"/>
  <c r="D6473" i="4"/>
  <c r="E6473" i="4"/>
  <c r="F6473" i="4"/>
  <c r="G6473" i="4"/>
  <c r="H6473" i="4"/>
  <c r="B6474" i="4"/>
  <c r="C6474" i="4"/>
  <c r="D6474" i="4"/>
  <c r="E6474" i="4"/>
  <c r="F6474" i="4"/>
  <c r="G6474" i="4"/>
  <c r="H6474" i="4"/>
  <c r="B6475" i="4"/>
  <c r="C6475" i="4"/>
  <c r="D6475" i="4"/>
  <c r="E6475" i="4"/>
  <c r="F6475" i="4"/>
  <c r="G6475" i="4"/>
  <c r="H6475" i="4"/>
  <c r="B6476" i="4"/>
  <c r="C6476" i="4"/>
  <c r="D6476" i="4"/>
  <c r="E6476" i="4"/>
  <c r="F6476" i="4"/>
  <c r="G6476" i="4"/>
  <c r="H6476" i="4"/>
  <c r="B6477" i="4"/>
  <c r="C6477" i="4"/>
  <c r="D6477" i="4"/>
  <c r="E6477" i="4"/>
  <c r="F6477" i="4"/>
  <c r="G6477" i="4"/>
  <c r="H6477" i="4"/>
  <c r="B6478" i="4"/>
  <c r="C6478" i="4"/>
  <c r="D6478" i="4"/>
  <c r="E6478" i="4"/>
  <c r="F6478" i="4"/>
  <c r="G6478" i="4"/>
  <c r="H6478" i="4"/>
  <c r="B6479" i="4"/>
  <c r="C6479" i="4"/>
  <c r="D6479" i="4"/>
  <c r="E6479" i="4"/>
  <c r="F6479" i="4"/>
  <c r="G6479" i="4"/>
  <c r="H6479" i="4"/>
  <c r="B6480" i="4"/>
  <c r="C6480" i="4"/>
  <c r="D6480" i="4"/>
  <c r="E6480" i="4"/>
  <c r="F6480" i="4"/>
  <c r="G6480" i="4"/>
  <c r="H6480" i="4"/>
  <c r="B6481" i="4"/>
  <c r="C6481" i="4"/>
  <c r="D6481" i="4"/>
  <c r="E6481" i="4"/>
  <c r="F6481" i="4"/>
  <c r="G6481" i="4"/>
  <c r="H6481" i="4"/>
  <c r="B6482" i="4"/>
  <c r="C6482" i="4"/>
  <c r="D6482" i="4"/>
  <c r="E6482" i="4"/>
  <c r="F6482" i="4"/>
  <c r="G6482" i="4"/>
  <c r="H6482" i="4"/>
  <c r="B6483" i="4"/>
  <c r="C6483" i="4"/>
  <c r="D6483" i="4"/>
  <c r="E6483" i="4"/>
  <c r="F6483" i="4"/>
  <c r="G6483" i="4"/>
  <c r="H6483" i="4"/>
  <c r="B6484" i="4"/>
  <c r="C6484" i="4"/>
  <c r="D6484" i="4"/>
  <c r="E6484" i="4"/>
  <c r="F6484" i="4"/>
  <c r="G6484" i="4"/>
  <c r="H6484" i="4"/>
  <c r="B6485" i="4"/>
  <c r="C6485" i="4"/>
  <c r="D6485" i="4"/>
  <c r="E6485" i="4"/>
  <c r="F6485" i="4"/>
  <c r="G6485" i="4"/>
  <c r="H6485" i="4"/>
  <c r="B6486" i="4"/>
  <c r="C6486" i="4"/>
  <c r="D6486" i="4"/>
  <c r="E6486" i="4"/>
  <c r="F6486" i="4"/>
  <c r="G6486" i="4"/>
  <c r="H6486" i="4"/>
  <c r="B6487" i="4"/>
  <c r="C6487" i="4"/>
  <c r="D6487" i="4"/>
  <c r="E6487" i="4"/>
  <c r="F6487" i="4"/>
  <c r="G6487" i="4"/>
  <c r="H6487" i="4"/>
  <c r="B6488" i="4"/>
  <c r="C6488" i="4"/>
  <c r="D6488" i="4"/>
  <c r="E6488" i="4"/>
  <c r="F6488" i="4"/>
  <c r="G6488" i="4"/>
  <c r="H6488" i="4"/>
  <c r="B6489" i="4"/>
  <c r="C6489" i="4"/>
  <c r="D6489" i="4"/>
  <c r="E6489" i="4"/>
  <c r="F6489" i="4"/>
  <c r="G6489" i="4"/>
  <c r="H6489" i="4"/>
  <c r="B6490" i="4"/>
  <c r="C6490" i="4"/>
  <c r="D6490" i="4"/>
  <c r="E6490" i="4"/>
  <c r="F6490" i="4"/>
  <c r="G6490" i="4"/>
  <c r="H6490" i="4"/>
  <c r="B6491" i="4"/>
  <c r="C6491" i="4"/>
  <c r="D6491" i="4"/>
  <c r="E6491" i="4"/>
  <c r="F6491" i="4"/>
  <c r="G6491" i="4"/>
  <c r="H6491" i="4"/>
  <c r="B6492" i="4"/>
  <c r="C6492" i="4"/>
  <c r="D6492" i="4"/>
  <c r="E6492" i="4"/>
  <c r="F6492" i="4"/>
  <c r="G6492" i="4"/>
  <c r="H6492" i="4"/>
  <c r="B6493" i="4"/>
  <c r="C6493" i="4"/>
  <c r="D6493" i="4"/>
  <c r="E6493" i="4"/>
  <c r="F6493" i="4"/>
  <c r="G6493" i="4"/>
  <c r="H6493" i="4"/>
  <c r="B6494" i="4"/>
  <c r="C6494" i="4"/>
  <c r="D6494" i="4"/>
  <c r="E6494" i="4"/>
  <c r="F6494" i="4"/>
  <c r="G6494" i="4"/>
  <c r="H6494" i="4"/>
  <c r="B6495" i="4"/>
  <c r="C6495" i="4"/>
  <c r="D6495" i="4"/>
  <c r="E6495" i="4"/>
  <c r="F6495" i="4"/>
  <c r="G6495" i="4"/>
  <c r="H6495" i="4"/>
  <c r="B6496" i="4"/>
  <c r="C6496" i="4"/>
  <c r="D6496" i="4"/>
  <c r="E6496" i="4"/>
  <c r="F6496" i="4"/>
  <c r="G6496" i="4"/>
  <c r="H6496" i="4"/>
  <c r="B6497" i="4"/>
  <c r="C6497" i="4"/>
  <c r="D6497" i="4"/>
  <c r="E6497" i="4"/>
  <c r="F6497" i="4"/>
  <c r="G6497" i="4"/>
  <c r="H6497" i="4"/>
  <c r="B6498" i="4"/>
  <c r="C6498" i="4"/>
  <c r="D6498" i="4"/>
  <c r="E6498" i="4"/>
  <c r="F6498" i="4"/>
  <c r="G6498" i="4"/>
  <c r="H6498" i="4"/>
  <c r="B6499" i="4"/>
  <c r="C6499" i="4"/>
  <c r="D6499" i="4"/>
  <c r="E6499" i="4"/>
  <c r="F6499" i="4"/>
  <c r="G6499" i="4"/>
  <c r="H6499" i="4"/>
  <c r="B6500" i="4"/>
  <c r="C6500" i="4"/>
  <c r="D6500" i="4"/>
  <c r="E6500" i="4"/>
  <c r="F6500" i="4"/>
  <c r="G6500" i="4"/>
  <c r="H6500" i="4"/>
  <c r="B6501" i="4"/>
  <c r="C6501" i="4"/>
  <c r="D6501" i="4"/>
  <c r="E6501" i="4"/>
  <c r="F6501" i="4"/>
  <c r="G6501" i="4"/>
  <c r="H6501" i="4"/>
  <c r="B6502" i="4"/>
  <c r="C6502" i="4"/>
  <c r="D6502" i="4"/>
  <c r="E6502" i="4"/>
  <c r="F6502" i="4"/>
  <c r="G6502" i="4"/>
  <c r="H6502" i="4"/>
  <c r="B6503" i="4"/>
  <c r="C6503" i="4"/>
  <c r="D6503" i="4"/>
  <c r="E6503" i="4"/>
  <c r="F6503" i="4"/>
  <c r="G6503" i="4"/>
  <c r="H6503" i="4"/>
  <c r="B6504" i="4"/>
  <c r="C6504" i="4"/>
  <c r="D6504" i="4"/>
  <c r="E6504" i="4"/>
  <c r="F6504" i="4"/>
  <c r="G6504" i="4"/>
  <c r="H6504" i="4"/>
  <c r="B6505" i="4"/>
  <c r="C6505" i="4"/>
  <c r="D6505" i="4"/>
  <c r="E6505" i="4"/>
  <c r="F6505" i="4"/>
  <c r="G6505" i="4"/>
  <c r="H6505" i="4"/>
  <c r="B6506" i="4"/>
  <c r="C6506" i="4"/>
  <c r="D6506" i="4"/>
  <c r="E6506" i="4"/>
  <c r="F6506" i="4"/>
  <c r="G6506" i="4"/>
  <c r="H6506" i="4"/>
  <c r="B6507" i="4"/>
  <c r="C6507" i="4"/>
  <c r="D6507" i="4"/>
  <c r="E6507" i="4"/>
  <c r="F6507" i="4"/>
  <c r="G6507" i="4"/>
  <c r="H6507" i="4"/>
  <c r="B6508" i="4"/>
  <c r="C6508" i="4"/>
  <c r="D6508" i="4"/>
  <c r="E6508" i="4"/>
  <c r="F6508" i="4"/>
  <c r="G6508" i="4"/>
  <c r="H6508" i="4"/>
  <c r="B6509" i="4"/>
  <c r="C6509" i="4"/>
  <c r="D6509" i="4"/>
  <c r="E6509" i="4"/>
  <c r="F6509" i="4"/>
  <c r="G6509" i="4"/>
  <c r="H6509" i="4"/>
  <c r="B6510" i="4"/>
  <c r="C6510" i="4"/>
  <c r="D6510" i="4"/>
  <c r="E6510" i="4"/>
  <c r="F6510" i="4"/>
  <c r="G6510" i="4"/>
  <c r="H6510" i="4"/>
  <c r="B6511" i="4"/>
  <c r="C6511" i="4"/>
  <c r="D6511" i="4"/>
  <c r="E6511" i="4"/>
  <c r="F6511" i="4"/>
  <c r="G6511" i="4"/>
  <c r="H6511" i="4"/>
  <c r="B6512" i="4"/>
  <c r="C6512" i="4"/>
  <c r="D6512" i="4"/>
  <c r="E6512" i="4"/>
  <c r="F6512" i="4"/>
  <c r="G6512" i="4"/>
  <c r="H6512" i="4"/>
  <c r="B6513" i="4"/>
  <c r="C6513" i="4"/>
  <c r="D6513" i="4"/>
  <c r="E6513" i="4"/>
  <c r="F6513" i="4"/>
  <c r="G6513" i="4"/>
  <c r="H6513" i="4"/>
  <c r="B6514" i="4"/>
  <c r="C6514" i="4"/>
  <c r="D6514" i="4"/>
  <c r="E6514" i="4"/>
  <c r="F6514" i="4"/>
  <c r="G6514" i="4"/>
  <c r="H6514" i="4"/>
  <c r="B6515" i="4"/>
  <c r="C6515" i="4"/>
  <c r="D6515" i="4"/>
  <c r="E6515" i="4"/>
  <c r="F6515" i="4"/>
  <c r="G6515" i="4"/>
  <c r="H6515" i="4"/>
  <c r="B6516" i="4"/>
  <c r="C6516" i="4"/>
  <c r="D6516" i="4"/>
  <c r="E6516" i="4"/>
  <c r="F6516" i="4"/>
  <c r="G6516" i="4"/>
  <c r="H6516" i="4"/>
  <c r="B6517" i="4"/>
  <c r="C6517" i="4"/>
  <c r="D6517" i="4"/>
  <c r="E6517" i="4"/>
  <c r="F6517" i="4"/>
  <c r="G6517" i="4"/>
  <c r="H6517" i="4"/>
  <c r="B6518" i="4"/>
  <c r="C6518" i="4"/>
  <c r="D6518" i="4"/>
  <c r="E6518" i="4"/>
  <c r="F6518" i="4"/>
  <c r="G6518" i="4"/>
  <c r="H6518" i="4"/>
  <c r="B6519" i="4"/>
  <c r="C6519" i="4"/>
  <c r="D6519" i="4"/>
  <c r="E6519" i="4"/>
  <c r="F6519" i="4"/>
  <c r="G6519" i="4"/>
  <c r="H6519" i="4"/>
  <c r="B6520" i="4"/>
  <c r="C6520" i="4"/>
  <c r="D6520" i="4"/>
  <c r="E6520" i="4"/>
  <c r="F6520" i="4"/>
  <c r="G6520" i="4"/>
  <c r="H6520" i="4"/>
  <c r="B6521" i="4"/>
  <c r="C6521" i="4"/>
  <c r="D6521" i="4"/>
  <c r="E6521" i="4"/>
  <c r="F6521" i="4"/>
  <c r="G6521" i="4"/>
  <c r="H6521" i="4"/>
  <c r="B6522" i="4"/>
  <c r="C6522" i="4"/>
  <c r="D6522" i="4"/>
  <c r="E6522" i="4"/>
  <c r="F6522" i="4"/>
  <c r="G6522" i="4"/>
  <c r="H6522" i="4"/>
  <c r="B6523" i="4"/>
  <c r="C6523" i="4"/>
  <c r="D6523" i="4"/>
  <c r="E6523" i="4"/>
  <c r="F6523" i="4"/>
  <c r="G6523" i="4"/>
  <c r="H6523" i="4"/>
  <c r="B6524" i="4"/>
  <c r="C6524" i="4"/>
  <c r="D6524" i="4"/>
  <c r="E6524" i="4"/>
  <c r="F6524" i="4"/>
  <c r="G6524" i="4"/>
  <c r="H6524" i="4"/>
  <c r="B6525" i="4"/>
  <c r="C6525" i="4"/>
  <c r="D6525" i="4"/>
  <c r="E6525" i="4"/>
  <c r="F6525" i="4"/>
  <c r="G6525" i="4"/>
  <c r="H6525" i="4"/>
  <c r="B6526" i="4"/>
  <c r="C6526" i="4"/>
  <c r="D6526" i="4"/>
  <c r="E6526" i="4"/>
  <c r="F6526" i="4"/>
  <c r="G6526" i="4"/>
  <c r="H6526" i="4"/>
  <c r="B6527" i="4"/>
  <c r="C6527" i="4"/>
  <c r="D6527" i="4"/>
  <c r="E6527" i="4"/>
  <c r="F6527" i="4"/>
  <c r="G6527" i="4"/>
  <c r="H6527" i="4"/>
  <c r="B6528" i="4"/>
  <c r="C6528" i="4"/>
  <c r="D6528" i="4"/>
  <c r="E6528" i="4"/>
  <c r="F6528" i="4"/>
  <c r="G6528" i="4"/>
  <c r="H6528" i="4"/>
  <c r="B6529" i="4"/>
  <c r="C6529" i="4"/>
  <c r="D6529" i="4"/>
  <c r="E6529" i="4"/>
  <c r="F6529" i="4"/>
  <c r="G6529" i="4"/>
  <c r="H6529" i="4"/>
  <c r="B6530" i="4"/>
  <c r="C6530" i="4"/>
  <c r="D6530" i="4"/>
  <c r="E6530" i="4"/>
  <c r="F6530" i="4"/>
  <c r="G6530" i="4"/>
  <c r="H6530" i="4"/>
  <c r="B6531" i="4"/>
  <c r="C6531" i="4"/>
  <c r="D6531" i="4"/>
  <c r="E6531" i="4"/>
  <c r="F6531" i="4"/>
  <c r="G6531" i="4"/>
  <c r="H6531" i="4"/>
  <c r="B6532" i="4"/>
  <c r="C6532" i="4"/>
  <c r="D6532" i="4"/>
  <c r="E6532" i="4"/>
  <c r="F6532" i="4"/>
  <c r="G6532" i="4"/>
  <c r="H6532" i="4"/>
  <c r="B6533" i="4"/>
  <c r="C6533" i="4"/>
  <c r="D6533" i="4"/>
  <c r="E6533" i="4"/>
  <c r="F6533" i="4"/>
  <c r="G6533" i="4"/>
  <c r="H6533" i="4"/>
  <c r="B6534" i="4"/>
  <c r="C6534" i="4"/>
  <c r="D6534" i="4"/>
  <c r="E6534" i="4"/>
  <c r="F6534" i="4"/>
  <c r="G6534" i="4"/>
  <c r="H6534" i="4"/>
  <c r="B6535" i="4"/>
  <c r="C6535" i="4"/>
  <c r="D6535" i="4"/>
  <c r="E6535" i="4"/>
  <c r="F6535" i="4"/>
  <c r="G6535" i="4"/>
  <c r="H6535" i="4"/>
  <c r="B6536" i="4"/>
  <c r="C6536" i="4"/>
  <c r="D6536" i="4"/>
  <c r="E6536" i="4"/>
  <c r="F6536" i="4"/>
  <c r="G6536" i="4"/>
  <c r="H6536" i="4"/>
  <c r="B6537" i="4"/>
  <c r="C6537" i="4"/>
  <c r="D6537" i="4"/>
  <c r="E6537" i="4"/>
  <c r="F6537" i="4"/>
  <c r="G6537" i="4"/>
  <c r="H6537" i="4"/>
  <c r="B6538" i="4"/>
  <c r="C6538" i="4"/>
  <c r="D6538" i="4"/>
  <c r="E6538" i="4"/>
  <c r="F6538" i="4"/>
  <c r="G6538" i="4"/>
  <c r="H6538" i="4"/>
  <c r="B6539" i="4"/>
  <c r="C6539" i="4"/>
  <c r="D6539" i="4"/>
  <c r="E6539" i="4"/>
  <c r="F6539" i="4"/>
  <c r="G6539" i="4"/>
  <c r="H6539" i="4"/>
  <c r="B6540" i="4"/>
  <c r="C6540" i="4"/>
  <c r="D6540" i="4"/>
  <c r="E6540" i="4"/>
  <c r="F6540" i="4"/>
  <c r="G6540" i="4"/>
  <c r="H6540" i="4"/>
  <c r="B6541" i="4"/>
  <c r="C6541" i="4"/>
  <c r="D6541" i="4"/>
  <c r="E6541" i="4"/>
  <c r="F6541" i="4"/>
  <c r="G6541" i="4"/>
  <c r="H6541" i="4"/>
  <c r="B6542" i="4"/>
  <c r="C6542" i="4"/>
  <c r="D6542" i="4"/>
  <c r="E6542" i="4"/>
  <c r="F6542" i="4"/>
  <c r="G6542" i="4"/>
  <c r="H6542" i="4"/>
  <c r="B6543" i="4"/>
  <c r="C6543" i="4"/>
  <c r="D6543" i="4"/>
  <c r="E6543" i="4"/>
  <c r="F6543" i="4"/>
  <c r="G6543" i="4"/>
  <c r="H6543" i="4"/>
  <c r="B6544" i="4"/>
  <c r="C6544" i="4"/>
  <c r="D6544" i="4"/>
  <c r="E6544" i="4"/>
  <c r="F6544" i="4"/>
  <c r="G6544" i="4"/>
  <c r="H6544" i="4"/>
  <c r="B6545" i="4"/>
  <c r="C6545" i="4"/>
  <c r="D6545" i="4"/>
  <c r="E6545" i="4"/>
  <c r="F6545" i="4"/>
  <c r="G6545" i="4"/>
  <c r="H6545" i="4"/>
  <c r="B6546" i="4"/>
  <c r="C6546" i="4"/>
  <c r="D6546" i="4"/>
  <c r="E6546" i="4"/>
  <c r="F6546" i="4"/>
  <c r="G6546" i="4"/>
  <c r="H6546" i="4"/>
  <c r="B6547" i="4"/>
  <c r="C6547" i="4"/>
  <c r="D6547" i="4"/>
  <c r="E6547" i="4"/>
  <c r="F6547" i="4"/>
  <c r="G6547" i="4"/>
  <c r="H6547" i="4"/>
  <c r="B6548" i="4"/>
  <c r="C6548" i="4"/>
  <c r="D6548" i="4"/>
  <c r="E6548" i="4"/>
  <c r="F6548" i="4"/>
  <c r="G6548" i="4"/>
  <c r="H6548" i="4"/>
  <c r="B6549" i="4"/>
  <c r="C6549" i="4"/>
  <c r="D6549" i="4"/>
  <c r="E6549" i="4"/>
  <c r="F6549" i="4"/>
  <c r="G6549" i="4"/>
  <c r="H6549" i="4"/>
  <c r="B6550" i="4"/>
  <c r="C6550" i="4"/>
  <c r="D6550" i="4"/>
  <c r="E6550" i="4"/>
  <c r="F6550" i="4"/>
  <c r="G6550" i="4"/>
  <c r="H6550" i="4"/>
  <c r="B6551" i="4"/>
  <c r="C6551" i="4"/>
  <c r="D6551" i="4"/>
  <c r="E6551" i="4"/>
  <c r="F6551" i="4"/>
  <c r="G6551" i="4"/>
  <c r="H6551" i="4"/>
  <c r="B6552" i="4"/>
  <c r="C6552" i="4"/>
  <c r="D6552" i="4"/>
  <c r="E6552" i="4"/>
  <c r="F6552" i="4"/>
  <c r="G6552" i="4"/>
  <c r="H6552" i="4"/>
  <c r="B6553" i="4"/>
  <c r="C6553" i="4"/>
  <c r="D6553" i="4"/>
  <c r="E6553" i="4"/>
  <c r="F6553" i="4"/>
  <c r="G6553" i="4"/>
  <c r="H6553" i="4"/>
  <c r="B6554" i="4"/>
  <c r="C6554" i="4"/>
  <c r="D6554" i="4"/>
  <c r="E6554" i="4"/>
  <c r="F6554" i="4"/>
  <c r="G6554" i="4"/>
  <c r="H6554" i="4"/>
  <c r="B6555" i="4"/>
  <c r="C6555" i="4"/>
  <c r="D6555" i="4"/>
  <c r="E6555" i="4"/>
  <c r="F6555" i="4"/>
  <c r="G6555" i="4"/>
  <c r="H6555" i="4"/>
  <c r="B6556" i="4"/>
  <c r="C6556" i="4"/>
  <c r="D6556" i="4"/>
  <c r="E6556" i="4"/>
  <c r="F6556" i="4"/>
  <c r="G6556" i="4"/>
  <c r="H6556" i="4"/>
  <c r="B6557" i="4"/>
  <c r="C6557" i="4"/>
  <c r="D6557" i="4"/>
  <c r="E6557" i="4"/>
  <c r="F6557" i="4"/>
  <c r="G6557" i="4"/>
  <c r="H6557" i="4"/>
  <c r="B6558" i="4"/>
  <c r="C6558" i="4"/>
  <c r="D6558" i="4"/>
  <c r="E6558" i="4"/>
  <c r="F6558" i="4"/>
  <c r="G6558" i="4"/>
  <c r="H6558" i="4"/>
  <c r="B6559" i="4"/>
  <c r="C6559" i="4"/>
  <c r="D6559" i="4"/>
  <c r="E6559" i="4"/>
  <c r="F6559" i="4"/>
  <c r="G6559" i="4"/>
  <c r="H6559" i="4"/>
  <c r="B6560" i="4"/>
  <c r="C6560" i="4"/>
  <c r="D6560" i="4"/>
  <c r="E6560" i="4"/>
  <c r="F6560" i="4"/>
  <c r="G6560" i="4"/>
  <c r="H6560" i="4"/>
  <c r="B6561" i="4"/>
  <c r="C6561" i="4"/>
  <c r="D6561" i="4"/>
  <c r="E6561" i="4"/>
  <c r="F6561" i="4"/>
  <c r="G6561" i="4"/>
  <c r="H6561" i="4"/>
  <c r="B6562" i="4"/>
  <c r="C6562" i="4"/>
  <c r="D6562" i="4"/>
  <c r="E6562" i="4"/>
  <c r="F6562" i="4"/>
  <c r="G6562" i="4"/>
  <c r="H6562" i="4"/>
  <c r="B6563" i="4"/>
  <c r="C6563" i="4"/>
  <c r="D6563" i="4"/>
  <c r="E6563" i="4"/>
  <c r="F6563" i="4"/>
  <c r="G6563" i="4"/>
  <c r="H6563" i="4"/>
  <c r="B6564" i="4"/>
  <c r="C6564" i="4"/>
  <c r="D6564" i="4"/>
  <c r="E6564" i="4"/>
  <c r="F6564" i="4"/>
  <c r="G6564" i="4"/>
  <c r="H6564" i="4"/>
  <c r="B6565" i="4"/>
  <c r="C6565" i="4"/>
  <c r="D6565" i="4"/>
  <c r="E6565" i="4"/>
  <c r="F6565" i="4"/>
  <c r="G6565" i="4"/>
  <c r="H6565" i="4"/>
  <c r="B6566" i="4"/>
  <c r="C6566" i="4"/>
  <c r="D6566" i="4"/>
  <c r="E6566" i="4"/>
  <c r="F6566" i="4"/>
  <c r="G6566" i="4"/>
  <c r="H6566" i="4"/>
  <c r="B6567" i="4"/>
  <c r="C6567" i="4"/>
  <c r="D6567" i="4"/>
  <c r="E6567" i="4"/>
  <c r="F6567" i="4"/>
  <c r="G6567" i="4"/>
  <c r="H6567" i="4"/>
  <c r="B6568" i="4"/>
  <c r="C6568" i="4"/>
  <c r="D6568" i="4"/>
  <c r="E6568" i="4"/>
  <c r="F6568" i="4"/>
  <c r="G6568" i="4"/>
  <c r="H6568" i="4"/>
  <c r="B6569" i="4"/>
  <c r="C6569" i="4"/>
  <c r="D6569" i="4"/>
  <c r="E6569" i="4"/>
  <c r="F6569" i="4"/>
  <c r="G6569" i="4"/>
  <c r="H6569" i="4"/>
  <c r="B6570" i="4"/>
  <c r="C6570" i="4"/>
  <c r="D6570" i="4"/>
  <c r="E6570" i="4"/>
  <c r="F6570" i="4"/>
  <c r="G6570" i="4"/>
  <c r="H6570" i="4"/>
  <c r="B6571" i="4"/>
  <c r="C6571" i="4"/>
  <c r="D6571" i="4"/>
  <c r="E6571" i="4"/>
  <c r="F6571" i="4"/>
  <c r="G6571" i="4"/>
  <c r="H6571" i="4"/>
  <c r="B6572" i="4"/>
  <c r="C6572" i="4"/>
  <c r="D6572" i="4"/>
  <c r="E6572" i="4"/>
  <c r="F6572" i="4"/>
  <c r="G6572" i="4"/>
  <c r="H6572" i="4"/>
  <c r="B6573" i="4"/>
  <c r="C6573" i="4"/>
  <c r="D6573" i="4"/>
  <c r="E6573" i="4"/>
  <c r="F6573" i="4"/>
  <c r="G6573" i="4"/>
  <c r="H6573" i="4"/>
  <c r="B6574" i="4"/>
  <c r="C6574" i="4"/>
  <c r="D6574" i="4"/>
  <c r="E6574" i="4"/>
  <c r="F6574" i="4"/>
  <c r="G6574" i="4"/>
  <c r="H6574" i="4"/>
  <c r="B6575" i="4"/>
  <c r="C6575" i="4"/>
  <c r="D6575" i="4"/>
  <c r="E6575" i="4"/>
  <c r="F6575" i="4"/>
  <c r="G6575" i="4"/>
  <c r="H6575" i="4"/>
  <c r="B6576" i="4"/>
  <c r="C6576" i="4"/>
  <c r="D6576" i="4"/>
  <c r="E6576" i="4"/>
  <c r="F6576" i="4"/>
  <c r="G6576" i="4"/>
  <c r="H6576" i="4"/>
  <c r="B6577" i="4"/>
  <c r="C6577" i="4"/>
  <c r="D6577" i="4"/>
  <c r="E6577" i="4"/>
  <c r="F6577" i="4"/>
  <c r="G6577" i="4"/>
  <c r="H6577" i="4"/>
  <c r="B6578" i="4"/>
  <c r="C6578" i="4"/>
  <c r="D6578" i="4"/>
  <c r="E6578" i="4"/>
  <c r="F6578" i="4"/>
  <c r="G6578" i="4"/>
  <c r="H6578" i="4"/>
  <c r="B6579" i="4"/>
  <c r="C6579" i="4"/>
  <c r="D6579" i="4"/>
  <c r="E6579" i="4"/>
  <c r="F6579" i="4"/>
  <c r="G6579" i="4"/>
  <c r="H6579" i="4"/>
  <c r="B6580" i="4"/>
  <c r="C6580" i="4"/>
  <c r="D6580" i="4"/>
  <c r="E6580" i="4"/>
  <c r="F6580" i="4"/>
  <c r="G6580" i="4"/>
  <c r="H6580" i="4"/>
  <c r="B6581" i="4"/>
  <c r="C6581" i="4"/>
  <c r="D6581" i="4"/>
  <c r="E6581" i="4"/>
  <c r="F6581" i="4"/>
  <c r="G6581" i="4"/>
  <c r="H6581" i="4"/>
  <c r="B6582" i="4"/>
  <c r="C6582" i="4"/>
  <c r="D6582" i="4"/>
  <c r="E6582" i="4"/>
  <c r="F6582" i="4"/>
  <c r="G6582" i="4"/>
  <c r="H6582" i="4"/>
  <c r="B6583" i="4"/>
  <c r="C6583" i="4"/>
  <c r="D6583" i="4"/>
  <c r="E6583" i="4"/>
  <c r="F6583" i="4"/>
  <c r="G6583" i="4"/>
  <c r="H6583" i="4"/>
  <c r="B6584" i="4"/>
  <c r="C6584" i="4"/>
  <c r="D6584" i="4"/>
  <c r="E6584" i="4"/>
  <c r="F6584" i="4"/>
  <c r="G6584" i="4"/>
  <c r="H6584" i="4"/>
  <c r="B6585" i="4"/>
  <c r="C6585" i="4"/>
  <c r="D6585" i="4"/>
  <c r="E6585" i="4"/>
  <c r="F6585" i="4"/>
  <c r="G6585" i="4"/>
  <c r="H6585" i="4"/>
  <c r="B6586" i="4"/>
  <c r="C6586" i="4"/>
  <c r="D6587" i="4" s="1"/>
  <c r="D6586" i="4"/>
  <c r="E6586" i="4"/>
  <c r="F6586" i="4"/>
  <c r="G6586" i="4"/>
  <c r="H6586" i="4"/>
  <c r="B6587" i="4"/>
  <c r="C6587" i="4"/>
  <c r="E6587" i="4"/>
  <c r="F6587" i="4"/>
  <c r="G6587" i="4"/>
  <c r="H6587" i="4"/>
  <c r="B6588" i="4"/>
  <c r="C6588" i="4"/>
  <c r="D6588" i="4"/>
  <c r="E6588" i="4"/>
  <c r="F6588" i="4"/>
  <c r="G6588" i="4"/>
  <c r="H6588" i="4"/>
  <c r="B6589" i="4"/>
  <c r="C6589" i="4"/>
  <c r="D6589" i="4"/>
  <c r="E6589" i="4"/>
  <c r="F6589" i="4"/>
  <c r="G6589" i="4"/>
  <c r="H6589" i="4"/>
  <c r="B6590" i="4"/>
  <c r="C6590" i="4"/>
  <c r="D6590" i="4"/>
  <c r="E6590" i="4"/>
  <c r="F6590" i="4"/>
  <c r="G6590" i="4"/>
  <c r="H6590" i="4"/>
  <c r="B6591" i="4"/>
  <c r="C6591" i="4"/>
  <c r="D6591" i="4"/>
  <c r="E6591" i="4"/>
  <c r="F6591" i="4"/>
  <c r="G6591" i="4"/>
  <c r="H6591" i="4"/>
  <c r="B6592" i="4"/>
  <c r="C6592" i="4"/>
  <c r="D6592" i="4"/>
  <c r="E6592" i="4"/>
  <c r="F6592" i="4"/>
  <c r="G6592" i="4"/>
  <c r="H6592" i="4"/>
  <c r="B6593" i="4"/>
  <c r="C6593" i="4"/>
  <c r="D6593" i="4"/>
  <c r="E6593" i="4"/>
  <c r="F6593" i="4"/>
  <c r="G6593" i="4"/>
  <c r="H6593" i="4"/>
  <c r="B6594" i="4"/>
  <c r="C6594" i="4"/>
  <c r="D6594" i="4"/>
  <c r="E6594" i="4"/>
  <c r="F6594" i="4"/>
  <c r="G6594" i="4"/>
  <c r="H6594" i="4"/>
  <c r="B6595" i="4"/>
  <c r="C6595" i="4"/>
  <c r="D6595" i="4"/>
  <c r="E6595" i="4"/>
  <c r="F6595" i="4"/>
  <c r="G6595" i="4"/>
  <c r="H6595" i="4"/>
  <c r="B6596" i="4"/>
  <c r="C6596" i="4"/>
  <c r="D6596" i="4"/>
  <c r="E6596" i="4"/>
  <c r="F6596" i="4"/>
  <c r="G6596" i="4"/>
  <c r="H6596" i="4"/>
  <c r="B6597" i="4"/>
  <c r="C6597" i="4"/>
  <c r="D6597" i="4"/>
  <c r="E6597" i="4"/>
  <c r="F6597" i="4"/>
  <c r="G6597" i="4"/>
  <c r="H6597" i="4"/>
  <c r="B6598" i="4"/>
  <c r="C6598" i="4"/>
  <c r="D6598" i="4"/>
  <c r="E6598" i="4"/>
  <c r="F6598" i="4"/>
  <c r="G6598" i="4"/>
  <c r="H6598" i="4"/>
  <c r="B6599" i="4"/>
  <c r="C6599" i="4"/>
  <c r="D6599" i="4"/>
  <c r="E6599" i="4"/>
  <c r="F6599" i="4"/>
  <c r="G6599" i="4"/>
  <c r="H6599" i="4"/>
  <c r="B6600" i="4"/>
  <c r="C6600" i="4"/>
  <c r="D6600" i="4"/>
  <c r="E6600" i="4"/>
  <c r="F6600" i="4"/>
  <c r="G6600" i="4"/>
  <c r="H6600" i="4"/>
  <c r="B6601" i="4"/>
  <c r="C6601" i="4"/>
  <c r="D6601" i="4"/>
  <c r="E6601" i="4"/>
  <c r="F6601" i="4"/>
  <c r="G6601" i="4"/>
  <c r="H6601" i="4"/>
  <c r="B6602" i="4"/>
  <c r="C6602" i="4"/>
  <c r="D6602" i="4"/>
  <c r="E6602" i="4"/>
  <c r="F6602" i="4"/>
  <c r="G6602" i="4"/>
  <c r="H6602" i="4"/>
  <c r="B6603" i="4"/>
  <c r="C6603" i="4"/>
  <c r="D6603" i="4"/>
  <c r="E6603" i="4"/>
  <c r="F6603" i="4"/>
  <c r="G6603" i="4"/>
  <c r="H6603" i="4"/>
  <c r="B6604" i="4"/>
  <c r="C6604" i="4"/>
  <c r="D6604" i="4"/>
  <c r="E6604" i="4"/>
  <c r="F6604" i="4"/>
  <c r="G6604" i="4"/>
  <c r="H6604" i="4"/>
  <c r="B6605" i="4"/>
  <c r="C6605" i="4"/>
  <c r="D6605" i="4"/>
  <c r="E6605" i="4"/>
  <c r="F6605" i="4"/>
  <c r="G6605" i="4"/>
  <c r="H6605" i="4"/>
  <c r="B6606" i="4"/>
  <c r="C6606" i="4"/>
  <c r="D6606" i="4"/>
  <c r="E6606" i="4"/>
  <c r="F6606" i="4"/>
  <c r="G6606" i="4"/>
  <c r="H6606" i="4"/>
  <c r="B6607" i="4"/>
  <c r="C6607" i="4"/>
  <c r="D6607" i="4"/>
  <c r="E6607" i="4"/>
  <c r="F6607" i="4"/>
  <c r="G6607" i="4"/>
  <c r="H6607" i="4"/>
  <c r="B6608" i="4"/>
  <c r="C6608" i="4"/>
  <c r="D6608" i="4"/>
  <c r="E6608" i="4"/>
  <c r="F6608" i="4"/>
  <c r="G6608" i="4"/>
  <c r="H6608" i="4"/>
  <c r="B6609" i="4"/>
  <c r="C6609" i="4"/>
  <c r="D6609" i="4"/>
  <c r="E6609" i="4"/>
  <c r="F6609" i="4"/>
  <c r="G6609" i="4"/>
  <c r="H6609" i="4"/>
  <c r="B6610" i="4"/>
  <c r="C6610" i="4"/>
  <c r="D6610" i="4"/>
  <c r="E6610" i="4"/>
  <c r="F6610" i="4"/>
  <c r="G6610" i="4"/>
  <c r="H6610" i="4"/>
  <c r="B6611" i="4"/>
  <c r="C6611" i="4"/>
  <c r="D6611" i="4"/>
  <c r="E6611" i="4"/>
  <c r="F6611" i="4"/>
  <c r="G6611" i="4"/>
  <c r="H6611" i="4"/>
  <c r="B6612" i="4"/>
  <c r="C6612" i="4"/>
  <c r="D6612" i="4"/>
  <c r="E6612" i="4"/>
  <c r="F6612" i="4"/>
  <c r="G6612" i="4"/>
  <c r="H6612" i="4"/>
  <c r="B6613" i="4"/>
  <c r="C6613" i="4"/>
  <c r="D6613" i="4"/>
  <c r="E6613" i="4"/>
  <c r="F6613" i="4"/>
  <c r="G6613" i="4"/>
  <c r="H6613" i="4"/>
  <c r="B6614" i="4"/>
  <c r="C6614" i="4"/>
  <c r="D6614" i="4"/>
  <c r="E6614" i="4"/>
  <c r="F6614" i="4"/>
  <c r="G6614" i="4"/>
  <c r="H6614" i="4"/>
  <c r="B6615" i="4"/>
  <c r="C6615" i="4"/>
  <c r="D6615" i="4"/>
  <c r="E6615" i="4"/>
  <c r="F6615" i="4"/>
  <c r="G6615" i="4"/>
  <c r="H6615" i="4"/>
  <c r="B6616" i="4"/>
  <c r="C6616" i="4"/>
  <c r="D6616" i="4"/>
  <c r="E6616" i="4"/>
  <c r="F6616" i="4"/>
  <c r="G6616" i="4"/>
  <c r="H6616" i="4"/>
  <c r="B6617" i="4"/>
  <c r="C6617" i="4"/>
  <c r="D6617" i="4"/>
  <c r="E6617" i="4"/>
  <c r="F6617" i="4"/>
  <c r="G6617" i="4"/>
  <c r="H6617" i="4"/>
  <c r="B6618" i="4"/>
  <c r="C6618" i="4"/>
  <c r="D6618" i="4"/>
  <c r="E6618" i="4"/>
  <c r="F6618" i="4"/>
  <c r="G6618" i="4"/>
  <c r="H6618" i="4"/>
  <c r="B6619" i="4"/>
  <c r="C6619" i="4"/>
  <c r="D6619" i="4"/>
  <c r="E6619" i="4"/>
  <c r="F6619" i="4"/>
  <c r="G6619" i="4"/>
  <c r="H6619" i="4"/>
  <c r="B6620" i="4"/>
  <c r="C6620" i="4"/>
  <c r="D6620" i="4"/>
  <c r="E6620" i="4"/>
  <c r="F6620" i="4"/>
  <c r="G6620" i="4"/>
  <c r="H6620" i="4"/>
  <c r="B6621" i="4"/>
  <c r="C6621" i="4"/>
  <c r="D6621" i="4"/>
  <c r="E6621" i="4"/>
  <c r="F6621" i="4"/>
  <c r="G6621" i="4"/>
  <c r="H6621" i="4"/>
  <c r="B6622" i="4"/>
  <c r="C6622" i="4"/>
  <c r="D6622" i="4"/>
  <c r="E6622" i="4"/>
  <c r="F6622" i="4"/>
  <c r="G6622" i="4"/>
  <c r="H6622" i="4"/>
  <c r="B6623" i="4"/>
  <c r="C6623" i="4"/>
  <c r="D6623" i="4"/>
  <c r="E6623" i="4"/>
  <c r="F6623" i="4"/>
  <c r="G6623" i="4"/>
  <c r="H6623" i="4"/>
  <c r="B6624" i="4"/>
  <c r="C6624" i="4"/>
  <c r="D6624" i="4"/>
  <c r="E6624" i="4"/>
  <c r="F6624" i="4"/>
  <c r="G6624" i="4"/>
  <c r="H6624" i="4"/>
  <c r="B6625" i="4"/>
  <c r="C6625" i="4"/>
  <c r="D6625" i="4"/>
  <c r="E6625" i="4"/>
  <c r="F6625" i="4"/>
  <c r="G6625" i="4"/>
  <c r="H6625" i="4"/>
  <c r="B6626" i="4"/>
  <c r="C6626" i="4"/>
  <c r="D6626" i="4"/>
  <c r="E6626" i="4"/>
  <c r="F6626" i="4"/>
  <c r="G6626" i="4"/>
  <c r="H6626" i="4"/>
  <c r="B6627" i="4"/>
  <c r="C6627" i="4"/>
  <c r="D6627" i="4"/>
  <c r="E6627" i="4"/>
  <c r="F6627" i="4"/>
  <c r="G6627" i="4"/>
  <c r="H6627" i="4"/>
  <c r="B6628" i="4"/>
  <c r="C6628" i="4"/>
  <c r="D6628" i="4"/>
  <c r="E6628" i="4"/>
  <c r="F6628" i="4"/>
  <c r="G6628" i="4"/>
  <c r="H6628" i="4"/>
  <c r="B6629" i="4"/>
  <c r="C6629" i="4"/>
  <c r="D6629" i="4"/>
  <c r="E6629" i="4"/>
  <c r="F6629" i="4"/>
  <c r="G6629" i="4"/>
  <c r="H6629" i="4"/>
  <c r="B6630" i="4"/>
  <c r="C6630" i="4"/>
  <c r="D6630" i="4"/>
  <c r="E6630" i="4"/>
  <c r="F6630" i="4"/>
  <c r="G6630" i="4"/>
  <c r="H6630" i="4"/>
  <c r="B6631" i="4"/>
  <c r="C6631" i="4"/>
  <c r="D6631" i="4"/>
  <c r="E6631" i="4"/>
  <c r="F6631" i="4"/>
  <c r="G6631" i="4"/>
  <c r="H6631" i="4"/>
  <c r="B6632" i="4"/>
  <c r="C6632" i="4"/>
  <c r="D6632" i="4"/>
  <c r="E6632" i="4"/>
  <c r="F6632" i="4"/>
  <c r="G6632" i="4"/>
  <c r="H6632" i="4"/>
  <c r="B6633" i="4"/>
  <c r="C6633" i="4"/>
  <c r="D6633" i="4"/>
  <c r="E6633" i="4"/>
  <c r="F6633" i="4"/>
  <c r="G6633" i="4"/>
  <c r="H6633" i="4"/>
  <c r="B6634" i="4"/>
  <c r="C6634" i="4"/>
  <c r="D6634" i="4"/>
  <c r="E6634" i="4"/>
  <c r="F6634" i="4"/>
  <c r="G6634" i="4"/>
  <c r="H6634" i="4"/>
  <c r="B6635" i="4"/>
  <c r="C6635" i="4"/>
  <c r="D6635" i="4"/>
  <c r="E6635" i="4"/>
  <c r="F6635" i="4"/>
  <c r="G6635" i="4"/>
  <c r="H6635" i="4"/>
  <c r="B6636" i="4"/>
  <c r="C6636" i="4"/>
  <c r="D6636" i="4"/>
  <c r="E6636" i="4"/>
  <c r="F6636" i="4"/>
  <c r="G6636" i="4"/>
  <c r="H6636" i="4"/>
  <c r="B6637" i="4"/>
  <c r="C6637" i="4"/>
  <c r="D6637" i="4"/>
  <c r="E6637" i="4"/>
  <c r="F6637" i="4"/>
  <c r="G6637" i="4"/>
  <c r="H6637" i="4"/>
  <c r="B6638" i="4"/>
  <c r="C6638" i="4"/>
  <c r="D6638" i="4"/>
  <c r="E6638" i="4"/>
  <c r="F6638" i="4"/>
  <c r="G6638" i="4"/>
  <c r="H6638" i="4"/>
  <c r="B6639" i="4"/>
  <c r="C6639" i="4"/>
  <c r="D6639" i="4"/>
  <c r="E6639" i="4"/>
  <c r="F6639" i="4"/>
  <c r="G6639" i="4"/>
  <c r="H6639" i="4"/>
  <c r="B6640" i="4"/>
  <c r="C6640" i="4"/>
  <c r="D6640" i="4"/>
  <c r="E6640" i="4"/>
  <c r="F6640" i="4"/>
  <c r="G6640" i="4"/>
  <c r="H6640" i="4"/>
  <c r="B6641" i="4"/>
  <c r="C6641" i="4"/>
  <c r="D6641" i="4"/>
  <c r="E6641" i="4"/>
  <c r="F6641" i="4"/>
  <c r="G6641" i="4"/>
  <c r="H6641" i="4"/>
  <c r="B6642" i="4"/>
  <c r="C6642" i="4"/>
  <c r="D6642" i="4"/>
  <c r="E6642" i="4"/>
  <c r="F6642" i="4"/>
  <c r="G6642" i="4"/>
  <c r="H6642" i="4"/>
  <c r="B6643" i="4"/>
  <c r="C6643" i="4"/>
  <c r="D6643" i="4"/>
  <c r="E6643" i="4"/>
  <c r="F6643" i="4"/>
  <c r="G6643" i="4"/>
  <c r="H6643" i="4"/>
  <c r="B6644" i="4"/>
  <c r="C6644" i="4"/>
  <c r="D6644" i="4"/>
  <c r="E6644" i="4"/>
  <c r="F6644" i="4"/>
  <c r="G6644" i="4"/>
  <c r="H6644" i="4"/>
  <c r="B6645" i="4"/>
  <c r="C6645" i="4"/>
  <c r="D6645" i="4"/>
  <c r="E6645" i="4"/>
  <c r="F6645" i="4"/>
  <c r="G6645" i="4"/>
  <c r="H6645" i="4"/>
  <c r="B6646" i="4"/>
  <c r="C6646" i="4"/>
  <c r="D6646" i="4"/>
  <c r="E6646" i="4"/>
  <c r="F6646" i="4"/>
  <c r="G6646" i="4"/>
  <c r="H6646" i="4"/>
  <c r="B6647" i="4"/>
  <c r="C6647" i="4"/>
  <c r="D6647" i="4"/>
  <c r="E6647" i="4"/>
  <c r="F6647" i="4"/>
  <c r="G6647" i="4"/>
  <c r="H6647" i="4"/>
  <c r="B6648" i="4"/>
  <c r="C6648" i="4"/>
  <c r="D6648" i="4"/>
  <c r="E6648" i="4"/>
  <c r="F6648" i="4"/>
  <c r="G6648" i="4"/>
  <c r="H6648" i="4"/>
  <c r="B6649" i="4"/>
  <c r="C6649" i="4"/>
  <c r="D6649" i="4"/>
  <c r="E6649" i="4"/>
  <c r="F6649" i="4"/>
  <c r="G6649" i="4"/>
  <c r="H6649" i="4"/>
  <c r="B6650" i="4"/>
  <c r="C6650" i="4"/>
  <c r="D6650" i="4"/>
  <c r="E6650" i="4"/>
  <c r="F6650" i="4"/>
  <c r="G6650" i="4"/>
  <c r="H6650" i="4"/>
  <c r="B6651" i="4"/>
  <c r="C6651" i="4"/>
  <c r="D6651" i="4"/>
  <c r="E6651" i="4"/>
  <c r="F6651" i="4"/>
  <c r="G6651" i="4"/>
  <c r="H6651" i="4"/>
  <c r="B6652" i="4"/>
  <c r="C6652" i="4"/>
  <c r="D6652" i="4"/>
  <c r="E6652" i="4"/>
  <c r="F6652" i="4"/>
  <c r="G6652" i="4"/>
  <c r="H6652" i="4"/>
  <c r="B6653" i="4"/>
  <c r="C6653" i="4"/>
  <c r="D6653" i="4"/>
  <c r="E6653" i="4"/>
  <c r="F6653" i="4"/>
  <c r="G6653" i="4"/>
  <c r="H6653" i="4"/>
  <c r="B6654" i="4"/>
  <c r="C6654" i="4"/>
  <c r="D6654" i="4"/>
  <c r="E6654" i="4"/>
  <c r="F6654" i="4"/>
  <c r="G6654" i="4"/>
  <c r="H6654" i="4"/>
  <c r="B6655" i="4"/>
  <c r="C6655" i="4"/>
  <c r="D6655" i="4"/>
  <c r="E6655" i="4"/>
  <c r="F6655" i="4"/>
  <c r="G6655" i="4"/>
  <c r="H6655" i="4"/>
  <c r="B6656" i="4"/>
  <c r="C6656" i="4"/>
  <c r="D6656" i="4"/>
  <c r="E6656" i="4"/>
  <c r="F6656" i="4"/>
  <c r="G6656" i="4"/>
  <c r="H6656" i="4"/>
  <c r="B6657" i="4"/>
  <c r="C6657" i="4"/>
  <c r="D6657" i="4"/>
  <c r="E6657" i="4"/>
  <c r="F6657" i="4"/>
  <c r="G6657" i="4"/>
  <c r="H6657" i="4"/>
  <c r="B6658" i="4"/>
  <c r="C6658" i="4"/>
  <c r="D6658" i="4"/>
  <c r="E6658" i="4"/>
  <c r="F6658" i="4"/>
  <c r="G6658" i="4"/>
  <c r="H6658" i="4"/>
  <c r="B6659" i="4"/>
  <c r="C6659" i="4"/>
  <c r="D6659" i="4"/>
  <c r="E6659" i="4"/>
  <c r="F6659" i="4"/>
  <c r="G6659" i="4"/>
  <c r="H6659" i="4"/>
  <c r="B6660" i="4"/>
  <c r="C6660" i="4"/>
  <c r="D6660" i="4"/>
  <c r="E6660" i="4"/>
  <c r="F6660" i="4"/>
  <c r="G6660" i="4"/>
  <c r="H6660" i="4"/>
  <c r="B6661" i="4"/>
  <c r="C6661" i="4"/>
  <c r="D6661" i="4"/>
  <c r="E6661" i="4"/>
  <c r="F6661" i="4"/>
  <c r="G6661" i="4"/>
  <c r="H6661" i="4"/>
  <c r="B6662" i="4"/>
  <c r="C6662" i="4"/>
  <c r="D6662" i="4"/>
  <c r="E6662" i="4"/>
  <c r="F6662" i="4"/>
  <c r="G6662" i="4"/>
  <c r="H6662" i="4"/>
  <c r="B6663" i="4"/>
  <c r="C6663" i="4"/>
  <c r="D6663" i="4"/>
  <c r="E6663" i="4"/>
  <c r="F6663" i="4"/>
  <c r="G6663" i="4"/>
  <c r="H6663" i="4"/>
  <c r="B6664" i="4"/>
  <c r="C6664" i="4"/>
  <c r="D6664" i="4"/>
  <c r="E6664" i="4"/>
  <c r="F6664" i="4"/>
  <c r="G6664" i="4"/>
  <c r="H6664" i="4"/>
  <c r="B6665" i="4"/>
  <c r="C6665" i="4"/>
  <c r="D6665" i="4"/>
  <c r="E6665" i="4"/>
  <c r="F6665" i="4"/>
  <c r="G6665" i="4"/>
  <c r="H6665" i="4"/>
  <c r="B6666" i="4"/>
  <c r="C6666" i="4"/>
  <c r="D6666" i="4"/>
  <c r="E6666" i="4"/>
  <c r="F6666" i="4"/>
  <c r="G6666" i="4"/>
  <c r="H6666" i="4"/>
  <c r="B6667" i="4"/>
  <c r="C6667" i="4"/>
  <c r="D6667" i="4"/>
  <c r="E6667" i="4"/>
  <c r="F6667" i="4"/>
  <c r="G6667" i="4"/>
  <c r="H6667" i="4"/>
  <c r="B6668" i="4"/>
  <c r="C6668" i="4"/>
  <c r="D6668" i="4"/>
  <c r="E6668" i="4"/>
  <c r="F6668" i="4"/>
  <c r="G6668" i="4"/>
  <c r="H6668" i="4"/>
  <c r="B6669" i="4"/>
  <c r="C6669" i="4"/>
  <c r="D6669" i="4"/>
  <c r="E6669" i="4"/>
  <c r="F6669" i="4"/>
  <c r="G6669" i="4"/>
  <c r="H6669" i="4"/>
  <c r="B6670" i="4"/>
  <c r="C6670" i="4"/>
  <c r="D6670" i="4"/>
  <c r="E6670" i="4"/>
  <c r="F6670" i="4"/>
  <c r="G6670" i="4"/>
  <c r="H6670" i="4"/>
  <c r="B6671" i="4"/>
  <c r="C6671" i="4"/>
  <c r="D6671" i="4"/>
  <c r="E6671" i="4"/>
  <c r="F6671" i="4"/>
  <c r="G6671" i="4"/>
  <c r="H6671" i="4"/>
  <c r="B6672" i="4"/>
  <c r="C6672" i="4"/>
  <c r="D6672" i="4"/>
  <c r="E6672" i="4"/>
  <c r="F6672" i="4"/>
  <c r="G6672" i="4"/>
  <c r="H6672" i="4"/>
  <c r="B6673" i="4"/>
  <c r="C6673" i="4"/>
  <c r="D6673" i="4"/>
  <c r="E6673" i="4"/>
  <c r="F6673" i="4"/>
  <c r="G6673" i="4"/>
  <c r="H6673" i="4"/>
  <c r="B6674" i="4"/>
  <c r="C6674" i="4"/>
  <c r="D6674" i="4"/>
  <c r="E6674" i="4"/>
  <c r="F6674" i="4"/>
  <c r="G6674" i="4"/>
  <c r="H6674" i="4"/>
  <c r="B6675" i="4"/>
  <c r="C6675" i="4"/>
  <c r="D6675" i="4"/>
  <c r="E6675" i="4"/>
  <c r="F6675" i="4"/>
  <c r="G6675" i="4"/>
  <c r="H6675" i="4"/>
  <c r="B6676" i="4"/>
  <c r="C6676" i="4"/>
  <c r="D6676" i="4"/>
  <c r="E6676" i="4"/>
  <c r="F6676" i="4"/>
  <c r="G6676" i="4"/>
  <c r="H6676" i="4"/>
  <c r="B6677" i="4"/>
  <c r="C6677" i="4"/>
  <c r="D6677" i="4"/>
  <c r="E6677" i="4"/>
  <c r="F6677" i="4"/>
  <c r="G6677" i="4"/>
  <c r="H6677" i="4"/>
  <c r="B6678" i="4"/>
  <c r="C6678" i="4"/>
  <c r="D6678" i="4"/>
  <c r="E6678" i="4"/>
  <c r="F6678" i="4"/>
  <c r="G6678" i="4"/>
  <c r="H6678" i="4"/>
  <c r="B6679" i="4"/>
  <c r="C6679" i="4"/>
  <c r="D6679" i="4"/>
  <c r="E6679" i="4"/>
  <c r="F6679" i="4"/>
  <c r="G6679" i="4"/>
  <c r="H6679" i="4"/>
  <c r="B6680" i="4"/>
  <c r="C6680" i="4"/>
  <c r="D6680" i="4"/>
  <c r="E6680" i="4"/>
  <c r="F6680" i="4"/>
  <c r="G6680" i="4"/>
  <c r="H6680" i="4"/>
  <c r="B6681" i="4"/>
  <c r="C6681" i="4"/>
  <c r="D6681" i="4"/>
  <c r="E6681" i="4"/>
  <c r="F6681" i="4"/>
  <c r="G6681" i="4"/>
  <c r="H6681" i="4"/>
  <c r="B6682" i="4"/>
  <c r="C6682" i="4"/>
  <c r="D6682" i="4"/>
  <c r="E6682" i="4"/>
  <c r="F6682" i="4"/>
  <c r="G6682" i="4"/>
  <c r="H6682" i="4"/>
  <c r="B6683" i="4"/>
  <c r="C6683" i="4"/>
  <c r="D6683" i="4"/>
  <c r="E6683" i="4"/>
  <c r="F6683" i="4"/>
  <c r="G6683" i="4"/>
  <c r="H6683" i="4"/>
  <c r="B6684" i="4"/>
  <c r="C6684" i="4"/>
  <c r="D6684" i="4"/>
  <c r="E6684" i="4"/>
  <c r="F6684" i="4"/>
  <c r="G6684" i="4"/>
  <c r="H6684" i="4"/>
  <c r="B6685" i="4"/>
  <c r="C6685" i="4"/>
  <c r="D6685" i="4"/>
  <c r="E6685" i="4"/>
  <c r="F6685" i="4"/>
  <c r="G6685" i="4"/>
  <c r="H6685" i="4"/>
  <c r="B6686" i="4"/>
  <c r="C6686" i="4"/>
  <c r="D6686" i="4"/>
  <c r="E6686" i="4"/>
  <c r="F6686" i="4"/>
  <c r="G6686" i="4"/>
  <c r="H6686" i="4"/>
  <c r="B6687" i="4"/>
  <c r="C6687" i="4"/>
  <c r="D6687" i="4"/>
  <c r="E6687" i="4"/>
  <c r="F6687" i="4"/>
  <c r="G6687" i="4"/>
  <c r="H6687" i="4"/>
  <c r="B6688" i="4"/>
  <c r="C6688" i="4"/>
  <c r="D6688" i="4"/>
  <c r="E6688" i="4"/>
  <c r="F6688" i="4"/>
  <c r="G6688" i="4"/>
  <c r="H6688" i="4"/>
  <c r="B6689" i="4"/>
  <c r="C6689" i="4"/>
  <c r="D6689" i="4"/>
  <c r="E6689" i="4"/>
  <c r="F6689" i="4"/>
  <c r="G6689" i="4"/>
  <c r="H6689" i="4"/>
  <c r="B6690" i="4"/>
  <c r="C6690" i="4"/>
  <c r="D6690" i="4"/>
  <c r="E6690" i="4"/>
  <c r="F6690" i="4"/>
  <c r="G6690" i="4"/>
  <c r="H6690" i="4"/>
  <c r="B6691" i="4"/>
  <c r="C6691" i="4"/>
  <c r="D6691" i="4"/>
  <c r="E6691" i="4"/>
  <c r="F6691" i="4"/>
  <c r="G6691" i="4"/>
  <c r="H6691" i="4"/>
  <c r="B6692" i="4"/>
  <c r="C6692" i="4"/>
  <c r="D6692" i="4"/>
  <c r="E6692" i="4"/>
  <c r="F6692" i="4"/>
  <c r="G6692" i="4"/>
  <c r="H6692" i="4"/>
  <c r="B6693" i="4"/>
  <c r="C6693" i="4"/>
  <c r="D6693" i="4"/>
  <c r="E6693" i="4"/>
  <c r="F6693" i="4"/>
  <c r="G6693" i="4"/>
  <c r="H6693" i="4"/>
  <c r="B6694" i="4"/>
  <c r="C6694" i="4"/>
  <c r="D6694" i="4"/>
  <c r="E6694" i="4"/>
  <c r="F6694" i="4"/>
  <c r="G6694" i="4"/>
  <c r="H6694" i="4"/>
  <c r="B6695" i="4"/>
  <c r="C6695" i="4"/>
  <c r="D6695" i="4"/>
  <c r="E6695" i="4"/>
  <c r="F6695" i="4"/>
  <c r="G6695" i="4"/>
  <c r="H6695" i="4"/>
  <c r="B6696" i="4"/>
  <c r="C6696" i="4"/>
  <c r="D6696" i="4"/>
  <c r="E6696" i="4"/>
  <c r="F6696" i="4"/>
  <c r="G6696" i="4"/>
  <c r="H6696" i="4"/>
  <c r="B6697" i="4"/>
  <c r="C6697" i="4"/>
  <c r="D6697" i="4"/>
  <c r="E6697" i="4"/>
  <c r="F6697" i="4"/>
  <c r="G6697" i="4"/>
  <c r="H6697" i="4"/>
  <c r="B6698" i="4"/>
  <c r="C6698" i="4"/>
  <c r="D6698" i="4"/>
  <c r="E6698" i="4"/>
  <c r="F6698" i="4"/>
  <c r="G6698" i="4"/>
  <c r="H6698" i="4"/>
  <c r="B6699" i="4"/>
  <c r="C6699" i="4"/>
  <c r="D6699" i="4"/>
  <c r="E6699" i="4"/>
  <c r="F6699" i="4"/>
  <c r="G6699" i="4"/>
  <c r="H6699" i="4"/>
  <c r="B6700" i="4"/>
  <c r="C6700" i="4"/>
  <c r="D6700" i="4"/>
  <c r="E6700" i="4"/>
  <c r="F6700" i="4"/>
  <c r="G6700" i="4"/>
  <c r="H6700" i="4"/>
  <c r="B6701" i="4"/>
  <c r="C6701" i="4"/>
  <c r="D6701" i="4"/>
  <c r="E6701" i="4"/>
  <c r="F6701" i="4"/>
  <c r="G6701" i="4"/>
  <c r="H6701" i="4"/>
  <c r="B6702" i="4"/>
  <c r="C6702" i="4"/>
  <c r="D6702" i="4"/>
  <c r="E6702" i="4"/>
  <c r="F6702" i="4"/>
  <c r="G6702" i="4"/>
  <c r="H6702" i="4"/>
  <c r="B6703" i="4"/>
  <c r="C6703" i="4"/>
  <c r="D6703" i="4"/>
  <c r="E6703" i="4"/>
  <c r="F6703" i="4"/>
  <c r="G6703" i="4"/>
  <c r="H6703" i="4"/>
  <c r="B6704" i="4"/>
  <c r="C6704" i="4"/>
  <c r="D6704" i="4"/>
  <c r="E6704" i="4"/>
  <c r="F6704" i="4"/>
  <c r="G6704" i="4"/>
  <c r="H6704" i="4"/>
  <c r="B6705" i="4"/>
  <c r="C6705" i="4"/>
  <c r="D6705" i="4"/>
  <c r="E6705" i="4"/>
  <c r="F6705" i="4"/>
  <c r="G6705" i="4"/>
  <c r="H6705" i="4"/>
  <c r="B6706" i="4"/>
  <c r="C6706" i="4"/>
  <c r="D6706" i="4"/>
  <c r="E6706" i="4"/>
  <c r="F6706" i="4"/>
  <c r="G6706" i="4"/>
  <c r="H6706" i="4"/>
  <c r="B6707" i="4"/>
  <c r="C6707" i="4"/>
  <c r="D6707" i="4"/>
  <c r="E6707" i="4"/>
  <c r="F6707" i="4"/>
  <c r="G6707" i="4"/>
  <c r="H6707" i="4"/>
  <c r="B6708" i="4"/>
  <c r="C6708" i="4"/>
  <c r="D6708" i="4"/>
  <c r="E6708" i="4"/>
  <c r="F6708" i="4"/>
  <c r="G6708" i="4"/>
  <c r="H6708" i="4"/>
  <c r="B6709" i="4"/>
  <c r="C6709" i="4"/>
  <c r="D6709" i="4"/>
  <c r="E6709" i="4"/>
  <c r="F6709" i="4"/>
  <c r="G6709" i="4"/>
  <c r="H6709" i="4"/>
  <c r="B6710" i="4"/>
  <c r="C6710" i="4"/>
  <c r="D6710" i="4"/>
  <c r="E6710" i="4"/>
  <c r="F6710" i="4"/>
  <c r="G6710" i="4"/>
  <c r="H6710" i="4"/>
  <c r="B6711" i="4"/>
  <c r="C6711" i="4"/>
  <c r="D6711" i="4"/>
  <c r="E6711" i="4"/>
  <c r="F6711" i="4"/>
  <c r="G6711" i="4"/>
  <c r="H6711" i="4"/>
  <c r="B6712" i="4"/>
  <c r="C6712" i="4"/>
  <c r="D6712" i="4"/>
  <c r="E6712" i="4"/>
  <c r="F6712" i="4"/>
  <c r="G6712" i="4"/>
  <c r="H6712" i="4"/>
  <c r="B6713" i="4"/>
  <c r="C6713" i="4"/>
  <c r="D6713" i="4"/>
  <c r="E6713" i="4"/>
  <c r="F6713" i="4"/>
  <c r="G6713" i="4"/>
  <c r="H6713" i="4"/>
  <c r="B6714" i="4"/>
  <c r="C6714" i="4"/>
  <c r="D6714" i="4"/>
  <c r="E6714" i="4"/>
  <c r="F6714" i="4"/>
  <c r="G6714" i="4"/>
  <c r="H6714" i="4"/>
  <c r="B6715" i="4"/>
  <c r="C6715" i="4"/>
  <c r="D6715" i="4"/>
  <c r="E6715" i="4"/>
  <c r="F6715" i="4"/>
  <c r="G6715" i="4"/>
  <c r="H6715" i="4"/>
  <c r="B6716" i="4"/>
  <c r="C6716" i="4"/>
  <c r="D6716" i="4"/>
  <c r="E6716" i="4"/>
  <c r="F6716" i="4"/>
  <c r="G6716" i="4"/>
  <c r="H6716" i="4"/>
  <c r="B6717" i="4"/>
  <c r="C6717" i="4"/>
  <c r="D6717" i="4"/>
  <c r="E6717" i="4"/>
  <c r="F6717" i="4"/>
  <c r="G6717" i="4"/>
  <c r="H6717" i="4"/>
  <c r="B6718" i="4"/>
  <c r="C6718" i="4"/>
  <c r="D6718" i="4"/>
  <c r="E6718" i="4"/>
  <c r="F6718" i="4"/>
  <c r="G6718" i="4"/>
  <c r="H6718" i="4"/>
  <c r="B6719" i="4"/>
  <c r="C6719" i="4"/>
  <c r="D6719" i="4"/>
  <c r="E6719" i="4"/>
  <c r="F6719" i="4"/>
  <c r="G6719" i="4"/>
  <c r="H6719" i="4"/>
  <c r="B6720" i="4"/>
  <c r="C6720" i="4"/>
  <c r="D6720" i="4"/>
  <c r="E6720" i="4"/>
  <c r="F6720" i="4"/>
  <c r="G6720" i="4"/>
  <c r="H6720" i="4"/>
  <c r="B6721" i="4"/>
  <c r="C6721" i="4"/>
  <c r="D6721" i="4"/>
  <c r="E6721" i="4"/>
  <c r="F6721" i="4"/>
  <c r="G6721" i="4"/>
  <c r="H6721" i="4"/>
  <c r="B6722" i="4"/>
  <c r="C6722" i="4"/>
  <c r="D6722" i="4"/>
  <c r="E6722" i="4"/>
  <c r="F6722" i="4"/>
  <c r="G6722" i="4"/>
  <c r="H6722" i="4"/>
  <c r="B6723" i="4"/>
  <c r="C6723" i="4"/>
  <c r="D6723" i="4"/>
  <c r="E6723" i="4"/>
  <c r="F6723" i="4"/>
  <c r="G6723" i="4"/>
  <c r="H6723" i="4"/>
  <c r="B6724" i="4"/>
  <c r="C6724" i="4"/>
  <c r="D6724" i="4"/>
  <c r="E6724" i="4"/>
  <c r="F6724" i="4"/>
  <c r="G6724" i="4"/>
  <c r="H6724" i="4"/>
  <c r="B6725" i="4"/>
  <c r="C6725" i="4"/>
  <c r="D6725" i="4"/>
  <c r="E6725" i="4"/>
  <c r="F6725" i="4"/>
  <c r="G6725" i="4"/>
  <c r="H6725" i="4"/>
  <c r="B6726" i="4"/>
  <c r="C6726" i="4"/>
  <c r="D6726" i="4"/>
  <c r="E6726" i="4"/>
  <c r="F6726" i="4"/>
  <c r="G6726" i="4"/>
  <c r="H6726" i="4"/>
  <c r="B6727" i="4"/>
  <c r="C6727" i="4"/>
  <c r="D6727" i="4"/>
  <c r="E6727" i="4"/>
  <c r="F6727" i="4"/>
  <c r="G6727" i="4"/>
  <c r="H6727" i="4"/>
  <c r="B6728" i="4"/>
  <c r="C6728" i="4"/>
  <c r="D6728" i="4"/>
  <c r="E6728" i="4"/>
  <c r="F6728" i="4"/>
  <c r="G6728" i="4"/>
  <c r="H6728" i="4"/>
  <c r="B6729" i="4"/>
  <c r="C6729" i="4"/>
  <c r="D6729" i="4"/>
  <c r="E6729" i="4"/>
  <c r="F6729" i="4"/>
  <c r="G6729" i="4"/>
  <c r="H6729" i="4"/>
  <c r="B6730" i="4"/>
  <c r="C6730" i="4"/>
  <c r="D6730" i="4"/>
  <c r="E6730" i="4"/>
  <c r="F6730" i="4"/>
  <c r="G6730" i="4"/>
  <c r="H6730" i="4"/>
  <c r="B6731" i="4"/>
  <c r="C6731" i="4"/>
  <c r="D6731" i="4"/>
  <c r="E6731" i="4"/>
  <c r="F6731" i="4"/>
  <c r="G6731" i="4"/>
  <c r="H6731" i="4"/>
  <c r="B6732" i="4"/>
  <c r="C6732" i="4"/>
  <c r="D6732" i="4"/>
  <c r="E6732" i="4"/>
  <c r="F6732" i="4"/>
  <c r="G6732" i="4"/>
  <c r="H6732" i="4"/>
  <c r="B6733" i="4"/>
  <c r="C6733" i="4"/>
  <c r="D6733" i="4"/>
  <c r="E6733" i="4"/>
  <c r="F6733" i="4"/>
  <c r="G6733" i="4"/>
  <c r="H6733" i="4"/>
  <c r="B6734" i="4"/>
  <c r="C6734" i="4"/>
  <c r="D6734" i="4"/>
  <c r="E6734" i="4"/>
  <c r="F6734" i="4"/>
  <c r="G6734" i="4"/>
  <c r="H6734" i="4"/>
  <c r="B6735" i="4"/>
  <c r="C6735" i="4"/>
  <c r="D6735" i="4"/>
  <c r="E6735" i="4"/>
  <c r="F6735" i="4"/>
  <c r="G6735" i="4"/>
  <c r="H6735" i="4"/>
  <c r="B6736" i="4"/>
  <c r="C6736" i="4"/>
  <c r="D6736" i="4"/>
  <c r="E6736" i="4"/>
  <c r="F6736" i="4"/>
  <c r="G6736" i="4"/>
  <c r="H6736" i="4"/>
  <c r="B6737" i="4"/>
  <c r="C6737" i="4"/>
  <c r="D6737" i="4"/>
  <c r="E6737" i="4"/>
  <c r="F6737" i="4"/>
  <c r="G6737" i="4"/>
  <c r="H6737" i="4"/>
  <c r="B6738" i="4"/>
  <c r="C6738" i="4"/>
  <c r="D6738" i="4"/>
  <c r="E6738" i="4"/>
  <c r="F6738" i="4"/>
  <c r="G6738" i="4"/>
  <c r="H6738" i="4"/>
  <c r="B6739" i="4"/>
  <c r="C6739" i="4"/>
  <c r="D6739" i="4"/>
  <c r="E6739" i="4"/>
  <c r="F6739" i="4"/>
  <c r="G6739" i="4"/>
  <c r="H6739" i="4"/>
  <c r="B6740" i="4"/>
  <c r="C6740" i="4"/>
  <c r="D6740" i="4"/>
  <c r="E6740" i="4"/>
  <c r="F6740" i="4"/>
  <c r="G6740" i="4"/>
  <c r="H6740" i="4"/>
  <c r="B6741" i="4"/>
  <c r="C6741" i="4"/>
  <c r="D6741" i="4"/>
  <c r="E6741" i="4"/>
  <c r="F6741" i="4"/>
  <c r="G6741" i="4"/>
  <c r="H6741" i="4"/>
  <c r="B6742" i="4"/>
  <c r="C6742" i="4"/>
  <c r="D6742" i="4"/>
  <c r="E6742" i="4"/>
  <c r="F6742" i="4"/>
  <c r="G6742" i="4"/>
  <c r="H6742" i="4"/>
  <c r="B6743" i="4"/>
  <c r="C6743" i="4"/>
  <c r="D6743" i="4"/>
  <c r="E6743" i="4"/>
  <c r="F6743" i="4"/>
  <c r="G6743" i="4"/>
  <c r="H6743" i="4"/>
  <c r="B6744" i="4"/>
  <c r="C6744" i="4"/>
  <c r="D6744" i="4"/>
  <c r="E6744" i="4"/>
  <c r="F6744" i="4"/>
  <c r="G6744" i="4"/>
  <c r="H6744" i="4"/>
  <c r="B6745" i="4"/>
  <c r="C6745" i="4"/>
  <c r="D6745" i="4"/>
  <c r="E6745" i="4"/>
  <c r="F6745" i="4"/>
  <c r="G6745" i="4"/>
  <c r="H6745" i="4"/>
  <c r="B6746" i="4"/>
  <c r="C6746" i="4"/>
  <c r="D6746" i="4"/>
  <c r="E6746" i="4"/>
  <c r="F6746" i="4"/>
  <c r="G6746" i="4"/>
  <c r="H6746" i="4"/>
  <c r="B6747" i="4"/>
  <c r="C6747" i="4"/>
  <c r="D6747" i="4"/>
  <c r="E6747" i="4"/>
  <c r="F6747" i="4"/>
  <c r="G6747" i="4"/>
  <c r="H6747" i="4"/>
  <c r="B6748" i="4"/>
  <c r="C6748" i="4"/>
  <c r="D6748" i="4"/>
  <c r="E6748" i="4"/>
  <c r="F6748" i="4"/>
  <c r="G6748" i="4"/>
  <c r="H6748" i="4"/>
  <c r="B6749" i="4"/>
  <c r="C6749" i="4"/>
  <c r="D6749" i="4"/>
  <c r="E6749" i="4"/>
  <c r="F6749" i="4"/>
  <c r="G6749" i="4"/>
  <c r="H6749" i="4"/>
  <c r="B6750" i="4"/>
  <c r="C6750" i="4"/>
  <c r="D6750" i="4"/>
  <c r="E6750" i="4"/>
  <c r="F6750" i="4"/>
  <c r="G6750" i="4"/>
  <c r="H6750" i="4"/>
  <c r="B6751" i="4"/>
  <c r="C6751" i="4"/>
  <c r="D6751" i="4"/>
  <c r="E6751" i="4"/>
  <c r="F6751" i="4"/>
  <c r="G6751" i="4"/>
  <c r="H6751" i="4"/>
  <c r="B6752" i="4"/>
  <c r="C6752" i="4"/>
  <c r="D6752" i="4"/>
  <c r="E6752" i="4"/>
  <c r="F6752" i="4"/>
  <c r="G6752" i="4"/>
  <c r="H6752" i="4"/>
  <c r="B6753" i="4"/>
  <c r="C6753" i="4"/>
  <c r="D6753" i="4"/>
  <c r="E6753" i="4"/>
  <c r="F6753" i="4"/>
  <c r="G6753" i="4"/>
  <c r="H6753" i="4"/>
  <c r="B6754" i="4"/>
  <c r="C6754" i="4"/>
  <c r="D6754" i="4"/>
  <c r="E6754" i="4"/>
  <c r="F6754" i="4"/>
  <c r="G6754" i="4"/>
  <c r="H6754" i="4"/>
  <c r="B6755" i="4"/>
  <c r="C6755" i="4"/>
  <c r="D6755" i="4"/>
  <c r="E6755" i="4"/>
  <c r="F6755" i="4"/>
  <c r="G6755" i="4"/>
  <c r="H6755" i="4"/>
  <c r="B6756" i="4"/>
  <c r="C6756" i="4"/>
  <c r="D6756" i="4"/>
  <c r="E6756" i="4"/>
  <c r="F6756" i="4"/>
  <c r="G6756" i="4"/>
  <c r="H6756" i="4"/>
  <c r="B6757" i="4"/>
  <c r="C6757" i="4"/>
  <c r="D6757" i="4"/>
  <c r="E6757" i="4"/>
  <c r="F6757" i="4"/>
  <c r="G6757" i="4"/>
  <c r="H6757" i="4"/>
  <c r="B6758" i="4"/>
  <c r="C6758" i="4"/>
  <c r="D6758" i="4"/>
  <c r="E6758" i="4"/>
  <c r="F6758" i="4"/>
  <c r="G6758" i="4"/>
  <c r="H6758" i="4"/>
  <c r="B6759" i="4"/>
  <c r="C6759" i="4"/>
  <c r="D6759" i="4"/>
  <c r="E6759" i="4"/>
  <c r="F6759" i="4"/>
  <c r="G6759" i="4"/>
  <c r="H6759" i="4"/>
  <c r="B6760" i="4"/>
  <c r="C6760" i="4"/>
  <c r="D6760" i="4"/>
  <c r="E6760" i="4"/>
  <c r="F6760" i="4"/>
  <c r="G6760" i="4"/>
  <c r="H6760" i="4"/>
  <c r="B6761" i="4"/>
  <c r="C6761" i="4"/>
  <c r="D6761" i="4"/>
  <c r="E6761" i="4"/>
  <c r="F6761" i="4"/>
  <c r="G6761" i="4"/>
  <c r="H6761" i="4"/>
  <c r="B6762" i="4"/>
  <c r="C6762" i="4"/>
  <c r="D6762" i="4"/>
  <c r="E6762" i="4"/>
  <c r="F6762" i="4"/>
  <c r="G6762" i="4"/>
  <c r="H6762" i="4"/>
  <c r="B6763" i="4"/>
  <c r="C6763" i="4"/>
  <c r="D6763" i="4"/>
  <c r="E6763" i="4"/>
  <c r="F6763" i="4"/>
  <c r="G6763" i="4"/>
  <c r="H6763" i="4"/>
  <c r="B6764" i="4"/>
  <c r="C6764" i="4"/>
  <c r="D6764" i="4"/>
  <c r="E6764" i="4"/>
  <c r="F6764" i="4"/>
  <c r="G6764" i="4"/>
  <c r="H6764" i="4"/>
  <c r="B6765" i="4"/>
  <c r="C6765" i="4"/>
  <c r="D6765" i="4"/>
  <c r="E6765" i="4"/>
  <c r="F6765" i="4"/>
  <c r="G6765" i="4"/>
  <c r="H6765" i="4"/>
  <c r="B6766" i="4"/>
  <c r="C6766" i="4"/>
  <c r="D6766" i="4"/>
  <c r="E6766" i="4"/>
  <c r="F6766" i="4"/>
  <c r="G6766" i="4"/>
  <c r="H6766" i="4"/>
  <c r="B6767" i="4"/>
  <c r="C6767" i="4"/>
  <c r="D6767" i="4"/>
  <c r="E6767" i="4"/>
  <c r="F6767" i="4"/>
  <c r="G6767" i="4"/>
  <c r="H6767" i="4"/>
  <c r="B6768" i="4"/>
  <c r="C6768" i="4"/>
  <c r="D6768" i="4"/>
  <c r="E6768" i="4"/>
  <c r="F6768" i="4"/>
  <c r="G6768" i="4"/>
  <c r="H6768" i="4"/>
  <c r="B6769" i="4"/>
  <c r="C6769" i="4"/>
  <c r="D6769" i="4"/>
  <c r="E6769" i="4"/>
  <c r="F6769" i="4"/>
  <c r="G6769" i="4"/>
  <c r="H6769" i="4"/>
  <c r="B6770" i="4"/>
  <c r="C6770" i="4"/>
  <c r="D6770" i="4"/>
  <c r="E6770" i="4"/>
  <c r="F6770" i="4"/>
  <c r="G6770" i="4"/>
  <c r="H6770" i="4"/>
  <c r="B6771" i="4"/>
  <c r="C6771" i="4"/>
  <c r="D6771" i="4"/>
  <c r="E6771" i="4"/>
  <c r="F6771" i="4"/>
  <c r="G6771" i="4"/>
  <c r="H6771" i="4"/>
  <c r="B6772" i="4"/>
  <c r="C6772" i="4"/>
  <c r="D6772" i="4"/>
  <c r="E6772" i="4"/>
  <c r="F6772" i="4"/>
  <c r="G6772" i="4"/>
  <c r="H6772" i="4"/>
  <c r="B6773" i="4"/>
  <c r="C6773" i="4"/>
  <c r="D6773" i="4"/>
  <c r="E6773" i="4"/>
  <c r="F6773" i="4"/>
  <c r="G6773" i="4"/>
  <c r="H6773" i="4"/>
  <c r="B6774" i="4"/>
  <c r="C6774" i="4"/>
  <c r="D6774" i="4"/>
  <c r="E6774" i="4"/>
  <c r="F6774" i="4"/>
  <c r="G6774" i="4"/>
  <c r="H6774" i="4"/>
  <c r="B6775" i="4"/>
  <c r="C6775" i="4"/>
  <c r="D6775" i="4"/>
  <c r="E6775" i="4"/>
  <c r="F6775" i="4"/>
  <c r="G6775" i="4"/>
  <c r="H6775" i="4"/>
  <c r="B6776" i="4"/>
  <c r="C6776" i="4"/>
  <c r="D6776" i="4"/>
  <c r="E6776" i="4"/>
  <c r="F6776" i="4"/>
  <c r="G6776" i="4"/>
  <c r="H6776" i="4"/>
  <c r="B6777" i="4"/>
  <c r="C6777" i="4"/>
  <c r="D6777" i="4"/>
  <c r="E6777" i="4"/>
  <c r="F6777" i="4"/>
  <c r="G6777" i="4"/>
  <c r="H6777" i="4"/>
  <c r="B6778" i="4"/>
  <c r="C6778" i="4"/>
  <c r="D6778" i="4"/>
  <c r="E6778" i="4"/>
  <c r="F6778" i="4"/>
  <c r="G6778" i="4"/>
  <c r="H6778" i="4"/>
  <c r="B6779" i="4"/>
  <c r="C6779" i="4"/>
  <c r="D6779" i="4"/>
  <c r="E6779" i="4"/>
  <c r="F6779" i="4"/>
  <c r="G6779" i="4"/>
  <c r="H6779" i="4"/>
  <c r="B6780" i="4"/>
  <c r="C6780" i="4"/>
  <c r="D6780" i="4"/>
  <c r="E6780" i="4"/>
  <c r="F6780" i="4"/>
  <c r="G6780" i="4"/>
  <c r="H6780" i="4"/>
  <c r="B6781" i="4"/>
  <c r="C6781" i="4"/>
  <c r="D6781" i="4"/>
  <c r="E6781" i="4"/>
  <c r="F6781" i="4"/>
  <c r="G6781" i="4"/>
  <c r="H6781" i="4"/>
  <c r="B6782" i="4"/>
  <c r="C6782" i="4"/>
  <c r="D6782" i="4"/>
  <c r="E6782" i="4"/>
  <c r="F6782" i="4"/>
  <c r="G6782" i="4"/>
  <c r="H6782" i="4"/>
  <c r="B6783" i="4"/>
  <c r="C6783" i="4"/>
  <c r="D6783" i="4"/>
  <c r="E6783" i="4"/>
  <c r="F6783" i="4"/>
  <c r="G6783" i="4"/>
  <c r="H6783" i="4"/>
  <c r="B6784" i="4"/>
  <c r="C6784" i="4"/>
  <c r="D6784" i="4"/>
  <c r="E6784" i="4"/>
  <c r="F6784" i="4"/>
  <c r="G6784" i="4"/>
  <c r="H6784" i="4"/>
  <c r="B6785" i="4"/>
  <c r="C6785" i="4"/>
  <c r="D6785" i="4"/>
  <c r="E6785" i="4"/>
  <c r="F6785" i="4"/>
  <c r="G6785" i="4"/>
  <c r="H6785" i="4"/>
  <c r="B6786" i="4"/>
  <c r="C6786" i="4"/>
  <c r="D6786" i="4"/>
  <c r="E6786" i="4"/>
  <c r="F6786" i="4"/>
  <c r="G6786" i="4"/>
  <c r="H6786" i="4"/>
  <c r="B6787" i="4"/>
  <c r="C6787" i="4"/>
  <c r="D6787" i="4"/>
  <c r="E6787" i="4"/>
  <c r="F6787" i="4"/>
  <c r="G6787" i="4"/>
  <c r="H6787" i="4"/>
  <c r="B6788" i="4"/>
  <c r="C6788" i="4"/>
  <c r="D6788" i="4"/>
  <c r="E6788" i="4"/>
  <c r="F6788" i="4"/>
  <c r="G6788" i="4"/>
  <c r="H6788" i="4"/>
  <c r="B6789" i="4"/>
  <c r="C6789" i="4"/>
  <c r="D6789" i="4"/>
  <c r="E6789" i="4"/>
  <c r="F6789" i="4"/>
  <c r="G6789" i="4"/>
  <c r="H6789" i="4"/>
  <c r="B6790" i="4"/>
  <c r="C6790" i="4"/>
  <c r="D6790" i="4"/>
  <c r="E6790" i="4"/>
  <c r="F6790" i="4"/>
  <c r="G6790" i="4"/>
  <c r="H6790" i="4"/>
  <c r="B6791" i="4"/>
  <c r="C6791" i="4"/>
  <c r="D6791" i="4"/>
  <c r="E6791" i="4"/>
  <c r="F6791" i="4"/>
  <c r="G6791" i="4"/>
  <c r="H6791" i="4"/>
  <c r="B6792" i="4"/>
  <c r="C6792" i="4"/>
  <c r="D6792" i="4"/>
  <c r="E6792" i="4"/>
  <c r="F6792" i="4"/>
  <c r="G6792" i="4"/>
  <c r="H6792" i="4"/>
  <c r="B6793" i="4"/>
  <c r="C6793" i="4"/>
  <c r="D6793" i="4"/>
  <c r="E6793" i="4"/>
  <c r="F6793" i="4"/>
  <c r="G6793" i="4"/>
  <c r="H6793" i="4"/>
  <c r="B6794" i="4"/>
  <c r="C6794" i="4"/>
  <c r="D6794" i="4"/>
  <c r="E6794" i="4"/>
  <c r="F6794" i="4"/>
  <c r="G6794" i="4"/>
  <c r="H6794" i="4"/>
  <c r="B6795" i="4"/>
  <c r="C6795" i="4"/>
  <c r="D6795" i="4"/>
  <c r="E6795" i="4"/>
  <c r="F6795" i="4"/>
  <c r="G6795" i="4"/>
  <c r="H6795" i="4"/>
  <c r="B6796" i="4"/>
  <c r="C6796" i="4"/>
  <c r="D6796" i="4"/>
  <c r="E6796" i="4"/>
  <c r="F6796" i="4"/>
  <c r="G6796" i="4"/>
  <c r="H6796" i="4"/>
  <c r="B6797" i="4"/>
  <c r="C6797" i="4"/>
  <c r="D6797" i="4"/>
  <c r="E6797" i="4"/>
  <c r="F6797" i="4"/>
  <c r="G6797" i="4"/>
  <c r="H6797" i="4"/>
  <c r="B6798" i="4"/>
  <c r="C6798" i="4"/>
  <c r="D6798" i="4"/>
  <c r="E6798" i="4"/>
  <c r="F6798" i="4"/>
  <c r="G6798" i="4"/>
  <c r="H6798" i="4"/>
  <c r="B6799" i="4"/>
  <c r="C6799" i="4"/>
  <c r="D6799" i="4"/>
  <c r="E6799" i="4"/>
  <c r="F6799" i="4"/>
  <c r="G6799" i="4"/>
  <c r="H6799" i="4"/>
  <c r="B6800" i="4"/>
  <c r="C6800" i="4"/>
  <c r="D6800" i="4"/>
  <c r="E6800" i="4"/>
  <c r="F6800" i="4"/>
  <c r="G6800" i="4"/>
  <c r="H6800" i="4"/>
  <c r="B6801" i="4"/>
  <c r="C6801" i="4"/>
  <c r="D6801" i="4"/>
  <c r="E6801" i="4"/>
  <c r="F6801" i="4"/>
  <c r="G6801" i="4"/>
  <c r="H6801" i="4"/>
  <c r="B6802" i="4"/>
  <c r="C6802" i="4"/>
  <c r="D6802" i="4"/>
  <c r="E6802" i="4"/>
  <c r="F6802" i="4"/>
  <c r="G6802" i="4"/>
  <c r="H6802" i="4"/>
  <c r="B6803" i="4"/>
  <c r="C6803" i="4"/>
  <c r="D6803" i="4"/>
  <c r="E6803" i="4"/>
  <c r="F6803" i="4"/>
  <c r="G6803" i="4"/>
  <c r="H6803" i="4"/>
  <c r="B6804" i="4"/>
  <c r="C6804" i="4"/>
  <c r="D6804" i="4"/>
  <c r="E6804" i="4"/>
  <c r="F6804" i="4"/>
  <c r="G6804" i="4"/>
  <c r="H6804" i="4"/>
  <c r="B6805" i="4"/>
  <c r="C6805" i="4"/>
  <c r="D6805" i="4"/>
  <c r="E6805" i="4"/>
  <c r="F6805" i="4"/>
  <c r="G6805" i="4"/>
  <c r="H6805" i="4"/>
  <c r="B6806" i="4"/>
  <c r="C6806" i="4"/>
  <c r="D6806" i="4"/>
  <c r="E6806" i="4"/>
  <c r="F6806" i="4"/>
  <c r="G6806" i="4"/>
  <c r="H6806" i="4"/>
  <c r="B6807" i="4"/>
  <c r="C6807" i="4"/>
  <c r="D6807" i="4"/>
  <c r="E6807" i="4"/>
  <c r="F6807" i="4"/>
  <c r="G6807" i="4"/>
  <c r="H6807" i="4"/>
  <c r="B6808" i="4"/>
  <c r="C6808" i="4"/>
  <c r="D6808" i="4"/>
  <c r="E6808" i="4"/>
  <c r="F6808" i="4"/>
  <c r="G6808" i="4"/>
  <c r="H6808" i="4"/>
  <c r="B6809" i="4"/>
  <c r="C6809" i="4"/>
  <c r="D6809" i="4"/>
  <c r="E6809" i="4"/>
  <c r="F6809" i="4"/>
  <c r="G6809" i="4"/>
  <c r="H6809" i="4"/>
  <c r="B6810" i="4"/>
  <c r="C6810" i="4"/>
  <c r="D6810" i="4"/>
  <c r="E6810" i="4"/>
  <c r="F6810" i="4"/>
  <c r="G6810" i="4"/>
  <c r="H6810" i="4"/>
  <c r="B6811" i="4"/>
  <c r="C6811" i="4"/>
  <c r="D6811" i="4"/>
  <c r="E6811" i="4"/>
  <c r="F6811" i="4"/>
  <c r="G6811" i="4"/>
  <c r="H6811" i="4"/>
  <c r="B6812" i="4"/>
  <c r="C6812" i="4"/>
  <c r="D6812" i="4"/>
  <c r="E6812" i="4"/>
  <c r="F6812" i="4"/>
  <c r="G6812" i="4"/>
  <c r="H6812" i="4"/>
  <c r="B6813" i="4"/>
  <c r="C6813" i="4"/>
  <c r="D6813" i="4"/>
  <c r="E6813" i="4"/>
  <c r="F6813" i="4"/>
  <c r="G6813" i="4"/>
  <c r="H6813" i="4"/>
  <c r="B6814" i="4"/>
  <c r="C6814" i="4"/>
  <c r="D6814" i="4"/>
  <c r="E6814" i="4"/>
  <c r="F6814" i="4"/>
  <c r="G6814" i="4"/>
  <c r="H6814" i="4"/>
  <c r="B6815" i="4"/>
  <c r="C6815" i="4"/>
  <c r="D6815" i="4"/>
  <c r="E6815" i="4"/>
  <c r="F6815" i="4"/>
  <c r="G6815" i="4"/>
  <c r="H6815" i="4"/>
  <c r="B6816" i="4"/>
  <c r="C6816" i="4"/>
  <c r="D6816" i="4"/>
  <c r="E6816" i="4"/>
  <c r="F6816" i="4"/>
  <c r="G6816" i="4"/>
  <c r="H6816" i="4"/>
  <c r="B6817" i="4"/>
  <c r="C6817" i="4"/>
  <c r="D6817" i="4"/>
  <c r="E6817" i="4"/>
  <c r="F6817" i="4"/>
  <c r="G6817" i="4"/>
  <c r="H6817" i="4"/>
  <c r="B6818" i="4"/>
  <c r="C6818" i="4"/>
  <c r="D6818" i="4"/>
  <c r="E6818" i="4"/>
  <c r="F6818" i="4"/>
  <c r="G6818" i="4"/>
  <c r="H6818" i="4"/>
  <c r="B6819" i="4"/>
  <c r="C6819" i="4"/>
  <c r="D6819" i="4"/>
  <c r="E6819" i="4"/>
  <c r="F6819" i="4"/>
  <c r="G6819" i="4"/>
  <c r="H6819" i="4"/>
  <c r="B6820" i="4"/>
  <c r="C6820" i="4"/>
  <c r="D6820" i="4"/>
  <c r="E6820" i="4"/>
  <c r="F6820" i="4"/>
  <c r="G6820" i="4"/>
  <c r="H6820" i="4"/>
  <c r="B6821" i="4"/>
  <c r="C6821" i="4"/>
  <c r="D6821" i="4"/>
  <c r="E6821" i="4"/>
  <c r="F6821" i="4"/>
  <c r="G6821" i="4"/>
  <c r="H6821" i="4"/>
  <c r="B6822" i="4"/>
  <c r="C6822" i="4"/>
  <c r="D6822" i="4"/>
  <c r="E6822" i="4"/>
  <c r="F6822" i="4"/>
  <c r="G6822" i="4"/>
  <c r="H6822" i="4"/>
  <c r="B6823" i="4"/>
  <c r="C6823" i="4"/>
  <c r="D6823" i="4"/>
  <c r="E6823" i="4"/>
  <c r="F6823" i="4"/>
  <c r="G6823" i="4"/>
  <c r="H6823" i="4"/>
  <c r="B6824" i="4"/>
  <c r="C6824" i="4"/>
  <c r="D6824" i="4"/>
  <c r="E6824" i="4"/>
  <c r="F6824" i="4"/>
  <c r="G6824" i="4"/>
  <c r="H6824" i="4"/>
  <c r="B6825" i="4"/>
  <c r="C6825" i="4"/>
  <c r="D6825" i="4"/>
  <c r="E6825" i="4"/>
  <c r="F6825" i="4"/>
  <c r="G6825" i="4"/>
  <c r="H6825" i="4"/>
  <c r="B6826" i="4"/>
  <c r="C6826" i="4"/>
  <c r="D6826" i="4"/>
  <c r="E6826" i="4"/>
  <c r="F6826" i="4"/>
  <c r="G6826" i="4"/>
  <c r="H6826" i="4"/>
  <c r="B6827" i="4"/>
  <c r="C6827" i="4"/>
  <c r="D6827" i="4"/>
  <c r="E6827" i="4"/>
  <c r="F6827" i="4"/>
  <c r="G6827" i="4"/>
  <c r="H6827" i="4"/>
  <c r="B6828" i="4"/>
  <c r="C6828" i="4"/>
  <c r="D6828" i="4"/>
  <c r="E6828" i="4"/>
  <c r="F6828" i="4"/>
  <c r="G6828" i="4"/>
  <c r="H6828" i="4"/>
  <c r="B6829" i="4"/>
  <c r="C6829" i="4"/>
  <c r="D6829" i="4"/>
  <c r="E6829" i="4"/>
  <c r="F6829" i="4"/>
  <c r="G6829" i="4"/>
  <c r="H6829" i="4"/>
  <c r="B6830" i="4"/>
  <c r="C6830" i="4"/>
  <c r="D6830" i="4"/>
  <c r="E6830" i="4"/>
  <c r="F6830" i="4"/>
  <c r="G6830" i="4"/>
  <c r="H6830" i="4"/>
  <c r="B6831" i="4"/>
  <c r="C6831" i="4"/>
  <c r="D6831" i="4"/>
  <c r="E6831" i="4"/>
  <c r="F6831" i="4"/>
  <c r="G6831" i="4"/>
  <c r="H6831" i="4"/>
  <c r="B6832" i="4"/>
  <c r="C6832" i="4"/>
  <c r="D6832" i="4"/>
  <c r="E6832" i="4"/>
  <c r="F6832" i="4"/>
  <c r="G6832" i="4"/>
  <c r="H6832" i="4"/>
  <c r="B6833" i="4"/>
  <c r="C6833" i="4"/>
  <c r="D6833" i="4"/>
  <c r="E6833" i="4"/>
  <c r="F6833" i="4"/>
  <c r="G6833" i="4"/>
  <c r="H6833" i="4"/>
  <c r="B6834" i="4"/>
  <c r="C6834" i="4"/>
  <c r="D6834" i="4"/>
  <c r="E6834" i="4"/>
  <c r="F6834" i="4"/>
  <c r="G6834" i="4"/>
  <c r="H6834" i="4"/>
  <c r="B6835" i="4"/>
  <c r="C6835" i="4"/>
  <c r="D6835" i="4"/>
  <c r="E6835" i="4"/>
  <c r="F6835" i="4"/>
  <c r="G6835" i="4"/>
  <c r="H6835" i="4"/>
  <c r="B6836" i="4"/>
  <c r="C6836" i="4"/>
  <c r="D6836" i="4"/>
  <c r="E6836" i="4"/>
  <c r="F6836" i="4"/>
  <c r="G6836" i="4"/>
  <c r="H6836" i="4"/>
  <c r="B6837" i="4"/>
  <c r="C6837" i="4"/>
  <c r="D6837" i="4"/>
  <c r="E6837" i="4"/>
  <c r="F6837" i="4"/>
  <c r="G6837" i="4"/>
  <c r="H6837" i="4"/>
  <c r="B6838" i="4"/>
  <c r="C6838" i="4"/>
  <c r="D6838" i="4"/>
  <c r="E6838" i="4"/>
  <c r="F6838" i="4"/>
  <c r="G6838" i="4"/>
  <c r="H6838" i="4"/>
  <c r="B6839" i="4"/>
  <c r="C6839" i="4"/>
  <c r="D6839" i="4"/>
  <c r="E6839" i="4"/>
  <c r="F6839" i="4"/>
  <c r="G6839" i="4"/>
  <c r="H6839" i="4"/>
  <c r="B6840" i="4"/>
  <c r="C6840" i="4"/>
  <c r="D6840" i="4"/>
  <c r="E6840" i="4"/>
  <c r="F6840" i="4"/>
  <c r="G6840" i="4"/>
  <c r="H6840" i="4"/>
  <c r="B6841" i="4"/>
  <c r="C6841" i="4"/>
  <c r="D6841" i="4"/>
  <c r="E6841" i="4"/>
  <c r="F6841" i="4"/>
  <c r="G6841" i="4"/>
  <c r="H6841" i="4"/>
  <c r="B6842" i="4"/>
  <c r="C6842" i="4"/>
  <c r="D6842" i="4"/>
  <c r="E6842" i="4"/>
  <c r="F6842" i="4"/>
  <c r="G6842" i="4"/>
  <c r="H6842" i="4"/>
  <c r="B6843" i="4"/>
  <c r="C6843" i="4"/>
  <c r="D6843" i="4"/>
  <c r="E6843" i="4"/>
  <c r="F6843" i="4"/>
  <c r="G6843" i="4"/>
  <c r="H6843" i="4"/>
  <c r="B6844" i="4"/>
  <c r="C6844" i="4"/>
  <c r="D6844" i="4"/>
  <c r="E6844" i="4"/>
  <c r="F6844" i="4"/>
  <c r="G6844" i="4"/>
  <c r="H6844" i="4"/>
  <c r="B6845" i="4"/>
  <c r="C6845" i="4"/>
  <c r="D6845" i="4"/>
  <c r="E6845" i="4"/>
  <c r="F6845" i="4"/>
  <c r="G6845" i="4"/>
  <c r="H6845" i="4"/>
  <c r="B6846" i="4"/>
  <c r="C6846" i="4"/>
  <c r="D6846" i="4"/>
  <c r="E6846" i="4"/>
  <c r="F6846" i="4"/>
  <c r="G6846" i="4"/>
  <c r="H6846" i="4"/>
  <c r="B6847" i="4"/>
  <c r="C6847" i="4"/>
  <c r="D6847" i="4"/>
  <c r="E6847" i="4"/>
  <c r="F6847" i="4"/>
  <c r="G6847" i="4"/>
  <c r="H6847" i="4"/>
  <c r="B6848" i="4"/>
  <c r="C6848" i="4"/>
  <c r="D6848" i="4"/>
  <c r="E6848" i="4"/>
  <c r="F6848" i="4"/>
  <c r="G6848" i="4"/>
  <c r="H6848" i="4"/>
  <c r="B6849" i="4"/>
  <c r="C6849" i="4"/>
  <c r="D6849" i="4"/>
  <c r="E6849" i="4"/>
  <c r="F6849" i="4"/>
  <c r="G6849" i="4"/>
  <c r="H6849" i="4"/>
  <c r="B6850" i="4"/>
  <c r="C6850" i="4"/>
  <c r="D6850" i="4"/>
  <c r="E6850" i="4"/>
  <c r="F6850" i="4"/>
  <c r="G6850" i="4"/>
  <c r="H6850" i="4"/>
  <c r="B6851" i="4"/>
  <c r="C6851" i="4"/>
  <c r="D6851" i="4"/>
  <c r="E6851" i="4"/>
  <c r="F6851" i="4"/>
  <c r="G6851" i="4"/>
  <c r="H6851" i="4"/>
  <c r="B6852" i="4"/>
  <c r="C6852" i="4"/>
  <c r="D6852" i="4"/>
  <c r="E6852" i="4"/>
  <c r="F6852" i="4"/>
  <c r="G6852" i="4"/>
  <c r="H6852" i="4"/>
  <c r="B6853" i="4"/>
  <c r="C6853" i="4"/>
  <c r="D6853" i="4"/>
  <c r="E6853" i="4"/>
  <c r="F6853" i="4"/>
  <c r="G6853" i="4"/>
  <c r="H6853" i="4"/>
  <c r="B6854" i="4"/>
  <c r="C6854" i="4"/>
  <c r="D6854" i="4"/>
  <c r="E6854" i="4"/>
  <c r="F6854" i="4"/>
  <c r="G6854" i="4"/>
  <c r="H6854" i="4"/>
  <c r="B6855" i="4"/>
  <c r="C6855" i="4"/>
  <c r="D6855" i="4"/>
  <c r="E6855" i="4"/>
  <c r="F6855" i="4"/>
  <c r="G6855" i="4"/>
  <c r="H6855" i="4"/>
  <c r="B6856" i="4"/>
  <c r="C6856" i="4"/>
  <c r="D6856" i="4"/>
  <c r="E6856" i="4"/>
  <c r="F6856" i="4"/>
  <c r="G6856" i="4"/>
  <c r="H6856" i="4"/>
  <c r="B6857" i="4"/>
  <c r="C6857" i="4"/>
  <c r="D6857" i="4"/>
  <c r="E6857" i="4"/>
  <c r="F6857" i="4"/>
  <c r="G6857" i="4"/>
  <c r="H6857" i="4"/>
  <c r="B6858" i="4"/>
  <c r="C6858" i="4"/>
  <c r="D6858" i="4"/>
  <c r="E6858" i="4"/>
  <c r="F6858" i="4"/>
  <c r="G6858" i="4"/>
  <c r="H6858" i="4"/>
  <c r="B6859" i="4"/>
  <c r="C6859" i="4"/>
  <c r="D6859" i="4"/>
  <c r="E6859" i="4"/>
  <c r="F6859" i="4"/>
  <c r="G6859" i="4"/>
  <c r="H6859" i="4"/>
  <c r="B6860" i="4"/>
  <c r="C6860" i="4"/>
  <c r="D6860" i="4"/>
  <c r="E6860" i="4"/>
  <c r="F6860" i="4"/>
  <c r="G6860" i="4"/>
  <c r="H6860" i="4"/>
  <c r="B6861" i="4"/>
  <c r="C6861" i="4"/>
  <c r="D6861" i="4"/>
  <c r="E6861" i="4"/>
  <c r="F6861" i="4"/>
  <c r="G6861" i="4"/>
  <c r="H6861" i="4"/>
  <c r="B6862" i="4"/>
  <c r="C6862" i="4"/>
  <c r="D6862" i="4"/>
  <c r="E6862" i="4"/>
  <c r="F6862" i="4"/>
  <c r="G6862" i="4"/>
  <c r="H6862" i="4"/>
  <c r="B6863" i="4"/>
  <c r="C6863" i="4"/>
  <c r="D6863" i="4"/>
  <c r="E6863" i="4"/>
  <c r="F6863" i="4"/>
  <c r="G6863" i="4"/>
  <c r="H6863" i="4"/>
  <c r="B6864" i="4"/>
  <c r="C6864" i="4"/>
  <c r="D6864" i="4"/>
  <c r="E6864" i="4"/>
  <c r="F6864" i="4"/>
  <c r="G6864" i="4"/>
  <c r="H6864" i="4"/>
  <c r="B6865" i="4"/>
  <c r="C6865" i="4"/>
  <c r="D6865" i="4"/>
  <c r="E6865" i="4"/>
  <c r="F6865" i="4"/>
  <c r="B6243" i="4"/>
  <c r="C6243" i="4"/>
  <c r="D6244" i="4" s="1"/>
  <c r="E6243" i="4"/>
  <c r="F6243" i="4"/>
  <c r="B6242" i="4"/>
  <c r="C6242" i="4"/>
  <c r="D6243" i="4" s="1"/>
  <c r="E6242" i="4"/>
  <c r="F6242" i="4"/>
  <c r="B5620" i="4"/>
  <c r="C5620" i="4"/>
  <c r="E5620" i="4"/>
  <c r="F5620" i="4"/>
  <c r="B5621" i="4"/>
  <c r="C5621" i="4"/>
  <c r="D5621" i="4"/>
  <c r="E5621" i="4"/>
  <c r="F5621" i="4"/>
  <c r="B5622" i="4"/>
  <c r="C5622" i="4"/>
  <c r="D5622" i="4" s="1"/>
  <c r="E5622" i="4"/>
  <c r="F5622" i="4"/>
  <c r="B5623" i="4"/>
  <c r="C5623" i="4"/>
  <c r="D5623" i="4"/>
  <c r="E5623" i="4"/>
  <c r="F5623" i="4"/>
  <c r="B5624" i="4"/>
  <c r="C5624" i="4"/>
  <c r="D5624" i="4" s="1"/>
  <c r="E5624" i="4"/>
  <c r="F5624" i="4"/>
  <c r="B5625" i="4"/>
  <c r="C5625" i="4"/>
  <c r="D5625" i="4"/>
  <c r="E5625" i="4"/>
  <c r="F5625" i="4"/>
  <c r="B5626" i="4"/>
  <c r="C5626" i="4"/>
  <c r="D5626" i="4" s="1"/>
  <c r="E5626" i="4"/>
  <c r="F5626" i="4"/>
  <c r="B5627" i="4"/>
  <c r="C5627" i="4"/>
  <c r="D5627" i="4"/>
  <c r="E5627" i="4"/>
  <c r="F5627" i="4"/>
  <c r="B5628" i="4"/>
  <c r="C5628" i="4"/>
  <c r="D5628" i="4"/>
  <c r="E5628" i="4"/>
  <c r="F5628" i="4"/>
  <c r="B5629" i="4"/>
  <c r="C5629" i="4"/>
  <c r="D5629" i="4" s="1"/>
  <c r="E5629" i="4"/>
  <c r="F5629" i="4"/>
  <c r="B5630" i="4"/>
  <c r="C5630" i="4"/>
  <c r="D5630" i="4" s="1"/>
  <c r="E5630" i="4"/>
  <c r="F5630" i="4"/>
  <c r="B5631" i="4"/>
  <c r="C5631" i="4"/>
  <c r="D5631" i="4"/>
  <c r="E5631" i="4"/>
  <c r="F5631" i="4"/>
  <c r="B5632" i="4"/>
  <c r="C5632" i="4"/>
  <c r="D5632" i="4" s="1"/>
  <c r="E5632" i="4"/>
  <c r="F5632" i="4"/>
  <c r="B5633" i="4"/>
  <c r="C5633" i="4"/>
  <c r="D5633" i="4"/>
  <c r="E5633" i="4"/>
  <c r="F5633" i="4"/>
  <c r="B5634" i="4"/>
  <c r="C5634" i="4"/>
  <c r="D5634" i="4" s="1"/>
  <c r="E5634" i="4"/>
  <c r="F5634" i="4"/>
  <c r="B5635" i="4"/>
  <c r="C5635" i="4"/>
  <c r="D5635" i="4" s="1"/>
  <c r="E5635" i="4"/>
  <c r="F5635" i="4"/>
  <c r="B5636" i="4"/>
  <c r="C5636" i="4"/>
  <c r="D5636" i="4" s="1"/>
  <c r="E5636" i="4"/>
  <c r="F5636" i="4"/>
  <c r="B5637" i="4"/>
  <c r="C5637" i="4"/>
  <c r="D5637" i="4"/>
  <c r="E5637" i="4"/>
  <c r="F5637" i="4"/>
  <c r="B5638" i="4"/>
  <c r="C5638" i="4"/>
  <c r="D5638" i="4"/>
  <c r="E5638" i="4"/>
  <c r="F5638" i="4"/>
  <c r="B5639" i="4"/>
  <c r="C5639" i="4"/>
  <c r="D5639" i="4" s="1"/>
  <c r="E5639" i="4"/>
  <c r="F5639" i="4"/>
  <c r="B5640" i="4"/>
  <c r="C5640" i="4"/>
  <c r="D5640" i="4"/>
  <c r="E5640" i="4"/>
  <c r="F5640" i="4"/>
  <c r="B5641" i="4"/>
  <c r="C5641" i="4"/>
  <c r="D5641" i="4"/>
  <c r="E5641" i="4"/>
  <c r="F5641" i="4"/>
  <c r="B5642" i="4"/>
  <c r="C5642" i="4"/>
  <c r="D5642" i="4" s="1"/>
  <c r="E5642" i="4"/>
  <c r="F5642" i="4"/>
  <c r="B5643" i="4"/>
  <c r="C5643" i="4"/>
  <c r="D5643" i="4"/>
  <c r="E5643" i="4"/>
  <c r="F5643" i="4"/>
  <c r="B5644" i="4"/>
  <c r="C5644" i="4"/>
  <c r="D5644" i="4"/>
  <c r="E5644" i="4"/>
  <c r="F5644" i="4"/>
  <c r="B5645" i="4"/>
  <c r="C5645" i="4"/>
  <c r="D5645" i="4" s="1"/>
  <c r="E5645" i="4"/>
  <c r="F5645" i="4"/>
  <c r="B5646" i="4"/>
  <c r="C5646" i="4"/>
  <c r="D5646" i="4"/>
  <c r="E5646" i="4"/>
  <c r="F5646" i="4"/>
  <c r="B5647" i="4"/>
  <c r="C5647" i="4"/>
  <c r="D5647" i="4"/>
  <c r="E5647" i="4"/>
  <c r="F5647" i="4"/>
  <c r="B5648" i="4"/>
  <c r="C5648" i="4"/>
  <c r="D5648" i="4" s="1"/>
  <c r="E5648" i="4"/>
  <c r="F5648" i="4"/>
  <c r="B5649" i="4"/>
  <c r="C5649" i="4"/>
  <c r="D5649" i="4" s="1"/>
  <c r="E5649" i="4"/>
  <c r="F5649" i="4"/>
  <c r="B5650" i="4"/>
  <c r="C5650" i="4"/>
  <c r="D5650" i="4"/>
  <c r="E5650" i="4"/>
  <c r="F5650" i="4"/>
  <c r="B5651" i="4"/>
  <c r="C5651" i="4"/>
  <c r="D5651" i="4"/>
  <c r="E5651" i="4"/>
  <c r="F5651" i="4"/>
  <c r="B5652" i="4"/>
  <c r="C5652" i="4"/>
  <c r="D5652" i="4" s="1"/>
  <c r="E5652" i="4"/>
  <c r="F5652" i="4"/>
  <c r="B5653" i="4"/>
  <c r="C5653" i="4"/>
  <c r="D5653" i="4"/>
  <c r="E5653" i="4"/>
  <c r="F5653" i="4"/>
  <c r="B5654" i="4"/>
  <c r="C5654" i="4"/>
  <c r="D5654" i="4"/>
  <c r="E5654" i="4"/>
  <c r="F5654" i="4"/>
  <c r="B5655" i="4"/>
  <c r="C5655" i="4"/>
  <c r="D5655" i="4"/>
  <c r="E5655" i="4"/>
  <c r="F5655" i="4"/>
  <c r="B5656" i="4"/>
  <c r="C5656" i="4"/>
  <c r="D5656" i="4" s="1"/>
  <c r="E5656" i="4"/>
  <c r="F5656" i="4"/>
  <c r="B5657" i="4"/>
  <c r="C5657" i="4"/>
  <c r="D5657" i="4" s="1"/>
  <c r="E5657" i="4"/>
  <c r="F5657" i="4"/>
  <c r="B5658" i="4"/>
  <c r="C5658" i="4"/>
  <c r="D5658" i="4"/>
  <c r="E5658" i="4"/>
  <c r="F5658" i="4"/>
  <c r="B5659" i="4"/>
  <c r="C5659" i="4"/>
  <c r="D5659" i="4"/>
  <c r="E5659" i="4"/>
  <c r="F5659" i="4"/>
  <c r="B5660" i="4"/>
  <c r="C5660" i="4"/>
  <c r="D5660" i="4"/>
  <c r="E5660" i="4"/>
  <c r="F5660" i="4"/>
  <c r="B5661" i="4"/>
  <c r="C5661" i="4"/>
  <c r="D5661" i="4"/>
  <c r="E5661" i="4"/>
  <c r="F5661" i="4"/>
  <c r="B5662" i="4"/>
  <c r="C5662" i="4"/>
  <c r="D5662" i="4" s="1"/>
  <c r="E5662" i="4"/>
  <c r="F5662" i="4"/>
  <c r="B5663" i="4"/>
  <c r="C5663" i="4"/>
  <c r="D5663" i="4"/>
  <c r="E5663" i="4"/>
  <c r="F5663" i="4"/>
  <c r="B5664" i="4"/>
  <c r="C5664" i="4"/>
  <c r="D5664" i="4"/>
  <c r="E5664" i="4"/>
  <c r="F5664" i="4"/>
  <c r="B5665" i="4"/>
  <c r="C5665" i="4"/>
  <c r="D5665" i="4"/>
  <c r="E5665" i="4"/>
  <c r="F5665" i="4"/>
  <c r="B5666" i="4"/>
  <c r="C5666" i="4"/>
  <c r="D5666" i="4" s="1"/>
  <c r="E5666" i="4"/>
  <c r="F5666" i="4"/>
  <c r="B5667" i="4"/>
  <c r="C5667" i="4"/>
  <c r="D5667" i="4"/>
  <c r="E5667" i="4"/>
  <c r="F5667" i="4"/>
  <c r="B5668" i="4"/>
  <c r="C5668" i="4"/>
  <c r="D5668" i="4" s="1"/>
  <c r="E5668" i="4"/>
  <c r="F5668" i="4"/>
  <c r="B5669" i="4"/>
  <c r="C5669" i="4"/>
  <c r="D5669" i="4" s="1"/>
  <c r="E5669" i="4"/>
  <c r="F5669" i="4"/>
  <c r="B5670" i="4"/>
  <c r="C5670" i="4"/>
  <c r="D5670" i="4"/>
  <c r="E5670" i="4"/>
  <c r="F5670" i="4"/>
  <c r="B5671" i="4"/>
  <c r="C5671" i="4"/>
  <c r="D5671" i="4"/>
  <c r="E5671" i="4"/>
  <c r="F5671" i="4"/>
  <c r="B5672" i="4"/>
  <c r="C5672" i="4"/>
  <c r="D5672" i="4"/>
  <c r="E5672" i="4"/>
  <c r="F5672" i="4"/>
  <c r="B5673" i="4"/>
  <c r="C5673" i="4"/>
  <c r="D5673" i="4" s="1"/>
  <c r="E5673" i="4"/>
  <c r="F5673" i="4"/>
  <c r="B5674" i="4"/>
  <c r="C5674" i="4"/>
  <c r="D5674" i="4"/>
  <c r="E5674" i="4"/>
  <c r="F5674" i="4"/>
  <c r="B5675" i="4"/>
  <c r="C5675" i="4"/>
  <c r="D5675" i="4"/>
  <c r="E5675" i="4"/>
  <c r="F5675" i="4"/>
  <c r="B5676" i="4"/>
  <c r="C5676" i="4"/>
  <c r="D5676" i="4"/>
  <c r="E5676" i="4"/>
  <c r="F5676" i="4"/>
  <c r="B5677" i="4"/>
  <c r="C5677" i="4"/>
  <c r="D5677" i="4" s="1"/>
  <c r="E5677" i="4"/>
  <c r="F5677" i="4"/>
  <c r="B5678" i="4"/>
  <c r="C5678" i="4"/>
  <c r="D5678" i="4"/>
  <c r="E5678" i="4"/>
  <c r="F5678" i="4"/>
  <c r="B5679" i="4"/>
  <c r="C5679" i="4"/>
  <c r="D5679" i="4" s="1"/>
  <c r="E5679" i="4"/>
  <c r="F5679" i="4"/>
  <c r="B5680" i="4"/>
  <c r="C5680" i="4"/>
  <c r="D5680" i="4" s="1"/>
  <c r="E5680" i="4"/>
  <c r="F5680" i="4"/>
  <c r="B5681" i="4"/>
  <c r="C5681" i="4"/>
  <c r="D5681" i="4"/>
  <c r="E5681" i="4"/>
  <c r="F5681" i="4"/>
  <c r="B5682" i="4"/>
  <c r="G5682" i="4" s="1"/>
  <c r="H5682" i="4" s="1"/>
  <c r="C5682" i="4"/>
  <c r="E5682" i="4"/>
  <c r="F5682" i="4"/>
  <c r="B5683" i="4"/>
  <c r="C5683" i="4"/>
  <c r="E5683" i="4"/>
  <c r="F5683" i="4"/>
  <c r="G5683" i="4"/>
  <c r="H5683" i="4" s="1"/>
  <c r="B5684" i="4"/>
  <c r="C5684" i="4"/>
  <c r="D5684" i="4"/>
  <c r="E5684" i="4"/>
  <c r="F5684" i="4"/>
  <c r="B5685" i="4"/>
  <c r="C5685" i="4"/>
  <c r="D5685" i="4"/>
  <c r="E5685" i="4"/>
  <c r="F5685" i="4"/>
  <c r="B5686" i="4"/>
  <c r="C5686" i="4"/>
  <c r="D5686" i="4"/>
  <c r="E5686" i="4"/>
  <c r="F5686" i="4"/>
  <c r="B5687" i="4"/>
  <c r="C5687" i="4"/>
  <c r="D5687" i="4"/>
  <c r="E5687" i="4"/>
  <c r="F5687" i="4"/>
  <c r="B5688" i="4"/>
  <c r="C5688" i="4"/>
  <c r="D5688" i="4" s="1"/>
  <c r="E5688" i="4"/>
  <c r="F5688" i="4"/>
  <c r="B5689" i="4"/>
  <c r="C5689" i="4"/>
  <c r="D5689" i="4" s="1"/>
  <c r="E5689" i="4"/>
  <c r="F5689" i="4"/>
  <c r="B5690" i="4"/>
  <c r="C5690" i="4"/>
  <c r="D5690" i="4" s="1"/>
  <c r="E5690" i="4"/>
  <c r="F5690" i="4"/>
  <c r="B5691" i="4"/>
  <c r="C5691" i="4"/>
  <c r="D5691" i="4"/>
  <c r="E5691" i="4"/>
  <c r="F5691" i="4"/>
  <c r="B5692" i="4"/>
  <c r="C5692" i="4"/>
  <c r="D5692" i="4"/>
  <c r="E5692" i="4"/>
  <c r="F5692" i="4"/>
  <c r="B5693" i="4"/>
  <c r="C5693" i="4"/>
  <c r="D5693" i="4" s="1"/>
  <c r="E5693" i="4"/>
  <c r="F5693" i="4"/>
  <c r="B5694" i="4"/>
  <c r="C5694" i="4"/>
  <c r="D5694" i="4"/>
  <c r="E5694" i="4"/>
  <c r="F5694" i="4"/>
  <c r="B5695" i="4"/>
  <c r="C5695" i="4"/>
  <c r="D5695" i="4"/>
  <c r="E5695" i="4"/>
  <c r="F5695" i="4"/>
  <c r="B5696" i="4"/>
  <c r="C5696" i="4"/>
  <c r="D5696" i="4" s="1"/>
  <c r="E5696" i="4"/>
  <c r="F5696" i="4"/>
  <c r="B5697" i="4"/>
  <c r="C5697" i="4"/>
  <c r="D5697" i="4"/>
  <c r="E5697" i="4"/>
  <c r="F5697" i="4"/>
  <c r="B5698" i="4"/>
  <c r="C5698" i="4"/>
  <c r="D5698" i="4" s="1"/>
  <c r="E5698" i="4"/>
  <c r="F5698" i="4"/>
  <c r="B5699" i="4"/>
  <c r="C5699" i="4"/>
  <c r="D5699" i="4"/>
  <c r="E5699" i="4"/>
  <c r="F5699" i="4"/>
  <c r="B5700" i="4"/>
  <c r="C5700" i="4"/>
  <c r="D5700" i="4" s="1"/>
  <c r="E5700" i="4"/>
  <c r="F5700" i="4"/>
  <c r="B5701" i="4"/>
  <c r="C5701" i="4"/>
  <c r="D5701" i="4"/>
  <c r="E5701" i="4"/>
  <c r="F5701" i="4"/>
  <c r="B5702" i="4"/>
  <c r="C5702" i="4"/>
  <c r="D5702" i="4" s="1"/>
  <c r="E5702" i="4"/>
  <c r="F5702" i="4"/>
  <c r="B5703" i="4"/>
  <c r="C5703" i="4"/>
  <c r="D5703" i="4" s="1"/>
  <c r="E5703" i="4"/>
  <c r="F5703" i="4"/>
  <c r="B5704" i="4"/>
  <c r="C5704" i="4"/>
  <c r="D5704" i="4" s="1"/>
  <c r="E5704" i="4"/>
  <c r="F5704" i="4"/>
  <c r="B5705" i="4"/>
  <c r="C5705" i="4"/>
  <c r="D5705" i="4"/>
  <c r="E5705" i="4"/>
  <c r="F5705" i="4"/>
  <c r="B5706" i="4"/>
  <c r="C5706" i="4"/>
  <c r="D5706" i="4" s="1"/>
  <c r="E5706" i="4"/>
  <c r="F5706" i="4"/>
  <c r="B5707" i="4"/>
  <c r="C5707" i="4"/>
  <c r="D5707" i="4"/>
  <c r="E5707" i="4"/>
  <c r="F5707" i="4"/>
  <c r="B5708" i="4"/>
  <c r="C5708" i="4"/>
  <c r="D5708" i="4"/>
  <c r="E5708" i="4"/>
  <c r="F5708" i="4"/>
  <c r="B5709" i="4"/>
  <c r="C5709" i="4"/>
  <c r="D5709" i="4"/>
  <c r="E5709" i="4"/>
  <c r="F5709" i="4"/>
  <c r="B5710" i="4"/>
  <c r="C5710" i="4"/>
  <c r="D5710" i="4" s="1"/>
  <c r="E5710" i="4"/>
  <c r="F5710" i="4"/>
  <c r="B5711" i="4"/>
  <c r="C5711" i="4"/>
  <c r="D5711" i="4"/>
  <c r="E5711" i="4"/>
  <c r="F5711" i="4"/>
  <c r="B5712" i="4"/>
  <c r="C5712" i="4"/>
  <c r="D5712" i="4"/>
  <c r="E5712" i="4"/>
  <c r="F5712" i="4"/>
  <c r="B5713" i="4"/>
  <c r="C5713" i="4"/>
  <c r="D5713" i="4" s="1"/>
  <c r="E5713" i="4"/>
  <c r="F5713" i="4"/>
  <c r="B5714" i="4"/>
  <c r="C5714" i="4"/>
  <c r="D5714" i="4"/>
  <c r="E5714" i="4"/>
  <c r="F5714" i="4"/>
  <c r="B5715" i="4"/>
  <c r="C5715" i="4"/>
  <c r="D5715" i="4"/>
  <c r="E5715" i="4"/>
  <c r="F5715" i="4"/>
  <c r="B5716" i="4"/>
  <c r="C5716" i="4"/>
  <c r="D5716" i="4"/>
  <c r="E5716" i="4"/>
  <c r="F5716" i="4"/>
  <c r="B5717" i="4"/>
  <c r="C5717" i="4"/>
  <c r="D5717" i="4"/>
  <c r="E5717" i="4"/>
  <c r="F5717" i="4"/>
  <c r="B5718" i="4"/>
  <c r="C5718" i="4"/>
  <c r="D5718" i="4"/>
  <c r="E5718" i="4"/>
  <c r="F5718" i="4"/>
  <c r="B5719" i="4"/>
  <c r="C5719" i="4"/>
  <c r="D5719" i="4" s="1"/>
  <c r="E5719" i="4"/>
  <c r="F5719" i="4"/>
  <c r="B5720" i="4"/>
  <c r="C5720" i="4"/>
  <c r="D5720" i="4"/>
  <c r="E5720" i="4"/>
  <c r="F5720" i="4"/>
  <c r="B5721" i="4"/>
  <c r="C5721" i="4"/>
  <c r="D5721" i="4"/>
  <c r="E5721" i="4"/>
  <c r="F5721" i="4"/>
  <c r="B5722" i="4"/>
  <c r="C5722" i="4"/>
  <c r="D5722" i="4"/>
  <c r="E5722" i="4"/>
  <c r="F5722" i="4"/>
  <c r="B5723" i="4"/>
  <c r="C5723" i="4"/>
  <c r="D5723" i="4" s="1"/>
  <c r="E5723" i="4"/>
  <c r="F5723" i="4"/>
  <c r="B5724" i="4"/>
  <c r="C5724" i="4"/>
  <c r="D5724" i="4"/>
  <c r="E5724" i="4"/>
  <c r="F5724" i="4"/>
  <c r="B5725" i="4"/>
  <c r="C5725" i="4"/>
  <c r="D5725" i="4" s="1"/>
  <c r="E5725" i="4"/>
  <c r="F5725" i="4"/>
  <c r="B5726" i="4"/>
  <c r="C5726" i="4"/>
  <c r="D5726" i="4"/>
  <c r="E5726" i="4"/>
  <c r="F5726" i="4"/>
  <c r="B5727" i="4"/>
  <c r="C5727" i="4"/>
  <c r="D5727" i="4"/>
  <c r="E5727" i="4"/>
  <c r="F5727" i="4"/>
  <c r="B5728" i="4"/>
  <c r="C5728" i="4"/>
  <c r="D5728" i="4" s="1"/>
  <c r="E5728" i="4"/>
  <c r="F5728" i="4"/>
  <c r="B5729" i="4"/>
  <c r="C5729" i="4"/>
  <c r="D5729" i="4" s="1"/>
  <c r="E5729" i="4"/>
  <c r="F5729" i="4"/>
  <c r="B5730" i="4"/>
  <c r="C5730" i="4"/>
  <c r="D5730" i="4" s="1"/>
  <c r="E5730" i="4"/>
  <c r="F5730" i="4"/>
  <c r="B5731" i="4"/>
  <c r="C5731" i="4"/>
  <c r="D5731" i="4"/>
  <c r="E5731" i="4"/>
  <c r="F5731" i="4"/>
  <c r="B5732" i="4"/>
  <c r="C5732" i="4"/>
  <c r="D5732" i="4" s="1"/>
  <c r="E5732" i="4"/>
  <c r="F5732" i="4"/>
  <c r="B5733" i="4"/>
  <c r="C5733" i="4"/>
  <c r="D5733" i="4"/>
  <c r="E5733" i="4"/>
  <c r="F5733" i="4"/>
  <c r="B5734" i="4"/>
  <c r="C5734" i="4"/>
  <c r="D5734" i="4"/>
  <c r="E5734" i="4"/>
  <c r="F5734" i="4"/>
  <c r="B5735" i="4"/>
  <c r="C5735" i="4"/>
  <c r="D5735" i="4" s="1"/>
  <c r="E5735" i="4"/>
  <c r="F5735" i="4"/>
  <c r="B5736" i="4"/>
  <c r="C5736" i="4"/>
  <c r="D5736" i="4"/>
  <c r="E5736" i="4"/>
  <c r="F5736" i="4"/>
  <c r="B5737" i="4"/>
  <c r="C5737" i="4"/>
  <c r="D5737" i="4"/>
  <c r="E5737" i="4"/>
  <c r="F5737" i="4"/>
  <c r="B5738" i="4"/>
  <c r="C5738" i="4"/>
  <c r="D5738" i="4"/>
  <c r="E5738" i="4"/>
  <c r="F5738" i="4"/>
  <c r="B5739" i="4"/>
  <c r="C5739" i="4"/>
  <c r="D5739" i="4"/>
  <c r="E5739" i="4"/>
  <c r="F5739" i="4"/>
  <c r="B5740" i="4"/>
  <c r="C5740" i="4"/>
  <c r="D5740" i="4" s="1"/>
  <c r="E5740" i="4"/>
  <c r="F5740" i="4"/>
  <c r="B5741" i="4"/>
  <c r="C5741" i="4"/>
  <c r="D5741" i="4" s="1"/>
  <c r="E5741" i="4"/>
  <c r="F5741" i="4"/>
  <c r="B5742" i="4"/>
  <c r="C5742" i="4"/>
  <c r="D5742" i="4"/>
  <c r="E5742" i="4"/>
  <c r="F5742" i="4"/>
  <c r="B5743" i="4"/>
  <c r="C5743" i="4"/>
  <c r="D5743" i="4"/>
  <c r="E5743" i="4"/>
  <c r="F5743" i="4"/>
  <c r="B5744" i="4"/>
  <c r="C5744" i="4"/>
  <c r="D5744" i="4"/>
  <c r="E5744" i="4"/>
  <c r="F5744" i="4"/>
  <c r="B5745" i="4"/>
  <c r="C5745" i="4"/>
  <c r="D5745" i="4"/>
  <c r="E5745" i="4"/>
  <c r="F5745" i="4"/>
  <c r="B5746" i="4"/>
  <c r="C5746" i="4"/>
  <c r="D5746" i="4"/>
  <c r="E5746" i="4"/>
  <c r="F5746" i="4"/>
  <c r="B5747" i="4"/>
  <c r="C5747" i="4"/>
  <c r="D5747" i="4"/>
  <c r="E5747" i="4"/>
  <c r="F5747" i="4"/>
  <c r="B5748" i="4"/>
  <c r="C5748" i="4"/>
  <c r="D5748" i="4"/>
  <c r="E5748" i="4"/>
  <c r="F5748" i="4"/>
  <c r="B5749" i="4"/>
  <c r="C5749" i="4"/>
  <c r="D5749" i="4"/>
  <c r="E5749" i="4"/>
  <c r="F5749" i="4"/>
  <c r="B5750" i="4"/>
  <c r="C5750" i="4"/>
  <c r="D5750" i="4"/>
  <c r="E5750" i="4"/>
  <c r="F5750" i="4"/>
  <c r="B5751" i="4"/>
  <c r="C5751" i="4"/>
  <c r="D5751" i="4" s="1"/>
  <c r="E5751" i="4"/>
  <c r="F5751" i="4"/>
  <c r="B5752" i="4"/>
  <c r="C5752" i="4"/>
  <c r="D5752" i="4"/>
  <c r="E5752" i="4"/>
  <c r="F5752" i="4"/>
  <c r="B5753" i="4"/>
  <c r="C5753" i="4"/>
  <c r="D5753" i="4" s="1"/>
  <c r="E5753" i="4"/>
  <c r="F5753" i="4"/>
  <c r="B5754" i="4"/>
  <c r="C5754" i="4"/>
  <c r="D5754" i="4" s="1"/>
  <c r="E5754" i="4"/>
  <c r="F5754" i="4"/>
  <c r="B5755" i="4"/>
  <c r="C5755" i="4"/>
  <c r="D5755" i="4"/>
  <c r="E5755" i="4"/>
  <c r="F5755" i="4"/>
  <c r="B5756" i="4"/>
  <c r="C5756" i="4"/>
  <c r="D5756" i="4" s="1"/>
  <c r="E5756" i="4"/>
  <c r="F5756" i="4"/>
  <c r="B5757" i="4"/>
  <c r="C5757" i="4"/>
  <c r="D5757" i="4" s="1"/>
  <c r="E5757" i="4"/>
  <c r="F5757" i="4"/>
  <c r="B5758" i="4"/>
  <c r="C5758" i="4"/>
  <c r="D5758" i="4"/>
  <c r="E5758" i="4"/>
  <c r="F5758" i="4"/>
  <c r="B5759" i="4"/>
  <c r="C5759" i="4"/>
  <c r="D5759" i="4"/>
  <c r="E5759" i="4"/>
  <c r="F5759" i="4"/>
  <c r="B5760" i="4"/>
  <c r="C5760" i="4"/>
  <c r="D5760" i="4" s="1"/>
  <c r="E5760" i="4"/>
  <c r="F5760" i="4"/>
  <c r="B5761" i="4"/>
  <c r="C5761" i="4"/>
  <c r="D5761" i="4"/>
  <c r="E5761" i="4"/>
  <c r="F5761" i="4"/>
  <c r="B5762" i="4"/>
  <c r="C5762" i="4"/>
  <c r="D5762" i="4"/>
  <c r="E5762" i="4"/>
  <c r="F5762" i="4"/>
  <c r="B5763" i="4"/>
  <c r="C5763" i="4"/>
  <c r="D5763" i="4"/>
  <c r="E5763" i="4"/>
  <c r="F5763" i="4"/>
  <c r="B5764" i="4"/>
  <c r="C5764" i="4"/>
  <c r="D5764" i="4" s="1"/>
  <c r="E5764" i="4"/>
  <c r="F5764" i="4"/>
  <c r="B5765" i="4"/>
  <c r="C5765" i="4"/>
  <c r="D5765" i="4" s="1"/>
  <c r="E5765" i="4"/>
  <c r="F5765" i="4"/>
  <c r="B5766" i="4"/>
  <c r="C5766" i="4"/>
  <c r="D5766" i="4" s="1"/>
  <c r="E5766" i="4"/>
  <c r="F5766" i="4"/>
  <c r="B5767" i="4"/>
  <c r="C5767" i="4"/>
  <c r="D5767" i="4" s="1"/>
  <c r="E5767" i="4"/>
  <c r="F5767" i="4"/>
  <c r="B5768" i="4"/>
  <c r="C5768" i="4"/>
  <c r="D5768" i="4"/>
  <c r="E5768" i="4"/>
  <c r="F5768" i="4"/>
  <c r="B5769" i="4"/>
  <c r="C5769" i="4"/>
  <c r="D5769" i="4" s="1"/>
  <c r="E5769" i="4"/>
  <c r="F5769" i="4"/>
  <c r="B5770" i="4"/>
  <c r="C5770" i="4"/>
  <c r="D5770" i="4" s="1"/>
  <c r="E5770" i="4"/>
  <c r="F5770" i="4"/>
  <c r="B5771" i="4"/>
  <c r="C5771" i="4"/>
  <c r="D5771" i="4" s="1"/>
  <c r="E5771" i="4"/>
  <c r="F5771" i="4"/>
  <c r="B5772" i="4"/>
  <c r="C5772" i="4"/>
  <c r="D5772" i="4"/>
  <c r="E5772" i="4"/>
  <c r="F5772" i="4"/>
  <c r="B5773" i="4"/>
  <c r="C5773" i="4"/>
  <c r="D5773" i="4"/>
  <c r="E5773" i="4"/>
  <c r="F5773" i="4"/>
  <c r="B5774" i="4"/>
  <c r="C5774" i="4"/>
  <c r="D5774" i="4"/>
  <c r="E5774" i="4"/>
  <c r="F5774" i="4"/>
  <c r="B5775" i="4"/>
  <c r="C5775" i="4"/>
  <c r="D5775" i="4" s="1"/>
  <c r="E5775" i="4"/>
  <c r="F5775" i="4"/>
  <c r="B5776" i="4"/>
  <c r="C5776" i="4"/>
  <c r="D5776" i="4" s="1"/>
  <c r="E5776" i="4"/>
  <c r="F5776" i="4"/>
  <c r="B5777" i="4"/>
  <c r="C5777" i="4"/>
  <c r="D5777" i="4"/>
  <c r="E5777" i="4"/>
  <c r="F5777" i="4"/>
  <c r="B5778" i="4"/>
  <c r="C5778" i="4"/>
  <c r="D5778" i="4" s="1"/>
  <c r="E5778" i="4"/>
  <c r="F5778" i="4"/>
  <c r="B5779" i="4"/>
  <c r="C5779" i="4"/>
  <c r="D5779" i="4"/>
  <c r="E5779" i="4"/>
  <c r="F5779" i="4"/>
  <c r="B5780" i="4"/>
  <c r="C5780" i="4"/>
  <c r="D5780" i="4"/>
  <c r="E5780" i="4"/>
  <c r="F5780" i="4"/>
  <c r="B5781" i="4"/>
  <c r="C5781" i="4"/>
  <c r="D5781" i="4" s="1"/>
  <c r="E5781" i="4"/>
  <c r="F5781" i="4"/>
  <c r="B5782" i="4"/>
  <c r="C5782" i="4"/>
  <c r="D5782" i="4"/>
  <c r="E5782" i="4"/>
  <c r="F5782" i="4"/>
  <c r="B5783" i="4"/>
  <c r="C5783" i="4"/>
  <c r="D5783" i="4"/>
  <c r="E5783" i="4"/>
  <c r="F5783" i="4"/>
  <c r="B5784" i="4"/>
  <c r="C5784" i="4"/>
  <c r="D5784" i="4" s="1"/>
  <c r="E5784" i="4"/>
  <c r="F5784" i="4"/>
  <c r="B5785" i="4"/>
  <c r="C5785" i="4"/>
  <c r="D5785" i="4"/>
  <c r="E5785" i="4"/>
  <c r="F5785" i="4"/>
  <c r="B5786" i="4"/>
  <c r="C5786" i="4"/>
  <c r="D5786" i="4"/>
  <c r="E5786" i="4"/>
  <c r="F5786" i="4"/>
  <c r="B5787" i="4"/>
  <c r="C5787" i="4"/>
  <c r="D5787" i="4" s="1"/>
  <c r="E5787" i="4"/>
  <c r="F5787" i="4"/>
  <c r="B5788" i="4"/>
  <c r="C5788" i="4"/>
  <c r="D5788" i="4"/>
  <c r="E5788" i="4"/>
  <c r="F5788" i="4"/>
  <c r="B5789" i="4"/>
  <c r="C5789" i="4"/>
  <c r="D5789" i="4"/>
  <c r="E5789" i="4"/>
  <c r="F5789" i="4"/>
  <c r="B5790" i="4"/>
  <c r="C5790" i="4"/>
  <c r="D5790" i="4" s="1"/>
  <c r="E5790" i="4"/>
  <c r="F5790" i="4"/>
  <c r="B5791" i="4"/>
  <c r="C5791" i="4"/>
  <c r="D5791" i="4" s="1"/>
  <c r="E5791" i="4"/>
  <c r="F5791" i="4"/>
  <c r="B5792" i="4"/>
  <c r="C5792" i="4"/>
  <c r="D5792" i="4"/>
  <c r="E5792" i="4"/>
  <c r="F5792" i="4"/>
  <c r="B5793" i="4"/>
  <c r="C5793" i="4"/>
  <c r="D5793" i="4"/>
  <c r="E5793" i="4"/>
  <c r="F5793" i="4"/>
  <c r="B5794" i="4"/>
  <c r="C5794" i="4"/>
  <c r="D5794" i="4" s="1"/>
  <c r="E5794" i="4"/>
  <c r="F5794" i="4"/>
  <c r="B5795" i="4"/>
  <c r="C5795" i="4"/>
  <c r="D5795" i="4"/>
  <c r="E5795" i="4"/>
  <c r="F5795" i="4"/>
  <c r="B5796" i="4"/>
  <c r="C5796" i="4"/>
  <c r="D5796" i="4" s="1"/>
  <c r="E5796" i="4"/>
  <c r="F5796" i="4"/>
  <c r="B5797" i="4"/>
  <c r="C5797" i="4"/>
  <c r="D5797" i="4" s="1"/>
  <c r="E5797" i="4"/>
  <c r="F5797" i="4"/>
  <c r="B5798" i="4"/>
  <c r="C5798" i="4"/>
  <c r="D5798" i="4" s="1"/>
  <c r="E5798" i="4"/>
  <c r="F5798" i="4"/>
  <c r="B5799" i="4"/>
  <c r="C5799" i="4"/>
  <c r="D5799" i="4" s="1"/>
  <c r="E5799" i="4"/>
  <c r="F5799" i="4"/>
  <c r="B5800" i="4"/>
  <c r="C5800" i="4"/>
  <c r="D5800" i="4"/>
  <c r="E5800" i="4"/>
  <c r="F5800" i="4"/>
  <c r="B5801" i="4"/>
  <c r="C5801" i="4"/>
  <c r="D5801" i="4" s="1"/>
  <c r="E5801" i="4"/>
  <c r="F5801" i="4"/>
  <c r="B5802" i="4"/>
  <c r="C5802" i="4"/>
  <c r="D5802" i="4" s="1"/>
  <c r="E5802" i="4"/>
  <c r="F5802" i="4"/>
  <c r="B5803" i="4"/>
  <c r="C5803" i="4"/>
  <c r="D5803" i="4"/>
  <c r="E5803" i="4"/>
  <c r="F5803" i="4"/>
  <c r="B5804" i="4"/>
  <c r="C5804" i="4"/>
  <c r="D5804" i="4" s="1"/>
  <c r="E5804" i="4"/>
  <c r="F5804" i="4"/>
  <c r="B5805" i="4"/>
  <c r="C5805" i="4"/>
  <c r="D5805" i="4"/>
  <c r="E5805" i="4"/>
  <c r="F5805" i="4"/>
  <c r="B5806" i="4"/>
  <c r="C5806" i="4"/>
  <c r="D5806" i="4" s="1"/>
  <c r="E5806" i="4"/>
  <c r="F5806" i="4"/>
  <c r="B5807" i="4"/>
  <c r="C5807" i="4"/>
  <c r="D5807" i="4" s="1"/>
  <c r="E5807" i="4"/>
  <c r="F5807" i="4"/>
  <c r="B5808" i="4"/>
  <c r="C5808" i="4"/>
  <c r="D5808" i="4" s="1"/>
  <c r="E5808" i="4"/>
  <c r="F5808" i="4"/>
  <c r="B5809" i="4"/>
  <c r="C5809" i="4"/>
  <c r="D5809" i="4" s="1"/>
  <c r="E5809" i="4"/>
  <c r="F5809" i="4"/>
  <c r="B5810" i="4"/>
  <c r="C5810" i="4"/>
  <c r="D5810" i="4"/>
  <c r="E5810" i="4"/>
  <c r="F5810" i="4"/>
  <c r="B5811" i="4"/>
  <c r="C5811" i="4"/>
  <c r="D5811" i="4"/>
  <c r="E5811" i="4"/>
  <c r="F5811" i="4"/>
  <c r="B5812" i="4"/>
  <c r="C5812" i="4"/>
  <c r="D5812" i="4" s="1"/>
  <c r="E5812" i="4"/>
  <c r="F5812" i="4"/>
  <c r="B5813" i="4"/>
  <c r="C5813" i="4"/>
  <c r="D5813" i="4"/>
  <c r="E5813" i="4"/>
  <c r="F5813" i="4"/>
  <c r="B5814" i="4"/>
  <c r="C5814" i="4"/>
  <c r="D5814" i="4" s="1"/>
  <c r="E5814" i="4"/>
  <c r="F5814" i="4"/>
  <c r="B5815" i="4"/>
  <c r="C5815" i="4"/>
  <c r="D5815" i="4" s="1"/>
  <c r="E5815" i="4"/>
  <c r="F5815" i="4"/>
  <c r="B5816" i="4"/>
  <c r="C5816" i="4"/>
  <c r="D5816" i="4"/>
  <c r="E5816" i="4"/>
  <c r="F5816" i="4"/>
  <c r="B5817" i="4"/>
  <c r="C5817" i="4"/>
  <c r="D5817" i="4"/>
  <c r="E5817" i="4"/>
  <c r="F5817" i="4"/>
  <c r="B5818" i="4"/>
  <c r="C5818" i="4"/>
  <c r="D5818" i="4" s="1"/>
  <c r="E5818" i="4"/>
  <c r="F5818" i="4"/>
  <c r="B5819" i="4"/>
  <c r="C5819" i="4"/>
  <c r="D5819" i="4"/>
  <c r="E5819" i="4"/>
  <c r="F5819" i="4"/>
  <c r="B5820" i="4"/>
  <c r="C5820" i="4"/>
  <c r="D5820" i="4"/>
  <c r="E5820" i="4"/>
  <c r="F5820" i="4"/>
  <c r="B5821" i="4"/>
  <c r="C5821" i="4"/>
  <c r="D5821" i="4"/>
  <c r="E5821" i="4"/>
  <c r="F5821" i="4"/>
  <c r="B5822" i="4"/>
  <c r="C5822" i="4"/>
  <c r="D5822" i="4"/>
  <c r="E5822" i="4"/>
  <c r="F5822" i="4"/>
  <c r="B5823" i="4"/>
  <c r="C5823" i="4"/>
  <c r="D5823" i="4"/>
  <c r="E5823" i="4"/>
  <c r="F5823" i="4"/>
  <c r="B5824" i="4"/>
  <c r="C5824" i="4"/>
  <c r="D5824" i="4" s="1"/>
  <c r="E5824" i="4"/>
  <c r="F5824" i="4"/>
  <c r="B5825" i="4"/>
  <c r="C5825" i="4"/>
  <c r="D5825" i="4"/>
  <c r="E5825" i="4"/>
  <c r="F5825" i="4"/>
  <c r="B5826" i="4"/>
  <c r="C5826" i="4"/>
  <c r="D5826" i="4" s="1"/>
  <c r="E5826" i="4"/>
  <c r="F5826" i="4"/>
  <c r="B5827" i="4"/>
  <c r="C5827" i="4"/>
  <c r="D5827" i="4" s="1"/>
  <c r="E5827" i="4"/>
  <c r="F5827" i="4"/>
  <c r="B5828" i="4"/>
  <c r="C5828" i="4"/>
  <c r="D5828" i="4" s="1"/>
  <c r="E5828" i="4"/>
  <c r="F5828" i="4"/>
  <c r="B5829" i="4"/>
  <c r="C5829" i="4"/>
  <c r="D5829" i="4"/>
  <c r="E5829" i="4"/>
  <c r="F5829" i="4"/>
  <c r="B5830" i="4"/>
  <c r="C5830" i="4"/>
  <c r="D5830" i="4"/>
  <c r="E5830" i="4"/>
  <c r="F5830" i="4"/>
  <c r="B5831" i="4"/>
  <c r="C5831" i="4"/>
  <c r="D5831" i="4"/>
  <c r="E5831" i="4"/>
  <c r="F5831" i="4"/>
  <c r="B5832" i="4"/>
  <c r="C5832" i="4"/>
  <c r="D5832" i="4" s="1"/>
  <c r="E5832" i="4"/>
  <c r="F5832" i="4"/>
  <c r="B5833" i="4"/>
  <c r="C5833" i="4"/>
  <c r="D5833" i="4"/>
  <c r="E5833" i="4"/>
  <c r="F5833" i="4"/>
  <c r="B5834" i="4"/>
  <c r="C5834" i="4"/>
  <c r="D5834" i="4"/>
  <c r="E5834" i="4"/>
  <c r="F5834" i="4"/>
  <c r="B5835" i="4"/>
  <c r="C5835" i="4"/>
  <c r="D5835" i="4" s="1"/>
  <c r="E5835" i="4"/>
  <c r="F5835" i="4"/>
  <c r="B5836" i="4"/>
  <c r="C5836" i="4"/>
  <c r="D5836" i="4"/>
  <c r="E5836" i="4"/>
  <c r="F5836" i="4"/>
  <c r="B5837" i="4"/>
  <c r="C5837" i="4"/>
  <c r="D5837" i="4"/>
  <c r="E5837" i="4"/>
  <c r="F5837" i="4"/>
  <c r="B5838" i="4"/>
  <c r="C5838" i="4"/>
  <c r="D5838" i="4"/>
  <c r="E5838" i="4"/>
  <c r="F5838" i="4"/>
  <c r="B5839" i="4"/>
  <c r="C5839" i="4"/>
  <c r="D5839" i="4"/>
  <c r="E5839" i="4"/>
  <c r="F5839" i="4"/>
  <c r="B5840" i="4"/>
  <c r="C5840" i="4"/>
  <c r="D5840" i="4" s="1"/>
  <c r="E5840" i="4"/>
  <c r="F5840" i="4"/>
  <c r="B5841" i="4"/>
  <c r="C5841" i="4"/>
  <c r="D5841" i="4"/>
  <c r="E5841" i="4"/>
  <c r="F5841" i="4"/>
  <c r="B5842" i="4"/>
  <c r="C5842" i="4"/>
  <c r="D5842" i="4"/>
  <c r="E5842" i="4"/>
  <c r="F5842" i="4"/>
  <c r="B5843" i="4"/>
  <c r="C5843" i="4"/>
  <c r="D5843" i="4"/>
  <c r="E5843" i="4"/>
  <c r="F5843" i="4"/>
  <c r="B5844" i="4"/>
  <c r="C5844" i="4"/>
  <c r="D5844" i="4" s="1"/>
  <c r="E5844" i="4"/>
  <c r="F5844" i="4"/>
  <c r="B5845" i="4"/>
  <c r="C5845" i="4"/>
  <c r="D5845" i="4"/>
  <c r="E5845" i="4"/>
  <c r="F5845" i="4"/>
  <c r="B5846" i="4"/>
  <c r="C5846" i="4"/>
  <c r="D5846" i="4" s="1"/>
  <c r="E5846" i="4"/>
  <c r="F5846" i="4"/>
  <c r="B5847" i="4"/>
  <c r="C5847" i="4"/>
  <c r="D5847" i="4" s="1"/>
  <c r="E5847" i="4"/>
  <c r="F5847" i="4"/>
  <c r="B5848" i="4"/>
  <c r="C5848" i="4"/>
  <c r="D5848" i="4" s="1"/>
  <c r="E5848" i="4"/>
  <c r="F5848" i="4"/>
  <c r="B5849" i="4"/>
  <c r="C5849" i="4"/>
  <c r="D5849" i="4" s="1"/>
  <c r="E5849" i="4"/>
  <c r="F5849" i="4"/>
  <c r="B5850" i="4"/>
  <c r="C5850" i="4"/>
  <c r="D5850" i="4"/>
  <c r="E5850" i="4"/>
  <c r="F5850" i="4"/>
  <c r="B5851" i="4"/>
  <c r="C5851" i="4"/>
  <c r="D5851" i="4" s="1"/>
  <c r="E5851" i="4"/>
  <c r="F5851" i="4"/>
  <c r="B5852" i="4"/>
  <c r="C5852" i="4"/>
  <c r="D5852" i="4" s="1"/>
  <c r="E5852" i="4"/>
  <c r="F5852" i="4"/>
  <c r="B5853" i="4"/>
  <c r="C5853" i="4"/>
  <c r="D5853" i="4"/>
  <c r="E5853" i="4"/>
  <c r="F5853" i="4"/>
  <c r="B5854" i="4"/>
  <c r="C5854" i="4"/>
  <c r="D5854" i="4" s="1"/>
  <c r="E5854" i="4"/>
  <c r="F5854" i="4"/>
  <c r="B5855" i="4"/>
  <c r="C5855" i="4"/>
  <c r="D5855" i="4" s="1"/>
  <c r="E5855" i="4"/>
  <c r="F5855" i="4"/>
  <c r="B5856" i="4"/>
  <c r="C5856" i="4"/>
  <c r="D5856" i="4"/>
  <c r="E5856" i="4"/>
  <c r="F5856" i="4"/>
  <c r="B5857" i="4"/>
  <c r="C5857" i="4"/>
  <c r="D5857" i="4"/>
  <c r="E5857" i="4"/>
  <c r="F5857" i="4"/>
  <c r="B5858" i="4"/>
  <c r="C5858" i="4"/>
  <c r="D5858" i="4"/>
  <c r="E5858" i="4"/>
  <c r="F5858" i="4"/>
  <c r="B5859" i="4"/>
  <c r="C5859" i="4"/>
  <c r="D5859" i="4"/>
  <c r="E5859" i="4"/>
  <c r="F5859" i="4"/>
  <c r="B5860" i="4"/>
  <c r="C5860" i="4"/>
  <c r="D5860" i="4" s="1"/>
  <c r="E5860" i="4"/>
  <c r="F5860" i="4"/>
  <c r="B5861" i="4"/>
  <c r="C5861" i="4"/>
  <c r="D5861" i="4" s="1"/>
  <c r="E5861" i="4"/>
  <c r="F5861" i="4"/>
  <c r="B5862" i="4"/>
  <c r="C5862" i="4"/>
  <c r="D5862" i="4"/>
  <c r="E5862" i="4"/>
  <c r="F5862" i="4"/>
  <c r="B5863" i="4"/>
  <c r="C5863" i="4"/>
  <c r="D5863" i="4"/>
  <c r="E5863" i="4"/>
  <c r="F5863" i="4"/>
  <c r="B5864" i="4"/>
  <c r="C5864" i="4"/>
  <c r="D5864" i="4" s="1"/>
  <c r="E5864" i="4"/>
  <c r="F5864" i="4"/>
  <c r="B5865" i="4"/>
  <c r="C5865" i="4"/>
  <c r="D5865" i="4"/>
  <c r="E5865" i="4"/>
  <c r="F5865" i="4"/>
  <c r="B5866" i="4"/>
  <c r="C5866" i="4"/>
  <c r="D5866" i="4"/>
  <c r="E5866" i="4"/>
  <c r="F5866" i="4"/>
  <c r="B5867" i="4"/>
  <c r="C5867" i="4"/>
  <c r="D5867" i="4"/>
  <c r="E5867" i="4"/>
  <c r="F5867" i="4"/>
  <c r="B5868" i="4"/>
  <c r="C5868" i="4"/>
  <c r="D5868" i="4"/>
  <c r="E5868" i="4"/>
  <c r="F5868" i="4"/>
  <c r="B5869" i="4"/>
  <c r="C5869" i="4"/>
  <c r="D5869" i="4"/>
  <c r="E5869" i="4"/>
  <c r="F5869" i="4"/>
  <c r="B5870" i="4"/>
  <c r="C5870" i="4"/>
  <c r="D5870" i="4" s="1"/>
  <c r="E5870" i="4"/>
  <c r="F5870" i="4"/>
  <c r="B5871" i="4"/>
  <c r="C5871" i="4"/>
  <c r="D5871" i="4" s="1"/>
  <c r="E5871" i="4"/>
  <c r="F5871" i="4"/>
  <c r="B5872" i="4"/>
  <c r="C5872" i="4"/>
  <c r="D5872" i="4"/>
  <c r="E5872" i="4"/>
  <c r="F5872" i="4"/>
  <c r="B5873" i="4"/>
  <c r="C5873" i="4"/>
  <c r="D5873" i="4"/>
  <c r="E5873" i="4"/>
  <c r="F5873" i="4"/>
  <c r="B5874" i="4"/>
  <c r="C5874" i="4"/>
  <c r="D5874" i="4"/>
  <c r="E5874" i="4"/>
  <c r="F5874" i="4"/>
  <c r="B5875" i="4"/>
  <c r="C5875" i="4"/>
  <c r="D5875" i="4" s="1"/>
  <c r="E5875" i="4"/>
  <c r="F5875" i="4"/>
  <c r="B5876" i="4"/>
  <c r="C5876" i="4"/>
  <c r="D5876" i="4" s="1"/>
  <c r="E5876" i="4"/>
  <c r="F5876" i="4"/>
  <c r="B5877" i="4"/>
  <c r="C5877" i="4"/>
  <c r="D5877" i="4"/>
  <c r="E5877" i="4"/>
  <c r="F5877" i="4"/>
  <c r="B5878" i="4"/>
  <c r="C5878" i="4"/>
  <c r="D5878" i="4"/>
  <c r="E5878" i="4"/>
  <c r="F5878" i="4"/>
  <c r="B5879" i="4"/>
  <c r="C5879" i="4"/>
  <c r="D5879" i="4"/>
  <c r="E5879" i="4"/>
  <c r="F5879" i="4"/>
  <c r="B5880" i="4"/>
  <c r="C5880" i="4"/>
  <c r="D5880" i="4" s="1"/>
  <c r="E5880" i="4"/>
  <c r="F5880" i="4"/>
  <c r="B5881" i="4"/>
  <c r="C5881" i="4"/>
  <c r="D5881" i="4"/>
  <c r="E5881" i="4"/>
  <c r="F5881" i="4"/>
  <c r="B5882" i="4"/>
  <c r="C5882" i="4"/>
  <c r="D5882" i="4"/>
  <c r="E5882" i="4"/>
  <c r="F5882" i="4"/>
  <c r="B5883" i="4"/>
  <c r="C5883" i="4"/>
  <c r="D5883" i="4" s="1"/>
  <c r="E5883" i="4"/>
  <c r="F5883" i="4"/>
  <c r="B5884" i="4"/>
  <c r="C5884" i="4"/>
  <c r="D5884" i="4" s="1"/>
  <c r="E5884" i="4"/>
  <c r="F5884" i="4"/>
  <c r="B5885" i="4"/>
  <c r="C5885" i="4"/>
  <c r="D5885" i="4"/>
  <c r="E5885" i="4"/>
  <c r="F5885" i="4"/>
  <c r="B5886" i="4"/>
  <c r="C5886" i="4"/>
  <c r="D5886" i="4"/>
  <c r="E5886" i="4"/>
  <c r="F5886" i="4"/>
  <c r="B5887" i="4"/>
  <c r="C5887" i="4"/>
  <c r="D5887" i="4" s="1"/>
  <c r="E5887" i="4"/>
  <c r="F5887" i="4"/>
  <c r="B5888" i="4"/>
  <c r="C5888" i="4"/>
  <c r="D5888" i="4" s="1"/>
  <c r="E5888" i="4"/>
  <c r="F5888" i="4"/>
  <c r="B5889" i="4"/>
  <c r="C5889" i="4"/>
  <c r="D5889" i="4"/>
  <c r="E5889" i="4"/>
  <c r="F5889" i="4"/>
  <c r="B5890" i="4"/>
  <c r="C5890" i="4"/>
  <c r="D5890" i="4" s="1"/>
  <c r="E5890" i="4"/>
  <c r="F5890" i="4"/>
  <c r="B5891" i="4"/>
  <c r="C5891" i="4"/>
  <c r="D5891" i="4" s="1"/>
  <c r="E5891" i="4"/>
  <c r="F5891" i="4"/>
  <c r="B5892" i="4"/>
  <c r="C5892" i="4"/>
  <c r="D5892" i="4"/>
  <c r="E5892" i="4"/>
  <c r="F5892" i="4"/>
  <c r="B5893" i="4"/>
  <c r="C5893" i="4"/>
  <c r="D5893" i="4" s="1"/>
  <c r="E5893" i="4"/>
  <c r="F5893" i="4"/>
  <c r="B5894" i="4"/>
  <c r="C5894" i="4"/>
  <c r="D5894" i="4"/>
  <c r="E5894" i="4"/>
  <c r="F5894" i="4"/>
  <c r="B5895" i="4"/>
  <c r="C5895" i="4"/>
  <c r="D5895" i="4"/>
  <c r="E5895" i="4"/>
  <c r="F5895" i="4"/>
  <c r="B5896" i="4"/>
  <c r="C5896" i="4"/>
  <c r="D5896" i="4" s="1"/>
  <c r="E5896" i="4"/>
  <c r="F5896" i="4"/>
  <c r="B5897" i="4"/>
  <c r="C5897" i="4"/>
  <c r="D5897" i="4" s="1"/>
  <c r="E5897" i="4"/>
  <c r="F5897" i="4"/>
  <c r="B5898" i="4"/>
  <c r="C5898" i="4"/>
  <c r="D5898" i="4"/>
  <c r="E5898" i="4"/>
  <c r="F5898" i="4"/>
  <c r="B5899" i="4"/>
  <c r="C5899" i="4"/>
  <c r="D5899" i="4"/>
  <c r="E5899" i="4"/>
  <c r="F5899" i="4"/>
  <c r="B5900" i="4"/>
  <c r="C5900" i="4"/>
  <c r="D5900" i="4" s="1"/>
  <c r="E5900" i="4"/>
  <c r="F5900" i="4"/>
  <c r="B5901" i="4"/>
  <c r="C5901" i="4"/>
  <c r="D5901" i="4" s="1"/>
  <c r="E5901" i="4"/>
  <c r="F5901" i="4"/>
  <c r="B5902" i="4"/>
  <c r="C5902" i="4"/>
  <c r="D5902" i="4" s="1"/>
  <c r="E5902" i="4"/>
  <c r="F5902" i="4"/>
  <c r="B5903" i="4"/>
  <c r="C5903" i="4"/>
  <c r="D5903" i="4" s="1"/>
  <c r="E5903" i="4"/>
  <c r="F5903" i="4"/>
  <c r="B5904" i="4"/>
  <c r="C5904" i="4"/>
  <c r="D5904" i="4"/>
  <c r="E5904" i="4"/>
  <c r="F5904" i="4"/>
  <c r="B5905" i="4"/>
  <c r="C5905" i="4"/>
  <c r="D5905" i="4"/>
  <c r="E5905" i="4"/>
  <c r="F5905" i="4"/>
  <c r="B5906" i="4"/>
  <c r="C5906" i="4"/>
  <c r="D5906" i="4"/>
  <c r="E5906" i="4"/>
  <c r="F5906" i="4"/>
  <c r="B5907" i="4"/>
  <c r="C5907" i="4"/>
  <c r="D5907" i="4"/>
  <c r="E5907" i="4"/>
  <c r="F5907" i="4"/>
  <c r="B5908" i="4"/>
  <c r="C5908" i="4"/>
  <c r="D5908" i="4"/>
  <c r="E5908" i="4"/>
  <c r="F5908" i="4"/>
  <c r="B5909" i="4"/>
  <c r="C5909" i="4"/>
  <c r="D5909" i="4"/>
  <c r="E5909" i="4"/>
  <c r="F5909" i="4"/>
  <c r="B5910" i="4"/>
  <c r="C5910" i="4"/>
  <c r="D5910" i="4" s="1"/>
  <c r="E5910" i="4"/>
  <c r="F5910" i="4"/>
  <c r="B5911" i="4"/>
  <c r="C5911" i="4"/>
  <c r="D5911" i="4"/>
  <c r="E5911" i="4"/>
  <c r="F5911" i="4"/>
  <c r="B5912" i="4"/>
  <c r="C5912" i="4"/>
  <c r="D5912" i="4" s="1"/>
  <c r="E5912" i="4"/>
  <c r="F5912" i="4"/>
  <c r="B5913" i="4"/>
  <c r="C5913" i="4"/>
  <c r="D5913" i="4"/>
  <c r="E5913" i="4"/>
  <c r="F5913" i="4"/>
  <c r="B5914" i="4"/>
  <c r="C5914" i="4"/>
  <c r="D5914" i="4"/>
  <c r="E5914" i="4"/>
  <c r="F5914" i="4"/>
  <c r="B5915" i="4"/>
  <c r="C5915" i="4"/>
  <c r="D5915" i="4"/>
  <c r="E5915" i="4"/>
  <c r="F5915" i="4"/>
  <c r="B5916" i="4"/>
  <c r="C5916" i="4"/>
  <c r="D5916" i="4"/>
  <c r="E5916" i="4"/>
  <c r="F5916" i="4"/>
  <c r="B5917" i="4"/>
  <c r="C5917" i="4"/>
  <c r="E5917" i="4"/>
  <c r="F5917" i="4"/>
  <c r="B5918" i="4"/>
  <c r="C5918" i="4"/>
  <c r="E5918" i="4"/>
  <c r="F5918" i="4"/>
  <c r="B5919" i="4"/>
  <c r="C5919" i="4"/>
  <c r="D5919" i="4" s="1"/>
  <c r="E5919" i="4"/>
  <c r="F5919" i="4"/>
  <c r="B5920" i="4"/>
  <c r="C5920" i="4"/>
  <c r="D5920" i="4" s="1"/>
  <c r="E5920" i="4"/>
  <c r="F5920" i="4"/>
  <c r="B5921" i="4"/>
  <c r="C5921" i="4"/>
  <c r="D5921" i="4"/>
  <c r="E5921" i="4"/>
  <c r="F5921" i="4"/>
  <c r="B5922" i="4"/>
  <c r="C5922" i="4"/>
  <c r="D5922" i="4" s="1"/>
  <c r="E5922" i="4"/>
  <c r="F5922" i="4"/>
  <c r="B5923" i="4"/>
  <c r="C5923" i="4"/>
  <c r="D5923" i="4"/>
  <c r="E5923" i="4"/>
  <c r="F5923" i="4"/>
  <c r="B5924" i="4"/>
  <c r="C5924" i="4"/>
  <c r="D5924" i="4" s="1"/>
  <c r="E5924" i="4"/>
  <c r="F5924" i="4"/>
  <c r="B5925" i="4"/>
  <c r="C5925" i="4"/>
  <c r="D5925" i="4" s="1"/>
  <c r="E5925" i="4"/>
  <c r="F5925" i="4"/>
  <c r="B5926" i="4"/>
  <c r="C5926" i="4"/>
  <c r="D5926" i="4"/>
  <c r="E5926" i="4"/>
  <c r="F5926" i="4"/>
  <c r="B5927" i="4"/>
  <c r="C5927" i="4"/>
  <c r="D5927" i="4"/>
  <c r="E5927" i="4"/>
  <c r="F5927" i="4"/>
  <c r="B5928" i="4"/>
  <c r="C5928" i="4"/>
  <c r="D5928" i="4" s="1"/>
  <c r="E5928" i="4"/>
  <c r="F5928" i="4"/>
  <c r="B5929" i="4"/>
  <c r="C5929" i="4"/>
  <c r="D5929" i="4"/>
  <c r="E5929" i="4"/>
  <c r="F5929" i="4"/>
  <c r="B5930" i="4"/>
  <c r="C5930" i="4"/>
  <c r="D5930" i="4" s="1"/>
  <c r="E5930" i="4"/>
  <c r="F5930" i="4"/>
  <c r="B5931" i="4"/>
  <c r="C5931" i="4"/>
  <c r="D5931" i="4"/>
  <c r="E5931" i="4"/>
  <c r="F5931" i="4"/>
  <c r="B5932" i="4"/>
  <c r="C5932" i="4"/>
  <c r="D5932" i="4" s="1"/>
  <c r="E5932" i="4"/>
  <c r="F5932" i="4"/>
  <c r="B5933" i="4"/>
  <c r="C5933" i="4"/>
  <c r="D5933" i="4" s="1"/>
  <c r="E5933" i="4"/>
  <c r="F5933" i="4"/>
  <c r="B5934" i="4"/>
  <c r="C5934" i="4"/>
  <c r="D5934" i="4"/>
  <c r="E5934" i="4"/>
  <c r="F5934" i="4"/>
  <c r="B5935" i="4"/>
  <c r="C5935" i="4"/>
  <c r="D5935" i="4" s="1"/>
  <c r="E5935" i="4"/>
  <c r="F5935" i="4"/>
  <c r="B5936" i="4"/>
  <c r="C5936" i="4"/>
  <c r="D5936" i="4"/>
  <c r="E5936" i="4"/>
  <c r="F5936" i="4"/>
  <c r="B5937" i="4"/>
  <c r="C5937" i="4"/>
  <c r="D5937" i="4"/>
  <c r="E5937" i="4"/>
  <c r="F5937" i="4"/>
  <c r="B5938" i="4"/>
  <c r="C5938" i="4"/>
  <c r="D5938" i="4"/>
  <c r="E5938" i="4"/>
  <c r="F5938" i="4"/>
  <c r="B5939" i="4"/>
  <c r="C5939" i="4"/>
  <c r="D5939" i="4"/>
  <c r="E5939" i="4"/>
  <c r="F5939" i="4"/>
  <c r="B5940" i="4"/>
  <c r="C5940" i="4"/>
  <c r="D5940" i="4"/>
  <c r="E5940" i="4"/>
  <c r="F5940" i="4"/>
  <c r="B5941" i="4"/>
  <c r="C5941" i="4"/>
  <c r="D5941" i="4" s="1"/>
  <c r="E5941" i="4"/>
  <c r="F5941" i="4"/>
  <c r="B5942" i="4"/>
  <c r="C5942" i="4"/>
  <c r="D5942" i="4" s="1"/>
  <c r="E5942" i="4"/>
  <c r="F5942" i="4"/>
  <c r="B5943" i="4"/>
  <c r="C5943" i="4"/>
  <c r="D5943" i="4"/>
  <c r="E5943" i="4"/>
  <c r="F5943" i="4"/>
  <c r="B5944" i="4"/>
  <c r="C5944" i="4"/>
  <c r="D5944" i="4"/>
  <c r="E5944" i="4"/>
  <c r="F5944" i="4"/>
  <c r="B5945" i="4"/>
  <c r="C5945" i="4"/>
  <c r="D5945" i="4"/>
  <c r="E5945" i="4"/>
  <c r="F5945" i="4"/>
  <c r="B5946" i="4"/>
  <c r="C5946" i="4"/>
  <c r="D5946" i="4" s="1"/>
  <c r="E5946" i="4"/>
  <c r="F5946" i="4"/>
  <c r="B5947" i="4"/>
  <c r="C5947" i="4"/>
  <c r="D5947" i="4"/>
  <c r="E5947" i="4"/>
  <c r="F5947" i="4"/>
  <c r="B5948" i="4"/>
  <c r="C5948" i="4"/>
  <c r="D5948" i="4"/>
  <c r="E5948" i="4"/>
  <c r="F5948" i="4"/>
  <c r="B5949" i="4"/>
  <c r="C5949" i="4"/>
  <c r="D5949" i="4"/>
  <c r="E5949" i="4"/>
  <c r="F5949" i="4"/>
  <c r="B5950" i="4"/>
  <c r="C5950" i="4"/>
  <c r="D5950" i="4"/>
  <c r="E5950" i="4"/>
  <c r="F5950" i="4"/>
  <c r="B5951" i="4"/>
  <c r="C5951" i="4"/>
  <c r="D5951" i="4"/>
  <c r="E5951" i="4"/>
  <c r="F5951" i="4"/>
  <c r="B5952" i="4"/>
  <c r="C5952" i="4"/>
  <c r="D5952" i="4" s="1"/>
  <c r="E5952" i="4"/>
  <c r="F5952" i="4"/>
  <c r="B5953" i="4"/>
  <c r="C5953" i="4"/>
  <c r="D5953" i="4" s="1"/>
  <c r="E5953" i="4"/>
  <c r="F5953" i="4"/>
  <c r="B5954" i="4"/>
  <c r="C5954" i="4"/>
  <c r="D5954" i="4"/>
  <c r="E5954" i="4"/>
  <c r="F5954" i="4"/>
  <c r="B5955" i="4"/>
  <c r="C5955" i="4"/>
  <c r="D5955" i="4" s="1"/>
  <c r="E5955" i="4"/>
  <c r="F5955" i="4"/>
  <c r="B5956" i="4"/>
  <c r="C5956" i="4"/>
  <c r="D5956" i="4"/>
  <c r="E5956" i="4"/>
  <c r="F5956" i="4"/>
  <c r="B5957" i="4"/>
  <c r="C5957" i="4"/>
  <c r="D5957" i="4" s="1"/>
  <c r="E5957" i="4"/>
  <c r="F5957" i="4"/>
  <c r="B5958" i="4"/>
  <c r="C5958" i="4"/>
  <c r="D5958" i="4"/>
  <c r="E5958" i="4"/>
  <c r="F5958" i="4"/>
  <c r="B5959" i="4"/>
  <c r="C5959" i="4"/>
  <c r="D5959" i="4"/>
  <c r="E5959" i="4"/>
  <c r="F5959" i="4"/>
  <c r="B5960" i="4"/>
  <c r="C5960" i="4"/>
  <c r="D5960" i="4"/>
  <c r="E5960" i="4"/>
  <c r="F5960" i="4"/>
  <c r="B5961" i="4"/>
  <c r="C5961" i="4"/>
  <c r="D5961" i="4"/>
  <c r="E5961" i="4"/>
  <c r="F5961" i="4"/>
  <c r="B5962" i="4"/>
  <c r="C5962" i="4"/>
  <c r="D5962" i="4" s="1"/>
  <c r="E5962" i="4"/>
  <c r="F5962" i="4"/>
  <c r="B5963" i="4"/>
  <c r="C5963" i="4"/>
  <c r="D5963" i="4"/>
  <c r="E5963" i="4"/>
  <c r="F5963" i="4"/>
  <c r="B5964" i="4"/>
  <c r="C5964" i="4"/>
  <c r="D5964" i="4"/>
  <c r="E5964" i="4"/>
  <c r="F5964" i="4"/>
  <c r="B5965" i="4"/>
  <c r="C5965" i="4"/>
  <c r="D5965" i="4"/>
  <c r="E5965" i="4"/>
  <c r="F5965" i="4"/>
  <c r="B5966" i="4"/>
  <c r="C5966" i="4"/>
  <c r="D5966" i="4" s="1"/>
  <c r="E5966" i="4"/>
  <c r="F5966" i="4"/>
  <c r="B5967" i="4"/>
  <c r="C5967" i="4"/>
  <c r="D5967" i="4"/>
  <c r="E5967" i="4"/>
  <c r="F5967" i="4"/>
  <c r="B5968" i="4"/>
  <c r="C5968" i="4"/>
  <c r="D5968" i="4"/>
  <c r="E5968" i="4"/>
  <c r="F5968" i="4"/>
  <c r="B5969" i="4"/>
  <c r="C5969" i="4"/>
  <c r="D5969" i="4" s="1"/>
  <c r="E5969" i="4"/>
  <c r="F5969" i="4"/>
  <c r="B5970" i="4"/>
  <c r="C5970" i="4"/>
  <c r="D5970" i="4" s="1"/>
  <c r="E5970" i="4"/>
  <c r="F5970" i="4"/>
  <c r="B5971" i="4"/>
  <c r="C5971" i="4"/>
  <c r="D5971" i="4" s="1"/>
  <c r="E5971" i="4"/>
  <c r="F5971" i="4"/>
  <c r="B5972" i="4"/>
  <c r="C5972" i="4"/>
  <c r="D5972" i="4"/>
  <c r="E5972" i="4"/>
  <c r="F5972" i="4"/>
  <c r="B5973" i="4"/>
  <c r="C5973" i="4"/>
  <c r="D5973" i="4"/>
  <c r="E5973" i="4"/>
  <c r="F5973" i="4"/>
  <c r="B5974" i="4"/>
  <c r="C5974" i="4"/>
  <c r="D5974" i="4"/>
  <c r="E5974" i="4"/>
  <c r="F5974" i="4"/>
  <c r="B5975" i="4"/>
  <c r="C5975" i="4"/>
  <c r="D5975" i="4" s="1"/>
  <c r="E5975" i="4"/>
  <c r="F5975" i="4"/>
  <c r="B5976" i="4"/>
  <c r="C5976" i="4"/>
  <c r="D5976" i="4"/>
  <c r="E5976" i="4"/>
  <c r="F5976" i="4"/>
  <c r="B5977" i="4"/>
  <c r="C5977" i="4"/>
  <c r="D5977" i="4" s="1"/>
  <c r="E5977" i="4"/>
  <c r="F5977" i="4"/>
  <c r="B5978" i="4"/>
  <c r="C5978" i="4"/>
  <c r="D5978" i="4" s="1"/>
  <c r="E5978" i="4"/>
  <c r="F5978" i="4"/>
  <c r="B5979" i="4"/>
  <c r="C5979" i="4"/>
  <c r="D5979" i="4"/>
  <c r="E5979" i="4"/>
  <c r="F5979" i="4"/>
  <c r="B5980" i="4"/>
  <c r="C5980" i="4"/>
  <c r="D5980" i="4"/>
  <c r="E5980" i="4"/>
  <c r="F5980" i="4"/>
  <c r="B5981" i="4"/>
  <c r="C5981" i="4"/>
  <c r="D5981" i="4"/>
  <c r="E5981" i="4"/>
  <c r="F5981" i="4"/>
  <c r="B5982" i="4"/>
  <c r="C5982" i="4"/>
  <c r="D5982" i="4"/>
  <c r="E5982" i="4"/>
  <c r="F5982" i="4"/>
  <c r="B5983" i="4"/>
  <c r="C5983" i="4"/>
  <c r="D5983" i="4" s="1"/>
  <c r="E5983" i="4"/>
  <c r="F5983" i="4"/>
  <c r="B5984" i="4"/>
  <c r="C5984" i="4"/>
  <c r="D5984" i="4" s="1"/>
  <c r="E5984" i="4"/>
  <c r="F5984" i="4"/>
  <c r="B5985" i="4"/>
  <c r="C5985" i="4"/>
  <c r="D5985" i="4" s="1"/>
  <c r="E5985" i="4"/>
  <c r="F5985" i="4"/>
  <c r="B5986" i="4"/>
  <c r="C5986" i="4"/>
  <c r="D5986" i="4"/>
  <c r="E5986" i="4"/>
  <c r="F5986" i="4"/>
  <c r="B5987" i="4"/>
  <c r="C5987" i="4"/>
  <c r="D5987" i="4" s="1"/>
  <c r="E5987" i="4"/>
  <c r="F5987" i="4"/>
  <c r="B5988" i="4"/>
  <c r="C5988" i="4"/>
  <c r="D5988" i="4" s="1"/>
  <c r="E5988" i="4"/>
  <c r="F5988" i="4"/>
  <c r="B5989" i="4"/>
  <c r="C5989" i="4"/>
  <c r="D5989" i="4"/>
  <c r="E5989" i="4"/>
  <c r="F5989" i="4"/>
  <c r="B5990" i="4"/>
  <c r="C5990" i="4"/>
  <c r="D5990" i="4"/>
  <c r="E5990" i="4"/>
  <c r="F5990" i="4"/>
  <c r="B5991" i="4"/>
  <c r="C5991" i="4"/>
  <c r="D5991" i="4"/>
  <c r="E5991" i="4"/>
  <c r="F5991" i="4"/>
  <c r="B5992" i="4"/>
  <c r="C5992" i="4"/>
  <c r="D5992" i="4" s="1"/>
  <c r="E5992" i="4"/>
  <c r="F5992" i="4"/>
  <c r="B5993" i="4"/>
  <c r="C5993" i="4"/>
  <c r="D5993" i="4"/>
  <c r="E5993" i="4"/>
  <c r="F5993" i="4"/>
  <c r="B5994" i="4"/>
  <c r="C5994" i="4"/>
  <c r="D5994" i="4"/>
  <c r="E5994" i="4"/>
  <c r="F5994" i="4"/>
  <c r="B5995" i="4"/>
  <c r="C5995" i="4"/>
  <c r="D5995" i="4" s="1"/>
  <c r="E5995" i="4"/>
  <c r="F5995" i="4"/>
  <c r="B5996" i="4"/>
  <c r="C5996" i="4"/>
  <c r="D5996" i="4" s="1"/>
  <c r="E5996" i="4"/>
  <c r="F5996" i="4"/>
  <c r="B5997" i="4"/>
  <c r="C5997" i="4"/>
  <c r="D5997" i="4" s="1"/>
  <c r="E5997" i="4"/>
  <c r="F5997" i="4"/>
  <c r="B5998" i="4"/>
  <c r="C5998" i="4"/>
  <c r="D5998" i="4" s="1"/>
  <c r="E5998" i="4"/>
  <c r="F5998" i="4"/>
  <c r="G5998" i="4" s="1"/>
  <c r="H5998" i="4" s="1"/>
  <c r="B5999" i="4"/>
  <c r="C5999" i="4"/>
  <c r="D5999" i="4"/>
  <c r="E5999" i="4"/>
  <c r="F5999" i="4"/>
  <c r="B6000" i="4"/>
  <c r="C6000" i="4"/>
  <c r="D6000" i="4"/>
  <c r="E6000" i="4"/>
  <c r="F6000" i="4"/>
  <c r="B6001" i="4"/>
  <c r="C6001" i="4"/>
  <c r="D6001" i="4" s="1"/>
  <c r="E6001" i="4"/>
  <c r="F6001" i="4"/>
  <c r="B6002" i="4"/>
  <c r="C6002" i="4"/>
  <c r="D6002" i="4" s="1"/>
  <c r="E6002" i="4"/>
  <c r="F6002" i="4"/>
  <c r="B6003" i="4"/>
  <c r="C6003" i="4"/>
  <c r="D6003" i="4" s="1"/>
  <c r="E6003" i="4"/>
  <c r="F6003" i="4"/>
  <c r="B6004" i="4"/>
  <c r="C6004" i="4"/>
  <c r="D6004" i="4"/>
  <c r="E6004" i="4"/>
  <c r="F6004" i="4"/>
  <c r="B6005" i="4"/>
  <c r="C6005" i="4"/>
  <c r="D6005" i="4"/>
  <c r="E6005" i="4"/>
  <c r="F6005" i="4"/>
  <c r="B6006" i="4"/>
  <c r="C6006" i="4"/>
  <c r="D6006" i="4" s="1"/>
  <c r="E6006" i="4"/>
  <c r="F6006" i="4"/>
  <c r="B6007" i="4"/>
  <c r="C6007" i="4"/>
  <c r="D6007" i="4" s="1"/>
  <c r="E6007" i="4"/>
  <c r="F6007" i="4"/>
  <c r="B6008" i="4"/>
  <c r="C6008" i="4"/>
  <c r="D6008" i="4" s="1"/>
  <c r="E6008" i="4"/>
  <c r="F6008" i="4"/>
  <c r="B6009" i="4"/>
  <c r="C6009" i="4"/>
  <c r="D6009" i="4"/>
  <c r="E6009" i="4"/>
  <c r="F6009" i="4"/>
  <c r="B6010" i="4"/>
  <c r="C6010" i="4"/>
  <c r="D6010" i="4" s="1"/>
  <c r="E6010" i="4"/>
  <c r="F6010" i="4"/>
  <c r="B6011" i="4"/>
  <c r="C6011" i="4"/>
  <c r="D6011" i="4"/>
  <c r="E6011" i="4"/>
  <c r="F6011" i="4"/>
  <c r="B6012" i="4"/>
  <c r="C6012" i="4"/>
  <c r="D6012" i="4" s="1"/>
  <c r="E6012" i="4"/>
  <c r="F6012" i="4"/>
  <c r="B6013" i="4"/>
  <c r="C6013" i="4"/>
  <c r="D6013" i="4" s="1"/>
  <c r="E6013" i="4"/>
  <c r="F6013" i="4"/>
  <c r="B6014" i="4"/>
  <c r="C6014" i="4"/>
  <c r="D6014" i="4"/>
  <c r="E6014" i="4"/>
  <c r="F6014" i="4"/>
  <c r="B6015" i="4"/>
  <c r="C6015" i="4"/>
  <c r="D6015" i="4"/>
  <c r="E6015" i="4"/>
  <c r="F6015" i="4"/>
  <c r="B6016" i="4"/>
  <c r="C6016" i="4"/>
  <c r="D6016" i="4"/>
  <c r="E6016" i="4"/>
  <c r="F6016" i="4"/>
  <c r="B6017" i="4"/>
  <c r="C6017" i="4"/>
  <c r="D6017" i="4"/>
  <c r="E6017" i="4"/>
  <c r="F6017" i="4"/>
  <c r="B6018" i="4"/>
  <c r="C6018" i="4"/>
  <c r="D6018" i="4" s="1"/>
  <c r="E6018" i="4"/>
  <c r="F6018" i="4"/>
  <c r="B6019" i="4"/>
  <c r="C6019" i="4"/>
  <c r="D6019" i="4"/>
  <c r="E6019" i="4"/>
  <c r="F6019" i="4"/>
  <c r="B6020" i="4"/>
  <c r="C6020" i="4"/>
  <c r="D6020" i="4" s="1"/>
  <c r="E6020" i="4"/>
  <c r="F6020" i="4"/>
  <c r="B6021" i="4"/>
  <c r="C6021" i="4"/>
  <c r="D6021" i="4"/>
  <c r="E6021" i="4"/>
  <c r="F6021" i="4"/>
  <c r="B6022" i="4"/>
  <c r="C6022" i="4"/>
  <c r="D6022" i="4"/>
  <c r="E6022" i="4"/>
  <c r="F6022" i="4"/>
  <c r="B6023" i="4"/>
  <c r="C6023" i="4"/>
  <c r="D6023" i="4"/>
  <c r="E6023" i="4"/>
  <c r="F6023" i="4"/>
  <c r="B6024" i="4"/>
  <c r="C6024" i="4"/>
  <c r="D6024" i="4"/>
  <c r="E6024" i="4"/>
  <c r="F6024" i="4"/>
  <c r="B6025" i="4"/>
  <c r="C6025" i="4"/>
  <c r="D6025" i="4"/>
  <c r="E6025" i="4"/>
  <c r="F6025" i="4"/>
  <c r="B6026" i="4"/>
  <c r="C6026" i="4"/>
  <c r="D6026" i="4"/>
  <c r="E6026" i="4"/>
  <c r="F6026" i="4"/>
  <c r="B6027" i="4"/>
  <c r="C6027" i="4"/>
  <c r="D6027" i="4"/>
  <c r="E6027" i="4"/>
  <c r="F6027" i="4"/>
  <c r="B6028" i="4"/>
  <c r="C6028" i="4"/>
  <c r="D6028" i="4" s="1"/>
  <c r="E6028" i="4"/>
  <c r="F6028" i="4"/>
  <c r="B6029" i="4"/>
  <c r="C6029" i="4"/>
  <c r="D6029" i="4"/>
  <c r="E6029" i="4"/>
  <c r="F6029" i="4"/>
  <c r="B6030" i="4"/>
  <c r="C6030" i="4"/>
  <c r="D6030" i="4"/>
  <c r="E6030" i="4"/>
  <c r="F6030" i="4"/>
  <c r="B6031" i="4"/>
  <c r="C6031" i="4"/>
  <c r="D6031" i="4" s="1"/>
  <c r="E6031" i="4"/>
  <c r="F6031" i="4"/>
  <c r="B6032" i="4"/>
  <c r="C6032" i="4"/>
  <c r="D6032" i="4"/>
  <c r="E6032" i="4"/>
  <c r="F6032" i="4"/>
  <c r="B6033" i="4"/>
  <c r="C6033" i="4"/>
  <c r="D6033" i="4"/>
  <c r="E6033" i="4"/>
  <c r="F6033" i="4"/>
  <c r="B6034" i="4"/>
  <c r="C6034" i="4"/>
  <c r="D6034" i="4" s="1"/>
  <c r="E6034" i="4"/>
  <c r="F6034" i="4"/>
  <c r="B6035" i="4"/>
  <c r="C6035" i="4"/>
  <c r="D6035" i="4"/>
  <c r="E6035" i="4"/>
  <c r="F6035" i="4"/>
  <c r="B6036" i="4"/>
  <c r="C6036" i="4"/>
  <c r="D6036" i="4" s="1"/>
  <c r="E6036" i="4"/>
  <c r="F6036" i="4"/>
  <c r="B6037" i="4"/>
  <c r="C6037" i="4"/>
  <c r="D6037" i="4" s="1"/>
  <c r="E6037" i="4"/>
  <c r="F6037" i="4"/>
  <c r="B6038" i="4"/>
  <c r="C6038" i="4"/>
  <c r="D6038" i="4" s="1"/>
  <c r="E6038" i="4"/>
  <c r="F6038" i="4"/>
  <c r="B6039" i="4"/>
  <c r="C6039" i="4"/>
  <c r="D6039" i="4"/>
  <c r="E6039" i="4"/>
  <c r="F6039" i="4"/>
  <c r="B6040" i="4"/>
  <c r="C6040" i="4"/>
  <c r="D6040" i="4"/>
  <c r="E6040" i="4"/>
  <c r="F6040" i="4"/>
  <c r="B6041" i="4"/>
  <c r="C6041" i="4"/>
  <c r="D6041" i="4"/>
  <c r="E6041" i="4"/>
  <c r="F6041" i="4"/>
  <c r="B6042" i="4"/>
  <c r="C6042" i="4"/>
  <c r="D6042" i="4" s="1"/>
  <c r="E6042" i="4"/>
  <c r="F6042" i="4"/>
  <c r="B6043" i="4"/>
  <c r="C6043" i="4"/>
  <c r="D6043" i="4" s="1"/>
  <c r="E6043" i="4"/>
  <c r="F6043" i="4"/>
  <c r="B6044" i="4"/>
  <c r="C6044" i="4"/>
  <c r="D6044" i="4" s="1"/>
  <c r="E6044" i="4"/>
  <c r="F6044" i="4"/>
  <c r="B6045" i="4"/>
  <c r="C6045" i="4"/>
  <c r="D6045" i="4"/>
  <c r="E6045" i="4"/>
  <c r="F6045" i="4"/>
  <c r="B6046" i="4"/>
  <c r="C6046" i="4"/>
  <c r="D6046" i="4" s="1"/>
  <c r="E6046" i="4"/>
  <c r="F6046" i="4"/>
  <c r="B6047" i="4"/>
  <c r="C6047" i="4"/>
  <c r="D6047" i="4" s="1"/>
  <c r="E6047" i="4"/>
  <c r="F6047" i="4"/>
  <c r="B6048" i="4"/>
  <c r="C6048" i="4"/>
  <c r="D6048" i="4" s="1"/>
  <c r="E6048" i="4"/>
  <c r="F6048" i="4"/>
  <c r="B6049" i="4"/>
  <c r="C6049" i="4"/>
  <c r="D6049" i="4"/>
  <c r="E6049" i="4"/>
  <c r="F6049" i="4"/>
  <c r="B6050" i="4"/>
  <c r="C6050" i="4"/>
  <c r="D6050" i="4" s="1"/>
  <c r="E6050" i="4"/>
  <c r="F6050" i="4"/>
  <c r="B6051" i="4"/>
  <c r="C6051" i="4"/>
  <c r="D6051" i="4" s="1"/>
  <c r="E6051" i="4"/>
  <c r="F6051" i="4"/>
  <c r="B6052" i="4"/>
  <c r="C6052" i="4"/>
  <c r="D6052" i="4"/>
  <c r="E6052" i="4"/>
  <c r="F6052" i="4"/>
  <c r="B6053" i="4"/>
  <c r="C6053" i="4"/>
  <c r="D6053" i="4"/>
  <c r="E6053" i="4"/>
  <c r="F6053" i="4"/>
  <c r="B6054" i="4"/>
  <c r="C6054" i="4"/>
  <c r="D6054" i="4"/>
  <c r="E6054" i="4"/>
  <c r="F6054" i="4"/>
  <c r="B6055" i="4"/>
  <c r="C6055" i="4"/>
  <c r="D6055" i="4" s="1"/>
  <c r="E6055" i="4"/>
  <c r="F6055" i="4"/>
  <c r="B6056" i="4"/>
  <c r="C6056" i="4"/>
  <c r="D6056" i="4" s="1"/>
  <c r="E6056" i="4"/>
  <c r="F6056" i="4"/>
  <c r="B6057" i="4"/>
  <c r="C6057" i="4"/>
  <c r="D6057" i="4" s="1"/>
  <c r="E6057" i="4"/>
  <c r="F6057" i="4"/>
  <c r="B6058" i="4"/>
  <c r="C6058" i="4"/>
  <c r="D6058" i="4"/>
  <c r="E6058" i="4"/>
  <c r="F6058" i="4"/>
  <c r="B6059" i="4"/>
  <c r="C6059" i="4"/>
  <c r="D6059" i="4"/>
  <c r="E6059" i="4"/>
  <c r="F6059" i="4"/>
  <c r="B6060" i="4"/>
  <c r="C6060" i="4"/>
  <c r="D6060" i="4" s="1"/>
  <c r="E6060" i="4"/>
  <c r="F6060" i="4"/>
  <c r="B6061" i="4"/>
  <c r="C6061" i="4"/>
  <c r="D6061" i="4"/>
  <c r="E6061" i="4"/>
  <c r="F6061" i="4"/>
  <c r="B6062" i="4"/>
  <c r="C6062" i="4"/>
  <c r="D6062" i="4"/>
  <c r="E6062" i="4"/>
  <c r="F6062" i="4"/>
  <c r="B6063" i="4"/>
  <c r="C6063" i="4"/>
  <c r="D6063" i="4"/>
  <c r="E6063" i="4"/>
  <c r="F6063" i="4"/>
  <c r="B6064" i="4"/>
  <c r="C6064" i="4"/>
  <c r="D6064" i="4" s="1"/>
  <c r="E6064" i="4"/>
  <c r="F6064" i="4"/>
  <c r="B6065" i="4"/>
  <c r="C6065" i="4"/>
  <c r="D6065" i="4"/>
  <c r="E6065" i="4"/>
  <c r="F6065" i="4"/>
  <c r="B6066" i="4"/>
  <c r="C6066" i="4"/>
  <c r="D6066" i="4"/>
  <c r="E6066" i="4"/>
  <c r="F6066" i="4"/>
  <c r="B6067" i="4"/>
  <c r="C6067" i="4"/>
  <c r="D6067" i="4"/>
  <c r="E6067" i="4"/>
  <c r="F6067" i="4"/>
  <c r="B6068" i="4"/>
  <c r="C6068" i="4"/>
  <c r="D6068" i="4"/>
  <c r="E6068" i="4"/>
  <c r="F6068" i="4"/>
  <c r="B6069" i="4"/>
  <c r="C6069" i="4"/>
  <c r="D6069" i="4"/>
  <c r="E6069" i="4"/>
  <c r="F6069" i="4"/>
  <c r="B6070" i="4"/>
  <c r="C6070" i="4"/>
  <c r="D6070" i="4"/>
  <c r="E6070" i="4"/>
  <c r="F6070" i="4"/>
  <c r="B6071" i="4"/>
  <c r="C6071" i="4"/>
  <c r="D6071" i="4" s="1"/>
  <c r="E6071" i="4"/>
  <c r="F6071" i="4"/>
  <c r="B6072" i="4"/>
  <c r="C6072" i="4"/>
  <c r="D6072" i="4" s="1"/>
  <c r="E6072" i="4"/>
  <c r="F6072" i="4"/>
  <c r="B6073" i="4"/>
  <c r="C6073" i="4"/>
  <c r="D6073" i="4" s="1"/>
  <c r="E6073" i="4"/>
  <c r="F6073" i="4"/>
  <c r="B6074" i="4"/>
  <c r="C6074" i="4"/>
  <c r="D6074" i="4"/>
  <c r="E6074" i="4"/>
  <c r="F6074" i="4"/>
  <c r="B6075" i="4"/>
  <c r="C6075" i="4"/>
  <c r="D6075" i="4" s="1"/>
  <c r="E6075" i="4"/>
  <c r="F6075" i="4"/>
  <c r="B6076" i="4"/>
  <c r="C6076" i="4"/>
  <c r="D6076" i="4"/>
  <c r="E6076" i="4"/>
  <c r="F6076" i="4"/>
  <c r="B6077" i="4"/>
  <c r="C6077" i="4"/>
  <c r="D6077" i="4"/>
  <c r="E6077" i="4"/>
  <c r="F6077" i="4"/>
  <c r="B6078" i="4"/>
  <c r="C6078" i="4"/>
  <c r="D6078" i="4" s="1"/>
  <c r="E6078" i="4"/>
  <c r="F6078" i="4"/>
  <c r="B6079" i="4"/>
  <c r="C6079" i="4"/>
  <c r="D6079" i="4" s="1"/>
  <c r="E6079" i="4"/>
  <c r="F6079" i="4"/>
  <c r="B6080" i="4"/>
  <c r="C6080" i="4"/>
  <c r="D6080" i="4"/>
  <c r="E6080" i="4"/>
  <c r="F6080" i="4"/>
  <c r="B6081" i="4"/>
  <c r="C6081" i="4"/>
  <c r="D6081" i="4"/>
  <c r="E6081" i="4"/>
  <c r="F6081" i="4"/>
  <c r="B6082" i="4"/>
  <c r="C6082" i="4"/>
  <c r="D6082" i="4" s="1"/>
  <c r="E6082" i="4"/>
  <c r="F6082" i="4"/>
  <c r="B6083" i="4"/>
  <c r="C6083" i="4"/>
  <c r="D6083" i="4"/>
  <c r="E6083" i="4"/>
  <c r="F6083" i="4"/>
  <c r="B6084" i="4"/>
  <c r="C6084" i="4"/>
  <c r="D6084" i="4"/>
  <c r="E6084" i="4"/>
  <c r="F6084" i="4"/>
  <c r="B6085" i="4"/>
  <c r="C6085" i="4"/>
  <c r="D6085" i="4" s="1"/>
  <c r="E6085" i="4"/>
  <c r="F6085" i="4"/>
  <c r="B6086" i="4"/>
  <c r="C6086" i="4"/>
  <c r="D6086" i="4" s="1"/>
  <c r="E6086" i="4"/>
  <c r="F6086" i="4"/>
  <c r="B6087" i="4"/>
  <c r="C6087" i="4"/>
  <c r="D6087" i="4" s="1"/>
  <c r="E6087" i="4"/>
  <c r="F6087" i="4"/>
  <c r="B6088" i="4"/>
  <c r="C6088" i="4"/>
  <c r="D6088" i="4"/>
  <c r="E6088" i="4"/>
  <c r="F6088" i="4"/>
  <c r="B6089" i="4"/>
  <c r="C6089" i="4"/>
  <c r="D6089" i="4"/>
  <c r="E6089" i="4"/>
  <c r="F6089" i="4"/>
  <c r="B6090" i="4"/>
  <c r="C6090" i="4"/>
  <c r="D6090" i="4" s="1"/>
  <c r="E6090" i="4"/>
  <c r="F6090" i="4"/>
  <c r="B6091" i="4"/>
  <c r="C6091" i="4"/>
  <c r="D6091" i="4"/>
  <c r="E6091" i="4"/>
  <c r="F6091" i="4"/>
  <c r="B6092" i="4"/>
  <c r="C6092" i="4"/>
  <c r="D6092" i="4"/>
  <c r="E6092" i="4"/>
  <c r="F6092" i="4"/>
  <c r="B6093" i="4"/>
  <c r="C6093" i="4"/>
  <c r="D6093" i="4"/>
  <c r="E6093" i="4"/>
  <c r="F6093" i="4"/>
  <c r="B6094" i="4"/>
  <c r="C6094" i="4"/>
  <c r="D6094" i="4"/>
  <c r="E6094" i="4"/>
  <c r="F6094" i="4"/>
  <c r="B6095" i="4"/>
  <c r="C6095" i="4"/>
  <c r="D6095" i="4"/>
  <c r="E6095" i="4"/>
  <c r="F6095" i="4"/>
  <c r="B6096" i="4"/>
  <c r="C6096" i="4"/>
  <c r="D6096" i="4" s="1"/>
  <c r="E6096" i="4"/>
  <c r="F6096" i="4"/>
  <c r="B6097" i="4"/>
  <c r="C6097" i="4"/>
  <c r="D6097" i="4" s="1"/>
  <c r="E6097" i="4"/>
  <c r="F6097" i="4"/>
  <c r="B6098" i="4"/>
  <c r="C6098" i="4"/>
  <c r="D6098" i="4" s="1"/>
  <c r="E6098" i="4"/>
  <c r="F6098" i="4"/>
  <c r="B6099" i="4"/>
  <c r="C6099" i="4"/>
  <c r="D6099" i="4" s="1"/>
  <c r="E6099" i="4"/>
  <c r="F6099" i="4"/>
  <c r="B6100" i="4"/>
  <c r="C6100" i="4"/>
  <c r="D6100" i="4"/>
  <c r="E6100" i="4"/>
  <c r="F6100" i="4"/>
  <c r="B6101" i="4"/>
  <c r="C6101" i="4"/>
  <c r="D6101" i="4" s="1"/>
  <c r="E6101" i="4"/>
  <c r="F6101" i="4"/>
  <c r="B6102" i="4"/>
  <c r="C6102" i="4"/>
  <c r="D6102" i="4" s="1"/>
  <c r="E6102" i="4"/>
  <c r="F6102" i="4"/>
  <c r="B6103" i="4"/>
  <c r="C6103" i="4"/>
  <c r="D6103" i="4" s="1"/>
  <c r="E6103" i="4"/>
  <c r="F6103" i="4"/>
  <c r="B6104" i="4"/>
  <c r="C6104" i="4"/>
  <c r="D6104" i="4"/>
  <c r="E6104" i="4"/>
  <c r="F6104" i="4"/>
  <c r="B6105" i="4"/>
  <c r="C6105" i="4"/>
  <c r="D6105" i="4"/>
  <c r="E6105" i="4"/>
  <c r="F6105" i="4"/>
  <c r="B6106" i="4"/>
  <c r="C6106" i="4"/>
  <c r="D6106" i="4"/>
  <c r="E6106" i="4"/>
  <c r="F6106" i="4"/>
  <c r="B6107" i="4"/>
  <c r="C6107" i="4"/>
  <c r="D6107" i="4"/>
  <c r="E6107" i="4"/>
  <c r="F6107" i="4"/>
  <c r="B6108" i="4"/>
  <c r="C6108" i="4"/>
  <c r="D6108" i="4" s="1"/>
  <c r="E6108" i="4"/>
  <c r="F6108" i="4"/>
  <c r="B6109" i="4"/>
  <c r="C6109" i="4"/>
  <c r="D6109" i="4" s="1"/>
  <c r="E6109" i="4"/>
  <c r="F6109" i="4"/>
  <c r="B6110" i="4"/>
  <c r="C6110" i="4"/>
  <c r="D6110" i="4"/>
  <c r="E6110" i="4"/>
  <c r="F6110" i="4"/>
  <c r="B6111" i="4"/>
  <c r="C6111" i="4"/>
  <c r="D6111" i="4" s="1"/>
  <c r="E6111" i="4"/>
  <c r="F6111" i="4"/>
  <c r="B6112" i="4"/>
  <c r="C6112" i="4"/>
  <c r="D6112" i="4" s="1"/>
  <c r="E6112" i="4"/>
  <c r="F6112" i="4"/>
  <c r="B6113" i="4"/>
  <c r="C6113" i="4"/>
  <c r="D6113" i="4"/>
  <c r="E6113" i="4"/>
  <c r="F6113" i="4"/>
  <c r="B6114" i="4"/>
  <c r="C6114" i="4"/>
  <c r="D6114" i="4"/>
  <c r="E6114" i="4"/>
  <c r="F6114" i="4"/>
  <c r="B6115" i="4"/>
  <c r="C6115" i="4"/>
  <c r="D6115" i="4"/>
  <c r="E6115" i="4"/>
  <c r="F6115" i="4"/>
  <c r="B6116" i="4"/>
  <c r="C6116" i="4"/>
  <c r="D6116" i="4"/>
  <c r="E6116" i="4"/>
  <c r="F6116" i="4"/>
  <c r="B6117" i="4"/>
  <c r="C6117" i="4"/>
  <c r="D6117" i="4"/>
  <c r="E6117" i="4"/>
  <c r="F6117" i="4"/>
  <c r="B6118" i="4"/>
  <c r="C6118" i="4"/>
  <c r="D6118" i="4"/>
  <c r="E6118" i="4"/>
  <c r="F6118" i="4"/>
  <c r="B6119" i="4"/>
  <c r="C6119" i="4"/>
  <c r="D6119" i="4"/>
  <c r="E6119" i="4"/>
  <c r="F6119" i="4"/>
  <c r="B6120" i="4"/>
  <c r="C6120" i="4"/>
  <c r="D6120" i="4"/>
  <c r="E6120" i="4"/>
  <c r="F6120" i="4"/>
  <c r="B6121" i="4"/>
  <c r="C6121" i="4"/>
  <c r="D6121" i="4"/>
  <c r="E6121" i="4"/>
  <c r="F6121" i="4"/>
  <c r="B6122" i="4"/>
  <c r="C6122" i="4"/>
  <c r="D6122" i="4"/>
  <c r="E6122" i="4"/>
  <c r="F6122" i="4"/>
  <c r="B6123" i="4"/>
  <c r="C6123" i="4"/>
  <c r="D6123" i="4"/>
  <c r="E6123" i="4"/>
  <c r="F6123" i="4"/>
  <c r="B6124" i="4"/>
  <c r="C6124" i="4"/>
  <c r="D6124" i="4"/>
  <c r="E6124" i="4"/>
  <c r="F6124" i="4"/>
  <c r="B6125" i="4"/>
  <c r="C6125" i="4"/>
  <c r="D6125" i="4"/>
  <c r="E6125" i="4"/>
  <c r="F6125" i="4"/>
  <c r="B6126" i="4"/>
  <c r="C6126" i="4"/>
  <c r="D6126" i="4"/>
  <c r="E6126" i="4"/>
  <c r="F6126" i="4"/>
  <c r="B6127" i="4"/>
  <c r="C6127" i="4"/>
  <c r="D6127" i="4" s="1"/>
  <c r="E6127" i="4"/>
  <c r="F6127" i="4"/>
  <c r="B6128" i="4"/>
  <c r="C6128" i="4"/>
  <c r="D6128" i="4"/>
  <c r="E6128" i="4"/>
  <c r="F6128" i="4"/>
  <c r="B6129" i="4"/>
  <c r="C6129" i="4"/>
  <c r="D6129" i="4"/>
  <c r="E6129" i="4"/>
  <c r="F6129" i="4"/>
  <c r="B6130" i="4"/>
  <c r="C6130" i="4"/>
  <c r="D6130" i="4" s="1"/>
  <c r="E6130" i="4"/>
  <c r="F6130" i="4"/>
  <c r="B6131" i="4"/>
  <c r="C6131" i="4"/>
  <c r="D6131" i="4" s="1"/>
  <c r="E6131" i="4"/>
  <c r="F6131" i="4"/>
  <c r="B6132" i="4"/>
  <c r="C6132" i="4"/>
  <c r="D6132" i="4"/>
  <c r="E6132" i="4"/>
  <c r="F6132" i="4"/>
  <c r="B6133" i="4"/>
  <c r="C6133" i="4"/>
  <c r="D6133" i="4"/>
  <c r="E6133" i="4"/>
  <c r="F6133" i="4"/>
  <c r="B6134" i="4"/>
  <c r="C6134" i="4"/>
  <c r="D6134" i="4" s="1"/>
  <c r="E6134" i="4"/>
  <c r="F6134" i="4"/>
  <c r="B6135" i="4"/>
  <c r="C6135" i="4"/>
  <c r="D6135" i="4"/>
  <c r="E6135" i="4"/>
  <c r="F6135" i="4"/>
  <c r="B6136" i="4"/>
  <c r="C6136" i="4"/>
  <c r="D6136" i="4"/>
  <c r="E6136" i="4"/>
  <c r="F6136" i="4"/>
  <c r="B6137" i="4"/>
  <c r="C6137" i="4"/>
  <c r="D6137" i="4"/>
  <c r="E6137" i="4"/>
  <c r="F6137" i="4"/>
  <c r="B6138" i="4"/>
  <c r="C6138" i="4"/>
  <c r="D6138" i="4"/>
  <c r="E6138" i="4"/>
  <c r="F6138" i="4"/>
  <c r="B6139" i="4"/>
  <c r="C6139" i="4"/>
  <c r="D6139" i="4"/>
  <c r="E6139" i="4"/>
  <c r="F6139" i="4"/>
  <c r="B6140" i="4"/>
  <c r="C6140" i="4"/>
  <c r="D6140" i="4"/>
  <c r="E6140" i="4"/>
  <c r="F6140" i="4"/>
  <c r="B6141" i="4"/>
  <c r="C6141" i="4"/>
  <c r="D6141" i="4"/>
  <c r="E6141" i="4"/>
  <c r="F6141" i="4"/>
  <c r="B6142" i="4"/>
  <c r="C6142" i="4"/>
  <c r="D6142" i="4"/>
  <c r="E6142" i="4"/>
  <c r="F6142" i="4"/>
  <c r="B6143" i="4"/>
  <c r="C6143" i="4"/>
  <c r="D6143" i="4"/>
  <c r="E6143" i="4"/>
  <c r="F6143" i="4"/>
  <c r="B6144" i="4"/>
  <c r="C6144" i="4"/>
  <c r="D6144" i="4"/>
  <c r="E6144" i="4"/>
  <c r="F6144" i="4"/>
  <c r="B6145" i="4"/>
  <c r="C6145" i="4"/>
  <c r="D6145" i="4" s="1"/>
  <c r="E6145" i="4"/>
  <c r="F6145" i="4"/>
  <c r="B6146" i="4"/>
  <c r="C6146" i="4"/>
  <c r="D6146" i="4"/>
  <c r="E6146" i="4"/>
  <c r="F6146" i="4"/>
  <c r="B6147" i="4"/>
  <c r="C6147" i="4"/>
  <c r="D6147" i="4" s="1"/>
  <c r="E6147" i="4"/>
  <c r="F6147" i="4"/>
  <c r="B6148" i="4"/>
  <c r="C6148" i="4"/>
  <c r="D6148" i="4"/>
  <c r="E6148" i="4"/>
  <c r="F6148" i="4"/>
  <c r="B6149" i="4"/>
  <c r="C6149" i="4"/>
  <c r="D6149" i="4"/>
  <c r="E6149" i="4"/>
  <c r="F6149" i="4"/>
  <c r="B6150" i="4"/>
  <c r="C6150" i="4"/>
  <c r="D6150" i="4"/>
  <c r="E6150" i="4"/>
  <c r="F6150" i="4"/>
  <c r="B6151" i="4"/>
  <c r="C6151" i="4"/>
  <c r="D6151" i="4"/>
  <c r="E6151" i="4"/>
  <c r="F6151" i="4"/>
  <c r="B6152" i="4"/>
  <c r="C6152" i="4"/>
  <c r="D6152" i="4"/>
  <c r="E6152" i="4"/>
  <c r="F6152" i="4"/>
  <c r="B6153" i="4"/>
  <c r="C6153" i="4"/>
  <c r="D6153" i="4"/>
  <c r="E6153" i="4"/>
  <c r="F6153" i="4"/>
  <c r="B6154" i="4"/>
  <c r="C6154" i="4"/>
  <c r="D6154" i="4"/>
  <c r="E6154" i="4"/>
  <c r="F6154" i="4"/>
  <c r="B6155" i="4"/>
  <c r="C6155" i="4"/>
  <c r="D6155" i="4" s="1"/>
  <c r="E6155" i="4"/>
  <c r="F6155" i="4"/>
  <c r="B6156" i="4"/>
  <c r="C6156" i="4"/>
  <c r="D6156" i="4"/>
  <c r="E6156" i="4"/>
  <c r="F6156" i="4"/>
  <c r="B6157" i="4"/>
  <c r="C6157" i="4"/>
  <c r="D6157" i="4"/>
  <c r="E6157" i="4"/>
  <c r="F6157" i="4"/>
  <c r="B6158" i="4"/>
  <c r="C6158" i="4"/>
  <c r="D6158" i="4"/>
  <c r="E6158" i="4"/>
  <c r="F6158" i="4"/>
  <c r="B6159" i="4"/>
  <c r="C6159" i="4"/>
  <c r="D6159" i="4"/>
  <c r="E6159" i="4"/>
  <c r="F6159" i="4"/>
  <c r="B6160" i="4"/>
  <c r="C6160" i="4"/>
  <c r="D6160" i="4" s="1"/>
  <c r="E6160" i="4"/>
  <c r="F6160" i="4"/>
  <c r="B6161" i="4"/>
  <c r="C6161" i="4"/>
  <c r="D6161" i="4"/>
  <c r="E6161" i="4"/>
  <c r="F6161" i="4"/>
  <c r="B6162" i="4"/>
  <c r="C6162" i="4"/>
  <c r="D6162" i="4" s="1"/>
  <c r="E6162" i="4"/>
  <c r="F6162" i="4"/>
  <c r="B6163" i="4"/>
  <c r="C6163" i="4"/>
  <c r="D6163" i="4"/>
  <c r="E6163" i="4"/>
  <c r="F6163" i="4"/>
  <c r="B6164" i="4"/>
  <c r="C6164" i="4"/>
  <c r="D6164" i="4"/>
  <c r="E6164" i="4"/>
  <c r="F6164" i="4"/>
  <c r="B6165" i="4"/>
  <c r="C6165" i="4"/>
  <c r="D6165" i="4" s="1"/>
  <c r="E6165" i="4"/>
  <c r="F6165" i="4"/>
  <c r="B6166" i="4"/>
  <c r="C6166" i="4"/>
  <c r="D6166" i="4"/>
  <c r="E6166" i="4"/>
  <c r="F6166" i="4"/>
  <c r="B6167" i="4"/>
  <c r="C6167" i="4"/>
  <c r="D6167" i="4" s="1"/>
  <c r="E6167" i="4"/>
  <c r="F6167" i="4"/>
  <c r="B6168" i="4"/>
  <c r="C6168" i="4"/>
  <c r="D6168" i="4"/>
  <c r="E6168" i="4"/>
  <c r="F6168" i="4"/>
  <c r="B6169" i="4"/>
  <c r="C6169" i="4"/>
  <c r="D6169" i="4" s="1"/>
  <c r="E6169" i="4"/>
  <c r="F6169" i="4"/>
  <c r="B6170" i="4"/>
  <c r="C6170" i="4"/>
  <c r="D6170" i="4"/>
  <c r="E6170" i="4"/>
  <c r="F6170" i="4"/>
  <c r="B6171" i="4"/>
  <c r="C6171" i="4"/>
  <c r="D6171" i="4" s="1"/>
  <c r="E6171" i="4"/>
  <c r="F6171" i="4"/>
  <c r="B6172" i="4"/>
  <c r="C6172" i="4"/>
  <c r="D6172" i="4"/>
  <c r="E6172" i="4"/>
  <c r="F6172" i="4"/>
  <c r="B6173" i="4"/>
  <c r="C6173" i="4"/>
  <c r="D6173" i="4"/>
  <c r="E6173" i="4"/>
  <c r="F6173" i="4"/>
  <c r="B6174" i="4"/>
  <c r="C6174" i="4"/>
  <c r="D6174" i="4" s="1"/>
  <c r="E6174" i="4"/>
  <c r="F6174" i="4"/>
  <c r="B6175" i="4"/>
  <c r="C6175" i="4"/>
  <c r="D6175" i="4"/>
  <c r="E6175" i="4"/>
  <c r="F6175" i="4"/>
  <c r="B6176" i="4"/>
  <c r="C6176" i="4"/>
  <c r="D6176" i="4"/>
  <c r="E6176" i="4"/>
  <c r="F6176" i="4"/>
  <c r="B6177" i="4"/>
  <c r="C6177" i="4"/>
  <c r="D6177" i="4"/>
  <c r="E6177" i="4"/>
  <c r="F6177" i="4"/>
  <c r="B6178" i="4"/>
  <c r="C6178" i="4"/>
  <c r="D6178" i="4"/>
  <c r="E6178" i="4"/>
  <c r="F6178" i="4"/>
  <c r="B6179" i="4"/>
  <c r="C6179" i="4"/>
  <c r="D6179" i="4" s="1"/>
  <c r="E6179" i="4"/>
  <c r="F6179" i="4"/>
  <c r="B6180" i="4"/>
  <c r="C6180" i="4"/>
  <c r="D6180" i="4"/>
  <c r="E6180" i="4"/>
  <c r="F6180" i="4"/>
  <c r="B6181" i="4"/>
  <c r="C6181" i="4"/>
  <c r="D6181" i="4"/>
  <c r="E6181" i="4"/>
  <c r="F6181" i="4"/>
  <c r="B6182" i="4"/>
  <c r="C6182" i="4"/>
  <c r="D6182" i="4"/>
  <c r="E6182" i="4"/>
  <c r="F6182" i="4"/>
  <c r="B6183" i="4"/>
  <c r="C6183" i="4"/>
  <c r="D6183" i="4" s="1"/>
  <c r="E6183" i="4"/>
  <c r="F6183" i="4"/>
  <c r="B6184" i="4"/>
  <c r="C6184" i="4"/>
  <c r="D6184" i="4"/>
  <c r="E6184" i="4"/>
  <c r="F6184" i="4"/>
  <c r="B6185" i="4"/>
  <c r="C6185" i="4"/>
  <c r="D6185" i="4"/>
  <c r="E6185" i="4"/>
  <c r="F6185" i="4"/>
  <c r="B6186" i="4"/>
  <c r="C6186" i="4"/>
  <c r="D6186" i="4"/>
  <c r="E6186" i="4"/>
  <c r="F6186" i="4"/>
  <c r="B6187" i="4"/>
  <c r="C6187" i="4"/>
  <c r="D6187" i="4" s="1"/>
  <c r="E6187" i="4"/>
  <c r="F6187" i="4"/>
  <c r="B6188" i="4"/>
  <c r="C6188" i="4"/>
  <c r="D6188" i="4"/>
  <c r="E6188" i="4"/>
  <c r="F6188" i="4"/>
  <c r="B6189" i="4"/>
  <c r="C6189" i="4"/>
  <c r="D6189" i="4" s="1"/>
  <c r="E6189" i="4"/>
  <c r="F6189" i="4"/>
  <c r="B6190" i="4"/>
  <c r="C6190" i="4"/>
  <c r="D6190" i="4" s="1"/>
  <c r="E6190" i="4"/>
  <c r="F6190" i="4"/>
  <c r="B6191" i="4"/>
  <c r="C6191" i="4"/>
  <c r="D6191" i="4"/>
  <c r="E6191" i="4"/>
  <c r="F6191" i="4"/>
  <c r="B6192" i="4"/>
  <c r="C6192" i="4"/>
  <c r="D6192" i="4"/>
  <c r="E6192" i="4"/>
  <c r="F6192" i="4"/>
  <c r="B6193" i="4"/>
  <c r="C6193" i="4"/>
  <c r="E6193" i="4"/>
  <c r="F6193" i="4"/>
  <c r="B6194" i="4"/>
  <c r="C6194" i="4"/>
  <c r="E6194" i="4"/>
  <c r="F6194" i="4"/>
  <c r="B6195" i="4"/>
  <c r="C6195" i="4"/>
  <c r="D6195" i="4" s="1"/>
  <c r="E6195" i="4"/>
  <c r="F6195" i="4"/>
  <c r="B6196" i="4"/>
  <c r="C6196" i="4"/>
  <c r="D6196" i="4"/>
  <c r="E6196" i="4"/>
  <c r="F6196" i="4"/>
  <c r="B6197" i="4"/>
  <c r="C6197" i="4"/>
  <c r="D6197" i="4"/>
  <c r="E6197" i="4"/>
  <c r="F6197" i="4"/>
  <c r="B6198" i="4"/>
  <c r="C6198" i="4"/>
  <c r="D6198" i="4" s="1"/>
  <c r="E6198" i="4"/>
  <c r="F6198" i="4"/>
  <c r="B6199" i="4"/>
  <c r="C6199" i="4"/>
  <c r="D6199" i="4" s="1"/>
  <c r="E6199" i="4"/>
  <c r="F6199" i="4"/>
  <c r="B6200" i="4"/>
  <c r="C6200" i="4"/>
  <c r="D6200" i="4" s="1"/>
  <c r="E6200" i="4"/>
  <c r="F6200" i="4"/>
  <c r="B6201" i="4"/>
  <c r="C6201" i="4"/>
  <c r="D6201" i="4"/>
  <c r="E6201" i="4"/>
  <c r="F6201" i="4"/>
  <c r="B6202" i="4"/>
  <c r="C6202" i="4"/>
  <c r="D6202" i="4"/>
  <c r="E6202" i="4"/>
  <c r="F6202" i="4"/>
  <c r="B6203" i="4"/>
  <c r="C6203" i="4"/>
  <c r="D6203" i="4" s="1"/>
  <c r="E6203" i="4"/>
  <c r="F6203" i="4"/>
  <c r="B6204" i="4"/>
  <c r="C6204" i="4"/>
  <c r="D6204" i="4" s="1"/>
  <c r="E6204" i="4"/>
  <c r="F6204" i="4"/>
  <c r="B6205" i="4"/>
  <c r="C6205" i="4"/>
  <c r="D6205" i="4"/>
  <c r="E6205" i="4"/>
  <c r="F6205" i="4"/>
  <c r="B6206" i="4"/>
  <c r="C6206" i="4"/>
  <c r="D6206" i="4" s="1"/>
  <c r="E6206" i="4"/>
  <c r="F6206" i="4"/>
  <c r="B6207" i="4"/>
  <c r="C6207" i="4"/>
  <c r="D6207" i="4"/>
  <c r="E6207" i="4"/>
  <c r="F6207" i="4"/>
  <c r="B6208" i="4"/>
  <c r="C6208" i="4"/>
  <c r="D6208" i="4"/>
  <c r="E6208" i="4"/>
  <c r="F6208" i="4"/>
  <c r="B6209" i="4"/>
  <c r="C6209" i="4"/>
  <c r="D6209" i="4" s="1"/>
  <c r="E6209" i="4"/>
  <c r="F6209" i="4"/>
  <c r="B6210" i="4"/>
  <c r="C6210" i="4"/>
  <c r="D6210" i="4"/>
  <c r="E6210" i="4"/>
  <c r="F6210" i="4"/>
  <c r="B6211" i="4"/>
  <c r="C6211" i="4"/>
  <c r="D6211" i="4" s="1"/>
  <c r="E6211" i="4"/>
  <c r="F6211" i="4"/>
  <c r="B6212" i="4"/>
  <c r="C6212" i="4"/>
  <c r="D6212" i="4"/>
  <c r="E6212" i="4"/>
  <c r="F6212" i="4"/>
  <c r="B6213" i="4"/>
  <c r="C6213" i="4"/>
  <c r="D6213" i="4" s="1"/>
  <c r="E6213" i="4"/>
  <c r="F6213" i="4"/>
  <c r="B6214" i="4"/>
  <c r="C6214" i="4"/>
  <c r="D6214" i="4"/>
  <c r="E6214" i="4"/>
  <c r="F6214" i="4"/>
  <c r="B6215" i="4"/>
  <c r="C6215" i="4"/>
  <c r="D6215" i="4"/>
  <c r="E6215" i="4"/>
  <c r="F6215" i="4"/>
  <c r="B6216" i="4"/>
  <c r="C6216" i="4"/>
  <c r="D6216" i="4" s="1"/>
  <c r="E6216" i="4"/>
  <c r="F6216" i="4"/>
  <c r="B6217" i="4"/>
  <c r="C6217" i="4"/>
  <c r="D6217" i="4"/>
  <c r="E6217" i="4"/>
  <c r="F6217" i="4"/>
  <c r="B6218" i="4"/>
  <c r="C6218" i="4"/>
  <c r="D6218" i="4" s="1"/>
  <c r="E6218" i="4"/>
  <c r="F6218" i="4"/>
  <c r="B6219" i="4"/>
  <c r="C6219" i="4"/>
  <c r="D6219" i="4"/>
  <c r="E6219" i="4"/>
  <c r="F6219" i="4"/>
  <c r="B6220" i="4"/>
  <c r="C6220" i="4"/>
  <c r="D6220" i="4" s="1"/>
  <c r="E6220" i="4"/>
  <c r="F6220" i="4"/>
  <c r="B6221" i="4"/>
  <c r="C6221" i="4"/>
  <c r="D6221" i="4"/>
  <c r="E6221" i="4"/>
  <c r="F6221" i="4"/>
  <c r="B6222" i="4"/>
  <c r="C6222" i="4"/>
  <c r="D6222" i="4"/>
  <c r="E6222" i="4"/>
  <c r="F6222" i="4"/>
  <c r="B6223" i="4"/>
  <c r="C6223" i="4"/>
  <c r="D6223" i="4" s="1"/>
  <c r="E6223" i="4"/>
  <c r="F6223" i="4"/>
  <c r="B6224" i="4"/>
  <c r="C6224" i="4"/>
  <c r="D6224" i="4"/>
  <c r="E6224" i="4"/>
  <c r="F6224" i="4"/>
  <c r="B6225" i="4"/>
  <c r="C6225" i="4"/>
  <c r="D6225" i="4"/>
  <c r="E6225" i="4"/>
  <c r="F6225" i="4"/>
  <c r="B6226" i="4"/>
  <c r="C6226" i="4"/>
  <c r="D6226" i="4"/>
  <c r="E6226" i="4"/>
  <c r="F6226" i="4"/>
  <c r="B6227" i="4"/>
  <c r="C6227" i="4"/>
  <c r="D6227" i="4"/>
  <c r="E6227" i="4"/>
  <c r="F6227" i="4"/>
  <c r="B6228" i="4"/>
  <c r="C6228" i="4"/>
  <c r="D6228" i="4"/>
  <c r="E6228" i="4"/>
  <c r="F6228" i="4"/>
  <c r="B6229" i="4"/>
  <c r="C6229" i="4"/>
  <c r="D6229" i="4" s="1"/>
  <c r="E6229" i="4"/>
  <c r="F6229" i="4"/>
  <c r="B6230" i="4"/>
  <c r="C6230" i="4"/>
  <c r="D6230" i="4"/>
  <c r="E6230" i="4"/>
  <c r="F6230" i="4"/>
  <c r="B6231" i="4"/>
  <c r="C6231" i="4"/>
  <c r="D6231" i="4"/>
  <c r="E6231" i="4"/>
  <c r="F6231" i="4"/>
  <c r="B6232" i="4"/>
  <c r="C6232" i="4"/>
  <c r="D6232" i="4"/>
  <c r="E6232" i="4"/>
  <c r="F6232" i="4"/>
  <c r="B6233" i="4"/>
  <c r="C6233" i="4"/>
  <c r="D6233" i="4"/>
  <c r="E6233" i="4"/>
  <c r="F6233" i="4"/>
  <c r="B6234" i="4"/>
  <c r="C6234" i="4"/>
  <c r="D6234" i="4"/>
  <c r="E6234" i="4"/>
  <c r="F6234" i="4"/>
  <c r="B6235" i="4"/>
  <c r="C6235" i="4"/>
  <c r="D6235" i="4"/>
  <c r="E6235" i="4"/>
  <c r="F6235" i="4"/>
  <c r="B6236" i="4"/>
  <c r="C6236" i="4"/>
  <c r="D6236" i="4"/>
  <c r="E6236" i="4"/>
  <c r="F6236" i="4"/>
  <c r="B6237" i="4"/>
  <c r="C6237" i="4"/>
  <c r="D6237" i="4"/>
  <c r="E6237" i="4"/>
  <c r="F6237" i="4"/>
  <c r="B6238" i="4"/>
  <c r="C6238" i="4"/>
  <c r="D6238" i="4"/>
  <c r="E6238" i="4"/>
  <c r="F6238" i="4"/>
  <c r="B6239" i="4"/>
  <c r="C6239" i="4"/>
  <c r="D6239" i="4"/>
  <c r="E6239" i="4"/>
  <c r="F6239" i="4"/>
  <c r="B6240" i="4"/>
  <c r="C6240" i="4"/>
  <c r="D6240" i="4"/>
  <c r="E6240" i="4"/>
  <c r="F6240" i="4"/>
  <c r="B6241" i="4"/>
  <c r="C6241" i="4"/>
  <c r="D6241" i="4"/>
  <c r="E6241" i="4"/>
  <c r="F6241" i="4"/>
  <c r="B5619" i="4"/>
  <c r="C5619" i="4"/>
  <c r="D5620" i="4" s="1"/>
  <c r="E5619" i="4"/>
  <c r="F5619" i="4"/>
  <c r="B5618" i="4"/>
  <c r="C5618" i="4"/>
  <c r="D5619" i="4" s="1"/>
  <c r="E5618" i="4"/>
  <c r="F5618" i="4"/>
  <c r="B4996" i="4"/>
  <c r="C4996" i="4"/>
  <c r="E4996" i="4"/>
  <c r="F4996" i="4"/>
  <c r="B4997" i="4"/>
  <c r="C4997" i="4"/>
  <c r="D4997" i="4" s="1"/>
  <c r="E4997" i="4"/>
  <c r="F4997" i="4"/>
  <c r="B4998" i="4"/>
  <c r="C4998" i="4"/>
  <c r="D4998" i="4"/>
  <c r="E4998" i="4"/>
  <c r="F4998" i="4"/>
  <c r="B4999" i="4"/>
  <c r="C4999" i="4"/>
  <c r="D4999" i="4"/>
  <c r="E4999" i="4"/>
  <c r="F4999" i="4"/>
  <c r="B5000" i="4"/>
  <c r="C5000" i="4"/>
  <c r="D5000" i="4" s="1"/>
  <c r="E5000" i="4"/>
  <c r="F5000" i="4"/>
  <c r="B5001" i="4"/>
  <c r="C5001" i="4"/>
  <c r="D5001" i="4" s="1"/>
  <c r="E5001" i="4"/>
  <c r="F5001" i="4"/>
  <c r="B5002" i="4"/>
  <c r="C5002" i="4"/>
  <c r="D5002" i="4" s="1"/>
  <c r="E5002" i="4"/>
  <c r="F5002" i="4"/>
  <c r="B5003" i="4"/>
  <c r="C5003" i="4"/>
  <c r="D5003" i="4" s="1"/>
  <c r="E5003" i="4"/>
  <c r="F5003" i="4"/>
  <c r="B5004" i="4"/>
  <c r="C5004" i="4"/>
  <c r="D5004" i="4"/>
  <c r="E5004" i="4"/>
  <c r="F5004" i="4"/>
  <c r="B5005" i="4"/>
  <c r="C5005" i="4"/>
  <c r="D5005" i="4"/>
  <c r="E5005" i="4"/>
  <c r="F5005" i="4"/>
  <c r="B5006" i="4"/>
  <c r="C5006" i="4"/>
  <c r="D5006" i="4" s="1"/>
  <c r="E5006" i="4"/>
  <c r="F5006" i="4"/>
  <c r="B5007" i="4"/>
  <c r="C5007" i="4"/>
  <c r="D5007" i="4" s="1"/>
  <c r="E5007" i="4"/>
  <c r="F5007" i="4"/>
  <c r="B5008" i="4"/>
  <c r="C5008" i="4"/>
  <c r="D5008" i="4" s="1"/>
  <c r="E5008" i="4"/>
  <c r="F5008" i="4"/>
  <c r="B5009" i="4"/>
  <c r="C5009" i="4"/>
  <c r="D5009" i="4"/>
  <c r="E5009" i="4"/>
  <c r="F5009" i="4"/>
  <c r="B5010" i="4"/>
  <c r="C5010" i="4"/>
  <c r="D5010" i="4" s="1"/>
  <c r="E5010" i="4"/>
  <c r="F5010" i="4"/>
  <c r="B5011" i="4"/>
  <c r="C5011" i="4"/>
  <c r="D5011" i="4"/>
  <c r="E5011" i="4"/>
  <c r="F5011" i="4"/>
  <c r="B5012" i="4"/>
  <c r="C5012" i="4"/>
  <c r="D5012" i="4" s="1"/>
  <c r="E5012" i="4"/>
  <c r="F5012" i="4"/>
  <c r="B5013" i="4"/>
  <c r="C5013" i="4"/>
  <c r="D5013" i="4"/>
  <c r="E5013" i="4"/>
  <c r="F5013" i="4"/>
  <c r="B5014" i="4"/>
  <c r="C5014" i="4"/>
  <c r="D5014" i="4"/>
  <c r="E5014" i="4"/>
  <c r="F5014" i="4"/>
  <c r="B5015" i="4"/>
  <c r="C5015" i="4"/>
  <c r="D5015" i="4"/>
  <c r="E5015" i="4"/>
  <c r="F5015" i="4"/>
  <c r="B5016" i="4"/>
  <c r="C5016" i="4"/>
  <c r="D5016" i="4" s="1"/>
  <c r="E5016" i="4"/>
  <c r="F5016" i="4"/>
  <c r="B5017" i="4"/>
  <c r="C5017" i="4"/>
  <c r="D5017" i="4" s="1"/>
  <c r="E5017" i="4"/>
  <c r="F5017" i="4"/>
  <c r="B5018" i="4"/>
  <c r="C5018" i="4"/>
  <c r="D5018" i="4" s="1"/>
  <c r="E5018" i="4"/>
  <c r="F5018" i="4"/>
  <c r="B5019" i="4"/>
  <c r="C5019" i="4"/>
  <c r="D5019" i="4"/>
  <c r="E5019" i="4"/>
  <c r="F5019" i="4"/>
  <c r="B5020" i="4"/>
  <c r="C5020" i="4"/>
  <c r="D5020" i="4"/>
  <c r="E5020" i="4"/>
  <c r="F5020" i="4"/>
  <c r="B5021" i="4"/>
  <c r="C5021" i="4"/>
  <c r="D5021" i="4" s="1"/>
  <c r="E5021" i="4"/>
  <c r="F5021" i="4"/>
  <c r="B5022" i="4"/>
  <c r="C5022" i="4"/>
  <c r="D5022" i="4"/>
  <c r="E5022" i="4"/>
  <c r="F5022" i="4"/>
  <c r="B5023" i="4"/>
  <c r="C5023" i="4"/>
  <c r="D5023" i="4"/>
  <c r="E5023" i="4"/>
  <c r="F5023" i="4"/>
  <c r="B5024" i="4"/>
  <c r="C5024" i="4"/>
  <c r="D5024" i="4" s="1"/>
  <c r="E5024" i="4"/>
  <c r="F5024" i="4"/>
  <c r="B5025" i="4"/>
  <c r="C5025" i="4"/>
  <c r="D5025" i="4"/>
  <c r="E5025" i="4"/>
  <c r="F5025" i="4"/>
  <c r="B5026" i="4"/>
  <c r="C5026" i="4"/>
  <c r="D5026" i="4"/>
  <c r="E5026" i="4"/>
  <c r="F5026" i="4"/>
  <c r="B5027" i="4"/>
  <c r="C5027" i="4"/>
  <c r="D5027" i="4" s="1"/>
  <c r="E5027" i="4"/>
  <c r="F5027" i="4"/>
  <c r="B5028" i="4"/>
  <c r="C5028" i="4"/>
  <c r="D5028" i="4" s="1"/>
  <c r="E5028" i="4"/>
  <c r="F5028" i="4"/>
  <c r="B5029" i="4"/>
  <c r="C5029" i="4"/>
  <c r="D5029" i="4" s="1"/>
  <c r="E5029" i="4"/>
  <c r="F5029" i="4"/>
  <c r="B5030" i="4"/>
  <c r="C5030" i="4"/>
  <c r="D5030" i="4"/>
  <c r="E5030" i="4"/>
  <c r="F5030" i="4"/>
  <c r="B5031" i="4"/>
  <c r="C5031" i="4"/>
  <c r="D5031" i="4"/>
  <c r="E5031" i="4"/>
  <c r="F5031" i="4"/>
  <c r="B5032" i="4"/>
  <c r="C5032" i="4"/>
  <c r="D5032" i="4"/>
  <c r="E5032" i="4"/>
  <c r="F5032" i="4"/>
  <c r="B5033" i="4"/>
  <c r="C5033" i="4"/>
  <c r="D5033" i="4"/>
  <c r="E5033" i="4"/>
  <c r="F5033" i="4"/>
  <c r="B5034" i="4"/>
  <c r="C5034" i="4"/>
  <c r="D5034" i="4" s="1"/>
  <c r="E5034" i="4"/>
  <c r="F5034" i="4"/>
  <c r="B5035" i="4"/>
  <c r="C5035" i="4"/>
  <c r="D5035" i="4" s="1"/>
  <c r="E5035" i="4"/>
  <c r="F5035" i="4"/>
  <c r="B5036" i="4"/>
  <c r="C5036" i="4"/>
  <c r="D5036" i="4" s="1"/>
  <c r="E5036" i="4"/>
  <c r="F5036" i="4"/>
  <c r="B5037" i="4"/>
  <c r="C5037" i="4"/>
  <c r="D5037" i="4"/>
  <c r="E5037" i="4"/>
  <c r="F5037" i="4"/>
  <c r="B5038" i="4"/>
  <c r="C5038" i="4"/>
  <c r="D5038" i="4" s="1"/>
  <c r="E5038" i="4"/>
  <c r="F5038" i="4"/>
  <c r="B5039" i="4"/>
  <c r="C5039" i="4"/>
  <c r="D5039" i="4" s="1"/>
  <c r="E5039" i="4"/>
  <c r="F5039" i="4"/>
  <c r="B5040" i="4"/>
  <c r="C5040" i="4"/>
  <c r="D5040" i="4" s="1"/>
  <c r="E5040" i="4"/>
  <c r="F5040" i="4"/>
  <c r="B5041" i="4"/>
  <c r="C5041" i="4"/>
  <c r="D5041" i="4"/>
  <c r="E5041" i="4"/>
  <c r="F5041" i="4"/>
  <c r="B5042" i="4"/>
  <c r="C5042" i="4"/>
  <c r="D5042" i="4"/>
  <c r="E5042" i="4"/>
  <c r="F5042" i="4"/>
  <c r="B5043" i="4"/>
  <c r="C5043" i="4"/>
  <c r="D5043" i="4"/>
  <c r="E5043" i="4"/>
  <c r="F5043" i="4"/>
  <c r="B5044" i="4"/>
  <c r="C5044" i="4"/>
  <c r="D5044" i="4" s="1"/>
  <c r="E5044" i="4"/>
  <c r="F5044" i="4"/>
  <c r="B5045" i="4"/>
  <c r="C5045" i="4"/>
  <c r="D5045" i="4"/>
  <c r="E5045" i="4"/>
  <c r="F5045" i="4"/>
  <c r="B5046" i="4"/>
  <c r="C5046" i="4"/>
  <c r="D5046" i="4"/>
  <c r="E5046" i="4"/>
  <c r="F5046" i="4"/>
  <c r="B5047" i="4"/>
  <c r="C5047" i="4"/>
  <c r="D5047" i="4" s="1"/>
  <c r="E5047" i="4"/>
  <c r="F5047" i="4"/>
  <c r="B5048" i="4"/>
  <c r="C5048" i="4"/>
  <c r="D5048" i="4" s="1"/>
  <c r="E5048" i="4"/>
  <c r="F5048" i="4"/>
  <c r="B5049" i="4"/>
  <c r="C5049" i="4"/>
  <c r="D5049" i="4"/>
  <c r="E5049" i="4"/>
  <c r="F5049" i="4"/>
  <c r="B5050" i="4"/>
  <c r="C5050" i="4"/>
  <c r="D5050" i="4" s="1"/>
  <c r="E5050" i="4"/>
  <c r="F5050" i="4"/>
  <c r="B5051" i="4"/>
  <c r="C5051" i="4"/>
  <c r="D5051" i="4" s="1"/>
  <c r="E5051" i="4"/>
  <c r="F5051" i="4"/>
  <c r="B5052" i="4"/>
  <c r="C5052" i="4"/>
  <c r="D5052" i="4"/>
  <c r="E5052" i="4"/>
  <c r="F5052" i="4"/>
  <c r="B5053" i="4"/>
  <c r="C5053" i="4"/>
  <c r="D5053" i="4"/>
  <c r="E5053" i="4"/>
  <c r="F5053" i="4"/>
  <c r="B5054" i="4"/>
  <c r="C5054" i="4"/>
  <c r="D5054" i="4" s="1"/>
  <c r="E5054" i="4"/>
  <c r="F5054" i="4"/>
  <c r="B5055" i="4"/>
  <c r="C5055" i="4"/>
  <c r="D5055" i="4" s="1"/>
  <c r="E5055" i="4"/>
  <c r="F5055" i="4"/>
  <c r="B5056" i="4"/>
  <c r="C5056" i="4"/>
  <c r="D5056" i="4" s="1"/>
  <c r="E5056" i="4"/>
  <c r="F5056" i="4"/>
  <c r="B5057" i="4"/>
  <c r="C5057" i="4"/>
  <c r="D5057" i="4"/>
  <c r="E5057" i="4"/>
  <c r="F5057" i="4"/>
  <c r="B5058" i="4"/>
  <c r="C5058" i="4"/>
  <c r="D5058" i="4"/>
  <c r="E5058" i="4"/>
  <c r="F5058" i="4"/>
  <c r="B5059" i="4"/>
  <c r="C5059" i="4"/>
  <c r="D5059" i="4"/>
  <c r="E5059" i="4"/>
  <c r="F5059" i="4"/>
  <c r="B5060" i="4"/>
  <c r="C5060" i="4"/>
  <c r="D5060" i="4" s="1"/>
  <c r="E5060" i="4"/>
  <c r="F5060" i="4"/>
  <c r="B5061" i="4"/>
  <c r="C5061" i="4"/>
  <c r="D5061" i="4" s="1"/>
  <c r="E5061" i="4"/>
  <c r="F5061" i="4"/>
  <c r="B5062" i="4"/>
  <c r="C5062" i="4"/>
  <c r="D5062" i="4"/>
  <c r="E5062" i="4"/>
  <c r="F5062" i="4"/>
  <c r="B5063" i="4"/>
  <c r="C5063" i="4"/>
  <c r="D5063" i="4"/>
  <c r="E5063" i="4"/>
  <c r="F5063" i="4"/>
  <c r="B5064" i="4"/>
  <c r="C5064" i="4"/>
  <c r="D5064" i="4" s="1"/>
  <c r="E5064" i="4"/>
  <c r="F5064" i="4"/>
  <c r="B5065" i="4"/>
  <c r="C5065" i="4"/>
  <c r="D5065" i="4" s="1"/>
  <c r="E5065" i="4"/>
  <c r="F5065" i="4"/>
  <c r="B5066" i="4"/>
  <c r="C5066" i="4"/>
  <c r="D5066" i="4" s="1"/>
  <c r="E5066" i="4"/>
  <c r="F5066" i="4"/>
  <c r="B5067" i="4"/>
  <c r="C5067" i="4"/>
  <c r="D5067" i="4" s="1"/>
  <c r="E5067" i="4"/>
  <c r="F5067" i="4"/>
  <c r="B5068" i="4"/>
  <c r="C5068" i="4"/>
  <c r="D5068" i="4" s="1"/>
  <c r="E5068" i="4"/>
  <c r="F5068" i="4"/>
  <c r="B5069" i="4"/>
  <c r="C5069" i="4"/>
  <c r="D5069" i="4"/>
  <c r="E5069" i="4"/>
  <c r="F5069" i="4"/>
  <c r="B5070" i="4"/>
  <c r="C5070" i="4"/>
  <c r="D5070" i="4" s="1"/>
  <c r="E5070" i="4"/>
  <c r="F5070" i="4"/>
  <c r="B5071" i="4"/>
  <c r="C5071" i="4"/>
  <c r="D5071" i="4"/>
  <c r="E5071" i="4"/>
  <c r="F5071" i="4"/>
  <c r="B5072" i="4"/>
  <c r="C5072" i="4"/>
  <c r="D5072" i="4" s="1"/>
  <c r="E5072" i="4"/>
  <c r="F5072" i="4"/>
  <c r="B5073" i="4"/>
  <c r="C5073" i="4"/>
  <c r="D5073" i="4"/>
  <c r="E5073" i="4"/>
  <c r="F5073" i="4"/>
  <c r="B5074" i="4"/>
  <c r="C5074" i="4"/>
  <c r="D5074" i="4"/>
  <c r="E5074" i="4"/>
  <c r="F5074" i="4"/>
  <c r="B5075" i="4"/>
  <c r="C5075" i="4"/>
  <c r="D5075" i="4"/>
  <c r="E5075" i="4"/>
  <c r="F5075" i="4"/>
  <c r="B5076" i="4"/>
  <c r="C5076" i="4"/>
  <c r="D5076" i="4"/>
  <c r="E5076" i="4"/>
  <c r="F5076" i="4"/>
  <c r="B5077" i="4"/>
  <c r="C5077" i="4"/>
  <c r="D5077" i="4" s="1"/>
  <c r="E5077" i="4"/>
  <c r="F5077" i="4"/>
  <c r="B5078" i="4"/>
  <c r="C5078" i="4"/>
  <c r="D5078" i="4"/>
  <c r="E5078" i="4"/>
  <c r="F5078" i="4"/>
  <c r="B5079" i="4"/>
  <c r="C5079" i="4"/>
  <c r="D5079" i="4" s="1"/>
  <c r="E5079" i="4"/>
  <c r="F5079" i="4"/>
  <c r="B5080" i="4"/>
  <c r="C5080" i="4"/>
  <c r="D5080" i="4" s="1"/>
  <c r="E5080" i="4"/>
  <c r="F5080" i="4"/>
  <c r="B5081" i="4"/>
  <c r="C5081" i="4"/>
  <c r="D5081" i="4" s="1"/>
  <c r="E5081" i="4"/>
  <c r="F5081" i="4"/>
  <c r="B5082" i="4"/>
  <c r="C5082" i="4"/>
  <c r="D5082" i="4"/>
  <c r="E5082" i="4"/>
  <c r="F5082" i="4"/>
  <c r="B5083" i="4"/>
  <c r="C5083" i="4"/>
  <c r="D5083" i="4" s="1"/>
  <c r="E5083" i="4"/>
  <c r="F5083" i="4"/>
  <c r="B5084" i="4"/>
  <c r="C5084" i="4"/>
  <c r="D5084" i="4"/>
  <c r="E5084" i="4"/>
  <c r="F5084" i="4"/>
  <c r="B5085" i="4"/>
  <c r="C5085" i="4"/>
  <c r="D5085" i="4" s="1"/>
  <c r="E5085" i="4"/>
  <c r="F5085" i="4"/>
  <c r="B5086" i="4"/>
  <c r="C5086" i="4"/>
  <c r="D5086" i="4"/>
  <c r="E5086" i="4"/>
  <c r="F5086" i="4"/>
  <c r="B5087" i="4"/>
  <c r="C5087" i="4"/>
  <c r="D5087" i="4"/>
  <c r="E5087" i="4"/>
  <c r="F5087" i="4"/>
  <c r="B5088" i="4"/>
  <c r="C5088" i="4"/>
  <c r="D5088" i="4" s="1"/>
  <c r="E5088" i="4"/>
  <c r="F5088" i="4"/>
  <c r="B5089" i="4"/>
  <c r="C5089" i="4"/>
  <c r="D5089" i="4" s="1"/>
  <c r="E5089" i="4"/>
  <c r="F5089" i="4"/>
  <c r="B5090" i="4"/>
  <c r="C5090" i="4"/>
  <c r="D5090" i="4" s="1"/>
  <c r="E5090" i="4"/>
  <c r="F5090" i="4"/>
  <c r="B5091" i="4"/>
  <c r="C5091" i="4"/>
  <c r="D5091" i="4" s="1"/>
  <c r="E5091" i="4"/>
  <c r="F5091" i="4"/>
  <c r="B5092" i="4"/>
  <c r="C5092" i="4"/>
  <c r="D5092" i="4" s="1"/>
  <c r="E5092" i="4"/>
  <c r="F5092" i="4"/>
  <c r="B5093" i="4"/>
  <c r="C5093" i="4"/>
  <c r="D5093" i="4" s="1"/>
  <c r="E5093" i="4"/>
  <c r="F5093" i="4"/>
  <c r="B5094" i="4"/>
  <c r="C5094" i="4"/>
  <c r="D5094" i="4" s="1"/>
  <c r="E5094" i="4"/>
  <c r="F5094" i="4"/>
  <c r="B5095" i="4"/>
  <c r="C5095" i="4"/>
  <c r="D5095" i="4" s="1"/>
  <c r="E5095" i="4"/>
  <c r="F5095" i="4"/>
  <c r="B5096" i="4"/>
  <c r="C5096" i="4"/>
  <c r="D5096" i="4"/>
  <c r="E5096" i="4"/>
  <c r="F5096" i="4"/>
  <c r="B5097" i="4"/>
  <c r="C5097" i="4"/>
  <c r="D5097" i="4" s="1"/>
  <c r="E5097" i="4"/>
  <c r="F5097" i="4"/>
  <c r="B5098" i="4"/>
  <c r="C5098" i="4"/>
  <c r="D5098" i="4"/>
  <c r="E5098" i="4"/>
  <c r="F5098" i="4"/>
  <c r="B5099" i="4"/>
  <c r="C5099" i="4"/>
  <c r="D5099" i="4"/>
  <c r="E5099" i="4"/>
  <c r="F5099" i="4"/>
  <c r="B5100" i="4"/>
  <c r="C5100" i="4"/>
  <c r="D5100" i="4" s="1"/>
  <c r="E5100" i="4"/>
  <c r="F5100" i="4"/>
  <c r="B5101" i="4"/>
  <c r="C5101" i="4"/>
  <c r="D5101" i="4"/>
  <c r="E5101" i="4"/>
  <c r="F5101" i="4"/>
  <c r="B5102" i="4"/>
  <c r="C5102" i="4"/>
  <c r="D5102" i="4"/>
  <c r="E5102" i="4"/>
  <c r="F5102" i="4"/>
  <c r="B5103" i="4"/>
  <c r="C5103" i="4"/>
  <c r="D5103" i="4" s="1"/>
  <c r="E5103" i="4"/>
  <c r="F5103" i="4"/>
  <c r="B5104" i="4"/>
  <c r="C5104" i="4"/>
  <c r="D5104" i="4" s="1"/>
  <c r="E5104" i="4"/>
  <c r="F5104" i="4"/>
  <c r="B5105" i="4"/>
  <c r="C5105" i="4"/>
  <c r="D5105" i="4"/>
  <c r="E5105" i="4"/>
  <c r="F5105" i="4"/>
  <c r="B5106" i="4"/>
  <c r="C5106" i="4"/>
  <c r="D5106" i="4"/>
  <c r="E5106" i="4"/>
  <c r="F5106" i="4"/>
  <c r="B5107" i="4"/>
  <c r="C5107" i="4"/>
  <c r="D5107" i="4"/>
  <c r="E5107" i="4"/>
  <c r="F5107" i="4"/>
  <c r="B5108" i="4"/>
  <c r="C5108" i="4"/>
  <c r="D5108" i="4" s="1"/>
  <c r="E5108" i="4"/>
  <c r="F5108" i="4"/>
  <c r="B5109" i="4"/>
  <c r="C5109" i="4"/>
  <c r="D5109" i="4"/>
  <c r="E5109" i="4"/>
  <c r="F5109" i="4"/>
  <c r="B5110" i="4"/>
  <c r="C5110" i="4"/>
  <c r="D5110" i="4"/>
  <c r="E5110" i="4"/>
  <c r="F5110" i="4"/>
  <c r="B5111" i="4"/>
  <c r="C5111" i="4"/>
  <c r="D5111" i="4"/>
  <c r="E5111" i="4"/>
  <c r="F5111" i="4"/>
  <c r="B5112" i="4"/>
  <c r="C5112" i="4"/>
  <c r="D5112" i="4"/>
  <c r="E5112" i="4"/>
  <c r="F5112" i="4"/>
  <c r="B5113" i="4"/>
  <c r="C5113" i="4"/>
  <c r="D5113" i="4"/>
  <c r="E5113" i="4"/>
  <c r="F5113" i="4"/>
  <c r="B5114" i="4"/>
  <c r="C5114" i="4"/>
  <c r="D5114" i="4"/>
  <c r="E5114" i="4"/>
  <c r="F5114" i="4"/>
  <c r="B5115" i="4"/>
  <c r="C5115" i="4"/>
  <c r="D5115" i="4" s="1"/>
  <c r="E5115" i="4"/>
  <c r="F5115" i="4"/>
  <c r="B5116" i="4"/>
  <c r="C5116" i="4"/>
  <c r="D5116" i="4" s="1"/>
  <c r="E5116" i="4"/>
  <c r="F5116" i="4"/>
  <c r="B5117" i="4"/>
  <c r="C5117" i="4"/>
  <c r="D5117" i="4"/>
  <c r="E5117" i="4"/>
  <c r="F5117" i="4"/>
  <c r="B5118" i="4"/>
  <c r="C5118" i="4"/>
  <c r="D5118" i="4"/>
  <c r="E5118" i="4"/>
  <c r="F5118" i="4"/>
  <c r="B5119" i="4"/>
  <c r="C5119" i="4"/>
  <c r="D5119" i="4"/>
  <c r="E5119" i="4"/>
  <c r="F5119" i="4"/>
  <c r="B5120" i="4"/>
  <c r="C5120" i="4"/>
  <c r="E5120" i="4"/>
  <c r="F5120" i="4"/>
  <c r="B5121" i="4"/>
  <c r="C5121" i="4"/>
  <c r="E5121" i="4"/>
  <c r="F5121" i="4"/>
  <c r="G5121" i="4"/>
  <c r="H5121" i="4" s="1"/>
  <c r="B5122" i="4"/>
  <c r="C5122" i="4"/>
  <c r="D5122" i="4" s="1"/>
  <c r="E5122" i="4"/>
  <c r="F5122" i="4"/>
  <c r="B5123" i="4"/>
  <c r="C5123" i="4"/>
  <c r="D5123" i="4"/>
  <c r="E5123" i="4"/>
  <c r="F5123" i="4"/>
  <c r="B5124" i="4"/>
  <c r="C5124" i="4"/>
  <c r="D5124" i="4"/>
  <c r="E5124" i="4"/>
  <c r="F5124" i="4"/>
  <c r="B5125" i="4"/>
  <c r="C5125" i="4"/>
  <c r="D5125" i="4" s="1"/>
  <c r="E5125" i="4"/>
  <c r="F5125" i="4"/>
  <c r="B5126" i="4"/>
  <c r="C5126" i="4"/>
  <c r="D5126" i="4" s="1"/>
  <c r="E5126" i="4"/>
  <c r="F5126" i="4"/>
  <c r="B5127" i="4"/>
  <c r="C5127" i="4"/>
  <c r="D5127" i="4" s="1"/>
  <c r="E5127" i="4"/>
  <c r="F5127" i="4"/>
  <c r="B5128" i="4"/>
  <c r="C5128" i="4"/>
  <c r="D5128" i="4"/>
  <c r="E5128" i="4"/>
  <c r="F5128" i="4"/>
  <c r="B5129" i="4"/>
  <c r="C5129" i="4"/>
  <c r="D5129" i="4"/>
  <c r="E5129" i="4"/>
  <c r="F5129" i="4"/>
  <c r="B5130" i="4"/>
  <c r="C5130" i="4"/>
  <c r="D5130" i="4"/>
  <c r="E5130" i="4"/>
  <c r="F5130" i="4"/>
  <c r="B5131" i="4"/>
  <c r="C5131" i="4"/>
  <c r="D5131" i="4"/>
  <c r="E5131" i="4"/>
  <c r="F5131" i="4"/>
  <c r="B5132" i="4"/>
  <c r="C5132" i="4"/>
  <c r="D5132" i="4"/>
  <c r="E5132" i="4"/>
  <c r="F5132" i="4"/>
  <c r="B5133" i="4"/>
  <c r="C5133" i="4"/>
  <c r="D5133" i="4"/>
  <c r="E5133" i="4"/>
  <c r="F5133" i="4"/>
  <c r="B5134" i="4"/>
  <c r="C5134" i="4"/>
  <c r="D5134" i="4"/>
  <c r="E5134" i="4"/>
  <c r="F5134" i="4"/>
  <c r="B5135" i="4"/>
  <c r="C5135" i="4"/>
  <c r="D5135" i="4" s="1"/>
  <c r="E5135" i="4"/>
  <c r="F5135" i="4"/>
  <c r="B5136" i="4"/>
  <c r="C5136" i="4"/>
  <c r="D5136" i="4"/>
  <c r="E5136" i="4"/>
  <c r="F5136" i="4"/>
  <c r="B5137" i="4"/>
  <c r="C5137" i="4"/>
  <c r="D5137" i="4"/>
  <c r="E5137" i="4"/>
  <c r="F5137" i="4"/>
  <c r="B5138" i="4"/>
  <c r="C5138" i="4"/>
  <c r="D5138" i="4" s="1"/>
  <c r="E5138" i="4"/>
  <c r="F5138" i="4"/>
  <c r="B5139" i="4"/>
  <c r="C5139" i="4"/>
  <c r="D5139" i="4"/>
  <c r="E5139" i="4"/>
  <c r="F5139" i="4"/>
  <c r="B5140" i="4"/>
  <c r="C5140" i="4"/>
  <c r="D5140" i="4"/>
  <c r="E5140" i="4"/>
  <c r="F5140" i="4"/>
  <c r="B5141" i="4"/>
  <c r="C5141" i="4"/>
  <c r="D5141" i="4" s="1"/>
  <c r="E5141" i="4"/>
  <c r="F5141" i="4"/>
  <c r="B5142" i="4"/>
  <c r="C5142" i="4"/>
  <c r="D5142" i="4" s="1"/>
  <c r="E5142" i="4"/>
  <c r="F5142" i="4"/>
  <c r="B5143" i="4"/>
  <c r="C5143" i="4"/>
  <c r="D5143" i="4" s="1"/>
  <c r="E5143" i="4"/>
  <c r="F5143" i="4"/>
  <c r="B5144" i="4"/>
  <c r="C5144" i="4"/>
  <c r="D5144" i="4"/>
  <c r="E5144" i="4"/>
  <c r="F5144" i="4"/>
  <c r="B5145" i="4"/>
  <c r="C5145" i="4"/>
  <c r="D5145" i="4"/>
  <c r="E5145" i="4"/>
  <c r="F5145" i="4"/>
  <c r="B5146" i="4"/>
  <c r="C5146" i="4"/>
  <c r="D5146" i="4" s="1"/>
  <c r="E5146" i="4"/>
  <c r="F5146" i="4"/>
  <c r="B5147" i="4"/>
  <c r="C5147" i="4"/>
  <c r="D5147" i="4"/>
  <c r="E5147" i="4"/>
  <c r="F5147" i="4"/>
  <c r="B5148" i="4"/>
  <c r="C5148" i="4"/>
  <c r="D5148" i="4"/>
  <c r="E5148" i="4"/>
  <c r="F5148" i="4"/>
  <c r="B5149" i="4"/>
  <c r="C5149" i="4"/>
  <c r="D5149" i="4" s="1"/>
  <c r="E5149" i="4"/>
  <c r="F5149" i="4"/>
  <c r="B5150" i="4"/>
  <c r="C5150" i="4"/>
  <c r="D5150" i="4" s="1"/>
  <c r="E5150" i="4"/>
  <c r="F5150" i="4"/>
  <c r="B5151" i="4"/>
  <c r="C5151" i="4"/>
  <c r="D5151" i="4" s="1"/>
  <c r="E5151" i="4"/>
  <c r="F5151" i="4"/>
  <c r="B5152" i="4"/>
  <c r="C5152" i="4"/>
  <c r="D5152" i="4" s="1"/>
  <c r="E5152" i="4"/>
  <c r="F5152" i="4"/>
  <c r="B5153" i="4"/>
  <c r="C5153" i="4"/>
  <c r="D5153" i="4"/>
  <c r="E5153" i="4"/>
  <c r="F5153" i="4"/>
  <c r="B5154" i="4"/>
  <c r="C5154" i="4"/>
  <c r="D5154" i="4" s="1"/>
  <c r="E5154" i="4"/>
  <c r="F5154" i="4"/>
  <c r="B5155" i="4"/>
  <c r="C5155" i="4"/>
  <c r="D5155" i="4" s="1"/>
  <c r="E5155" i="4"/>
  <c r="F5155" i="4"/>
  <c r="B5156" i="4"/>
  <c r="C5156" i="4"/>
  <c r="D5156" i="4"/>
  <c r="E5156" i="4"/>
  <c r="F5156" i="4"/>
  <c r="B5157" i="4"/>
  <c r="C5157" i="4"/>
  <c r="D5157" i="4"/>
  <c r="E5157" i="4"/>
  <c r="F5157" i="4"/>
  <c r="B5158" i="4"/>
  <c r="C5158" i="4"/>
  <c r="D5158" i="4" s="1"/>
  <c r="E5158" i="4"/>
  <c r="F5158" i="4"/>
  <c r="B5159" i="4"/>
  <c r="C5159" i="4"/>
  <c r="D5159" i="4"/>
  <c r="E5159" i="4"/>
  <c r="F5159" i="4"/>
  <c r="B5160" i="4"/>
  <c r="C5160" i="4"/>
  <c r="D5160" i="4" s="1"/>
  <c r="E5160" i="4"/>
  <c r="F5160" i="4"/>
  <c r="B5161" i="4"/>
  <c r="C5161" i="4"/>
  <c r="D5161" i="4" s="1"/>
  <c r="E5161" i="4"/>
  <c r="F5161" i="4"/>
  <c r="B5162" i="4"/>
  <c r="C5162" i="4"/>
  <c r="D5162" i="4" s="1"/>
  <c r="E5162" i="4"/>
  <c r="F5162" i="4"/>
  <c r="B5163" i="4"/>
  <c r="C5163" i="4"/>
  <c r="D5163" i="4"/>
  <c r="E5163" i="4"/>
  <c r="F5163" i="4"/>
  <c r="B5164" i="4"/>
  <c r="C5164" i="4"/>
  <c r="D5164" i="4"/>
  <c r="E5164" i="4"/>
  <c r="F5164" i="4"/>
  <c r="B5165" i="4"/>
  <c r="C5165" i="4"/>
  <c r="D5165" i="4" s="1"/>
  <c r="E5165" i="4"/>
  <c r="F5165" i="4"/>
  <c r="B5166" i="4"/>
  <c r="C5166" i="4"/>
  <c r="D5166" i="4"/>
  <c r="E5166" i="4"/>
  <c r="F5166" i="4"/>
  <c r="B5167" i="4"/>
  <c r="C5167" i="4"/>
  <c r="D5167" i="4"/>
  <c r="E5167" i="4"/>
  <c r="F5167" i="4"/>
  <c r="B5168" i="4"/>
  <c r="C5168" i="4"/>
  <c r="D5168" i="4"/>
  <c r="E5168" i="4"/>
  <c r="F5168" i="4"/>
  <c r="B5169" i="4"/>
  <c r="C5169" i="4"/>
  <c r="D5169" i="4"/>
  <c r="E5169" i="4"/>
  <c r="F5169" i="4"/>
  <c r="B5170" i="4"/>
  <c r="C5170" i="4"/>
  <c r="D5170" i="4" s="1"/>
  <c r="E5170" i="4"/>
  <c r="F5170" i="4"/>
  <c r="B5171" i="4"/>
  <c r="C5171" i="4"/>
  <c r="D5171" i="4" s="1"/>
  <c r="E5171" i="4"/>
  <c r="F5171" i="4"/>
  <c r="B5172" i="4"/>
  <c r="C5172" i="4"/>
  <c r="D5172" i="4" s="1"/>
  <c r="E5172" i="4"/>
  <c r="F5172" i="4"/>
  <c r="B5173" i="4"/>
  <c r="C5173" i="4"/>
  <c r="D5173" i="4"/>
  <c r="E5173" i="4"/>
  <c r="F5173" i="4"/>
  <c r="B5174" i="4"/>
  <c r="C5174" i="4"/>
  <c r="D5174" i="4" s="1"/>
  <c r="E5174" i="4"/>
  <c r="F5174" i="4"/>
  <c r="B5175" i="4"/>
  <c r="C5175" i="4"/>
  <c r="D5175" i="4"/>
  <c r="E5175" i="4"/>
  <c r="F5175" i="4"/>
  <c r="B5176" i="4"/>
  <c r="C5176" i="4"/>
  <c r="D5176" i="4"/>
  <c r="E5176" i="4"/>
  <c r="F5176" i="4"/>
  <c r="B5177" i="4"/>
  <c r="C5177" i="4"/>
  <c r="D5177" i="4"/>
  <c r="E5177" i="4"/>
  <c r="F5177" i="4"/>
  <c r="B5178" i="4"/>
  <c r="C5178" i="4"/>
  <c r="D5178" i="4" s="1"/>
  <c r="E5178" i="4"/>
  <c r="F5178" i="4"/>
  <c r="B5179" i="4"/>
  <c r="C5179" i="4"/>
  <c r="D5179" i="4"/>
  <c r="E5179" i="4"/>
  <c r="F5179" i="4"/>
  <c r="B5180" i="4"/>
  <c r="C5180" i="4"/>
  <c r="D5180" i="4"/>
  <c r="E5180" i="4"/>
  <c r="F5180" i="4"/>
  <c r="B5181" i="4"/>
  <c r="C5181" i="4"/>
  <c r="D5181" i="4" s="1"/>
  <c r="E5181" i="4"/>
  <c r="F5181" i="4"/>
  <c r="B5182" i="4"/>
  <c r="C5182" i="4"/>
  <c r="D5182" i="4"/>
  <c r="E5182" i="4"/>
  <c r="F5182" i="4"/>
  <c r="B5183" i="4"/>
  <c r="C5183" i="4"/>
  <c r="D5183" i="4" s="1"/>
  <c r="E5183" i="4"/>
  <c r="F5183" i="4"/>
  <c r="B5184" i="4"/>
  <c r="C5184" i="4"/>
  <c r="D5184" i="4"/>
  <c r="E5184" i="4"/>
  <c r="F5184" i="4"/>
  <c r="B5185" i="4"/>
  <c r="C5185" i="4"/>
  <c r="D5185" i="4"/>
  <c r="E5185" i="4"/>
  <c r="F5185" i="4"/>
  <c r="B5186" i="4"/>
  <c r="C5186" i="4"/>
  <c r="D5186" i="4" s="1"/>
  <c r="E5186" i="4"/>
  <c r="F5186" i="4"/>
  <c r="B5187" i="4"/>
  <c r="C5187" i="4"/>
  <c r="D5187" i="4"/>
  <c r="E5187" i="4"/>
  <c r="F5187" i="4"/>
  <c r="B5188" i="4"/>
  <c r="C5188" i="4"/>
  <c r="D5188" i="4" s="1"/>
  <c r="E5188" i="4"/>
  <c r="F5188" i="4"/>
  <c r="B5189" i="4"/>
  <c r="C5189" i="4"/>
  <c r="D5189" i="4" s="1"/>
  <c r="E5189" i="4"/>
  <c r="F5189" i="4"/>
  <c r="B5190" i="4"/>
  <c r="C5190" i="4"/>
  <c r="D5190" i="4" s="1"/>
  <c r="E5190" i="4"/>
  <c r="F5190" i="4"/>
  <c r="B5191" i="4"/>
  <c r="C5191" i="4"/>
  <c r="D5191" i="4" s="1"/>
  <c r="E5191" i="4"/>
  <c r="F5191" i="4"/>
  <c r="B5192" i="4"/>
  <c r="C5192" i="4"/>
  <c r="D5192" i="4"/>
  <c r="E5192" i="4"/>
  <c r="F5192" i="4"/>
  <c r="B5193" i="4"/>
  <c r="C5193" i="4"/>
  <c r="D5193" i="4"/>
  <c r="E5193" i="4"/>
  <c r="F5193" i="4"/>
  <c r="B5194" i="4"/>
  <c r="C5194" i="4"/>
  <c r="D5194" i="4" s="1"/>
  <c r="E5194" i="4"/>
  <c r="F5194" i="4"/>
  <c r="B5195" i="4"/>
  <c r="C5195" i="4"/>
  <c r="D5195" i="4"/>
  <c r="E5195" i="4"/>
  <c r="F5195" i="4"/>
  <c r="B5196" i="4"/>
  <c r="C5196" i="4"/>
  <c r="D5196" i="4" s="1"/>
  <c r="E5196" i="4"/>
  <c r="F5196" i="4"/>
  <c r="B5197" i="4"/>
  <c r="C5197" i="4"/>
  <c r="D5197" i="4" s="1"/>
  <c r="E5197" i="4"/>
  <c r="F5197" i="4"/>
  <c r="B5198" i="4"/>
  <c r="C5198" i="4"/>
  <c r="D5198" i="4"/>
  <c r="E5198" i="4"/>
  <c r="F5198" i="4"/>
  <c r="B5199" i="4"/>
  <c r="C5199" i="4"/>
  <c r="D5199" i="4" s="1"/>
  <c r="E5199" i="4"/>
  <c r="F5199" i="4"/>
  <c r="B5200" i="4"/>
  <c r="C5200" i="4"/>
  <c r="D5200" i="4"/>
  <c r="E5200" i="4"/>
  <c r="F5200" i="4"/>
  <c r="B5201" i="4"/>
  <c r="C5201" i="4"/>
  <c r="D5201" i="4"/>
  <c r="E5201" i="4"/>
  <c r="F5201" i="4"/>
  <c r="B5202" i="4"/>
  <c r="C5202" i="4"/>
  <c r="D5202" i="4"/>
  <c r="E5202" i="4"/>
  <c r="F5202" i="4"/>
  <c r="B5203" i="4"/>
  <c r="C5203" i="4"/>
  <c r="D5203" i="4"/>
  <c r="E5203" i="4"/>
  <c r="F5203" i="4"/>
  <c r="B5204" i="4"/>
  <c r="C5204" i="4"/>
  <c r="D5204" i="4" s="1"/>
  <c r="E5204" i="4"/>
  <c r="F5204" i="4"/>
  <c r="B5205" i="4"/>
  <c r="C5205" i="4"/>
  <c r="D5205" i="4"/>
  <c r="E5205" i="4"/>
  <c r="F5205" i="4"/>
  <c r="B5206" i="4"/>
  <c r="C5206" i="4"/>
  <c r="D5206" i="4" s="1"/>
  <c r="E5206" i="4"/>
  <c r="F5206" i="4"/>
  <c r="B5207" i="4"/>
  <c r="C5207" i="4"/>
  <c r="D5207" i="4"/>
  <c r="E5207" i="4"/>
  <c r="F5207" i="4"/>
  <c r="B5208" i="4"/>
  <c r="C5208" i="4"/>
  <c r="D5208" i="4"/>
  <c r="E5208" i="4"/>
  <c r="F5208" i="4"/>
  <c r="B5209" i="4"/>
  <c r="C5209" i="4"/>
  <c r="D5209" i="4"/>
  <c r="E5209" i="4"/>
  <c r="F5209" i="4"/>
  <c r="B5210" i="4"/>
  <c r="C5210" i="4"/>
  <c r="D5210" i="4" s="1"/>
  <c r="E5210" i="4"/>
  <c r="F5210" i="4"/>
  <c r="B5211" i="4"/>
  <c r="C5211" i="4"/>
  <c r="D5211" i="4" s="1"/>
  <c r="E5211" i="4"/>
  <c r="F5211" i="4"/>
  <c r="B5212" i="4"/>
  <c r="C5212" i="4"/>
  <c r="D5212" i="4" s="1"/>
  <c r="E5212" i="4"/>
  <c r="F5212" i="4"/>
  <c r="B5213" i="4"/>
  <c r="C5213" i="4"/>
  <c r="D5213" i="4" s="1"/>
  <c r="E5213" i="4"/>
  <c r="F5213" i="4"/>
  <c r="B5214" i="4"/>
  <c r="C5214" i="4"/>
  <c r="D5214" i="4"/>
  <c r="E5214" i="4"/>
  <c r="F5214" i="4"/>
  <c r="B5215" i="4"/>
  <c r="C5215" i="4"/>
  <c r="D5215" i="4" s="1"/>
  <c r="E5215" i="4"/>
  <c r="F5215" i="4"/>
  <c r="B5216" i="4"/>
  <c r="C5216" i="4"/>
  <c r="D5216" i="4" s="1"/>
  <c r="E5216" i="4"/>
  <c r="F5216" i="4"/>
  <c r="B5217" i="4"/>
  <c r="C5217" i="4"/>
  <c r="D5217" i="4"/>
  <c r="E5217" i="4"/>
  <c r="F5217" i="4"/>
  <c r="B5218" i="4"/>
  <c r="C5218" i="4"/>
  <c r="D5218" i="4"/>
  <c r="E5218" i="4"/>
  <c r="F5218" i="4"/>
  <c r="B5219" i="4"/>
  <c r="C5219" i="4"/>
  <c r="D5219" i="4" s="1"/>
  <c r="E5219" i="4"/>
  <c r="F5219" i="4"/>
  <c r="B5220" i="4"/>
  <c r="C5220" i="4"/>
  <c r="D5220" i="4" s="1"/>
  <c r="E5220" i="4"/>
  <c r="F5220" i="4"/>
  <c r="B5221" i="4"/>
  <c r="C5221" i="4"/>
  <c r="D5221" i="4"/>
  <c r="E5221" i="4"/>
  <c r="F5221" i="4"/>
  <c r="B5222" i="4"/>
  <c r="C5222" i="4"/>
  <c r="D5222" i="4" s="1"/>
  <c r="E5222" i="4"/>
  <c r="F5222" i="4"/>
  <c r="B5223" i="4"/>
  <c r="C5223" i="4"/>
  <c r="D5223" i="4"/>
  <c r="E5223" i="4"/>
  <c r="F5223" i="4"/>
  <c r="B5224" i="4"/>
  <c r="C5224" i="4"/>
  <c r="D5224" i="4" s="1"/>
  <c r="E5224" i="4"/>
  <c r="F5224" i="4"/>
  <c r="B5225" i="4"/>
  <c r="C5225" i="4"/>
  <c r="D5225" i="4"/>
  <c r="E5225" i="4"/>
  <c r="F5225" i="4"/>
  <c r="B5226" i="4"/>
  <c r="C5226" i="4"/>
  <c r="D5226" i="4" s="1"/>
  <c r="E5226" i="4"/>
  <c r="F5226" i="4"/>
  <c r="B5227" i="4"/>
  <c r="C5227" i="4"/>
  <c r="D5227" i="4"/>
  <c r="E5227" i="4"/>
  <c r="F5227" i="4"/>
  <c r="B5228" i="4"/>
  <c r="C5228" i="4"/>
  <c r="D5228" i="4"/>
  <c r="E5228" i="4"/>
  <c r="F5228" i="4"/>
  <c r="B5229" i="4"/>
  <c r="C5229" i="4"/>
  <c r="D5229" i="4" s="1"/>
  <c r="E5229" i="4"/>
  <c r="F5229" i="4"/>
  <c r="B5230" i="4"/>
  <c r="C5230" i="4"/>
  <c r="D5230" i="4" s="1"/>
  <c r="E5230" i="4"/>
  <c r="F5230" i="4"/>
  <c r="B5231" i="4"/>
  <c r="C5231" i="4"/>
  <c r="D5231" i="4"/>
  <c r="E5231" i="4"/>
  <c r="F5231" i="4"/>
  <c r="B5232" i="4"/>
  <c r="C5232" i="4"/>
  <c r="D5232" i="4" s="1"/>
  <c r="E5232" i="4"/>
  <c r="F5232" i="4"/>
  <c r="B5233" i="4"/>
  <c r="C5233" i="4"/>
  <c r="D5233" i="4"/>
  <c r="E5233" i="4"/>
  <c r="F5233" i="4"/>
  <c r="B5234" i="4"/>
  <c r="C5234" i="4"/>
  <c r="D5234" i="4" s="1"/>
  <c r="E5234" i="4"/>
  <c r="F5234" i="4"/>
  <c r="B5235" i="4"/>
  <c r="C5235" i="4"/>
  <c r="D5235" i="4"/>
  <c r="E5235" i="4"/>
  <c r="F5235" i="4"/>
  <c r="B5236" i="4"/>
  <c r="C5236" i="4"/>
  <c r="D5236" i="4" s="1"/>
  <c r="E5236" i="4"/>
  <c r="F5236" i="4"/>
  <c r="B5237" i="4"/>
  <c r="C5237" i="4"/>
  <c r="D5237" i="4" s="1"/>
  <c r="E5237" i="4"/>
  <c r="F5237" i="4"/>
  <c r="B5238" i="4"/>
  <c r="C5238" i="4"/>
  <c r="D5238" i="4"/>
  <c r="E5238" i="4"/>
  <c r="F5238" i="4"/>
  <c r="B5239" i="4"/>
  <c r="C5239" i="4"/>
  <c r="D5239" i="4" s="1"/>
  <c r="E5239" i="4"/>
  <c r="F5239" i="4"/>
  <c r="B5240" i="4"/>
  <c r="C5240" i="4"/>
  <c r="D5240" i="4" s="1"/>
  <c r="E5240" i="4"/>
  <c r="F5240" i="4"/>
  <c r="B5241" i="4"/>
  <c r="C5241" i="4"/>
  <c r="D5241" i="4" s="1"/>
  <c r="E5241" i="4"/>
  <c r="F5241" i="4"/>
  <c r="B5242" i="4"/>
  <c r="C5242" i="4"/>
  <c r="D5242" i="4"/>
  <c r="E5242" i="4"/>
  <c r="F5242" i="4"/>
  <c r="B5243" i="4"/>
  <c r="C5243" i="4"/>
  <c r="D5243" i="4" s="1"/>
  <c r="E5243" i="4"/>
  <c r="F5243" i="4"/>
  <c r="B5244" i="4"/>
  <c r="C5244" i="4"/>
  <c r="D5244" i="4"/>
  <c r="E5244" i="4"/>
  <c r="F5244" i="4"/>
  <c r="B5245" i="4"/>
  <c r="C5245" i="4"/>
  <c r="D5245" i="4"/>
  <c r="E5245" i="4"/>
  <c r="F5245" i="4"/>
  <c r="B5246" i="4"/>
  <c r="C5246" i="4"/>
  <c r="D5246" i="4"/>
  <c r="E5246" i="4"/>
  <c r="F5246" i="4"/>
  <c r="B5247" i="4"/>
  <c r="C5247" i="4"/>
  <c r="D5247" i="4"/>
  <c r="E5247" i="4"/>
  <c r="F5247" i="4"/>
  <c r="B5248" i="4"/>
  <c r="C5248" i="4"/>
  <c r="D5248" i="4"/>
  <c r="E5248" i="4"/>
  <c r="F5248" i="4"/>
  <c r="B5249" i="4"/>
  <c r="C5249" i="4"/>
  <c r="D5249" i="4"/>
  <c r="E5249" i="4"/>
  <c r="F5249" i="4"/>
  <c r="B5250" i="4"/>
  <c r="C5250" i="4"/>
  <c r="D5250" i="4" s="1"/>
  <c r="E5250" i="4"/>
  <c r="F5250" i="4"/>
  <c r="B5251" i="4"/>
  <c r="C5251" i="4"/>
  <c r="D5251" i="4" s="1"/>
  <c r="E5251" i="4"/>
  <c r="F5251" i="4"/>
  <c r="B5252" i="4"/>
  <c r="C5252" i="4"/>
  <c r="D5252" i="4"/>
  <c r="E5252" i="4"/>
  <c r="F5252" i="4"/>
  <c r="B5253" i="4"/>
  <c r="C5253" i="4"/>
  <c r="D5253" i="4" s="1"/>
  <c r="E5253" i="4"/>
  <c r="F5253" i="4"/>
  <c r="B5254" i="4"/>
  <c r="C5254" i="4"/>
  <c r="D5254" i="4" s="1"/>
  <c r="E5254" i="4"/>
  <c r="F5254" i="4"/>
  <c r="B5255" i="4"/>
  <c r="C5255" i="4"/>
  <c r="D5255" i="4"/>
  <c r="E5255" i="4"/>
  <c r="F5255" i="4"/>
  <c r="B5256" i="4"/>
  <c r="C5256" i="4"/>
  <c r="D5256" i="4"/>
  <c r="E5256" i="4"/>
  <c r="F5256" i="4"/>
  <c r="B5257" i="4"/>
  <c r="C5257" i="4"/>
  <c r="D5257" i="4"/>
  <c r="E5257" i="4"/>
  <c r="F5257" i="4"/>
  <c r="B5258" i="4"/>
  <c r="C5258" i="4"/>
  <c r="D5258" i="4"/>
  <c r="E5258" i="4"/>
  <c r="F5258" i="4"/>
  <c r="B5259" i="4"/>
  <c r="C5259" i="4"/>
  <c r="D5259" i="4" s="1"/>
  <c r="E5259" i="4"/>
  <c r="F5259" i="4"/>
  <c r="B5260" i="4"/>
  <c r="C5260" i="4"/>
  <c r="D5260" i="4" s="1"/>
  <c r="E5260" i="4"/>
  <c r="F5260" i="4"/>
  <c r="B5261" i="4"/>
  <c r="C5261" i="4"/>
  <c r="D5261" i="4" s="1"/>
  <c r="E5261" i="4"/>
  <c r="F5261" i="4"/>
  <c r="B5262" i="4"/>
  <c r="C5262" i="4"/>
  <c r="D5262" i="4"/>
  <c r="E5262" i="4"/>
  <c r="F5262" i="4"/>
  <c r="B5263" i="4"/>
  <c r="C5263" i="4"/>
  <c r="D5263" i="4"/>
  <c r="E5263" i="4"/>
  <c r="F5263" i="4"/>
  <c r="B5264" i="4"/>
  <c r="C5264" i="4"/>
  <c r="D5264" i="4" s="1"/>
  <c r="E5264" i="4"/>
  <c r="F5264" i="4"/>
  <c r="B5265" i="4"/>
  <c r="C5265" i="4"/>
  <c r="D5265" i="4"/>
  <c r="E5265" i="4"/>
  <c r="F5265" i="4"/>
  <c r="B5266" i="4"/>
  <c r="C5266" i="4"/>
  <c r="D5266" i="4" s="1"/>
  <c r="E5266" i="4"/>
  <c r="F5266" i="4"/>
  <c r="B5267" i="4"/>
  <c r="C5267" i="4"/>
  <c r="D5267" i="4" s="1"/>
  <c r="E5267" i="4"/>
  <c r="F5267" i="4"/>
  <c r="B5268" i="4"/>
  <c r="C5268" i="4"/>
  <c r="D5268" i="4"/>
  <c r="E5268" i="4"/>
  <c r="F5268" i="4"/>
  <c r="B5269" i="4"/>
  <c r="C5269" i="4"/>
  <c r="D5269" i="4"/>
  <c r="E5269" i="4"/>
  <c r="F5269" i="4"/>
  <c r="B5270" i="4"/>
  <c r="C5270" i="4"/>
  <c r="D5270" i="4"/>
  <c r="E5270" i="4"/>
  <c r="F5270" i="4"/>
  <c r="B5271" i="4"/>
  <c r="C5271" i="4"/>
  <c r="D5271" i="4" s="1"/>
  <c r="E5271" i="4"/>
  <c r="F5271" i="4"/>
  <c r="B5272" i="4"/>
  <c r="C5272" i="4"/>
  <c r="D5272" i="4" s="1"/>
  <c r="E5272" i="4"/>
  <c r="F5272" i="4"/>
  <c r="B5273" i="4"/>
  <c r="C5273" i="4"/>
  <c r="D5273" i="4" s="1"/>
  <c r="E5273" i="4"/>
  <c r="F5273" i="4"/>
  <c r="B5274" i="4"/>
  <c r="C5274" i="4"/>
  <c r="D5274" i="4"/>
  <c r="E5274" i="4"/>
  <c r="F5274" i="4"/>
  <c r="B5275" i="4"/>
  <c r="C5275" i="4"/>
  <c r="D5275" i="4" s="1"/>
  <c r="E5275" i="4"/>
  <c r="F5275" i="4"/>
  <c r="B5276" i="4"/>
  <c r="C5276" i="4"/>
  <c r="D5276" i="4"/>
  <c r="E5276" i="4"/>
  <c r="F5276" i="4"/>
  <c r="B5277" i="4"/>
  <c r="C5277" i="4"/>
  <c r="D5277" i="4" s="1"/>
  <c r="E5277" i="4"/>
  <c r="F5277" i="4"/>
  <c r="B5278" i="4"/>
  <c r="C5278" i="4"/>
  <c r="D5278" i="4"/>
  <c r="E5278" i="4"/>
  <c r="F5278" i="4"/>
  <c r="B5279" i="4"/>
  <c r="C5279" i="4"/>
  <c r="D5279" i="4" s="1"/>
  <c r="E5279" i="4"/>
  <c r="F5279" i="4"/>
  <c r="B5280" i="4"/>
  <c r="C5280" i="4"/>
  <c r="D5280" i="4" s="1"/>
  <c r="E5280" i="4"/>
  <c r="F5280" i="4"/>
  <c r="B5281" i="4"/>
  <c r="C5281" i="4"/>
  <c r="D5281" i="4"/>
  <c r="E5281" i="4"/>
  <c r="F5281" i="4"/>
  <c r="B5282" i="4"/>
  <c r="C5282" i="4"/>
  <c r="D5282" i="4"/>
  <c r="E5282" i="4"/>
  <c r="F5282" i="4"/>
  <c r="B5283" i="4"/>
  <c r="C5283" i="4"/>
  <c r="D5283" i="4"/>
  <c r="E5283" i="4"/>
  <c r="F5283" i="4"/>
  <c r="B5284" i="4"/>
  <c r="C5284" i="4"/>
  <c r="D5284" i="4"/>
  <c r="E5284" i="4"/>
  <c r="F5284" i="4"/>
  <c r="B5285" i="4"/>
  <c r="C5285" i="4"/>
  <c r="D5285" i="4" s="1"/>
  <c r="E5285" i="4"/>
  <c r="F5285" i="4"/>
  <c r="B5286" i="4"/>
  <c r="C5286" i="4"/>
  <c r="D5286" i="4"/>
  <c r="E5286" i="4"/>
  <c r="F5286" i="4"/>
  <c r="B5287" i="4"/>
  <c r="C5287" i="4"/>
  <c r="D5287" i="4"/>
  <c r="E5287" i="4"/>
  <c r="F5287" i="4"/>
  <c r="B5288" i="4"/>
  <c r="C5288" i="4"/>
  <c r="D5288" i="4" s="1"/>
  <c r="E5288" i="4"/>
  <c r="F5288" i="4"/>
  <c r="B5289" i="4"/>
  <c r="C5289" i="4"/>
  <c r="D5289" i="4" s="1"/>
  <c r="E5289" i="4"/>
  <c r="F5289" i="4"/>
  <c r="B5290" i="4"/>
  <c r="C5290" i="4"/>
  <c r="D5290" i="4" s="1"/>
  <c r="E5290" i="4"/>
  <c r="F5290" i="4"/>
  <c r="B5291" i="4"/>
  <c r="C5291" i="4"/>
  <c r="D5291" i="4" s="1"/>
  <c r="E5291" i="4"/>
  <c r="F5291" i="4"/>
  <c r="B5292" i="4"/>
  <c r="C5292" i="4"/>
  <c r="D5292" i="4"/>
  <c r="E5292" i="4"/>
  <c r="F5292" i="4"/>
  <c r="B5293" i="4"/>
  <c r="C5293" i="4"/>
  <c r="D5293" i="4" s="1"/>
  <c r="E5293" i="4"/>
  <c r="F5293" i="4"/>
  <c r="B5294" i="4"/>
  <c r="C5294" i="4"/>
  <c r="D5294" i="4" s="1"/>
  <c r="E5294" i="4"/>
  <c r="F5294" i="4"/>
  <c r="B5295" i="4"/>
  <c r="C5295" i="4"/>
  <c r="D5295" i="4" s="1"/>
  <c r="E5295" i="4"/>
  <c r="F5295" i="4"/>
  <c r="B5296" i="4"/>
  <c r="C5296" i="4"/>
  <c r="D5296" i="4"/>
  <c r="E5296" i="4"/>
  <c r="F5296" i="4"/>
  <c r="B5297" i="4"/>
  <c r="C5297" i="4"/>
  <c r="D5297" i="4"/>
  <c r="E5297" i="4"/>
  <c r="F5297" i="4"/>
  <c r="B5298" i="4"/>
  <c r="C5298" i="4"/>
  <c r="D5298" i="4" s="1"/>
  <c r="E5298" i="4"/>
  <c r="F5298" i="4"/>
  <c r="B5299" i="4"/>
  <c r="C5299" i="4"/>
  <c r="D5299" i="4"/>
  <c r="E5299" i="4"/>
  <c r="F5299" i="4"/>
  <c r="B5300" i="4"/>
  <c r="C5300" i="4"/>
  <c r="D5300" i="4" s="1"/>
  <c r="E5300" i="4"/>
  <c r="F5300" i="4"/>
  <c r="B5301" i="4"/>
  <c r="C5301" i="4"/>
  <c r="D5301" i="4" s="1"/>
  <c r="E5301" i="4"/>
  <c r="F5301" i="4"/>
  <c r="B5302" i="4"/>
  <c r="C5302" i="4"/>
  <c r="D5302" i="4" s="1"/>
  <c r="E5302" i="4"/>
  <c r="F5302" i="4"/>
  <c r="B5303" i="4"/>
  <c r="C5303" i="4"/>
  <c r="D5303" i="4"/>
  <c r="E5303" i="4"/>
  <c r="F5303" i="4"/>
  <c r="B5304" i="4"/>
  <c r="C5304" i="4"/>
  <c r="D5304" i="4"/>
  <c r="E5304" i="4"/>
  <c r="F5304" i="4"/>
  <c r="B5305" i="4"/>
  <c r="C5305" i="4"/>
  <c r="D5305" i="4" s="1"/>
  <c r="E5305" i="4"/>
  <c r="F5305" i="4"/>
  <c r="B5306" i="4"/>
  <c r="C5306" i="4"/>
  <c r="D5306" i="4"/>
  <c r="E5306" i="4"/>
  <c r="F5306" i="4"/>
  <c r="B5307" i="4"/>
  <c r="C5307" i="4"/>
  <c r="D5307" i="4"/>
  <c r="E5307" i="4"/>
  <c r="F5307" i="4"/>
  <c r="B5308" i="4"/>
  <c r="C5308" i="4"/>
  <c r="D5308" i="4"/>
  <c r="E5308" i="4"/>
  <c r="F5308" i="4"/>
  <c r="B5309" i="4"/>
  <c r="C5309" i="4"/>
  <c r="D5309" i="4"/>
  <c r="E5309" i="4"/>
  <c r="F5309" i="4"/>
  <c r="B5310" i="4"/>
  <c r="C5310" i="4"/>
  <c r="D5310" i="4"/>
  <c r="E5310" i="4"/>
  <c r="F5310" i="4"/>
  <c r="B5311" i="4"/>
  <c r="C5311" i="4"/>
  <c r="D5311" i="4" s="1"/>
  <c r="E5311" i="4"/>
  <c r="F5311" i="4"/>
  <c r="B5312" i="4"/>
  <c r="C5312" i="4"/>
  <c r="D5312" i="4"/>
  <c r="E5312" i="4"/>
  <c r="F5312" i="4"/>
  <c r="B5313" i="4"/>
  <c r="C5313" i="4"/>
  <c r="D5313" i="4"/>
  <c r="E5313" i="4"/>
  <c r="F5313" i="4"/>
  <c r="B5314" i="4"/>
  <c r="C5314" i="4"/>
  <c r="D5314" i="4" s="1"/>
  <c r="E5314" i="4"/>
  <c r="F5314" i="4"/>
  <c r="B5315" i="4"/>
  <c r="C5315" i="4"/>
  <c r="D5315" i="4" s="1"/>
  <c r="E5315" i="4"/>
  <c r="F5315" i="4"/>
  <c r="B5316" i="4"/>
  <c r="C5316" i="4"/>
  <c r="D5316" i="4" s="1"/>
  <c r="E5316" i="4"/>
  <c r="F5316" i="4"/>
  <c r="B5317" i="4"/>
  <c r="C5317" i="4"/>
  <c r="D5317" i="4"/>
  <c r="E5317" i="4"/>
  <c r="F5317" i="4"/>
  <c r="B5318" i="4"/>
  <c r="C5318" i="4"/>
  <c r="D5318" i="4"/>
  <c r="E5318" i="4"/>
  <c r="F5318" i="4"/>
  <c r="B5319" i="4"/>
  <c r="C5319" i="4"/>
  <c r="D5319" i="4"/>
  <c r="E5319" i="4"/>
  <c r="F5319" i="4"/>
  <c r="B5320" i="4"/>
  <c r="C5320" i="4"/>
  <c r="D5320" i="4"/>
  <c r="E5320" i="4"/>
  <c r="F5320" i="4"/>
  <c r="B5321" i="4"/>
  <c r="C5321" i="4"/>
  <c r="D5321" i="4"/>
  <c r="E5321" i="4"/>
  <c r="F5321" i="4"/>
  <c r="B5322" i="4"/>
  <c r="C5322" i="4"/>
  <c r="D5322" i="4" s="1"/>
  <c r="E5322" i="4"/>
  <c r="F5322" i="4"/>
  <c r="B5323" i="4"/>
  <c r="C5323" i="4"/>
  <c r="D5323" i="4" s="1"/>
  <c r="E5323" i="4"/>
  <c r="F5323" i="4"/>
  <c r="B5324" i="4"/>
  <c r="C5324" i="4"/>
  <c r="D5324" i="4" s="1"/>
  <c r="E5324" i="4"/>
  <c r="F5324" i="4"/>
  <c r="B5325" i="4"/>
  <c r="C5325" i="4"/>
  <c r="D5325" i="4"/>
  <c r="E5325" i="4"/>
  <c r="F5325" i="4"/>
  <c r="B5326" i="4"/>
  <c r="C5326" i="4"/>
  <c r="D5326" i="4"/>
  <c r="E5326" i="4"/>
  <c r="F5326" i="4"/>
  <c r="B5327" i="4"/>
  <c r="C5327" i="4"/>
  <c r="D5327" i="4"/>
  <c r="E5327" i="4"/>
  <c r="F5327" i="4"/>
  <c r="B5328" i="4"/>
  <c r="C5328" i="4"/>
  <c r="D5328" i="4" s="1"/>
  <c r="E5328" i="4"/>
  <c r="F5328" i="4"/>
  <c r="B5329" i="4"/>
  <c r="C5329" i="4"/>
  <c r="D5329" i="4"/>
  <c r="E5329" i="4"/>
  <c r="F5329" i="4"/>
  <c r="B5330" i="4"/>
  <c r="C5330" i="4"/>
  <c r="D5330" i="4" s="1"/>
  <c r="E5330" i="4"/>
  <c r="F5330" i="4"/>
  <c r="B5331" i="4"/>
  <c r="C5331" i="4"/>
  <c r="D5331" i="4" s="1"/>
  <c r="E5331" i="4"/>
  <c r="F5331" i="4"/>
  <c r="B5332" i="4"/>
  <c r="C5332" i="4"/>
  <c r="D5332" i="4"/>
  <c r="E5332" i="4"/>
  <c r="F5332" i="4"/>
  <c r="B5333" i="4"/>
  <c r="C5333" i="4"/>
  <c r="D5333" i="4" s="1"/>
  <c r="E5333" i="4"/>
  <c r="F5333" i="4"/>
  <c r="B5334" i="4"/>
  <c r="C5334" i="4"/>
  <c r="D5334" i="4"/>
  <c r="E5334" i="4"/>
  <c r="F5334" i="4"/>
  <c r="B5335" i="4"/>
  <c r="C5335" i="4"/>
  <c r="D5335" i="4"/>
  <c r="E5335" i="4"/>
  <c r="F5335" i="4"/>
  <c r="B5336" i="4"/>
  <c r="C5336" i="4"/>
  <c r="D5336" i="4" s="1"/>
  <c r="E5336" i="4"/>
  <c r="F5336" i="4"/>
  <c r="B5337" i="4"/>
  <c r="C5337" i="4"/>
  <c r="D5337" i="4" s="1"/>
  <c r="E5337" i="4"/>
  <c r="F5337" i="4"/>
  <c r="B5338" i="4"/>
  <c r="C5338" i="4"/>
  <c r="D5338" i="4" s="1"/>
  <c r="E5338" i="4"/>
  <c r="F5338" i="4"/>
  <c r="B5339" i="4"/>
  <c r="C5339" i="4"/>
  <c r="D5339" i="4" s="1"/>
  <c r="E5339" i="4"/>
  <c r="F5339" i="4"/>
  <c r="B5340" i="4"/>
  <c r="C5340" i="4"/>
  <c r="D5340" i="4" s="1"/>
  <c r="E5340" i="4"/>
  <c r="F5340" i="4"/>
  <c r="B5341" i="4"/>
  <c r="C5341" i="4"/>
  <c r="D5341" i="4"/>
  <c r="E5341" i="4"/>
  <c r="F5341" i="4"/>
  <c r="B5342" i="4"/>
  <c r="C5342" i="4"/>
  <c r="D5342" i="4" s="1"/>
  <c r="E5342" i="4"/>
  <c r="F5342" i="4"/>
  <c r="B5343" i="4"/>
  <c r="C5343" i="4"/>
  <c r="E5343" i="4"/>
  <c r="F5343" i="4"/>
  <c r="B5344" i="4"/>
  <c r="C5344" i="4"/>
  <c r="E5344" i="4"/>
  <c r="F5344" i="4"/>
  <c r="B5345" i="4"/>
  <c r="C5345" i="4"/>
  <c r="D5345" i="4"/>
  <c r="E5345" i="4"/>
  <c r="F5345" i="4"/>
  <c r="B5346" i="4"/>
  <c r="C5346" i="4"/>
  <c r="D5346" i="4" s="1"/>
  <c r="E5346" i="4"/>
  <c r="F5346" i="4"/>
  <c r="B5347" i="4"/>
  <c r="C5347" i="4"/>
  <c r="D5347" i="4" s="1"/>
  <c r="E5347" i="4"/>
  <c r="F5347" i="4"/>
  <c r="B5348" i="4"/>
  <c r="C5348" i="4"/>
  <c r="D5348" i="4" s="1"/>
  <c r="E5348" i="4"/>
  <c r="F5348" i="4"/>
  <c r="B5349" i="4"/>
  <c r="C5349" i="4"/>
  <c r="D5349" i="4" s="1"/>
  <c r="E5349" i="4"/>
  <c r="F5349" i="4"/>
  <c r="B5350" i="4"/>
  <c r="C5350" i="4"/>
  <c r="D5350" i="4" s="1"/>
  <c r="E5350" i="4"/>
  <c r="F5350" i="4"/>
  <c r="B5351" i="4"/>
  <c r="C5351" i="4"/>
  <c r="D5351" i="4" s="1"/>
  <c r="E5351" i="4"/>
  <c r="F5351" i="4"/>
  <c r="B5352" i="4"/>
  <c r="C5352" i="4"/>
  <c r="D5352" i="4"/>
  <c r="E5352" i="4"/>
  <c r="F5352" i="4"/>
  <c r="B5353" i="4"/>
  <c r="C5353" i="4"/>
  <c r="D5353" i="4" s="1"/>
  <c r="E5353" i="4"/>
  <c r="F5353" i="4"/>
  <c r="B5354" i="4"/>
  <c r="C5354" i="4"/>
  <c r="D5354" i="4"/>
  <c r="E5354" i="4"/>
  <c r="F5354" i="4"/>
  <c r="B5355" i="4"/>
  <c r="C5355" i="4"/>
  <c r="D5355" i="4"/>
  <c r="E5355" i="4"/>
  <c r="F5355" i="4"/>
  <c r="B5356" i="4"/>
  <c r="C5356" i="4"/>
  <c r="D5356" i="4" s="1"/>
  <c r="E5356" i="4"/>
  <c r="F5356" i="4"/>
  <c r="B5357" i="4"/>
  <c r="C5357" i="4"/>
  <c r="D5357" i="4"/>
  <c r="E5357" i="4"/>
  <c r="F5357" i="4"/>
  <c r="B5358" i="4"/>
  <c r="C5358" i="4"/>
  <c r="D5358" i="4" s="1"/>
  <c r="E5358" i="4"/>
  <c r="F5358" i="4"/>
  <c r="B5359" i="4"/>
  <c r="C5359" i="4"/>
  <c r="D5359" i="4" s="1"/>
  <c r="E5359" i="4"/>
  <c r="F5359" i="4"/>
  <c r="B5360" i="4"/>
  <c r="C5360" i="4"/>
  <c r="D5360" i="4" s="1"/>
  <c r="E5360" i="4"/>
  <c r="F5360" i="4"/>
  <c r="B5361" i="4"/>
  <c r="C5361" i="4"/>
  <c r="D5361" i="4"/>
  <c r="E5361" i="4"/>
  <c r="F5361" i="4"/>
  <c r="B5362" i="4"/>
  <c r="C5362" i="4"/>
  <c r="D5362" i="4"/>
  <c r="E5362" i="4"/>
  <c r="F5362" i="4"/>
  <c r="B5363" i="4"/>
  <c r="C5363" i="4"/>
  <c r="D5363" i="4"/>
  <c r="E5363" i="4"/>
  <c r="F5363" i="4"/>
  <c r="B5364" i="4"/>
  <c r="C5364" i="4"/>
  <c r="D5364" i="4"/>
  <c r="E5364" i="4"/>
  <c r="F5364" i="4"/>
  <c r="B5365" i="4"/>
  <c r="C5365" i="4"/>
  <c r="D5365" i="4" s="1"/>
  <c r="E5365" i="4"/>
  <c r="F5365" i="4"/>
  <c r="B5366" i="4"/>
  <c r="C5366" i="4"/>
  <c r="D5366" i="4"/>
  <c r="E5366" i="4"/>
  <c r="F5366" i="4"/>
  <c r="B5367" i="4"/>
  <c r="C5367" i="4"/>
  <c r="D5367" i="4" s="1"/>
  <c r="E5367" i="4"/>
  <c r="F5367" i="4"/>
  <c r="B5368" i="4"/>
  <c r="C5368" i="4"/>
  <c r="D5368" i="4" s="1"/>
  <c r="E5368" i="4"/>
  <c r="F5368" i="4"/>
  <c r="B5369" i="4"/>
  <c r="C5369" i="4"/>
  <c r="D5369" i="4" s="1"/>
  <c r="E5369" i="4"/>
  <c r="F5369" i="4"/>
  <c r="B5370" i="4"/>
  <c r="C5370" i="4"/>
  <c r="D5370" i="4" s="1"/>
  <c r="E5370" i="4"/>
  <c r="F5370" i="4"/>
  <c r="B5371" i="4"/>
  <c r="C5371" i="4"/>
  <c r="D5371" i="4"/>
  <c r="E5371" i="4"/>
  <c r="F5371" i="4"/>
  <c r="B5372" i="4"/>
  <c r="C5372" i="4"/>
  <c r="D5372" i="4"/>
  <c r="E5372" i="4"/>
  <c r="F5372" i="4"/>
  <c r="B5373" i="4"/>
  <c r="C5373" i="4"/>
  <c r="D5373" i="4" s="1"/>
  <c r="E5373" i="4"/>
  <c r="F5373" i="4"/>
  <c r="B5374" i="4"/>
  <c r="C5374" i="4"/>
  <c r="D5374" i="4"/>
  <c r="E5374" i="4"/>
  <c r="F5374" i="4"/>
  <c r="B5375" i="4"/>
  <c r="C5375" i="4"/>
  <c r="D5375" i="4" s="1"/>
  <c r="E5375" i="4"/>
  <c r="F5375" i="4"/>
  <c r="B5376" i="4"/>
  <c r="C5376" i="4"/>
  <c r="D5376" i="4" s="1"/>
  <c r="E5376" i="4"/>
  <c r="F5376" i="4"/>
  <c r="B5377" i="4"/>
  <c r="C5377" i="4"/>
  <c r="D5377" i="4"/>
  <c r="E5377" i="4"/>
  <c r="F5377" i="4"/>
  <c r="B5378" i="4"/>
  <c r="C5378" i="4"/>
  <c r="D5378" i="4"/>
  <c r="E5378" i="4"/>
  <c r="F5378" i="4"/>
  <c r="B5379" i="4"/>
  <c r="C5379" i="4"/>
  <c r="D5379" i="4" s="1"/>
  <c r="E5379" i="4"/>
  <c r="F5379" i="4"/>
  <c r="B5380" i="4"/>
  <c r="C5380" i="4"/>
  <c r="D5380" i="4" s="1"/>
  <c r="E5380" i="4"/>
  <c r="F5380" i="4"/>
  <c r="B5381" i="4"/>
  <c r="C5381" i="4"/>
  <c r="D5381" i="4"/>
  <c r="E5381" i="4"/>
  <c r="F5381" i="4"/>
  <c r="B5382" i="4"/>
  <c r="C5382" i="4"/>
  <c r="D5382" i="4"/>
  <c r="E5382" i="4"/>
  <c r="F5382" i="4"/>
  <c r="B5383" i="4"/>
  <c r="C5383" i="4"/>
  <c r="D5383" i="4" s="1"/>
  <c r="E5383" i="4"/>
  <c r="F5383" i="4"/>
  <c r="B5384" i="4"/>
  <c r="C5384" i="4"/>
  <c r="D5384" i="4" s="1"/>
  <c r="E5384" i="4"/>
  <c r="F5384" i="4"/>
  <c r="B5385" i="4"/>
  <c r="C5385" i="4"/>
  <c r="D5385" i="4" s="1"/>
  <c r="E5385" i="4"/>
  <c r="F5385" i="4"/>
  <c r="B5386" i="4"/>
  <c r="C5386" i="4"/>
  <c r="D5386" i="4"/>
  <c r="E5386" i="4"/>
  <c r="F5386" i="4"/>
  <c r="B5387" i="4"/>
  <c r="C5387" i="4"/>
  <c r="D5387" i="4" s="1"/>
  <c r="E5387" i="4"/>
  <c r="F5387" i="4"/>
  <c r="B5388" i="4"/>
  <c r="C5388" i="4"/>
  <c r="D5388" i="4"/>
  <c r="E5388" i="4"/>
  <c r="F5388" i="4"/>
  <c r="B5389" i="4"/>
  <c r="C5389" i="4"/>
  <c r="D5389" i="4" s="1"/>
  <c r="E5389" i="4"/>
  <c r="F5389" i="4"/>
  <c r="B5390" i="4"/>
  <c r="C5390" i="4"/>
  <c r="D5390" i="4" s="1"/>
  <c r="E5390" i="4"/>
  <c r="F5390" i="4"/>
  <c r="B5391" i="4"/>
  <c r="C5391" i="4"/>
  <c r="D5391" i="4" s="1"/>
  <c r="E5391" i="4"/>
  <c r="F5391" i="4"/>
  <c r="B5392" i="4"/>
  <c r="C5392" i="4"/>
  <c r="D5392" i="4" s="1"/>
  <c r="E5392" i="4"/>
  <c r="F5392" i="4"/>
  <c r="B5393" i="4"/>
  <c r="C5393" i="4"/>
  <c r="D5393" i="4"/>
  <c r="E5393" i="4"/>
  <c r="F5393" i="4"/>
  <c r="B5394" i="4"/>
  <c r="C5394" i="4"/>
  <c r="D5394" i="4" s="1"/>
  <c r="E5394" i="4"/>
  <c r="F5394" i="4"/>
  <c r="B5395" i="4"/>
  <c r="C5395" i="4"/>
  <c r="D5395" i="4"/>
  <c r="E5395" i="4"/>
  <c r="F5395" i="4"/>
  <c r="B5396" i="4"/>
  <c r="C5396" i="4"/>
  <c r="D5396" i="4"/>
  <c r="E5396" i="4"/>
  <c r="F5396" i="4"/>
  <c r="B5397" i="4"/>
  <c r="C5397" i="4"/>
  <c r="D5397" i="4" s="1"/>
  <c r="E5397" i="4"/>
  <c r="F5397" i="4"/>
  <c r="B5398" i="4"/>
  <c r="C5398" i="4"/>
  <c r="D5398" i="4"/>
  <c r="E5398" i="4"/>
  <c r="F5398" i="4"/>
  <c r="B5399" i="4"/>
  <c r="C5399" i="4"/>
  <c r="D5399" i="4"/>
  <c r="E5399" i="4"/>
  <c r="F5399" i="4"/>
  <c r="B5400" i="4"/>
  <c r="C5400" i="4"/>
  <c r="D5400" i="4"/>
  <c r="E5400" i="4"/>
  <c r="F5400" i="4"/>
  <c r="B5401" i="4"/>
  <c r="C5401" i="4"/>
  <c r="D5401" i="4"/>
  <c r="E5401" i="4"/>
  <c r="F5401" i="4"/>
  <c r="B5402" i="4"/>
  <c r="C5402" i="4"/>
  <c r="D5402" i="4"/>
  <c r="E5402" i="4"/>
  <c r="F5402" i="4"/>
  <c r="B5403" i="4"/>
  <c r="C5403" i="4"/>
  <c r="D5403" i="4"/>
  <c r="E5403" i="4"/>
  <c r="F5403" i="4"/>
  <c r="B5404" i="4"/>
  <c r="C5404" i="4"/>
  <c r="D5404" i="4"/>
  <c r="E5404" i="4"/>
  <c r="F5404" i="4"/>
  <c r="B5405" i="4"/>
  <c r="C5405" i="4"/>
  <c r="D5405" i="4"/>
  <c r="E5405" i="4"/>
  <c r="F5405" i="4"/>
  <c r="B5406" i="4"/>
  <c r="C5406" i="4"/>
  <c r="D5406" i="4" s="1"/>
  <c r="E5406" i="4"/>
  <c r="F5406" i="4"/>
  <c r="B5407" i="4"/>
  <c r="C5407" i="4"/>
  <c r="D5407" i="4"/>
  <c r="E5407" i="4"/>
  <c r="F5407" i="4"/>
  <c r="B5408" i="4"/>
  <c r="C5408" i="4"/>
  <c r="D5408" i="4"/>
  <c r="E5408" i="4"/>
  <c r="F5408" i="4"/>
  <c r="B5409" i="4"/>
  <c r="C5409" i="4"/>
  <c r="D5409" i="4"/>
  <c r="E5409" i="4"/>
  <c r="F5409" i="4"/>
  <c r="B5410" i="4"/>
  <c r="C5410" i="4"/>
  <c r="D5410" i="4" s="1"/>
  <c r="E5410" i="4"/>
  <c r="F5410" i="4"/>
  <c r="B5411" i="4"/>
  <c r="C5411" i="4"/>
  <c r="D5411" i="4"/>
  <c r="E5411" i="4"/>
  <c r="F5411" i="4"/>
  <c r="B5412" i="4"/>
  <c r="C5412" i="4"/>
  <c r="D5412" i="4"/>
  <c r="E5412" i="4"/>
  <c r="F5412" i="4"/>
  <c r="B5413" i="4"/>
  <c r="C5413" i="4"/>
  <c r="D5413" i="4"/>
  <c r="E5413" i="4"/>
  <c r="F5413" i="4"/>
  <c r="B5414" i="4"/>
  <c r="C5414" i="4"/>
  <c r="D5414" i="4"/>
  <c r="E5414" i="4"/>
  <c r="F5414" i="4"/>
  <c r="B5415" i="4"/>
  <c r="C5415" i="4"/>
  <c r="D5415" i="4"/>
  <c r="E5415" i="4"/>
  <c r="F5415" i="4"/>
  <c r="B5416" i="4"/>
  <c r="C5416" i="4"/>
  <c r="D5416" i="4" s="1"/>
  <c r="E5416" i="4"/>
  <c r="F5416" i="4"/>
  <c r="B5417" i="4"/>
  <c r="C5417" i="4"/>
  <c r="D5417" i="4" s="1"/>
  <c r="E5417" i="4"/>
  <c r="F5417" i="4"/>
  <c r="B5418" i="4"/>
  <c r="C5418" i="4"/>
  <c r="D5418" i="4"/>
  <c r="E5418" i="4"/>
  <c r="F5418" i="4"/>
  <c r="B5419" i="4"/>
  <c r="C5419" i="4"/>
  <c r="D5419" i="4"/>
  <c r="E5419" i="4"/>
  <c r="F5419" i="4"/>
  <c r="B5420" i="4"/>
  <c r="C5420" i="4"/>
  <c r="D5420" i="4"/>
  <c r="E5420" i="4"/>
  <c r="F5420" i="4"/>
  <c r="B5421" i="4"/>
  <c r="C5421" i="4"/>
  <c r="D5421" i="4" s="1"/>
  <c r="E5421" i="4"/>
  <c r="F5421" i="4"/>
  <c r="B5422" i="4"/>
  <c r="C5422" i="4"/>
  <c r="D5422" i="4"/>
  <c r="E5422" i="4"/>
  <c r="F5422" i="4"/>
  <c r="B5423" i="4"/>
  <c r="C5423" i="4"/>
  <c r="D5423" i="4"/>
  <c r="E5423" i="4"/>
  <c r="F5423" i="4"/>
  <c r="B5424" i="4"/>
  <c r="C5424" i="4"/>
  <c r="D5424" i="4" s="1"/>
  <c r="E5424" i="4"/>
  <c r="F5424" i="4"/>
  <c r="B5425" i="4"/>
  <c r="C5425" i="4"/>
  <c r="D5425" i="4"/>
  <c r="E5425" i="4"/>
  <c r="F5425" i="4"/>
  <c r="B5426" i="4"/>
  <c r="C5426" i="4"/>
  <c r="D5426" i="4"/>
  <c r="E5426" i="4"/>
  <c r="F5426" i="4"/>
  <c r="B5427" i="4"/>
  <c r="C5427" i="4"/>
  <c r="D5427" i="4" s="1"/>
  <c r="E5427" i="4"/>
  <c r="F5427" i="4"/>
  <c r="B5428" i="4"/>
  <c r="C5428" i="4"/>
  <c r="D5428" i="4"/>
  <c r="E5428" i="4"/>
  <c r="F5428" i="4"/>
  <c r="B5429" i="4"/>
  <c r="C5429" i="4"/>
  <c r="D5429" i="4"/>
  <c r="E5429" i="4"/>
  <c r="F5429" i="4"/>
  <c r="B5430" i="4"/>
  <c r="C5430" i="4"/>
  <c r="D5430" i="4" s="1"/>
  <c r="E5430" i="4"/>
  <c r="F5430" i="4"/>
  <c r="B5431" i="4"/>
  <c r="C5431" i="4"/>
  <c r="D5431" i="4"/>
  <c r="E5431" i="4"/>
  <c r="F5431" i="4"/>
  <c r="B5432" i="4"/>
  <c r="C5432" i="4"/>
  <c r="D5432" i="4" s="1"/>
  <c r="E5432" i="4"/>
  <c r="F5432" i="4"/>
  <c r="B5433" i="4"/>
  <c r="C5433" i="4"/>
  <c r="D5433" i="4"/>
  <c r="E5433" i="4"/>
  <c r="F5433" i="4"/>
  <c r="B5434" i="4"/>
  <c r="C5434" i="4"/>
  <c r="D5434" i="4"/>
  <c r="E5434" i="4"/>
  <c r="F5434" i="4"/>
  <c r="B5435" i="4"/>
  <c r="C5435" i="4"/>
  <c r="D5435" i="4" s="1"/>
  <c r="E5435" i="4"/>
  <c r="F5435" i="4"/>
  <c r="B5436" i="4"/>
  <c r="C5436" i="4"/>
  <c r="D5436" i="4"/>
  <c r="E5436" i="4"/>
  <c r="F5436" i="4"/>
  <c r="B5437" i="4"/>
  <c r="C5437" i="4"/>
  <c r="D5437" i="4" s="1"/>
  <c r="E5437" i="4"/>
  <c r="F5437" i="4"/>
  <c r="B5438" i="4"/>
  <c r="C5438" i="4"/>
  <c r="D5438" i="4" s="1"/>
  <c r="E5438" i="4"/>
  <c r="F5438" i="4"/>
  <c r="B5439" i="4"/>
  <c r="C5439" i="4"/>
  <c r="D5439" i="4" s="1"/>
  <c r="E5439" i="4"/>
  <c r="F5439" i="4"/>
  <c r="B5440" i="4"/>
  <c r="C5440" i="4"/>
  <c r="D5440" i="4" s="1"/>
  <c r="E5440" i="4"/>
  <c r="F5440" i="4"/>
  <c r="B5441" i="4"/>
  <c r="C5441" i="4"/>
  <c r="D5441" i="4"/>
  <c r="E5441" i="4"/>
  <c r="F5441" i="4"/>
  <c r="B5442" i="4"/>
  <c r="C5442" i="4"/>
  <c r="D5442" i="4" s="1"/>
  <c r="E5442" i="4"/>
  <c r="F5442" i="4"/>
  <c r="B5443" i="4"/>
  <c r="C5443" i="4"/>
  <c r="D5443" i="4" s="1"/>
  <c r="E5443" i="4"/>
  <c r="F5443" i="4"/>
  <c r="B5444" i="4"/>
  <c r="C5444" i="4"/>
  <c r="D5444" i="4"/>
  <c r="E5444" i="4"/>
  <c r="F5444" i="4"/>
  <c r="B5445" i="4"/>
  <c r="C5445" i="4"/>
  <c r="D5445" i="4"/>
  <c r="E5445" i="4"/>
  <c r="F5445" i="4"/>
  <c r="B5446" i="4"/>
  <c r="C5446" i="4"/>
  <c r="D5446" i="4" s="1"/>
  <c r="E5446" i="4"/>
  <c r="F5446" i="4"/>
  <c r="B5447" i="4"/>
  <c r="C5447" i="4"/>
  <c r="D5447" i="4" s="1"/>
  <c r="E5447" i="4"/>
  <c r="F5447" i="4"/>
  <c r="B5448" i="4"/>
  <c r="C5448" i="4"/>
  <c r="D5448" i="4" s="1"/>
  <c r="E5448" i="4"/>
  <c r="F5448" i="4"/>
  <c r="B5449" i="4"/>
  <c r="C5449" i="4"/>
  <c r="D5449" i="4" s="1"/>
  <c r="E5449" i="4"/>
  <c r="F5449" i="4"/>
  <c r="B5450" i="4"/>
  <c r="C5450" i="4"/>
  <c r="D5450" i="4"/>
  <c r="E5450" i="4"/>
  <c r="F5450" i="4"/>
  <c r="B5451" i="4"/>
  <c r="C5451" i="4"/>
  <c r="D5451" i="4"/>
  <c r="E5451" i="4"/>
  <c r="F5451" i="4"/>
  <c r="B5452" i="4"/>
  <c r="C5452" i="4"/>
  <c r="D5452" i="4"/>
  <c r="E5452" i="4"/>
  <c r="F5452" i="4"/>
  <c r="B5453" i="4"/>
  <c r="C5453" i="4"/>
  <c r="D5453" i="4"/>
  <c r="E5453" i="4"/>
  <c r="F5453" i="4"/>
  <c r="B5454" i="4"/>
  <c r="C5454" i="4"/>
  <c r="D5454" i="4" s="1"/>
  <c r="E5454" i="4"/>
  <c r="F5454" i="4"/>
  <c r="B5455" i="4"/>
  <c r="C5455" i="4"/>
  <c r="D5455" i="4" s="1"/>
  <c r="E5455" i="4"/>
  <c r="F5455" i="4"/>
  <c r="B5456" i="4"/>
  <c r="C5456" i="4"/>
  <c r="D5456" i="4" s="1"/>
  <c r="E5456" i="4"/>
  <c r="F5456" i="4"/>
  <c r="B5457" i="4"/>
  <c r="C5457" i="4"/>
  <c r="D5457" i="4" s="1"/>
  <c r="E5457" i="4"/>
  <c r="F5457" i="4"/>
  <c r="B5458" i="4"/>
  <c r="C5458" i="4"/>
  <c r="D5458" i="4"/>
  <c r="E5458" i="4"/>
  <c r="F5458" i="4"/>
  <c r="B5459" i="4"/>
  <c r="C5459" i="4"/>
  <c r="D5459" i="4"/>
  <c r="E5459" i="4"/>
  <c r="F5459" i="4"/>
  <c r="B5460" i="4"/>
  <c r="C5460" i="4"/>
  <c r="D5460" i="4"/>
  <c r="E5460" i="4"/>
  <c r="F5460" i="4"/>
  <c r="B5461" i="4"/>
  <c r="C5461" i="4"/>
  <c r="D5461" i="4"/>
  <c r="E5461" i="4"/>
  <c r="F5461" i="4"/>
  <c r="B5462" i="4"/>
  <c r="C5462" i="4"/>
  <c r="D5462" i="4"/>
  <c r="E5462" i="4"/>
  <c r="F5462" i="4"/>
  <c r="G5462" i="4" s="1"/>
  <c r="H5462" i="4" s="1"/>
  <c r="B5463" i="4"/>
  <c r="C5463" i="4"/>
  <c r="D5464" i="4" s="1"/>
  <c r="D5463" i="4"/>
  <c r="E5463" i="4"/>
  <c r="F5463" i="4"/>
  <c r="B5464" i="4"/>
  <c r="C5464" i="4"/>
  <c r="E5464" i="4"/>
  <c r="F5464" i="4"/>
  <c r="G5464" i="4"/>
  <c r="H5464" i="4" s="1"/>
  <c r="B5465" i="4"/>
  <c r="C5465" i="4"/>
  <c r="D5465" i="4" s="1"/>
  <c r="E5465" i="4"/>
  <c r="F5465" i="4"/>
  <c r="B5466" i="4"/>
  <c r="C5466" i="4"/>
  <c r="D5466" i="4"/>
  <c r="E5466" i="4"/>
  <c r="F5466" i="4"/>
  <c r="B5467" i="4"/>
  <c r="C5467" i="4"/>
  <c r="D5467" i="4" s="1"/>
  <c r="E5467" i="4"/>
  <c r="F5467" i="4"/>
  <c r="B5468" i="4"/>
  <c r="C5468" i="4"/>
  <c r="D5468" i="4" s="1"/>
  <c r="E5468" i="4"/>
  <c r="F5468" i="4"/>
  <c r="B5469" i="4"/>
  <c r="C5469" i="4"/>
  <c r="D5469" i="4"/>
  <c r="E5469" i="4"/>
  <c r="F5469" i="4"/>
  <c r="B5470" i="4"/>
  <c r="C5470" i="4"/>
  <c r="D5470" i="4" s="1"/>
  <c r="E5470" i="4"/>
  <c r="F5470" i="4"/>
  <c r="B5471" i="4"/>
  <c r="C5471" i="4"/>
  <c r="D5471" i="4"/>
  <c r="E5471" i="4"/>
  <c r="F5471" i="4"/>
  <c r="B5472" i="4"/>
  <c r="C5472" i="4"/>
  <c r="D5472" i="4"/>
  <c r="E5472" i="4"/>
  <c r="F5472" i="4"/>
  <c r="B5473" i="4"/>
  <c r="C5473" i="4"/>
  <c r="D5473" i="4"/>
  <c r="E5473" i="4"/>
  <c r="F5473" i="4"/>
  <c r="B5474" i="4"/>
  <c r="C5474" i="4"/>
  <c r="D5474" i="4" s="1"/>
  <c r="E5474" i="4"/>
  <c r="F5474" i="4"/>
  <c r="B5475" i="4"/>
  <c r="C5475" i="4"/>
  <c r="D5475" i="4" s="1"/>
  <c r="E5475" i="4"/>
  <c r="F5475" i="4"/>
  <c r="B5476" i="4"/>
  <c r="C5476" i="4"/>
  <c r="D5476" i="4"/>
  <c r="E5476" i="4"/>
  <c r="F5476" i="4"/>
  <c r="B5477" i="4"/>
  <c r="C5477" i="4"/>
  <c r="D5477" i="4"/>
  <c r="E5477" i="4"/>
  <c r="F5477" i="4"/>
  <c r="B5478" i="4"/>
  <c r="C5478" i="4"/>
  <c r="D5478" i="4"/>
  <c r="E5478" i="4"/>
  <c r="F5478" i="4"/>
  <c r="B5479" i="4"/>
  <c r="C5479" i="4"/>
  <c r="D5479" i="4" s="1"/>
  <c r="E5479" i="4"/>
  <c r="F5479" i="4"/>
  <c r="B5480" i="4"/>
  <c r="C5480" i="4"/>
  <c r="D5480" i="4"/>
  <c r="E5480" i="4"/>
  <c r="F5480" i="4"/>
  <c r="B5481" i="4"/>
  <c r="C5481" i="4"/>
  <c r="D5481" i="4"/>
  <c r="E5481" i="4"/>
  <c r="F5481" i="4"/>
  <c r="B5482" i="4"/>
  <c r="C5482" i="4"/>
  <c r="D5482" i="4" s="1"/>
  <c r="E5482" i="4"/>
  <c r="F5482" i="4"/>
  <c r="B5483" i="4"/>
  <c r="C5483" i="4"/>
  <c r="D5483" i="4"/>
  <c r="E5483" i="4"/>
  <c r="F5483" i="4"/>
  <c r="B5484" i="4"/>
  <c r="C5484" i="4"/>
  <c r="D5484" i="4"/>
  <c r="E5484" i="4"/>
  <c r="F5484" i="4"/>
  <c r="B5485" i="4"/>
  <c r="C5485" i="4"/>
  <c r="D5485" i="4"/>
  <c r="E5485" i="4"/>
  <c r="F5485" i="4"/>
  <c r="B5486" i="4"/>
  <c r="C5486" i="4"/>
  <c r="D5486" i="4"/>
  <c r="E5486" i="4"/>
  <c r="F5486" i="4"/>
  <c r="B5487" i="4"/>
  <c r="C5487" i="4"/>
  <c r="D5487" i="4"/>
  <c r="E5487" i="4"/>
  <c r="F5487" i="4"/>
  <c r="B5488" i="4"/>
  <c r="C5488" i="4"/>
  <c r="D5488" i="4" s="1"/>
  <c r="E5488" i="4"/>
  <c r="F5488" i="4"/>
  <c r="B5489" i="4"/>
  <c r="C5489" i="4"/>
  <c r="D5489" i="4"/>
  <c r="E5489" i="4"/>
  <c r="F5489" i="4"/>
  <c r="B5490" i="4"/>
  <c r="C5490" i="4"/>
  <c r="D5490" i="4"/>
  <c r="E5490" i="4"/>
  <c r="F5490" i="4"/>
  <c r="B5491" i="4"/>
  <c r="C5491" i="4"/>
  <c r="D5491" i="4"/>
  <c r="E5491" i="4"/>
  <c r="F5491" i="4"/>
  <c r="B5492" i="4"/>
  <c r="C5492" i="4"/>
  <c r="D5492" i="4"/>
  <c r="E5492" i="4"/>
  <c r="F5492" i="4"/>
  <c r="B5493" i="4"/>
  <c r="C5493" i="4"/>
  <c r="D5493" i="4"/>
  <c r="E5493" i="4"/>
  <c r="F5493" i="4"/>
  <c r="B5494" i="4"/>
  <c r="C5494" i="4"/>
  <c r="D5494" i="4" s="1"/>
  <c r="E5494" i="4"/>
  <c r="F5494" i="4"/>
  <c r="B5495" i="4"/>
  <c r="C5495" i="4"/>
  <c r="D5495" i="4"/>
  <c r="E5495" i="4"/>
  <c r="F5495" i="4"/>
  <c r="B5496" i="4"/>
  <c r="C5496" i="4"/>
  <c r="D5496" i="4"/>
  <c r="E5496" i="4"/>
  <c r="F5496" i="4"/>
  <c r="B5497" i="4"/>
  <c r="C5497" i="4"/>
  <c r="D5497" i="4" s="1"/>
  <c r="E5497" i="4"/>
  <c r="F5497" i="4"/>
  <c r="B5498" i="4"/>
  <c r="C5498" i="4"/>
  <c r="D5498" i="4" s="1"/>
  <c r="E5498" i="4"/>
  <c r="F5498" i="4"/>
  <c r="B5499" i="4"/>
  <c r="C5499" i="4"/>
  <c r="D5499" i="4"/>
  <c r="E5499" i="4"/>
  <c r="F5499" i="4"/>
  <c r="B5500" i="4"/>
  <c r="C5500" i="4"/>
  <c r="D5500" i="4"/>
  <c r="E5500" i="4"/>
  <c r="F5500" i="4"/>
  <c r="B5501" i="4"/>
  <c r="C5501" i="4"/>
  <c r="D5501" i="4" s="1"/>
  <c r="E5501" i="4"/>
  <c r="F5501" i="4"/>
  <c r="B5502" i="4"/>
  <c r="C5502" i="4"/>
  <c r="D5502" i="4" s="1"/>
  <c r="E5502" i="4"/>
  <c r="F5502" i="4"/>
  <c r="B5503" i="4"/>
  <c r="C5503" i="4"/>
  <c r="D5503" i="4" s="1"/>
  <c r="E5503" i="4"/>
  <c r="F5503" i="4"/>
  <c r="B5504" i="4"/>
  <c r="C5504" i="4"/>
  <c r="D5504" i="4" s="1"/>
  <c r="E5504" i="4"/>
  <c r="F5504" i="4"/>
  <c r="B5505" i="4"/>
  <c r="C5505" i="4"/>
  <c r="D5505" i="4"/>
  <c r="E5505" i="4"/>
  <c r="F5505" i="4"/>
  <c r="B5506" i="4"/>
  <c r="C5506" i="4"/>
  <c r="D5506" i="4"/>
  <c r="E5506" i="4"/>
  <c r="F5506" i="4"/>
  <c r="B5507" i="4"/>
  <c r="C5507" i="4"/>
  <c r="D5507" i="4" s="1"/>
  <c r="E5507" i="4"/>
  <c r="F5507" i="4"/>
  <c r="B5508" i="4"/>
  <c r="C5508" i="4"/>
  <c r="D5508" i="4"/>
  <c r="E5508" i="4"/>
  <c r="F5508" i="4"/>
  <c r="B5509" i="4"/>
  <c r="C5509" i="4"/>
  <c r="D5509" i="4"/>
  <c r="E5509" i="4"/>
  <c r="F5509" i="4"/>
  <c r="B5510" i="4"/>
  <c r="C5510" i="4"/>
  <c r="D5510" i="4" s="1"/>
  <c r="E5510" i="4"/>
  <c r="F5510" i="4"/>
  <c r="B5511" i="4"/>
  <c r="C5511" i="4"/>
  <c r="D5511" i="4" s="1"/>
  <c r="E5511" i="4"/>
  <c r="F5511" i="4"/>
  <c r="B5512" i="4"/>
  <c r="C5512" i="4"/>
  <c r="D5512" i="4"/>
  <c r="E5512" i="4"/>
  <c r="F5512" i="4"/>
  <c r="B5513" i="4"/>
  <c r="C5513" i="4"/>
  <c r="D5513" i="4"/>
  <c r="E5513" i="4"/>
  <c r="F5513" i="4"/>
  <c r="B5514" i="4"/>
  <c r="C5514" i="4"/>
  <c r="D5514" i="4"/>
  <c r="E5514" i="4"/>
  <c r="F5514" i="4"/>
  <c r="B5515" i="4"/>
  <c r="C5515" i="4"/>
  <c r="D5515" i="4"/>
  <c r="E5515" i="4"/>
  <c r="F5515" i="4"/>
  <c r="B5516" i="4"/>
  <c r="C5516" i="4"/>
  <c r="D5516" i="4"/>
  <c r="E5516" i="4"/>
  <c r="F5516" i="4"/>
  <c r="B5517" i="4"/>
  <c r="C5517" i="4"/>
  <c r="D5517" i="4" s="1"/>
  <c r="E5517" i="4"/>
  <c r="F5517" i="4"/>
  <c r="B5518" i="4"/>
  <c r="C5518" i="4"/>
  <c r="D5518" i="4" s="1"/>
  <c r="E5518" i="4"/>
  <c r="F5518" i="4"/>
  <c r="B5519" i="4"/>
  <c r="C5519" i="4"/>
  <c r="D5519" i="4" s="1"/>
  <c r="E5519" i="4"/>
  <c r="F5519" i="4"/>
  <c r="B5520" i="4"/>
  <c r="C5520" i="4"/>
  <c r="D5520" i="4" s="1"/>
  <c r="E5520" i="4"/>
  <c r="F5520" i="4"/>
  <c r="B5521" i="4"/>
  <c r="C5521" i="4"/>
  <c r="D5521" i="4"/>
  <c r="E5521" i="4"/>
  <c r="F5521" i="4"/>
  <c r="B5522" i="4"/>
  <c r="C5522" i="4"/>
  <c r="D5522" i="4" s="1"/>
  <c r="E5522" i="4"/>
  <c r="F5522" i="4"/>
  <c r="B5523" i="4"/>
  <c r="C5523" i="4"/>
  <c r="D5523" i="4" s="1"/>
  <c r="E5523" i="4"/>
  <c r="F5523" i="4"/>
  <c r="B5524" i="4"/>
  <c r="C5524" i="4"/>
  <c r="D5524" i="4"/>
  <c r="E5524" i="4"/>
  <c r="F5524" i="4"/>
  <c r="B5525" i="4"/>
  <c r="C5525" i="4"/>
  <c r="D5525" i="4"/>
  <c r="E5525" i="4"/>
  <c r="F5525" i="4"/>
  <c r="B5526" i="4"/>
  <c r="C5526" i="4"/>
  <c r="D5526" i="4" s="1"/>
  <c r="E5526" i="4"/>
  <c r="F5526" i="4"/>
  <c r="B5527" i="4"/>
  <c r="C5527" i="4"/>
  <c r="D5527" i="4"/>
  <c r="E5527" i="4"/>
  <c r="F5527" i="4"/>
  <c r="B5528" i="4"/>
  <c r="C5528" i="4"/>
  <c r="D5528" i="4"/>
  <c r="E5528" i="4"/>
  <c r="F5528" i="4"/>
  <c r="B5529" i="4"/>
  <c r="C5529" i="4"/>
  <c r="D5529" i="4"/>
  <c r="E5529" i="4"/>
  <c r="F5529" i="4"/>
  <c r="B5530" i="4"/>
  <c r="C5530" i="4"/>
  <c r="D5530" i="4" s="1"/>
  <c r="E5530" i="4"/>
  <c r="F5530" i="4"/>
  <c r="B5531" i="4"/>
  <c r="C5531" i="4"/>
  <c r="D5531" i="4" s="1"/>
  <c r="E5531" i="4"/>
  <c r="F5531" i="4"/>
  <c r="B5532" i="4"/>
  <c r="C5532" i="4"/>
  <c r="D5532" i="4" s="1"/>
  <c r="E5532" i="4"/>
  <c r="F5532" i="4"/>
  <c r="B5533" i="4"/>
  <c r="C5533" i="4"/>
  <c r="D5533" i="4"/>
  <c r="E5533" i="4"/>
  <c r="F5533" i="4"/>
  <c r="B5534" i="4"/>
  <c r="C5534" i="4"/>
  <c r="D5534" i="4" s="1"/>
  <c r="E5534" i="4"/>
  <c r="F5534" i="4"/>
  <c r="B5535" i="4"/>
  <c r="C5535" i="4"/>
  <c r="D5535" i="4"/>
  <c r="E5535" i="4"/>
  <c r="F5535" i="4"/>
  <c r="B5536" i="4"/>
  <c r="C5536" i="4"/>
  <c r="D5536" i="4"/>
  <c r="E5536" i="4"/>
  <c r="F5536" i="4"/>
  <c r="B5537" i="4"/>
  <c r="C5537" i="4"/>
  <c r="D5537" i="4"/>
  <c r="E5537" i="4"/>
  <c r="F5537" i="4"/>
  <c r="B5538" i="4"/>
  <c r="C5538" i="4"/>
  <c r="D5538" i="4"/>
  <c r="E5538" i="4"/>
  <c r="F5538" i="4"/>
  <c r="B5539" i="4"/>
  <c r="C5539" i="4"/>
  <c r="D5539" i="4" s="1"/>
  <c r="E5539" i="4"/>
  <c r="F5539" i="4"/>
  <c r="B5540" i="4"/>
  <c r="C5540" i="4"/>
  <c r="D5540" i="4" s="1"/>
  <c r="E5540" i="4"/>
  <c r="F5540" i="4"/>
  <c r="B5541" i="4"/>
  <c r="C5541" i="4"/>
  <c r="D5541" i="4"/>
  <c r="E5541" i="4"/>
  <c r="F5541" i="4"/>
  <c r="B5542" i="4"/>
  <c r="C5542" i="4"/>
  <c r="D5542" i="4"/>
  <c r="E5542" i="4"/>
  <c r="F5542" i="4"/>
  <c r="B5543" i="4"/>
  <c r="C5543" i="4"/>
  <c r="D5543" i="4" s="1"/>
  <c r="E5543" i="4"/>
  <c r="F5543" i="4"/>
  <c r="B5544" i="4"/>
  <c r="C5544" i="4"/>
  <c r="D5544" i="4" s="1"/>
  <c r="E5544" i="4"/>
  <c r="F5544" i="4"/>
  <c r="B5545" i="4"/>
  <c r="C5545" i="4"/>
  <c r="D5545" i="4"/>
  <c r="E5545" i="4"/>
  <c r="F5545" i="4"/>
  <c r="B5546" i="4"/>
  <c r="C5546" i="4"/>
  <c r="D5546" i="4" s="1"/>
  <c r="E5546" i="4"/>
  <c r="F5546" i="4"/>
  <c r="B5547" i="4"/>
  <c r="C5547" i="4"/>
  <c r="D5547" i="4"/>
  <c r="E5547" i="4"/>
  <c r="F5547" i="4"/>
  <c r="B5548" i="4"/>
  <c r="C5548" i="4"/>
  <c r="D5548" i="4"/>
  <c r="E5548" i="4"/>
  <c r="F5548" i="4"/>
  <c r="B5549" i="4"/>
  <c r="C5549" i="4"/>
  <c r="D5549" i="4"/>
  <c r="E5549" i="4"/>
  <c r="F5549" i="4"/>
  <c r="B5550" i="4"/>
  <c r="C5550" i="4"/>
  <c r="D5550" i="4" s="1"/>
  <c r="E5550" i="4"/>
  <c r="F5550" i="4"/>
  <c r="B5551" i="4"/>
  <c r="C5551" i="4"/>
  <c r="D5551" i="4" s="1"/>
  <c r="E5551" i="4"/>
  <c r="F5551" i="4"/>
  <c r="B5552" i="4"/>
  <c r="C5552" i="4"/>
  <c r="D5552" i="4" s="1"/>
  <c r="E5552" i="4"/>
  <c r="F5552" i="4"/>
  <c r="B5553" i="4"/>
  <c r="C5553" i="4"/>
  <c r="D5553" i="4"/>
  <c r="E5553" i="4"/>
  <c r="F5553" i="4"/>
  <c r="B5554" i="4"/>
  <c r="C5554" i="4"/>
  <c r="D5554" i="4"/>
  <c r="E5554" i="4"/>
  <c r="F5554" i="4"/>
  <c r="G5554" i="4" s="1"/>
  <c r="H5554" i="4" s="1"/>
  <c r="B5555" i="4"/>
  <c r="C5555" i="4"/>
  <c r="D5555" i="4" s="1"/>
  <c r="E5555" i="4"/>
  <c r="F5555" i="4"/>
  <c r="B5556" i="4"/>
  <c r="C5556" i="4"/>
  <c r="D5556" i="4" s="1"/>
  <c r="E5556" i="4"/>
  <c r="F5556" i="4"/>
  <c r="B5557" i="4"/>
  <c r="C5557" i="4"/>
  <c r="D5557" i="4" s="1"/>
  <c r="E5557" i="4"/>
  <c r="F5557" i="4"/>
  <c r="B5558" i="4"/>
  <c r="C5558" i="4"/>
  <c r="D5558" i="4" s="1"/>
  <c r="E5558" i="4"/>
  <c r="F5558" i="4"/>
  <c r="B5559" i="4"/>
  <c r="C5559" i="4"/>
  <c r="D5559" i="4"/>
  <c r="E5559" i="4"/>
  <c r="F5559" i="4"/>
  <c r="B5560" i="4"/>
  <c r="C5560" i="4"/>
  <c r="D5560" i="4" s="1"/>
  <c r="E5560" i="4"/>
  <c r="F5560" i="4"/>
  <c r="B5561" i="4"/>
  <c r="C5561" i="4"/>
  <c r="D5561" i="4"/>
  <c r="E5561" i="4"/>
  <c r="F5561" i="4"/>
  <c r="B5562" i="4"/>
  <c r="C5562" i="4"/>
  <c r="D5562" i="4"/>
  <c r="E5562" i="4"/>
  <c r="F5562" i="4"/>
  <c r="B5563" i="4"/>
  <c r="C5563" i="4"/>
  <c r="D5563" i="4" s="1"/>
  <c r="E5563" i="4"/>
  <c r="F5563" i="4"/>
  <c r="B5564" i="4"/>
  <c r="C5564" i="4"/>
  <c r="D5564" i="4" s="1"/>
  <c r="E5564" i="4"/>
  <c r="F5564" i="4"/>
  <c r="B5565" i="4"/>
  <c r="C5565" i="4"/>
  <c r="D5565" i="4"/>
  <c r="E5565" i="4"/>
  <c r="F5565" i="4"/>
  <c r="B5566" i="4"/>
  <c r="C5566" i="4"/>
  <c r="D5566" i="4" s="1"/>
  <c r="E5566" i="4"/>
  <c r="F5566" i="4"/>
  <c r="B5567" i="4"/>
  <c r="C5567" i="4"/>
  <c r="D5567" i="4"/>
  <c r="E5567" i="4"/>
  <c r="F5567" i="4"/>
  <c r="B5568" i="4"/>
  <c r="C5568" i="4"/>
  <c r="D5568" i="4"/>
  <c r="E5568" i="4"/>
  <c r="F5568" i="4"/>
  <c r="B5569" i="4"/>
  <c r="C5569" i="4"/>
  <c r="D5569" i="4" s="1"/>
  <c r="E5569" i="4"/>
  <c r="F5569" i="4"/>
  <c r="B5570" i="4"/>
  <c r="C5570" i="4"/>
  <c r="D5570" i="4" s="1"/>
  <c r="E5570" i="4"/>
  <c r="F5570" i="4"/>
  <c r="B5571" i="4"/>
  <c r="C5571" i="4"/>
  <c r="D5571" i="4"/>
  <c r="E5571" i="4"/>
  <c r="F5571" i="4"/>
  <c r="B5572" i="4"/>
  <c r="C5572" i="4"/>
  <c r="D5572" i="4" s="1"/>
  <c r="E5572" i="4"/>
  <c r="F5572" i="4"/>
  <c r="B5573" i="4"/>
  <c r="C5573" i="4"/>
  <c r="D5573" i="4" s="1"/>
  <c r="E5573" i="4"/>
  <c r="F5573" i="4"/>
  <c r="B5574" i="4"/>
  <c r="C5574" i="4"/>
  <c r="D5574" i="4"/>
  <c r="E5574" i="4"/>
  <c r="F5574" i="4"/>
  <c r="B5575" i="4"/>
  <c r="C5575" i="4"/>
  <c r="D5575" i="4"/>
  <c r="E5575" i="4"/>
  <c r="F5575" i="4"/>
  <c r="B5576" i="4"/>
  <c r="C5576" i="4"/>
  <c r="D5576" i="4" s="1"/>
  <c r="E5576" i="4"/>
  <c r="F5576" i="4"/>
  <c r="B5577" i="4"/>
  <c r="C5577" i="4"/>
  <c r="D5577" i="4"/>
  <c r="E5577" i="4"/>
  <c r="F5577" i="4"/>
  <c r="B5578" i="4"/>
  <c r="C5578" i="4"/>
  <c r="D5578" i="4"/>
  <c r="E5578" i="4"/>
  <c r="F5578" i="4"/>
  <c r="B5579" i="4"/>
  <c r="C5579" i="4"/>
  <c r="D5579" i="4" s="1"/>
  <c r="E5579" i="4"/>
  <c r="F5579" i="4"/>
  <c r="B5580" i="4"/>
  <c r="C5580" i="4"/>
  <c r="D5580" i="4" s="1"/>
  <c r="E5580" i="4"/>
  <c r="F5580" i="4"/>
  <c r="B5581" i="4"/>
  <c r="C5581" i="4"/>
  <c r="D5581" i="4" s="1"/>
  <c r="E5581" i="4"/>
  <c r="F5581" i="4"/>
  <c r="B5582" i="4"/>
  <c r="C5582" i="4"/>
  <c r="D5582" i="4"/>
  <c r="E5582" i="4"/>
  <c r="F5582" i="4"/>
  <c r="B5583" i="4"/>
  <c r="C5583" i="4"/>
  <c r="D5583" i="4"/>
  <c r="E5583" i="4"/>
  <c r="F5583" i="4"/>
  <c r="B5584" i="4"/>
  <c r="C5584" i="4"/>
  <c r="D5584" i="4" s="1"/>
  <c r="E5584" i="4"/>
  <c r="F5584" i="4"/>
  <c r="B5585" i="4"/>
  <c r="C5585" i="4"/>
  <c r="D5585" i="4"/>
  <c r="E5585" i="4"/>
  <c r="F5585" i="4"/>
  <c r="B5586" i="4"/>
  <c r="C5586" i="4"/>
  <c r="D5586" i="4" s="1"/>
  <c r="E5586" i="4"/>
  <c r="F5586" i="4"/>
  <c r="B5587" i="4"/>
  <c r="C5587" i="4"/>
  <c r="D5587" i="4" s="1"/>
  <c r="E5587" i="4"/>
  <c r="F5587" i="4"/>
  <c r="B5588" i="4"/>
  <c r="C5588" i="4"/>
  <c r="D5588" i="4"/>
  <c r="E5588" i="4"/>
  <c r="F5588" i="4"/>
  <c r="B5589" i="4"/>
  <c r="C5589" i="4"/>
  <c r="D5589" i="4" s="1"/>
  <c r="E5589" i="4"/>
  <c r="F5589" i="4"/>
  <c r="B5590" i="4"/>
  <c r="C5590" i="4"/>
  <c r="D5590" i="4" s="1"/>
  <c r="E5590" i="4"/>
  <c r="F5590" i="4"/>
  <c r="B5591" i="4"/>
  <c r="C5591" i="4"/>
  <c r="D5591" i="4" s="1"/>
  <c r="E5591" i="4"/>
  <c r="F5591" i="4"/>
  <c r="B5592" i="4"/>
  <c r="C5592" i="4"/>
  <c r="D5592" i="4" s="1"/>
  <c r="E5592" i="4"/>
  <c r="F5592" i="4"/>
  <c r="B5593" i="4"/>
  <c r="C5593" i="4"/>
  <c r="D5593" i="4" s="1"/>
  <c r="E5593" i="4"/>
  <c r="F5593" i="4"/>
  <c r="B5594" i="4"/>
  <c r="C5594" i="4"/>
  <c r="D5594" i="4"/>
  <c r="E5594" i="4"/>
  <c r="F5594" i="4"/>
  <c r="B5595" i="4"/>
  <c r="C5595" i="4"/>
  <c r="D5595" i="4" s="1"/>
  <c r="E5595" i="4"/>
  <c r="F5595" i="4"/>
  <c r="B5596" i="4"/>
  <c r="C5596" i="4"/>
  <c r="D5596" i="4" s="1"/>
  <c r="E5596" i="4"/>
  <c r="F5596" i="4"/>
  <c r="B5597" i="4"/>
  <c r="C5597" i="4"/>
  <c r="D5597" i="4"/>
  <c r="E5597" i="4"/>
  <c r="F5597" i="4"/>
  <c r="B5598" i="4"/>
  <c r="C5598" i="4"/>
  <c r="D5598" i="4" s="1"/>
  <c r="E5598" i="4"/>
  <c r="F5598" i="4"/>
  <c r="B5599" i="4"/>
  <c r="C5599" i="4"/>
  <c r="D5599" i="4" s="1"/>
  <c r="E5599" i="4"/>
  <c r="F5599" i="4"/>
  <c r="B5600" i="4"/>
  <c r="C5600" i="4"/>
  <c r="D5600" i="4" s="1"/>
  <c r="E5600" i="4"/>
  <c r="F5600" i="4"/>
  <c r="B5601" i="4"/>
  <c r="C5601" i="4"/>
  <c r="D5601" i="4"/>
  <c r="E5601" i="4"/>
  <c r="F5601" i="4"/>
  <c r="B5602" i="4"/>
  <c r="C5602" i="4"/>
  <c r="D5602" i="4" s="1"/>
  <c r="E5602" i="4"/>
  <c r="F5602" i="4"/>
  <c r="B5603" i="4"/>
  <c r="C5603" i="4"/>
  <c r="D5603" i="4"/>
  <c r="E5603" i="4"/>
  <c r="F5603" i="4"/>
  <c r="B5604" i="4"/>
  <c r="C5604" i="4"/>
  <c r="D5604" i="4"/>
  <c r="E5604" i="4"/>
  <c r="F5604" i="4"/>
  <c r="B5605" i="4"/>
  <c r="C5605" i="4"/>
  <c r="D5605" i="4" s="1"/>
  <c r="E5605" i="4"/>
  <c r="F5605" i="4"/>
  <c r="B5606" i="4"/>
  <c r="C5606" i="4"/>
  <c r="D5606" i="4" s="1"/>
  <c r="E5606" i="4"/>
  <c r="F5606" i="4"/>
  <c r="B5607" i="4"/>
  <c r="C5607" i="4"/>
  <c r="D5607" i="4"/>
  <c r="E5607" i="4"/>
  <c r="F5607" i="4"/>
  <c r="B5608" i="4"/>
  <c r="C5608" i="4"/>
  <c r="D5608" i="4" s="1"/>
  <c r="E5608" i="4"/>
  <c r="F5608" i="4"/>
  <c r="B5609" i="4"/>
  <c r="C5609" i="4"/>
  <c r="D5609" i="4"/>
  <c r="E5609" i="4"/>
  <c r="F5609" i="4"/>
  <c r="B5610" i="4"/>
  <c r="C5610" i="4"/>
  <c r="D5610" i="4"/>
  <c r="E5610" i="4"/>
  <c r="F5610" i="4"/>
  <c r="B5611" i="4"/>
  <c r="C5611" i="4"/>
  <c r="D5611" i="4"/>
  <c r="E5611" i="4"/>
  <c r="F5611" i="4"/>
  <c r="B5612" i="4"/>
  <c r="C5612" i="4"/>
  <c r="D5612" i="4" s="1"/>
  <c r="E5612" i="4"/>
  <c r="F5612" i="4"/>
  <c r="B5613" i="4"/>
  <c r="C5613" i="4"/>
  <c r="D5613" i="4"/>
  <c r="E5613" i="4"/>
  <c r="F5613" i="4"/>
  <c r="B5614" i="4"/>
  <c r="C5614" i="4"/>
  <c r="D5614" i="4"/>
  <c r="E5614" i="4"/>
  <c r="F5614" i="4"/>
  <c r="B5615" i="4"/>
  <c r="C5615" i="4"/>
  <c r="D5615" i="4"/>
  <c r="E5615" i="4"/>
  <c r="F5615" i="4"/>
  <c r="B5616" i="4"/>
  <c r="C5616" i="4"/>
  <c r="D5616" i="4"/>
  <c r="E5616" i="4"/>
  <c r="F5616" i="4"/>
  <c r="B5617" i="4"/>
  <c r="C5617" i="4"/>
  <c r="D5617" i="4"/>
  <c r="E5617" i="4"/>
  <c r="F5617" i="4"/>
  <c r="B4995" i="4"/>
  <c r="C4995" i="4"/>
  <c r="D4996" i="4" s="1"/>
  <c r="E4995" i="4"/>
  <c r="F4995" i="4"/>
  <c r="B4994" i="4"/>
  <c r="C4994" i="4"/>
  <c r="D4995" i="4" s="1"/>
  <c r="E4994" i="4"/>
  <c r="F4994" i="4"/>
  <c r="B4372" i="4"/>
  <c r="C4372" i="4"/>
  <c r="D4372" i="4"/>
  <c r="E4372" i="4"/>
  <c r="F4372" i="4"/>
  <c r="B4373" i="4"/>
  <c r="C4373" i="4"/>
  <c r="D4373" i="4"/>
  <c r="E4373" i="4"/>
  <c r="F4373" i="4"/>
  <c r="B4374" i="4"/>
  <c r="C4374" i="4"/>
  <c r="D4374" i="4" s="1"/>
  <c r="E4374" i="4"/>
  <c r="F4374" i="4"/>
  <c r="B4375" i="4"/>
  <c r="C4375" i="4"/>
  <c r="D4375" i="4" s="1"/>
  <c r="E4375" i="4"/>
  <c r="F4375" i="4"/>
  <c r="B4376" i="4"/>
  <c r="C4376" i="4"/>
  <c r="D4376" i="4"/>
  <c r="E4376" i="4"/>
  <c r="F4376" i="4"/>
  <c r="B4377" i="4"/>
  <c r="C4377" i="4"/>
  <c r="D4377" i="4" s="1"/>
  <c r="E4377" i="4"/>
  <c r="F4377" i="4"/>
  <c r="B4378" i="4"/>
  <c r="C4378" i="4"/>
  <c r="D4378" i="4" s="1"/>
  <c r="E4378" i="4"/>
  <c r="F4378" i="4"/>
  <c r="B4379" i="4"/>
  <c r="C4379" i="4"/>
  <c r="D4379" i="4"/>
  <c r="E4379" i="4"/>
  <c r="F4379" i="4"/>
  <c r="B4380" i="4"/>
  <c r="C4380" i="4"/>
  <c r="D4380" i="4" s="1"/>
  <c r="E4380" i="4"/>
  <c r="F4380" i="4"/>
  <c r="B4381" i="4"/>
  <c r="C4381" i="4"/>
  <c r="D4381" i="4" s="1"/>
  <c r="E4381" i="4"/>
  <c r="F4381" i="4"/>
  <c r="B4382" i="4"/>
  <c r="C4382" i="4"/>
  <c r="D4382" i="4"/>
  <c r="E4382" i="4"/>
  <c r="F4382" i="4"/>
  <c r="B4383" i="4"/>
  <c r="C4383" i="4"/>
  <c r="D4383" i="4"/>
  <c r="E4383" i="4"/>
  <c r="F4383" i="4"/>
  <c r="B4384" i="4"/>
  <c r="C4384" i="4"/>
  <c r="D4384" i="4" s="1"/>
  <c r="E4384" i="4"/>
  <c r="F4384" i="4"/>
  <c r="B4385" i="4"/>
  <c r="C4385" i="4"/>
  <c r="D4385" i="4" s="1"/>
  <c r="E4385" i="4"/>
  <c r="F4385" i="4"/>
  <c r="B4386" i="4"/>
  <c r="C4386" i="4"/>
  <c r="D4386" i="4" s="1"/>
  <c r="E4386" i="4"/>
  <c r="F4386" i="4"/>
  <c r="B4387" i="4"/>
  <c r="C4387" i="4"/>
  <c r="D4387" i="4"/>
  <c r="E4387" i="4"/>
  <c r="F4387" i="4"/>
  <c r="B4388" i="4"/>
  <c r="C4388" i="4"/>
  <c r="D4388" i="4"/>
  <c r="E4388" i="4"/>
  <c r="F4388" i="4"/>
  <c r="B4389" i="4"/>
  <c r="C4389" i="4"/>
  <c r="D4389" i="4" s="1"/>
  <c r="E4389" i="4"/>
  <c r="F4389" i="4"/>
  <c r="B4390" i="4"/>
  <c r="C4390" i="4"/>
  <c r="D4390" i="4"/>
  <c r="E4390" i="4"/>
  <c r="F4390" i="4"/>
  <c r="B4391" i="4"/>
  <c r="C4391" i="4"/>
  <c r="D4391" i="4"/>
  <c r="E4391" i="4"/>
  <c r="F4391" i="4"/>
  <c r="B4392" i="4"/>
  <c r="C4392" i="4"/>
  <c r="D4392" i="4" s="1"/>
  <c r="E4392" i="4"/>
  <c r="F4392" i="4"/>
  <c r="B4393" i="4"/>
  <c r="C4393" i="4"/>
  <c r="D4393" i="4" s="1"/>
  <c r="E4393" i="4"/>
  <c r="F4393" i="4"/>
  <c r="B4394" i="4"/>
  <c r="C4394" i="4"/>
  <c r="D4394" i="4"/>
  <c r="E4394" i="4"/>
  <c r="F4394" i="4"/>
  <c r="B4395" i="4"/>
  <c r="C4395" i="4"/>
  <c r="D4395" i="4"/>
  <c r="E4395" i="4"/>
  <c r="F4395" i="4"/>
  <c r="B4396" i="4"/>
  <c r="C4396" i="4"/>
  <c r="D4396" i="4" s="1"/>
  <c r="E4396" i="4"/>
  <c r="F4396" i="4"/>
  <c r="B4397" i="4"/>
  <c r="C4397" i="4"/>
  <c r="D4397" i="4" s="1"/>
  <c r="E4397" i="4"/>
  <c r="F4397" i="4"/>
  <c r="B4398" i="4"/>
  <c r="C4398" i="4"/>
  <c r="D4398" i="4"/>
  <c r="E4398" i="4"/>
  <c r="F4398" i="4"/>
  <c r="B4399" i="4"/>
  <c r="C4399" i="4"/>
  <c r="D4399" i="4"/>
  <c r="E4399" i="4"/>
  <c r="F4399" i="4"/>
  <c r="B4400" i="4"/>
  <c r="C4400" i="4"/>
  <c r="D4400" i="4" s="1"/>
  <c r="E4400" i="4"/>
  <c r="F4400" i="4"/>
  <c r="B4401" i="4"/>
  <c r="C4401" i="4"/>
  <c r="D4401" i="4"/>
  <c r="E4401" i="4"/>
  <c r="F4401" i="4"/>
  <c r="B4402" i="4"/>
  <c r="C4402" i="4"/>
  <c r="D4402" i="4"/>
  <c r="E4402" i="4"/>
  <c r="F4402" i="4"/>
  <c r="B4403" i="4"/>
  <c r="C4403" i="4"/>
  <c r="D4403" i="4"/>
  <c r="E4403" i="4"/>
  <c r="F4403" i="4"/>
  <c r="B4404" i="4"/>
  <c r="C4404" i="4"/>
  <c r="D4404" i="4" s="1"/>
  <c r="E4404" i="4"/>
  <c r="F4404" i="4"/>
  <c r="B4405" i="4"/>
  <c r="C4405" i="4"/>
  <c r="D4405" i="4" s="1"/>
  <c r="E4405" i="4"/>
  <c r="F4405" i="4"/>
  <c r="B4406" i="4"/>
  <c r="C4406" i="4"/>
  <c r="D4406" i="4"/>
  <c r="E4406" i="4"/>
  <c r="F4406" i="4"/>
  <c r="B4407" i="4"/>
  <c r="C4407" i="4"/>
  <c r="E4407" i="4"/>
  <c r="F4407" i="4"/>
  <c r="B4408" i="4"/>
  <c r="C4408" i="4"/>
  <c r="E4408" i="4"/>
  <c r="F4408" i="4"/>
  <c r="B4409" i="4"/>
  <c r="C4409" i="4"/>
  <c r="D4409" i="4"/>
  <c r="E4409" i="4"/>
  <c r="F4409" i="4"/>
  <c r="B4410" i="4"/>
  <c r="C4410" i="4"/>
  <c r="D4410" i="4"/>
  <c r="E4410" i="4"/>
  <c r="F4410" i="4"/>
  <c r="B4411" i="4"/>
  <c r="C4411" i="4"/>
  <c r="D4411" i="4"/>
  <c r="E4411" i="4"/>
  <c r="F4411" i="4"/>
  <c r="B4412" i="4"/>
  <c r="C4412" i="4"/>
  <c r="D4412" i="4"/>
  <c r="E4412" i="4"/>
  <c r="F4412" i="4"/>
  <c r="B4413" i="4"/>
  <c r="C4413" i="4"/>
  <c r="D4413" i="4"/>
  <c r="E4413" i="4"/>
  <c r="F4413" i="4"/>
  <c r="B4414" i="4"/>
  <c r="C4414" i="4"/>
  <c r="D4414" i="4"/>
  <c r="E4414" i="4"/>
  <c r="F4414" i="4"/>
  <c r="B4415" i="4"/>
  <c r="C4415" i="4"/>
  <c r="D4415" i="4"/>
  <c r="E4415" i="4"/>
  <c r="F4415" i="4"/>
  <c r="B4416" i="4"/>
  <c r="C4416" i="4"/>
  <c r="D4416" i="4" s="1"/>
  <c r="E4416" i="4"/>
  <c r="F4416" i="4"/>
  <c r="B4417" i="4"/>
  <c r="C4417" i="4"/>
  <c r="D4417" i="4"/>
  <c r="E4417" i="4"/>
  <c r="F4417" i="4"/>
  <c r="B4418" i="4"/>
  <c r="C4418" i="4"/>
  <c r="D4418" i="4" s="1"/>
  <c r="E4418" i="4"/>
  <c r="F4418" i="4"/>
  <c r="B4419" i="4"/>
  <c r="C4419" i="4"/>
  <c r="D4419" i="4" s="1"/>
  <c r="E4419" i="4"/>
  <c r="F4419" i="4"/>
  <c r="B4420" i="4"/>
  <c r="C4420" i="4"/>
  <c r="D4420" i="4"/>
  <c r="E4420" i="4"/>
  <c r="F4420" i="4"/>
  <c r="B4421" i="4"/>
  <c r="C4421" i="4"/>
  <c r="D4421" i="4"/>
  <c r="E4421" i="4"/>
  <c r="F4421" i="4"/>
  <c r="B4422" i="4"/>
  <c r="C4422" i="4"/>
  <c r="D4422" i="4"/>
  <c r="E4422" i="4"/>
  <c r="F4422" i="4"/>
  <c r="B4423" i="4"/>
  <c r="C4423" i="4"/>
  <c r="D4423" i="4"/>
  <c r="E4423" i="4"/>
  <c r="F4423" i="4"/>
  <c r="B4424" i="4"/>
  <c r="C4424" i="4"/>
  <c r="D4424" i="4" s="1"/>
  <c r="E4424" i="4"/>
  <c r="F4424" i="4"/>
  <c r="B4425" i="4"/>
  <c r="C4425" i="4"/>
  <c r="D4425" i="4"/>
  <c r="E4425" i="4"/>
  <c r="F4425" i="4"/>
  <c r="B4426" i="4"/>
  <c r="C4426" i="4"/>
  <c r="D4426" i="4"/>
  <c r="E4426" i="4"/>
  <c r="F4426" i="4"/>
  <c r="B4427" i="4"/>
  <c r="C4427" i="4"/>
  <c r="D4427" i="4"/>
  <c r="E4427" i="4"/>
  <c r="F4427" i="4"/>
  <c r="B4428" i="4"/>
  <c r="C4428" i="4"/>
  <c r="D4428" i="4" s="1"/>
  <c r="E4428" i="4"/>
  <c r="F4428" i="4"/>
  <c r="B4429" i="4"/>
  <c r="C4429" i="4"/>
  <c r="D4429" i="4" s="1"/>
  <c r="E4429" i="4"/>
  <c r="F4429" i="4"/>
  <c r="B4430" i="4"/>
  <c r="C4430" i="4"/>
  <c r="D4430" i="4" s="1"/>
  <c r="E4430" i="4"/>
  <c r="F4430" i="4"/>
  <c r="B4431" i="4"/>
  <c r="C4431" i="4"/>
  <c r="D4431" i="4" s="1"/>
  <c r="E4431" i="4"/>
  <c r="F4431" i="4"/>
  <c r="B4432" i="4"/>
  <c r="C4432" i="4"/>
  <c r="D4432" i="4"/>
  <c r="E4432" i="4"/>
  <c r="F4432" i="4"/>
  <c r="B4433" i="4"/>
  <c r="C4433" i="4"/>
  <c r="D4433" i="4"/>
  <c r="E4433" i="4"/>
  <c r="F4433" i="4"/>
  <c r="B4434" i="4"/>
  <c r="C4434" i="4"/>
  <c r="D4434" i="4"/>
  <c r="E4434" i="4"/>
  <c r="F4434" i="4"/>
  <c r="B4435" i="4"/>
  <c r="C4435" i="4"/>
  <c r="D4435" i="4" s="1"/>
  <c r="E4435" i="4"/>
  <c r="F4435" i="4"/>
  <c r="B4436" i="4"/>
  <c r="C4436" i="4"/>
  <c r="D4436" i="4"/>
  <c r="E4436" i="4"/>
  <c r="F4436" i="4"/>
  <c r="B4437" i="4"/>
  <c r="C4437" i="4"/>
  <c r="D4437" i="4" s="1"/>
  <c r="E4437" i="4"/>
  <c r="F4437" i="4"/>
  <c r="B4438" i="4"/>
  <c r="C4438" i="4"/>
  <c r="D4438" i="4" s="1"/>
  <c r="E4438" i="4"/>
  <c r="F4438" i="4"/>
  <c r="B4439" i="4"/>
  <c r="C4439" i="4"/>
  <c r="D4439" i="4"/>
  <c r="E4439" i="4"/>
  <c r="F4439" i="4"/>
  <c r="G4439" i="4" s="1"/>
  <c r="B4440" i="4"/>
  <c r="C4440" i="4"/>
  <c r="D4440" i="4" s="1"/>
  <c r="E4440" i="4"/>
  <c r="F4440" i="4"/>
  <c r="B4441" i="4"/>
  <c r="C4441" i="4"/>
  <c r="D4441" i="4"/>
  <c r="E4441" i="4"/>
  <c r="F4441" i="4"/>
  <c r="B4442" i="4"/>
  <c r="C4442" i="4"/>
  <c r="D4442" i="4"/>
  <c r="E4442" i="4"/>
  <c r="F4442" i="4"/>
  <c r="B4443" i="4"/>
  <c r="C4443" i="4"/>
  <c r="D4443" i="4"/>
  <c r="E4443" i="4"/>
  <c r="F4443" i="4"/>
  <c r="B4444" i="4"/>
  <c r="C4444" i="4"/>
  <c r="D4444" i="4" s="1"/>
  <c r="E4444" i="4"/>
  <c r="F4444" i="4"/>
  <c r="B4445" i="4"/>
  <c r="C4445" i="4"/>
  <c r="D4445" i="4"/>
  <c r="E4445" i="4"/>
  <c r="F4445" i="4"/>
  <c r="B4446" i="4"/>
  <c r="C4446" i="4"/>
  <c r="D4446" i="4" s="1"/>
  <c r="E4446" i="4"/>
  <c r="F4446" i="4"/>
  <c r="B4447" i="4"/>
  <c r="C4447" i="4"/>
  <c r="D4447" i="4"/>
  <c r="E4447" i="4"/>
  <c r="F4447" i="4"/>
  <c r="B4448" i="4"/>
  <c r="C4448" i="4"/>
  <c r="D4448" i="4" s="1"/>
  <c r="E4448" i="4"/>
  <c r="F4448" i="4"/>
  <c r="B4449" i="4"/>
  <c r="C4449" i="4"/>
  <c r="D4449" i="4"/>
  <c r="E4449" i="4"/>
  <c r="F4449" i="4"/>
  <c r="B4450" i="4"/>
  <c r="C4450" i="4"/>
  <c r="D4450" i="4"/>
  <c r="E4450" i="4"/>
  <c r="F4450" i="4"/>
  <c r="B4451" i="4"/>
  <c r="C4451" i="4"/>
  <c r="D4451" i="4" s="1"/>
  <c r="E4451" i="4"/>
  <c r="F4451" i="4"/>
  <c r="B4452" i="4"/>
  <c r="C4452" i="4"/>
  <c r="D4452" i="4"/>
  <c r="E4452" i="4"/>
  <c r="F4452" i="4"/>
  <c r="B4453" i="4"/>
  <c r="C4453" i="4"/>
  <c r="D4453" i="4" s="1"/>
  <c r="E4453" i="4"/>
  <c r="F4453" i="4"/>
  <c r="B4454" i="4"/>
  <c r="C4454" i="4"/>
  <c r="D4454" i="4"/>
  <c r="E4454" i="4"/>
  <c r="F4454" i="4"/>
  <c r="B4455" i="4"/>
  <c r="C4455" i="4"/>
  <c r="D4455" i="4"/>
  <c r="E4455" i="4"/>
  <c r="F4455" i="4"/>
  <c r="B4456" i="4"/>
  <c r="C4456" i="4"/>
  <c r="D4456" i="4"/>
  <c r="E4456" i="4"/>
  <c r="F4456" i="4"/>
  <c r="B4457" i="4"/>
  <c r="C4457" i="4"/>
  <c r="D4457" i="4"/>
  <c r="E4457" i="4"/>
  <c r="F4457" i="4"/>
  <c r="B4458" i="4"/>
  <c r="C4458" i="4"/>
  <c r="D4458" i="4"/>
  <c r="E4458" i="4"/>
  <c r="F4458" i="4"/>
  <c r="B4459" i="4"/>
  <c r="C4459" i="4"/>
  <c r="D4459" i="4"/>
  <c r="E4459" i="4"/>
  <c r="F4459" i="4"/>
  <c r="B4460" i="4"/>
  <c r="C4460" i="4"/>
  <c r="D4460" i="4"/>
  <c r="E4460" i="4"/>
  <c r="F4460" i="4"/>
  <c r="B4461" i="4"/>
  <c r="C4461" i="4"/>
  <c r="D4461" i="4"/>
  <c r="E4461" i="4"/>
  <c r="F4461" i="4"/>
  <c r="B4462" i="4"/>
  <c r="C4462" i="4"/>
  <c r="D4462" i="4" s="1"/>
  <c r="E4462" i="4"/>
  <c r="F4462" i="4"/>
  <c r="B4463" i="4"/>
  <c r="C4463" i="4"/>
  <c r="D4463" i="4"/>
  <c r="E4463" i="4"/>
  <c r="F4463" i="4"/>
  <c r="B4464" i="4"/>
  <c r="C4464" i="4"/>
  <c r="D4464" i="4"/>
  <c r="E4464" i="4"/>
  <c r="F4464" i="4"/>
  <c r="B4465" i="4"/>
  <c r="C4465" i="4"/>
  <c r="D4465" i="4"/>
  <c r="E4465" i="4"/>
  <c r="F4465" i="4"/>
  <c r="B4466" i="4"/>
  <c r="C4466" i="4"/>
  <c r="D4466" i="4" s="1"/>
  <c r="E4466" i="4"/>
  <c r="F4466" i="4"/>
  <c r="B4467" i="4"/>
  <c r="C4467" i="4"/>
  <c r="D4467" i="4"/>
  <c r="E4467" i="4"/>
  <c r="F4467" i="4"/>
  <c r="B4468" i="4"/>
  <c r="C4468" i="4"/>
  <c r="D4468" i="4" s="1"/>
  <c r="E4468" i="4"/>
  <c r="F4468" i="4"/>
  <c r="B4469" i="4"/>
  <c r="C4469" i="4"/>
  <c r="D4469" i="4" s="1"/>
  <c r="E4469" i="4"/>
  <c r="F4469" i="4"/>
  <c r="B4470" i="4"/>
  <c r="C4470" i="4"/>
  <c r="D4470" i="4"/>
  <c r="E4470" i="4"/>
  <c r="F4470" i="4"/>
  <c r="B4471" i="4"/>
  <c r="C4471" i="4"/>
  <c r="D4471" i="4"/>
  <c r="E4471" i="4"/>
  <c r="F4471" i="4"/>
  <c r="B4472" i="4"/>
  <c r="C4472" i="4"/>
  <c r="D4472" i="4" s="1"/>
  <c r="E4472" i="4"/>
  <c r="F4472" i="4"/>
  <c r="B4473" i="4"/>
  <c r="C4473" i="4"/>
  <c r="D4473" i="4"/>
  <c r="E4473" i="4"/>
  <c r="F4473" i="4"/>
  <c r="B4474" i="4"/>
  <c r="C4474" i="4"/>
  <c r="D4474" i="4" s="1"/>
  <c r="E4474" i="4"/>
  <c r="F4474" i="4"/>
  <c r="B4475" i="4"/>
  <c r="C4475" i="4"/>
  <c r="D4475" i="4"/>
  <c r="E4475" i="4"/>
  <c r="F4475" i="4"/>
  <c r="B4476" i="4"/>
  <c r="C4476" i="4"/>
  <c r="D4476" i="4"/>
  <c r="E4476" i="4"/>
  <c r="F4476" i="4"/>
  <c r="B4477" i="4"/>
  <c r="C4477" i="4"/>
  <c r="D4477" i="4"/>
  <c r="E4477" i="4"/>
  <c r="F4477" i="4"/>
  <c r="B4478" i="4"/>
  <c r="C4478" i="4"/>
  <c r="D4478" i="4" s="1"/>
  <c r="E4478" i="4"/>
  <c r="F4478" i="4"/>
  <c r="B4479" i="4"/>
  <c r="C4479" i="4"/>
  <c r="D4479" i="4" s="1"/>
  <c r="E4479" i="4"/>
  <c r="F4479" i="4"/>
  <c r="B4480" i="4"/>
  <c r="C4480" i="4"/>
  <c r="D4480" i="4"/>
  <c r="E4480" i="4"/>
  <c r="F4480" i="4"/>
  <c r="B4481" i="4"/>
  <c r="C4481" i="4"/>
  <c r="D4481" i="4"/>
  <c r="E4481" i="4"/>
  <c r="F4481" i="4"/>
  <c r="B4482" i="4"/>
  <c r="C4482" i="4"/>
  <c r="D4482" i="4" s="1"/>
  <c r="E4482" i="4"/>
  <c r="F4482" i="4"/>
  <c r="B4483" i="4"/>
  <c r="C4483" i="4"/>
  <c r="D4483" i="4" s="1"/>
  <c r="E4483" i="4"/>
  <c r="F4483" i="4"/>
  <c r="B4484" i="4"/>
  <c r="C4484" i="4"/>
  <c r="D4484" i="4" s="1"/>
  <c r="E4484" i="4"/>
  <c r="F4484" i="4"/>
  <c r="B4485" i="4"/>
  <c r="C4485" i="4"/>
  <c r="D4485" i="4"/>
  <c r="E4485" i="4"/>
  <c r="F4485" i="4"/>
  <c r="B4486" i="4"/>
  <c r="C4486" i="4"/>
  <c r="D4486" i="4"/>
  <c r="E4486" i="4"/>
  <c r="F4486" i="4"/>
  <c r="B4487" i="4"/>
  <c r="C4487" i="4"/>
  <c r="D4487" i="4"/>
  <c r="E4487" i="4"/>
  <c r="F4487" i="4"/>
  <c r="B4488" i="4"/>
  <c r="C4488" i="4"/>
  <c r="D4488" i="4"/>
  <c r="E4488" i="4"/>
  <c r="F4488" i="4"/>
  <c r="B4489" i="4"/>
  <c r="C4489" i="4"/>
  <c r="D4489" i="4" s="1"/>
  <c r="E4489" i="4"/>
  <c r="F4489" i="4"/>
  <c r="B4490" i="4"/>
  <c r="C4490" i="4"/>
  <c r="D4490" i="4"/>
  <c r="E4490" i="4"/>
  <c r="F4490" i="4"/>
  <c r="B4491" i="4"/>
  <c r="C4491" i="4"/>
  <c r="D4491" i="4"/>
  <c r="E4491" i="4"/>
  <c r="F4491" i="4"/>
  <c r="B4492" i="4"/>
  <c r="C4492" i="4"/>
  <c r="D4492" i="4"/>
  <c r="E4492" i="4"/>
  <c r="F4492" i="4"/>
  <c r="B4493" i="4"/>
  <c r="C4493" i="4"/>
  <c r="D4493" i="4"/>
  <c r="E4493" i="4"/>
  <c r="F4493" i="4"/>
  <c r="B4494" i="4"/>
  <c r="C4494" i="4"/>
  <c r="D4494" i="4" s="1"/>
  <c r="E4494" i="4"/>
  <c r="F4494" i="4"/>
  <c r="B4495" i="4"/>
  <c r="C4495" i="4"/>
  <c r="D4495" i="4"/>
  <c r="E4495" i="4"/>
  <c r="F4495" i="4"/>
  <c r="B4496" i="4"/>
  <c r="C4496" i="4"/>
  <c r="D4496" i="4"/>
  <c r="E4496" i="4"/>
  <c r="F4496" i="4"/>
  <c r="B4497" i="4"/>
  <c r="C4497" i="4"/>
  <c r="D4497" i="4"/>
  <c r="E4497" i="4"/>
  <c r="F4497" i="4"/>
  <c r="B4498" i="4"/>
  <c r="C4498" i="4"/>
  <c r="D4498" i="4" s="1"/>
  <c r="E4498" i="4"/>
  <c r="F4498" i="4"/>
  <c r="B4499" i="4"/>
  <c r="C4499" i="4"/>
  <c r="D4499" i="4" s="1"/>
  <c r="E4499" i="4"/>
  <c r="F4499" i="4"/>
  <c r="B4500" i="4"/>
  <c r="C4500" i="4"/>
  <c r="D4500" i="4" s="1"/>
  <c r="E4500" i="4"/>
  <c r="F4500" i="4"/>
  <c r="B4501" i="4"/>
  <c r="C4501" i="4"/>
  <c r="D4501" i="4"/>
  <c r="E4501" i="4"/>
  <c r="F4501" i="4"/>
  <c r="B4502" i="4"/>
  <c r="C4502" i="4"/>
  <c r="D4502" i="4" s="1"/>
  <c r="E4502" i="4"/>
  <c r="F4502" i="4"/>
  <c r="B4503" i="4"/>
  <c r="C4503" i="4"/>
  <c r="D4503" i="4"/>
  <c r="E4503" i="4"/>
  <c r="F4503" i="4"/>
  <c r="B4504" i="4"/>
  <c r="C4504" i="4"/>
  <c r="D4504" i="4" s="1"/>
  <c r="E4504" i="4"/>
  <c r="F4504" i="4"/>
  <c r="B4505" i="4"/>
  <c r="C4505" i="4"/>
  <c r="D4505" i="4"/>
  <c r="E4505" i="4"/>
  <c r="F4505" i="4"/>
  <c r="B4506" i="4"/>
  <c r="C4506" i="4"/>
  <c r="D4506" i="4" s="1"/>
  <c r="E4506" i="4"/>
  <c r="F4506" i="4"/>
  <c r="B4507" i="4"/>
  <c r="C4507" i="4"/>
  <c r="D4507" i="4" s="1"/>
  <c r="E4507" i="4"/>
  <c r="F4507" i="4"/>
  <c r="B4508" i="4"/>
  <c r="C4508" i="4"/>
  <c r="D4508" i="4"/>
  <c r="E4508" i="4"/>
  <c r="F4508" i="4"/>
  <c r="B4509" i="4"/>
  <c r="C4509" i="4"/>
  <c r="D4509" i="4" s="1"/>
  <c r="E4509" i="4"/>
  <c r="F4509" i="4"/>
  <c r="B4510" i="4"/>
  <c r="C4510" i="4"/>
  <c r="D4510" i="4"/>
  <c r="E4510" i="4"/>
  <c r="F4510" i="4"/>
  <c r="B4511" i="4"/>
  <c r="C4511" i="4"/>
  <c r="D4511" i="4"/>
  <c r="E4511" i="4"/>
  <c r="F4511" i="4"/>
  <c r="B4512" i="4"/>
  <c r="C4512" i="4"/>
  <c r="D4512" i="4"/>
  <c r="E4512" i="4"/>
  <c r="F4512" i="4"/>
  <c r="B4513" i="4"/>
  <c r="C4513" i="4"/>
  <c r="D4513" i="4"/>
  <c r="E4513" i="4"/>
  <c r="F4513" i="4"/>
  <c r="B4514" i="4"/>
  <c r="C4514" i="4"/>
  <c r="D4514" i="4" s="1"/>
  <c r="E4514" i="4"/>
  <c r="F4514" i="4"/>
  <c r="B4515" i="4"/>
  <c r="C4515" i="4"/>
  <c r="D4515" i="4"/>
  <c r="E4515" i="4"/>
  <c r="F4515" i="4"/>
  <c r="B4516" i="4"/>
  <c r="C4516" i="4"/>
  <c r="D4516" i="4"/>
  <c r="E4516" i="4"/>
  <c r="F4516" i="4"/>
  <c r="B4517" i="4"/>
  <c r="C4517" i="4"/>
  <c r="D4517" i="4" s="1"/>
  <c r="E4517" i="4"/>
  <c r="F4517" i="4"/>
  <c r="B4518" i="4"/>
  <c r="C4518" i="4"/>
  <c r="D4518" i="4" s="1"/>
  <c r="E4518" i="4"/>
  <c r="F4518" i="4"/>
  <c r="B4519" i="4"/>
  <c r="C4519" i="4"/>
  <c r="D4519" i="4"/>
  <c r="E4519" i="4"/>
  <c r="F4519" i="4"/>
  <c r="B4520" i="4"/>
  <c r="C4520" i="4"/>
  <c r="D4520" i="4" s="1"/>
  <c r="E4520" i="4"/>
  <c r="F4520" i="4"/>
  <c r="B4521" i="4"/>
  <c r="C4521" i="4"/>
  <c r="D4521" i="4" s="1"/>
  <c r="E4521" i="4"/>
  <c r="F4521" i="4"/>
  <c r="B4522" i="4"/>
  <c r="C4522" i="4"/>
  <c r="D4522" i="4"/>
  <c r="E4522" i="4"/>
  <c r="F4522" i="4"/>
  <c r="B4523" i="4"/>
  <c r="C4523" i="4"/>
  <c r="D4523" i="4"/>
  <c r="E4523" i="4"/>
  <c r="F4523" i="4"/>
  <c r="B4524" i="4"/>
  <c r="C4524" i="4"/>
  <c r="D4524" i="4" s="1"/>
  <c r="E4524" i="4"/>
  <c r="F4524" i="4"/>
  <c r="B4525" i="4"/>
  <c r="C4525" i="4"/>
  <c r="D4525" i="4" s="1"/>
  <c r="E4525" i="4"/>
  <c r="F4525" i="4"/>
  <c r="B4526" i="4"/>
  <c r="C4526" i="4"/>
  <c r="D4526" i="4"/>
  <c r="E4526" i="4"/>
  <c r="F4526" i="4"/>
  <c r="B4527" i="4"/>
  <c r="C4527" i="4"/>
  <c r="D4527" i="4"/>
  <c r="E4527" i="4"/>
  <c r="F4527" i="4"/>
  <c r="B4528" i="4"/>
  <c r="C4528" i="4"/>
  <c r="D4528" i="4" s="1"/>
  <c r="E4528" i="4"/>
  <c r="F4528" i="4"/>
  <c r="B4529" i="4"/>
  <c r="C4529" i="4"/>
  <c r="D4529" i="4"/>
  <c r="E4529" i="4"/>
  <c r="F4529" i="4"/>
  <c r="B4530" i="4"/>
  <c r="C4530" i="4"/>
  <c r="D4530" i="4"/>
  <c r="E4530" i="4"/>
  <c r="F4530" i="4"/>
  <c r="B4531" i="4"/>
  <c r="C4531" i="4"/>
  <c r="D4531" i="4"/>
  <c r="E4531" i="4"/>
  <c r="F4531" i="4"/>
  <c r="B4532" i="4"/>
  <c r="C4532" i="4"/>
  <c r="D4532" i="4" s="1"/>
  <c r="E4532" i="4"/>
  <c r="F4532" i="4"/>
  <c r="B4533" i="4"/>
  <c r="C4533" i="4"/>
  <c r="D4533" i="4" s="1"/>
  <c r="E4533" i="4"/>
  <c r="F4533" i="4"/>
  <c r="B4534" i="4"/>
  <c r="C4534" i="4"/>
  <c r="D4534" i="4" s="1"/>
  <c r="E4534" i="4"/>
  <c r="F4534" i="4"/>
  <c r="B4535" i="4"/>
  <c r="C4535" i="4"/>
  <c r="D4535" i="4"/>
  <c r="E4535" i="4"/>
  <c r="F4535" i="4"/>
  <c r="B4536" i="4"/>
  <c r="C4536" i="4"/>
  <c r="D4536" i="4"/>
  <c r="E4536" i="4"/>
  <c r="F4536" i="4"/>
  <c r="B4537" i="4"/>
  <c r="C4537" i="4"/>
  <c r="D4537" i="4"/>
  <c r="E4537" i="4"/>
  <c r="F4537" i="4"/>
  <c r="B4538" i="4"/>
  <c r="C4538" i="4"/>
  <c r="D4538" i="4" s="1"/>
  <c r="E4538" i="4"/>
  <c r="F4538" i="4"/>
  <c r="B4539" i="4"/>
  <c r="C4539" i="4"/>
  <c r="D4539" i="4"/>
  <c r="E4539" i="4"/>
  <c r="F4539" i="4"/>
  <c r="B4540" i="4"/>
  <c r="C4540" i="4"/>
  <c r="D4540" i="4"/>
  <c r="E4540" i="4"/>
  <c r="F4540" i="4"/>
  <c r="B4541" i="4"/>
  <c r="C4541" i="4"/>
  <c r="D4541" i="4"/>
  <c r="E4541" i="4"/>
  <c r="F4541" i="4"/>
  <c r="B4542" i="4"/>
  <c r="C4542" i="4"/>
  <c r="D4542" i="4" s="1"/>
  <c r="E4542" i="4"/>
  <c r="F4542" i="4"/>
  <c r="B4543" i="4"/>
  <c r="C4543" i="4"/>
  <c r="D4543" i="4" s="1"/>
  <c r="E4543" i="4"/>
  <c r="F4543" i="4"/>
  <c r="B4544" i="4"/>
  <c r="C4544" i="4"/>
  <c r="D4544" i="4"/>
  <c r="E4544" i="4"/>
  <c r="F4544" i="4"/>
  <c r="B4545" i="4"/>
  <c r="C4545" i="4"/>
  <c r="D4545" i="4"/>
  <c r="E4545" i="4"/>
  <c r="F4545" i="4"/>
  <c r="B4546" i="4"/>
  <c r="C4546" i="4"/>
  <c r="D4546" i="4" s="1"/>
  <c r="E4546" i="4"/>
  <c r="F4546" i="4"/>
  <c r="B4547" i="4"/>
  <c r="C4547" i="4"/>
  <c r="D4547" i="4" s="1"/>
  <c r="E4547" i="4"/>
  <c r="F4547" i="4"/>
  <c r="B4548" i="4"/>
  <c r="C4548" i="4"/>
  <c r="D4548" i="4" s="1"/>
  <c r="E4548" i="4"/>
  <c r="F4548" i="4"/>
  <c r="B4549" i="4"/>
  <c r="C4549" i="4"/>
  <c r="D4549" i="4"/>
  <c r="E4549" i="4"/>
  <c r="F4549" i="4"/>
  <c r="B4550" i="4"/>
  <c r="C4550" i="4"/>
  <c r="D4550" i="4" s="1"/>
  <c r="E4550" i="4"/>
  <c r="F4550" i="4"/>
  <c r="B4551" i="4"/>
  <c r="C4551" i="4"/>
  <c r="D4551" i="4" s="1"/>
  <c r="E4551" i="4"/>
  <c r="F4551" i="4"/>
  <c r="B4552" i="4"/>
  <c r="C4552" i="4"/>
  <c r="D4552" i="4" s="1"/>
  <c r="E4552" i="4"/>
  <c r="F4552" i="4"/>
  <c r="B4553" i="4"/>
  <c r="C4553" i="4"/>
  <c r="D4553" i="4" s="1"/>
  <c r="E4553" i="4"/>
  <c r="F4553" i="4"/>
  <c r="B4554" i="4"/>
  <c r="C4554" i="4"/>
  <c r="D4554" i="4"/>
  <c r="E4554" i="4"/>
  <c r="F4554" i="4"/>
  <c r="B4555" i="4"/>
  <c r="C4555" i="4"/>
  <c r="D4555" i="4"/>
  <c r="E4555" i="4"/>
  <c r="F4555" i="4"/>
  <c r="B4556" i="4"/>
  <c r="C4556" i="4"/>
  <c r="D4556" i="4" s="1"/>
  <c r="E4556" i="4"/>
  <c r="F4556" i="4"/>
  <c r="B4557" i="4"/>
  <c r="C4557" i="4"/>
  <c r="D4557" i="4"/>
  <c r="E4557" i="4"/>
  <c r="F4557" i="4"/>
  <c r="B4558" i="4"/>
  <c r="C4558" i="4"/>
  <c r="E4558" i="4"/>
  <c r="F4558" i="4"/>
  <c r="B4559" i="4"/>
  <c r="G4559" i="4" s="1"/>
  <c r="H4559" i="4" s="1"/>
  <c r="C4559" i="4"/>
  <c r="E4559" i="4"/>
  <c r="F4559" i="4"/>
  <c r="B4560" i="4"/>
  <c r="C4560" i="4"/>
  <c r="D4560" i="4"/>
  <c r="E4560" i="4"/>
  <c r="F4560" i="4"/>
  <c r="G4560" i="4"/>
  <c r="H4560" i="4"/>
  <c r="B4561" i="4"/>
  <c r="C4561" i="4"/>
  <c r="D4561" i="4"/>
  <c r="E4561" i="4"/>
  <c r="F4561" i="4"/>
  <c r="G4561" i="4"/>
  <c r="H4561" i="4"/>
  <c r="B4562" i="4"/>
  <c r="C4562" i="4"/>
  <c r="D4562" i="4"/>
  <c r="E4562" i="4"/>
  <c r="F4562" i="4"/>
  <c r="G4562" i="4"/>
  <c r="H4562" i="4"/>
  <c r="B4563" i="4"/>
  <c r="C4563" i="4"/>
  <c r="D4563" i="4"/>
  <c r="E4563" i="4"/>
  <c r="F4563" i="4"/>
  <c r="G4563" i="4"/>
  <c r="H4563" i="4"/>
  <c r="B4564" i="4"/>
  <c r="C4564" i="4"/>
  <c r="D4564" i="4"/>
  <c r="E4564" i="4"/>
  <c r="F4564" i="4"/>
  <c r="G4564" i="4"/>
  <c r="H4564" i="4"/>
  <c r="B4565" i="4"/>
  <c r="C4565" i="4"/>
  <c r="D4565" i="4"/>
  <c r="E4565" i="4"/>
  <c r="F4565" i="4"/>
  <c r="G4565" i="4"/>
  <c r="H4565" i="4"/>
  <c r="B4566" i="4"/>
  <c r="C4566" i="4"/>
  <c r="D4566" i="4"/>
  <c r="E4566" i="4"/>
  <c r="F4566" i="4"/>
  <c r="G4566" i="4"/>
  <c r="H4566" i="4"/>
  <c r="B4567" i="4"/>
  <c r="C4567" i="4"/>
  <c r="D4567" i="4"/>
  <c r="E4567" i="4"/>
  <c r="F4567" i="4"/>
  <c r="G4567" i="4"/>
  <c r="H4567" i="4"/>
  <c r="B4568" i="4"/>
  <c r="C4568" i="4"/>
  <c r="D4568" i="4"/>
  <c r="E4568" i="4"/>
  <c r="F4568" i="4"/>
  <c r="G4568" i="4"/>
  <c r="H4568" i="4"/>
  <c r="B4569" i="4"/>
  <c r="C4569" i="4"/>
  <c r="D4569" i="4"/>
  <c r="E4569" i="4"/>
  <c r="F4569" i="4"/>
  <c r="G4569" i="4"/>
  <c r="H4569" i="4"/>
  <c r="B4570" i="4"/>
  <c r="C4570" i="4"/>
  <c r="D4570" i="4"/>
  <c r="E4570" i="4"/>
  <c r="F4570" i="4"/>
  <c r="G4570" i="4"/>
  <c r="H4570" i="4"/>
  <c r="B4571" i="4"/>
  <c r="C4571" i="4"/>
  <c r="D4571" i="4"/>
  <c r="E4571" i="4"/>
  <c r="F4571" i="4"/>
  <c r="G4571" i="4"/>
  <c r="H4571" i="4"/>
  <c r="B4572" i="4"/>
  <c r="C4572" i="4"/>
  <c r="D4572" i="4"/>
  <c r="E4572" i="4"/>
  <c r="F4572" i="4"/>
  <c r="G4572" i="4"/>
  <c r="H4572" i="4"/>
  <c r="B4573" i="4"/>
  <c r="C4573" i="4"/>
  <c r="D4573" i="4"/>
  <c r="E4573" i="4"/>
  <c r="F4573" i="4"/>
  <c r="G4573" i="4"/>
  <c r="H4573" i="4"/>
  <c r="B4574" i="4"/>
  <c r="C4574" i="4"/>
  <c r="D4574" i="4"/>
  <c r="E4574" i="4"/>
  <c r="F4574" i="4"/>
  <c r="G4574" i="4"/>
  <c r="H4574" i="4"/>
  <c r="B4575" i="4"/>
  <c r="C4575" i="4"/>
  <c r="D4575" i="4"/>
  <c r="E4575" i="4"/>
  <c r="F4575" i="4"/>
  <c r="G4575" i="4"/>
  <c r="H4575" i="4"/>
  <c r="B4576" i="4"/>
  <c r="C4576" i="4"/>
  <c r="D4576" i="4"/>
  <c r="E4576" i="4"/>
  <c r="F4576" i="4"/>
  <c r="G4576" i="4"/>
  <c r="H4576" i="4"/>
  <c r="B4577" i="4"/>
  <c r="C4577" i="4"/>
  <c r="D4577" i="4"/>
  <c r="E4577" i="4"/>
  <c r="F4577" i="4"/>
  <c r="G4577" i="4"/>
  <c r="H4577" i="4"/>
  <c r="B4578" i="4"/>
  <c r="C4578" i="4"/>
  <c r="D4578" i="4"/>
  <c r="E4578" i="4"/>
  <c r="F4578" i="4"/>
  <c r="G4578" i="4"/>
  <c r="H4578" i="4"/>
  <c r="B4579" i="4"/>
  <c r="C4579" i="4"/>
  <c r="D4579" i="4"/>
  <c r="E4579" i="4"/>
  <c r="F4579" i="4"/>
  <c r="G4579" i="4"/>
  <c r="H4579" i="4"/>
  <c r="B4580" i="4"/>
  <c r="C4580" i="4"/>
  <c r="D4580" i="4"/>
  <c r="E4580" i="4"/>
  <c r="F4580" i="4"/>
  <c r="G4580" i="4"/>
  <c r="H4580" i="4"/>
  <c r="B4581" i="4"/>
  <c r="C4581" i="4"/>
  <c r="D4581" i="4"/>
  <c r="E4581" i="4"/>
  <c r="F4581" i="4"/>
  <c r="G4581" i="4"/>
  <c r="H4581" i="4"/>
  <c r="B4582" i="4"/>
  <c r="C4582" i="4"/>
  <c r="D4582" i="4"/>
  <c r="E4582" i="4"/>
  <c r="F4582" i="4"/>
  <c r="G4582" i="4"/>
  <c r="H4582" i="4"/>
  <c r="B4583" i="4"/>
  <c r="C4583" i="4"/>
  <c r="D4583" i="4"/>
  <c r="E4583" i="4"/>
  <c r="F4583" i="4"/>
  <c r="G4583" i="4"/>
  <c r="H4583" i="4"/>
  <c r="B4584" i="4"/>
  <c r="C4584" i="4"/>
  <c r="D4584" i="4"/>
  <c r="E4584" i="4"/>
  <c r="F4584" i="4"/>
  <c r="G4584" i="4"/>
  <c r="H4584" i="4"/>
  <c r="B4585" i="4"/>
  <c r="C4585" i="4"/>
  <c r="D4585" i="4"/>
  <c r="E4585" i="4"/>
  <c r="F4585" i="4"/>
  <c r="G4585" i="4"/>
  <c r="H4585" i="4"/>
  <c r="B4586" i="4"/>
  <c r="C4586" i="4"/>
  <c r="D4586" i="4"/>
  <c r="E4586" i="4"/>
  <c r="F4586" i="4"/>
  <c r="G4586" i="4"/>
  <c r="H4586" i="4"/>
  <c r="B4587" i="4"/>
  <c r="C4587" i="4"/>
  <c r="D4587" i="4"/>
  <c r="E4587" i="4"/>
  <c r="F4587" i="4"/>
  <c r="G4587" i="4"/>
  <c r="H4587" i="4"/>
  <c r="B4588" i="4"/>
  <c r="C4588" i="4"/>
  <c r="D4588" i="4"/>
  <c r="E4588" i="4"/>
  <c r="F4588" i="4"/>
  <c r="G4588" i="4"/>
  <c r="H4588" i="4"/>
  <c r="B4589" i="4"/>
  <c r="C4589" i="4"/>
  <c r="D4589" i="4"/>
  <c r="E4589" i="4"/>
  <c r="F4589" i="4"/>
  <c r="G4589" i="4"/>
  <c r="H4589" i="4"/>
  <c r="B4590" i="4"/>
  <c r="C4590" i="4"/>
  <c r="D4590" i="4"/>
  <c r="E4590" i="4"/>
  <c r="F4590" i="4"/>
  <c r="G4590" i="4"/>
  <c r="H4590" i="4"/>
  <c r="B4591" i="4"/>
  <c r="C4591" i="4"/>
  <c r="D4591" i="4"/>
  <c r="E4591" i="4"/>
  <c r="F4591" i="4"/>
  <c r="G4591" i="4"/>
  <c r="H4591" i="4"/>
  <c r="B4592" i="4"/>
  <c r="C4592" i="4"/>
  <c r="D4592" i="4"/>
  <c r="E4592" i="4"/>
  <c r="F4592" i="4"/>
  <c r="G4592" i="4"/>
  <c r="H4592" i="4"/>
  <c r="B4593" i="4"/>
  <c r="C4593" i="4"/>
  <c r="D4593" i="4"/>
  <c r="E4593" i="4"/>
  <c r="F4593" i="4"/>
  <c r="G4593" i="4"/>
  <c r="H4593" i="4"/>
  <c r="B4594" i="4"/>
  <c r="C4594" i="4"/>
  <c r="D4594" i="4"/>
  <c r="E4594" i="4"/>
  <c r="F4594" i="4"/>
  <c r="G4594" i="4"/>
  <c r="H4594" i="4"/>
  <c r="B4595" i="4"/>
  <c r="C4595" i="4"/>
  <c r="D4595" i="4"/>
  <c r="E4595" i="4"/>
  <c r="F4595" i="4"/>
  <c r="G4595" i="4"/>
  <c r="H4595" i="4"/>
  <c r="B4596" i="4"/>
  <c r="C4596" i="4"/>
  <c r="D4596" i="4"/>
  <c r="E4596" i="4"/>
  <c r="F4596" i="4"/>
  <c r="G4596" i="4"/>
  <c r="H4596" i="4"/>
  <c r="B4597" i="4"/>
  <c r="C4597" i="4"/>
  <c r="D4597" i="4"/>
  <c r="E4597" i="4"/>
  <c r="F4597" i="4"/>
  <c r="G4597" i="4"/>
  <c r="H4597" i="4"/>
  <c r="B4598" i="4"/>
  <c r="C4598" i="4"/>
  <c r="D4598" i="4"/>
  <c r="E4598" i="4"/>
  <c r="F4598" i="4"/>
  <c r="G4598" i="4"/>
  <c r="H4598" i="4"/>
  <c r="B4599" i="4"/>
  <c r="C4599" i="4"/>
  <c r="D4599" i="4"/>
  <c r="E4599" i="4"/>
  <c r="F4599" i="4"/>
  <c r="G4599" i="4"/>
  <c r="H4599" i="4"/>
  <c r="B4600" i="4"/>
  <c r="C4600" i="4"/>
  <c r="D4600" i="4"/>
  <c r="E4600" i="4"/>
  <c r="F4600" i="4"/>
  <c r="G4600" i="4"/>
  <c r="H4600" i="4"/>
  <c r="B4601" i="4"/>
  <c r="C4601" i="4"/>
  <c r="D4601" i="4"/>
  <c r="E4601" i="4"/>
  <c r="F4601" i="4"/>
  <c r="G4601" i="4"/>
  <c r="H4601" i="4"/>
  <c r="B4602" i="4"/>
  <c r="C4602" i="4"/>
  <c r="D4602" i="4"/>
  <c r="E4602" i="4"/>
  <c r="F4602" i="4"/>
  <c r="G4602" i="4"/>
  <c r="H4602" i="4"/>
  <c r="B4603" i="4"/>
  <c r="C4603" i="4"/>
  <c r="D4603" i="4"/>
  <c r="E4603" i="4"/>
  <c r="F4603" i="4"/>
  <c r="G4603" i="4"/>
  <c r="H4603" i="4"/>
  <c r="B4604" i="4"/>
  <c r="C4604" i="4"/>
  <c r="D4604" i="4"/>
  <c r="E4604" i="4"/>
  <c r="F4604" i="4"/>
  <c r="G4604" i="4"/>
  <c r="H4604" i="4"/>
  <c r="B4605" i="4"/>
  <c r="C4605" i="4"/>
  <c r="D4605" i="4"/>
  <c r="E4605" i="4"/>
  <c r="F4605" i="4"/>
  <c r="G4605" i="4"/>
  <c r="H4605" i="4"/>
  <c r="B4606" i="4"/>
  <c r="C4606" i="4"/>
  <c r="D4606" i="4"/>
  <c r="E4606" i="4"/>
  <c r="F4606" i="4"/>
  <c r="G4606" i="4"/>
  <c r="H4606" i="4"/>
  <c r="B4607" i="4"/>
  <c r="C4607" i="4"/>
  <c r="D4607" i="4"/>
  <c r="E4607" i="4"/>
  <c r="F4607" i="4"/>
  <c r="G4607" i="4"/>
  <c r="H4607" i="4"/>
  <c r="B4608" i="4"/>
  <c r="C4608" i="4"/>
  <c r="D4608" i="4"/>
  <c r="E4608" i="4"/>
  <c r="F4608" i="4"/>
  <c r="G4608" i="4"/>
  <c r="H4608" i="4"/>
  <c r="B4609" i="4"/>
  <c r="C4609" i="4"/>
  <c r="D4609" i="4"/>
  <c r="E4609" i="4"/>
  <c r="F4609" i="4"/>
  <c r="G4609" i="4"/>
  <c r="H4609" i="4"/>
  <c r="B4610" i="4"/>
  <c r="C4610" i="4"/>
  <c r="D4610" i="4"/>
  <c r="E4610" i="4"/>
  <c r="F4610" i="4"/>
  <c r="G4610" i="4"/>
  <c r="H4610" i="4"/>
  <c r="B4611" i="4"/>
  <c r="C4611" i="4"/>
  <c r="D4611" i="4"/>
  <c r="E4611" i="4"/>
  <c r="F4611" i="4"/>
  <c r="G4611" i="4"/>
  <c r="H4611" i="4"/>
  <c r="B4612" i="4"/>
  <c r="C4612" i="4"/>
  <c r="D4612" i="4"/>
  <c r="E4612" i="4"/>
  <c r="F4612" i="4"/>
  <c r="G4612" i="4"/>
  <c r="H4612" i="4"/>
  <c r="B4613" i="4"/>
  <c r="C4613" i="4"/>
  <c r="D4613" i="4"/>
  <c r="E4613" i="4"/>
  <c r="F4613" i="4"/>
  <c r="G4613" i="4"/>
  <c r="H4613" i="4"/>
  <c r="B4614" i="4"/>
  <c r="C4614" i="4"/>
  <c r="D4614" i="4"/>
  <c r="E4614" i="4"/>
  <c r="F4614" i="4"/>
  <c r="G4614" i="4"/>
  <c r="H4614" i="4"/>
  <c r="B4615" i="4"/>
  <c r="C4615" i="4"/>
  <c r="D4615" i="4"/>
  <c r="E4615" i="4"/>
  <c r="F4615" i="4"/>
  <c r="G4615" i="4"/>
  <c r="H4615" i="4"/>
  <c r="B4616" i="4"/>
  <c r="C4616" i="4"/>
  <c r="D4616" i="4"/>
  <c r="E4616" i="4"/>
  <c r="F4616" i="4"/>
  <c r="G4616" i="4"/>
  <c r="H4616" i="4"/>
  <c r="B4617" i="4"/>
  <c r="C4617" i="4"/>
  <c r="D4617" i="4"/>
  <c r="E4617" i="4"/>
  <c r="F4617" i="4"/>
  <c r="G4617" i="4"/>
  <c r="H4617" i="4"/>
  <c r="B4618" i="4"/>
  <c r="C4618" i="4"/>
  <c r="D4618" i="4"/>
  <c r="E4618" i="4"/>
  <c r="F4618" i="4"/>
  <c r="G4618" i="4"/>
  <c r="H4618" i="4"/>
  <c r="B4619" i="4"/>
  <c r="C4619" i="4"/>
  <c r="D4619" i="4"/>
  <c r="E4619" i="4"/>
  <c r="F4619" i="4"/>
  <c r="G4619" i="4"/>
  <c r="H4619" i="4"/>
  <c r="B4620" i="4"/>
  <c r="C4620" i="4"/>
  <c r="D4620" i="4"/>
  <c r="E4620" i="4"/>
  <c r="F4620" i="4"/>
  <c r="G4620" i="4"/>
  <c r="H4620" i="4"/>
  <c r="B4621" i="4"/>
  <c r="C4621" i="4"/>
  <c r="D4621" i="4"/>
  <c r="E4621" i="4"/>
  <c r="F4621" i="4"/>
  <c r="G4621" i="4"/>
  <c r="H4621" i="4"/>
  <c r="B4622" i="4"/>
  <c r="C4622" i="4"/>
  <c r="D4622" i="4"/>
  <c r="E4622" i="4"/>
  <c r="F4622" i="4"/>
  <c r="G4622" i="4"/>
  <c r="H4622" i="4"/>
  <c r="B4623" i="4"/>
  <c r="C4623" i="4"/>
  <c r="D4623" i="4"/>
  <c r="E4623" i="4"/>
  <c r="F4623" i="4"/>
  <c r="G4623" i="4"/>
  <c r="H4623" i="4"/>
  <c r="B4624" i="4"/>
  <c r="C4624" i="4"/>
  <c r="D4624" i="4"/>
  <c r="E4624" i="4"/>
  <c r="F4624" i="4"/>
  <c r="G4624" i="4"/>
  <c r="H4624" i="4"/>
  <c r="B4625" i="4"/>
  <c r="C4625" i="4"/>
  <c r="D4625" i="4"/>
  <c r="E4625" i="4"/>
  <c r="F4625" i="4"/>
  <c r="G4625" i="4"/>
  <c r="H4625" i="4"/>
  <c r="B4626" i="4"/>
  <c r="C4626" i="4"/>
  <c r="D4626" i="4"/>
  <c r="E4626" i="4"/>
  <c r="F4626" i="4"/>
  <c r="G4626" i="4"/>
  <c r="H4626" i="4"/>
  <c r="B4627" i="4"/>
  <c r="C4627" i="4"/>
  <c r="D4627" i="4"/>
  <c r="E4627" i="4"/>
  <c r="F4627" i="4"/>
  <c r="G4627" i="4"/>
  <c r="H4627" i="4"/>
  <c r="B4628" i="4"/>
  <c r="C4628" i="4"/>
  <c r="D4628" i="4"/>
  <c r="E4628" i="4"/>
  <c r="F4628" i="4"/>
  <c r="G4628" i="4"/>
  <c r="H4628" i="4"/>
  <c r="B4629" i="4"/>
  <c r="C4629" i="4"/>
  <c r="D4629" i="4"/>
  <c r="E4629" i="4"/>
  <c r="F4629" i="4"/>
  <c r="G4629" i="4"/>
  <c r="H4629" i="4"/>
  <c r="B4630" i="4"/>
  <c r="C4630" i="4"/>
  <c r="D4630" i="4"/>
  <c r="E4630" i="4"/>
  <c r="F4630" i="4"/>
  <c r="G4630" i="4"/>
  <c r="H4630" i="4"/>
  <c r="B4631" i="4"/>
  <c r="C4631" i="4"/>
  <c r="D4631" i="4"/>
  <c r="E4631" i="4"/>
  <c r="F4631" i="4"/>
  <c r="G4631" i="4"/>
  <c r="H4631" i="4"/>
  <c r="B4632" i="4"/>
  <c r="C4632" i="4"/>
  <c r="D4632" i="4"/>
  <c r="E4632" i="4"/>
  <c r="F4632" i="4"/>
  <c r="G4632" i="4"/>
  <c r="H4632" i="4"/>
  <c r="B4633" i="4"/>
  <c r="C4633" i="4"/>
  <c r="D4633" i="4"/>
  <c r="E4633" i="4"/>
  <c r="F4633" i="4"/>
  <c r="G4633" i="4"/>
  <c r="H4633" i="4"/>
  <c r="B4634" i="4"/>
  <c r="C4634" i="4"/>
  <c r="D4634" i="4"/>
  <c r="E4634" i="4"/>
  <c r="F4634" i="4"/>
  <c r="G4634" i="4"/>
  <c r="H4634" i="4"/>
  <c r="B4635" i="4"/>
  <c r="C4635" i="4"/>
  <c r="D4635" i="4"/>
  <c r="E4635" i="4"/>
  <c r="F4635" i="4"/>
  <c r="G4635" i="4"/>
  <c r="H4635" i="4"/>
  <c r="B4636" i="4"/>
  <c r="C4636" i="4"/>
  <c r="D4636" i="4"/>
  <c r="E4636" i="4"/>
  <c r="F4636" i="4"/>
  <c r="G4636" i="4"/>
  <c r="H4636" i="4"/>
  <c r="B4637" i="4"/>
  <c r="C4637" i="4"/>
  <c r="D4637" i="4"/>
  <c r="E4637" i="4"/>
  <c r="F4637" i="4"/>
  <c r="G4637" i="4"/>
  <c r="H4637" i="4"/>
  <c r="B4638" i="4"/>
  <c r="C4638" i="4"/>
  <c r="D4638" i="4"/>
  <c r="E4638" i="4"/>
  <c r="F4638" i="4"/>
  <c r="G4638" i="4"/>
  <c r="H4638" i="4"/>
  <c r="B4639" i="4"/>
  <c r="C4639" i="4"/>
  <c r="D4639" i="4"/>
  <c r="E4639" i="4"/>
  <c r="F4639" i="4"/>
  <c r="G4639" i="4"/>
  <c r="H4639" i="4"/>
  <c r="B4640" i="4"/>
  <c r="C4640" i="4"/>
  <c r="D4640" i="4"/>
  <c r="E4640" i="4"/>
  <c r="F4640" i="4"/>
  <c r="G4640" i="4"/>
  <c r="H4640" i="4"/>
  <c r="B4641" i="4"/>
  <c r="C4641" i="4"/>
  <c r="D4641" i="4"/>
  <c r="E4641" i="4"/>
  <c r="F4641" i="4"/>
  <c r="G4641" i="4"/>
  <c r="H4641" i="4"/>
  <c r="B4642" i="4"/>
  <c r="C4642" i="4"/>
  <c r="D4642" i="4"/>
  <c r="E4642" i="4"/>
  <c r="F4642" i="4"/>
  <c r="G4642" i="4"/>
  <c r="H4642" i="4"/>
  <c r="B4643" i="4"/>
  <c r="C4643" i="4"/>
  <c r="D4643" i="4"/>
  <c r="E4643" i="4"/>
  <c r="F4643" i="4"/>
  <c r="G4643" i="4"/>
  <c r="H4643" i="4"/>
  <c r="B4644" i="4"/>
  <c r="C4644" i="4"/>
  <c r="D4644" i="4"/>
  <c r="E4644" i="4"/>
  <c r="F4644" i="4"/>
  <c r="G4644" i="4"/>
  <c r="H4644" i="4"/>
  <c r="B4645" i="4"/>
  <c r="C4645" i="4"/>
  <c r="D4645" i="4"/>
  <c r="E4645" i="4"/>
  <c r="F4645" i="4"/>
  <c r="G4645" i="4"/>
  <c r="H4645" i="4"/>
  <c r="B4646" i="4"/>
  <c r="C4646" i="4"/>
  <c r="D4646" i="4"/>
  <c r="E4646" i="4"/>
  <c r="F4646" i="4"/>
  <c r="G4646" i="4"/>
  <c r="H4646" i="4"/>
  <c r="B4647" i="4"/>
  <c r="C4647" i="4"/>
  <c r="D4647" i="4"/>
  <c r="E4647" i="4"/>
  <c r="F4647" i="4"/>
  <c r="G4647" i="4"/>
  <c r="H4647" i="4"/>
  <c r="B4648" i="4"/>
  <c r="C4648" i="4"/>
  <c r="D4648" i="4"/>
  <c r="E4648" i="4"/>
  <c r="F4648" i="4"/>
  <c r="G4648" i="4"/>
  <c r="H4648" i="4"/>
  <c r="B4649" i="4"/>
  <c r="C4649" i="4"/>
  <c r="D4649" i="4"/>
  <c r="E4649" i="4"/>
  <c r="F4649" i="4"/>
  <c r="G4649" i="4"/>
  <c r="H4649" i="4"/>
  <c r="B4650" i="4"/>
  <c r="C4650" i="4"/>
  <c r="D4650" i="4"/>
  <c r="E4650" i="4"/>
  <c r="F4650" i="4"/>
  <c r="G4650" i="4"/>
  <c r="H4650" i="4"/>
  <c r="B4651" i="4"/>
  <c r="C4651" i="4"/>
  <c r="D4651" i="4"/>
  <c r="E4651" i="4"/>
  <c r="F4651" i="4"/>
  <c r="G4651" i="4"/>
  <c r="H4651" i="4"/>
  <c r="B4652" i="4"/>
  <c r="C4652" i="4"/>
  <c r="D4652" i="4"/>
  <c r="E4652" i="4"/>
  <c r="F4652" i="4"/>
  <c r="G4652" i="4"/>
  <c r="H4652" i="4"/>
  <c r="B4653" i="4"/>
  <c r="C4653" i="4"/>
  <c r="D4653" i="4"/>
  <c r="E4653" i="4"/>
  <c r="F4653" i="4"/>
  <c r="G4653" i="4"/>
  <c r="H4653" i="4"/>
  <c r="B4654" i="4"/>
  <c r="C4654" i="4"/>
  <c r="D4654" i="4"/>
  <c r="E4654" i="4"/>
  <c r="F4654" i="4"/>
  <c r="G4654" i="4"/>
  <c r="H4654" i="4"/>
  <c r="B4655" i="4"/>
  <c r="C4655" i="4"/>
  <c r="D4655" i="4"/>
  <c r="E4655" i="4"/>
  <c r="F4655" i="4"/>
  <c r="G4655" i="4"/>
  <c r="H4655" i="4"/>
  <c r="B4656" i="4"/>
  <c r="C4656" i="4"/>
  <c r="D4656" i="4"/>
  <c r="E4656" i="4"/>
  <c r="F4656" i="4"/>
  <c r="G4656" i="4"/>
  <c r="H4656" i="4"/>
  <c r="B4657" i="4"/>
  <c r="C4657" i="4"/>
  <c r="D4657" i="4"/>
  <c r="E4657" i="4"/>
  <c r="F4657" i="4"/>
  <c r="G4657" i="4"/>
  <c r="H4657" i="4"/>
  <c r="B4658" i="4"/>
  <c r="C4658" i="4"/>
  <c r="D4658" i="4"/>
  <c r="E4658" i="4"/>
  <c r="F4658" i="4"/>
  <c r="G4658" i="4"/>
  <c r="H4658" i="4"/>
  <c r="B4659" i="4"/>
  <c r="C4659" i="4"/>
  <c r="D4659" i="4"/>
  <c r="E4659" i="4"/>
  <c r="F4659" i="4"/>
  <c r="G4659" i="4"/>
  <c r="H4659" i="4"/>
  <c r="B4660" i="4"/>
  <c r="C4660" i="4"/>
  <c r="D4660" i="4"/>
  <c r="E4660" i="4"/>
  <c r="F4660" i="4"/>
  <c r="G4660" i="4"/>
  <c r="H4660" i="4"/>
  <c r="B4661" i="4"/>
  <c r="C4661" i="4"/>
  <c r="D4661" i="4"/>
  <c r="E4661" i="4"/>
  <c r="F4661" i="4"/>
  <c r="G4661" i="4"/>
  <c r="H4661" i="4"/>
  <c r="B4662" i="4"/>
  <c r="C4662" i="4"/>
  <c r="D4662" i="4"/>
  <c r="E4662" i="4"/>
  <c r="F4662" i="4"/>
  <c r="G4662" i="4"/>
  <c r="H4662" i="4"/>
  <c r="B4663" i="4"/>
  <c r="C4663" i="4"/>
  <c r="D4663" i="4"/>
  <c r="E4663" i="4"/>
  <c r="F4663" i="4"/>
  <c r="G4663" i="4"/>
  <c r="H4663" i="4"/>
  <c r="B4664" i="4"/>
  <c r="C4664" i="4"/>
  <c r="D4664" i="4"/>
  <c r="E4664" i="4"/>
  <c r="F4664" i="4"/>
  <c r="G4664" i="4"/>
  <c r="H4664" i="4"/>
  <c r="B4665" i="4"/>
  <c r="C4665" i="4"/>
  <c r="D4665" i="4"/>
  <c r="E4665" i="4"/>
  <c r="F4665" i="4"/>
  <c r="G4665" i="4"/>
  <c r="H4665" i="4"/>
  <c r="B4666" i="4"/>
  <c r="C4666" i="4"/>
  <c r="D4666" i="4"/>
  <c r="E4666" i="4"/>
  <c r="F4666" i="4"/>
  <c r="G4666" i="4"/>
  <c r="H4666" i="4"/>
  <c r="B4667" i="4"/>
  <c r="C4667" i="4"/>
  <c r="D4667" i="4"/>
  <c r="E4667" i="4"/>
  <c r="F4667" i="4"/>
  <c r="G4667" i="4"/>
  <c r="H4667" i="4"/>
  <c r="B4668" i="4"/>
  <c r="C4668" i="4"/>
  <c r="D4668" i="4"/>
  <c r="E4668" i="4"/>
  <c r="F4668" i="4"/>
  <c r="G4668" i="4"/>
  <c r="H4668" i="4"/>
  <c r="B4669" i="4"/>
  <c r="C4669" i="4"/>
  <c r="D4669" i="4"/>
  <c r="E4669" i="4"/>
  <c r="F4669" i="4"/>
  <c r="G4669" i="4"/>
  <c r="H4669" i="4"/>
  <c r="B4670" i="4"/>
  <c r="C4670" i="4"/>
  <c r="D4670" i="4"/>
  <c r="E4670" i="4"/>
  <c r="F4670" i="4"/>
  <c r="G4670" i="4"/>
  <c r="H4670" i="4"/>
  <c r="B4671" i="4"/>
  <c r="C4671" i="4"/>
  <c r="D4671" i="4"/>
  <c r="E4671" i="4"/>
  <c r="F4671" i="4"/>
  <c r="G4671" i="4"/>
  <c r="H4671" i="4"/>
  <c r="B4672" i="4"/>
  <c r="C4672" i="4"/>
  <c r="D4672" i="4"/>
  <c r="E4672" i="4"/>
  <c r="F4672" i="4"/>
  <c r="G4672" i="4"/>
  <c r="H4672" i="4"/>
  <c r="B4673" i="4"/>
  <c r="C4673" i="4"/>
  <c r="D4673" i="4"/>
  <c r="E4673" i="4"/>
  <c r="F4673" i="4"/>
  <c r="G4673" i="4"/>
  <c r="H4673" i="4"/>
  <c r="B4674" i="4"/>
  <c r="C4674" i="4"/>
  <c r="D4674" i="4"/>
  <c r="E4674" i="4"/>
  <c r="F4674" i="4"/>
  <c r="G4674" i="4"/>
  <c r="H4674" i="4"/>
  <c r="B4675" i="4"/>
  <c r="C4675" i="4"/>
  <c r="D4675" i="4"/>
  <c r="E4675" i="4"/>
  <c r="F4675" i="4"/>
  <c r="G4675" i="4"/>
  <c r="H4675" i="4"/>
  <c r="B4676" i="4"/>
  <c r="C4676" i="4"/>
  <c r="D4676" i="4"/>
  <c r="E4676" i="4"/>
  <c r="F4676" i="4"/>
  <c r="G4676" i="4"/>
  <c r="H4676" i="4"/>
  <c r="B4677" i="4"/>
  <c r="C4677" i="4"/>
  <c r="D4677" i="4"/>
  <c r="E4677" i="4"/>
  <c r="F4677" i="4"/>
  <c r="G4677" i="4"/>
  <c r="H4677" i="4"/>
  <c r="B4678" i="4"/>
  <c r="C4678" i="4"/>
  <c r="D4678" i="4"/>
  <c r="E4678" i="4"/>
  <c r="F4678" i="4"/>
  <c r="G4678" i="4"/>
  <c r="H4678" i="4"/>
  <c r="B4679" i="4"/>
  <c r="C4679" i="4"/>
  <c r="D4679" i="4"/>
  <c r="E4679" i="4"/>
  <c r="F4679" i="4"/>
  <c r="G4679" i="4"/>
  <c r="H4679" i="4"/>
  <c r="B4680" i="4"/>
  <c r="C4680" i="4"/>
  <c r="D4680" i="4"/>
  <c r="E4680" i="4"/>
  <c r="F4680" i="4"/>
  <c r="G4680" i="4"/>
  <c r="H4680" i="4"/>
  <c r="B4681" i="4"/>
  <c r="C4681" i="4"/>
  <c r="D4681" i="4"/>
  <c r="E4681" i="4"/>
  <c r="F4681" i="4"/>
  <c r="G4681" i="4"/>
  <c r="H4681" i="4"/>
  <c r="B4682" i="4"/>
  <c r="C4682" i="4"/>
  <c r="D4682" i="4"/>
  <c r="E4682" i="4"/>
  <c r="F4682" i="4"/>
  <c r="G4682" i="4"/>
  <c r="H4682" i="4"/>
  <c r="B4683" i="4"/>
  <c r="C4683" i="4"/>
  <c r="D4683" i="4"/>
  <c r="E4683" i="4"/>
  <c r="F4683" i="4"/>
  <c r="G4683" i="4"/>
  <c r="H4683" i="4"/>
  <c r="B4684" i="4"/>
  <c r="C4684" i="4"/>
  <c r="D4684" i="4"/>
  <c r="E4684" i="4"/>
  <c r="F4684" i="4"/>
  <c r="G4684" i="4"/>
  <c r="H4684" i="4"/>
  <c r="B4685" i="4"/>
  <c r="C4685" i="4"/>
  <c r="D4685" i="4"/>
  <c r="E4685" i="4"/>
  <c r="F4685" i="4"/>
  <c r="G4685" i="4"/>
  <c r="H4685" i="4"/>
  <c r="B4686" i="4"/>
  <c r="C4686" i="4"/>
  <c r="D4686" i="4"/>
  <c r="E4686" i="4"/>
  <c r="F4686" i="4"/>
  <c r="G4686" i="4"/>
  <c r="H4686" i="4"/>
  <c r="B4687" i="4"/>
  <c r="C4687" i="4"/>
  <c r="D4687" i="4"/>
  <c r="E4687" i="4"/>
  <c r="F4687" i="4"/>
  <c r="G4687" i="4"/>
  <c r="H4687" i="4"/>
  <c r="B4688" i="4"/>
  <c r="C4688" i="4"/>
  <c r="D4688" i="4"/>
  <c r="E4688" i="4"/>
  <c r="F4688" i="4"/>
  <c r="G4688" i="4"/>
  <c r="H4688" i="4"/>
  <c r="B4689" i="4"/>
  <c r="C4689" i="4"/>
  <c r="D4689" i="4"/>
  <c r="E4689" i="4"/>
  <c r="F4689" i="4"/>
  <c r="G4689" i="4"/>
  <c r="H4689" i="4"/>
  <c r="B4690" i="4"/>
  <c r="C4690" i="4"/>
  <c r="D4690" i="4"/>
  <c r="E4690" i="4"/>
  <c r="F4690" i="4"/>
  <c r="G4690" i="4"/>
  <c r="H4690" i="4"/>
  <c r="B4691" i="4"/>
  <c r="C4691" i="4"/>
  <c r="D4691" i="4"/>
  <c r="E4691" i="4"/>
  <c r="F4691" i="4"/>
  <c r="G4691" i="4"/>
  <c r="H4691" i="4"/>
  <c r="B4692" i="4"/>
  <c r="C4692" i="4"/>
  <c r="D4692" i="4"/>
  <c r="E4692" i="4"/>
  <c r="F4692" i="4"/>
  <c r="G4692" i="4"/>
  <c r="H4692" i="4"/>
  <c r="B4693" i="4"/>
  <c r="C4693" i="4"/>
  <c r="D4693" i="4"/>
  <c r="E4693" i="4"/>
  <c r="F4693" i="4"/>
  <c r="G4693" i="4"/>
  <c r="H4693" i="4"/>
  <c r="B4694" i="4"/>
  <c r="C4694" i="4"/>
  <c r="D4694" i="4"/>
  <c r="E4694" i="4"/>
  <c r="F4694" i="4"/>
  <c r="G4694" i="4"/>
  <c r="H4694" i="4"/>
  <c r="B4695" i="4"/>
  <c r="C4695" i="4"/>
  <c r="D4695" i="4"/>
  <c r="E4695" i="4"/>
  <c r="F4695" i="4"/>
  <c r="G4695" i="4"/>
  <c r="H4695" i="4"/>
  <c r="B4696" i="4"/>
  <c r="C4696" i="4"/>
  <c r="D4696" i="4"/>
  <c r="E4696" i="4"/>
  <c r="F4696" i="4"/>
  <c r="G4696" i="4"/>
  <c r="H4696" i="4"/>
  <c r="B4697" i="4"/>
  <c r="C4697" i="4"/>
  <c r="D4697" i="4"/>
  <c r="E4697" i="4"/>
  <c r="F4697" i="4"/>
  <c r="G4697" i="4"/>
  <c r="H4697" i="4"/>
  <c r="B4698" i="4"/>
  <c r="C4698" i="4"/>
  <c r="D4698" i="4"/>
  <c r="E4698" i="4"/>
  <c r="F4698" i="4"/>
  <c r="G4698" i="4"/>
  <c r="H4698" i="4"/>
  <c r="B4699" i="4"/>
  <c r="C4699" i="4"/>
  <c r="D4699" i="4"/>
  <c r="E4699" i="4"/>
  <c r="F4699" i="4"/>
  <c r="G4699" i="4"/>
  <c r="H4699" i="4"/>
  <c r="B4700" i="4"/>
  <c r="C4700" i="4"/>
  <c r="D4700" i="4"/>
  <c r="E4700" i="4"/>
  <c r="F4700" i="4"/>
  <c r="G4700" i="4"/>
  <c r="H4700" i="4"/>
  <c r="B4701" i="4"/>
  <c r="C4701" i="4"/>
  <c r="D4701" i="4"/>
  <c r="E4701" i="4"/>
  <c r="F4701" i="4"/>
  <c r="G4701" i="4"/>
  <c r="H4701" i="4"/>
  <c r="B4702" i="4"/>
  <c r="C4702" i="4"/>
  <c r="D4702" i="4"/>
  <c r="E4702" i="4"/>
  <c r="F4702" i="4"/>
  <c r="G4702" i="4"/>
  <c r="H4702" i="4"/>
  <c r="B4703" i="4"/>
  <c r="C4703" i="4"/>
  <c r="D4703" i="4"/>
  <c r="E4703" i="4"/>
  <c r="F4703" i="4"/>
  <c r="G4703" i="4"/>
  <c r="H4703" i="4"/>
  <c r="B4704" i="4"/>
  <c r="C4704" i="4"/>
  <c r="D4704" i="4"/>
  <c r="E4704" i="4"/>
  <c r="F4704" i="4"/>
  <c r="G4704" i="4"/>
  <c r="H4704" i="4"/>
  <c r="B4705" i="4"/>
  <c r="C4705" i="4"/>
  <c r="D4705" i="4"/>
  <c r="E4705" i="4"/>
  <c r="F4705" i="4"/>
  <c r="G4705" i="4"/>
  <c r="H4705" i="4"/>
  <c r="B4706" i="4"/>
  <c r="C4706" i="4"/>
  <c r="D4706" i="4"/>
  <c r="E4706" i="4"/>
  <c r="F4706" i="4"/>
  <c r="G4706" i="4"/>
  <c r="H4706" i="4"/>
  <c r="B4707" i="4"/>
  <c r="C4707" i="4"/>
  <c r="D4707" i="4"/>
  <c r="E4707" i="4"/>
  <c r="F4707" i="4"/>
  <c r="G4707" i="4"/>
  <c r="H4707" i="4"/>
  <c r="B4708" i="4"/>
  <c r="C4708" i="4"/>
  <c r="D4708" i="4"/>
  <c r="E4708" i="4"/>
  <c r="F4708" i="4"/>
  <c r="G4708" i="4"/>
  <c r="H4708" i="4"/>
  <c r="B4709" i="4"/>
  <c r="C4709" i="4"/>
  <c r="D4709" i="4"/>
  <c r="E4709" i="4"/>
  <c r="F4709" i="4"/>
  <c r="G4709" i="4"/>
  <c r="H4709" i="4"/>
  <c r="B4710" i="4"/>
  <c r="C4710" i="4"/>
  <c r="D4710" i="4"/>
  <c r="E4710" i="4"/>
  <c r="F4710" i="4"/>
  <c r="G4710" i="4"/>
  <c r="H4710" i="4"/>
  <c r="B4711" i="4"/>
  <c r="C4711" i="4"/>
  <c r="D4711" i="4"/>
  <c r="E4711" i="4"/>
  <c r="F4711" i="4"/>
  <c r="G4711" i="4"/>
  <c r="H4711" i="4"/>
  <c r="B4712" i="4"/>
  <c r="C4712" i="4"/>
  <c r="D4712" i="4"/>
  <c r="E4712" i="4"/>
  <c r="F4712" i="4"/>
  <c r="G4712" i="4"/>
  <c r="H4712" i="4"/>
  <c r="B4713" i="4"/>
  <c r="C4713" i="4"/>
  <c r="D4713" i="4"/>
  <c r="E4713" i="4"/>
  <c r="F4713" i="4"/>
  <c r="G4713" i="4"/>
  <c r="H4713" i="4"/>
  <c r="B4714" i="4"/>
  <c r="C4714" i="4"/>
  <c r="D4714" i="4"/>
  <c r="E4714" i="4"/>
  <c r="F4714" i="4"/>
  <c r="G4714" i="4"/>
  <c r="H4714" i="4"/>
  <c r="B4715" i="4"/>
  <c r="C4715" i="4"/>
  <c r="D4715" i="4"/>
  <c r="E4715" i="4"/>
  <c r="F4715" i="4"/>
  <c r="G4715" i="4"/>
  <c r="H4715" i="4"/>
  <c r="B4716" i="4"/>
  <c r="C4716" i="4"/>
  <c r="D4716" i="4"/>
  <c r="E4716" i="4"/>
  <c r="F4716" i="4"/>
  <c r="G4716" i="4"/>
  <c r="H4716" i="4"/>
  <c r="B4717" i="4"/>
  <c r="C4717" i="4"/>
  <c r="D4717" i="4"/>
  <c r="E4717" i="4"/>
  <c r="F4717" i="4"/>
  <c r="G4717" i="4"/>
  <c r="H4717" i="4"/>
  <c r="B4718" i="4"/>
  <c r="C4718" i="4"/>
  <c r="D4718" i="4"/>
  <c r="E4718" i="4"/>
  <c r="F4718" i="4"/>
  <c r="G4718" i="4"/>
  <c r="H4718" i="4"/>
  <c r="B4719" i="4"/>
  <c r="C4719" i="4"/>
  <c r="D4719" i="4"/>
  <c r="E4719" i="4"/>
  <c r="F4719" i="4"/>
  <c r="G4719" i="4"/>
  <c r="H4719" i="4"/>
  <c r="B4720" i="4"/>
  <c r="C4720" i="4"/>
  <c r="D4720" i="4"/>
  <c r="E4720" i="4"/>
  <c r="F4720" i="4"/>
  <c r="G4720" i="4"/>
  <c r="H4720" i="4"/>
  <c r="B4721" i="4"/>
  <c r="C4721" i="4"/>
  <c r="D4721" i="4"/>
  <c r="E4721" i="4"/>
  <c r="F4721" i="4"/>
  <c r="G4721" i="4"/>
  <c r="H4721" i="4"/>
  <c r="B4722" i="4"/>
  <c r="C4722" i="4"/>
  <c r="D4722" i="4"/>
  <c r="E4722" i="4"/>
  <c r="F4722" i="4"/>
  <c r="G4722" i="4"/>
  <c r="H4722" i="4"/>
  <c r="B4723" i="4"/>
  <c r="C4723" i="4"/>
  <c r="D4723" i="4"/>
  <c r="E4723" i="4"/>
  <c r="F4723" i="4"/>
  <c r="G4723" i="4"/>
  <c r="H4723" i="4"/>
  <c r="B4724" i="4"/>
  <c r="C4724" i="4"/>
  <c r="D4724" i="4"/>
  <c r="E4724" i="4"/>
  <c r="F4724" i="4"/>
  <c r="G4724" i="4"/>
  <c r="H4724" i="4"/>
  <c r="B4725" i="4"/>
  <c r="C4725" i="4"/>
  <c r="D4725" i="4"/>
  <c r="E4725" i="4"/>
  <c r="F4725" i="4"/>
  <c r="G4725" i="4"/>
  <c r="H4725" i="4"/>
  <c r="B4726" i="4"/>
  <c r="C4726" i="4"/>
  <c r="D4726" i="4"/>
  <c r="E4726" i="4"/>
  <c r="F4726" i="4"/>
  <c r="G4726" i="4"/>
  <c r="H4726" i="4"/>
  <c r="B4727" i="4"/>
  <c r="C4727" i="4"/>
  <c r="D4727" i="4"/>
  <c r="E4727" i="4"/>
  <c r="F4727" i="4"/>
  <c r="G4727" i="4"/>
  <c r="H4727" i="4"/>
  <c r="B4728" i="4"/>
  <c r="C4728" i="4"/>
  <c r="D4728" i="4"/>
  <c r="E4728" i="4"/>
  <c r="F4728" i="4"/>
  <c r="G4728" i="4"/>
  <c r="H4728" i="4"/>
  <c r="B4729" i="4"/>
  <c r="C4729" i="4"/>
  <c r="D4729" i="4"/>
  <c r="E4729" i="4"/>
  <c r="F4729" i="4"/>
  <c r="G4729" i="4"/>
  <c r="H4729" i="4"/>
  <c r="B4730" i="4"/>
  <c r="C4730" i="4"/>
  <c r="D4730" i="4"/>
  <c r="E4730" i="4"/>
  <c r="F4730" i="4"/>
  <c r="G4730" i="4"/>
  <c r="H4730" i="4"/>
  <c r="B4731" i="4"/>
  <c r="C4731" i="4"/>
  <c r="D4731" i="4"/>
  <c r="E4731" i="4"/>
  <c r="F4731" i="4"/>
  <c r="G4731" i="4"/>
  <c r="H4731" i="4"/>
  <c r="B4732" i="4"/>
  <c r="C4732" i="4"/>
  <c r="D4732" i="4"/>
  <c r="E4732" i="4"/>
  <c r="F4732" i="4"/>
  <c r="G4732" i="4"/>
  <c r="H4732" i="4"/>
  <c r="B4733" i="4"/>
  <c r="C4733" i="4"/>
  <c r="D4733" i="4"/>
  <c r="E4733" i="4"/>
  <c r="F4733" i="4"/>
  <c r="G4733" i="4"/>
  <c r="H4733" i="4"/>
  <c r="B4734" i="4"/>
  <c r="C4734" i="4"/>
  <c r="D4734" i="4"/>
  <c r="E4734" i="4"/>
  <c r="F4734" i="4"/>
  <c r="G4734" i="4"/>
  <c r="H4734" i="4"/>
  <c r="B4735" i="4"/>
  <c r="C4735" i="4"/>
  <c r="D4735" i="4"/>
  <c r="E4735" i="4"/>
  <c r="F4735" i="4"/>
  <c r="G4735" i="4"/>
  <c r="H4735" i="4"/>
  <c r="B4736" i="4"/>
  <c r="C4736" i="4"/>
  <c r="D4736" i="4"/>
  <c r="E4736" i="4"/>
  <c r="F4736" i="4"/>
  <c r="G4736" i="4"/>
  <c r="H4736" i="4"/>
  <c r="B4737" i="4"/>
  <c r="C4737" i="4"/>
  <c r="D4737" i="4"/>
  <c r="E4737" i="4"/>
  <c r="F4737" i="4"/>
  <c r="G4737" i="4"/>
  <c r="H4737" i="4"/>
  <c r="B4738" i="4"/>
  <c r="C4738" i="4"/>
  <c r="D4738" i="4"/>
  <c r="E4738" i="4"/>
  <c r="F4738" i="4"/>
  <c r="G4738" i="4"/>
  <c r="H4738" i="4"/>
  <c r="B4739" i="4"/>
  <c r="C4739" i="4"/>
  <c r="D4739" i="4"/>
  <c r="E4739" i="4"/>
  <c r="F4739" i="4"/>
  <c r="G4739" i="4"/>
  <c r="H4739" i="4"/>
  <c r="B4740" i="4"/>
  <c r="C4740" i="4"/>
  <c r="D4740" i="4"/>
  <c r="E4740" i="4"/>
  <c r="F4740" i="4"/>
  <c r="G4740" i="4"/>
  <c r="H4740" i="4"/>
  <c r="B4741" i="4"/>
  <c r="C4741" i="4"/>
  <c r="D4741" i="4"/>
  <c r="E4741" i="4"/>
  <c r="F4741" i="4"/>
  <c r="G4741" i="4"/>
  <c r="H4741" i="4"/>
  <c r="B4742" i="4"/>
  <c r="C4742" i="4"/>
  <c r="D4742" i="4"/>
  <c r="E4742" i="4"/>
  <c r="F4742" i="4"/>
  <c r="G4742" i="4"/>
  <c r="H4742" i="4"/>
  <c r="B4743" i="4"/>
  <c r="C4743" i="4"/>
  <c r="D4743" i="4"/>
  <c r="E4743" i="4"/>
  <c r="F4743" i="4"/>
  <c r="G4743" i="4"/>
  <c r="H4743" i="4"/>
  <c r="B4744" i="4"/>
  <c r="C4744" i="4"/>
  <c r="D4744" i="4"/>
  <c r="E4744" i="4"/>
  <c r="F4744" i="4"/>
  <c r="G4744" i="4"/>
  <c r="H4744" i="4"/>
  <c r="B4745" i="4"/>
  <c r="C4745" i="4"/>
  <c r="D4745" i="4"/>
  <c r="E4745" i="4"/>
  <c r="F4745" i="4"/>
  <c r="G4745" i="4"/>
  <c r="H4745" i="4"/>
  <c r="B4746" i="4"/>
  <c r="C4746" i="4"/>
  <c r="D4746" i="4"/>
  <c r="E4746" i="4"/>
  <c r="F4746" i="4"/>
  <c r="G4746" i="4"/>
  <c r="H4746" i="4"/>
  <c r="B4747" i="4"/>
  <c r="C4747" i="4"/>
  <c r="D4747" i="4"/>
  <c r="E4747" i="4"/>
  <c r="F4747" i="4"/>
  <c r="G4747" i="4"/>
  <c r="H4747" i="4"/>
  <c r="B4748" i="4"/>
  <c r="C4748" i="4"/>
  <c r="D4748" i="4"/>
  <c r="E4748" i="4"/>
  <c r="F4748" i="4"/>
  <c r="G4748" i="4"/>
  <c r="H4748" i="4"/>
  <c r="B4749" i="4"/>
  <c r="C4749" i="4"/>
  <c r="D4749" i="4"/>
  <c r="E4749" i="4"/>
  <c r="F4749" i="4"/>
  <c r="G4749" i="4"/>
  <c r="H4749" i="4"/>
  <c r="B4750" i="4"/>
  <c r="C4750" i="4"/>
  <c r="D4750" i="4"/>
  <c r="E4750" i="4"/>
  <c r="F4750" i="4"/>
  <c r="G4750" i="4"/>
  <c r="H4750" i="4"/>
  <c r="B4751" i="4"/>
  <c r="C4751" i="4"/>
  <c r="D4751" i="4"/>
  <c r="E4751" i="4"/>
  <c r="F4751" i="4"/>
  <c r="G4751" i="4"/>
  <c r="H4751" i="4"/>
  <c r="B4752" i="4"/>
  <c r="C4752" i="4"/>
  <c r="D4752" i="4"/>
  <c r="E4752" i="4"/>
  <c r="F4752" i="4"/>
  <c r="G4752" i="4"/>
  <c r="H4752" i="4"/>
  <c r="B4753" i="4"/>
  <c r="C4753" i="4"/>
  <c r="D4753" i="4"/>
  <c r="E4753" i="4"/>
  <c r="F4753" i="4"/>
  <c r="G4753" i="4"/>
  <c r="H4753" i="4"/>
  <c r="B4754" i="4"/>
  <c r="C4754" i="4"/>
  <c r="D4754" i="4"/>
  <c r="E4754" i="4"/>
  <c r="F4754" i="4"/>
  <c r="G4754" i="4"/>
  <c r="H4754" i="4"/>
  <c r="B4755" i="4"/>
  <c r="C4755" i="4"/>
  <c r="D4755" i="4"/>
  <c r="E4755" i="4"/>
  <c r="F4755" i="4"/>
  <c r="G4755" i="4"/>
  <c r="H4755" i="4"/>
  <c r="B4756" i="4"/>
  <c r="C4756" i="4"/>
  <c r="D4756" i="4"/>
  <c r="E4756" i="4"/>
  <c r="F4756" i="4"/>
  <c r="G4756" i="4"/>
  <c r="H4756" i="4"/>
  <c r="B4757" i="4"/>
  <c r="C4757" i="4"/>
  <c r="D4757" i="4"/>
  <c r="E4757" i="4"/>
  <c r="F4757" i="4"/>
  <c r="G4757" i="4"/>
  <c r="H4757" i="4"/>
  <c r="B4758" i="4"/>
  <c r="C4758" i="4"/>
  <c r="D4758" i="4"/>
  <c r="E4758" i="4"/>
  <c r="F4758" i="4"/>
  <c r="G4758" i="4"/>
  <c r="H4758" i="4"/>
  <c r="B4759" i="4"/>
  <c r="C4759" i="4"/>
  <c r="D4759" i="4"/>
  <c r="E4759" i="4"/>
  <c r="F4759" i="4"/>
  <c r="G4759" i="4"/>
  <c r="H4759" i="4"/>
  <c r="B4760" i="4"/>
  <c r="C4760" i="4"/>
  <c r="D4760" i="4"/>
  <c r="E4760" i="4"/>
  <c r="F4760" i="4"/>
  <c r="G4760" i="4"/>
  <c r="H4760" i="4"/>
  <c r="B4761" i="4"/>
  <c r="C4761" i="4"/>
  <c r="D4761" i="4"/>
  <c r="E4761" i="4"/>
  <c r="F4761" i="4"/>
  <c r="G4761" i="4"/>
  <c r="H4761" i="4"/>
  <c r="B4762" i="4"/>
  <c r="C4762" i="4"/>
  <c r="D4762" i="4"/>
  <c r="E4762" i="4"/>
  <c r="F4762" i="4"/>
  <c r="G4762" i="4"/>
  <c r="H4762" i="4"/>
  <c r="B4763" i="4"/>
  <c r="C4763" i="4"/>
  <c r="D4763" i="4"/>
  <c r="E4763" i="4"/>
  <c r="F4763" i="4"/>
  <c r="G4763" i="4"/>
  <c r="H4763" i="4"/>
  <c r="B4764" i="4"/>
  <c r="C4764" i="4"/>
  <c r="D4764" i="4"/>
  <c r="E4764" i="4"/>
  <c r="F4764" i="4"/>
  <c r="G4764" i="4"/>
  <c r="H4764" i="4"/>
  <c r="B4765" i="4"/>
  <c r="C4765" i="4"/>
  <c r="D4765" i="4"/>
  <c r="E4765" i="4"/>
  <c r="F4765" i="4"/>
  <c r="G4765" i="4"/>
  <c r="H4765" i="4"/>
  <c r="B4766" i="4"/>
  <c r="C4766" i="4"/>
  <c r="D4766" i="4"/>
  <c r="E4766" i="4"/>
  <c r="F4766" i="4"/>
  <c r="G4766" i="4"/>
  <c r="H4766" i="4"/>
  <c r="B4767" i="4"/>
  <c r="C4767" i="4"/>
  <c r="D4767" i="4"/>
  <c r="E4767" i="4"/>
  <c r="F4767" i="4"/>
  <c r="G4767" i="4"/>
  <c r="H4767" i="4"/>
  <c r="B4768" i="4"/>
  <c r="C4768" i="4"/>
  <c r="D4768" i="4"/>
  <c r="E4768" i="4"/>
  <c r="F4768" i="4"/>
  <c r="G4768" i="4"/>
  <c r="H4768" i="4"/>
  <c r="B4769" i="4"/>
  <c r="C4769" i="4"/>
  <c r="D4769" i="4"/>
  <c r="E4769" i="4"/>
  <c r="F4769" i="4"/>
  <c r="G4769" i="4"/>
  <c r="H4769" i="4"/>
  <c r="B4770" i="4"/>
  <c r="C4770" i="4"/>
  <c r="D4770" i="4"/>
  <c r="E4770" i="4"/>
  <c r="F4770" i="4"/>
  <c r="G4770" i="4"/>
  <c r="H4770" i="4"/>
  <c r="B4771" i="4"/>
  <c r="C4771" i="4"/>
  <c r="D4771" i="4"/>
  <c r="E4771" i="4"/>
  <c r="F4771" i="4"/>
  <c r="G4771" i="4"/>
  <c r="H4771" i="4"/>
  <c r="B4772" i="4"/>
  <c r="C4772" i="4"/>
  <c r="D4772" i="4"/>
  <c r="E4772" i="4"/>
  <c r="F4772" i="4"/>
  <c r="G4772" i="4"/>
  <c r="H4772" i="4"/>
  <c r="B4773" i="4"/>
  <c r="C4773" i="4"/>
  <c r="D4773" i="4"/>
  <c r="E4773" i="4"/>
  <c r="F4773" i="4"/>
  <c r="G4773" i="4"/>
  <c r="H4773" i="4"/>
  <c r="B4774" i="4"/>
  <c r="C4774" i="4"/>
  <c r="D4774" i="4"/>
  <c r="E4774" i="4"/>
  <c r="F4774" i="4"/>
  <c r="G4774" i="4"/>
  <c r="H4774" i="4"/>
  <c r="B4775" i="4"/>
  <c r="C4775" i="4"/>
  <c r="D4775" i="4"/>
  <c r="E4775" i="4"/>
  <c r="F4775" i="4"/>
  <c r="G4775" i="4"/>
  <c r="H4775" i="4"/>
  <c r="B4776" i="4"/>
  <c r="C4776" i="4"/>
  <c r="D4776" i="4"/>
  <c r="E4776" i="4"/>
  <c r="F4776" i="4"/>
  <c r="G4776" i="4"/>
  <c r="H4776" i="4"/>
  <c r="B4777" i="4"/>
  <c r="C4777" i="4"/>
  <c r="D4777" i="4"/>
  <c r="E4777" i="4"/>
  <c r="F4777" i="4"/>
  <c r="G4777" i="4"/>
  <c r="H4777" i="4"/>
  <c r="B4778" i="4"/>
  <c r="C4778" i="4"/>
  <c r="D4778" i="4"/>
  <c r="E4778" i="4"/>
  <c r="F4778" i="4"/>
  <c r="G4778" i="4"/>
  <c r="H4778" i="4"/>
  <c r="B4779" i="4"/>
  <c r="C4779" i="4"/>
  <c r="D4779" i="4"/>
  <c r="E4779" i="4"/>
  <c r="F4779" i="4"/>
  <c r="G4779" i="4"/>
  <c r="H4779" i="4"/>
  <c r="B4780" i="4"/>
  <c r="C4780" i="4"/>
  <c r="D4780" i="4"/>
  <c r="E4780" i="4"/>
  <c r="F4780" i="4"/>
  <c r="G4780" i="4"/>
  <c r="H4780" i="4"/>
  <c r="B4781" i="4"/>
  <c r="C4781" i="4"/>
  <c r="D4781" i="4"/>
  <c r="E4781" i="4"/>
  <c r="F4781" i="4"/>
  <c r="G4781" i="4"/>
  <c r="H4781" i="4"/>
  <c r="B4782" i="4"/>
  <c r="C4782" i="4"/>
  <c r="D4782" i="4"/>
  <c r="E4782" i="4"/>
  <c r="F4782" i="4"/>
  <c r="G4782" i="4"/>
  <c r="H4782" i="4"/>
  <c r="B4783" i="4"/>
  <c r="C4783" i="4"/>
  <c r="D4783" i="4"/>
  <c r="E4783" i="4"/>
  <c r="F4783" i="4"/>
  <c r="G4783" i="4"/>
  <c r="H4783" i="4"/>
  <c r="B4784" i="4"/>
  <c r="C4784" i="4"/>
  <c r="D4784" i="4"/>
  <c r="E4784" i="4"/>
  <c r="F4784" i="4"/>
  <c r="G4784" i="4"/>
  <c r="H4784" i="4"/>
  <c r="B4785" i="4"/>
  <c r="C4785" i="4"/>
  <c r="D4785" i="4"/>
  <c r="E4785" i="4"/>
  <c r="F4785" i="4"/>
  <c r="G4785" i="4"/>
  <c r="H4785" i="4"/>
  <c r="B4786" i="4"/>
  <c r="C4786" i="4"/>
  <c r="D4786" i="4"/>
  <c r="E4786" i="4"/>
  <c r="F4786" i="4"/>
  <c r="G4786" i="4"/>
  <c r="H4786" i="4"/>
  <c r="B4787" i="4"/>
  <c r="C4787" i="4"/>
  <c r="D4787" i="4"/>
  <c r="E4787" i="4"/>
  <c r="F4787" i="4"/>
  <c r="G4787" i="4"/>
  <c r="H4787" i="4"/>
  <c r="B4788" i="4"/>
  <c r="C4788" i="4"/>
  <c r="D4788" i="4"/>
  <c r="E4788" i="4"/>
  <c r="F4788" i="4"/>
  <c r="G4788" i="4"/>
  <c r="H4788" i="4"/>
  <c r="B4789" i="4"/>
  <c r="C4789" i="4"/>
  <c r="D4789" i="4"/>
  <c r="E4789" i="4"/>
  <c r="F4789" i="4"/>
  <c r="G4789" i="4"/>
  <c r="H4789" i="4"/>
  <c r="B4790" i="4"/>
  <c r="C4790" i="4"/>
  <c r="D4790" i="4"/>
  <c r="E4790" i="4"/>
  <c r="F4790" i="4"/>
  <c r="G4790" i="4"/>
  <c r="H4790" i="4"/>
  <c r="B4791" i="4"/>
  <c r="C4791" i="4"/>
  <c r="D4791" i="4"/>
  <c r="E4791" i="4"/>
  <c r="F4791" i="4"/>
  <c r="G4791" i="4"/>
  <c r="H4791" i="4"/>
  <c r="B4792" i="4"/>
  <c r="C4792" i="4"/>
  <c r="D4792" i="4"/>
  <c r="E4792" i="4"/>
  <c r="F4792" i="4"/>
  <c r="G4792" i="4"/>
  <c r="H4792" i="4"/>
  <c r="B4793" i="4"/>
  <c r="C4793" i="4"/>
  <c r="D4793" i="4"/>
  <c r="E4793" i="4"/>
  <c r="F4793" i="4"/>
  <c r="G4793" i="4"/>
  <c r="H4793" i="4"/>
  <c r="B4794" i="4"/>
  <c r="C4794" i="4"/>
  <c r="D4794" i="4"/>
  <c r="E4794" i="4"/>
  <c r="F4794" i="4"/>
  <c r="G4794" i="4"/>
  <c r="H4794" i="4"/>
  <c r="B4795" i="4"/>
  <c r="C4795" i="4"/>
  <c r="D4795" i="4"/>
  <c r="E4795" i="4"/>
  <c r="F4795" i="4"/>
  <c r="G4795" i="4"/>
  <c r="H4795" i="4"/>
  <c r="B4796" i="4"/>
  <c r="C4796" i="4"/>
  <c r="D4796" i="4"/>
  <c r="E4796" i="4"/>
  <c r="F4796" i="4"/>
  <c r="G4796" i="4"/>
  <c r="H4796" i="4"/>
  <c r="B4797" i="4"/>
  <c r="C4797" i="4"/>
  <c r="D4797" i="4"/>
  <c r="E4797" i="4"/>
  <c r="F4797" i="4"/>
  <c r="G4797" i="4"/>
  <c r="H4797" i="4"/>
  <c r="B4798" i="4"/>
  <c r="C4798" i="4"/>
  <c r="D4798" i="4"/>
  <c r="E4798" i="4"/>
  <c r="F4798" i="4"/>
  <c r="G4798" i="4"/>
  <c r="H4798" i="4"/>
  <c r="B4799" i="4"/>
  <c r="C4799" i="4"/>
  <c r="D4799" i="4"/>
  <c r="E4799" i="4"/>
  <c r="F4799" i="4"/>
  <c r="G4799" i="4"/>
  <c r="H4799" i="4"/>
  <c r="B4800" i="4"/>
  <c r="C4800" i="4"/>
  <c r="D4800" i="4"/>
  <c r="E4800" i="4"/>
  <c r="F4800" i="4"/>
  <c r="G4800" i="4"/>
  <c r="H4800" i="4"/>
  <c r="B4801" i="4"/>
  <c r="C4801" i="4"/>
  <c r="D4801" i="4"/>
  <c r="E4801" i="4"/>
  <c r="F4801" i="4"/>
  <c r="G4801" i="4"/>
  <c r="H4801" i="4"/>
  <c r="B4802" i="4"/>
  <c r="C4802" i="4"/>
  <c r="D4802" i="4"/>
  <c r="E4802" i="4"/>
  <c r="F4802" i="4"/>
  <c r="G4802" i="4"/>
  <c r="H4802" i="4"/>
  <c r="B4803" i="4"/>
  <c r="C4803" i="4"/>
  <c r="D4803" i="4"/>
  <c r="E4803" i="4"/>
  <c r="F4803" i="4"/>
  <c r="G4803" i="4"/>
  <c r="H4803" i="4"/>
  <c r="B4804" i="4"/>
  <c r="C4804" i="4"/>
  <c r="D4804" i="4"/>
  <c r="E4804" i="4"/>
  <c r="F4804" i="4"/>
  <c r="G4804" i="4"/>
  <c r="H4804" i="4"/>
  <c r="B4805" i="4"/>
  <c r="C4805" i="4"/>
  <c r="D4805" i="4"/>
  <c r="E4805" i="4"/>
  <c r="F4805" i="4"/>
  <c r="G4805" i="4"/>
  <c r="H4805" i="4"/>
  <c r="B4806" i="4"/>
  <c r="C4806" i="4"/>
  <c r="D4806" i="4"/>
  <c r="E4806" i="4"/>
  <c r="F4806" i="4"/>
  <c r="G4806" i="4"/>
  <c r="H4806" i="4"/>
  <c r="B4807" i="4"/>
  <c r="C4807" i="4"/>
  <c r="D4807" i="4"/>
  <c r="E4807" i="4"/>
  <c r="F4807" i="4"/>
  <c r="G4807" i="4"/>
  <c r="H4807" i="4"/>
  <c r="B4808" i="4"/>
  <c r="C4808" i="4"/>
  <c r="D4808" i="4"/>
  <c r="E4808" i="4"/>
  <c r="F4808" i="4"/>
  <c r="G4808" i="4"/>
  <c r="H4808" i="4"/>
  <c r="B4809" i="4"/>
  <c r="C4809" i="4"/>
  <c r="D4809" i="4"/>
  <c r="E4809" i="4"/>
  <c r="F4809" i="4"/>
  <c r="G4809" i="4"/>
  <c r="H4809" i="4"/>
  <c r="B4810" i="4"/>
  <c r="C4810" i="4"/>
  <c r="D4810" i="4"/>
  <c r="E4810" i="4"/>
  <c r="F4810" i="4"/>
  <c r="G4810" i="4"/>
  <c r="H4810" i="4"/>
  <c r="B4811" i="4"/>
  <c r="C4811" i="4"/>
  <c r="D4811" i="4"/>
  <c r="E4811" i="4"/>
  <c r="F4811" i="4"/>
  <c r="G4811" i="4"/>
  <c r="H4811" i="4"/>
  <c r="B4812" i="4"/>
  <c r="C4812" i="4"/>
  <c r="D4812" i="4"/>
  <c r="E4812" i="4"/>
  <c r="F4812" i="4"/>
  <c r="G4812" i="4"/>
  <c r="H4812" i="4"/>
  <c r="B4813" i="4"/>
  <c r="C4813" i="4"/>
  <c r="D4813" i="4"/>
  <c r="E4813" i="4"/>
  <c r="F4813" i="4"/>
  <c r="G4813" i="4"/>
  <c r="H4813" i="4"/>
  <c r="B4814" i="4"/>
  <c r="C4814" i="4"/>
  <c r="D4814" i="4"/>
  <c r="E4814" i="4"/>
  <c r="F4814" i="4"/>
  <c r="G4814" i="4"/>
  <c r="H4814" i="4"/>
  <c r="B4815" i="4"/>
  <c r="C4815" i="4"/>
  <c r="D4815" i="4"/>
  <c r="E4815" i="4"/>
  <c r="F4815" i="4"/>
  <c r="G4815" i="4"/>
  <c r="H4815" i="4"/>
  <c r="B4816" i="4"/>
  <c r="C4816" i="4"/>
  <c r="D4816" i="4"/>
  <c r="E4816" i="4"/>
  <c r="F4816" i="4"/>
  <c r="G4816" i="4"/>
  <c r="H4816" i="4"/>
  <c r="B4817" i="4"/>
  <c r="C4817" i="4"/>
  <c r="D4817" i="4"/>
  <c r="E4817" i="4"/>
  <c r="F4817" i="4"/>
  <c r="G4817" i="4"/>
  <c r="H4817" i="4"/>
  <c r="B4818" i="4"/>
  <c r="C4818" i="4"/>
  <c r="D4818" i="4"/>
  <c r="E4818" i="4"/>
  <c r="F4818" i="4"/>
  <c r="G4818" i="4"/>
  <c r="H4818" i="4"/>
  <c r="B4819" i="4"/>
  <c r="C4819" i="4"/>
  <c r="D4819" i="4"/>
  <c r="E4819" i="4"/>
  <c r="F4819" i="4"/>
  <c r="G4819" i="4"/>
  <c r="H4819" i="4"/>
  <c r="B4820" i="4"/>
  <c r="C4820" i="4"/>
  <c r="D4820" i="4"/>
  <c r="E4820" i="4"/>
  <c r="F4820" i="4"/>
  <c r="G4820" i="4"/>
  <c r="H4820" i="4"/>
  <c r="B4821" i="4"/>
  <c r="C4821" i="4"/>
  <c r="D4821" i="4"/>
  <c r="E4821" i="4"/>
  <c r="F4821" i="4"/>
  <c r="G4821" i="4"/>
  <c r="H4821" i="4"/>
  <c r="B4822" i="4"/>
  <c r="C4822" i="4"/>
  <c r="D4822" i="4"/>
  <c r="E4822" i="4"/>
  <c r="F4822" i="4"/>
  <c r="G4822" i="4"/>
  <c r="H4822" i="4"/>
  <c r="B4823" i="4"/>
  <c r="C4823" i="4"/>
  <c r="D4823" i="4"/>
  <c r="E4823" i="4"/>
  <c r="F4823" i="4"/>
  <c r="G4823" i="4"/>
  <c r="H4823" i="4"/>
  <c r="B4824" i="4"/>
  <c r="C4824" i="4"/>
  <c r="D4824" i="4"/>
  <c r="E4824" i="4"/>
  <c r="F4824" i="4"/>
  <c r="G4824" i="4"/>
  <c r="H4824" i="4"/>
  <c r="B4825" i="4"/>
  <c r="C4825" i="4"/>
  <c r="D4825" i="4"/>
  <c r="E4825" i="4"/>
  <c r="F4825" i="4"/>
  <c r="G4825" i="4"/>
  <c r="H4825" i="4"/>
  <c r="B4826" i="4"/>
  <c r="C4826" i="4"/>
  <c r="D4826" i="4"/>
  <c r="E4826" i="4"/>
  <c r="F4826" i="4"/>
  <c r="G4826" i="4"/>
  <c r="H4826" i="4"/>
  <c r="B4827" i="4"/>
  <c r="C4827" i="4"/>
  <c r="D4827" i="4"/>
  <c r="E4827" i="4"/>
  <c r="F4827" i="4"/>
  <c r="G4827" i="4"/>
  <c r="H4827" i="4"/>
  <c r="B4828" i="4"/>
  <c r="C4828" i="4"/>
  <c r="D4828" i="4"/>
  <c r="E4828" i="4"/>
  <c r="F4828" i="4"/>
  <c r="G4828" i="4"/>
  <c r="H4828" i="4"/>
  <c r="B4829" i="4"/>
  <c r="C4829" i="4"/>
  <c r="D4829" i="4"/>
  <c r="E4829" i="4"/>
  <c r="F4829" i="4"/>
  <c r="G4829" i="4"/>
  <c r="H4829" i="4"/>
  <c r="B4830" i="4"/>
  <c r="C4830" i="4"/>
  <c r="D4830" i="4"/>
  <c r="E4830" i="4"/>
  <c r="F4830" i="4"/>
  <c r="G4830" i="4"/>
  <c r="H4830" i="4"/>
  <c r="B4831" i="4"/>
  <c r="C4831" i="4"/>
  <c r="D4831" i="4"/>
  <c r="E4831" i="4"/>
  <c r="F4831" i="4"/>
  <c r="G4831" i="4"/>
  <c r="H4831" i="4"/>
  <c r="B4832" i="4"/>
  <c r="C4832" i="4"/>
  <c r="D4832" i="4"/>
  <c r="E4832" i="4"/>
  <c r="F4832" i="4"/>
  <c r="G4832" i="4"/>
  <c r="H4832" i="4"/>
  <c r="B4833" i="4"/>
  <c r="C4833" i="4"/>
  <c r="D4833" i="4"/>
  <c r="E4833" i="4"/>
  <c r="F4833" i="4"/>
  <c r="G4833" i="4"/>
  <c r="H4833" i="4"/>
  <c r="B4834" i="4"/>
  <c r="C4834" i="4"/>
  <c r="D4834" i="4"/>
  <c r="E4834" i="4"/>
  <c r="F4834" i="4"/>
  <c r="G4834" i="4"/>
  <c r="H4834" i="4"/>
  <c r="B4835" i="4"/>
  <c r="C4835" i="4"/>
  <c r="D4835" i="4"/>
  <c r="E4835" i="4"/>
  <c r="F4835" i="4"/>
  <c r="G4835" i="4"/>
  <c r="H4835" i="4"/>
  <c r="B4836" i="4"/>
  <c r="C4836" i="4"/>
  <c r="D4836" i="4"/>
  <c r="E4836" i="4"/>
  <c r="F4836" i="4"/>
  <c r="G4836" i="4"/>
  <c r="H4836" i="4"/>
  <c r="B4837" i="4"/>
  <c r="C4837" i="4"/>
  <c r="D4837" i="4"/>
  <c r="E4837" i="4"/>
  <c r="F4837" i="4"/>
  <c r="G4837" i="4"/>
  <c r="H4837" i="4"/>
  <c r="B4838" i="4"/>
  <c r="C4838" i="4"/>
  <c r="D4838" i="4"/>
  <c r="E4838" i="4"/>
  <c r="F4838" i="4"/>
  <c r="G4838" i="4"/>
  <c r="H4838" i="4"/>
  <c r="B4839" i="4"/>
  <c r="C4839" i="4"/>
  <c r="D4839" i="4"/>
  <c r="E4839" i="4"/>
  <c r="F4839" i="4"/>
  <c r="G4839" i="4"/>
  <c r="H4839" i="4"/>
  <c r="B4840" i="4"/>
  <c r="C4840" i="4"/>
  <c r="D4840" i="4"/>
  <c r="E4840" i="4"/>
  <c r="F4840" i="4"/>
  <c r="G4840" i="4"/>
  <c r="H4840" i="4"/>
  <c r="B4841" i="4"/>
  <c r="C4841" i="4"/>
  <c r="D4841" i="4"/>
  <c r="E4841" i="4"/>
  <c r="F4841" i="4"/>
  <c r="G4841" i="4"/>
  <c r="H4841" i="4"/>
  <c r="B4842" i="4"/>
  <c r="C4842" i="4"/>
  <c r="D4842" i="4"/>
  <c r="E4842" i="4"/>
  <c r="F4842" i="4"/>
  <c r="G4842" i="4"/>
  <c r="H4842" i="4"/>
  <c r="B4843" i="4"/>
  <c r="C4843" i="4"/>
  <c r="D4843" i="4"/>
  <c r="E4843" i="4"/>
  <c r="F4843" i="4"/>
  <c r="G4843" i="4"/>
  <c r="H4843" i="4"/>
  <c r="B4844" i="4"/>
  <c r="C4844" i="4"/>
  <c r="D4844" i="4"/>
  <c r="E4844" i="4"/>
  <c r="F4844" i="4"/>
  <c r="G4844" i="4"/>
  <c r="H4844" i="4"/>
  <c r="B4845" i="4"/>
  <c r="C4845" i="4"/>
  <c r="D4845" i="4"/>
  <c r="E4845" i="4"/>
  <c r="F4845" i="4"/>
  <c r="G4845" i="4"/>
  <c r="H4845" i="4"/>
  <c r="B4846" i="4"/>
  <c r="C4846" i="4"/>
  <c r="D4846" i="4"/>
  <c r="E4846" i="4"/>
  <c r="F4846" i="4"/>
  <c r="G4846" i="4"/>
  <c r="H4846" i="4"/>
  <c r="B4847" i="4"/>
  <c r="C4847" i="4"/>
  <c r="D4847" i="4"/>
  <c r="E4847" i="4"/>
  <c r="F4847" i="4"/>
  <c r="G4847" i="4"/>
  <c r="H4847" i="4"/>
  <c r="B4848" i="4"/>
  <c r="C4848" i="4"/>
  <c r="D4848" i="4"/>
  <c r="E4848" i="4"/>
  <c r="F4848" i="4"/>
  <c r="G4848" i="4"/>
  <c r="H4848" i="4"/>
  <c r="B4849" i="4"/>
  <c r="C4849" i="4"/>
  <c r="D4849" i="4"/>
  <c r="E4849" i="4"/>
  <c r="F4849" i="4"/>
  <c r="G4849" i="4"/>
  <c r="H4849" i="4"/>
  <c r="B4850" i="4"/>
  <c r="C4850" i="4"/>
  <c r="D4850" i="4"/>
  <c r="E4850" i="4"/>
  <c r="F4850" i="4"/>
  <c r="G4850" i="4"/>
  <c r="H4850" i="4"/>
  <c r="B4851" i="4"/>
  <c r="C4851" i="4"/>
  <c r="D4851" i="4"/>
  <c r="E4851" i="4"/>
  <c r="F4851" i="4"/>
  <c r="G4851" i="4"/>
  <c r="H4851" i="4"/>
  <c r="B4852" i="4"/>
  <c r="C4852" i="4"/>
  <c r="D4852" i="4"/>
  <c r="E4852" i="4"/>
  <c r="F4852" i="4"/>
  <c r="G4852" i="4"/>
  <c r="H4852" i="4"/>
  <c r="B4853" i="4"/>
  <c r="C4853" i="4"/>
  <c r="D4853" i="4"/>
  <c r="E4853" i="4"/>
  <c r="F4853" i="4"/>
  <c r="G4853" i="4"/>
  <c r="H4853" i="4"/>
  <c r="B4854" i="4"/>
  <c r="C4854" i="4"/>
  <c r="D4854" i="4"/>
  <c r="E4854" i="4"/>
  <c r="F4854" i="4"/>
  <c r="G4854" i="4"/>
  <c r="H4854" i="4"/>
  <c r="B4855" i="4"/>
  <c r="C4855" i="4"/>
  <c r="D4855" i="4"/>
  <c r="E4855" i="4"/>
  <c r="F4855" i="4"/>
  <c r="G4855" i="4"/>
  <c r="H4855" i="4"/>
  <c r="B4856" i="4"/>
  <c r="C4856" i="4"/>
  <c r="D4856" i="4"/>
  <c r="E4856" i="4"/>
  <c r="F4856" i="4"/>
  <c r="G4856" i="4"/>
  <c r="H4856" i="4"/>
  <c r="B4857" i="4"/>
  <c r="C4857" i="4"/>
  <c r="D4857" i="4"/>
  <c r="E4857" i="4"/>
  <c r="F4857" i="4"/>
  <c r="G4857" i="4"/>
  <c r="H4857" i="4"/>
  <c r="B4858" i="4"/>
  <c r="C4858" i="4"/>
  <c r="D4858" i="4"/>
  <c r="E4858" i="4"/>
  <c r="F4858" i="4"/>
  <c r="G4858" i="4"/>
  <c r="H4858" i="4"/>
  <c r="B4859" i="4"/>
  <c r="C4859" i="4"/>
  <c r="D4859" i="4"/>
  <c r="E4859" i="4"/>
  <c r="F4859" i="4"/>
  <c r="G4859" i="4"/>
  <c r="H4859" i="4"/>
  <c r="B4860" i="4"/>
  <c r="C4860" i="4"/>
  <c r="D4860" i="4"/>
  <c r="E4860" i="4"/>
  <c r="F4860" i="4"/>
  <c r="G4860" i="4"/>
  <c r="H4860" i="4"/>
  <c r="B4861" i="4"/>
  <c r="C4861" i="4"/>
  <c r="D4861" i="4"/>
  <c r="E4861" i="4"/>
  <c r="F4861" i="4"/>
  <c r="G4861" i="4"/>
  <c r="H4861" i="4"/>
  <c r="B4862" i="4"/>
  <c r="C4862" i="4"/>
  <c r="D4862" i="4"/>
  <c r="E4862" i="4"/>
  <c r="F4862" i="4"/>
  <c r="G4862" i="4"/>
  <c r="H4862" i="4"/>
  <c r="B4863" i="4"/>
  <c r="C4863" i="4"/>
  <c r="D4863" i="4"/>
  <c r="E4863" i="4"/>
  <c r="F4863" i="4"/>
  <c r="G4863" i="4"/>
  <c r="H4863" i="4"/>
  <c r="B4864" i="4"/>
  <c r="C4864" i="4"/>
  <c r="D4864" i="4"/>
  <c r="E4864" i="4"/>
  <c r="F4864" i="4"/>
  <c r="G4864" i="4"/>
  <c r="H4864" i="4"/>
  <c r="B4865" i="4"/>
  <c r="C4865" i="4"/>
  <c r="D4865" i="4"/>
  <c r="E4865" i="4"/>
  <c r="F4865" i="4"/>
  <c r="G4865" i="4"/>
  <c r="H4865" i="4"/>
  <c r="B4866" i="4"/>
  <c r="C4866" i="4"/>
  <c r="D4866" i="4"/>
  <c r="E4866" i="4"/>
  <c r="F4866" i="4"/>
  <c r="G4866" i="4"/>
  <c r="H4866" i="4"/>
  <c r="B4867" i="4"/>
  <c r="C4867" i="4"/>
  <c r="D4867" i="4"/>
  <c r="E4867" i="4"/>
  <c r="F4867" i="4"/>
  <c r="G4867" i="4"/>
  <c r="H4867" i="4"/>
  <c r="B4868" i="4"/>
  <c r="C4868" i="4"/>
  <c r="D4868" i="4"/>
  <c r="E4868" i="4"/>
  <c r="F4868" i="4"/>
  <c r="G4868" i="4"/>
  <c r="H4868" i="4"/>
  <c r="B4869" i="4"/>
  <c r="C4869" i="4"/>
  <c r="D4869" i="4"/>
  <c r="E4869" i="4"/>
  <c r="F4869" i="4"/>
  <c r="G4869" i="4"/>
  <c r="H4869" i="4"/>
  <c r="B4870" i="4"/>
  <c r="C4870" i="4"/>
  <c r="D4870" i="4"/>
  <c r="E4870" i="4"/>
  <c r="F4870" i="4"/>
  <c r="G4870" i="4"/>
  <c r="H4870" i="4"/>
  <c r="B4871" i="4"/>
  <c r="C4871" i="4"/>
  <c r="D4871" i="4"/>
  <c r="E4871" i="4"/>
  <c r="F4871" i="4"/>
  <c r="G4871" i="4"/>
  <c r="H4871" i="4"/>
  <c r="B4872" i="4"/>
  <c r="C4872" i="4"/>
  <c r="D4872" i="4"/>
  <c r="E4872" i="4"/>
  <c r="F4872" i="4"/>
  <c r="G4872" i="4"/>
  <c r="H4872" i="4"/>
  <c r="B4873" i="4"/>
  <c r="C4873" i="4"/>
  <c r="D4873" i="4"/>
  <c r="E4873" i="4"/>
  <c r="F4873" i="4"/>
  <c r="G4873" i="4"/>
  <c r="H4873" i="4"/>
  <c r="B4874" i="4"/>
  <c r="C4874" i="4"/>
  <c r="D4874" i="4"/>
  <c r="E4874" i="4"/>
  <c r="F4874" i="4"/>
  <c r="G4874" i="4"/>
  <c r="H4874" i="4"/>
  <c r="B4875" i="4"/>
  <c r="C4875" i="4"/>
  <c r="D4875" i="4"/>
  <c r="E4875" i="4"/>
  <c r="F4875" i="4"/>
  <c r="G4875" i="4"/>
  <c r="H4875" i="4"/>
  <c r="B4876" i="4"/>
  <c r="C4876" i="4"/>
  <c r="D4876" i="4"/>
  <c r="E4876" i="4"/>
  <c r="F4876" i="4"/>
  <c r="G4876" i="4"/>
  <c r="H4876" i="4"/>
  <c r="B4877" i="4"/>
  <c r="C4877" i="4"/>
  <c r="D4877" i="4"/>
  <c r="E4877" i="4"/>
  <c r="F4877" i="4"/>
  <c r="G4877" i="4"/>
  <c r="H4877" i="4"/>
  <c r="B4878" i="4"/>
  <c r="C4878" i="4"/>
  <c r="D4878" i="4"/>
  <c r="E4878" i="4"/>
  <c r="F4878" i="4"/>
  <c r="G4878" i="4"/>
  <c r="H4878" i="4"/>
  <c r="B4879" i="4"/>
  <c r="C4879" i="4"/>
  <c r="D4879" i="4"/>
  <c r="E4879" i="4"/>
  <c r="F4879" i="4"/>
  <c r="G4879" i="4"/>
  <c r="H4879" i="4"/>
  <c r="B4880" i="4"/>
  <c r="C4880" i="4"/>
  <c r="D4880" i="4"/>
  <c r="E4880" i="4"/>
  <c r="F4880" i="4"/>
  <c r="G4880" i="4"/>
  <c r="H4880" i="4"/>
  <c r="B4881" i="4"/>
  <c r="C4881" i="4"/>
  <c r="D4881" i="4"/>
  <c r="E4881" i="4"/>
  <c r="F4881" i="4"/>
  <c r="G4881" i="4"/>
  <c r="H4881" i="4"/>
  <c r="B4882" i="4"/>
  <c r="C4882" i="4"/>
  <c r="D4882" i="4"/>
  <c r="E4882" i="4"/>
  <c r="F4882" i="4"/>
  <c r="G4882" i="4"/>
  <c r="H4882" i="4"/>
  <c r="B4883" i="4"/>
  <c r="C4883" i="4"/>
  <c r="D4883" i="4"/>
  <c r="E4883" i="4"/>
  <c r="F4883" i="4"/>
  <c r="G4883" i="4"/>
  <c r="H4883" i="4"/>
  <c r="B4884" i="4"/>
  <c r="C4884" i="4"/>
  <c r="D4884" i="4"/>
  <c r="E4884" i="4"/>
  <c r="F4884" i="4"/>
  <c r="G4884" i="4"/>
  <c r="H4884" i="4"/>
  <c r="B4885" i="4"/>
  <c r="C4885" i="4"/>
  <c r="D4885" i="4"/>
  <c r="E4885" i="4"/>
  <c r="F4885" i="4"/>
  <c r="G4885" i="4"/>
  <c r="H4885" i="4"/>
  <c r="B4886" i="4"/>
  <c r="C4886" i="4"/>
  <c r="D4886" i="4"/>
  <c r="E4886" i="4"/>
  <c r="F4886" i="4"/>
  <c r="G4886" i="4"/>
  <c r="H4886" i="4"/>
  <c r="B4887" i="4"/>
  <c r="C4887" i="4"/>
  <c r="D4887" i="4"/>
  <c r="E4887" i="4"/>
  <c r="F4887" i="4"/>
  <c r="G4887" i="4"/>
  <c r="H4887" i="4"/>
  <c r="B4888" i="4"/>
  <c r="C4888" i="4"/>
  <c r="D4888" i="4"/>
  <c r="E4888" i="4"/>
  <c r="F4888" i="4"/>
  <c r="G4888" i="4"/>
  <c r="H4888" i="4"/>
  <c r="B4889" i="4"/>
  <c r="C4889" i="4"/>
  <c r="D4889" i="4"/>
  <c r="E4889" i="4"/>
  <c r="F4889" i="4"/>
  <c r="G4889" i="4"/>
  <c r="H4889" i="4"/>
  <c r="B4890" i="4"/>
  <c r="C4890" i="4"/>
  <c r="D4890" i="4"/>
  <c r="E4890" i="4"/>
  <c r="F4890" i="4"/>
  <c r="G4890" i="4"/>
  <c r="H4890" i="4"/>
  <c r="B4891" i="4"/>
  <c r="C4891" i="4"/>
  <c r="D4891" i="4"/>
  <c r="E4891" i="4"/>
  <c r="F4891" i="4"/>
  <c r="G4891" i="4"/>
  <c r="H4891" i="4"/>
  <c r="B4892" i="4"/>
  <c r="C4892" i="4"/>
  <c r="D4892" i="4"/>
  <c r="E4892" i="4"/>
  <c r="F4892" i="4"/>
  <c r="G4892" i="4"/>
  <c r="H4892" i="4"/>
  <c r="B4893" i="4"/>
  <c r="C4893" i="4"/>
  <c r="D4893" i="4"/>
  <c r="E4893" i="4"/>
  <c r="F4893" i="4"/>
  <c r="G4893" i="4"/>
  <c r="H4893" i="4"/>
  <c r="B4894" i="4"/>
  <c r="C4894" i="4"/>
  <c r="D4894" i="4"/>
  <c r="E4894" i="4"/>
  <c r="F4894" i="4"/>
  <c r="G4894" i="4"/>
  <c r="H4894" i="4"/>
  <c r="B4895" i="4"/>
  <c r="C4895" i="4"/>
  <c r="D4895" i="4"/>
  <c r="E4895" i="4"/>
  <c r="F4895" i="4"/>
  <c r="G4895" i="4"/>
  <c r="H4895" i="4"/>
  <c r="B4896" i="4"/>
  <c r="C4896" i="4"/>
  <c r="D4896" i="4"/>
  <c r="E4896" i="4"/>
  <c r="F4896" i="4"/>
  <c r="G4896" i="4"/>
  <c r="H4896" i="4"/>
  <c r="B4897" i="4"/>
  <c r="C4897" i="4"/>
  <c r="D4897" i="4"/>
  <c r="E4897" i="4"/>
  <c r="F4897" i="4"/>
  <c r="G4897" i="4"/>
  <c r="H4897" i="4"/>
  <c r="B4898" i="4"/>
  <c r="C4898" i="4"/>
  <c r="D4898" i="4"/>
  <c r="E4898" i="4"/>
  <c r="F4898" i="4"/>
  <c r="G4898" i="4"/>
  <c r="H4898" i="4"/>
  <c r="B4899" i="4"/>
  <c r="C4899" i="4"/>
  <c r="D4899" i="4"/>
  <c r="E4899" i="4"/>
  <c r="F4899" i="4"/>
  <c r="G4899" i="4"/>
  <c r="H4899" i="4"/>
  <c r="B4900" i="4"/>
  <c r="C4900" i="4"/>
  <c r="D4900" i="4"/>
  <c r="E4900" i="4"/>
  <c r="F4900" i="4"/>
  <c r="G4900" i="4"/>
  <c r="H4900" i="4"/>
  <c r="B4901" i="4"/>
  <c r="C4901" i="4"/>
  <c r="D4902" i="4" s="1"/>
  <c r="D4901" i="4"/>
  <c r="E4901" i="4"/>
  <c r="F4901" i="4"/>
  <c r="G4901" i="4"/>
  <c r="H4901" i="4"/>
  <c r="B4902" i="4"/>
  <c r="C4902" i="4"/>
  <c r="E4902" i="4"/>
  <c r="H4902" i="4" s="1"/>
  <c r="F4902" i="4"/>
  <c r="G4902" i="4"/>
  <c r="B4903" i="4"/>
  <c r="C4903" i="4"/>
  <c r="D4903" i="4"/>
  <c r="E4903" i="4"/>
  <c r="F4903" i="4"/>
  <c r="G4903" i="4"/>
  <c r="H4903" i="4"/>
  <c r="B4904" i="4"/>
  <c r="C4904" i="4"/>
  <c r="D4904" i="4"/>
  <c r="E4904" i="4"/>
  <c r="F4904" i="4"/>
  <c r="G4904" i="4"/>
  <c r="H4904" i="4"/>
  <c r="B4905" i="4"/>
  <c r="C4905" i="4"/>
  <c r="D4905" i="4"/>
  <c r="E4905" i="4"/>
  <c r="F4905" i="4"/>
  <c r="G4905" i="4"/>
  <c r="H4905" i="4"/>
  <c r="B4906" i="4"/>
  <c r="C4906" i="4"/>
  <c r="D4906" i="4"/>
  <c r="E4906" i="4"/>
  <c r="F4906" i="4"/>
  <c r="G4906" i="4"/>
  <c r="H4906" i="4"/>
  <c r="B4907" i="4"/>
  <c r="C4907" i="4"/>
  <c r="D4907" i="4"/>
  <c r="E4907" i="4"/>
  <c r="F4907" i="4"/>
  <c r="G4907" i="4"/>
  <c r="H4907" i="4"/>
  <c r="B4908" i="4"/>
  <c r="C4908" i="4"/>
  <c r="D4908" i="4"/>
  <c r="E4908" i="4"/>
  <c r="F4908" i="4"/>
  <c r="G4908" i="4"/>
  <c r="H4908" i="4"/>
  <c r="B4909" i="4"/>
  <c r="C4909" i="4"/>
  <c r="D4909" i="4"/>
  <c r="E4909" i="4"/>
  <c r="F4909" i="4"/>
  <c r="G4909" i="4"/>
  <c r="H4909" i="4"/>
  <c r="B4910" i="4"/>
  <c r="C4910" i="4"/>
  <c r="D4910" i="4"/>
  <c r="E4910" i="4"/>
  <c r="F4910" i="4"/>
  <c r="G4910" i="4"/>
  <c r="H4910" i="4"/>
  <c r="B4911" i="4"/>
  <c r="C4911" i="4"/>
  <c r="D4911" i="4"/>
  <c r="E4911" i="4"/>
  <c r="F4911" i="4"/>
  <c r="G4911" i="4"/>
  <c r="H4911" i="4"/>
  <c r="B4912" i="4"/>
  <c r="C4912" i="4"/>
  <c r="D4912" i="4"/>
  <c r="E4912" i="4"/>
  <c r="F4912" i="4"/>
  <c r="G4912" i="4"/>
  <c r="H4912" i="4"/>
  <c r="B4913" i="4"/>
  <c r="C4913" i="4"/>
  <c r="D4913" i="4"/>
  <c r="E4913" i="4"/>
  <c r="F4913" i="4"/>
  <c r="G4913" i="4"/>
  <c r="H4913" i="4"/>
  <c r="B4914" i="4"/>
  <c r="C4914" i="4"/>
  <c r="D4914" i="4"/>
  <c r="E4914" i="4"/>
  <c r="F4914" i="4"/>
  <c r="G4914" i="4"/>
  <c r="H4914" i="4"/>
  <c r="B4915" i="4"/>
  <c r="C4915" i="4"/>
  <c r="D4915" i="4"/>
  <c r="E4915" i="4"/>
  <c r="F4915" i="4"/>
  <c r="G4915" i="4"/>
  <c r="H4915" i="4"/>
  <c r="B4916" i="4"/>
  <c r="C4916" i="4"/>
  <c r="D4916" i="4"/>
  <c r="E4916" i="4"/>
  <c r="F4916" i="4"/>
  <c r="G4916" i="4"/>
  <c r="H4916" i="4"/>
  <c r="B4917" i="4"/>
  <c r="C4917" i="4"/>
  <c r="D4917" i="4"/>
  <c r="E4917" i="4"/>
  <c r="F4917" i="4"/>
  <c r="G4917" i="4"/>
  <c r="H4917" i="4"/>
  <c r="B4918" i="4"/>
  <c r="C4918" i="4"/>
  <c r="D4918" i="4"/>
  <c r="E4918" i="4"/>
  <c r="F4918" i="4"/>
  <c r="G4918" i="4"/>
  <c r="H4918" i="4"/>
  <c r="B4919" i="4"/>
  <c r="C4919" i="4"/>
  <c r="D4919" i="4"/>
  <c r="E4919" i="4"/>
  <c r="F4919" i="4"/>
  <c r="G4919" i="4"/>
  <c r="H4919" i="4"/>
  <c r="B4920" i="4"/>
  <c r="C4920" i="4"/>
  <c r="D4920" i="4"/>
  <c r="E4920" i="4"/>
  <c r="F4920" i="4"/>
  <c r="G4920" i="4"/>
  <c r="H4920" i="4"/>
  <c r="B4921" i="4"/>
  <c r="C4921" i="4"/>
  <c r="D4921" i="4"/>
  <c r="E4921" i="4"/>
  <c r="F4921" i="4"/>
  <c r="G4921" i="4"/>
  <c r="H4921" i="4"/>
  <c r="B4922" i="4"/>
  <c r="C4922" i="4"/>
  <c r="D4922" i="4"/>
  <c r="E4922" i="4"/>
  <c r="F4922" i="4"/>
  <c r="G4922" i="4"/>
  <c r="H4922" i="4"/>
  <c r="B4923" i="4"/>
  <c r="C4923" i="4"/>
  <c r="D4923" i="4"/>
  <c r="E4923" i="4"/>
  <c r="F4923" i="4"/>
  <c r="G4923" i="4"/>
  <c r="H4923" i="4"/>
  <c r="B4924" i="4"/>
  <c r="C4924" i="4"/>
  <c r="D4924" i="4"/>
  <c r="E4924" i="4"/>
  <c r="F4924" i="4"/>
  <c r="G4924" i="4"/>
  <c r="H4924" i="4"/>
  <c r="B4925" i="4"/>
  <c r="C4925" i="4"/>
  <c r="D4925" i="4"/>
  <c r="E4925" i="4"/>
  <c r="F4925" i="4"/>
  <c r="G4925" i="4"/>
  <c r="H4925" i="4"/>
  <c r="B4926" i="4"/>
  <c r="C4926" i="4"/>
  <c r="D4926" i="4"/>
  <c r="E4926" i="4"/>
  <c r="F4926" i="4"/>
  <c r="G4926" i="4"/>
  <c r="H4926" i="4"/>
  <c r="B4927" i="4"/>
  <c r="C4927" i="4"/>
  <c r="D4927" i="4"/>
  <c r="E4927" i="4"/>
  <c r="F4927" i="4"/>
  <c r="G4927" i="4"/>
  <c r="H4927" i="4"/>
  <c r="B4928" i="4"/>
  <c r="C4928" i="4"/>
  <c r="D4928" i="4"/>
  <c r="E4928" i="4"/>
  <c r="F4928" i="4"/>
  <c r="G4928" i="4"/>
  <c r="H4928" i="4"/>
  <c r="B4929" i="4"/>
  <c r="C4929" i="4"/>
  <c r="D4929" i="4"/>
  <c r="E4929" i="4"/>
  <c r="F4929" i="4"/>
  <c r="G4929" i="4"/>
  <c r="H4929" i="4"/>
  <c r="B4930" i="4"/>
  <c r="C4930" i="4"/>
  <c r="D4930" i="4"/>
  <c r="E4930" i="4"/>
  <c r="F4930" i="4"/>
  <c r="G4930" i="4"/>
  <c r="H4930" i="4"/>
  <c r="B4931" i="4"/>
  <c r="C4931" i="4"/>
  <c r="D4931" i="4"/>
  <c r="E4931" i="4"/>
  <c r="F4931" i="4"/>
  <c r="G4931" i="4"/>
  <c r="H4931" i="4"/>
  <c r="B4932" i="4"/>
  <c r="C4932" i="4"/>
  <c r="D4932" i="4"/>
  <c r="E4932" i="4"/>
  <c r="F4932" i="4"/>
  <c r="G4932" i="4"/>
  <c r="H4932" i="4"/>
  <c r="B4933" i="4"/>
  <c r="C4933" i="4"/>
  <c r="D4933" i="4"/>
  <c r="E4933" i="4"/>
  <c r="F4933" i="4"/>
  <c r="G4933" i="4"/>
  <c r="H4933" i="4"/>
  <c r="B4934" i="4"/>
  <c r="C4934" i="4"/>
  <c r="D4934" i="4"/>
  <c r="E4934" i="4"/>
  <c r="F4934" i="4"/>
  <c r="G4934" i="4"/>
  <c r="H4934" i="4"/>
  <c r="B4935" i="4"/>
  <c r="C4935" i="4"/>
  <c r="D4935" i="4"/>
  <c r="E4935" i="4"/>
  <c r="F4935" i="4"/>
  <c r="G4935" i="4"/>
  <c r="H4935" i="4"/>
  <c r="B4936" i="4"/>
  <c r="C4936" i="4"/>
  <c r="D4936" i="4"/>
  <c r="E4936" i="4"/>
  <c r="F4936" i="4"/>
  <c r="G4936" i="4"/>
  <c r="H4936" i="4"/>
  <c r="B4937" i="4"/>
  <c r="C4937" i="4"/>
  <c r="D4937" i="4"/>
  <c r="E4937" i="4"/>
  <c r="F4937" i="4"/>
  <c r="G4937" i="4"/>
  <c r="H4937" i="4"/>
  <c r="B4938" i="4"/>
  <c r="C4938" i="4"/>
  <c r="D4938" i="4"/>
  <c r="E4938" i="4"/>
  <c r="F4938" i="4"/>
  <c r="G4938" i="4"/>
  <c r="H4938" i="4"/>
  <c r="B4939" i="4"/>
  <c r="C4939" i="4"/>
  <c r="D4939" i="4"/>
  <c r="E4939" i="4"/>
  <c r="F4939" i="4"/>
  <c r="G4939" i="4"/>
  <c r="H4939" i="4"/>
  <c r="B4940" i="4"/>
  <c r="C4940" i="4"/>
  <c r="D4940" i="4"/>
  <c r="E4940" i="4"/>
  <c r="F4940" i="4"/>
  <c r="G4940" i="4"/>
  <c r="H4940" i="4"/>
  <c r="B4941" i="4"/>
  <c r="C4941" i="4"/>
  <c r="D4941" i="4"/>
  <c r="E4941" i="4"/>
  <c r="F4941" i="4"/>
  <c r="G4941" i="4"/>
  <c r="H4941" i="4"/>
  <c r="B4942" i="4"/>
  <c r="C4942" i="4"/>
  <c r="D4942" i="4"/>
  <c r="E4942" i="4"/>
  <c r="F4942" i="4"/>
  <c r="G4942" i="4"/>
  <c r="H4942" i="4"/>
  <c r="B4943" i="4"/>
  <c r="C4943" i="4"/>
  <c r="D4943" i="4"/>
  <c r="E4943" i="4"/>
  <c r="F4943" i="4"/>
  <c r="G4943" i="4"/>
  <c r="H4943" i="4"/>
  <c r="B4944" i="4"/>
  <c r="C4944" i="4"/>
  <c r="D4944" i="4"/>
  <c r="E4944" i="4"/>
  <c r="F4944" i="4"/>
  <c r="G4944" i="4"/>
  <c r="H4944" i="4"/>
  <c r="B4945" i="4"/>
  <c r="C4945" i="4"/>
  <c r="D4945" i="4"/>
  <c r="E4945" i="4"/>
  <c r="F4945" i="4"/>
  <c r="G4945" i="4"/>
  <c r="H4945" i="4"/>
  <c r="B4946" i="4"/>
  <c r="C4946" i="4"/>
  <c r="D4946" i="4"/>
  <c r="E4946" i="4"/>
  <c r="F4946" i="4"/>
  <c r="G4946" i="4"/>
  <c r="H4946" i="4"/>
  <c r="B4947" i="4"/>
  <c r="C4947" i="4"/>
  <c r="D4947" i="4"/>
  <c r="E4947" i="4"/>
  <c r="F4947" i="4"/>
  <c r="G4947" i="4"/>
  <c r="H4947" i="4"/>
  <c r="B4948" i="4"/>
  <c r="C4948" i="4"/>
  <c r="D4948" i="4"/>
  <c r="E4948" i="4"/>
  <c r="F4948" i="4"/>
  <c r="G4948" i="4"/>
  <c r="H4948" i="4"/>
  <c r="B4949" i="4"/>
  <c r="C4949" i="4"/>
  <c r="D4949" i="4"/>
  <c r="E4949" i="4"/>
  <c r="F4949" i="4"/>
  <c r="G4949" i="4"/>
  <c r="H4949" i="4"/>
  <c r="B4950" i="4"/>
  <c r="C4950" i="4"/>
  <c r="D4950" i="4"/>
  <c r="E4950" i="4"/>
  <c r="F4950" i="4"/>
  <c r="G4950" i="4"/>
  <c r="H4950" i="4"/>
  <c r="B4951" i="4"/>
  <c r="C4951" i="4"/>
  <c r="D4951" i="4"/>
  <c r="E4951" i="4"/>
  <c r="F4951" i="4"/>
  <c r="G4951" i="4"/>
  <c r="H4951" i="4"/>
  <c r="B4952" i="4"/>
  <c r="C4952" i="4"/>
  <c r="D4952" i="4"/>
  <c r="E4952" i="4"/>
  <c r="F4952" i="4"/>
  <c r="G4952" i="4"/>
  <c r="H4952" i="4"/>
  <c r="B4953" i="4"/>
  <c r="C4953" i="4"/>
  <c r="D4953" i="4"/>
  <c r="E4953" i="4"/>
  <c r="F4953" i="4"/>
  <c r="G4953" i="4"/>
  <c r="H4953" i="4"/>
  <c r="B4954" i="4"/>
  <c r="C4954" i="4"/>
  <c r="D4954" i="4"/>
  <c r="E4954" i="4"/>
  <c r="F4954" i="4"/>
  <c r="G4954" i="4"/>
  <c r="H4954" i="4"/>
  <c r="B4955" i="4"/>
  <c r="C4955" i="4"/>
  <c r="D4955" i="4"/>
  <c r="E4955" i="4"/>
  <c r="F4955" i="4"/>
  <c r="G4955" i="4"/>
  <c r="H4955" i="4"/>
  <c r="B4956" i="4"/>
  <c r="C4956" i="4"/>
  <c r="D4956" i="4"/>
  <c r="E4956" i="4"/>
  <c r="F4956" i="4"/>
  <c r="G4956" i="4"/>
  <c r="H4956" i="4"/>
  <c r="B4957" i="4"/>
  <c r="C4957" i="4"/>
  <c r="D4957" i="4"/>
  <c r="E4957" i="4"/>
  <c r="F4957" i="4"/>
  <c r="G4957" i="4"/>
  <c r="H4957" i="4"/>
  <c r="B4958" i="4"/>
  <c r="C4958" i="4"/>
  <c r="D4958" i="4"/>
  <c r="E4958" i="4"/>
  <c r="F4958" i="4"/>
  <c r="G4958" i="4"/>
  <c r="H4958" i="4"/>
  <c r="B4959" i="4"/>
  <c r="C4959" i="4"/>
  <c r="D4959" i="4"/>
  <c r="E4959" i="4"/>
  <c r="F4959" i="4"/>
  <c r="G4959" i="4"/>
  <c r="H4959" i="4"/>
  <c r="B4960" i="4"/>
  <c r="C4960" i="4"/>
  <c r="D4960" i="4"/>
  <c r="E4960" i="4"/>
  <c r="F4960" i="4"/>
  <c r="G4960" i="4"/>
  <c r="H4960" i="4"/>
  <c r="B4961" i="4"/>
  <c r="C4961" i="4"/>
  <c r="D4961" i="4"/>
  <c r="E4961" i="4"/>
  <c r="F4961" i="4"/>
  <c r="G4961" i="4"/>
  <c r="H4961" i="4"/>
  <c r="B4962" i="4"/>
  <c r="C4962" i="4"/>
  <c r="D4962" i="4"/>
  <c r="E4962" i="4"/>
  <c r="F4962" i="4"/>
  <c r="G4962" i="4"/>
  <c r="H4962" i="4"/>
  <c r="B4963" i="4"/>
  <c r="C4963" i="4"/>
  <c r="D4963" i="4"/>
  <c r="E4963" i="4"/>
  <c r="F4963" i="4"/>
  <c r="G4963" i="4"/>
  <c r="H4963" i="4"/>
  <c r="B4964" i="4"/>
  <c r="C4964" i="4"/>
  <c r="D4964" i="4"/>
  <c r="E4964" i="4"/>
  <c r="F4964" i="4"/>
  <c r="G4964" i="4"/>
  <c r="H4964" i="4"/>
  <c r="B4965" i="4"/>
  <c r="C4965" i="4"/>
  <c r="D4965" i="4"/>
  <c r="E4965" i="4"/>
  <c r="F4965" i="4"/>
  <c r="G4965" i="4"/>
  <c r="H4965" i="4"/>
  <c r="B4966" i="4"/>
  <c r="C4966" i="4"/>
  <c r="D4966" i="4"/>
  <c r="E4966" i="4"/>
  <c r="F4966" i="4"/>
  <c r="G4966" i="4"/>
  <c r="H4966" i="4"/>
  <c r="B4967" i="4"/>
  <c r="C4967" i="4"/>
  <c r="D4967" i="4"/>
  <c r="E4967" i="4"/>
  <c r="F4967" i="4"/>
  <c r="G4967" i="4"/>
  <c r="H4967" i="4"/>
  <c r="B4968" i="4"/>
  <c r="C4968" i="4"/>
  <c r="D4968" i="4"/>
  <c r="E4968" i="4"/>
  <c r="F4968" i="4"/>
  <c r="G4968" i="4"/>
  <c r="H4968" i="4"/>
  <c r="B4969" i="4"/>
  <c r="C4969" i="4"/>
  <c r="D4969" i="4"/>
  <c r="E4969" i="4"/>
  <c r="F4969" i="4"/>
  <c r="G4969" i="4"/>
  <c r="H4969" i="4"/>
  <c r="B4970" i="4"/>
  <c r="C4970" i="4"/>
  <c r="D4970" i="4"/>
  <c r="E4970" i="4"/>
  <c r="F4970" i="4"/>
  <c r="G4970" i="4"/>
  <c r="H4970" i="4"/>
  <c r="B4971" i="4"/>
  <c r="C4971" i="4"/>
  <c r="D4971" i="4"/>
  <c r="E4971" i="4"/>
  <c r="F4971" i="4"/>
  <c r="G4971" i="4"/>
  <c r="H4971" i="4"/>
  <c r="B4972" i="4"/>
  <c r="C4972" i="4"/>
  <c r="D4972" i="4"/>
  <c r="E4972" i="4"/>
  <c r="F4972" i="4"/>
  <c r="G4972" i="4"/>
  <c r="H4972" i="4"/>
  <c r="B4973" i="4"/>
  <c r="C4973" i="4"/>
  <c r="D4973" i="4"/>
  <c r="E4973" i="4"/>
  <c r="F4973" i="4"/>
  <c r="G4973" i="4"/>
  <c r="H4973" i="4"/>
  <c r="B4974" i="4"/>
  <c r="C4974" i="4"/>
  <c r="D4974" i="4"/>
  <c r="E4974" i="4"/>
  <c r="F4974" i="4"/>
  <c r="G4974" i="4"/>
  <c r="H4974" i="4"/>
  <c r="B4975" i="4"/>
  <c r="C4975" i="4"/>
  <c r="D4975" i="4"/>
  <c r="E4975" i="4"/>
  <c r="F4975" i="4"/>
  <c r="G4975" i="4"/>
  <c r="H4975" i="4"/>
  <c r="B4976" i="4"/>
  <c r="C4976" i="4"/>
  <c r="D4976" i="4"/>
  <c r="E4976" i="4"/>
  <c r="F4976" i="4"/>
  <c r="G4976" i="4"/>
  <c r="H4976" i="4"/>
  <c r="B4977" i="4"/>
  <c r="C4977" i="4"/>
  <c r="D4977" i="4"/>
  <c r="E4977" i="4"/>
  <c r="F4977" i="4"/>
  <c r="G4977" i="4"/>
  <c r="H4977" i="4"/>
  <c r="B4978" i="4"/>
  <c r="C4978" i="4"/>
  <c r="D4978" i="4"/>
  <c r="E4978" i="4"/>
  <c r="F4978" i="4"/>
  <c r="G4978" i="4"/>
  <c r="H4978" i="4"/>
  <c r="B4979" i="4"/>
  <c r="C4979" i="4"/>
  <c r="D4979" i="4"/>
  <c r="E4979" i="4"/>
  <c r="F4979" i="4"/>
  <c r="G4979" i="4"/>
  <c r="H4979" i="4"/>
  <c r="B4980" i="4"/>
  <c r="C4980" i="4"/>
  <c r="D4980" i="4"/>
  <c r="E4980" i="4"/>
  <c r="F4980" i="4"/>
  <c r="G4980" i="4"/>
  <c r="H4980" i="4"/>
  <c r="B4981" i="4"/>
  <c r="C4981" i="4"/>
  <c r="D4981" i="4"/>
  <c r="E4981" i="4"/>
  <c r="F4981" i="4"/>
  <c r="G4981" i="4"/>
  <c r="H4981" i="4"/>
  <c r="B4982" i="4"/>
  <c r="C4982" i="4"/>
  <c r="D4982" i="4"/>
  <c r="E4982" i="4"/>
  <c r="F4982" i="4"/>
  <c r="G4982" i="4"/>
  <c r="H4982" i="4"/>
  <c r="B4983" i="4"/>
  <c r="C4983" i="4"/>
  <c r="D4983" i="4"/>
  <c r="E4983" i="4"/>
  <c r="F4983" i="4"/>
  <c r="G4983" i="4"/>
  <c r="H4983" i="4"/>
  <c r="B4984" i="4"/>
  <c r="C4984" i="4"/>
  <c r="D4984" i="4"/>
  <c r="E4984" i="4"/>
  <c r="F4984" i="4"/>
  <c r="G4984" i="4"/>
  <c r="H4984" i="4"/>
  <c r="B4985" i="4"/>
  <c r="C4985" i="4"/>
  <c r="D4985" i="4"/>
  <c r="E4985" i="4"/>
  <c r="F4985" i="4"/>
  <c r="G4985" i="4"/>
  <c r="H4985" i="4"/>
  <c r="B4986" i="4"/>
  <c r="C4986" i="4"/>
  <c r="D4986" i="4"/>
  <c r="E4986" i="4"/>
  <c r="F4986" i="4"/>
  <c r="G4986" i="4"/>
  <c r="H4986" i="4"/>
  <c r="B4987" i="4"/>
  <c r="C4987" i="4"/>
  <c r="D4987" i="4"/>
  <c r="E4987" i="4"/>
  <c r="F4987" i="4"/>
  <c r="G4987" i="4"/>
  <c r="H4987" i="4"/>
  <c r="B4988" i="4"/>
  <c r="C4988" i="4"/>
  <c r="D4988" i="4"/>
  <c r="E4988" i="4"/>
  <c r="F4988" i="4"/>
  <c r="G4988" i="4"/>
  <c r="H4988" i="4"/>
  <c r="B4989" i="4"/>
  <c r="C4989" i="4"/>
  <c r="D4989" i="4"/>
  <c r="E4989" i="4"/>
  <c r="F4989" i="4"/>
  <c r="G4989" i="4"/>
  <c r="H4989" i="4"/>
  <c r="B4990" i="4"/>
  <c r="C4990" i="4"/>
  <c r="D4990" i="4"/>
  <c r="E4990" i="4"/>
  <c r="F4990" i="4"/>
  <c r="G4990" i="4"/>
  <c r="H4990" i="4"/>
  <c r="B4991" i="4"/>
  <c r="C4991" i="4"/>
  <c r="D4991" i="4"/>
  <c r="E4991" i="4"/>
  <c r="F4991" i="4"/>
  <c r="G4991" i="4"/>
  <c r="H4991" i="4"/>
  <c r="B4992" i="4"/>
  <c r="C4992" i="4"/>
  <c r="D4992" i="4"/>
  <c r="E4992" i="4"/>
  <c r="F4992" i="4"/>
  <c r="G4992" i="4"/>
  <c r="H4992" i="4"/>
  <c r="B4993" i="4"/>
  <c r="C4993" i="4"/>
  <c r="D4993" i="4"/>
  <c r="E4993" i="4"/>
  <c r="F4993" i="4"/>
  <c r="G4993" i="4"/>
  <c r="H4993" i="4"/>
  <c r="B4371" i="4"/>
  <c r="C4371" i="4"/>
  <c r="E4371" i="4"/>
  <c r="F4371" i="4"/>
  <c r="G4371" i="4"/>
  <c r="H4371" i="4"/>
  <c r="B4370" i="4"/>
  <c r="C4370" i="4"/>
  <c r="D4371" i="4" s="1"/>
  <c r="E4370" i="4"/>
  <c r="F4370" i="4"/>
  <c r="G4370" i="4"/>
  <c r="H4370" i="4"/>
  <c r="B3748" i="4"/>
  <c r="C3748" i="4"/>
  <c r="D3748" i="4"/>
  <c r="E3748" i="4"/>
  <c r="F3748" i="4"/>
  <c r="G3748" i="4"/>
  <c r="H3748" i="4"/>
  <c r="B3749" i="4"/>
  <c r="C3749" i="4"/>
  <c r="D3749" i="4"/>
  <c r="E3749" i="4"/>
  <c r="F3749" i="4"/>
  <c r="G3749" i="4"/>
  <c r="H3749" i="4"/>
  <c r="B3750" i="4"/>
  <c r="C3750" i="4"/>
  <c r="D3750" i="4"/>
  <c r="E3750" i="4"/>
  <c r="F3750" i="4"/>
  <c r="G3750" i="4"/>
  <c r="H3750" i="4"/>
  <c r="B3751" i="4"/>
  <c r="C3751" i="4"/>
  <c r="D3751" i="4"/>
  <c r="E3751" i="4"/>
  <c r="F3751" i="4"/>
  <c r="G3751" i="4"/>
  <c r="H3751" i="4"/>
  <c r="B3752" i="4"/>
  <c r="C3752" i="4"/>
  <c r="D3752" i="4"/>
  <c r="E3752" i="4"/>
  <c r="F3752" i="4"/>
  <c r="G3752" i="4"/>
  <c r="H3752" i="4"/>
  <c r="B3753" i="4"/>
  <c r="C3753" i="4"/>
  <c r="D3753" i="4"/>
  <c r="E3753" i="4"/>
  <c r="F3753" i="4"/>
  <c r="G3753" i="4"/>
  <c r="H3753" i="4"/>
  <c r="B3754" i="4"/>
  <c r="C3754" i="4"/>
  <c r="D3754" i="4"/>
  <c r="E3754" i="4"/>
  <c r="F3754" i="4"/>
  <c r="G3754" i="4"/>
  <c r="H3754" i="4"/>
  <c r="B3755" i="4"/>
  <c r="C3755" i="4"/>
  <c r="D3755" i="4"/>
  <c r="E3755" i="4"/>
  <c r="F3755" i="4"/>
  <c r="G3755" i="4"/>
  <c r="H3755" i="4"/>
  <c r="B3756" i="4"/>
  <c r="C3756" i="4"/>
  <c r="D3756" i="4"/>
  <c r="E3756" i="4"/>
  <c r="F3756" i="4"/>
  <c r="G3756" i="4"/>
  <c r="H3756" i="4"/>
  <c r="B3757" i="4"/>
  <c r="C3757" i="4"/>
  <c r="D3757" i="4"/>
  <c r="E3757" i="4"/>
  <c r="F3757" i="4"/>
  <c r="G3757" i="4"/>
  <c r="H3757" i="4"/>
  <c r="B3758" i="4"/>
  <c r="C3758" i="4"/>
  <c r="D3758" i="4"/>
  <c r="E3758" i="4"/>
  <c r="F3758" i="4"/>
  <c r="G3758" i="4"/>
  <c r="H3758" i="4"/>
  <c r="B3759" i="4"/>
  <c r="C3759" i="4"/>
  <c r="D3759" i="4"/>
  <c r="E3759" i="4"/>
  <c r="F3759" i="4"/>
  <c r="G3759" i="4"/>
  <c r="H3759" i="4"/>
  <c r="B3760" i="4"/>
  <c r="C3760" i="4"/>
  <c r="D3760" i="4"/>
  <c r="E3760" i="4"/>
  <c r="F3760" i="4"/>
  <c r="G3760" i="4"/>
  <c r="H3760" i="4"/>
  <c r="B3761" i="4"/>
  <c r="C3761" i="4"/>
  <c r="D3761" i="4"/>
  <c r="E3761" i="4"/>
  <c r="F3761" i="4"/>
  <c r="G3761" i="4"/>
  <c r="H3761" i="4"/>
  <c r="B3762" i="4"/>
  <c r="C3762" i="4"/>
  <c r="D3762" i="4"/>
  <c r="E3762" i="4"/>
  <c r="F3762" i="4"/>
  <c r="G3762" i="4"/>
  <c r="H3762" i="4"/>
  <c r="B3763" i="4"/>
  <c r="C3763" i="4"/>
  <c r="D3763" i="4"/>
  <c r="E3763" i="4"/>
  <c r="F3763" i="4"/>
  <c r="G3763" i="4"/>
  <c r="H3763" i="4"/>
  <c r="B3764" i="4"/>
  <c r="C3764" i="4"/>
  <c r="D3764" i="4"/>
  <c r="E3764" i="4"/>
  <c r="F3764" i="4"/>
  <c r="G3764" i="4"/>
  <c r="H3764" i="4"/>
  <c r="B3765" i="4"/>
  <c r="C3765" i="4"/>
  <c r="D3765" i="4"/>
  <c r="E3765" i="4"/>
  <c r="F3765" i="4"/>
  <c r="G3765" i="4"/>
  <c r="H3765" i="4"/>
  <c r="B3766" i="4"/>
  <c r="C3766" i="4"/>
  <c r="D3766" i="4"/>
  <c r="E3766" i="4"/>
  <c r="F3766" i="4"/>
  <c r="G3766" i="4"/>
  <c r="H3766" i="4"/>
  <c r="B3767" i="4"/>
  <c r="C3767" i="4"/>
  <c r="D3767" i="4"/>
  <c r="E3767" i="4"/>
  <c r="F3767" i="4"/>
  <c r="G3767" i="4"/>
  <c r="H3767" i="4"/>
  <c r="B3768" i="4"/>
  <c r="C3768" i="4"/>
  <c r="D3768" i="4"/>
  <c r="E3768" i="4"/>
  <c r="F3768" i="4"/>
  <c r="G3768" i="4"/>
  <c r="H3768" i="4"/>
  <c r="B3769" i="4"/>
  <c r="C3769" i="4"/>
  <c r="D3769" i="4"/>
  <c r="E3769" i="4"/>
  <c r="F3769" i="4"/>
  <c r="G3769" i="4"/>
  <c r="H3769" i="4"/>
  <c r="B3770" i="4"/>
  <c r="C3770" i="4"/>
  <c r="D3770" i="4"/>
  <c r="E3770" i="4"/>
  <c r="F3770" i="4"/>
  <c r="G3770" i="4"/>
  <c r="H3770" i="4"/>
  <c r="B3771" i="4"/>
  <c r="C3771" i="4"/>
  <c r="D3771" i="4"/>
  <c r="E3771" i="4"/>
  <c r="F3771" i="4"/>
  <c r="G3771" i="4"/>
  <c r="H3771" i="4"/>
  <c r="B3772" i="4"/>
  <c r="C3772" i="4"/>
  <c r="D3772" i="4"/>
  <c r="E3772" i="4"/>
  <c r="F3772" i="4"/>
  <c r="G3772" i="4"/>
  <c r="H3772" i="4"/>
  <c r="B3773" i="4"/>
  <c r="C3773" i="4"/>
  <c r="D3773" i="4"/>
  <c r="E3773" i="4"/>
  <c r="F3773" i="4"/>
  <c r="G3773" i="4"/>
  <c r="H3773" i="4"/>
  <c r="B3774" i="4"/>
  <c r="C3774" i="4"/>
  <c r="D3774" i="4"/>
  <c r="E3774" i="4"/>
  <c r="F3774" i="4"/>
  <c r="G3774" i="4"/>
  <c r="H3774" i="4"/>
  <c r="B3775" i="4"/>
  <c r="C3775" i="4"/>
  <c r="D3775" i="4"/>
  <c r="E3775" i="4"/>
  <c r="F3775" i="4"/>
  <c r="G3775" i="4"/>
  <c r="H3775" i="4"/>
  <c r="B3776" i="4"/>
  <c r="C3776" i="4"/>
  <c r="D3776" i="4"/>
  <c r="E3776" i="4"/>
  <c r="F3776" i="4"/>
  <c r="G3776" i="4"/>
  <c r="H3776" i="4"/>
  <c r="B3777" i="4"/>
  <c r="C3777" i="4"/>
  <c r="D3777" i="4"/>
  <c r="E3777" i="4"/>
  <c r="F3777" i="4"/>
  <c r="G3777" i="4"/>
  <c r="H3777" i="4"/>
  <c r="B3778" i="4"/>
  <c r="C3778" i="4"/>
  <c r="D3778" i="4"/>
  <c r="E3778" i="4"/>
  <c r="F3778" i="4"/>
  <c r="G3778" i="4"/>
  <c r="H3778" i="4"/>
  <c r="B3779" i="4"/>
  <c r="C3779" i="4"/>
  <c r="D3779" i="4"/>
  <c r="E3779" i="4"/>
  <c r="F3779" i="4"/>
  <c r="G3779" i="4"/>
  <c r="H3779" i="4"/>
  <c r="B3780" i="4"/>
  <c r="C3780" i="4"/>
  <c r="D3780" i="4"/>
  <c r="E3780" i="4"/>
  <c r="F3780" i="4"/>
  <c r="G3780" i="4"/>
  <c r="H3780" i="4"/>
  <c r="B3781" i="4"/>
  <c r="C3781" i="4"/>
  <c r="D3781" i="4"/>
  <c r="E3781" i="4"/>
  <c r="F3781" i="4"/>
  <c r="G3781" i="4"/>
  <c r="H3781" i="4"/>
  <c r="B3782" i="4"/>
  <c r="C3782" i="4"/>
  <c r="D3782" i="4"/>
  <c r="E3782" i="4"/>
  <c r="F3782" i="4"/>
  <c r="G3782" i="4"/>
  <c r="H3782" i="4"/>
  <c r="B3783" i="4"/>
  <c r="C3783" i="4"/>
  <c r="D3783" i="4"/>
  <c r="E3783" i="4"/>
  <c r="F3783" i="4"/>
  <c r="G3783" i="4"/>
  <c r="H3783" i="4"/>
  <c r="B3784" i="4"/>
  <c r="C3784" i="4"/>
  <c r="D3784" i="4"/>
  <c r="E3784" i="4"/>
  <c r="F3784" i="4"/>
  <c r="G3784" i="4"/>
  <c r="H3784" i="4"/>
  <c r="B3785" i="4"/>
  <c r="C3785" i="4"/>
  <c r="D3785" i="4"/>
  <c r="E3785" i="4"/>
  <c r="F3785" i="4"/>
  <c r="G3785" i="4"/>
  <c r="H3785" i="4"/>
  <c r="B3786" i="4"/>
  <c r="C3786" i="4"/>
  <c r="D3786" i="4"/>
  <c r="E3786" i="4"/>
  <c r="F3786" i="4"/>
  <c r="G3786" i="4"/>
  <c r="H3786" i="4"/>
  <c r="B3787" i="4"/>
  <c r="C3787" i="4"/>
  <c r="D3787" i="4"/>
  <c r="E3787" i="4"/>
  <c r="F3787" i="4"/>
  <c r="G3787" i="4"/>
  <c r="H3787" i="4"/>
  <c r="B3788" i="4"/>
  <c r="C3788" i="4"/>
  <c r="D3788" i="4"/>
  <c r="E3788" i="4"/>
  <c r="F3788" i="4"/>
  <c r="G3788" i="4"/>
  <c r="H3788" i="4"/>
  <c r="B3789" i="4"/>
  <c r="C3789" i="4"/>
  <c r="D3789" i="4"/>
  <c r="E3789" i="4"/>
  <c r="F3789" i="4"/>
  <c r="G3789" i="4"/>
  <c r="H3789" i="4"/>
  <c r="B3790" i="4"/>
  <c r="C3790" i="4"/>
  <c r="D3790" i="4"/>
  <c r="E3790" i="4"/>
  <c r="F3790" i="4"/>
  <c r="G3790" i="4"/>
  <c r="H3790" i="4"/>
  <c r="B3791" i="4"/>
  <c r="C3791" i="4"/>
  <c r="D3791" i="4"/>
  <c r="E3791" i="4"/>
  <c r="F3791" i="4"/>
  <c r="G3791" i="4"/>
  <c r="H3791" i="4"/>
  <c r="B3792" i="4"/>
  <c r="C3792" i="4"/>
  <c r="D3792" i="4"/>
  <c r="E3792" i="4"/>
  <c r="F3792" i="4"/>
  <c r="G3792" i="4"/>
  <c r="H3792" i="4"/>
  <c r="B3793" i="4"/>
  <c r="C3793" i="4"/>
  <c r="D3793" i="4"/>
  <c r="E3793" i="4"/>
  <c r="F3793" i="4"/>
  <c r="G3793" i="4"/>
  <c r="H3793" i="4"/>
  <c r="B3794" i="4"/>
  <c r="C3794" i="4"/>
  <c r="D3794" i="4"/>
  <c r="E3794" i="4"/>
  <c r="F3794" i="4"/>
  <c r="G3794" i="4"/>
  <c r="H3794" i="4"/>
  <c r="B3795" i="4"/>
  <c r="C3795" i="4"/>
  <c r="D3795" i="4"/>
  <c r="E3795" i="4"/>
  <c r="F3795" i="4"/>
  <c r="G3795" i="4"/>
  <c r="H3795" i="4"/>
  <c r="B3796" i="4"/>
  <c r="C3796" i="4"/>
  <c r="D3796" i="4"/>
  <c r="E3796" i="4"/>
  <c r="F3796" i="4"/>
  <c r="G3796" i="4"/>
  <c r="H3796" i="4"/>
  <c r="B3797" i="4"/>
  <c r="C3797" i="4"/>
  <c r="D3797" i="4"/>
  <c r="E3797" i="4"/>
  <c r="F3797" i="4"/>
  <c r="G3797" i="4"/>
  <c r="H3797" i="4"/>
  <c r="B3798" i="4"/>
  <c r="C3798" i="4"/>
  <c r="D3798" i="4"/>
  <c r="E3798" i="4"/>
  <c r="F3798" i="4"/>
  <c r="G3798" i="4"/>
  <c r="H3798" i="4"/>
  <c r="B3799" i="4"/>
  <c r="C3799" i="4"/>
  <c r="D3799" i="4"/>
  <c r="E3799" i="4"/>
  <c r="F3799" i="4"/>
  <c r="G3799" i="4"/>
  <c r="H3799" i="4"/>
  <c r="B3800" i="4"/>
  <c r="C3800" i="4"/>
  <c r="D3800" i="4"/>
  <c r="E3800" i="4"/>
  <c r="F3800" i="4"/>
  <c r="G3800" i="4"/>
  <c r="H3800" i="4"/>
  <c r="B3801" i="4"/>
  <c r="C3801" i="4"/>
  <c r="D3801" i="4"/>
  <c r="E3801" i="4"/>
  <c r="F3801" i="4"/>
  <c r="G3801" i="4"/>
  <c r="H3801" i="4"/>
  <c r="B3802" i="4"/>
  <c r="C3802" i="4"/>
  <c r="D3802" i="4"/>
  <c r="E3802" i="4"/>
  <c r="F3802" i="4"/>
  <c r="G3802" i="4"/>
  <c r="H3802" i="4"/>
  <c r="B3803" i="4"/>
  <c r="C3803" i="4"/>
  <c r="D3803" i="4"/>
  <c r="E3803" i="4"/>
  <c r="F3803" i="4"/>
  <c r="G3803" i="4"/>
  <c r="H3803" i="4"/>
  <c r="B3804" i="4"/>
  <c r="C3804" i="4"/>
  <c r="D3804" i="4"/>
  <c r="E3804" i="4"/>
  <c r="F3804" i="4"/>
  <c r="G3804" i="4"/>
  <c r="H3804" i="4"/>
  <c r="B3805" i="4"/>
  <c r="C3805" i="4"/>
  <c r="D3805" i="4"/>
  <c r="E3805" i="4"/>
  <c r="F3805" i="4"/>
  <c r="G3805" i="4"/>
  <c r="H3805" i="4"/>
  <c r="B3806" i="4"/>
  <c r="C3806" i="4"/>
  <c r="D3806" i="4"/>
  <c r="E3806" i="4"/>
  <c r="F3806" i="4"/>
  <c r="G3806" i="4"/>
  <c r="H3806" i="4"/>
  <c r="B3807" i="4"/>
  <c r="C3807" i="4"/>
  <c r="D3807" i="4"/>
  <c r="E3807" i="4"/>
  <c r="F3807" i="4"/>
  <c r="G3807" i="4"/>
  <c r="H3807" i="4"/>
  <c r="B3808" i="4"/>
  <c r="C3808" i="4"/>
  <c r="D3808" i="4"/>
  <c r="E3808" i="4"/>
  <c r="F3808" i="4"/>
  <c r="G3808" i="4"/>
  <c r="H3808" i="4"/>
  <c r="B3809" i="4"/>
  <c r="C3809" i="4"/>
  <c r="D3809" i="4"/>
  <c r="E3809" i="4"/>
  <c r="F3809" i="4"/>
  <c r="G3809" i="4"/>
  <c r="H3809" i="4"/>
  <c r="B3810" i="4"/>
  <c r="C3810" i="4"/>
  <c r="D3810" i="4"/>
  <c r="E3810" i="4"/>
  <c r="F3810" i="4"/>
  <c r="G3810" i="4"/>
  <c r="H3810" i="4"/>
  <c r="B3811" i="4"/>
  <c r="C3811" i="4"/>
  <c r="D3811" i="4"/>
  <c r="E3811" i="4"/>
  <c r="F3811" i="4"/>
  <c r="G3811" i="4"/>
  <c r="H3811" i="4"/>
  <c r="B3812" i="4"/>
  <c r="C3812" i="4"/>
  <c r="D3812" i="4"/>
  <c r="E3812" i="4"/>
  <c r="F3812" i="4"/>
  <c r="G3812" i="4"/>
  <c r="H3812" i="4"/>
  <c r="B3813" i="4"/>
  <c r="C3813" i="4"/>
  <c r="D3813" i="4"/>
  <c r="E3813" i="4"/>
  <c r="F3813" i="4"/>
  <c r="G3813" i="4"/>
  <c r="H3813" i="4"/>
  <c r="B3814" i="4"/>
  <c r="C3814" i="4"/>
  <c r="D3814" i="4"/>
  <c r="E3814" i="4"/>
  <c r="F3814" i="4"/>
  <c r="G3814" i="4"/>
  <c r="H3814" i="4"/>
  <c r="B3815" i="4"/>
  <c r="C3815" i="4"/>
  <c r="D3815" i="4"/>
  <c r="E3815" i="4"/>
  <c r="F3815" i="4"/>
  <c r="G3815" i="4"/>
  <c r="H3815" i="4"/>
  <c r="B3816" i="4"/>
  <c r="C3816" i="4"/>
  <c r="D3816" i="4"/>
  <c r="E3816" i="4"/>
  <c r="F3816" i="4"/>
  <c r="G3816" i="4"/>
  <c r="H3816" i="4"/>
  <c r="B3817" i="4"/>
  <c r="C3817" i="4"/>
  <c r="D3817" i="4"/>
  <c r="E3817" i="4"/>
  <c r="F3817" i="4"/>
  <c r="G3817" i="4"/>
  <c r="H3817" i="4"/>
  <c r="B3818" i="4"/>
  <c r="C3818" i="4"/>
  <c r="D3818" i="4"/>
  <c r="E3818" i="4"/>
  <c r="F3818" i="4"/>
  <c r="G3818" i="4"/>
  <c r="H3818" i="4"/>
  <c r="B3819" i="4"/>
  <c r="C3819" i="4"/>
  <c r="D3819" i="4"/>
  <c r="E3819" i="4"/>
  <c r="F3819" i="4"/>
  <c r="G3819" i="4"/>
  <c r="H3819" i="4"/>
  <c r="B3820" i="4"/>
  <c r="C3820" i="4"/>
  <c r="D3820" i="4"/>
  <c r="E3820" i="4"/>
  <c r="F3820" i="4"/>
  <c r="G3820" i="4"/>
  <c r="H3820" i="4"/>
  <c r="B3821" i="4"/>
  <c r="C3821" i="4"/>
  <c r="D3821" i="4"/>
  <c r="E3821" i="4"/>
  <c r="F3821" i="4"/>
  <c r="G3821" i="4"/>
  <c r="H3821" i="4"/>
  <c r="B3822" i="4"/>
  <c r="C3822" i="4"/>
  <c r="D3822" i="4"/>
  <c r="E3822" i="4"/>
  <c r="F3822" i="4"/>
  <c r="G3822" i="4"/>
  <c r="H3822" i="4"/>
  <c r="B3823" i="4"/>
  <c r="C3823" i="4"/>
  <c r="D3823" i="4"/>
  <c r="E3823" i="4"/>
  <c r="F3823" i="4"/>
  <c r="G3823" i="4"/>
  <c r="H3823" i="4"/>
  <c r="B3824" i="4"/>
  <c r="C3824" i="4"/>
  <c r="D3824" i="4"/>
  <c r="E3824" i="4"/>
  <c r="F3824" i="4"/>
  <c r="G3824" i="4"/>
  <c r="H3824" i="4"/>
  <c r="B3825" i="4"/>
  <c r="C3825" i="4"/>
  <c r="D3825" i="4"/>
  <c r="E3825" i="4"/>
  <c r="F3825" i="4"/>
  <c r="G3825" i="4"/>
  <c r="H3825" i="4"/>
  <c r="B3826" i="4"/>
  <c r="C3826" i="4"/>
  <c r="D3826" i="4"/>
  <c r="E3826" i="4"/>
  <c r="F3826" i="4"/>
  <c r="G3826" i="4"/>
  <c r="H3826" i="4"/>
  <c r="B3827" i="4"/>
  <c r="C3827" i="4"/>
  <c r="D3827" i="4"/>
  <c r="E3827" i="4"/>
  <c r="F3827" i="4"/>
  <c r="G3827" i="4"/>
  <c r="H3827" i="4"/>
  <c r="B3828" i="4"/>
  <c r="C3828" i="4"/>
  <c r="D3828" i="4"/>
  <c r="E3828" i="4"/>
  <c r="F3828" i="4"/>
  <c r="G3828" i="4"/>
  <c r="H3828" i="4"/>
  <c r="B3829" i="4"/>
  <c r="C3829" i="4"/>
  <c r="D3829" i="4"/>
  <c r="E3829" i="4"/>
  <c r="F3829" i="4"/>
  <c r="G3829" i="4"/>
  <c r="H3829" i="4"/>
  <c r="B3830" i="4"/>
  <c r="C3830" i="4"/>
  <c r="D3830" i="4"/>
  <c r="E3830" i="4"/>
  <c r="F3830" i="4"/>
  <c r="G3830" i="4"/>
  <c r="H3830" i="4"/>
  <c r="B3831" i="4"/>
  <c r="C3831" i="4"/>
  <c r="D3831" i="4"/>
  <c r="E3831" i="4"/>
  <c r="F3831" i="4"/>
  <c r="G3831" i="4"/>
  <c r="H3831" i="4"/>
  <c r="B3832" i="4"/>
  <c r="C3832" i="4"/>
  <c r="D3832" i="4"/>
  <c r="E3832" i="4"/>
  <c r="F3832" i="4"/>
  <c r="G3832" i="4"/>
  <c r="H3832" i="4"/>
  <c r="B3833" i="4"/>
  <c r="C3833" i="4"/>
  <c r="D3833" i="4"/>
  <c r="E3833" i="4"/>
  <c r="F3833" i="4"/>
  <c r="G3833" i="4"/>
  <c r="H3833" i="4"/>
  <c r="B3834" i="4"/>
  <c r="C3834" i="4"/>
  <c r="D3834" i="4"/>
  <c r="E3834" i="4"/>
  <c r="F3834" i="4"/>
  <c r="G3834" i="4"/>
  <c r="H3834" i="4"/>
  <c r="B3835" i="4"/>
  <c r="C3835" i="4"/>
  <c r="D3835" i="4"/>
  <c r="E3835" i="4"/>
  <c r="F3835" i="4"/>
  <c r="G3835" i="4"/>
  <c r="H3835" i="4"/>
  <c r="B3836" i="4"/>
  <c r="C3836" i="4"/>
  <c r="D3836" i="4"/>
  <c r="E3836" i="4"/>
  <c r="F3836" i="4"/>
  <c r="G3836" i="4"/>
  <c r="H3836" i="4"/>
  <c r="B3837" i="4"/>
  <c r="C3837" i="4"/>
  <c r="D3837" i="4"/>
  <c r="E3837" i="4"/>
  <c r="F3837" i="4"/>
  <c r="G3837" i="4"/>
  <c r="H3837" i="4"/>
  <c r="B3838" i="4"/>
  <c r="C3838" i="4"/>
  <c r="D3838" i="4"/>
  <c r="E3838" i="4"/>
  <c r="F3838" i="4"/>
  <c r="G3838" i="4"/>
  <c r="H3838" i="4"/>
  <c r="B3839" i="4"/>
  <c r="C3839" i="4"/>
  <c r="D3839" i="4"/>
  <c r="E3839" i="4"/>
  <c r="F3839" i="4"/>
  <c r="G3839" i="4"/>
  <c r="H3839" i="4"/>
  <c r="B3840" i="4"/>
  <c r="C3840" i="4"/>
  <c r="D3840" i="4"/>
  <c r="E3840" i="4"/>
  <c r="F3840" i="4"/>
  <c r="G3840" i="4"/>
  <c r="H3840" i="4"/>
  <c r="B3841" i="4"/>
  <c r="C3841" i="4"/>
  <c r="D3841" i="4"/>
  <c r="E3841" i="4"/>
  <c r="F3841" i="4"/>
  <c r="G3841" i="4"/>
  <c r="H3841" i="4"/>
  <c r="B3842" i="4"/>
  <c r="C3842" i="4"/>
  <c r="D3842" i="4"/>
  <c r="E3842" i="4"/>
  <c r="F3842" i="4"/>
  <c r="G3842" i="4"/>
  <c r="H3842" i="4"/>
  <c r="B3843" i="4"/>
  <c r="C3843" i="4"/>
  <c r="D3843" i="4"/>
  <c r="E3843" i="4"/>
  <c r="F3843" i="4"/>
  <c r="G3843" i="4"/>
  <c r="H3843" i="4"/>
  <c r="B3844" i="4"/>
  <c r="C3844" i="4"/>
  <c r="D3844" i="4"/>
  <c r="E3844" i="4"/>
  <c r="F3844" i="4"/>
  <c r="G3844" i="4"/>
  <c r="H3844" i="4"/>
  <c r="B3845" i="4"/>
  <c r="C3845" i="4"/>
  <c r="D3845" i="4"/>
  <c r="E3845" i="4"/>
  <c r="F3845" i="4"/>
  <c r="G3845" i="4"/>
  <c r="H3845" i="4"/>
  <c r="B3846" i="4"/>
  <c r="C3846" i="4"/>
  <c r="D3846" i="4"/>
  <c r="E3846" i="4"/>
  <c r="F3846" i="4"/>
  <c r="G3846" i="4"/>
  <c r="H3846" i="4"/>
  <c r="B3847" i="4"/>
  <c r="C3847" i="4"/>
  <c r="D3847" i="4"/>
  <c r="E3847" i="4"/>
  <c r="F3847" i="4"/>
  <c r="G3847" i="4"/>
  <c r="H3847" i="4"/>
  <c r="B3848" i="4"/>
  <c r="C3848" i="4"/>
  <c r="D3848" i="4"/>
  <c r="E3848" i="4"/>
  <c r="F3848" i="4"/>
  <c r="G3848" i="4"/>
  <c r="H3848" i="4"/>
  <c r="B3849" i="4"/>
  <c r="C3849" i="4"/>
  <c r="D3849" i="4"/>
  <c r="E3849" i="4"/>
  <c r="F3849" i="4"/>
  <c r="G3849" i="4"/>
  <c r="H3849" i="4"/>
  <c r="B3850" i="4"/>
  <c r="C3850" i="4"/>
  <c r="D3850" i="4"/>
  <c r="E3850" i="4"/>
  <c r="F3850" i="4"/>
  <c r="G3850" i="4"/>
  <c r="H3850" i="4"/>
  <c r="B3851" i="4"/>
  <c r="C3851" i="4"/>
  <c r="D3851" i="4"/>
  <c r="E3851" i="4"/>
  <c r="F3851" i="4"/>
  <c r="G3851" i="4"/>
  <c r="H3851" i="4"/>
  <c r="B3852" i="4"/>
  <c r="C3852" i="4"/>
  <c r="D3852" i="4"/>
  <c r="E3852" i="4"/>
  <c r="F3852" i="4"/>
  <c r="G3852" i="4"/>
  <c r="H3852" i="4"/>
  <c r="B3853" i="4"/>
  <c r="C3853" i="4"/>
  <c r="D3853" i="4"/>
  <c r="E3853" i="4"/>
  <c r="F3853" i="4"/>
  <c r="G3853" i="4"/>
  <c r="H3853" i="4"/>
  <c r="B3854" i="4"/>
  <c r="C3854" i="4"/>
  <c r="D3854" i="4"/>
  <c r="E3854" i="4"/>
  <c r="F3854" i="4"/>
  <c r="G3854" i="4"/>
  <c r="H3854" i="4"/>
  <c r="B3855" i="4"/>
  <c r="C3855" i="4"/>
  <c r="D3855" i="4"/>
  <c r="E3855" i="4"/>
  <c r="F3855" i="4"/>
  <c r="G3855" i="4"/>
  <c r="H3855" i="4"/>
  <c r="B3856" i="4"/>
  <c r="C3856" i="4"/>
  <c r="D3856" i="4"/>
  <c r="E3856" i="4"/>
  <c r="F3856" i="4"/>
  <c r="G3856" i="4"/>
  <c r="H3856" i="4"/>
  <c r="B3857" i="4"/>
  <c r="C3857" i="4"/>
  <c r="D3857" i="4"/>
  <c r="E3857" i="4"/>
  <c r="F3857" i="4"/>
  <c r="G3857" i="4"/>
  <c r="H3857" i="4"/>
  <c r="B3858" i="4"/>
  <c r="C3858" i="4"/>
  <c r="D3858" i="4"/>
  <c r="E3858" i="4"/>
  <c r="F3858" i="4"/>
  <c r="G3858" i="4"/>
  <c r="H3858" i="4"/>
  <c r="B3859" i="4"/>
  <c r="C3859" i="4"/>
  <c r="D3859" i="4"/>
  <c r="E3859" i="4"/>
  <c r="F3859" i="4"/>
  <c r="G3859" i="4"/>
  <c r="H3859" i="4"/>
  <c r="B3860" i="4"/>
  <c r="C3860" i="4"/>
  <c r="D3860" i="4"/>
  <c r="E3860" i="4"/>
  <c r="F3860" i="4"/>
  <c r="G3860" i="4"/>
  <c r="H3860" i="4"/>
  <c r="B3861" i="4"/>
  <c r="C3861" i="4"/>
  <c r="D3861" i="4"/>
  <c r="E3861" i="4"/>
  <c r="F3861" i="4"/>
  <c r="G3861" i="4"/>
  <c r="H3861" i="4"/>
  <c r="B3862" i="4"/>
  <c r="C3862" i="4"/>
  <c r="D3862" i="4"/>
  <c r="E3862" i="4"/>
  <c r="F3862" i="4"/>
  <c r="G3862" i="4"/>
  <c r="H3862" i="4"/>
  <c r="B3863" i="4"/>
  <c r="C3863" i="4"/>
  <c r="D3863" i="4"/>
  <c r="E3863" i="4"/>
  <c r="F3863" i="4"/>
  <c r="G3863" i="4"/>
  <c r="H3863" i="4"/>
  <c r="B3864" i="4"/>
  <c r="C3864" i="4"/>
  <c r="D3864" i="4"/>
  <c r="E3864" i="4"/>
  <c r="F3864" i="4"/>
  <c r="G3864" i="4"/>
  <c r="H3864" i="4"/>
  <c r="B3865" i="4"/>
  <c r="C3865" i="4"/>
  <c r="D3865" i="4"/>
  <c r="E3865" i="4"/>
  <c r="F3865" i="4"/>
  <c r="G3865" i="4"/>
  <c r="H3865" i="4"/>
  <c r="B3866" i="4"/>
  <c r="C3866" i="4"/>
  <c r="D3866" i="4"/>
  <c r="E3866" i="4"/>
  <c r="F3866" i="4"/>
  <c r="G3866" i="4"/>
  <c r="H3866" i="4"/>
  <c r="B3867" i="4"/>
  <c r="C3867" i="4"/>
  <c r="D3867" i="4"/>
  <c r="E3867" i="4"/>
  <c r="F3867" i="4"/>
  <c r="G3867" i="4"/>
  <c r="H3867" i="4"/>
  <c r="B3868" i="4"/>
  <c r="C3868" i="4"/>
  <c r="D3868" i="4"/>
  <c r="E3868" i="4"/>
  <c r="F3868" i="4"/>
  <c r="G3868" i="4"/>
  <c r="H3868" i="4"/>
  <c r="B3869" i="4"/>
  <c r="C3869" i="4"/>
  <c r="D3869" i="4"/>
  <c r="E3869" i="4"/>
  <c r="F3869" i="4"/>
  <c r="G3869" i="4"/>
  <c r="H3869" i="4"/>
  <c r="B3870" i="4"/>
  <c r="C3870" i="4"/>
  <c r="D3870" i="4"/>
  <c r="E3870" i="4"/>
  <c r="F3870" i="4"/>
  <c r="G3870" i="4"/>
  <c r="H3870" i="4"/>
  <c r="B3871" i="4"/>
  <c r="C3871" i="4"/>
  <c r="D3871" i="4"/>
  <c r="E3871" i="4"/>
  <c r="F3871" i="4"/>
  <c r="G3871" i="4"/>
  <c r="H3871" i="4"/>
  <c r="B3872" i="4"/>
  <c r="C3872" i="4"/>
  <c r="D3872" i="4"/>
  <c r="E3872" i="4"/>
  <c r="F3872" i="4"/>
  <c r="G3872" i="4"/>
  <c r="H3872" i="4"/>
  <c r="B3873" i="4"/>
  <c r="C3873" i="4"/>
  <c r="D3873" i="4"/>
  <c r="E3873" i="4"/>
  <c r="F3873" i="4"/>
  <c r="G3873" i="4"/>
  <c r="H3873" i="4"/>
  <c r="B3874" i="4"/>
  <c r="C3874" i="4"/>
  <c r="D3874" i="4"/>
  <c r="E3874" i="4"/>
  <c r="F3874" i="4"/>
  <c r="G3874" i="4"/>
  <c r="H3874" i="4"/>
  <c r="B3875" i="4"/>
  <c r="C3875" i="4"/>
  <c r="D3875" i="4"/>
  <c r="E3875" i="4"/>
  <c r="F3875" i="4"/>
  <c r="G3875" i="4"/>
  <c r="H3875" i="4"/>
  <c r="B3876" i="4"/>
  <c r="C3876" i="4"/>
  <c r="D3876" i="4"/>
  <c r="E3876" i="4"/>
  <c r="F3876" i="4"/>
  <c r="G3876" i="4"/>
  <c r="H3876" i="4"/>
  <c r="B3877" i="4"/>
  <c r="C3877" i="4"/>
  <c r="D3877" i="4"/>
  <c r="E3877" i="4"/>
  <c r="F3877" i="4"/>
  <c r="G3877" i="4"/>
  <c r="H3877" i="4"/>
  <c r="B3878" i="4"/>
  <c r="C3878" i="4"/>
  <c r="D3878" i="4"/>
  <c r="E3878" i="4"/>
  <c r="F3878" i="4"/>
  <c r="G3878" i="4"/>
  <c r="H3878" i="4"/>
  <c r="B3879" i="4"/>
  <c r="C3879" i="4"/>
  <c r="D3879" i="4"/>
  <c r="E3879" i="4"/>
  <c r="F3879" i="4"/>
  <c r="G3879" i="4"/>
  <c r="H3879" i="4"/>
  <c r="B3880" i="4"/>
  <c r="C3880" i="4"/>
  <c r="D3880" i="4"/>
  <c r="E3880" i="4"/>
  <c r="F3880" i="4"/>
  <c r="G3880" i="4"/>
  <c r="H3880" i="4"/>
  <c r="B3881" i="4"/>
  <c r="C3881" i="4"/>
  <c r="D3881" i="4"/>
  <c r="E3881" i="4"/>
  <c r="F3881" i="4"/>
  <c r="G3881" i="4"/>
  <c r="H3881" i="4"/>
  <c r="B3882" i="4"/>
  <c r="C3882" i="4"/>
  <c r="D3882" i="4"/>
  <c r="E3882" i="4"/>
  <c r="F3882" i="4"/>
  <c r="G3882" i="4"/>
  <c r="H3882" i="4"/>
  <c r="B3883" i="4"/>
  <c r="C3883" i="4"/>
  <c r="D3883" i="4"/>
  <c r="E3883" i="4"/>
  <c r="F3883" i="4"/>
  <c r="G3883" i="4"/>
  <c r="H3883" i="4"/>
  <c r="B3884" i="4"/>
  <c r="C3884" i="4"/>
  <c r="D3884" i="4"/>
  <c r="E3884" i="4"/>
  <c r="F3884" i="4"/>
  <c r="G3884" i="4"/>
  <c r="H3884" i="4"/>
  <c r="B3885" i="4"/>
  <c r="C3885" i="4"/>
  <c r="D3885" i="4"/>
  <c r="E3885" i="4"/>
  <c r="F3885" i="4"/>
  <c r="G3885" i="4"/>
  <c r="H3885" i="4"/>
  <c r="B3886" i="4"/>
  <c r="C3886" i="4"/>
  <c r="D3886" i="4"/>
  <c r="E3886" i="4"/>
  <c r="F3886" i="4"/>
  <c r="G3886" i="4"/>
  <c r="H3886" i="4"/>
  <c r="B3887" i="4"/>
  <c r="C3887" i="4"/>
  <c r="D3887" i="4"/>
  <c r="E3887" i="4"/>
  <c r="F3887" i="4"/>
  <c r="G3887" i="4"/>
  <c r="H3887" i="4"/>
  <c r="B3888" i="4"/>
  <c r="C3888" i="4"/>
  <c r="D3888" i="4"/>
  <c r="E3888" i="4"/>
  <c r="F3888" i="4"/>
  <c r="G3888" i="4"/>
  <c r="H3888" i="4"/>
  <c r="B3889" i="4"/>
  <c r="C3889" i="4"/>
  <c r="D3889" i="4"/>
  <c r="E3889" i="4"/>
  <c r="F3889" i="4"/>
  <c r="G3889" i="4"/>
  <c r="H3889" i="4"/>
  <c r="B3890" i="4"/>
  <c r="C3890" i="4"/>
  <c r="D3890" i="4"/>
  <c r="E3890" i="4"/>
  <c r="F3890" i="4"/>
  <c r="G3890" i="4"/>
  <c r="H3890" i="4"/>
  <c r="B3891" i="4"/>
  <c r="C3891" i="4"/>
  <c r="D3891" i="4"/>
  <c r="E3891" i="4"/>
  <c r="F3891" i="4"/>
  <c r="G3891" i="4"/>
  <c r="H3891" i="4"/>
  <c r="B3892" i="4"/>
  <c r="C3892" i="4"/>
  <c r="D3892" i="4"/>
  <c r="E3892" i="4"/>
  <c r="F3892" i="4"/>
  <c r="G3892" i="4"/>
  <c r="H3892" i="4"/>
  <c r="B3893" i="4"/>
  <c r="C3893" i="4"/>
  <c r="D3893" i="4"/>
  <c r="E3893" i="4"/>
  <c r="F3893" i="4"/>
  <c r="G3893" i="4"/>
  <c r="H3893" i="4"/>
  <c r="B3894" i="4"/>
  <c r="C3894" i="4"/>
  <c r="D3894" i="4"/>
  <c r="E3894" i="4"/>
  <c r="F3894" i="4"/>
  <c r="G3894" i="4"/>
  <c r="H3894" i="4"/>
  <c r="B3895" i="4"/>
  <c r="C3895" i="4"/>
  <c r="D3895" i="4"/>
  <c r="E3895" i="4"/>
  <c r="F3895" i="4"/>
  <c r="G3895" i="4"/>
  <c r="H3895" i="4"/>
  <c r="B3896" i="4"/>
  <c r="C3896" i="4"/>
  <c r="D3896" i="4"/>
  <c r="E3896" i="4"/>
  <c r="F3896" i="4"/>
  <c r="G3896" i="4"/>
  <c r="H3896" i="4"/>
  <c r="B3897" i="4"/>
  <c r="C3897" i="4"/>
  <c r="D3897" i="4"/>
  <c r="E3897" i="4"/>
  <c r="F3897" i="4"/>
  <c r="G3897" i="4"/>
  <c r="H3897" i="4"/>
  <c r="B3898" i="4"/>
  <c r="C3898" i="4"/>
  <c r="D3898" i="4"/>
  <c r="E3898" i="4"/>
  <c r="F3898" i="4"/>
  <c r="G3898" i="4"/>
  <c r="H3898" i="4"/>
  <c r="B3899" i="4"/>
  <c r="C3899" i="4"/>
  <c r="D3899" i="4"/>
  <c r="E3899" i="4"/>
  <c r="F3899" i="4"/>
  <c r="G3899" i="4"/>
  <c r="H3899" i="4"/>
  <c r="B3900" i="4"/>
  <c r="C3900" i="4"/>
  <c r="D3900" i="4"/>
  <c r="E3900" i="4"/>
  <c r="F3900" i="4"/>
  <c r="G3900" i="4"/>
  <c r="H3900" i="4"/>
  <c r="B3901" i="4"/>
  <c r="C3901" i="4"/>
  <c r="D3901" i="4"/>
  <c r="E3901" i="4"/>
  <c r="F3901" i="4"/>
  <c r="G3901" i="4"/>
  <c r="H3901" i="4"/>
  <c r="B3902" i="4"/>
  <c r="C3902" i="4"/>
  <c r="D3902" i="4"/>
  <c r="E3902" i="4"/>
  <c r="F3902" i="4"/>
  <c r="G3902" i="4"/>
  <c r="H3902" i="4"/>
  <c r="B3903" i="4"/>
  <c r="C3903" i="4"/>
  <c r="D3903" i="4"/>
  <c r="E3903" i="4"/>
  <c r="F3903" i="4"/>
  <c r="G3903" i="4"/>
  <c r="H3903" i="4"/>
  <c r="B3904" i="4"/>
  <c r="C3904" i="4"/>
  <c r="D3904" i="4"/>
  <c r="E3904" i="4"/>
  <c r="F3904" i="4"/>
  <c r="G3904" i="4"/>
  <c r="H3904" i="4"/>
  <c r="B3905" i="4"/>
  <c r="C3905" i="4"/>
  <c r="D3905" i="4"/>
  <c r="E3905" i="4"/>
  <c r="F3905" i="4"/>
  <c r="G3905" i="4"/>
  <c r="H3905" i="4"/>
  <c r="B3906" i="4"/>
  <c r="C3906" i="4"/>
  <c r="D3906" i="4"/>
  <c r="E3906" i="4"/>
  <c r="F3906" i="4"/>
  <c r="G3906" i="4"/>
  <c r="H3906" i="4"/>
  <c r="B3907" i="4"/>
  <c r="C3907" i="4"/>
  <c r="D3907" i="4"/>
  <c r="E3907" i="4"/>
  <c r="F3907" i="4"/>
  <c r="G3907" i="4"/>
  <c r="H3907" i="4"/>
  <c r="B3908" i="4"/>
  <c r="C3908" i="4"/>
  <c r="D3908" i="4"/>
  <c r="E3908" i="4"/>
  <c r="F3908" i="4"/>
  <c r="G3908" i="4"/>
  <c r="H3908" i="4"/>
  <c r="B3909" i="4"/>
  <c r="C3909" i="4"/>
  <c r="D3909" i="4"/>
  <c r="E3909" i="4"/>
  <c r="F3909" i="4"/>
  <c r="G3909" i="4"/>
  <c r="H3909" i="4"/>
  <c r="B3910" i="4"/>
  <c r="C3910" i="4"/>
  <c r="D3910" i="4"/>
  <c r="E3910" i="4"/>
  <c r="F3910" i="4"/>
  <c r="G3910" i="4"/>
  <c r="H3910" i="4"/>
  <c r="B3911" i="4"/>
  <c r="C3911" i="4"/>
  <c r="D3911" i="4"/>
  <c r="E3911" i="4"/>
  <c r="F3911" i="4"/>
  <c r="G3911" i="4"/>
  <c r="H3911" i="4"/>
  <c r="B3912" i="4"/>
  <c r="C3912" i="4"/>
  <c r="D3912" i="4"/>
  <c r="E3912" i="4"/>
  <c r="F3912" i="4"/>
  <c r="G3912" i="4"/>
  <c r="H3912" i="4"/>
  <c r="B3913" i="4"/>
  <c r="C3913" i="4"/>
  <c r="D3913" i="4"/>
  <c r="E3913" i="4"/>
  <c r="F3913" i="4"/>
  <c r="G3913" i="4"/>
  <c r="H3913" i="4"/>
  <c r="B3914" i="4"/>
  <c r="C3914" i="4"/>
  <c r="D3914" i="4"/>
  <c r="E3914" i="4"/>
  <c r="F3914" i="4"/>
  <c r="G3914" i="4"/>
  <c r="H3914" i="4"/>
  <c r="B3915" i="4"/>
  <c r="C3915" i="4"/>
  <c r="D3915" i="4"/>
  <c r="E3915" i="4"/>
  <c r="F3915" i="4"/>
  <c r="G3915" i="4"/>
  <c r="H3915" i="4"/>
  <c r="B3916" i="4"/>
  <c r="C3916" i="4"/>
  <c r="D3916" i="4"/>
  <c r="E3916" i="4"/>
  <c r="F3916" i="4"/>
  <c r="G3916" i="4"/>
  <c r="H3916" i="4"/>
  <c r="B3917" i="4"/>
  <c r="C3917" i="4"/>
  <c r="D3917" i="4"/>
  <c r="E3917" i="4"/>
  <c r="F3917" i="4"/>
  <c r="G3917" i="4"/>
  <c r="H3917" i="4"/>
  <c r="B3918" i="4"/>
  <c r="C3918" i="4"/>
  <c r="D3918" i="4"/>
  <c r="E3918" i="4"/>
  <c r="F3918" i="4"/>
  <c r="G3918" i="4"/>
  <c r="H3918" i="4"/>
  <c r="B3919" i="4"/>
  <c r="C3919" i="4"/>
  <c r="D3919" i="4"/>
  <c r="E3919" i="4"/>
  <c r="F3919" i="4"/>
  <c r="G3919" i="4"/>
  <c r="H3919" i="4"/>
  <c r="B3920" i="4"/>
  <c r="C3920" i="4"/>
  <c r="D3920" i="4"/>
  <c r="E3920" i="4"/>
  <c r="F3920" i="4"/>
  <c r="G3920" i="4"/>
  <c r="H3920" i="4"/>
  <c r="B3921" i="4"/>
  <c r="C3921" i="4"/>
  <c r="D3921" i="4"/>
  <c r="E3921" i="4"/>
  <c r="F3921" i="4"/>
  <c r="G3921" i="4"/>
  <c r="H3921" i="4"/>
  <c r="B3922" i="4"/>
  <c r="C3922" i="4"/>
  <c r="D3922" i="4"/>
  <c r="E3922" i="4"/>
  <c r="F3922" i="4"/>
  <c r="G3922" i="4"/>
  <c r="H3922" i="4"/>
  <c r="B3923" i="4"/>
  <c r="C3923" i="4"/>
  <c r="D3923" i="4"/>
  <c r="E3923" i="4"/>
  <c r="F3923" i="4"/>
  <c r="G3923" i="4"/>
  <c r="H3923" i="4"/>
  <c r="B3924" i="4"/>
  <c r="C3924" i="4"/>
  <c r="D3924" i="4"/>
  <c r="E3924" i="4"/>
  <c r="F3924" i="4"/>
  <c r="G3924" i="4"/>
  <c r="H3924" i="4"/>
  <c r="B3925" i="4"/>
  <c r="C3925" i="4"/>
  <c r="D3925" i="4"/>
  <c r="E3925" i="4"/>
  <c r="F3925" i="4"/>
  <c r="G3925" i="4"/>
  <c r="H3925" i="4"/>
  <c r="B3926" i="4"/>
  <c r="C3926" i="4"/>
  <c r="D3926" i="4"/>
  <c r="E3926" i="4"/>
  <c r="F3926" i="4"/>
  <c r="G3926" i="4"/>
  <c r="H3926" i="4"/>
  <c r="B3927" i="4"/>
  <c r="C3927" i="4"/>
  <c r="D3927" i="4"/>
  <c r="E3927" i="4"/>
  <c r="F3927" i="4"/>
  <c r="G3927" i="4"/>
  <c r="H3927" i="4"/>
  <c r="B3928" i="4"/>
  <c r="C3928" i="4"/>
  <c r="D3928" i="4"/>
  <c r="E3928" i="4"/>
  <c r="F3928" i="4"/>
  <c r="G3928" i="4"/>
  <c r="H3928" i="4"/>
  <c r="B3929" i="4"/>
  <c r="C3929" i="4"/>
  <c r="D3929" i="4"/>
  <c r="E3929" i="4"/>
  <c r="F3929" i="4"/>
  <c r="G3929" i="4"/>
  <c r="H3929" i="4"/>
  <c r="B3930" i="4"/>
  <c r="C3930" i="4"/>
  <c r="D3930" i="4"/>
  <c r="E3930" i="4"/>
  <c r="F3930" i="4"/>
  <c r="G3930" i="4"/>
  <c r="H3930" i="4"/>
  <c r="B3931" i="4"/>
  <c r="C3931" i="4"/>
  <c r="D3931" i="4"/>
  <c r="E3931" i="4"/>
  <c r="F3931" i="4"/>
  <c r="G3931" i="4"/>
  <c r="H3931" i="4"/>
  <c r="B3932" i="4"/>
  <c r="C3932" i="4"/>
  <c r="D3932" i="4"/>
  <c r="E3932" i="4"/>
  <c r="F3932" i="4"/>
  <c r="G3932" i="4"/>
  <c r="H3932" i="4"/>
  <c r="B3933" i="4"/>
  <c r="C3933" i="4"/>
  <c r="D3933" i="4"/>
  <c r="E3933" i="4"/>
  <c r="F3933" i="4"/>
  <c r="G3933" i="4"/>
  <c r="H3933" i="4"/>
  <c r="B3934" i="4"/>
  <c r="C3934" i="4"/>
  <c r="D3934" i="4"/>
  <c r="E3934" i="4"/>
  <c r="F3934" i="4"/>
  <c r="G3934" i="4"/>
  <c r="H3934" i="4"/>
  <c r="B3935" i="4"/>
  <c r="C3935" i="4"/>
  <c r="D3935" i="4"/>
  <c r="E3935" i="4"/>
  <c r="F3935" i="4"/>
  <c r="G3935" i="4"/>
  <c r="H3935" i="4"/>
  <c r="B3936" i="4"/>
  <c r="C3936" i="4"/>
  <c r="D3936" i="4"/>
  <c r="E3936" i="4"/>
  <c r="F3936" i="4"/>
  <c r="G3936" i="4"/>
  <c r="H3936" i="4"/>
  <c r="B3937" i="4"/>
  <c r="C3937" i="4"/>
  <c r="D3937" i="4"/>
  <c r="E3937" i="4"/>
  <c r="F3937" i="4"/>
  <c r="G3937" i="4"/>
  <c r="H3937" i="4"/>
  <c r="B3938" i="4"/>
  <c r="C3938" i="4"/>
  <c r="D3938" i="4"/>
  <c r="E3938" i="4"/>
  <c r="F3938" i="4"/>
  <c r="G3938" i="4"/>
  <c r="H3938" i="4"/>
  <c r="B3939" i="4"/>
  <c r="C3939" i="4"/>
  <c r="D3939" i="4"/>
  <c r="E3939" i="4"/>
  <c r="F3939" i="4"/>
  <c r="G3939" i="4"/>
  <c r="H3939" i="4"/>
  <c r="B3940" i="4"/>
  <c r="C3940" i="4"/>
  <c r="D3940" i="4"/>
  <c r="E3940" i="4"/>
  <c r="F3940" i="4"/>
  <c r="G3940" i="4"/>
  <c r="H3940" i="4"/>
  <c r="B3941" i="4"/>
  <c r="C3941" i="4"/>
  <c r="D3941" i="4"/>
  <c r="E3941" i="4"/>
  <c r="F3941" i="4"/>
  <c r="G3941" i="4"/>
  <c r="H3941" i="4"/>
  <c r="B3942" i="4"/>
  <c r="C3942" i="4"/>
  <c r="D3942" i="4"/>
  <c r="E3942" i="4"/>
  <c r="F3942" i="4"/>
  <c r="G3942" i="4"/>
  <c r="H3942" i="4"/>
  <c r="B3943" i="4"/>
  <c r="C3943" i="4"/>
  <c r="D3943" i="4"/>
  <c r="E3943" i="4"/>
  <c r="F3943" i="4"/>
  <c r="G3943" i="4"/>
  <c r="H3943" i="4"/>
  <c r="B3944" i="4"/>
  <c r="C3944" i="4"/>
  <c r="D3944" i="4"/>
  <c r="E3944" i="4"/>
  <c r="F3944" i="4"/>
  <c r="G3944" i="4"/>
  <c r="H3944" i="4"/>
  <c r="B3945" i="4"/>
  <c r="C3945" i="4"/>
  <c r="D3945" i="4"/>
  <c r="E3945" i="4"/>
  <c r="F3945" i="4"/>
  <c r="G3945" i="4"/>
  <c r="H3945" i="4"/>
  <c r="B3946" i="4"/>
  <c r="C3946" i="4"/>
  <c r="D3946" i="4"/>
  <c r="E3946" i="4"/>
  <c r="F3946" i="4"/>
  <c r="G3946" i="4"/>
  <c r="H3946" i="4"/>
  <c r="B3947" i="4"/>
  <c r="C3947" i="4"/>
  <c r="D3947" i="4"/>
  <c r="E3947" i="4"/>
  <c r="F3947" i="4"/>
  <c r="G3947" i="4"/>
  <c r="H3947" i="4"/>
  <c r="B3948" i="4"/>
  <c r="C3948" i="4"/>
  <c r="D3948" i="4"/>
  <c r="E3948" i="4"/>
  <c r="F3948" i="4"/>
  <c r="G3948" i="4"/>
  <c r="H3948" i="4"/>
  <c r="B3949" i="4"/>
  <c r="C3949" i="4"/>
  <c r="D3949" i="4"/>
  <c r="E3949" i="4"/>
  <c r="F3949" i="4"/>
  <c r="G3949" i="4"/>
  <c r="H3949" i="4"/>
  <c r="B3950" i="4"/>
  <c r="C3950" i="4"/>
  <c r="D3950" i="4"/>
  <c r="E3950" i="4"/>
  <c r="F3950" i="4"/>
  <c r="G3950" i="4"/>
  <c r="H3950" i="4"/>
  <c r="B3951" i="4"/>
  <c r="C3951" i="4"/>
  <c r="D3951" i="4"/>
  <c r="E3951" i="4"/>
  <c r="F3951" i="4"/>
  <c r="G3951" i="4"/>
  <c r="H3951" i="4"/>
  <c r="B3952" i="4"/>
  <c r="C3952" i="4"/>
  <c r="D3952" i="4"/>
  <c r="E3952" i="4"/>
  <c r="F3952" i="4"/>
  <c r="G3952" i="4"/>
  <c r="H3952" i="4"/>
  <c r="B3953" i="4"/>
  <c r="C3953" i="4"/>
  <c r="D3953" i="4"/>
  <c r="E3953" i="4"/>
  <c r="F3953" i="4"/>
  <c r="G3953" i="4"/>
  <c r="H3953" i="4"/>
  <c r="B3954" i="4"/>
  <c r="C3954" i="4"/>
  <c r="D3954" i="4"/>
  <c r="E3954" i="4"/>
  <c r="F3954" i="4"/>
  <c r="G3954" i="4"/>
  <c r="H3954" i="4"/>
  <c r="B3955" i="4"/>
  <c r="C3955" i="4"/>
  <c r="D3955" i="4"/>
  <c r="E3955" i="4"/>
  <c r="F3955" i="4"/>
  <c r="G3955" i="4"/>
  <c r="H3955" i="4"/>
  <c r="B3956" i="4"/>
  <c r="C3956" i="4"/>
  <c r="D3956" i="4"/>
  <c r="E3956" i="4"/>
  <c r="F3956" i="4"/>
  <c r="G3956" i="4"/>
  <c r="H3956" i="4"/>
  <c r="B3957" i="4"/>
  <c r="C3957" i="4"/>
  <c r="D3957" i="4"/>
  <c r="E3957" i="4"/>
  <c r="F3957" i="4"/>
  <c r="G3957" i="4"/>
  <c r="H3957" i="4"/>
  <c r="B3958" i="4"/>
  <c r="C3958" i="4"/>
  <c r="D3958" i="4"/>
  <c r="E3958" i="4"/>
  <c r="F3958" i="4"/>
  <c r="G3958" i="4"/>
  <c r="H3958" i="4"/>
  <c r="B3959" i="4"/>
  <c r="C3959" i="4"/>
  <c r="D3959" i="4"/>
  <c r="E3959" i="4"/>
  <c r="F3959" i="4"/>
  <c r="G3959" i="4"/>
  <c r="H3959" i="4"/>
  <c r="B3960" i="4"/>
  <c r="C3960" i="4"/>
  <c r="D3960" i="4"/>
  <c r="E3960" i="4"/>
  <c r="F3960" i="4"/>
  <c r="G3960" i="4"/>
  <c r="H3960" i="4"/>
  <c r="B3961" i="4"/>
  <c r="C3961" i="4"/>
  <c r="D3961" i="4"/>
  <c r="E3961" i="4"/>
  <c r="F3961" i="4"/>
  <c r="G3961" i="4"/>
  <c r="H3961" i="4"/>
  <c r="B3962" i="4"/>
  <c r="C3962" i="4"/>
  <c r="D3962" i="4"/>
  <c r="E3962" i="4"/>
  <c r="F3962" i="4"/>
  <c r="G3962" i="4"/>
  <c r="H3962" i="4"/>
  <c r="B3963" i="4"/>
  <c r="C3963" i="4"/>
  <c r="D3963" i="4"/>
  <c r="E3963" i="4"/>
  <c r="F3963" i="4"/>
  <c r="G3963" i="4"/>
  <c r="H3963" i="4"/>
  <c r="B3964" i="4"/>
  <c r="C3964" i="4"/>
  <c r="D3964" i="4"/>
  <c r="E3964" i="4"/>
  <c r="F3964" i="4"/>
  <c r="G3964" i="4"/>
  <c r="H3964" i="4"/>
  <c r="B3965" i="4"/>
  <c r="C3965" i="4"/>
  <c r="D3965" i="4"/>
  <c r="E3965" i="4"/>
  <c r="F3965" i="4"/>
  <c r="G3965" i="4"/>
  <c r="H3965" i="4"/>
  <c r="B3966" i="4"/>
  <c r="C3966" i="4"/>
  <c r="D3966" i="4"/>
  <c r="E3966" i="4"/>
  <c r="F3966" i="4"/>
  <c r="G3966" i="4"/>
  <c r="H3966" i="4"/>
  <c r="B3967" i="4"/>
  <c r="C3967" i="4"/>
  <c r="D3967" i="4"/>
  <c r="E3967" i="4"/>
  <c r="F3967" i="4"/>
  <c r="G3967" i="4"/>
  <c r="H3967" i="4"/>
  <c r="B3968" i="4"/>
  <c r="C3968" i="4"/>
  <c r="D3968" i="4"/>
  <c r="E3968" i="4"/>
  <c r="F3968" i="4"/>
  <c r="G3968" i="4"/>
  <c r="H3968" i="4"/>
  <c r="B3969" i="4"/>
  <c r="C3969" i="4"/>
  <c r="D3969" i="4"/>
  <c r="E3969" i="4"/>
  <c r="F3969" i="4"/>
  <c r="G3969" i="4"/>
  <c r="H3969" i="4"/>
  <c r="B3970" i="4"/>
  <c r="C3970" i="4"/>
  <c r="D3970" i="4"/>
  <c r="E3970" i="4"/>
  <c r="F3970" i="4"/>
  <c r="G3970" i="4"/>
  <c r="H3970" i="4"/>
  <c r="B3971" i="4"/>
  <c r="C3971" i="4"/>
  <c r="D3971" i="4"/>
  <c r="E3971" i="4"/>
  <c r="F3971" i="4"/>
  <c r="G3971" i="4"/>
  <c r="H3971" i="4"/>
  <c r="B3972" i="4"/>
  <c r="C3972" i="4"/>
  <c r="D3972" i="4"/>
  <c r="E3972" i="4"/>
  <c r="F3972" i="4"/>
  <c r="G3972" i="4"/>
  <c r="H3972" i="4"/>
  <c r="B3973" i="4"/>
  <c r="C3973" i="4"/>
  <c r="D3973" i="4"/>
  <c r="E3973" i="4"/>
  <c r="F3973" i="4"/>
  <c r="G3973" i="4"/>
  <c r="H3973" i="4"/>
  <c r="B3974" i="4"/>
  <c r="C3974" i="4"/>
  <c r="D3974" i="4"/>
  <c r="E3974" i="4"/>
  <c r="F3974" i="4"/>
  <c r="G3974" i="4"/>
  <c r="H3974" i="4"/>
  <c r="B3975" i="4"/>
  <c r="C3975" i="4"/>
  <c r="D3975" i="4"/>
  <c r="E3975" i="4"/>
  <c r="F3975" i="4"/>
  <c r="G3975" i="4"/>
  <c r="H3975" i="4"/>
  <c r="B3976" i="4"/>
  <c r="C3976" i="4"/>
  <c r="D3976" i="4"/>
  <c r="E3976" i="4"/>
  <c r="F3976" i="4"/>
  <c r="G3976" i="4"/>
  <c r="H3976" i="4"/>
  <c r="B3977" i="4"/>
  <c r="C3977" i="4"/>
  <c r="D3977" i="4"/>
  <c r="E3977" i="4"/>
  <c r="F3977" i="4"/>
  <c r="G3977" i="4"/>
  <c r="H3977" i="4"/>
  <c r="B3978" i="4"/>
  <c r="C3978" i="4"/>
  <c r="D3978" i="4"/>
  <c r="E3978" i="4"/>
  <c r="F3978" i="4"/>
  <c r="G3978" i="4"/>
  <c r="H3978" i="4"/>
  <c r="B3979" i="4"/>
  <c r="C3979" i="4"/>
  <c r="D3979" i="4"/>
  <c r="E3979" i="4"/>
  <c r="F3979" i="4"/>
  <c r="G3979" i="4"/>
  <c r="H3979" i="4"/>
  <c r="B3980" i="4"/>
  <c r="C3980" i="4"/>
  <c r="D3980" i="4"/>
  <c r="E3980" i="4"/>
  <c r="F3980" i="4"/>
  <c r="G3980" i="4"/>
  <c r="H3980" i="4"/>
  <c r="B3981" i="4"/>
  <c r="C3981" i="4"/>
  <c r="D3981" i="4"/>
  <c r="E3981" i="4"/>
  <c r="F3981" i="4"/>
  <c r="G3981" i="4"/>
  <c r="H3981" i="4"/>
  <c r="B3982" i="4"/>
  <c r="C3982" i="4"/>
  <c r="D3982" i="4"/>
  <c r="E3982" i="4"/>
  <c r="F3982" i="4"/>
  <c r="G3982" i="4"/>
  <c r="H3982" i="4"/>
  <c r="B3983" i="4"/>
  <c r="C3983" i="4"/>
  <c r="D3983" i="4"/>
  <c r="E3983" i="4"/>
  <c r="F3983" i="4"/>
  <c r="G3983" i="4"/>
  <c r="H3983" i="4"/>
  <c r="B3984" i="4"/>
  <c r="C3984" i="4"/>
  <c r="D3984" i="4"/>
  <c r="E3984" i="4"/>
  <c r="F3984" i="4"/>
  <c r="G3984" i="4"/>
  <c r="H3984" i="4"/>
  <c r="B3985" i="4"/>
  <c r="C3985" i="4"/>
  <c r="D3985" i="4"/>
  <c r="E3985" i="4"/>
  <c r="F3985" i="4"/>
  <c r="G3985" i="4"/>
  <c r="H3985" i="4"/>
  <c r="B3986" i="4"/>
  <c r="C3986" i="4"/>
  <c r="D3986" i="4"/>
  <c r="E3986" i="4"/>
  <c r="F3986" i="4"/>
  <c r="G3986" i="4"/>
  <c r="H3986" i="4"/>
  <c r="B3987" i="4"/>
  <c r="C3987" i="4"/>
  <c r="D3987" i="4"/>
  <c r="E3987" i="4"/>
  <c r="F3987" i="4"/>
  <c r="G3987" i="4"/>
  <c r="H3987" i="4"/>
  <c r="B3988" i="4"/>
  <c r="C3988" i="4"/>
  <c r="D3988" i="4"/>
  <c r="E3988" i="4"/>
  <c r="F3988" i="4"/>
  <c r="G3988" i="4"/>
  <c r="H3988" i="4"/>
  <c r="B3989" i="4"/>
  <c r="C3989" i="4"/>
  <c r="D3989" i="4"/>
  <c r="E3989" i="4"/>
  <c r="F3989" i="4"/>
  <c r="G3989" i="4"/>
  <c r="H3989" i="4"/>
  <c r="B3990" i="4"/>
  <c r="C3990" i="4"/>
  <c r="D3990" i="4"/>
  <c r="E3990" i="4"/>
  <c r="F3990" i="4"/>
  <c r="G3990" i="4"/>
  <c r="H3990" i="4"/>
  <c r="B3991" i="4"/>
  <c r="C3991" i="4"/>
  <c r="D3991" i="4"/>
  <c r="E3991" i="4"/>
  <c r="F3991" i="4"/>
  <c r="G3991" i="4"/>
  <c r="H3991" i="4"/>
  <c r="B3992" i="4"/>
  <c r="C3992" i="4"/>
  <c r="D3992" i="4"/>
  <c r="E3992" i="4"/>
  <c r="F3992" i="4"/>
  <c r="G3992" i="4"/>
  <c r="H3992" i="4"/>
  <c r="B3993" i="4"/>
  <c r="C3993" i="4"/>
  <c r="D3993" i="4"/>
  <c r="E3993" i="4"/>
  <c r="F3993" i="4"/>
  <c r="G3993" i="4"/>
  <c r="H3993" i="4"/>
  <c r="B3994" i="4"/>
  <c r="C3994" i="4"/>
  <c r="D3994" i="4"/>
  <c r="E3994" i="4"/>
  <c r="F3994" i="4"/>
  <c r="G3994" i="4"/>
  <c r="H3994" i="4"/>
  <c r="B3995" i="4"/>
  <c r="C3995" i="4"/>
  <c r="D3995" i="4"/>
  <c r="E3995" i="4"/>
  <c r="F3995" i="4"/>
  <c r="G3995" i="4"/>
  <c r="H3995" i="4"/>
  <c r="B3996" i="4"/>
  <c r="C3996" i="4"/>
  <c r="D3996" i="4"/>
  <c r="E3996" i="4"/>
  <c r="F3996" i="4"/>
  <c r="G3996" i="4"/>
  <c r="H3996" i="4"/>
  <c r="B3997" i="4"/>
  <c r="G3997" i="4" s="1"/>
  <c r="H3997" i="4" s="1"/>
  <c r="C3997" i="4"/>
  <c r="D3998" i="4" s="1"/>
  <c r="D3997" i="4"/>
  <c r="E3997" i="4"/>
  <c r="F3997" i="4"/>
  <c r="B3998" i="4"/>
  <c r="C3998" i="4"/>
  <c r="E3998" i="4"/>
  <c r="F3998" i="4"/>
  <c r="G3998" i="4"/>
  <c r="H3998" i="4"/>
  <c r="B3999" i="4"/>
  <c r="C3999" i="4"/>
  <c r="D3999" i="4"/>
  <c r="E3999" i="4"/>
  <c r="F3999" i="4"/>
  <c r="G3999" i="4"/>
  <c r="H3999" i="4"/>
  <c r="B4000" i="4"/>
  <c r="C4000" i="4"/>
  <c r="D4000" i="4"/>
  <c r="E4000" i="4"/>
  <c r="F4000" i="4"/>
  <c r="G4000" i="4"/>
  <c r="H4000" i="4"/>
  <c r="B4001" i="4"/>
  <c r="C4001" i="4"/>
  <c r="D4001" i="4"/>
  <c r="E4001" i="4"/>
  <c r="F4001" i="4"/>
  <c r="G4001" i="4"/>
  <c r="H4001" i="4"/>
  <c r="B4002" i="4"/>
  <c r="C4002" i="4"/>
  <c r="D4002" i="4"/>
  <c r="E4002" i="4"/>
  <c r="F4002" i="4"/>
  <c r="G4002" i="4"/>
  <c r="H4002" i="4"/>
  <c r="B4003" i="4"/>
  <c r="C4003" i="4"/>
  <c r="D4003" i="4"/>
  <c r="E4003" i="4"/>
  <c r="F4003" i="4"/>
  <c r="G4003" i="4"/>
  <c r="H4003" i="4"/>
  <c r="B4004" i="4"/>
  <c r="C4004" i="4"/>
  <c r="D4004" i="4"/>
  <c r="E4004" i="4"/>
  <c r="F4004" i="4"/>
  <c r="G4004" i="4"/>
  <c r="H4004" i="4"/>
  <c r="B4005" i="4"/>
  <c r="C4005" i="4"/>
  <c r="D4005" i="4"/>
  <c r="E4005" i="4"/>
  <c r="F4005" i="4"/>
  <c r="G4005" i="4"/>
  <c r="H4005" i="4"/>
  <c r="B4006" i="4"/>
  <c r="C4006" i="4"/>
  <c r="D4006" i="4"/>
  <c r="E4006" i="4"/>
  <c r="F4006" i="4"/>
  <c r="G4006" i="4"/>
  <c r="H4006" i="4"/>
  <c r="B4007" i="4"/>
  <c r="C4007" i="4"/>
  <c r="D4007" i="4"/>
  <c r="E4007" i="4"/>
  <c r="F4007" i="4"/>
  <c r="G4007" i="4"/>
  <c r="H4007" i="4"/>
  <c r="B4008" i="4"/>
  <c r="C4008" i="4"/>
  <c r="D4008" i="4"/>
  <c r="E4008" i="4"/>
  <c r="F4008" i="4"/>
  <c r="G4008" i="4"/>
  <c r="H4008" i="4"/>
  <c r="B4009" i="4"/>
  <c r="C4009" i="4"/>
  <c r="D4009" i="4"/>
  <c r="E4009" i="4"/>
  <c r="F4009" i="4"/>
  <c r="G4009" i="4"/>
  <c r="H4009" i="4"/>
  <c r="B4010" i="4"/>
  <c r="C4010" i="4"/>
  <c r="D4010" i="4"/>
  <c r="E4010" i="4"/>
  <c r="F4010" i="4"/>
  <c r="G4010" i="4"/>
  <c r="H4010" i="4"/>
  <c r="B4011" i="4"/>
  <c r="C4011" i="4"/>
  <c r="D4011" i="4"/>
  <c r="E4011" i="4"/>
  <c r="F4011" i="4"/>
  <c r="G4011" i="4"/>
  <c r="H4011" i="4"/>
  <c r="B4012" i="4"/>
  <c r="C4012" i="4"/>
  <c r="D4012" i="4"/>
  <c r="E4012" i="4"/>
  <c r="F4012" i="4"/>
  <c r="G4012" i="4"/>
  <c r="H4012" i="4"/>
  <c r="B4013" i="4"/>
  <c r="C4013" i="4"/>
  <c r="D4013" i="4"/>
  <c r="E4013" i="4"/>
  <c r="F4013" i="4"/>
  <c r="G4013" i="4"/>
  <c r="H4013" i="4"/>
  <c r="B4014" i="4"/>
  <c r="C4014" i="4"/>
  <c r="D4014" i="4"/>
  <c r="E4014" i="4"/>
  <c r="F4014" i="4"/>
  <c r="G4014" i="4"/>
  <c r="H4014" i="4"/>
  <c r="B4015" i="4"/>
  <c r="C4015" i="4"/>
  <c r="D4015" i="4"/>
  <c r="E4015" i="4"/>
  <c r="F4015" i="4"/>
  <c r="G4015" i="4"/>
  <c r="H4015" i="4"/>
  <c r="B4016" i="4"/>
  <c r="C4016" i="4"/>
  <c r="D4016" i="4"/>
  <c r="E4016" i="4"/>
  <c r="F4016" i="4"/>
  <c r="G4016" i="4"/>
  <c r="H4016" i="4"/>
  <c r="B4017" i="4"/>
  <c r="C4017" i="4"/>
  <c r="D4017" i="4"/>
  <c r="E4017" i="4"/>
  <c r="F4017" i="4"/>
  <c r="G4017" i="4"/>
  <c r="H4017" i="4"/>
  <c r="B4018" i="4"/>
  <c r="C4018" i="4"/>
  <c r="D4018" i="4"/>
  <c r="E4018" i="4"/>
  <c r="F4018" i="4"/>
  <c r="G4018" i="4"/>
  <c r="H4018" i="4"/>
  <c r="B4019" i="4"/>
  <c r="C4019" i="4"/>
  <c r="D4019" i="4"/>
  <c r="E4019" i="4"/>
  <c r="F4019" i="4"/>
  <c r="G4019" i="4"/>
  <c r="H4019" i="4"/>
  <c r="B4020" i="4"/>
  <c r="C4020" i="4"/>
  <c r="D4020" i="4"/>
  <c r="E4020" i="4"/>
  <c r="F4020" i="4"/>
  <c r="G4020" i="4"/>
  <c r="H4020" i="4"/>
  <c r="B4021" i="4"/>
  <c r="C4021" i="4"/>
  <c r="D4021" i="4"/>
  <c r="E4021" i="4"/>
  <c r="F4021" i="4"/>
  <c r="G4021" i="4"/>
  <c r="H4021" i="4"/>
  <c r="B4022" i="4"/>
  <c r="C4022" i="4"/>
  <c r="D4022" i="4"/>
  <c r="E4022" i="4"/>
  <c r="F4022" i="4"/>
  <c r="G4022" i="4"/>
  <c r="H4022" i="4"/>
  <c r="B4023" i="4"/>
  <c r="C4023" i="4"/>
  <c r="D4023" i="4"/>
  <c r="E4023" i="4"/>
  <c r="F4023" i="4"/>
  <c r="G4023" i="4"/>
  <c r="H4023" i="4"/>
  <c r="B4024" i="4"/>
  <c r="C4024" i="4"/>
  <c r="D4024" i="4"/>
  <c r="E4024" i="4"/>
  <c r="F4024" i="4"/>
  <c r="G4024" i="4"/>
  <c r="H4024" i="4"/>
  <c r="B4025" i="4"/>
  <c r="C4025" i="4"/>
  <c r="D4025" i="4"/>
  <c r="E4025" i="4"/>
  <c r="F4025" i="4"/>
  <c r="G4025" i="4"/>
  <c r="H4025" i="4"/>
  <c r="B4026" i="4"/>
  <c r="C4026" i="4"/>
  <c r="D4026" i="4"/>
  <c r="E4026" i="4"/>
  <c r="F4026" i="4"/>
  <c r="G4026" i="4"/>
  <c r="H4026" i="4"/>
  <c r="B4027" i="4"/>
  <c r="C4027" i="4"/>
  <c r="D4027" i="4"/>
  <c r="E4027" i="4"/>
  <c r="F4027" i="4"/>
  <c r="G4027" i="4"/>
  <c r="H4027" i="4"/>
  <c r="B4028" i="4"/>
  <c r="C4028" i="4"/>
  <c r="D4028" i="4"/>
  <c r="E4028" i="4"/>
  <c r="F4028" i="4"/>
  <c r="G4028" i="4"/>
  <c r="H4028" i="4"/>
  <c r="B4029" i="4"/>
  <c r="C4029" i="4"/>
  <c r="D4029" i="4"/>
  <c r="E4029" i="4"/>
  <c r="F4029" i="4"/>
  <c r="G4029" i="4"/>
  <c r="H4029" i="4"/>
  <c r="B4030" i="4"/>
  <c r="C4030" i="4"/>
  <c r="D4030" i="4"/>
  <c r="E4030" i="4"/>
  <c r="F4030" i="4"/>
  <c r="G4030" i="4"/>
  <c r="H4030" i="4"/>
  <c r="B4031" i="4"/>
  <c r="C4031" i="4"/>
  <c r="D4031" i="4"/>
  <c r="E4031" i="4"/>
  <c r="F4031" i="4"/>
  <c r="G4031" i="4"/>
  <c r="H4031" i="4"/>
  <c r="B4032" i="4"/>
  <c r="C4032" i="4"/>
  <c r="D4032" i="4"/>
  <c r="E4032" i="4"/>
  <c r="F4032" i="4"/>
  <c r="G4032" i="4"/>
  <c r="H4032" i="4"/>
  <c r="B4033" i="4"/>
  <c r="C4033" i="4"/>
  <c r="D4033" i="4"/>
  <c r="E4033" i="4"/>
  <c r="F4033" i="4"/>
  <c r="G4033" i="4"/>
  <c r="H4033" i="4"/>
  <c r="B4034" i="4"/>
  <c r="C4034" i="4"/>
  <c r="D4034" i="4"/>
  <c r="E4034" i="4"/>
  <c r="F4034" i="4"/>
  <c r="G4034" i="4"/>
  <c r="H4034" i="4"/>
  <c r="B4035" i="4"/>
  <c r="C4035" i="4"/>
  <c r="D4035" i="4"/>
  <c r="E4035" i="4"/>
  <c r="F4035" i="4"/>
  <c r="G4035" i="4"/>
  <c r="H4035" i="4"/>
  <c r="B4036" i="4"/>
  <c r="C4036" i="4"/>
  <c r="D4036" i="4"/>
  <c r="E4036" i="4"/>
  <c r="F4036" i="4"/>
  <c r="G4036" i="4"/>
  <c r="H4036" i="4"/>
  <c r="B4037" i="4"/>
  <c r="C4037" i="4"/>
  <c r="D4037" i="4"/>
  <c r="E4037" i="4"/>
  <c r="F4037" i="4"/>
  <c r="G4037" i="4"/>
  <c r="H4037" i="4"/>
  <c r="B4038" i="4"/>
  <c r="C4038" i="4"/>
  <c r="D4038" i="4"/>
  <c r="E4038" i="4"/>
  <c r="F4038" i="4"/>
  <c r="G4038" i="4"/>
  <c r="H4038" i="4"/>
  <c r="B4039" i="4"/>
  <c r="C4039" i="4"/>
  <c r="D4039" i="4"/>
  <c r="E4039" i="4"/>
  <c r="F4039" i="4"/>
  <c r="G4039" i="4"/>
  <c r="H4039" i="4"/>
  <c r="B4040" i="4"/>
  <c r="C4040" i="4"/>
  <c r="D4040" i="4"/>
  <c r="E4040" i="4"/>
  <c r="F4040" i="4"/>
  <c r="G4040" i="4"/>
  <c r="H4040" i="4"/>
  <c r="B4041" i="4"/>
  <c r="C4041" i="4"/>
  <c r="D4041" i="4"/>
  <c r="E4041" i="4"/>
  <c r="F4041" i="4"/>
  <c r="G4041" i="4"/>
  <c r="H4041" i="4"/>
  <c r="B4042" i="4"/>
  <c r="C4042" i="4"/>
  <c r="D4042" i="4"/>
  <c r="E4042" i="4"/>
  <c r="F4042" i="4"/>
  <c r="G4042" i="4"/>
  <c r="H4042" i="4"/>
  <c r="B4043" i="4"/>
  <c r="C4043" i="4"/>
  <c r="D4043" i="4"/>
  <c r="E4043" i="4"/>
  <c r="F4043" i="4"/>
  <c r="G4043" i="4"/>
  <c r="H4043" i="4"/>
  <c r="B4044" i="4"/>
  <c r="C4044" i="4"/>
  <c r="D4044" i="4"/>
  <c r="E4044" i="4"/>
  <c r="F4044" i="4"/>
  <c r="G4044" i="4"/>
  <c r="H4044" i="4"/>
  <c r="B4045" i="4"/>
  <c r="C4045" i="4"/>
  <c r="D4045" i="4"/>
  <c r="E4045" i="4"/>
  <c r="F4045" i="4"/>
  <c r="G4045" i="4"/>
  <c r="H4045" i="4"/>
  <c r="B4046" i="4"/>
  <c r="C4046" i="4"/>
  <c r="D4046" i="4"/>
  <c r="E4046" i="4"/>
  <c r="F4046" i="4"/>
  <c r="G4046" i="4"/>
  <c r="H4046" i="4"/>
  <c r="B4047" i="4"/>
  <c r="C4047" i="4"/>
  <c r="D4047" i="4"/>
  <c r="E4047" i="4"/>
  <c r="F4047" i="4"/>
  <c r="G4047" i="4"/>
  <c r="H4047" i="4"/>
  <c r="B4048" i="4"/>
  <c r="C4048" i="4"/>
  <c r="D4048" i="4"/>
  <c r="E4048" i="4"/>
  <c r="F4048" i="4"/>
  <c r="G4048" i="4"/>
  <c r="H4048" i="4"/>
  <c r="B4049" i="4"/>
  <c r="C4049" i="4"/>
  <c r="D4049" i="4"/>
  <c r="E4049" i="4"/>
  <c r="F4049" i="4"/>
  <c r="G4049" i="4"/>
  <c r="H4049" i="4"/>
  <c r="B4050" i="4"/>
  <c r="C4050" i="4"/>
  <c r="D4050" i="4"/>
  <c r="E4050" i="4"/>
  <c r="F4050" i="4"/>
  <c r="G4050" i="4"/>
  <c r="H4050" i="4"/>
  <c r="B4051" i="4"/>
  <c r="C4051" i="4"/>
  <c r="D4051" i="4"/>
  <c r="E4051" i="4"/>
  <c r="F4051" i="4"/>
  <c r="G4051" i="4"/>
  <c r="H4051" i="4"/>
  <c r="B4052" i="4"/>
  <c r="C4052" i="4"/>
  <c r="D4052" i="4"/>
  <c r="E4052" i="4"/>
  <c r="F4052" i="4"/>
  <c r="G4052" i="4"/>
  <c r="H4052" i="4"/>
  <c r="B4053" i="4"/>
  <c r="C4053" i="4"/>
  <c r="D4053" i="4"/>
  <c r="E4053" i="4"/>
  <c r="F4053" i="4"/>
  <c r="G4053" i="4"/>
  <c r="H4053" i="4"/>
  <c r="B4054" i="4"/>
  <c r="C4054" i="4"/>
  <c r="D4054" i="4"/>
  <c r="E4054" i="4"/>
  <c r="F4054" i="4"/>
  <c r="G4054" i="4"/>
  <c r="H4054" i="4"/>
  <c r="B4055" i="4"/>
  <c r="C4055" i="4"/>
  <c r="D4055" i="4"/>
  <c r="E4055" i="4"/>
  <c r="F4055" i="4"/>
  <c r="G4055" i="4"/>
  <c r="H4055" i="4"/>
  <c r="B4056" i="4"/>
  <c r="C4056" i="4"/>
  <c r="D4056" i="4"/>
  <c r="E4056" i="4"/>
  <c r="F4056" i="4"/>
  <c r="G4056" i="4"/>
  <c r="H4056" i="4"/>
  <c r="B4057" i="4"/>
  <c r="C4057" i="4"/>
  <c r="D4057" i="4"/>
  <c r="E4057" i="4"/>
  <c r="F4057" i="4"/>
  <c r="G4057" i="4"/>
  <c r="H4057" i="4"/>
  <c r="B4058" i="4"/>
  <c r="C4058" i="4"/>
  <c r="D4058" i="4"/>
  <c r="E4058" i="4"/>
  <c r="F4058" i="4"/>
  <c r="G4058" i="4"/>
  <c r="H4058" i="4"/>
  <c r="B4059" i="4"/>
  <c r="C4059" i="4"/>
  <c r="D4059" i="4"/>
  <c r="E4059" i="4"/>
  <c r="F4059" i="4"/>
  <c r="G4059" i="4"/>
  <c r="H4059" i="4"/>
  <c r="B4060" i="4"/>
  <c r="C4060" i="4"/>
  <c r="D4060" i="4"/>
  <c r="E4060" i="4"/>
  <c r="F4060" i="4"/>
  <c r="G4060" i="4"/>
  <c r="H4060" i="4"/>
  <c r="B4061" i="4"/>
  <c r="C4061" i="4"/>
  <c r="D4061" i="4"/>
  <c r="E4061" i="4"/>
  <c r="F4061" i="4"/>
  <c r="G4061" i="4"/>
  <c r="H4061" i="4"/>
  <c r="B4062" i="4"/>
  <c r="C4062" i="4"/>
  <c r="D4062" i="4"/>
  <c r="E4062" i="4"/>
  <c r="F4062" i="4"/>
  <c r="G4062" i="4"/>
  <c r="H4062" i="4"/>
  <c r="B4063" i="4"/>
  <c r="C4063" i="4"/>
  <c r="D4063" i="4"/>
  <c r="E4063" i="4"/>
  <c r="F4063" i="4"/>
  <c r="G4063" i="4"/>
  <c r="H4063" i="4"/>
  <c r="B4064" i="4"/>
  <c r="C4064" i="4"/>
  <c r="D4064" i="4"/>
  <c r="E4064" i="4"/>
  <c r="F4064" i="4"/>
  <c r="G4064" i="4"/>
  <c r="H4064" i="4"/>
  <c r="B4065" i="4"/>
  <c r="C4065" i="4"/>
  <c r="D4065" i="4"/>
  <c r="E4065" i="4"/>
  <c r="F4065" i="4"/>
  <c r="G4065" i="4"/>
  <c r="H4065" i="4"/>
  <c r="B4066" i="4"/>
  <c r="C4066" i="4"/>
  <c r="D4066" i="4"/>
  <c r="E4066" i="4"/>
  <c r="F4066" i="4"/>
  <c r="G4066" i="4"/>
  <c r="H4066" i="4"/>
  <c r="B4067" i="4"/>
  <c r="C4067" i="4"/>
  <c r="D4067" i="4"/>
  <c r="E4067" i="4"/>
  <c r="F4067" i="4"/>
  <c r="G4067" i="4"/>
  <c r="H4067" i="4"/>
  <c r="B4068" i="4"/>
  <c r="C4068" i="4"/>
  <c r="D4068" i="4"/>
  <c r="E4068" i="4"/>
  <c r="F4068" i="4"/>
  <c r="G4068" i="4"/>
  <c r="H4068" i="4"/>
  <c r="B4069" i="4"/>
  <c r="C4069" i="4"/>
  <c r="D4069" i="4"/>
  <c r="E4069" i="4"/>
  <c r="F4069" i="4"/>
  <c r="G4069" i="4"/>
  <c r="H4069" i="4"/>
  <c r="B4070" i="4"/>
  <c r="C4070" i="4"/>
  <c r="D4070" i="4"/>
  <c r="E4070" i="4"/>
  <c r="F4070" i="4"/>
  <c r="G4070" i="4"/>
  <c r="H4070" i="4"/>
  <c r="B4071" i="4"/>
  <c r="C4071" i="4"/>
  <c r="D4071" i="4"/>
  <c r="E4071" i="4"/>
  <c r="F4071" i="4"/>
  <c r="G4071" i="4"/>
  <c r="H4071" i="4"/>
  <c r="B4072" i="4"/>
  <c r="C4072" i="4"/>
  <c r="D4072" i="4"/>
  <c r="E4072" i="4"/>
  <c r="F4072" i="4"/>
  <c r="G4072" i="4"/>
  <c r="H4072" i="4"/>
  <c r="B4073" i="4"/>
  <c r="C4073" i="4"/>
  <c r="D4073" i="4"/>
  <c r="E4073" i="4"/>
  <c r="F4073" i="4"/>
  <c r="G4073" i="4"/>
  <c r="H4073" i="4"/>
  <c r="B4074" i="4"/>
  <c r="C4074" i="4"/>
  <c r="D4074" i="4"/>
  <c r="E4074" i="4"/>
  <c r="F4074" i="4"/>
  <c r="G4074" i="4"/>
  <c r="H4074" i="4"/>
  <c r="B4075" i="4"/>
  <c r="C4075" i="4"/>
  <c r="D4075" i="4"/>
  <c r="E4075" i="4"/>
  <c r="F4075" i="4"/>
  <c r="G4075" i="4"/>
  <c r="H4075" i="4"/>
  <c r="B4076" i="4"/>
  <c r="C4076" i="4"/>
  <c r="D4076" i="4"/>
  <c r="E4076" i="4"/>
  <c r="F4076" i="4"/>
  <c r="G4076" i="4"/>
  <c r="H4076" i="4"/>
  <c r="B4077" i="4"/>
  <c r="C4077" i="4"/>
  <c r="D4077" i="4"/>
  <c r="E4077" i="4"/>
  <c r="F4077" i="4"/>
  <c r="G4077" i="4"/>
  <c r="H4077" i="4"/>
  <c r="B4078" i="4"/>
  <c r="C4078" i="4"/>
  <c r="D4078" i="4"/>
  <c r="E4078" i="4"/>
  <c r="F4078" i="4"/>
  <c r="G4078" i="4"/>
  <c r="H4078" i="4"/>
  <c r="B4079" i="4"/>
  <c r="C4079" i="4"/>
  <c r="D4079" i="4"/>
  <c r="E4079" i="4"/>
  <c r="F4079" i="4"/>
  <c r="G4079" i="4"/>
  <c r="H4079" i="4"/>
  <c r="B4080" i="4"/>
  <c r="C4080" i="4"/>
  <c r="D4080" i="4"/>
  <c r="E4080" i="4"/>
  <c r="F4080" i="4"/>
  <c r="G4080" i="4"/>
  <c r="H4080" i="4"/>
  <c r="B4081" i="4"/>
  <c r="C4081" i="4"/>
  <c r="D4081" i="4"/>
  <c r="E4081" i="4"/>
  <c r="F4081" i="4"/>
  <c r="G4081" i="4"/>
  <c r="H4081" i="4"/>
  <c r="B4082" i="4"/>
  <c r="C4082" i="4"/>
  <c r="D4082" i="4"/>
  <c r="E4082" i="4"/>
  <c r="F4082" i="4"/>
  <c r="G4082" i="4"/>
  <c r="H4082" i="4"/>
  <c r="B4083" i="4"/>
  <c r="C4083" i="4"/>
  <c r="D4083" i="4"/>
  <c r="E4083" i="4"/>
  <c r="F4083" i="4"/>
  <c r="G4083" i="4"/>
  <c r="H4083" i="4"/>
  <c r="B4084" i="4"/>
  <c r="C4084" i="4"/>
  <c r="D4084" i="4"/>
  <c r="E4084" i="4"/>
  <c r="F4084" i="4"/>
  <c r="G4084" i="4"/>
  <c r="H4084" i="4"/>
  <c r="B4085" i="4"/>
  <c r="C4085" i="4"/>
  <c r="D4085" i="4"/>
  <c r="E4085" i="4"/>
  <c r="F4085" i="4"/>
  <c r="G4085" i="4"/>
  <c r="H4085" i="4"/>
  <c r="B4086" i="4"/>
  <c r="C4086" i="4"/>
  <c r="D4086" i="4"/>
  <c r="E4086" i="4"/>
  <c r="F4086" i="4"/>
  <c r="G4086" i="4"/>
  <c r="H4086" i="4"/>
  <c r="B4087" i="4"/>
  <c r="C4087" i="4"/>
  <c r="D4087" i="4"/>
  <c r="E4087" i="4"/>
  <c r="F4087" i="4"/>
  <c r="G4087" i="4"/>
  <c r="H4087" i="4"/>
  <c r="B4088" i="4"/>
  <c r="C4088" i="4"/>
  <c r="D4088" i="4"/>
  <c r="E4088" i="4"/>
  <c r="F4088" i="4"/>
  <c r="G4088" i="4"/>
  <c r="H4088" i="4"/>
  <c r="B4089" i="4"/>
  <c r="C4089" i="4"/>
  <c r="D4089" i="4"/>
  <c r="E4089" i="4"/>
  <c r="F4089" i="4"/>
  <c r="G4089" i="4"/>
  <c r="H4089" i="4"/>
  <c r="B4090" i="4"/>
  <c r="C4090" i="4"/>
  <c r="D4090" i="4"/>
  <c r="E4090" i="4"/>
  <c r="F4090" i="4"/>
  <c r="G4090" i="4"/>
  <c r="H4090" i="4"/>
  <c r="B4091" i="4"/>
  <c r="C4091" i="4"/>
  <c r="D4091" i="4"/>
  <c r="E4091" i="4"/>
  <c r="F4091" i="4"/>
  <c r="G4091" i="4"/>
  <c r="H4091" i="4"/>
  <c r="B4092" i="4"/>
  <c r="C4092" i="4"/>
  <c r="D4092" i="4"/>
  <c r="E4092" i="4"/>
  <c r="F4092" i="4"/>
  <c r="G4092" i="4"/>
  <c r="H4092" i="4"/>
  <c r="B4093" i="4"/>
  <c r="C4093" i="4"/>
  <c r="D4093" i="4"/>
  <c r="E4093" i="4"/>
  <c r="F4093" i="4"/>
  <c r="G4093" i="4"/>
  <c r="H4093" i="4"/>
  <c r="B4094" i="4"/>
  <c r="C4094" i="4"/>
  <c r="D4094" i="4"/>
  <c r="E4094" i="4"/>
  <c r="F4094" i="4"/>
  <c r="G4094" i="4"/>
  <c r="H4094" i="4"/>
  <c r="B4095" i="4"/>
  <c r="C4095" i="4"/>
  <c r="D4095" i="4"/>
  <c r="E4095" i="4"/>
  <c r="F4095" i="4"/>
  <c r="G4095" i="4"/>
  <c r="H4095" i="4"/>
  <c r="B4096" i="4"/>
  <c r="C4096" i="4"/>
  <c r="D4096" i="4"/>
  <c r="E4096" i="4"/>
  <c r="F4096" i="4"/>
  <c r="G4096" i="4"/>
  <c r="H4096" i="4"/>
  <c r="B4097" i="4"/>
  <c r="C4097" i="4"/>
  <c r="D4097" i="4"/>
  <c r="E4097" i="4"/>
  <c r="F4097" i="4"/>
  <c r="G4097" i="4"/>
  <c r="H4097" i="4"/>
  <c r="B4098" i="4"/>
  <c r="C4098" i="4"/>
  <c r="D4098" i="4"/>
  <c r="E4098" i="4"/>
  <c r="F4098" i="4"/>
  <c r="G4098" i="4"/>
  <c r="H4098" i="4"/>
  <c r="B4099" i="4"/>
  <c r="C4099" i="4"/>
  <c r="D4099" i="4"/>
  <c r="E4099" i="4"/>
  <c r="F4099" i="4"/>
  <c r="G4099" i="4"/>
  <c r="H4099" i="4"/>
  <c r="B4100" i="4"/>
  <c r="C4100" i="4"/>
  <c r="D4100" i="4"/>
  <c r="E4100" i="4"/>
  <c r="F4100" i="4"/>
  <c r="G4100" i="4"/>
  <c r="H4100" i="4"/>
  <c r="B4101" i="4"/>
  <c r="C4101" i="4"/>
  <c r="D4101" i="4"/>
  <c r="E4101" i="4"/>
  <c r="F4101" i="4"/>
  <c r="G4101" i="4"/>
  <c r="H4101" i="4"/>
  <c r="B4102" i="4"/>
  <c r="C4102" i="4"/>
  <c r="D4102" i="4"/>
  <c r="E4102" i="4"/>
  <c r="F4102" i="4"/>
  <c r="G4102" i="4"/>
  <c r="H4102" i="4"/>
  <c r="B4103" i="4"/>
  <c r="C4103" i="4"/>
  <c r="D4103" i="4"/>
  <c r="E4103" i="4"/>
  <c r="F4103" i="4"/>
  <c r="G4103" i="4"/>
  <c r="H4103" i="4"/>
  <c r="B4104" i="4"/>
  <c r="C4104" i="4"/>
  <c r="D4104" i="4"/>
  <c r="E4104" i="4"/>
  <c r="F4104" i="4"/>
  <c r="G4104" i="4"/>
  <c r="H4104" i="4"/>
  <c r="B4105" i="4"/>
  <c r="C4105" i="4"/>
  <c r="D4105" i="4"/>
  <c r="E4105" i="4"/>
  <c r="F4105" i="4"/>
  <c r="G4105" i="4"/>
  <c r="H4105" i="4"/>
  <c r="B4106" i="4"/>
  <c r="C4106" i="4"/>
  <c r="D4106" i="4"/>
  <c r="E4106" i="4"/>
  <c r="F4106" i="4"/>
  <c r="G4106" i="4"/>
  <c r="H4106" i="4"/>
  <c r="B4107" i="4"/>
  <c r="C4107" i="4"/>
  <c r="D4107" i="4"/>
  <c r="E4107" i="4"/>
  <c r="F4107" i="4"/>
  <c r="G4107" i="4"/>
  <c r="H4107" i="4"/>
  <c r="B4108" i="4"/>
  <c r="C4108" i="4"/>
  <c r="D4108" i="4"/>
  <c r="E4108" i="4"/>
  <c r="F4108" i="4"/>
  <c r="G4108" i="4"/>
  <c r="H4108" i="4"/>
  <c r="B4109" i="4"/>
  <c r="C4109" i="4"/>
  <c r="D4109" i="4"/>
  <c r="E4109" i="4"/>
  <c r="F4109" i="4"/>
  <c r="G4109" i="4"/>
  <c r="H4109" i="4"/>
  <c r="B4110" i="4"/>
  <c r="C4110" i="4"/>
  <c r="D4110" i="4"/>
  <c r="E4110" i="4"/>
  <c r="F4110" i="4"/>
  <c r="G4110" i="4"/>
  <c r="H4110" i="4"/>
  <c r="B4111" i="4"/>
  <c r="C4111" i="4"/>
  <c r="D4111" i="4"/>
  <c r="E4111" i="4"/>
  <c r="F4111" i="4"/>
  <c r="G4111" i="4"/>
  <c r="H4111" i="4"/>
  <c r="B4112" i="4"/>
  <c r="C4112" i="4"/>
  <c r="D4112" i="4"/>
  <c r="E4112" i="4"/>
  <c r="F4112" i="4"/>
  <c r="G4112" i="4"/>
  <c r="H4112" i="4"/>
  <c r="B4113" i="4"/>
  <c r="C4113" i="4"/>
  <c r="D4113" i="4"/>
  <c r="E4113" i="4"/>
  <c r="F4113" i="4"/>
  <c r="G4113" i="4"/>
  <c r="H4113" i="4"/>
  <c r="B4114" i="4"/>
  <c r="C4114" i="4"/>
  <c r="D4114" i="4"/>
  <c r="E4114" i="4"/>
  <c r="F4114" i="4"/>
  <c r="G4114" i="4"/>
  <c r="H4114" i="4"/>
  <c r="B4115" i="4"/>
  <c r="C4115" i="4"/>
  <c r="D4115" i="4"/>
  <c r="E4115" i="4"/>
  <c r="F4115" i="4"/>
  <c r="G4115" i="4"/>
  <c r="H4115" i="4"/>
  <c r="B4116" i="4"/>
  <c r="C4116" i="4"/>
  <c r="D4116" i="4"/>
  <c r="E4116" i="4"/>
  <c r="F4116" i="4"/>
  <c r="G4116" i="4"/>
  <c r="H4116" i="4"/>
  <c r="B4117" i="4"/>
  <c r="C4117" i="4"/>
  <c r="D4117" i="4"/>
  <c r="E4117" i="4"/>
  <c r="F4117" i="4"/>
  <c r="G4117" i="4"/>
  <c r="H4117" i="4"/>
  <c r="B4118" i="4"/>
  <c r="C4118" i="4"/>
  <c r="D4118" i="4"/>
  <c r="E4118" i="4"/>
  <c r="F4118" i="4"/>
  <c r="G4118" i="4"/>
  <c r="H4118" i="4"/>
  <c r="B4119" i="4"/>
  <c r="C4119" i="4"/>
  <c r="D4119" i="4"/>
  <c r="E4119" i="4"/>
  <c r="F4119" i="4"/>
  <c r="G4119" i="4"/>
  <c r="H4119" i="4"/>
  <c r="B4120" i="4"/>
  <c r="C4120" i="4"/>
  <c r="D4120" i="4"/>
  <c r="E4120" i="4"/>
  <c r="F4120" i="4"/>
  <c r="G4120" i="4"/>
  <c r="H4120" i="4"/>
  <c r="B4121" i="4"/>
  <c r="C4121" i="4"/>
  <c r="D4121" i="4"/>
  <c r="E4121" i="4"/>
  <c r="F4121" i="4"/>
  <c r="G4121" i="4"/>
  <c r="H4121" i="4"/>
  <c r="B4122" i="4"/>
  <c r="C4122" i="4"/>
  <c r="D4122" i="4"/>
  <c r="E4122" i="4"/>
  <c r="F4122" i="4"/>
  <c r="G4122" i="4"/>
  <c r="H4122" i="4"/>
  <c r="B4123" i="4"/>
  <c r="C4123" i="4"/>
  <c r="D4123" i="4"/>
  <c r="E4123" i="4"/>
  <c r="F4123" i="4"/>
  <c r="G4123" i="4"/>
  <c r="H4123" i="4"/>
  <c r="B4124" i="4"/>
  <c r="C4124" i="4"/>
  <c r="D4124" i="4"/>
  <c r="E4124" i="4"/>
  <c r="F4124" i="4"/>
  <c r="G4124" i="4"/>
  <c r="H4124" i="4"/>
  <c r="B4125" i="4"/>
  <c r="C4125" i="4"/>
  <c r="D4125" i="4"/>
  <c r="E4125" i="4"/>
  <c r="F4125" i="4"/>
  <c r="G4125" i="4"/>
  <c r="H4125" i="4"/>
  <c r="B4126" i="4"/>
  <c r="C4126" i="4"/>
  <c r="D4126" i="4"/>
  <c r="E4126" i="4"/>
  <c r="F4126" i="4"/>
  <c r="G4126" i="4"/>
  <c r="H4126" i="4"/>
  <c r="B4127" i="4"/>
  <c r="C4127" i="4"/>
  <c r="D4127" i="4"/>
  <c r="E4127" i="4"/>
  <c r="F4127" i="4"/>
  <c r="G4127" i="4"/>
  <c r="H4127" i="4"/>
  <c r="B4128" i="4"/>
  <c r="C4128" i="4"/>
  <c r="D4128" i="4"/>
  <c r="E4128" i="4"/>
  <c r="F4128" i="4"/>
  <c r="G4128" i="4"/>
  <c r="H4128" i="4"/>
  <c r="B4129" i="4"/>
  <c r="C4129" i="4"/>
  <c r="D4129" i="4"/>
  <c r="E4129" i="4"/>
  <c r="F4129" i="4"/>
  <c r="G4129" i="4"/>
  <c r="H4129" i="4"/>
  <c r="B4130" i="4"/>
  <c r="C4130" i="4"/>
  <c r="D4130" i="4"/>
  <c r="E4130" i="4"/>
  <c r="F4130" i="4"/>
  <c r="G4130" i="4"/>
  <c r="H4130" i="4"/>
  <c r="B4131" i="4"/>
  <c r="C4131" i="4"/>
  <c r="D4131" i="4"/>
  <c r="E4131" i="4"/>
  <c r="F4131" i="4"/>
  <c r="G4131" i="4"/>
  <c r="H4131" i="4"/>
  <c r="B4132" i="4"/>
  <c r="C4132" i="4"/>
  <c r="D4132" i="4"/>
  <c r="E4132" i="4"/>
  <c r="F4132" i="4"/>
  <c r="G4132" i="4"/>
  <c r="H4132" i="4"/>
  <c r="B4133" i="4"/>
  <c r="C4133" i="4"/>
  <c r="D4133" i="4"/>
  <c r="E4133" i="4"/>
  <c r="F4133" i="4"/>
  <c r="G4133" i="4"/>
  <c r="H4133" i="4"/>
  <c r="B4134" i="4"/>
  <c r="C4134" i="4"/>
  <c r="D4134" i="4"/>
  <c r="E4134" i="4"/>
  <c r="F4134" i="4"/>
  <c r="G4134" i="4"/>
  <c r="H4134" i="4"/>
  <c r="B4135" i="4"/>
  <c r="C4135" i="4"/>
  <c r="D4135" i="4"/>
  <c r="E4135" i="4"/>
  <c r="F4135" i="4"/>
  <c r="G4135" i="4"/>
  <c r="H4135" i="4"/>
  <c r="B4136" i="4"/>
  <c r="C4136" i="4"/>
  <c r="D4136" i="4"/>
  <c r="E4136" i="4"/>
  <c r="F4136" i="4"/>
  <c r="G4136" i="4"/>
  <c r="H4136" i="4"/>
  <c r="B4137" i="4"/>
  <c r="C4137" i="4"/>
  <c r="D4137" i="4"/>
  <c r="E4137" i="4"/>
  <c r="F4137" i="4"/>
  <c r="G4137" i="4"/>
  <c r="H4137" i="4"/>
  <c r="B4138" i="4"/>
  <c r="C4138" i="4"/>
  <c r="D4138" i="4"/>
  <c r="E4138" i="4"/>
  <c r="F4138" i="4"/>
  <c r="G4138" i="4"/>
  <c r="H4138" i="4"/>
  <c r="B4139" i="4"/>
  <c r="C4139" i="4"/>
  <c r="D4139" i="4"/>
  <c r="E4139" i="4"/>
  <c r="F4139" i="4"/>
  <c r="G4139" i="4"/>
  <c r="H4139" i="4"/>
  <c r="B4140" i="4"/>
  <c r="C4140" i="4"/>
  <c r="D4140" i="4"/>
  <c r="E4140" i="4"/>
  <c r="F4140" i="4"/>
  <c r="G4140" i="4"/>
  <c r="H4140" i="4"/>
  <c r="B4141" i="4"/>
  <c r="C4141" i="4"/>
  <c r="D4141" i="4"/>
  <c r="E4141" i="4"/>
  <c r="F4141" i="4"/>
  <c r="G4141" i="4"/>
  <c r="H4141" i="4"/>
  <c r="B4142" i="4"/>
  <c r="C4142" i="4"/>
  <c r="D4142" i="4"/>
  <c r="E4142" i="4"/>
  <c r="F4142" i="4"/>
  <c r="G4142" i="4"/>
  <c r="H4142" i="4"/>
  <c r="B4143" i="4"/>
  <c r="C4143" i="4"/>
  <c r="D4143" i="4"/>
  <c r="E4143" i="4"/>
  <c r="F4143" i="4"/>
  <c r="G4143" i="4"/>
  <c r="H4143" i="4"/>
  <c r="B4144" i="4"/>
  <c r="C4144" i="4"/>
  <c r="D4144" i="4"/>
  <c r="E4144" i="4"/>
  <c r="F4144" i="4"/>
  <c r="G4144" i="4"/>
  <c r="H4144" i="4"/>
  <c r="B4145" i="4"/>
  <c r="C4145" i="4"/>
  <c r="D4145" i="4"/>
  <c r="E4145" i="4"/>
  <c r="F4145" i="4"/>
  <c r="G4145" i="4"/>
  <c r="H4145" i="4"/>
  <c r="B4146" i="4"/>
  <c r="C4146" i="4"/>
  <c r="D4146" i="4"/>
  <c r="E4146" i="4"/>
  <c r="F4146" i="4"/>
  <c r="G4146" i="4"/>
  <c r="H4146" i="4"/>
  <c r="B4147" i="4"/>
  <c r="C4147" i="4"/>
  <c r="D4147" i="4"/>
  <c r="E4147" i="4"/>
  <c r="F4147" i="4"/>
  <c r="G4147" i="4"/>
  <c r="H4147" i="4"/>
  <c r="B4148" i="4"/>
  <c r="C4148" i="4"/>
  <c r="D4148" i="4"/>
  <c r="E4148" i="4"/>
  <c r="F4148" i="4"/>
  <c r="G4148" i="4"/>
  <c r="H4148" i="4"/>
  <c r="B4149" i="4"/>
  <c r="C4149" i="4"/>
  <c r="D4149" i="4"/>
  <c r="E4149" i="4"/>
  <c r="F4149" i="4"/>
  <c r="G4149" i="4"/>
  <c r="H4149" i="4"/>
  <c r="B4150" i="4"/>
  <c r="C4150" i="4"/>
  <c r="D4150" i="4"/>
  <c r="E4150" i="4"/>
  <c r="F4150" i="4"/>
  <c r="G4150" i="4"/>
  <c r="H4150" i="4"/>
  <c r="B4151" i="4"/>
  <c r="C4151" i="4"/>
  <c r="D4151" i="4"/>
  <c r="E4151" i="4"/>
  <c r="F4151" i="4"/>
  <c r="G4151" i="4"/>
  <c r="H4151" i="4"/>
  <c r="B4152" i="4"/>
  <c r="C4152" i="4"/>
  <c r="D4152" i="4"/>
  <c r="E4152" i="4"/>
  <c r="F4152" i="4"/>
  <c r="G4152" i="4"/>
  <c r="H4152" i="4"/>
  <c r="B4153" i="4"/>
  <c r="C4153" i="4"/>
  <c r="D4153" i="4"/>
  <c r="E4153" i="4"/>
  <c r="F4153" i="4"/>
  <c r="G4153" i="4"/>
  <c r="H4153" i="4"/>
  <c r="B4154" i="4"/>
  <c r="C4154" i="4"/>
  <c r="D4154" i="4"/>
  <c r="E4154" i="4"/>
  <c r="F4154" i="4"/>
  <c r="G4154" i="4"/>
  <c r="H4154" i="4"/>
  <c r="B4155" i="4"/>
  <c r="C4155" i="4"/>
  <c r="D4155" i="4"/>
  <c r="E4155" i="4"/>
  <c r="F4155" i="4"/>
  <c r="G4155" i="4"/>
  <c r="H4155" i="4"/>
  <c r="B4156" i="4"/>
  <c r="C4156" i="4"/>
  <c r="D4156" i="4"/>
  <c r="E4156" i="4"/>
  <c r="F4156" i="4"/>
  <c r="G4156" i="4"/>
  <c r="H4156" i="4"/>
  <c r="B4157" i="4"/>
  <c r="C4157" i="4"/>
  <c r="D4157" i="4"/>
  <c r="E4157" i="4"/>
  <c r="F4157" i="4"/>
  <c r="G4157" i="4"/>
  <c r="H4157" i="4"/>
  <c r="B4158" i="4"/>
  <c r="C4158" i="4"/>
  <c r="D4158" i="4"/>
  <c r="E4158" i="4"/>
  <c r="F4158" i="4"/>
  <c r="G4158" i="4"/>
  <c r="H4158" i="4"/>
  <c r="B4159" i="4"/>
  <c r="C4159" i="4"/>
  <c r="D4159" i="4"/>
  <c r="E4159" i="4"/>
  <c r="F4159" i="4"/>
  <c r="G4159" i="4"/>
  <c r="H4159" i="4"/>
  <c r="B4160" i="4"/>
  <c r="C4160" i="4"/>
  <c r="D4160" i="4"/>
  <c r="E4160" i="4"/>
  <c r="F4160" i="4"/>
  <c r="G4160" i="4"/>
  <c r="H4160" i="4"/>
  <c r="B4161" i="4"/>
  <c r="C4161" i="4"/>
  <c r="D4161" i="4"/>
  <c r="E4161" i="4"/>
  <c r="F4161" i="4"/>
  <c r="G4161" i="4"/>
  <c r="H4161" i="4"/>
  <c r="B4162" i="4"/>
  <c r="C4162" i="4"/>
  <c r="D4162" i="4"/>
  <c r="E4162" i="4"/>
  <c r="F4162" i="4"/>
  <c r="G4162" i="4"/>
  <c r="H4162" i="4"/>
  <c r="B4163" i="4"/>
  <c r="C4163" i="4"/>
  <c r="D4163" i="4"/>
  <c r="E4163" i="4"/>
  <c r="F4163" i="4"/>
  <c r="G4163" i="4"/>
  <c r="H4163" i="4"/>
  <c r="B4164" i="4"/>
  <c r="C4164" i="4"/>
  <c r="D4164" i="4"/>
  <c r="E4164" i="4"/>
  <c r="F4164" i="4"/>
  <c r="G4164" i="4"/>
  <c r="H4164" i="4"/>
  <c r="B4165" i="4"/>
  <c r="C4165" i="4"/>
  <c r="D4165" i="4"/>
  <c r="E4165" i="4"/>
  <c r="F4165" i="4"/>
  <c r="G4165" i="4"/>
  <c r="H4165" i="4"/>
  <c r="B4166" i="4"/>
  <c r="C4166" i="4"/>
  <c r="D4166" i="4"/>
  <c r="E4166" i="4"/>
  <c r="F4166" i="4"/>
  <c r="G4166" i="4"/>
  <c r="H4166" i="4"/>
  <c r="B4167" i="4"/>
  <c r="C4167" i="4"/>
  <c r="D4167" i="4"/>
  <c r="E4167" i="4"/>
  <c r="F4167" i="4"/>
  <c r="G4167" i="4"/>
  <c r="H4167" i="4"/>
  <c r="B4168" i="4"/>
  <c r="C4168" i="4"/>
  <c r="D4168" i="4"/>
  <c r="E4168" i="4"/>
  <c r="F4168" i="4"/>
  <c r="G4168" i="4"/>
  <c r="H4168" i="4"/>
  <c r="B4169" i="4"/>
  <c r="C4169" i="4"/>
  <c r="D4169" i="4"/>
  <c r="E4169" i="4"/>
  <c r="F4169" i="4"/>
  <c r="G4169" i="4"/>
  <c r="H4169" i="4"/>
  <c r="B4170" i="4"/>
  <c r="C4170" i="4"/>
  <c r="D4170" i="4"/>
  <c r="E4170" i="4"/>
  <c r="F4170" i="4"/>
  <c r="G4170" i="4"/>
  <c r="H4170" i="4"/>
  <c r="B4171" i="4"/>
  <c r="C4171" i="4"/>
  <c r="D4171" i="4"/>
  <c r="E4171" i="4"/>
  <c r="F4171" i="4"/>
  <c r="G4171" i="4"/>
  <c r="H4171" i="4"/>
  <c r="B4172" i="4"/>
  <c r="C4172" i="4"/>
  <c r="D4172" i="4"/>
  <c r="E4172" i="4"/>
  <c r="F4172" i="4"/>
  <c r="G4172" i="4"/>
  <c r="H4172" i="4"/>
  <c r="B4173" i="4"/>
  <c r="C4173" i="4"/>
  <c r="D4173" i="4"/>
  <c r="E4173" i="4"/>
  <c r="F4173" i="4"/>
  <c r="G4173" i="4"/>
  <c r="H4173" i="4"/>
  <c r="B4174" i="4"/>
  <c r="C4174" i="4"/>
  <c r="D4174" i="4"/>
  <c r="E4174" i="4"/>
  <c r="F4174" i="4"/>
  <c r="G4174" i="4"/>
  <c r="H4174" i="4"/>
  <c r="B4175" i="4"/>
  <c r="C4175" i="4"/>
  <c r="D4175" i="4"/>
  <c r="E4175" i="4"/>
  <c r="F4175" i="4"/>
  <c r="G4175" i="4"/>
  <c r="H4175" i="4"/>
  <c r="B4176" i="4"/>
  <c r="C4176" i="4"/>
  <c r="D4176" i="4"/>
  <c r="E4176" i="4"/>
  <c r="F4176" i="4"/>
  <c r="G4176" i="4"/>
  <c r="H4176" i="4"/>
  <c r="B4177" i="4"/>
  <c r="C4177" i="4"/>
  <c r="D4177" i="4"/>
  <c r="E4177" i="4"/>
  <c r="F4177" i="4"/>
  <c r="G4177" i="4"/>
  <c r="H4177" i="4"/>
  <c r="B4178" i="4"/>
  <c r="C4178" i="4"/>
  <c r="D4178" i="4"/>
  <c r="E4178" i="4"/>
  <c r="F4178" i="4"/>
  <c r="G4178" i="4"/>
  <c r="H4178" i="4"/>
  <c r="B4179" i="4"/>
  <c r="C4179" i="4"/>
  <c r="D4179" i="4"/>
  <c r="E4179" i="4"/>
  <c r="F4179" i="4"/>
  <c r="G4179" i="4"/>
  <c r="H4179" i="4"/>
  <c r="B4180" i="4"/>
  <c r="C4180" i="4"/>
  <c r="D4180" i="4"/>
  <c r="E4180" i="4"/>
  <c r="F4180" i="4"/>
  <c r="G4180" i="4"/>
  <c r="H4180" i="4"/>
  <c r="B4181" i="4"/>
  <c r="C4181" i="4"/>
  <c r="D4181" i="4"/>
  <c r="E4181" i="4"/>
  <c r="F4181" i="4"/>
  <c r="G4181" i="4"/>
  <c r="H4181" i="4"/>
  <c r="B4182" i="4"/>
  <c r="C4182" i="4"/>
  <c r="D4182" i="4"/>
  <c r="E4182" i="4"/>
  <c r="F4182" i="4"/>
  <c r="G4182" i="4"/>
  <c r="H4182" i="4"/>
  <c r="B4183" i="4"/>
  <c r="C4183" i="4"/>
  <c r="D4183" i="4"/>
  <c r="E4183" i="4"/>
  <c r="F4183" i="4"/>
  <c r="G4183" i="4"/>
  <c r="H4183" i="4"/>
  <c r="B4184" i="4"/>
  <c r="C4184" i="4"/>
  <c r="D4184" i="4"/>
  <c r="E4184" i="4"/>
  <c r="F4184" i="4"/>
  <c r="G4184" i="4"/>
  <c r="H4184" i="4"/>
  <c r="B4185" i="4"/>
  <c r="C4185" i="4"/>
  <c r="D4185" i="4"/>
  <c r="E4185" i="4"/>
  <c r="F4185" i="4"/>
  <c r="G4185" i="4"/>
  <c r="H4185" i="4"/>
  <c r="B4186" i="4"/>
  <c r="C4186" i="4"/>
  <c r="D4186" i="4"/>
  <c r="E4186" i="4"/>
  <c r="F4186" i="4"/>
  <c r="G4186" i="4"/>
  <c r="H4186" i="4"/>
  <c r="B4187" i="4"/>
  <c r="C4187" i="4"/>
  <c r="D4187" i="4"/>
  <c r="E4187" i="4"/>
  <c r="F4187" i="4"/>
  <c r="G4187" i="4"/>
  <c r="H4187" i="4"/>
  <c r="B4188" i="4"/>
  <c r="C4188" i="4"/>
  <c r="D4188" i="4"/>
  <c r="E4188" i="4"/>
  <c r="F4188" i="4"/>
  <c r="G4188" i="4"/>
  <c r="H4188" i="4"/>
  <c r="B4189" i="4"/>
  <c r="C4189" i="4"/>
  <c r="D4189" i="4"/>
  <c r="E4189" i="4"/>
  <c r="F4189" i="4"/>
  <c r="G4189" i="4"/>
  <c r="H4189" i="4"/>
  <c r="B4190" i="4"/>
  <c r="C4190" i="4"/>
  <c r="D4190" i="4"/>
  <c r="E4190" i="4"/>
  <c r="F4190" i="4"/>
  <c r="G4190" i="4"/>
  <c r="H4190" i="4"/>
  <c r="B4191" i="4"/>
  <c r="C4191" i="4"/>
  <c r="D4191" i="4"/>
  <c r="E4191" i="4"/>
  <c r="F4191" i="4"/>
  <c r="G4191" i="4"/>
  <c r="H4191" i="4"/>
  <c r="B4192" i="4"/>
  <c r="C4192" i="4"/>
  <c r="D4192" i="4"/>
  <c r="E4192" i="4"/>
  <c r="F4192" i="4"/>
  <c r="G4192" i="4"/>
  <c r="H4192" i="4"/>
  <c r="B4193" i="4"/>
  <c r="C4193" i="4"/>
  <c r="D4193" i="4"/>
  <c r="E4193" i="4"/>
  <c r="F4193" i="4"/>
  <c r="G4193" i="4"/>
  <c r="H4193" i="4"/>
  <c r="B4194" i="4"/>
  <c r="C4194" i="4"/>
  <c r="D4194" i="4"/>
  <c r="E4194" i="4"/>
  <c r="F4194" i="4"/>
  <c r="G4194" i="4"/>
  <c r="H4194" i="4"/>
  <c r="B4195" i="4"/>
  <c r="C4195" i="4"/>
  <c r="D4195" i="4"/>
  <c r="E4195" i="4"/>
  <c r="F4195" i="4"/>
  <c r="G4195" i="4"/>
  <c r="H4195" i="4"/>
  <c r="B4196" i="4"/>
  <c r="C4196" i="4"/>
  <c r="D4196" i="4"/>
  <c r="E4196" i="4"/>
  <c r="F4196" i="4"/>
  <c r="G4196" i="4"/>
  <c r="H4196" i="4"/>
  <c r="B4197" i="4"/>
  <c r="C4197" i="4"/>
  <c r="D4197" i="4"/>
  <c r="E4197" i="4"/>
  <c r="F4197" i="4"/>
  <c r="G4197" i="4"/>
  <c r="H4197" i="4"/>
  <c r="B4198" i="4"/>
  <c r="C4198" i="4"/>
  <c r="D4198" i="4"/>
  <c r="E4198" i="4"/>
  <c r="F4198" i="4"/>
  <c r="G4198" i="4"/>
  <c r="H4198" i="4"/>
  <c r="B4199" i="4"/>
  <c r="C4199" i="4"/>
  <c r="D4199" i="4"/>
  <c r="E4199" i="4"/>
  <c r="F4199" i="4"/>
  <c r="G4199" i="4"/>
  <c r="H4199" i="4"/>
  <c r="B4200" i="4"/>
  <c r="C4200" i="4"/>
  <c r="D4200" i="4"/>
  <c r="E4200" i="4"/>
  <c r="F4200" i="4"/>
  <c r="G4200" i="4"/>
  <c r="H4200" i="4"/>
  <c r="B4201" i="4"/>
  <c r="C4201" i="4"/>
  <c r="D4201" i="4"/>
  <c r="E4201" i="4"/>
  <c r="F4201" i="4"/>
  <c r="G4201" i="4"/>
  <c r="H4201" i="4"/>
  <c r="B4202" i="4"/>
  <c r="C4202" i="4"/>
  <c r="D4202" i="4"/>
  <c r="E4202" i="4"/>
  <c r="F4202" i="4"/>
  <c r="G4202" i="4"/>
  <c r="H4202" i="4"/>
  <c r="B4203" i="4"/>
  <c r="C4203" i="4"/>
  <c r="D4203" i="4"/>
  <c r="E4203" i="4"/>
  <c r="F4203" i="4"/>
  <c r="G4203" i="4"/>
  <c r="H4203" i="4"/>
  <c r="B4204" i="4"/>
  <c r="C4204" i="4"/>
  <c r="D4204" i="4"/>
  <c r="E4204" i="4"/>
  <c r="F4204" i="4"/>
  <c r="G4204" i="4"/>
  <c r="H4204" i="4"/>
  <c r="B4205" i="4"/>
  <c r="C4205" i="4"/>
  <c r="D4205" i="4"/>
  <c r="E4205" i="4"/>
  <c r="F4205" i="4"/>
  <c r="G4205" i="4"/>
  <c r="H4205" i="4"/>
  <c r="B4206" i="4"/>
  <c r="C4206" i="4"/>
  <c r="D4206" i="4"/>
  <c r="E4206" i="4"/>
  <c r="F4206" i="4"/>
  <c r="G4206" i="4"/>
  <c r="H4206" i="4"/>
  <c r="B4207" i="4"/>
  <c r="C4207" i="4"/>
  <c r="D4207" i="4"/>
  <c r="E4207" i="4"/>
  <c r="F4207" i="4"/>
  <c r="G4207" i="4"/>
  <c r="H4207" i="4"/>
  <c r="B4208" i="4"/>
  <c r="C4208" i="4"/>
  <c r="D4208" i="4"/>
  <c r="E4208" i="4"/>
  <c r="F4208" i="4"/>
  <c r="G4208" i="4"/>
  <c r="H4208" i="4"/>
  <c r="B4209" i="4"/>
  <c r="C4209" i="4"/>
  <c r="D4209" i="4"/>
  <c r="E4209" i="4"/>
  <c r="F4209" i="4"/>
  <c r="G4209" i="4"/>
  <c r="H4209" i="4"/>
  <c r="B4210" i="4"/>
  <c r="C4210" i="4"/>
  <c r="D4210" i="4"/>
  <c r="E4210" i="4"/>
  <c r="F4210" i="4"/>
  <c r="G4210" i="4"/>
  <c r="H4210" i="4"/>
  <c r="B4211" i="4"/>
  <c r="C4211" i="4"/>
  <c r="D4211" i="4"/>
  <c r="E4211" i="4"/>
  <c r="F4211" i="4"/>
  <c r="G4211" i="4"/>
  <c r="H4211" i="4"/>
  <c r="B4212" i="4"/>
  <c r="C4212" i="4"/>
  <c r="D4212" i="4"/>
  <c r="E4212" i="4"/>
  <c r="F4212" i="4"/>
  <c r="G4212" i="4"/>
  <c r="H4212" i="4"/>
  <c r="B4213" i="4"/>
  <c r="C4213" i="4"/>
  <c r="D4213" i="4"/>
  <c r="E4213" i="4"/>
  <c r="F4213" i="4"/>
  <c r="G4213" i="4"/>
  <c r="H4213" i="4"/>
  <c r="B4214" i="4"/>
  <c r="C4214" i="4"/>
  <c r="D4214" i="4"/>
  <c r="E4214" i="4"/>
  <c r="F4214" i="4"/>
  <c r="G4214" i="4"/>
  <c r="H4214" i="4"/>
  <c r="B4215" i="4"/>
  <c r="C4215" i="4"/>
  <c r="D4215" i="4"/>
  <c r="E4215" i="4"/>
  <c r="F4215" i="4"/>
  <c r="G4215" i="4"/>
  <c r="H4215" i="4"/>
  <c r="B4216" i="4"/>
  <c r="C4216" i="4"/>
  <c r="D4216" i="4"/>
  <c r="E4216" i="4"/>
  <c r="F4216" i="4"/>
  <c r="G4216" i="4"/>
  <c r="H4216" i="4"/>
  <c r="B4217" i="4"/>
  <c r="C4217" i="4"/>
  <c r="D4217" i="4"/>
  <c r="E4217" i="4"/>
  <c r="F4217" i="4"/>
  <c r="G4217" i="4"/>
  <c r="H4217" i="4"/>
  <c r="B4218" i="4"/>
  <c r="C4218" i="4"/>
  <c r="D4218" i="4"/>
  <c r="E4218" i="4"/>
  <c r="F4218" i="4"/>
  <c r="G4218" i="4"/>
  <c r="H4218" i="4"/>
  <c r="B4219" i="4"/>
  <c r="C4219" i="4"/>
  <c r="D4219" i="4"/>
  <c r="E4219" i="4"/>
  <c r="F4219" i="4"/>
  <c r="G4219" i="4"/>
  <c r="H4219" i="4"/>
  <c r="B4220" i="4"/>
  <c r="C4220" i="4"/>
  <c r="D4220" i="4"/>
  <c r="E4220" i="4"/>
  <c r="F4220" i="4"/>
  <c r="G4220" i="4"/>
  <c r="H4220" i="4"/>
  <c r="B4221" i="4"/>
  <c r="C4221" i="4"/>
  <c r="D4221" i="4"/>
  <c r="E4221" i="4"/>
  <c r="F4221" i="4"/>
  <c r="G4221" i="4"/>
  <c r="H4221" i="4"/>
  <c r="B4222" i="4"/>
  <c r="C4222" i="4"/>
  <c r="D4222" i="4"/>
  <c r="E4222" i="4"/>
  <c r="F4222" i="4"/>
  <c r="G4222" i="4"/>
  <c r="H4222" i="4"/>
  <c r="B4223" i="4"/>
  <c r="C4223" i="4"/>
  <c r="D4223" i="4"/>
  <c r="E4223" i="4"/>
  <c r="F4223" i="4"/>
  <c r="G4223" i="4"/>
  <c r="H4223" i="4"/>
  <c r="B4224" i="4"/>
  <c r="C4224" i="4"/>
  <c r="D4224" i="4"/>
  <c r="E4224" i="4"/>
  <c r="F4224" i="4"/>
  <c r="G4224" i="4"/>
  <c r="H4224" i="4"/>
  <c r="B4225" i="4"/>
  <c r="C4225" i="4"/>
  <c r="D4225" i="4"/>
  <c r="E4225" i="4"/>
  <c r="F4225" i="4"/>
  <c r="G4225" i="4"/>
  <c r="H4225" i="4"/>
  <c r="B4226" i="4"/>
  <c r="C4226" i="4"/>
  <c r="D4226" i="4"/>
  <c r="E4226" i="4"/>
  <c r="F4226" i="4"/>
  <c r="G4226" i="4"/>
  <c r="H4226" i="4"/>
  <c r="B4227" i="4"/>
  <c r="C4227" i="4"/>
  <c r="D4227" i="4"/>
  <c r="E4227" i="4"/>
  <c r="F4227" i="4"/>
  <c r="G4227" i="4"/>
  <c r="H4227" i="4"/>
  <c r="B4228" i="4"/>
  <c r="C4228" i="4"/>
  <c r="D4228" i="4"/>
  <c r="E4228" i="4"/>
  <c r="F4228" i="4"/>
  <c r="G4228" i="4"/>
  <c r="H4228" i="4"/>
  <c r="B4229" i="4"/>
  <c r="C4229" i="4"/>
  <c r="D4229" i="4"/>
  <c r="E4229" i="4"/>
  <c r="F4229" i="4"/>
  <c r="G4229" i="4"/>
  <c r="H4229" i="4"/>
  <c r="B4230" i="4"/>
  <c r="C4230" i="4"/>
  <c r="D4230" i="4"/>
  <c r="E4230" i="4"/>
  <c r="F4230" i="4"/>
  <c r="G4230" i="4"/>
  <c r="H4230" i="4"/>
  <c r="B4231" i="4"/>
  <c r="C4231" i="4"/>
  <c r="D4231" i="4"/>
  <c r="E4231" i="4"/>
  <c r="F4231" i="4"/>
  <c r="G4231" i="4"/>
  <c r="H4231" i="4"/>
  <c r="B4232" i="4"/>
  <c r="C4232" i="4"/>
  <c r="D4232" i="4"/>
  <c r="E4232" i="4"/>
  <c r="F4232" i="4"/>
  <c r="G4232" i="4"/>
  <c r="H4232" i="4"/>
  <c r="B4233" i="4"/>
  <c r="C4233" i="4"/>
  <c r="D4233" i="4"/>
  <c r="E4233" i="4"/>
  <c r="F4233" i="4"/>
  <c r="G4233" i="4"/>
  <c r="H4233" i="4"/>
  <c r="B4234" i="4"/>
  <c r="C4234" i="4"/>
  <c r="D4234" i="4"/>
  <c r="E4234" i="4"/>
  <c r="F4234" i="4"/>
  <c r="G4234" i="4"/>
  <c r="H4234" i="4"/>
  <c r="B4235" i="4"/>
  <c r="C4235" i="4"/>
  <c r="D4235" i="4"/>
  <c r="E4235" i="4"/>
  <c r="F4235" i="4"/>
  <c r="G4235" i="4"/>
  <c r="H4235" i="4"/>
  <c r="B4236" i="4"/>
  <c r="C4236" i="4"/>
  <c r="D4236" i="4"/>
  <c r="E4236" i="4"/>
  <c r="F4236" i="4"/>
  <c r="G4236" i="4"/>
  <c r="H4236" i="4"/>
  <c r="B4237" i="4"/>
  <c r="C4237" i="4"/>
  <c r="D4237" i="4"/>
  <c r="E4237" i="4"/>
  <c r="F4237" i="4"/>
  <c r="G4237" i="4"/>
  <c r="H4237" i="4"/>
  <c r="B4238" i="4"/>
  <c r="C4238" i="4"/>
  <c r="D4238" i="4"/>
  <c r="E4238" i="4"/>
  <c r="F4238" i="4"/>
  <c r="G4238" i="4"/>
  <c r="H4238" i="4"/>
  <c r="B4239" i="4"/>
  <c r="C4239" i="4"/>
  <c r="D4239" i="4"/>
  <c r="E4239" i="4"/>
  <c r="F4239" i="4"/>
  <c r="G4239" i="4"/>
  <c r="H4239" i="4"/>
  <c r="B4240" i="4"/>
  <c r="C4240" i="4"/>
  <c r="D4240" i="4"/>
  <c r="E4240" i="4"/>
  <c r="F4240" i="4"/>
  <c r="G4240" i="4"/>
  <c r="H4240" i="4"/>
  <c r="B4241" i="4"/>
  <c r="C4241" i="4"/>
  <c r="D4241" i="4"/>
  <c r="E4241" i="4"/>
  <c r="F4241" i="4"/>
  <c r="G4241" i="4"/>
  <c r="H4241" i="4"/>
  <c r="B4242" i="4"/>
  <c r="C4242" i="4"/>
  <c r="D4242" i="4"/>
  <c r="E4242" i="4"/>
  <c r="F4242" i="4"/>
  <c r="G4242" i="4"/>
  <c r="H4242" i="4"/>
  <c r="B4243" i="4"/>
  <c r="C4243" i="4"/>
  <c r="D4243" i="4"/>
  <c r="E4243" i="4"/>
  <c r="F4243" i="4"/>
  <c r="G4243" i="4"/>
  <c r="H4243" i="4"/>
  <c r="B4244" i="4"/>
  <c r="C4244" i="4"/>
  <c r="D4244" i="4"/>
  <c r="E4244" i="4"/>
  <c r="F4244" i="4"/>
  <c r="G4244" i="4"/>
  <c r="H4244" i="4"/>
  <c r="B4245" i="4"/>
  <c r="C4245" i="4"/>
  <c r="D4245" i="4"/>
  <c r="E4245" i="4"/>
  <c r="F4245" i="4"/>
  <c r="G4245" i="4"/>
  <c r="H4245" i="4"/>
  <c r="B4246" i="4"/>
  <c r="C4246" i="4"/>
  <c r="D4246" i="4"/>
  <c r="E4246" i="4"/>
  <c r="F4246" i="4"/>
  <c r="G4246" i="4"/>
  <c r="H4246" i="4"/>
  <c r="B4247" i="4"/>
  <c r="C4247" i="4"/>
  <c r="D4247" i="4"/>
  <c r="E4247" i="4"/>
  <c r="F4247" i="4"/>
  <c r="G4247" i="4"/>
  <c r="H4247" i="4"/>
  <c r="B4248" i="4"/>
  <c r="C4248" i="4"/>
  <c r="D4248" i="4"/>
  <c r="E4248" i="4"/>
  <c r="F4248" i="4"/>
  <c r="G4248" i="4"/>
  <c r="H4248" i="4"/>
  <c r="B4249" i="4"/>
  <c r="C4249" i="4"/>
  <c r="D4249" i="4"/>
  <c r="E4249" i="4"/>
  <c r="F4249" i="4"/>
  <c r="G4249" i="4"/>
  <c r="H4249" i="4"/>
  <c r="B4250" i="4"/>
  <c r="C4250" i="4"/>
  <c r="D4250" i="4"/>
  <c r="E4250" i="4"/>
  <c r="F4250" i="4"/>
  <c r="G4250" i="4"/>
  <c r="H4250" i="4"/>
  <c r="B4251" i="4"/>
  <c r="C4251" i="4"/>
  <c r="D4251" i="4"/>
  <c r="E4251" i="4"/>
  <c r="F4251" i="4"/>
  <c r="G4251" i="4"/>
  <c r="H4251" i="4"/>
  <c r="B4252" i="4"/>
  <c r="C4252" i="4"/>
  <c r="D4252" i="4"/>
  <c r="E4252" i="4"/>
  <c r="F4252" i="4"/>
  <c r="G4252" i="4"/>
  <c r="H4252" i="4"/>
  <c r="B4253" i="4"/>
  <c r="C4253" i="4"/>
  <c r="D4253" i="4"/>
  <c r="E4253" i="4"/>
  <c r="F4253" i="4"/>
  <c r="G4253" i="4"/>
  <c r="H4253" i="4"/>
  <c r="B4254" i="4"/>
  <c r="C4254" i="4"/>
  <c r="D4254" i="4"/>
  <c r="E4254" i="4"/>
  <c r="F4254" i="4"/>
  <c r="G4254" i="4"/>
  <c r="H4254" i="4"/>
  <c r="B4255" i="4"/>
  <c r="C4255" i="4"/>
  <c r="D4255" i="4"/>
  <c r="E4255" i="4"/>
  <c r="F4255" i="4"/>
  <c r="G4255" i="4"/>
  <c r="H4255" i="4"/>
  <c r="B4256" i="4"/>
  <c r="C4256" i="4"/>
  <c r="D4256" i="4"/>
  <c r="E4256" i="4"/>
  <c r="F4256" i="4"/>
  <c r="G4256" i="4"/>
  <c r="H4256" i="4"/>
  <c r="B4257" i="4"/>
  <c r="C4257" i="4"/>
  <c r="D4257" i="4"/>
  <c r="E4257" i="4"/>
  <c r="F4257" i="4"/>
  <c r="G4257" i="4"/>
  <c r="H4257" i="4"/>
  <c r="B4258" i="4"/>
  <c r="C4258" i="4"/>
  <c r="D4258" i="4"/>
  <c r="E4258" i="4"/>
  <c r="F4258" i="4"/>
  <c r="G4258" i="4"/>
  <c r="H4258" i="4"/>
  <c r="B4259" i="4"/>
  <c r="C4259" i="4"/>
  <c r="D4259" i="4"/>
  <c r="E4259" i="4"/>
  <c r="F4259" i="4"/>
  <c r="G4259" i="4"/>
  <c r="H4259" i="4"/>
  <c r="B4260" i="4"/>
  <c r="C4260" i="4"/>
  <c r="D4260" i="4"/>
  <c r="E4260" i="4"/>
  <c r="F4260" i="4"/>
  <c r="G4260" i="4"/>
  <c r="H4260" i="4"/>
  <c r="B4261" i="4"/>
  <c r="C4261" i="4"/>
  <c r="D4261" i="4"/>
  <c r="E4261" i="4"/>
  <c r="F4261" i="4"/>
  <c r="G4261" i="4"/>
  <c r="H4261" i="4"/>
  <c r="B4262" i="4"/>
  <c r="C4262" i="4"/>
  <c r="D4262" i="4"/>
  <c r="E4262" i="4"/>
  <c r="F4262" i="4"/>
  <c r="G4262" i="4"/>
  <c r="H4262" i="4"/>
  <c r="B4263" i="4"/>
  <c r="C4263" i="4"/>
  <c r="D4263" i="4"/>
  <c r="E4263" i="4"/>
  <c r="F4263" i="4"/>
  <c r="G4263" i="4"/>
  <c r="H4263" i="4"/>
  <c r="B4264" i="4"/>
  <c r="C4264" i="4"/>
  <c r="D4264" i="4"/>
  <c r="E4264" i="4"/>
  <c r="F4264" i="4"/>
  <c r="G4264" i="4"/>
  <c r="H4264" i="4"/>
  <c r="B4265" i="4"/>
  <c r="C4265" i="4"/>
  <c r="D4265" i="4"/>
  <c r="E4265" i="4"/>
  <c r="F4265" i="4"/>
  <c r="G4265" i="4"/>
  <c r="H4265" i="4"/>
  <c r="B4266" i="4"/>
  <c r="C4266" i="4"/>
  <c r="D4266" i="4"/>
  <c r="E4266" i="4"/>
  <c r="F4266" i="4"/>
  <c r="G4266" i="4"/>
  <c r="H4266" i="4"/>
  <c r="B4267" i="4"/>
  <c r="C4267" i="4"/>
  <c r="D4267" i="4"/>
  <c r="E4267" i="4"/>
  <c r="F4267" i="4"/>
  <c r="G4267" i="4"/>
  <c r="H4267" i="4"/>
  <c r="B4268" i="4"/>
  <c r="C4268" i="4"/>
  <c r="D4268" i="4"/>
  <c r="E4268" i="4"/>
  <c r="F4268" i="4"/>
  <c r="G4268" i="4"/>
  <c r="H4268" i="4"/>
  <c r="B4269" i="4"/>
  <c r="C4269" i="4"/>
  <c r="D4269" i="4"/>
  <c r="E4269" i="4"/>
  <c r="F4269" i="4"/>
  <c r="G4269" i="4"/>
  <c r="H4269" i="4"/>
  <c r="B4270" i="4"/>
  <c r="C4270" i="4"/>
  <c r="D4270" i="4"/>
  <c r="E4270" i="4"/>
  <c r="F4270" i="4"/>
  <c r="G4270" i="4"/>
  <c r="H4270" i="4"/>
  <c r="B4271" i="4"/>
  <c r="C4271" i="4"/>
  <c r="D4271" i="4"/>
  <c r="E4271" i="4"/>
  <c r="F4271" i="4"/>
  <c r="G4271" i="4"/>
  <c r="H4271" i="4"/>
  <c r="B4272" i="4"/>
  <c r="C4272" i="4"/>
  <c r="D4272" i="4"/>
  <c r="E4272" i="4"/>
  <c r="F4272" i="4"/>
  <c r="G4272" i="4"/>
  <c r="H4272" i="4"/>
  <c r="B4273" i="4"/>
  <c r="C4273" i="4"/>
  <c r="D4273" i="4"/>
  <c r="E4273" i="4"/>
  <c r="F4273" i="4"/>
  <c r="G4273" i="4"/>
  <c r="H4273" i="4"/>
  <c r="B4274" i="4"/>
  <c r="C4274" i="4"/>
  <c r="D4274" i="4"/>
  <c r="E4274" i="4"/>
  <c r="F4274" i="4"/>
  <c r="G4274" i="4"/>
  <c r="H4274" i="4"/>
  <c r="B4275" i="4"/>
  <c r="C4275" i="4"/>
  <c r="D4275" i="4"/>
  <c r="E4275" i="4"/>
  <c r="F4275" i="4"/>
  <c r="G4275" i="4"/>
  <c r="H4275" i="4"/>
  <c r="B4276" i="4"/>
  <c r="C4276" i="4"/>
  <c r="D4276" i="4"/>
  <c r="E4276" i="4"/>
  <c r="F4276" i="4"/>
  <c r="G4276" i="4"/>
  <c r="H4276" i="4"/>
  <c r="B4277" i="4"/>
  <c r="C4277" i="4"/>
  <c r="D4277" i="4"/>
  <c r="E4277" i="4"/>
  <c r="F4277" i="4"/>
  <c r="G4277" i="4"/>
  <c r="H4277" i="4"/>
  <c r="B4278" i="4"/>
  <c r="C4278" i="4"/>
  <c r="D4278" i="4"/>
  <c r="E4278" i="4"/>
  <c r="F4278" i="4"/>
  <c r="G4278" i="4"/>
  <c r="H4278" i="4"/>
  <c r="B4279" i="4"/>
  <c r="C4279" i="4"/>
  <c r="D4279" i="4"/>
  <c r="E4279" i="4"/>
  <c r="F4279" i="4"/>
  <c r="G4279" i="4"/>
  <c r="H4279" i="4"/>
  <c r="B4280" i="4"/>
  <c r="C4280" i="4"/>
  <c r="D4280" i="4"/>
  <c r="E4280" i="4"/>
  <c r="F4280" i="4"/>
  <c r="G4280" i="4"/>
  <c r="H4280" i="4"/>
  <c r="B4281" i="4"/>
  <c r="C4281" i="4"/>
  <c r="D4281" i="4"/>
  <c r="E4281" i="4"/>
  <c r="F4281" i="4"/>
  <c r="G4281" i="4"/>
  <c r="H4281" i="4"/>
  <c r="B4282" i="4"/>
  <c r="C4282" i="4"/>
  <c r="D4282" i="4"/>
  <c r="E4282" i="4"/>
  <c r="F4282" i="4"/>
  <c r="G4282" i="4"/>
  <c r="H4282" i="4"/>
  <c r="B4283" i="4"/>
  <c r="C4283" i="4"/>
  <c r="D4283" i="4"/>
  <c r="E4283" i="4"/>
  <c r="F4283" i="4"/>
  <c r="G4283" i="4"/>
  <c r="H4283" i="4"/>
  <c r="B4284" i="4"/>
  <c r="C4284" i="4"/>
  <c r="D4284" i="4"/>
  <c r="E4284" i="4"/>
  <c r="F4284" i="4"/>
  <c r="G4284" i="4"/>
  <c r="H4284" i="4"/>
  <c r="B4285" i="4"/>
  <c r="C4285" i="4"/>
  <c r="D4285" i="4"/>
  <c r="E4285" i="4"/>
  <c r="F4285" i="4"/>
  <c r="G4285" i="4"/>
  <c r="H4285" i="4"/>
  <c r="B4286" i="4"/>
  <c r="C4286" i="4"/>
  <c r="D4286" i="4"/>
  <c r="E4286" i="4"/>
  <c r="F4286" i="4"/>
  <c r="G4286" i="4"/>
  <c r="H4286" i="4"/>
  <c r="B4287" i="4"/>
  <c r="C4287" i="4"/>
  <c r="D4287" i="4"/>
  <c r="E4287" i="4"/>
  <c r="F4287" i="4"/>
  <c r="G4287" i="4"/>
  <c r="H4287" i="4"/>
  <c r="B4288" i="4"/>
  <c r="C4288" i="4"/>
  <c r="D4288" i="4"/>
  <c r="E4288" i="4"/>
  <c r="F4288" i="4"/>
  <c r="G4288" i="4"/>
  <c r="H4288" i="4"/>
  <c r="B4289" i="4"/>
  <c r="C4289" i="4"/>
  <c r="D4289" i="4"/>
  <c r="E4289" i="4"/>
  <c r="F4289" i="4"/>
  <c r="G4289" i="4"/>
  <c r="H4289" i="4"/>
  <c r="B4290" i="4"/>
  <c r="C4290" i="4"/>
  <c r="D4290" i="4"/>
  <c r="E4290" i="4"/>
  <c r="F4290" i="4"/>
  <c r="G4290" i="4"/>
  <c r="H4290" i="4"/>
  <c r="B4291" i="4"/>
  <c r="C4291" i="4"/>
  <c r="D4291" i="4"/>
  <c r="E4291" i="4"/>
  <c r="F4291" i="4"/>
  <c r="G4291" i="4"/>
  <c r="H4291" i="4"/>
  <c r="B4292" i="4"/>
  <c r="C4292" i="4"/>
  <c r="D4292" i="4"/>
  <c r="E4292" i="4"/>
  <c r="F4292" i="4"/>
  <c r="G4292" i="4"/>
  <c r="H4292" i="4"/>
  <c r="B4293" i="4"/>
  <c r="C4293" i="4"/>
  <c r="D4293" i="4"/>
  <c r="E4293" i="4"/>
  <c r="F4293" i="4"/>
  <c r="G4293" i="4"/>
  <c r="H4293" i="4"/>
  <c r="B4294" i="4"/>
  <c r="C4294" i="4"/>
  <c r="D4294" i="4"/>
  <c r="E4294" i="4"/>
  <c r="F4294" i="4"/>
  <c r="G4294" i="4"/>
  <c r="H4294" i="4"/>
  <c r="B4295" i="4"/>
  <c r="C4295" i="4"/>
  <c r="D4295" i="4"/>
  <c r="E4295" i="4"/>
  <c r="F4295" i="4"/>
  <c r="G4295" i="4"/>
  <c r="H4295" i="4"/>
  <c r="B4296" i="4"/>
  <c r="C4296" i="4"/>
  <c r="D4296" i="4"/>
  <c r="E4296" i="4"/>
  <c r="F4296" i="4"/>
  <c r="G4296" i="4"/>
  <c r="H4296" i="4"/>
  <c r="B4297" i="4"/>
  <c r="C4297" i="4"/>
  <c r="D4297" i="4"/>
  <c r="E4297" i="4"/>
  <c r="F4297" i="4"/>
  <c r="G4297" i="4"/>
  <c r="H4297" i="4"/>
  <c r="B4298" i="4"/>
  <c r="C4298" i="4"/>
  <c r="D4298" i="4"/>
  <c r="E4298" i="4"/>
  <c r="F4298" i="4"/>
  <c r="G4298" i="4"/>
  <c r="H4298" i="4"/>
  <c r="B4299" i="4"/>
  <c r="C4299" i="4"/>
  <c r="D4299" i="4"/>
  <c r="E4299" i="4"/>
  <c r="F4299" i="4"/>
  <c r="G4299" i="4"/>
  <c r="H4299" i="4"/>
  <c r="B4300" i="4"/>
  <c r="C4300" i="4"/>
  <c r="D4300" i="4"/>
  <c r="E4300" i="4"/>
  <c r="F4300" i="4"/>
  <c r="G4300" i="4"/>
  <c r="H4300" i="4"/>
  <c r="B4301" i="4"/>
  <c r="C4301" i="4"/>
  <c r="D4301" i="4"/>
  <c r="E4301" i="4"/>
  <c r="F4301" i="4"/>
  <c r="G4301" i="4"/>
  <c r="H4301" i="4"/>
  <c r="B4302" i="4"/>
  <c r="C4302" i="4"/>
  <c r="D4302" i="4"/>
  <c r="E4302" i="4"/>
  <c r="F4302" i="4"/>
  <c r="G4302" i="4"/>
  <c r="H4302" i="4"/>
  <c r="B4303" i="4"/>
  <c r="C4303" i="4"/>
  <c r="D4303" i="4"/>
  <c r="E4303" i="4"/>
  <c r="F4303" i="4"/>
  <c r="G4303" i="4"/>
  <c r="H4303" i="4"/>
  <c r="B4304" i="4"/>
  <c r="C4304" i="4"/>
  <c r="D4304" i="4"/>
  <c r="E4304" i="4"/>
  <c r="F4304" i="4"/>
  <c r="G4304" i="4"/>
  <c r="H4304" i="4"/>
  <c r="B4305" i="4"/>
  <c r="C4305" i="4"/>
  <c r="D4305" i="4"/>
  <c r="E4305" i="4"/>
  <c r="F4305" i="4"/>
  <c r="G4305" i="4"/>
  <c r="H4305" i="4"/>
  <c r="B4306" i="4"/>
  <c r="C4306" i="4"/>
  <c r="D4306" i="4"/>
  <c r="E4306" i="4"/>
  <c r="F4306" i="4"/>
  <c r="G4306" i="4"/>
  <c r="H4306" i="4"/>
  <c r="B4307" i="4"/>
  <c r="C4307" i="4"/>
  <c r="D4307" i="4"/>
  <c r="E4307" i="4"/>
  <c r="F4307" i="4"/>
  <c r="G4307" i="4"/>
  <c r="H4307" i="4"/>
  <c r="B4308" i="4"/>
  <c r="C4308" i="4"/>
  <c r="D4308" i="4"/>
  <c r="E4308" i="4"/>
  <c r="F4308" i="4"/>
  <c r="G4308" i="4"/>
  <c r="H4308" i="4"/>
  <c r="B4309" i="4"/>
  <c r="C4309" i="4"/>
  <c r="D4309" i="4"/>
  <c r="E4309" i="4"/>
  <c r="F4309" i="4"/>
  <c r="G4309" i="4"/>
  <c r="H4309" i="4"/>
  <c r="B4310" i="4"/>
  <c r="C4310" i="4"/>
  <c r="D4310" i="4"/>
  <c r="E4310" i="4"/>
  <c r="F4310" i="4"/>
  <c r="G4310" i="4"/>
  <c r="H4310" i="4"/>
  <c r="B4311" i="4"/>
  <c r="C4311" i="4"/>
  <c r="D4311" i="4"/>
  <c r="E4311" i="4"/>
  <c r="F4311" i="4"/>
  <c r="G4311" i="4"/>
  <c r="H4311" i="4"/>
  <c r="B4312" i="4"/>
  <c r="C4312" i="4"/>
  <c r="D4312" i="4"/>
  <c r="E4312" i="4"/>
  <c r="F4312" i="4"/>
  <c r="G4312" i="4"/>
  <c r="H4312" i="4"/>
  <c r="B4313" i="4"/>
  <c r="C4313" i="4"/>
  <c r="D4313" i="4"/>
  <c r="E4313" i="4"/>
  <c r="F4313" i="4"/>
  <c r="G4313" i="4"/>
  <c r="H4313" i="4"/>
  <c r="B4314" i="4"/>
  <c r="C4314" i="4"/>
  <c r="D4314" i="4"/>
  <c r="E4314" i="4"/>
  <c r="F4314" i="4"/>
  <c r="G4314" i="4"/>
  <c r="H4314" i="4"/>
  <c r="B4315" i="4"/>
  <c r="C4315" i="4"/>
  <c r="D4315" i="4"/>
  <c r="E4315" i="4"/>
  <c r="F4315" i="4"/>
  <c r="G4315" i="4"/>
  <c r="H4315" i="4"/>
  <c r="B4316" i="4"/>
  <c r="C4316" i="4"/>
  <c r="D4316" i="4"/>
  <c r="E4316" i="4"/>
  <c r="F4316" i="4"/>
  <c r="G4316" i="4"/>
  <c r="H4316" i="4"/>
  <c r="B4317" i="4"/>
  <c r="C4317" i="4"/>
  <c r="D4317" i="4"/>
  <c r="E4317" i="4"/>
  <c r="F4317" i="4"/>
  <c r="G4317" i="4"/>
  <c r="H4317" i="4"/>
  <c r="B4318" i="4"/>
  <c r="C4318" i="4"/>
  <c r="D4318" i="4"/>
  <c r="E4318" i="4"/>
  <c r="F4318" i="4"/>
  <c r="G4318" i="4"/>
  <c r="H4318" i="4"/>
  <c r="B4319" i="4"/>
  <c r="C4319" i="4"/>
  <c r="D4319" i="4"/>
  <c r="E4319" i="4"/>
  <c r="F4319" i="4"/>
  <c r="G4319" i="4"/>
  <c r="H4319" i="4"/>
  <c r="B4320" i="4"/>
  <c r="C4320" i="4"/>
  <c r="D4320" i="4"/>
  <c r="E4320" i="4"/>
  <c r="F4320" i="4"/>
  <c r="G4320" i="4"/>
  <c r="H4320" i="4"/>
  <c r="B4321" i="4"/>
  <c r="C4321" i="4"/>
  <c r="D4321" i="4"/>
  <c r="E4321" i="4"/>
  <c r="F4321" i="4"/>
  <c r="G4321" i="4"/>
  <c r="H4321" i="4"/>
  <c r="B4322" i="4"/>
  <c r="C4322" i="4"/>
  <c r="D4322" i="4"/>
  <c r="E4322" i="4"/>
  <c r="F4322" i="4"/>
  <c r="G4322" i="4"/>
  <c r="H4322" i="4"/>
  <c r="B4323" i="4"/>
  <c r="C4323" i="4"/>
  <c r="D4323" i="4"/>
  <c r="E4323" i="4"/>
  <c r="F4323" i="4"/>
  <c r="G4323" i="4"/>
  <c r="H4323" i="4"/>
  <c r="B4324" i="4"/>
  <c r="C4324" i="4"/>
  <c r="D4324" i="4"/>
  <c r="E4324" i="4"/>
  <c r="F4324" i="4"/>
  <c r="G4324" i="4"/>
  <c r="H4324" i="4"/>
  <c r="B4325" i="4"/>
  <c r="C4325" i="4"/>
  <c r="D4325" i="4"/>
  <c r="E4325" i="4"/>
  <c r="F4325" i="4"/>
  <c r="G4325" i="4"/>
  <c r="H4325" i="4"/>
  <c r="B4326" i="4"/>
  <c r="C4326" i="4"/>
  <c r="D4326" i="4"/>
  <c r="E4326" i="4"/>
  <c r="F4326" i="4"/>
  <c r="G4326" i="4"/>
  <c r="H4326" i="4"/>
  <c r="B4327" i="4"/>
  <c r="C4327" i="4"/>
  <c r="D4327" i="4"/>
  <c r="E4327" i="4"/>
  <c r="F4327" i="4"/>
  <c r="G4327" i="4"/>
  <c r="H4327" i="4"/>
  <c r="B4328" i="4"/>
  <c r="C4328" i="4"/>
  <c r="D4328" i="4"/>
  <c r="E4328" i="4"/>
  <c r="F4328" i="4"/>
  <c r="G4328" i="4"/>
  <c r="H4328" i="4"/>
  <c r="B4329" i="4"/>
  <c r="C4329" i="4"/>
  <c r="D4329" i="4"/>
  <c r="E4329" i="4"/>
  <c r="F4329" i="4"/>
  <c r="G4329" i="4"/>
  <c r="H4329" i="4"/>
  <c r="B4330" i="4"/>
  <c r="C4330" i="4"/>
  <c r="D4330" i="4"/>
  <c r="E4330" i="4"/>
  <c r="F4330" i="4"/>
  <c r="G4330" i="4"/>
  <c r="H4330" i="4"/>
  <c r="B4331" i="4"/>
  <c r="C4331" i="4"/>
  <c r="D4331" i="4"/>
  <c r="E4331" i="4"/>
  <c r="F4331" i="4"/>
  <c r="G4331" i="4"/>
  <c r="H4331" i="4"/>
  <c r="B4332" i="4"/>
  <c r="C4332" i="4"/>
  <c r="D4332" i="4"/>
  <c r="E4332" i="4"/>
  <c r="F4332" i="4"/>
  <c r="G4332" i="4"/>
  <c r="H4332" i="4"/>
  <c r="B4333" i="4"/>
  <c r="C4333" i="4"/>
  <c r="D4333" i="4"/>
  <c r="E4333" i="4"/>
  <c r="F4333" i="4"/>
  <c r="G4333" i="4"/>
  <c r="H4333" i="4"/>
  <c r="B4334" i="4"/>
  <c r="C4334" i="4"/>
  <c r="D4334" i="4"/>
  <c r="E4334" i="4"/>
  <c r="F4334" i="4"/>
  <c r="G4334" i="4"/>
  <c r="H4334" i="4"/>
  <c r="B4335" i="4"/>
  <c r="C4335" i="4"/>
  <c r="D4335" i="4"/>
  <c r="E4335" i="4"/>
  <c r="F4335" i="4"/>
  <c r="G4335" i="4"/>
  <c r="H4335" i="4"/>
  <c r="B4336" i="4"/>
  <c r="C4336" i="4"/>
  <c r="D4336" i="4"/>
  <c r="E4336" i="4"/>
  <c r="F4336" i="4"/>
  <c r="G4336" i="4"/>
  <c r="H4336" i="4"/>
  <c r="B4337" i="4"/>
  <c r="C4337" i="4"/>
  <c r="D4337" i="4"/>
  <c r="E4337" i="4"/>
  <c r="F4337" i="4"/>
  <c r="G4337" i="4"/>
  <c r="H4337" i="4"/>
  <c r="B4338" i="4"/>
  <c r="C4338" i="4"/>
  <c r="D4338" i="4"/>
  <c r="E4338" i="4"/>
  <c r="F4338" i="4"/>
  <c r="G4338" i="4"/>
  <c r="H4338" i="4"/>
  <c r="B4339" i="4"/>
  <c r="C4339" i="4"/>
  <c r="D4339" i="4"/>
  <c r="E4339" i="4"/>
  <c r="F4339" i="4"/>
  <c r="G4339" i="4"/>
  <c r="H4339" i="4"/>
  <c r="B4340" i="4"/>
  <c r="G4340" i="4" s="1"/>
  <c r="C4340" i="4"/>
  <c r="D4341" i="4" s="1"/>
  <c r="D4340" i="4"/>
  <c r="E4340" i="4"/>
  <c r="H4340" i="4" s="1"/>
  <c r="F4340" i="4"/>
  <c r="B4341" i="4"/>
  <c r="C4341" i="4"/>
  <c r="E4341" i="4"/>
  <c r="F4341" i="4"/>
  <c r="G4341" i="4"/>
  <c r="H4341" i="4"/>
  <c r="B4342" i="4"/>
  <c r="C4342" i="4"/>
  <c r="D4342" i="4"/>
  <c r="E4342" i="4"/>
  <c r="F4342" i="4"/>
  <c r="G4342" i="4"/>
  <c r="H4342" i="4"/>
  <c r="B4343" i="4"/>
  <c r="C4343" i="4"/>
  <c r="D4343" i="4"/>
  <c r="E4343" i="4"/>
  <c r="F4343" i="4"/>
  <c r="G4343" i="4"/>
  <c r="H4343" i="4"/>
  <c r="B4344" i="4"/>
  <c r="C4344" i="4"/>
  <c r="D4344" i="4"/>
  <c r="E4344" i="4"/>
  <c r="F4344" i="4"/>
  <c r="G4344" i="4"/>
  <c r="H4344" i="4"/>
  <c r="B4345" i="4"/>
  <c r="C4345" i="4"/>
  <c r="D4345" i="4"/>
  <c r="E4345" i="4"/>
  <c r="F4345" i="4"/>
  <c r="G4345" i="4"/>
  <c r="H4345" i="4"/>
  <c r="B4346" i="4"/>
  <c r="C4346" i="4"/>
  <c r="D4346" i="4"/>
  <c r="E4346" i="4"/>
  <c r="F4346" i="4"/>
  <c r="G4346" i="4"/>
  <c r="H4346" i="4"/>
  <c r="B4347" i="4"/>
  <c r="C4347" i="4"/>
  <c r="D4347" i="4"/>
  <c r="E4347" i="4"/>
  <c r="F4347" i="4"/>
  <c r="G4347" i="4"/>
  <c r="H4347" i="4"/>
  <c r="B4348" i="4"/>
  <c r="C4348" i="4"/>
  <c r="D4348" i="4"/>
  <c r="E4348" i="4"/>
  <c r="F4348" i="4"/>
  <c r="G4348" i="4"/>
  <c r="H4348" i="4"/>
  <c r="B4349" i="4"/>
  <c r="C4349" i="4"/>
  <c r="D4349" i="4"/>
  <c r="E4349" i="4"/>
  <c r="F4349" i="4"/>
  <c r="G4349" i="4"/>
  <c r="H4349" i="4"/>
  <c r="B4350" i="4"/>
  <c r="C4350" i="4"/>
  <c r="D4350" i="4"/>
  <c r="E4350" i="4"/>
  <c r="F4350" i="4"/>
  <c r="G4350" i="4"/>
  <c r="H4350" i="4"/>
  <c r="B4351" i="4"/>
  <c r="C4351" i="4"/>
  <c r="D4351" i="4"/>
  <c r="E4351" i="4"/>
  <c r="F4351" i="4"/>
  <c r="G4351" i="4"/>
  <c r="H4351" i="4"/>
  <c r="B4352" i="4"/>
  <c r="C4352" i="4"/>
  <c r="D4352" i="4"/>
  <c r="E4352" i="4"/>
  <c r="F4352" i="4"/>
  <c r="G4352" i="4"/>
  <c r="H4352" i="4"/>
  <c r="B4353" i="4"/>
  <c r="C4353" i="4"/>
  <c r="D4353" i="4"/>
  <c r="E4353" i="4"/>
  <c r="F4353" i="4"/>
  <c r="G4353" i="4"/>
  <c r="H4353" i="4"/>
  <c r="B4354" i="4"/>
  <c r="C4354" i="4"/>
  <c r="D4354" i="4"/>
  <c r="E4354" i="4"/>
  <c r="F4354" i="4"/>
  <c r="G4354" i="4"/>
  <c r="H4354" i="4"/>
  <c r="B4355" i="4"/>
  <c r="C4355" i="4"/>
  <c r="D4355" i="4"/>
  <c r="E4355" i="4"/>
  <c r="F4355" i="4"/>
  <c r="G4355" i="4"/>
  <c r="H4355" i="4"/>
  <c r="B4356" i="4"/>
  <c r="C4356" i="4"/>
  <c r="D4356" i="4"/>
  <c r="E4356" i="4"/>
  <c r="F4356" i="4"/>
  <c r="G4356" i="4"/>
  <c r="H4356" i="4"/>
  <c r="B4357" i="4"/>
  <c r="C4357" i="4"/>
  <c r="D4357" i="4"/>
  <c r="E4357" i="4"/>
  <c r="F4357" i="4"/>
  <c r="G4357" i="4"/>
  <c r="H4357" i="4"/>
  <c r="B4358" i="4"/>
  <c r="C4358" i="4"/>
  <c r="D4358" i="4"/>
  <c r="E4358" i="4"/>
  <c r="F4358" i="4"/>
  <c r="G4358" i="4"/>
  <c r="H4358" i="4"/>
  <c r="B4359" i="4"/>
  <c r="C4359" i="4"/>
  <c r="D4359" i="4"/>
  <c r="E4359" i="4"/>
  <c r="F4359" i="4"/>
  <c r="G4359" i="4"/>
  <c r="H4359" i="4"/>
  <c r="B4360" i="4"/>
  <c r="C4360" i="4"/>
  <c r="D4360" i="4"/>
  <c r="E4360" i="4"/>
  <c r="F4360" i="4"/>
  <c r="G4360" i="4"/>
  <c r="H4360" i="4"/>
  <c r="B4361" i="4"/>
  <c r="C4361" i="4"/>
  <c r="D4361" i="4"/>
  <c r="E4361" i="4"/>
  <c r="F4361" i="4"/>
  <c r="G4361" i="4"/>
  <c r="H4361" i="4"/>
  <c r="B4362" i="4"/>
  <c r="C4362" i="4"/>
  <c r="D4362" i="4"/>
  <c r="E4362" i="4"/>
  <c r="F4362" i="4"/>
  <c r="G4362" i="4"/>
  <c r="H4362" i="4"/>
  <c r="B4363" i="4"/>
  <c r="C4363" i="4"/>
  <c r="D4363" i="4"/>
  <c r="E4363" i="4"/>
  <c r="F4363" i="4"/>
  <c r="G4363" i="4"/>
  <c r="H4363" i="4"/>
  <c r="B4364" i="4"/>
  <c r="C4364" i="4"/>
  <c r="D4364" i="4"/>
  <c r="E4364" i="4"/>
  <c r="F4364" i="4"/>
  <c r="G4364" i="4"/>
  <c r="H4364" i="4"/>
  <c r="B4365" i="4"/>
  <c r="C4365" i="4"/>
  <c r="D4365" i="4"/>
  <c r="E4365" i="4"/>
  <c r="F4365" i="4"/>
  <c r="G4365" i="4"/>
  <c r="H4365" i="4"/>
  <c r="B4366" i="4"/>
  <c r="C4366" i="4"/>
  <c r="D4366" i="4"/>
  <c r="E4366" i="4"/>
  <c r="F4366" i="4"/>
  <c r="G4366" i="4"/>
  <c r="H4366" i="4"/>
  <c r="B4367" i="4"/>
  <c r="C4367" i="4"/>
  <c r="D4367" i="4"/>
  <c r="E4367" i="4"/>
  <c r="F4367" i="4"/>
  <c r="G4367" i="4"/>
  <c r="H4367" i="4"/>
  <c r="B4368" i="4"/>
  <c r="C4368" i="4"/>
  <c r="D4368" i="4"/>
  <c r="E4368" i="4"/>
  <c r="F4368" i="4"/>
  <c r="G4368" i="4"/>
  <c r="H4368" i="4"/>
  <c r="B4369" i="4"/>
  <c r="C4369" i="4"/>
  <c r="D4369" i="4"/>
  <c r="E4369" i="4"/>
  <c r="F4369" i="4"/>
  <c r="G4369" i="4"/>
  <c r="H4369" i="4"/>
  <c r="B3747" i="4"/>
  <c r="C3747" i="4"/>
  <c r="E3747" i="4"/>
  <c r="F3747" i="4"/>
  <c r="G3747" i="4"/>
  <c r="H3747" i="4"/>
  <c r="B3746" i="4"/>
  <c r="C3746" i="4"/>
  <c r="D3747" i="4" s="1"/>
  <c r="E3746" i="4"/>
  <c r="F3746" i="4"/>
  <c r="G3746" i="4"/>
  <c r="H3746" i="4"/>
  <c r="B3124" i="4"/>
  <c r="C3124" i="4"/>
  <c r="E3124" i="4"/>
  <c r="F3124" i="4"/>
  <c r="G3124" i="4"/>
  <c r="H3124" i="4"/>
  <c r="B3125" i="4"/>
  <c r="C3125" i="4"/>
  <c r="D3125" i="4"/>
  <c r="E3125" i="4"/>
  <c r="F3125" i="4"/>
  <c r="G3125" i="4"/>
  <c r="H3125" i="4"/>
  <c r="B3126" i="4"/>
  <c r="C3126" i="4"/>
  <c r="D3126" i="4"/>
  <c r="E3126" i="4"/>
  <c r="F3126" i="4"/>
  <c r="G3126" i="4"/>
  <c r="H3126" i="4"/>
  <c r="B3127" i="4"/>
  <c r="C3127" i="4"/>
  <c r="D3127" i="4"/>
  <c r="E3127" i="4"/>
  <c r="F3127" i="4"/>
  <c r="G3127" i="4"/>
  <c r="H3127" i="4"/>
  <c r="B3128" i="4"/>
  <c r="C3128" i="4"/>
  <c r="D3128" i="4"/>
  <c r="E3128" i="4"/>
  <c r="F3128" i="4"/>
  <c r="G3128" i="4"/>
  <c r="H3128" i="4"/>
  <c r="B3129" i="4"/>
  <c r="C3129" i="4"/>
  <c r="D3129" i="4"/>
  <c r="E3129" i="4"/>
  <c r="F3129" i="4"/>
  <c r="G3129" i="4"/>
  <c r="H3129" i="4"/>
  <c r="B3130" i="4"/>
  <c r="C3130" i="4"/>
  <c r="D3130" i="4"/>
  <c r="E3130" i="4"/>
  <c r="F3130" i="4"/>
  <c r="G3130" i="4"/>
  <c r="H3130" i="4"/>
  <c r="B3131" i="4"/>
  <c r="C3131" i="4"/>
  <c r="D3131" i="4"/>
  <c r="E3131" i="4"/>
  <c r="F3131" i="4"/>
  <c r="G3131" i="4"/>
  <c r="H3131" i="4"/>
  <c r="B3132" i="4"/>
  <c r="C3132" i="4"/>
  <c r="D3132" i="4"/>
  <c r="E3132" i="4"/>
  <c r="F3132" i="4"/>
  <c r="G3132" i="4"/>
  <c r="H3132" i="4"/>
  <c r="B3133" i="4"/>
  <c r="C3133" i="4"/>
  <c r="D3133" i="4"/>
  <c r="E3133" i="4"/>
  <c r="F3133" i="4"/>
  <c r="G3133" i="4"/>
  <c r="H3133" i="4"/>
  <c r="B3134" i="4"/>
  <c r="C3134" i="4"/>
  <c r="D3134" i="4"/>
  <c r="E3134" i="4"/>
  <c r="F3134" i="4"/>
  <c r="G3134" i="4"/>
  <c r="H3134" i="4"/>
  <c r="B3135" i="4"/>
  <c r="C3135" i="4"/>
  <c r="D3135" i="4"/>
  <c r="E3135" i="4"/>
  <c r="F3135" i="4"/>
  <c r="G3135" i="4"/>
  <c r="H3135" i="4"/>
  <c r="B3136" i="4"/>
  <c r="C3136" i="4"/>
  <c r="D3136" i="4"/>
  <c r="E3136" i="4"/>
  <c r="F3136" i="4"/>
  <c r="G3136" i="4"/>
  <c r="H3136" i="4"/>
  <c r="B3137" i="4"/>
  <c r="C3137" i="4"/>
  <c r="D3137" i="4"/>
  <c r="E3137" i="4"/>
  <c r="F3137" i="4"/>
  <c r="G3137" i="4"/>
  <c r="H3137" i="4"/>
  <c r="B3138" i="4"/>
  <c r="C3138" i="4"/>
  <c r="D3138" i="4"/>
  <c r="E3138" i="4"/>
  <c r="F3138" i="4"/>
  <c r="G3138" i="4"/>
  <c r="H3138" i="4"/>
  <c r="B3139" i="4"/>
  <c r="C3139" i="4"/>
  <c r="D3139" i="4"/>
  <c r="E3139" i="4"/>
  <c r="F3139" i="4"/>
  <c r="G3139" i="4"/>
  <c r="H3139" i="4"/>
  <c r="B3140" i="4"/>
  <c r="C3140" i="4"/>
  <c r="D3140" i="4"/>
  <c r="E3140" i="4"/>
  <c r="F3140" i="4"/>
  <c r="G3140" i="4"/>
  <c r="H3140" i="4"/>
  <c r="B3141" i="4"/>
  <c r="C3141" i="4"/>
  <c r="D3141" i="4"/>
  <c r="E3141" i="4"/>
  <c r="F3141" i="4"/>
  <c r="G3141" i="4"/>
  <c r="H3141" i="4"/>
  <c r="B3142" i="4"/>
  <c r="C3142" i="4"/>
  <c r="D3142" i="4"/>
  <c r="E3142" i="4"/>
  <c r="F3142" i="4"/>
  <c r="G3142" i="4"/>
  <c r="H3142" i="4"/>
  <c r="B3143" i="4"/>
  <c r="C3143" i="4"/>
  <c r="D3143" i="4"/>
  <c r="E3143" i="4"/>
  <c r="F3143" i="4"/>
  <c r="G3143" i="4"/>
  <c r="H3143" i="4"/>
  <c r="B3144" i="4"/>
  <c r="C3144" i="4"/>
  <c r="D3144" i="4"/>
  <c r="E3144" i="4"/>
  <c r="F3144" i="4"/>
  <c r="G3144" i="4"/>
  <c r="H3144" i="4"/>
  <c r="B3145" i="4"/>
  <c r="C3145" i="4"/>
  <c r="D3145" i="4"/>
  <c r="E3145" i="4"/>
  <c r="F3145" i="4"/>
  <c r="G3145" i="4"/>
  <c r="H3145" i="4"/>
  <c r="B3146" i="4"/>
  <c r="C3146" i="4"/>
  <c r="D3146" i="4"/>
  <c r="E3146" i="4"/>
  <c r="F3146" i="4"/>
  <c r="G3146" i="4"/>
  <c r="H3146" i="4"/>
  <c r="B3147" i="4"/>
  <c r="C3147" i="4"/>
  <c r="D3147" i="4"/>
  <c r="E3147" i="4"/>
  <c r="F3147" i="4"/>
  <c r="G3147" i="4"/>
  <c r="H3147" i="4"/>
  <c r="B3148" i="4"/>
  <c r="C3148" i="4"/>
  <c r="D3148" i="4"/>
  <c r="E3148" i="4"/>
  <c r="F3148" i="4"/>
  <c r="G3148" i="4"/>
  <c r="H3148" i="4"/>
  <c r="B3149" i="4"/>
  <c r="C3149" i="4"/>
  <c r="D3149" i="4"/>
  <c r="E3149" i="4"/>
  <c r="F3149" i="4"/>
  <c r="G3149" i="4"/>
  <c r="H3149" i="4"/>
  <c r="B3150" i="4"/>
  <c r="C3150" i="4"/>
  <c r="D3150" i="4"/>
  <c r="E3150" i="4"/>
  <c r="F3150" i="4"/>
  <c r="G3150" i="4"/>
  <c r="H3150" i="4"/>
  <c r="B3151" i="4"/>
  <c r="C3151" i="4"/>
  <c r="D3151" i="4"/>
  <c r="E3151" i="4"/>
  <c r="F3151" i="4"/>
  <c r="G3151" i="4"/>
  <c r="H3151" i="4"/>
  <c r="B3152" i="4"/>
  <c r="C3152" i="4"/>
  <c r="D3152" i="4"/>
  <c r="E3152" i="4"/>
  <c r="F3152" i="4"/>
  <c r="G3152" i="4"/>
  <c r="H3152" i="4"/>
  <c r="B3153" i="4"/>
  <c r="C3153" i="4"/>
  <c r="D3153" i="4"/>
  <c r="E3153" i="4"/>
  <c r="F3153" i="4"/>
  <c r="G3153" i="4"/>
  <c r="H3153" i="4"/>
  <c r="B3154" i="4"/>
  <c r="C3154" i="4"/>
  <c r="D3154" i="4"/>
  <c r="E3154" i="4"/>
  <c r="F3154" i="4"/>
  <c r="G3154" i="4"/>
  <c r="H3154" i="4"/>
  <c r="B3155" i="4"/>
  <c r="C3155" i="4"/>
  <c r="D3155" i="4"/>
  <c r="E3155" i="4"/>
  <c r="F3155" i="4"/>
  <c r="G3155" i="4"/>
  <c r="H3155" i="4"/>
  <c r="B3156" i="4"/>
  <c r="C3156" i="4"/>
  <c r="D3156" i="4"/>
  <c r="E3156" i="4"/>
  <c r="F3156" i="4"/>
  <c r="G3156" i="4"/>
  <c r="H3156" i="4"/>
  <c r="B3157" i="4"/>
  <c r="C3157" i="4"/>
  <c r="D3157" i="4"/>
  <c r="E3157" i="4"/>
  <c r="F3157" i="4"/>
  <c r="G3157" i="4"/>
  <c r="H3157" i="4"/>
  <c r="B3158" i="4"/>
  <c r="C3158" i="4"/>
  <c r="D3158" i="4"/>
  <c r="E3158" i="4"/>
  <c r="F3158" i="4"/>
  <c r="G3158" i="4"/>
  <c r="H3158" i="4"/>
  <c r="B3159" i="4"/>
  <c r="C3159" i="4"/>
  <c r="D3159" i="4"/>
  <c r="E3159" i="4"/>
  <c r="F3159" i="4"/>
  <c r="G3159" i="4"/>
  <c r="H3159" i="4"/>
  <c r="B3160" i="4"/>
  <c r="C3160" i="4"/>
  <c r="D3160" i="4"/>
  <c r="E3160" i="4"/>
  <c r="F3160" i="4"/>
  <c r="G3160" i="4"/>
  <c r="H3160" i="4"/>
  <c r="B3161" i="4"/>
  <c r="C3161" i="4"/>
  <c r="D3161" i="4"/>
  <c r="E3161" i="4"/>
  <c r="F3161" i="4"/>
  <c r="G3161" i="4"/>
  <c r="H3161" i="4"/>
  <c r="B3162" i="4"/>
  <c r="C3162" i="4"/>
  <c r="D3162" i="4"/>
  <c r="E3162" i="4"/>
  <c r="F3162" i="4"/>
  <c r="G3162" i="4"/>
  <c r="H3162" i="4"/>
  <c r="B3163" i="4"/>
  <c r="C3163" i="4"/>
  <c r="D3163" i="4"/>
  <c r="E3163" i="4"/>
  <c r="F3163" i="4"/>
  <c r="G3163" i="4"/>
  <c r="H3163" i="4"/>
  <c r="B3164" i="4"/>
  <c r="C3164" i="4"/>
  <c r="D3164" i="4"/>
  <c r="E3164" i="4"/>
  <c r="F3164" i="4"/>
  <c r="G3164" i="4"/>
  <c r="H3164" i="4"/>
  <c r="B3165" i="4"/>
  <c r="C3165" i="4"/>
  <c r="D3165" i="4"/>
  <c r="E3165" i="4"/>
  <c r="F3165" i="4"/>
  <c r="G3165" i="4"/>
  <c r="H3165" i="4"/>
  <c r="B3166" i="4"/>
  <c r="C3166" i="4"/>
  <c r="D3166" i="4"/>
  <c r="E3166" i="4"/>
  <c r="F3166" i="4"/>
  <c r="G3166" i="4"/>
  <c r="H3166" i="4"/>
  <c r="B3167" i="4"/>
  <c r="C3167" i="4"/>
  <c r="D3167" i="4"/>
  <c r="E3167" i="4"/>
  <c r="F3167" i="4"/>
  <c r="G3167" i="4"/>
  <c r="H3167" i="4"/>
  <c r="B3168" i="4"/>
  <c r="C3168" i="4"/>
  <c r="D3168" i="4"/>
  <c r="E3168" i="4"/>
  <c r="F3168" i="4"/>
  <c r="G3168" i="4"/>
  <c r="H3168" i="4"/>
  <c r="B3169" i="4"/>
  <c r="C3169" i="4"/>
  <c r="D3169" i="4"/>
  <c r="E3169" i="4"/>
  <c r="F3169" i="4"/>
  <c r="G3169" i="4"/>
  <c r="H3169" i="4"/>
  <c r="B3170" i="4"/>
  <c r="C3170" i="4"/>
  <c r="D3170" i="4"/>
  <c r="E3170" i="4"/>
  <c r="F3170" i="4"/>
  <c r="G3170" i="4"/>
  <c r="H3170" i="4"/>
  <c r="B3171" i="4"/>
  <c r="C3171" i="4"/>
  <c r="D3171" i="4"/>
  <c r="E3171" i="4"/>
  <c r="F3171" i="4"/>
  <c r="G3171" i="4"/>
  <c r="H3171" i="4"/>
  <c r="B3172" i="4"/>
  <c r="C3172" i="4"/>
  <c r="D3172" i="4"/>
  <c r="E3172" i="4"/>
  <c r="F3172" i="4"/>
  <c r="G3172" i="4"/>
  <c r="H3172" i="4"/>
  <c r="B3173" i="4"/>
  <c r="C3173" i="4"/>
  <c r="D3173" i="4"/>
  <c r="E3173" i="4"/>
  <c r="F3173" i="4"/>
  <c r="G3173" i="4"/>
  <c r="H3173" i="4"/>
  <c r="B3174" i="4"/>
  <c r="C3174" i="4"/>
  <c r="D3174" i="4"/>
  <c r="E3174" i="4"/>
  <c r="F3174" i="4"/>
  <c r="G3174" i="4"/>
  <c r="H3174" i="4"/>
  <c r="B3175" i="4"/>
  <c r="C3175" i="4"/>
  <c r="D3175" i="4"/>
  <c r="E3175" i="4"/>
  <c r="F3175" i="4"/>
  <c r="G3175" i="4"/>
  <c r="H3175" i="4"/>
  <c r="B3176" i="4"/>
  <c r="C3176" i="4"/>
  <c r="D3176" i="4"/>
  <c r="E3176" i="4"/>
  <c r="F3176" i="4"/>
  <c r="G3176" i="4"/>
  <c r="H3176" i="4"/>
  <c r="B3177" i="4"/>
  <c r="C3177" i="4"/>
  <c r="D3177" i="4"/>
  <c r="E3177" i="4"/>
  <c r="F3177" i="4"/>
  <c r="G3177" i="4"/>
  <c r="H3177" i="4"/>
  <c r="B3178" i="4"/>
  <c r="C3178" i="4"/>
  <c r="D3178" i="4"/>
  <c r="E3178" i="4"/>
  <c r="F3178" i="4"/>
  <c r="G3178" i="4"/>
  <c r="H3178" i="4"/>
  <c r="B3179" i="4"/>
  <c r="C3179" i="4"/>
  <c r="D3179" i="4"/>
  <c r="E3179" i="4"/>
  <c r="F3179" i="4"/>
  <c r="G3179" i="4"/>
  <c r="H3179" i="4"/>
  <c r="B3180" i="4"/>
  <c r="C3180" i="4"/>
  <c r="D3180" i="4"/>
  <c r="E3180" i="4"/>
  <c r="F3180" i="4"/>
  <c r="G3180" i="4"/>
  <c r="H3180" i="4"/>
  <c r="B3181" i="4"/>
  <c r="C3181" i="4"/>
  <c r="D3181" i="4"/>
  <c r="E3181" i="4"/>
  <c r="F3181" i="4"/>
  <c r="G3181" i="4"/>
  <c r="H3181" i="4"/>
  <c r="B3182" i="4"/>
  <c r="C3182" i="4"/>
  <c r="D3182" i="4"/>
  <c r="E3182" i="4"/>
  <c r="F3182" i="4"/>
  <c r="G3182" i="4"/>
  <c r="H3182" i="4"/>
  <c r="B3183" i="4"/>
  <c r="C3183" i="4"/>
  <c r="D3183" i="4"/>
  <c r="E3183" i="4"/>
  <c r="F3183" i="4"/>
  <c r="G3183" i="4"/>
  <c r="H3183" i="4"/>
  <c r="B3184" i="4"/>
  <c r="C3184" i="4"/>
  <c r="D3184" i="4"/>
  <c r="E3184" i="4"/>
  <c r="F3184" i="4"/>
  <c r="G3184" i="4"/>
  <c r="H3184" i="4"/>
  <c r="B3185" i="4"/>
  <c r="C3185" i="4"/>
  <c r="D3185" i="4"/>
  <c r="E3185" i="4"/>
  <c r="F3185" i="4"/>
  <c r="G3185" i="4"/>
  <c r="H3185" i="4"/>
  <c r="B3186" i="4"/>
  <c r="C3186" i="4"/>
  <c r="D3186" i="4"/>
  <c r="E3186" i="4"/>
  <c r="F3186" i="4"/>
  <c r="G3186" i="4"/>
  <c r="H3186" i="4"/>
  <c r="B3187" i="4"/>
  <c r="C3187" i="4"/>
  <c r="D3187" i="4"/>
  <c r="E3187" i="4"/>
  <c r="F3187" i="4"/>
  <c r="G3187" i="4"/>
  <c r="H3187" i="4"/>
  <c r="B3188" i="4"/>
  <c r="C3188" i="4"/>
  <c r="D3188" i="4"/>
  <c r="E3188" i="4"/>
  <c r="F3188" i="4"/>
  <c r="G3188" i="4"/>
  <c r="H3188" i="4"/>
  <c r="B3189" i="4"/>
  <c r="C3189" i="4"/>
  <c r="D3189" i="4"/>
  <c r="E3189" i="4"/>
  <c r="F3189" i="4"/>
  <c r="G3189" i="4"/>
  <c r="H3189" i="4"/>
  <c r="B3190" i="4"/>
  <c r="C3190" i="4"/>
  <c r="D3190" i="4"/>
  <c r="E3190" i="4"/>
  <c r="F3190" i="4"/>
  <c r="G3190" i="4"/>
  <c r="H3190" i="4"/>
  <c r="B3191" i="4"/>
  <c r="C3191" i="4"/>
  <c r="D3191" i="4"/>
  <c r="E3191" i="4"/>
  <c r="F3191" i="4"/>
  <c r="G3191" i="4"/>
  <c r="H3191" i="4"/>
  <c r="B3192" i="4"/>
  <c r="C3192" i="4"/>
  <c r="D3192" i="4"/>
  <c r="E3192" i="4"/>
  <c r="F3192" i="4"/>
  <c r="G3192" i="4"/>
  <c r="H3192" i="4"/>
  <c r="B3193" i="4"/>
  <c r="C3193" i="4"/>
  <c r="D3193" i="4"/>
  <c r="E3193" i="4"/>
  <c r="F3193" i="4"/>
  <c r="G3193" i="4"/>
  <c r="H3193" i="4"/>
  <c r="B3194" i="4"/>
  <c r="C3194" i="4"/>
  <c r="D3194" i="4"/>
  <c r="E3194" i="4"/>
  <c r="F3194" i="4"/>
  <c r="G3194" i="4"/>
  <c r="H3194" i="4"/>
  <c r="B3195" i="4"/>
  <c r="C3195" i="4"/>
  <c r="D3195" i="4"/>
  <c r="E3195" i="4"/>
  <c r="F3195" i="4"/>
  <c r="G3195" i="4"/>
  <c r="H3195" i="4"/>
  <c r="B3196" i="4"/>
  <c r="C3196" i="4"/>
  <c r="D3196" i="4"/>
  <c r="E3196" i="4"/>
  <c r="F3196" i="4"/>
  <c r="G3196" i="4"/>
  <c r="H3196" i="4"/>
  <c r="B3197" i="4"/>
  <c r="C3197" i="4"/>
  <c r="D3197" i="4"/>
  <c r="E3197" i="4"/>
  <c r="F3197" i="4"/>
  <c r="G3197" i="4"/>
  <c r="H3197" i="4"/>
  <c r="B3198" i="4"/>
  <c r="C3198" i="4"/>
  <c r="D3198" i="4"/>
  <c r="E3198" i="4"/>
  <c r="F3198" i="4"/>
  <c r="G3198" i="4"/>
  <c r="H3198" i="4"/>
  <c r="B3199" i="4"/>
  <c r="C3199" i="4"/>
  <c r="D3199" i="4"/>
  <c r="E3199" i="4"/>
  <c r="F3199" i="4"/>
  <c r="G3199" i="4"/>
  <c r="H3199" i="4"/>
  <c r="B3200" i="4"/>
  <c r="C3200" i="4"/>
  <c r="D3200" i="4"/>
  <c r="E3200" i="4"/>
  <c r="F3200" i="4"/>
  <c r="G3200" i="4"/>
  <c r="H3200" i="4"/>
  <c r="B3201" i="4"/>
  <c r="C3201" i="4"/>
  <c r="D3201" i="4"/>
  <c r="E3201" i="4"/>
  <c r="F3201" i="4"/>
  <c r="G3201" i="4"/>
  <c r="H3201" i="4"/>
  <c r="B3202" i="4"/>
  <c r="C3202" i="4"/>
  <c r="D3202" i="4"/>
  <c r="E3202" i="4"/>
  <c r="F3202" i="4"/>
  <c r="G3202" i="4"/>
  <c r="H3202" i="4"/>
  <c r="B3203" i="4"/>
  <c r="C3203" i="4"/>
  <c r="D3203" i="4"/>
  <c r="E3203" i="4"/>
  <c r="F3203" i="4"/>
  <c r="G3203" i="4"/>
  <c r="H3203" i="4"/>
  <c r="B3204" i="4"/>
  <c r="C3204" i="4"/>
  <c r="D3204" i="4"/>
  <c r="E3204" i="4"/>
  <c r="F3204" i="4"/>
  <c r="G3204" i="4"/>
  <c r="H3204" i="4"/>
  <c r="B3205" i="4"/>
  <c r="C3205" i="4"/>
  <c r="D3205" i="4"/>
  <c r="E3205" i="4"/>
  <c r="F3205" i="4"/>
  <c r="G3205" i="4"/>
  <c r="H3205" i="4"/>
  <c r="B3206" i="4"/>
  <c r="C3206" i="4"/>
  <c r="D3206" i="4"/>
  <c r="E3206" i="4"/>
  <c r="F3206" i="4"/>
  <c r="G3206" i="4"/>
  <c r="H3206" i="4"/>
  <c r="B3207" i="4"/>
  <c r="C3207" i="4"/>
  <c r="D3207" i="4"/>
  <c r="E3207" i="4"/>
  <c r="F3207" i="4"/>
  <c r="G3207" i="4"/>
  <c r="H3207" i="4"/>
  <c r="B3208" i="4"/>
  <c r="C3208" i="4"/>
  <c r="D3208" i="4"/>
  <c r="E3208" i="4"/>
  <c r="F3208" i="4"/>
  <c r="G3208" i="4"/>
  <c r="H3208" i="4"/>
  <c r="B3209" i="4"/>
  <c r="C3209" i="4"/>
  <c r="D3209" i="4"/>
  <c r="E3209" i="4"/>
  <c r="F3209" i="4"/>
  <c r="G3209" i="4"/>
  <c r="H3209" i="4"/>
  <c r="B3210" i="4"/>
  <c r="C3210" i="4"/>
  <c r="D3210" i="4"/>
  <c r="E3210" i="4"/>
  <c r="F3210" i="4"/>
  <c r="G3210" i="4"/>
  <c r="H3210" i="4"/>
  <c r="B3211" i="4"/>
  <c r="C3211" i="4"/>
  <c r="D3211" i="4"/>
  <c r="E3211" i="4"/>
  <c r="F3211" i="4"/>
  <c r="G3211" i="4"/>
  <c r="H3211" i="4"/>
  <c r="B3212" i="4"/>
  <c r="C3212" i="4"/>
  <c r="D3212" i="4"/>
  <c r="E3212" i="4"/>
  <c r="F3212" i="4"/>
  <c r="G3212" i="4"/>
  <c r="H3212" i="4"/>
  <c r="B3213" i="4"/>
  <c r="C3213" i="4"/>
  <c r="D3213" i="4"/>
  <c r="E3213" i="4"/>
  <c r="F3213" i="4"/>
  <c r="G3213" i="4"/>
  <c r="H3213" i="4"/>
  <c r="B3214" i="4"/>
  <c r="C3214" i="4"/>
  <c r="D3214" i="4"/>
  <c r="E3214" i="4"/>
  <c r="F3214" i="4"/>
  <c r="G3214" i="4"/>
  <c r="H3214" i="4"/>
  <c r="B3215" i="4"/>
  <c r="C3215" i="4"/>
  <c r="D3215" i="4"/>
  <c r="E3215" i="4"/>
  <c r="F3215" i="4"/>
  <c r="G3215" i="4"/>
  <c r="H3215" i="4"/>
  <c r="B3216" i="4"/>
  <c r="C3216" i="4"/>
  <c r="D3216" i="4"/>
  <c r="E3216" i="4"/>
  <c r="F3216" i="4"/>
  <c r="G3216" i="4"/>
  <c r="H3216" i="4"/>
  <c r="B3217" i="4"/>
  <c r="C3217" i="4"/>
  <c r="D3217" i="4"/>
  <c r="E3217" i="4"/>
  <c r="F3217" i="4"/>
  <c r="G3217" i="4"/>
  <c r="H3217" i="4"/>
  <c r="B3218" i="4"/>
  <c r="C3218" i="4"/>
  <c r="D3218" i="4"/>
  <c r="E3218" i="4"/>
  <c r="F3218" i="4"/>
  <c r="G3218" i="4"/>
  <c r="H3218" i="4"/>
  <c r="B3219" i="4"/>
  <c r="C3219" i="4"/>
  <c r="D3219" i="4"/>
  <c r="E3219" i="4"/>
  <c r="F3219" i="4"/>
  <c r="G3219" i="4"/>
  <c r="H3219" i="4"/>
  <c r="B3220" i="4"/>
  <c r="C3220" i="4"/>
  <c r="D3220" i="4"/>
  <c r="E3220" i="4"/>
  <c r="F3220" i="4"/>
  <c r="G3220" i="4"/>
  <c r="H3220" i="4"/>
  <c r="B3221" i="4"/>
  <c r="C3221" i="4"/>
  <c r="D3221" i="4"/>
  <c r="E3221" i="4"/>
  <c r="F3221" i="4"/>
  <c r="G3221" i="4"/>
  <c r="H3221" i="4"/>
  <c r="B3222" i="4"/>
  <c r="C3222" i="4"/>
  <c r="D3222" i="4"/>
  <c r="E3222" i="4"/>
  <c r="F3222" i="4"/>
  <c r="G3222" i="4"/>
  <c r="H3222" i="4"/>
  <c r="B3223" i="4"/>
  <c r="C3223" i="4"/>
  <c r="D3223" i="4"/>
  <c r="E3223" i="4"/>
  <c r="F3223" i="4"/>
  <c r="G3223" i="4"/>
  <c r="H3223" i="4"/>
  <c r="B3224" i="4"/>
  <c r="C3224" i="4"/>
  <c r="D3224" i="4"/>
  <c r="E3224" i="4"/>
  <c r="F3224" i="4"/>
  <c r="G3224" i="4"/>
  <c r="H3224" i="4"/>
  <c r="B3225" i="4"/>
  <c r="C3225" i="4"/>
  <c r="D3225" i="4"/>
  <c r="E3225" i="4"/>
  <c r="F3225" i="4"/>
  <c r="G3225" i="4"/>
  <c r="H3225" i="4"/>
  <c r="B3226" i="4"/>
  <c r="C3226" i="4"/>
  <c r="D3226" i="4"/>
  <c r="E3226" i="4"/>
  <c r="F3226" i="4"/>
  <c r="G3226" i="4"/>
  <c r="H3226" i="4"/>
  <c r="B3227" i="4"/>
  <c r="C3227" i="4"/>
  <c r="D3227" i="4"/>
  <c r="E3227" i="4"/>
  <c r="F3227" i="4"/>
  <c r="G3227" i="4"/>
  <c r="H3227" i="4"/>
  <c r="B3228" i="4"/>
  <c r="C3228" i="4"/>
  <c r="D3228" i="4"/>
  <c r="E3228" i="4"/>
  <c r="F3228" i="4"/>
  <c r="G3228" i="4"/>
  <c r="H3228" i="4"/>
  <c r="B3229" i="4"/>
  <c r="C3229" i="4"/>
  <c r="D3229" i="4"/>
  <c r="E3229" i="4"/>
  <c r="F3229" i="4"/>
  <c r="G3229" i="4"/>
  <c r="H3229" i="4"/>
  <c r="B3230" i="4"/>
  <c r="C3230" i="4"/>
  <c r="D3230" i="4"/>
  <c r="E3230" i="4"/>
  <c r="F3230" i="4"/>
  <c r="G3230" i="4"/>
  <c r="H3230" i="4"/>
  <c r="B3231" i="4"/>
  <c r="C3231" i="4"/>
  <c r="D3231" i="4"/>
  <c r="E3231" i="4"/>
  <c r="F3231" i="4"/>
  <c r="G3231" i="4"/>
  <c r="H3231" i="4"/>
  <c r="B3232" i="4"/>
  <c r="C3232" i="4"/>
  <c r="D3232" i="4"/>
  <c r="E3232" i="4"/>
  <c r="F3232" i="4"/>
  <c r="G3232" i="4"/>
  <c r="H3232" i="4"/>
  <c r="B3233" i="4"/>
  <c r="C3233" i="4"/>
  <c r="D3233" i="4"/>
  <c r="E3233" i="4"/>
  <c r="F3233" i="4"/>
  <c r="G3233" i="4"/>
  <c r="H3233" i="4"/>
  <c r="B3234" i="4"/>
  <c r="C3234" i="4"/>
  <c r="D3234" i="4"/>
  <c r="E3234" i="4"/>
  <c r="F3234" i="4"/>
  <c r="G3234" i="4"/>
  <c r="H3234" i="4"/>
  <c r="B3235" i="4"/>
  <c r="C3235" i="4"/>
  <c r="D3235" i="4"/>
  <c r="E3235" i="4"/>
  <c r="F3235" i="4"/>
  <c r="G3235" i="4"/>
  <c r="H3235" i="4"/>
  <c r="B3236" i="4"/>
  <c r="C3236" i="4"/>
  <c r="D3236" i="4"/>
  <c r="E3236" i="4"/>
  <c r="F3236" i="4"/>
  <c r="G3236" i="4"/>
  <c r="H3236" i="4"/>
  <c r="B3237" i="4"/>
  <c r="C3237" i="4"/>
  <c r="D3237" i="4"/>
  <c r="E3237" i="4"/>
  <c r="F3237" i="4"/>
  <c r="G3237" i="4"/>
  <c r="H3237" i="4"/>
  <c r="B3238" i="4"/>
  <c r="C3238" i="4"/>
  <c r="D3238" i="4"/>
  <c r="E3238" i="4"/>
  <c r="F3238" i="4"/>
  <c r="G3238" i="4"/>
  <c r="H3238" i="4"/>
  <c r="B3239" i="4"/>
  <c r="C3239" i="4"/>
  <c r="D3239" i="4"/>
  <c r="E3239" i="4"/>
  <c r="F3239" i="4"/>
  <c r="G3239" i="4"/>
  <c r="H3239" i="4"/>
  <c r="B3240" i="4"/>
  <c r="C3240" i="4"/>
  <c r="D3240" i="4"/>
  <c r="E3240" i="4"/>
  <c r="F3240" i="4"/>
  <c r="G3240" i="4"/>
  <c r="H3240" i="4"/>
  <c r="B3241" i="4"/>
  <c r="C3241" i="4"/>
  <c r="D3241" i="4"/>
  <c r="E3241" i="4"/>
  <c r="F3241" i="4"/>
  <c r="G3241" i="4"/>
  <c r="H3241" i="4"/>
  <c r="B3242" i="4"/>
  <c r="C3242" i="4"/>
  <c r="D3242" i="4"/>
  <c r="E3242" i="4"/>
  <c r="F3242" i="4"/>
  <c r="G3242" i="4"/>
  <c r="H3242" i="4"/>
  <c r="B3243" i="4"/>
  <c r="C3243" i="4"/>
  <c r="D3243" i="4"/>
  <c r="E3243" i="4"/>
  <c r="F3243" i="4"/>
  <c r="G3243" i="4"/>
  <c r="H3243" i="4"/>
  <c r="B3244" i="4"/>
  <c r="C3244" i="4"/>
  <c r="D3244" i="4"/>
  <c r="E3244" i="4"/>
  <c r="F3244" i="4"/>
  <c r="G3244" i="4"/>
  <c r="H3244" i="4"/>
  <c r="B3245" i="4"/>
  <c r="C3245" i="4"/>
  <c r="D3245" i="4"/>
  <c r="E3245" i="4"/>
  <c r="F3245" i="4"/>
  <c r="G3245" i="4"/>
  <c r="H3245" i="4"/>
  <c r="B3246" i="4"/>
  <c r="C3246" i="4"/>
  <c r="D3246" i="4"/>
  <c r="E3246" i="4"/>
  <c r="F3246" i="4"/>
  <c r="G3246" i="4"/>
  <c r="H3246" i="4"/>
  <c r="B3247" i="4"/>
  <c r="C3247" i="4"/>
  <c r="D3247" i="4"/>
  <c r="E3247" i="4"/>
  <c r="F3247" i="4"/>
  <c r="G3247" i="4"/>
  <c r="H3247" i="4"/>
  <c r="B3248" i="4"/>
  <c r="C3248" i="4"/>
  <c r="D3248" i="4"/>
  <c r="E3248" i="4"/>
  <c r="F3248" i="4"/>
  <c r="G3248" i="4"/>
  <c r="H3248" i="4"/>
  <c r="B3249" i="4"/>
  <c r="C3249" i="4"/>
  <c r="D3249" i="4"/>
  <c r="E3249" i="4"/>
  <c r="F3249" i="4"/>
  <c r="G3249" i="4"/>
  <c r="H3249" i="4"/>
  <c r="B3250" i="4"/>
  <c r="C3250" i="4"/>
  <c r="D3250" i="4"/>
  <c r="E3250" i="4"/>
  <c r="F3250" i="4"/>
  <c r="G3250" i="4"/>
  <c r="H3250" i="4"/>
  <c r="B3251" i="4"/>
  <c r="C3251" i="4"/>
  <c r="D3251" i="4"/>
  <c r="E3251" i="4"/>
  <c r="F3251" i="4"/>
  <c r="G3251" i="4"/>
  <c r="H3251" i="4"/>
  <c r="B3252" i="4"/>
  <c r="C3252" i="4"/>
  <c r="D3252" i="4"/>
  <c r="E3252" i="4"/>
  <c r="F3252" i="4"/>
  <c r="G3252" i="4"/>
  <c r="H3252" i="4"/>
  <c r="B3253" i="4"/>
  <c r="C3253" i="4"/>
  <c r="D3253" i="4"/>
  <c r="E3253" i="4"/>
  <c r="F3253" i="4"/>
  <c r="G3253" i="4"/>
  <c r="H3253" i="4"/>
  <c r="B3254" i="4"/>
  <c r="C3254" i="4"/>
  <c r="D3254" i="4"/>
  <c r="E3254" i="4"/>
  <c r="F3254" i="4"/>
  <c r="G3254" i="4"/>
  <c r="H3254" i="4"/>
  <c r="B3255" i="4"/>
  <c r="C3255" i="4"/>
  <c r="D3255" i="4"/>
  <c r="E3255" i="4"/>
  <c r="F3255" i="4"/>
  <c r="G3255" i="4"/>
  <c r="H3255" i="4"/>
  <c r="B3256" i="4"/>
  <c r="C3256" i="4"/>
  <c r="D3256" i="4"/>
  <c r="E3256" i="4"/>
  <c r="F3256" i="4"/>
  <c r="G3256" i="4"/>
  <c r="H3256" i="4"/>
  <c r="B3257" i="4"/>
  <c r="C3257" i="4"/>
  <c r="D3257" i="4"/>
  <c r="E3257" i="4"/>
  <c r="F3257" i="4"/>
  <c r="G3257" i="4"/>
  <c r="H3257" i="4"/>
  <c r="B3258" i="4"/>
  <c r="C3258" i="4"/>
  <c r="D3258" i="4"/>
  <c r="E3258" i="4"/>
  <c r="F3258" i="4"/>
  <c r="G3258" i="4"/>
  <c r="H3258" i="4"/>
  <c r="B3259" i="4"/>
  <c r="C3259" i="4"/>
  <c r="D3259" i="4"/>
  <c r="E3259" i="4"/>
  <c r="F3259" i="4"/>
  <c r="G3259" i="4"/>
  <c r="H3259" i="4"/>
  <c r="B3260" i="4"/>
  <c r="C3260" i="4"/>
  <c r="D3260" i="4"/>
  <c r="E3260" i="4"/>
  <c r="F3260" i="4"/>
  <c r="G3260" i="4"/>
  <c r="H3260" i="4"/>
  <c r="B3261" i="4"/>
  <c r="C3261" i="4"/>
  <c r="D3261" i="4"/>
  <c r="E3261" i="4"/>
  <c r="F3261" i="4"/>
  <c r="G3261" i="4"/>
  <c r="H3261" i="4"/>
  <c r="B3262" i="4"/>
  <c r="C3262" i="4"/>
  <c r="D3262" i="4"/>
  <c r="E3262" i="4"/>
  <c r="F3262" i="4"/>
  <c r="G3262" i="4"/>
  <c r="H3262" i="4"/>
  <c r="B3263" i="4"/>
  <c r="C3263" i="4"/>
  <c r="D3263" i="4"/>
  <c r="E3263" i="4"/>
  <c r="F3263" i="4"/>
  <c r="G3263" i="4"/>
  <c r="H3263" i="4"/>
  <c r="B3264" i="4"/>
  <c r="C3264" i="4"/>
  <c r="D3264" i="4"/>
  <c r="E3264" i="4"/>
  <c r="F3264" i="4"/>
  <c r="G3264" i="4"/>
  <c r="H3264" i="4"/>
  <c r="B3265" i="4"/>
  <c r="C3265" i="4"/>
  <c r="D3265" i="4"/>
  <c r="E3265" i="4"/>
  <c r="F3265" i="4"/>
  <c r="G3265" i="4"/>
  <c r="H3265" i="4"/>
  <c r="B3266" i="4"/>
  <c r="C3266" i="4"/>
  <c r="D3266" i="4"/>
  <c r="E3266" i="4"/>
  <c r="F3266" i="4"/>
  <c r="G3266" i="4"/>
  <c r="H3266" i="4"/>
  <c r="B3267" i="4"/>
  <c r="C3267" i="4"/>
  <c r="D3267" i="4"/>
  <c r="E3267" i="4"/>
  <c r="F3267" i="4"/>
  <c r="G3267" i="4"/>
  <c r="H3267" i="4"/>
  <c r="B3268" i="4"/>
  <c r="C3268" i="4"/>
  <c r="D3268" i="4"/>
  <c r="E3268" i="4"/>
  <c r="F3268" i="4"/>
  <c r="G3268" i="4"/>
  <c r="H3268" i="4"/>
  <c r="B3269" i="4"/>
  <c r="C3269" i="4"/>
  <c r="D3269" i="4"/>
  <c r="E3269" i="4"/>
  <c r="F3269" i="4"/>
  <c r="G3269" i="4"/>
  <c r="H3269" i="4"/>
  <c r="B3270" i="4"/>
  <c r="C3270" i="4"/>
  <c r="D3270" i="4"/>
  <c r="E3270" i="4"/>
  <c r="F3270" i="4"/>
  <c r="G3270" i="4"/>
  <c r="H3270" i="4"/>
  <c r="B3271" i="4"/>
  <c r="C3271" i="4"/>
  <c r="D3271" i="4"/>
  <c r="E3271" i="4"/>
  <c r="F3271" i="4"/>
  <c r="G3271" i="4"/>
  <c r="H3271" i="4"/>
  <c r="B3272" i="4"/>
  <c r="C3272" i="4"/>
  <c r="D3272" i="4"/>
  <c r="E3272" i="4"/>
  <c r="F3272" i="4"/>
  <c r="G3272" i="4"/>
  <c r="H3272" i="4"/>
  <c r="B3273" i="4"/>
  <c r="C3273" i="4"/>
  <c r="D3273" i="4"/>
  <c r="E3273" i="4"/>
  <c r="F3273" i="4"/>
  <c r="G3273" i="4"/>
  <c r="H3273" i="4"/>
  <c r="B3274" i="4"/>
  <c r="C3274" i="4"/>
  <c r="D3274" i="4"/>
  <c r="E3274" i="4"/>
  <c r="F3274" i="4"/>
  <c r="G3274" i="4"/>
  <c r="H3274" i="4"/>
  <c r="B3275" i="4"/>
  <c r="C3275" i="4"/>
  <c r="D3275" i="4"/>
  <c r="E3275" i="4"/>
  <c r="F3275" i="4"/>
  <c r="G3275" i="4"/>
  <c r="H3275" i="4"/>
  <c r="B3276" i="4"/>
  <c r="C3276" i="4"/>
  <c r="D3276" i="4"/>
  <c r="E3276" i="4"/>
  <c r="F3276" i="4"/>
  <c r="G3276" i="4"/>
  <c r="H3276" i="4"/>
  <c r="B3277" i="4"/>
  <c r="C3277" i="4"/>
  <c r="D3277" i="4"/>
  <c r="E3277" i="4"/>
  <c r="F3277" i="4"/>
  <c r="G3277" i="4"/>
  <c r="H3277" i="4"/>
  <c r="B3278" i="4"/>
  <c r="C3278" i="4"/>
  <c r="D3278" i="4"/>
  <c r="E3278" i="4"/>
  <c r="F3278" i="4"/>
  <c r="G3278" i="4"/>
  <c r="H3278" i="4"/>
  <c r="B3279" i="4"/>
  <c r="C3279" i="4"/>
  <c r="D3279" i="4"/>
  <c r="E3279" i="4"/>
  <c r="F3279" i="4"/>
  <c r="G3279" i="4"/>
  <c r="H3279" i="4"/>
  <c r="B3280" i="4"/>
  <c r="C3280" i="4"/>
  <c r="D3280" i="4"/>
  <c r="E3280" i="4"/>
  <c r="F3280" i="4"/>
  <c r="G3280" i="4"/>
  <c r="H3280" i="4"/>
  <c r="B3281" i="4"/>
  <c r="C3281" i="4"/>
  <c r="D3281" i="4"/>
  <c r="E3281" i="4"/>
  <c r="F3281" i="4"/>
  <c r="G3281" i="4"/>
  <c r="H3281" i="4"/>
  <c r="B3282" i="4"/>
  <c r="C3282" i="4"/>
  <c r="D3282" i="4"/>
  <c r="E3282" i="4"/>
  <c r="F3282" i="4"/>
  <c r="G3282" i="4"/>
  <c r="H3282" i="4"/>
  <c r="B3283" i="4"/>
  <c r="C3283" i="4"/>
  <c r="D3283" i="4"/>
  <c r="E3283" i="4"/>
  <c r="F3283" i="4"/>
  <c r="G3283" i="4"/>
  <c r="H3283" i="4"/>
  <c r="B3284" i="4"/>
  <c r="C3284" i="4"/>
  <c r="D3284" i="4"/>
  <c r="E3284" i="4"/>
  <c r="F3284" i="4"/>
  <c r="G3284" i="4"/>
  <c r="H3284" i="4"/>
  <c r="B3285" i="4"/>
  <c r="C3285" i="4"/>
  <c r="D3285" i="4"/>
  <c r="E3285" i="4"/>
  <c r="F3285" i="4"/>
  <c r="G3285" i="4"/>
  <c r="H3285" i="4"/>
  <c r="B3286" i="4"/>
  <c r="C3286" i="4"/>
  <c r="D3286" i="4"/>
  <c r="E3286" i="4"/>
  <c r="F3286" i="4"/>
  <c r="G3286" i="4"/>
  <c r="H3286" i="4"/>
  <c r="B3287" i="4"/>
  <c r="C3287" i="4"/>
  <c r="D3287" i="4"/>
  <c r="E3287" i="4"/>
  <c r="F3287" i="4"/>
  <c r="G3287" i="4"/>
  <c r="H3287" i="4"/>
  <c r="B3288" i="4"/>
  <c r="C3288" i="4"/>
  <c r="D3288" i="4"/>
  <c r="E3288" i="4"/>
  <c r="F3288" i="4"/>
  <c r="G3288" i="4"/>
  <c r="H3288" i="4"/>
  <c r="B3289" i="4"/>
  <c r="C3289" i="4"/>
  <c r="D3289" i="4"/>
  <c r="E3289" i="4"/>
  <c r="F3289" i="4"/>
  <c r="G3289" i="4"/>
  <c r="H3289" i="4"/>
  <c r="B3290" i="4"/>
  <c r="C3290" i="4"/>
  <c r="D3290" i="4"/>
  <c r="E3290" i="4"/>
  <c r="F3290" i="4"/>
  <c r="G3290" i="4"/>
  <c r="H3290" i="4"/>
  <c r="B3291" i="4"/>
  <c r="C3291" i="4"/>
  <c r="D3291" i="4"/>
  <c r="E3291" i="4"/>
  <c r="F3291" i="4"/>
  <c r="G3291" i="4"/>
  <c r="H3291" i="4"/>
  <c r="B3292" i="4"/>
  <c r="C3292" i="4"/>
  <c r="D3292" i="4"/>
  <c r="E3292" i="4"/>
  <c r="F3292" i="4"/>
  <c r="G3292" i="4"/>
  <c r="H3292" i="4"/>
  <c r="B3293" i="4"/>
  <c r="C3293" i="4"/>
  <c r="D3293" i="4"/>
  <c r="E3293" i="4"/>
  <c r="F3293" i="4"/>
  <c r="G3293" i="4"/>
  <c r="H3293" i="4"/>
  <c r="B3294" i="4"/>
  <c r="C3294" i="4"/>
  <c r="D3294" i="4"/>
  <c r="E3294" i="4"/>
  <c r="F3294" i="4"/>
  <c r="G3294" i="4"/>
  <c r="H3294" i="4"/>
  <c r="B3295" i="4"/>
  <c r="C3295" i="4"/>
  <c r="D3295" i="4"/>
  <c r="E3295" i="4"/>
  <c r="F3295" i="4"/>
  <c r="G3295" i="4"/>
  <c r="H3295" i="4"/>
  <c r="B3296" i="4"/>
  <c r="C3296" i="4"/>
  <c r="D3296" i="4"/>
  <c r="E3296" i="4"/>
  <c r="F3296" i="4"/>
  <c r="G3296" i="4"/>
  <c r="H3296" i="4"/>
  <c r="B3297" i="4"/>
  <c r="C3297" i="4"/>
  <c r="D3297" i="4"/>
  <c r="E3297" i="4"/>
  <c r="F3297" i="4"/>
  <c r="G3297" i="4"/>
  <c r="H3297" i="4"/>
  <c r="B3298" i="4"/>
  <c r="C3298" i="4"/>
  <c r="D3298" i="4"/>
  <c r="E3298" i="4"/>
  <c r="F3298" i="4"/>
  <c r="G3298" i="4"/>
  <c r="H3298" i="4"/>
  <c r="B3299" i="4"/>
  <c r="C3299" i="4"/>
  <c r="D3299" i="4"/>
  <c r="E3299" i="4"/>
  <c r="F3299" i="4"/>
  <c r="G3299" i="4"/>
  <c r="H3299" i="4"/>
  <c r="B3300" i="4"/>
  <c r="C3300" i="4"/>
  <c r="D3300" i="4"/>
  <c r="E3300" i="4"/>
  <c r="F3300" i="4"/>
  <c r="G3300" i="4"/>
  <c r="H3300" i="4"/>
  <c r="B3301" i="4"/>
  <c r="C3301" i="4"/>
  <c r="D3301" i="4"/>
  <c r="E3301" i="4"/>
  <c r="F3301" i="4"/>
  <c r="G3301" i="4"/>
  <c r="H3301" i="4"/>
  <c r="B3302" i="4"/>
  <c r="C3302" i="4"/>
  <c r="D3302" i="4"/>
  <c r="E3302" i="4"/>
  <c r="F3302" i="4"/>
  <c r="G3302" i="4"/>
  <c r="H3302" i="4"/>
  <c r="B3303" i="4"/>
  <c r="C3303" i="4"/>
  <c r="D3303" i="4"/>
  <c r="E3303" i="4"/>
  <c r="F3303" i="4"/>
  <c r="G3303" i="4"/>
  <c r="H3303" i="4"/>
  <c r="B3304" i="4"/>
  <c r="C3304" i="4"/>
  <c r="D3304" i="4"/>
  <c r="E3304" i="4"/>
  <c r="F3304" i="4"/>
  <c r="G3304" i="4"/>
  <c r="H3304" i="4"/>
  <c r="B3305" i="4"/>
  <c r="C3305" i="4"/>
  <c r="D3305" i="4"/>
  <c r="E3305" i="4"/>
  <c r="F3305" i="4"/>
  <c r="G3305" i="4"/>
  <c r="H3305" i="4"/>
  <c r="B3306" i="4"/>
  <c r="C3306" i="4"/>
  <c r="D3306" i="4"/>
  <c r="E3306" i="4"/>
  <c r="F3306" i="4"/>
  <c r="G3306" i="4"/>
  <c r="H3306" i="4"/>
  <c r="B3307" i="4"/>
  <c r="C3307" i="4"/>
  <c r="D3307" i="4"/>
  <c r="E3307" i="4"/>
  <c r="F3307" i="4"/>
  <c r="G3307" i="4"/>
  <c r="H3307" i="4"/>
  <c r="B3308" i="4"/>
  <c r="C3308" i="4"/>
  <c r="D3308" i="4"/>
  <c r="E3308" i="4"/>
  <c r="F3308" i="4"/>
  <c r="G3308" i="4"/>
  <c r="H3308" i="4"/>
  <c r="B3309" i="4"/>
  <c r="C3309" i="4"/>
  <c r="D3309" i="4"/>
  <c r="E3309" i="4"/>
  <c r="F3309" i="4"/>
  <c r="G3309" i="4"/>
  <c r="H3309" i="4"/>
  <c r="B3310" i="4"/>
  <c r="C3310" i="4"/>
  <c r="D3310" i="4"/>
  <c r="E3310" i="4"/>
  <c r="F3310" i="4"/>
  <c r="G3310" i="4"/>
  <c r="H3310" i="4"/>
  <c r="B3311" i="4"/>
  <c r="C3311" i="4"/>
  <c r="D3311" i="4"/>
  <c r="E3311" i="4"/>
  <c r="F3311" i="4"/>
  <c r="G3311" i="4"/>
  <c r="H3311" i="4"/>
  <c r="B3312" i="4"/>
  <c r="C3312" i="4"/>
  <c r="D3312" i="4"/>
  <c r="E3312" i="4"/>
  <c r="F3312" i="4"/>
  <c r="G3312" i="4"/>
  <c r="H3312" i="4"/>
  <c r="B3313" i="4"/>
  <c r="C3313" i="4"/>
  <c r="D3313" i="4"/>
  <c r="E3313" i="4"/>
  <c r="F3313" i="4"/>
  <c r="G3313" i="4"/>
  <c r="H3313" i="4"/>
  <c r="B3314" i="4"/>
  <c r="C3314" i="4"/>
  <c r="D3314" i="4"/>
  <c r="E3314" i="4"/>
  <c r="F3314" i="4"/>
  <c r="G3314" i="4"/>
  <c r="H3314" i="4"/>
  <c r="B3315" i="4"/>
  <c r="C3315" i="4"/>
  <c r="D3315" i="4"/>
  <c r="E3315" i="4"/>
  <c r="F3315" i="4"/>
  <c r="G3315" i="4"/>
  <c r="H3315" i="4"/>
  <c r="B3316" i="4"/>
  <c r="C3316" i="4"/>
  <c r="D3316" i="4"/>
  <c r="E3316" i="4"/>
  <c r="F3316" i="4"/>
  <c r="G3316" i="4"/>
  <c r="H3316" i="4"/>
  <c r="B3317" i="4"/>
  <c r="C3317" i="4"/>
  <c r="D3317" i="4"/>
  <c r="E3317" i="4"/>
  <c r="F3317" i="4"/>
  <c r="G3317" i="4"/>
  <c r="H3317" i="4"/>
  <c r="B3318" i="4"/>
  <c r="C3318" i="4"/>
  <c r="D3318" i="4"/>
  <c r="E3318" i="4"/>
  <c r="F3318" i="4"/>
  <c r="G3318" i="4"/>
  <c r="H3318" i="4"/>
  <c r="B3319" i="4"/>
  <c r="C3319" i="4"/>
  <c r="D3319" i="4"/>
  <c r="E3319" i="4"/>
  <c r="F3319" i="4"/>
  <c r="G3319" i="4"/>
  <c r="H3319" i="4"/>
  <c r="B3320" i="4"/>
  <c r="C3320" i="4"/>
  <c r="D3320" i="4"/>
  <c r="E3320" i="4"/>
  <c r="F3320" i="4"/>
  <c r="G3320" i="4"/>
  <c r="H3320" i="4"/>
  <c r="B3321" i="4"/>
  <c r="C3321" i="4"/>
  <c r="D3321" i="4"/>
  <c r="E3321" i="4"/>
  <c r="F3321" i="4"/>
  <c r="G3321" i="4"/>
  <c r="H3321" i="4"/>
  <c r="B3322" i="4"/>
  <c r="C3322" i="4"/>
  <c r="D3322" i="4"/>
  <c r="E3322" i="4"/>
  <c r="F3322" i="4"/>
  <c r="G3322" i="4"/>
  <c r="H3322" i="4"/>
  <c r="B3323" i="4"/>
  <c r="C3323" i="4"/>
  <c r="D3323" i="4"/>
  <c r="E3323" i="4"/>
  <c r="F3323" i="4"/>
  <c r="G3323" i="4"/>
  <c r="H3323" i="4"/>
  <c r="B3324" i="4"/>
  <c r="C3324" i="4"/>
  <c r="D3324" i="4"/>
  <c r="E3324" i="4"/>
  <c r="F3324" i="4"/>
  <c r="G3324" i="4"/>
  <c r="H3324" i="4"/>
  <c r="B3325" i="4"/>
  <c r="C3325" i="4"/>
  <c r="D3325" i="4"/>
  <c r="E3325" i="4"/>
  <c r="F3325" i="4"/>
  <c r="G3325" i="4"/>
  <c r="H3325" i="4"/>
  <c r="B3326" i="4"/>
  <c r="C3326" i="4"/>
  <c r="D3326" i="4"/>
  <c r="E3326" i="4"/>
  <c r="F3326" i="4"/>
  <c r="G3326" i="4"/>
  <c r="H3326" i="4"/>
  <c r="B3327" i="4"/>
  <c r="C3327" i="4"/>
  <c r="D3327" i="4"/>
  <c r="E3327" i="4"/>
  <c r="F3327" i="4"/>
  <c r="G3327" i="4"/>
  <c r="H3327" i="4"/>
  <c r="B3328" i="4"/>
  <c r="C3328" i="4"/>
  <c r="D3328" i="4"/>
  <c r="E3328" i="4"/>
  <c r="F3328" i="4"/>
  <c r="G3328" i="4"/>
  <c r="H3328" i="4"/>
  <c r="B3329" i="4"/>
  <c r="C3329" i="4"/>
  <c r="D3329" i="4"/>
  <c r="E3329" i="4"/>
  <c r="F3329" i="4"/>
  <c r="G3329" i="4"/>
  <c r="H3329" i="4"/>
  <c r="B3330" i="4"/>
  <c r="C3330" i="4"/>
  <c r="D3330" i="4"/>
  <c r="E3330" i="4"/>
  <c r="F3330" i="4"/>
  <c r="G3330" i="4"/>
  <c r="H3330" i="4"/>
  <c r="B3331" i="4"/>
  <c r="C3331" i="4"/>
  <c r="D3331" i="4"/>
  <c r="E3331" i="4"/>
  <c r="F3331" i="4"/>
  <c r="G3331" i="4"/>
  <c r="H3331" i="4"/>
  <c r="B3332" i="4"/>
  <c r="C3332" i="4"/>
  <c r="D3332" i="4"/>
  <c r="E3332" i="4"/>
  <c r="F3332" i="4"/>
  <c r="G3332" i="4"/>
  <c r="H3332" i="4"/>
  <c r="B3333" i="4"/>
  <c r="C3333" i="4"/>
  <c r="D3333" i="4"/>
  <c r="E3333" i="4"/>
  <c r="F3333" i="4"/>
  <c r="G3333" i="4"/>
  <c r="H3333" i="4"/>
  <c r="B3334" i="4"/>
  <c r="C3334" i="4"/>
  <c r="D3334" i="4"/>
  <c r="E3334" i="4"/>
  <c r="F3334" i="4"/>
  <c r="G3334" i="4"/>
  <c r="H3334" i="4"/>
  <c r="B3335" i="4"/>
  <c r="C3335" i="4"/>
  <c r="D3335" i="4"/>
  <c r="E3335" i="4"/>
  <c r="F3335" i="4"/>
  <c r="G3335" i="4"/>
  <c r="H3335" i="4"/>
  <c r="B3336" i="4"/>
  <c r="C3336" i="4"/>
  <c r="D3336" i="4"/>
  <c r="E3336" i="4"/>
  <c r="F3336" i="4"/>
  <c r="G3336" i="4"/>
  <c r="H3336" i="4"/>
  <c r="B3337" i="4"/>
  <c r="C3337" i="4"/>
  <c r="D3337" i="4"/>
  <c r="E3337" i="4"/>
  <c r="F3337" i="4"/>
  <c r="G3337" i="4"/>
  <c r="H3337" i="4"/>
  <c r="B3338" i="4"/>
  <c r="C3338" i="4"/>
  <c r="D3338" i="4"/>
  <c r="E3338" i="4"/>
  <c r="F3338" i="4"/>
  <c r="G3338" i="4"/>
  <c r="H3338" i="4"/>
  <c r="B3339" i="4"/>
  <c r="C3339" i="4"/>
  <c r="D3339" i="4"/>
  <c r="E3339" i="4"/>
  <c r="F3339" i="4"/>
  <c r="G3339" i="4"/>
  <c r="H3339" i="4"/>
  <c r="B3340" i="4"/>
  <c r="C3340" i="4"/>
  <c r="D3340" i="4"/>
  <c r="E3340" i="4"/>
  <c r="F3340" i="4"/>
  <c r="G3340" i="4"/>
  <c r="H3340" i="4"/>
  <c r="B3341" i="4"/>
  <c r="C3341" i="4"/>
  <c r="D3341" i="4"/>
  <c r="E3341" i="4"/>
  <c r="F3341" i="4"/>
  <c r="G3341" i="4"/>
  <c r="H3341" i="4"/>
  <c r="B3342" i="4"/>
  <c r="C3342" i="4"/>
  <c r="D3342" i="4"/>
  <c r="E3342" i="4"/>
  <c r="F3342" i="4"/>
  <c r="G3342" i="4"/>
  <c r="H3342" i="4"/>
  <c r="B3343" i="4"/>
  <c r="C3343" i="4"/>
  <c r="D3343" i="4"/>
  <c r="E3343" i="4"/>
  <c r="F3343" i="4"/>
  <c r="G3343" i="4"/>
  <c r="H3343" i="4"/>
  <c r="B3344" i="4"/>
  <c r="C3344" i="4"/>
  <c r="D3344" i="4"/>
  <c r="E3344" i="4"/>
  <c r="F3344" i="4"/>
  <c r="G3344" i="4"/>
  <c r="H3344" i="4"/>
  <c r="B3345" i="4"/>
  <c r="C3345" i="4"/>
  <c r="D3345" i="4"/>
  <c r="E3345" i="4"/>
  <c r="F3345" i="4"/>
  <c r="G3345" i="4"/>
  <c r="H3345" i="4"/>
  <c r="B3346" i="4"/>
  <c r="C3346" i="4"/>
  <c r="D3346" i="4"/>
  <c r="E3346" i="4"/>
  <c r="F3346" i="4"/>
  <c r="G3346" i="4"/>
  <c r="H3346" i="4"/>
  <c r="B3347" i="4"/>
  <c r="C3347" i="4"/>
  <c r="D3347" i="4"/>
  <c r="E3347" i="4"/>
  <c r="F3347" i="4"/>
  <c r="G3347" i="4"/>
  <c r="H3347" i="4"/>
  <c r="B3348" i="4"/>
  <c r="C3348" i="4"/>
  <c r="D3348" i="4"/>
  <c r="E3348" i="4"/>
  <c r="F3348" i="4"/>
  <c r="G3348" i="4"/>
  <c r="H3348" i="4" s="1"/>
  <c r="B3349" i="4"/>
  <c r="C3349" i="4"/>
  <c r="D3349" i="4"/>
  <c r="E3349" i="4"/>
  <c r="F3349" i="4"/>
  <c r="G3349" i="4"/>
  <c r="H3349" i="4" s="1"/>
  <c r="B3350" i="4"/>
  <c r="C3350" i="4"/>
  <c r="D3350" i="4"/>
  <c r="E3350" i="4"/>
  <c r="F3350" i="4"/>
  <c r="G3350" i="4"/>
  <c r="H3350" i="4" s="1"/>
  <c r="B3351" i="4"/>
  <c r="C3351" i="4"/>
  <c r="D3351" i="4"/>
  <c r="E3351" i="4"/>
  <c r="F3351" i="4"/>
  <c r="G3351" i="4"/>
  <c r="H3351" i="4" s="1"/>
  <c r="B3352" i="4"/>
  <c r="C3352" i="4"/>
  <c r="D3352" i="4"/>
  <c r="E3352" i="4"/>
  <c r="F3352" i="4"/>
  <c r="G3352" i="4"/>
  <c r="H3352" i="4" s="1"/>
  <c r="B3353" i="4"/>
  <c r="C3353" i="4"/>
  <c r="D3353" i="4"/>
  <c r="E3353" i="4"/>
  <c r="F3353" i="4"/>
  <c r="G3353" i="4"/>
  <c r="H3353" i="4" s="1"/>
  <c r="B3354" i="4"/>
  <c r="C3354" i="4"/>
  <c r="D3354" i="4"/>
  <c r="E3354" i="4"/>
  <c r="F3354" i="4"/>
  <c r="G3354" i="4"/>
  <c r="H3354" i="4" s="1"/>
  <c r="B3355" i="4"/>
  <c r="C3355" i="4"/>
  <c r="D3355" i="4"/>
  <c r="E3355" i="4"/>
  <c r="F3355" i="4"/>
  <c r="G3355" i="4"/>
  <c r="H3355" i="4" s="1"/>
  <c r="B3356" i="4"/>
  <c r="C3356" i="4"/>
  <c r="D3356" i="4"/>
  <c r="E3356" i="4"/>
  <c r="F3356" i="4"/>
  <c r="G3356" i="4"/>
  <c r="H3356" i="4" s="1"/>
  <c r="B3357" i="4"/>
  <c r="C3357" i="4"/>
  <c r="D3357" i="4"/>
  <c r="E3357" i="4"/>
  <c r="F3357" i="4"/>
  <c r="G3357" i="4"/>
  <c r="H3357" i="4" s="1"/>
  <c r="B3358" i="4"/>
  <c r="C3358" i="4"/>
  <c r="D3358" i="4"/>
  <c r="E3358" i="4"/>
  <c r="F3358" i="4"/>
  <c r="G3358" i="4"/>
  <c r="H3358" i="4" s="1"/>
  <c r="B3359" i="4"/>
  <c r="C3359" i="4"/>
  <c r="D3359" i="4"/>
  <c r="E3359" i="4"/>
  <c r="F3359" i="4"/>
  <c r="G3359" i="4"/>
  <c r="H3359" i="4" s="1"/>
  <c r="B3360" i="4"/>
  <c r="C3360" i="4"/>
  <c r="D3360" i="4"/>
  <c r="E3360" i="4"/>
  <c r="F3360" i="4"/>
  <c r="G3360" i="4"/>
  <c r="H3360" i="4" s="1"/>
  <c r="B3361" i="4"/>
  <c r="C3361" i="4"/>
  <c r="D3361" i="4"/>
  <c r="E3361" i="4"/>
  <c r="F3361" i="4"/>
  <c r="G3361" i="4"/>
  <c r="H3361" i="4" s="1"/>
  <c r="B3362" i="4"/>
  <c r="C3362" i="4"/>
  <c r="D3362" i="4"/>
  <c r="E3362" i="4"/>
  <c r="F3362" i="4"/>
  <c r="G3362" i="4"/>
  <c r="H3362" i="4" s="1"/>
  <c r="B3363" i="4"/>
  <c r="C3363" i="4"/>
  <c r="D3363" i="4"/>
  <c r="E3363" i="4"/>
  <c r="F3363" i="4"/>
  <c r="G3363" i="4"/>
  <c r="H3363" i="4" s="1"/>
  <c r="B3364" i="4"/>
  <c r="C3364" i="4"/>
  <c r="D3364" i="4"/>
  <c r="E3364" i="4"/>
  <c r="F3364" i="4"/>
  <c r="G3364" i="4"/>
  <c r="H3364" i="4" s="1"/>
  <c r="B3365" i="4"/>
  <c r="C3365" i="4"/>
  <c r="D3365" i="4"/>
  <c r="E3365" i="4"/>
  <c r="F3365" i="4"/>
  <c r="G3365" i="4"/>
  <c r="H3365" i="4" s="1"/>
  <c r="B3366" i="4"/>
  <c r="C3366" i="4"/>
  <c r="D3366" i="4"/>
  <c r="E3366" i="4"/>
  <c r="F3366" i="4"/>
  <c r="G3366" i="4"/>
  <c r="H3366" i="4" s="1"/>
  <c r="B3367" i="4"/>
  <c r="C3367" i="4"/>
  <c r="D3367" i="4"/>
  <c r="E3367" i="4"/>
  <c r="F3367" i="4"/>
  <c r="G3367" i="4"/>
  <c r="H3367" i="4" s="1"/>
  <c r="B3368" i="4"/>
  <c r="C3368" i="4"/>
  <c r="D3368" i="4"/>
  <c r="E3368" i="4"/>
  <c r="F3368" i="4"/>
  <c r="G3368" i="4"/>
  <c r="H3368" i="4" s="1"/>
  <c r="B3369" i="4"/>
  <c r="C3369" i="4"/>
  <c r="D3369" i="4"/>
  <c r="E3369" i="4"/>
  <c r="F3369" i="4"/>
  <c r="G3369" i="4"/>
  <c r="H3369" i="4" s="1"/>
  <c r="B3370" i="4"/>
  <c r="C3370" i="4"/>
  <c r="D3370" i="4"/>
  <c r="E3370" i="4"/>
  <c r="F3370" i="4"/>
  <c r="G3370" i="4"/>
  <c r="H3370" i="4" s="1"/>
  <c r="B3371" i="4"/>
  <c r="C3371" i="4"/>
  <c r="D3371" i="4"/>
  <c r="E3371" i="4"/>
  <c r="F3371" i="4"/>
  <c r="G3371" i="4"/>
  <c r="H3371" i="4" s="1"/>
  <c r="B3372" i="4"/>
  <c r="C3372" i="4"/>
  <c r="D3372" i="4"/>
  <c r="E3372" i="4"/>
  <c r="F3372" i="4"/>
  <c r="G3372" i="4"/>
  <c r="H3372" i="4" s="1"/>
  <c r="B3373" i="4"/>
  <c r="C3373" i="4"/>
  <c r="D3373" i="4"/>
  <c r="E3373" i="4"/>
  <c r="F3373" i="4"/>
  <c r="G3373" i="4"/>
  <c r="H3373" i="4" s="1"/>
  <c r="B3374" i="4"/>
  <c r="C3374" i="4"/>
  <c r="D3374" i="4"/>
  <c r="E3374" i="4"/>
  <c r="F3374" i="4"/>
  <c r="G3374" i="4"/>
  <c r="H3374" i="4" s="1"/>
  <c r="B3375" i="4"/>
  <c r="C3375" i="4"/>
  <c r="D3375" i="4"/>
  <c r="E3375" i="4"/>
  <c r="F3375" i="4"/>
  <c r="G3375" i="4"/>
  <c r="H3375" i="4" s="1"/>
  <c r="B3376" i="4"/>
  <c r="C3376" i="4"/>
  <c r="D3376" i="4"/>
  <c r="E3376" i="4"/>
  <c r="F3376" i="4"/>
  <c r="G3376" i="4"/>
  <c r="H3376" i="4" s="1"/>
  <c r="B3377" i="4"/>
  <c r="C3377" i="4"/>
  <c r="D3377" i="4"/>
  <c r="E3377" i="4"/>
  <c r="F3377" i="4"/>
  <c r="G3377" i="4"/>
  <c r="H3377" i="4" s="1"/>
  <c r="B3378" i="4"/>
  <c r="C3378" i="4"/>
  <c r="D3378" i="4"/>
  <c r="E3378" i="4"/>
  <c r="F3378" i="4"/>
  <c r="G3378" i="4"/>
  <c r="H3378" i="4" s="1"/>
  <c r="B3379" i="4"/>
  <c r="C3379" i="4"/>
  <c r="D3379" i="4"/>
  <c r="E3379" i="4"/>
  <c r="F3379" i="4"/>
  <c r="G3379" i="4"/>
  <c r="H3379" i="4" s="1"/>
  <c r="B3380" i="4"/>
  <c r="C3380" i="4"/>
  <c r="D3380" i="4"/>
  <c r="E3380" i="4"/>
  <c r="F3380" i="4"/>
  <c r="G3380" i="4"/>
  <c r="H3380" i="4" s="1"/>
  <c r="B3381" i="4"/>
  <c r="C3381" i="4"/>
  <c r="D3381" i="4"/>
  <c r="E3381" i="4"/>
  <c r="F3381" i="4"/>
  <c r="G3381" i="4"/>
  <c r="H3381" i="4" s="1"/>
  <c r="B3382" i="4"/>
  <c r="C3382" i="4"/>
  <c r="D3382" i="4"/>
  <c r="E3382" i="4"/>
  <c r="F3382" i="4"/>
  <c r="G3382" i="4"/>
  <c r="H3382" i="4" s="1"/>
  <c r="B3383" i="4"/>
  <c r="C3383" i="4"/>
  <c r="D3383" i="4"/>
  <c r="E3383" i="4"/>
  <c r="F3383" i="4"/>
  <c r="G3383" i="4"/>
  <c r="H3383" i="4" s="1"/>
  <c r="B3384" i="4"/>
  <c r="C3384" i="4"/>
  <c r="D3384" i="4"/>
  <c r="E3384" i="4"/>
  <c r="F3384" i="4"/>
  <c r="G3384" i="4"/>
  <c r="H3384" i="4" s="1"/>
  <c r="B3385" i="4"/>
  <c r="C3385" i="4"/>
  <c r="D3385" i="4"/>
  <c r="E3385" i="4"/>
  <c r="F3385" i="4"/>
  <c r="G3385" i="4"/>
  <c r="H3385" i="4" s="1"/>
  <c r="B3386" i="4"/>
  <c r="C3386" i="4"/>
  <c r="D3386" i="4"/>
  <c r="E3386" i="4"/>
  <c r="F3386" i="4"/>
  <c r="G3386" i="4"/>
  <c r="H3386" i="4" s="1"/>
  <c r="B3387" i="4"/>
  <c r="C3387" i="4"/>
  <c r="D3387" i="4"/>
  <c r="E3387" i="4"/>
  <c r="F3387" i="4"/>
  <c r="G3387" i="4"/>
  <c r="H3387" i="4" s="1"/>
  <c r="B3388" i="4"/>
  <c r="C3388" i="4"/>
  <c r="D3388" i="4"/>
  <c r="E3388" i="4"/>
  <c r="F3388" i="4"/>
  <c r="G3388" i="4"/>
  <c r="H3388" i="4" s="1"/>
  <c r="B3389" i="4"/>
  <c r="C3389" i="4"/>
  <c r="D3389" i="4"/>
  <c r="E3389" i="4"/>
  <c r="F3389" i="4"/>
  <c r="G3389" i="4"/>
  <c r="H3389" i="4" s="1"/>
  <c r="B3390" i="4"/>
  <c r="C3390" i="4"/>
  <c r="D3390" i="4"/>
  <c r="E3390" i="4"/>
  <c r="F3390" i="4"/>
  <c r="G3390" i="4"/>
  <c r="H3390" i="4" s="1"/>
  <c r="B3391" i="4"/>
  <c r="C3391" i="4"/>
  <c r="D3391" i="4"/>
  <c r="E3391" i="4"/>
  <c r="F3391" i="4"/>
  <c r="G3391" i="4"/>
  <c r="H3391" i="4" s="1"/>
  <c r="B3392" i="4"/>
  <c r="C3392" i="4"/>
  <c r="D3392" i="4"/>
  <c r="E3392" i="4"/>
  <c r="F3392" i="4"/>
  <c r="G3392" i="4"/>
  <c r="H3392" i="4" s="1"/>
  <c r="B3393" i="4"/>
  <c r="C3393" i="4"/>
  <c r="D3393" i="4"/>
  <c r="E3393" i="4"/>
  <c r="F3393" i="4"/>
  <c r="G3393" i="4"/>
  <c r="H3393" i="4" s="1"/>
  <c r="B3394" i="4"/>
  <c r="C3394" i="4"/>
  <c r="D3394" i="4"/>
  <c r="E3394" i="4"/>
  <c r="F3394" i="4"/>
  <c r="G3394" i="4"/>
  <c r="H3394" i="4" s="1"/>
  <c r="B3395" i="4"/>
  <c r="C3395" i="4"/>
  <c r="D3395" i="4"/>
  <c r="E3395" i="4"/>
  <c r="F3395" i="4"/>
  <c r="G3395" i="4"/>
  <c r="H3395" i="4" s="1"/>
  <c r="B3396" i="4"/>
  <c r="C3396" i="4"/>
  <c r="D3396" i="4"/>
  <c r="E3396" i="4"/>
  <c r="F3396" i="4"/>
  <c r="G3396" i="4"/>
  <c r="H3396" i="4" s="1"/>
  <c r="B3397" i="4"/>
  <c r="C3397" i="4"/>
  <c r="D3397" i="4"/>
  <c r="E3397" i="4"/>
  <c r="F3397" i="4"/>
  <c r="G3397" i="4"/>
  <c r="H3397" i="4" s="1"/>
  <c r="B3398" i="4"/>
  <c r="C3398" i="4"/>
  <c r="D3398" i="4"/>
  <c r="E3398" i="4"/>
  <c r="F3398" i="4"/>
  <c r="G3398" i="4"/>
  <c r="H3398" i="4" s="1"/>
  <c r="B3399" i="4"/>
  <c r="C3399" i="4"/>
  <c r="D3399" i="4"/>
  <c r="E3399" i="4"/>
  <c r="F3399" i="4"/>
  <c r="G3399" i="4"/>
  <c r="H3399" i="4" s="1"/>
  <c r="B3400" i="4"/>
  <c r="C3400" i="4"/>
  <c r="D3400" i="4"/>
  <c r="E3400" i="4"/>
  <c r="F3400" i="4"/>
  <c r="G3400" i="4"/>
  <c r="H3400" i="4" s="1"/>
  <c r="B3401" i="4"/>
  <c r="C3401" i="4"/>
  <c r="D3401" i="4"/>
  <c r="E3401" i="4"/>
  <c r="F3401" i="4"/>
  <c r="G3401" i="4"/>
  <c r="H3401" i="4" s="1"/>
  <c r="B3402" i="4"/>
  <c r="C3402" i="4"/>
  <c r="D3402" i="4"/>
  <c r="E3402" i="4"/>
  <c r="F3402" i="4"/>
  <c r="G3402" i="4"/>
  <c r="H3402" i="4" s="1"/>
  <c r="B3403" i="4"/>
  <c r="C3403" i="4"/>
  <c r="D3403" i="4"/>
  <c r="E3403" i="4"/>
  <c r="F3403" i="4"/>
  <c r="G3403" i="4"/>
  <c r="H3403" i="4" s="1"/>
  <c r="B3404" i="4"/>
  <c r="C3404" i="4"/>
  <c r="D3404" i="4"/>
  <c r="E3404" i="4"/>
  <c r="F3404" i="4"/>
  <c r="G3404" i="4"/>
  <c r="H3404" i="4" s="1"/>
  <c r="B3405" i="4"/>
  <c r="C3405" i="4"/>
  <c r="D3405" i="4"/>
  <c r="E3405" i="4"/>
  <c r="F3405" i="4"/>
  <c r="G3405" i="4"/>
  <c r="H3405" i="4" s="1"/>
  <c r="B3406" i="4"/>
  <c r="C3406" i="4"/>
  <c r="D3406" i="4"/>
  <c r="E3406" i="4"/>
  <c r="F3406" i="4"/>
  <c r="G3406" i="4"/>
  <c r="H3406" i="4" s="1"/>
  <c r="B3407" i="4"/>
  <c r="C3407" i="4"/>
  <c r="D3407" i="4"/>
  <c r="E3407" i="4"/>
  <c r="F3407" i="4"/>
  <c r="G3407" i="4"/>
  <c r="H3407" i="4" s="1"/>
  <c r="B3408" i="4"/>
  <c r="C3408" i="4"/>
  <c r="D3408" i="4"/>
  <c r="E3408" i="4"/>
  <c r="F3408" i="4"/>
  <c r="G3408" i="4"/>
  <c r="H3408" i="4" s="1"/>
  <c r="B3409" i="4"/>
  <c r="C3409" i="4"/>
  <c r="D3409" i="4"/>
  <c r="E3409" i="4"/>
  <c r="F3409" i="4"/>
  <c r="G3409" i="4"/>
  <c r="H3409" i="4" s="1"/>
  <c r="B3410" i="4"/>
  <c r="C3410" i="4"/>
  <c r="D3410" i="4"/>
  <c r="E3410" i="4"/>
  <c r="F3410" i="4"/>
  <c r="G3410" i="4"/>
  <c r="H3410" i="4" s="1"/>
  <c r="B3411" i="4"/>
  <c r="C3411" i="4"/>
  <c r="D3411" i="4"/>
  <c r="E3411" i="4"/>
  <c r="F3411" i="4"/>
  <c r="G3411" i="4"/>
  <c r="H3411" i="4" s="1"/>
  <c r="B3412" i="4"/>
  <c r="C3412" i="4"/>
  <c r="D3412" i="4"/>
  <c r="E3412" i="4"/>
  <c r="F3412" i="4"/>
  <c r="G3412" i="4"/>
  <c r="H3412" i="4" s="1"/>
  <c r="B3413" i="4"/>
  <c r="C3413" i="4"/>
  <c r="D3413" i="4"/>
  <c r="E3413" i="4"/>
  <c r="F3413" i="4"/>
  <c r="G3413" i="4"/>
  <c r="H3413" i="4" s="1"/>
  <c r="B3414" i="4"/>
  <c r="C3414" i="4"/>
  <c r="D3414" i="4"/>
  <c r="E3414" i="4"/>
  <c r="F3414" i="4"/>
  <c r="G3414" i="4"/>
  <c r="H3414" i="4" s="1"/>
  <c r="B3415" i="4"/>
  <c r="C3415" i="4"/>
  <c r="D3415" i="4"/>
  <c r="E3415" i="4"/>
  <c r="F3415" i="4"/>
  <c r="G3415" i="4"/>
  <c r="H3415" i="4" s="1"/>
  <c r="B3416" i="4"/>
  <c r="C3416" i="4"/>
  <c r="D3416" i="4"/>
  <c r="E3416" i="4"/>
  <c r="F3416" i="4"/>
  <c r="G3416" i="4"/>
  <c r="H3416" i="4" s="1"/>
  <c r="B3417" i="4"/>
  <c r="C3417" i="4"/>
  <c r="D3417" i="4"/>
  <c r="E3417" i="4"/>
  <c r="F3417" i="4"/>
  <c r="G3417" i="4"/>
  <c r="H3417" i="4" s="1"/>
  <c r="B3418" i="4"/>
  <c r="C3418" i="4"/>
  <c r="D3418" i="4"/>
  <c r="E3418" i="4"/>
  <c r="F3418" i="4"/>
  <c r="G3418" i="4"/>
  <c r="H3418" i="4" s="1"/>
  <c r="B3419" i="4"/>
  <c r="C3419" i="4"/>
  <c r="D3419" i="4"/>
  <c r="E3419" i="4"/>
  <c r="F3419" i="4"/>
  <c r="G3419" i="4"/>
  <c r="H3419" i="4" s="1"/>
  <c r="B3420" i="4"/>
  <c r="C3420" i="4"/>
  <c r="D3420" i="4"/>
  <c r="E3420" i="4"/>
  <c r="F3420" i="4"/>
  <c r="G3420" i="4"/>
  <c r="H3420" i="4" s="1"/>
  <c r="B3421" i="4"/>
  <c r="C3421" i="4"/>
  <c r="D3421" i="4"/>
  <c r="E3421" i="4"/>
  <c r="F3421" i="4"/>
  <c r="G3421" i="4"/>
  <c r="H3421" i="4" s="1"/>
  <c r="B3422" i="4"/>
  <c r="C3422" i="4"/>
  <c r="D3422" i="4"/>
  <c r="E3422" i="4"/>
  <c r="F3422" i="4"/>
  <c r="G3422" i="4"/>
  <c r="H3422" i="4" s="1"/>
  <c r="B3423" i="4"/>
  <c r="C3423" i="4"/>
  <c r="D3423" i="4"/>
  <c r="E3423" i="4"/>
  <c r="F3423" i="4"/>
  <c r="G3423" i="4"/>
  <c r="H3423" i="4" s="1"/>
  <c r="B3424" i="4"/>
  <c r="C3424" i="4"/>
  <c r="D3424" i="4"/>
  <c r="E3424" i="4"/>
  <c r="F3424" i="4"/>
  <c r="G3424" i="4"/>
  <c r="H3424" i="4" s="1"/>
  <c r="B3425" i="4"/>
  <c r="C3425" i="4"/>
  <c r="D3425" i="4"/>
  <c r="E3425" i="4"/>
  <c r="F3425" i="4"/>
  <c r="G3425" i="4"/>
  <c r="H3425" i="4" s="1"/>
  <c r="B3426" i="4"/>
  <c r="C3426" i="4"/>
  <c r="D3426" i="4"/>
  <c r="E3426" i="4"/>
  <c r="F3426" i="4"/>
  <c r="G3426" i="4"/>
  <c r="H3426" i="4" s="1"/>
  <c r="B3427" i="4"/>
  <c r="C3427" i="4"/>
  <c r="D3427" i="4"/>
  <c r="E3427" i="4"/>
  <c r="F3427" i="4"/>
  <c r="G3427" i="4"/>
  <c r="H3427" i="4" s="1"/>
  <c r="B3428" i="4"/>
  <c r="C3428" i="4"/>
  <c r="D3428" i="4"/>
  <c r="E3428" i="4"/>
  <c r="F3428" i="4"/>
  <c r="G3428" i="4"/>
  <c r="H3428" i="4" s="1"/>
  <c r="B3429" i="4"/>
  <c r="C3429" i="4"/>
  <c r="D3429" i="4"/>
  <c r="E3429" i="4"/>
  <c r="F3429" i="4"/>
  <c r="G3429" i="4"/>
  <c r="H3429" i="4" s="1"/>
  <c r="B3430" i="4"/>
  <c r="C3430" i="4"/>
  <c r="D3430" i="4"/>
  <c r="E3430" i="4"/>
  <c r="F3430" i="4"/>
  <c r="G3430" i="4"/>
  <c r="H3430" i="4" s="1"/>
  <c r="B3431" i="4"/>
  <c r="C3431" i="4"/>
  <c r="D3431" i="4"/>
  <c r="E3431" i="4"/>
  <c r="F3431" i="4"/>
  <c r="G3431" i="4"/>
  <c r="H3431" i="4" s="1"/>
  <c r="B3432" i="4"/>
  <c r="C3432" i="4"/>
  <c r="D3432" i="4"/>
  <c r="E3432" i="4"/>
  <c r="F3432" i="4"/>
  <c r="G3432" i="4"/>
  <c r="H3432" i="4" s="1"/>
  <c r="B3433" i="4"/>
  <c r="C3433" i="4"/>
  <c r="D3433" i="4"/>
  <c r="E3433" i="4"/>
  <c r="F3433" i="4"/>
  <c r="G3433" i="4"/>
  <c r="H3433" i="4" s="1"/>
  <c r="B3434" i="4"/>
  <c r="C3434" i="4"/>
  <c r="D3434" i="4"/>
  <c r="E3434" i="4"/>
  <c r="F3434" i="4"/>
  <c r="G3434" i="4"/>
  <c r="H3434" i="4" s="1"/>
  <c r="B3435" i="4"/>
  <c r="C3435" i="4"/>
  <c r="D3436" i="4" s="1"/>
  <c r="D3435" i="4"/>
  <c r="E3435" i="4"/>
  <c r="F3435" i="4"/>
  <c r="H3435" i="4" s="1"/>
  <c r="G3435" i="4"/>
  <c r="B3436" i="4"/>
  <c r="C3436" i="4"/>
  <c r="E3436" i="4"/>
  <c r="H3436" i="4" s="1"/>
  <c r="F3436" i="4"/>
  <c r="G3436" i="4"/>
  <c r="B3437" i="4"/>
  <c r="C3437" i="4"/>
  <c r="D3437" i="4"/>
  <c r="E3437" i="4"/>
  <c r="F3437" i="4"/>
  <c r="G3437" i="4"/>
  <c r="H3437" i="4" s="1"/>
  <c r="B3438" i="4"/>
  <c r="C3438" i="4"/>
  <c r="D3438" i="4"/>
  <c r="E3438" i="4"/>
  <c r="F3438" i="4"/>
  <c r="G3438" i="4"/>
  <c r="H3438" i="4" s="1"/>
  <c r="B3439" i="4"/>
  <c r="C3439" i="4"/>
  <c r="D3439" i="4"/>
  <c r="E3439" i="4"/>
  <c r="F3439" i="4"/>
  <c r="G3439" i="4"/>
  <c r="H3439" i="4" s="1"/>
  <c r="B3440" i="4"/>
  <c r="C3440" i="4"/>
  <c r="D3440" i="4"/>
  <c r="E3440" i="4"/>
  <c r="F3440" i="4"/>
  <c r="G3440" i="4"/>
  <c r="H3440" i="4" s="1"/>
  <c r="B3441" i="4"/>
  <c r="C3441" i="4"/>
  <c r="D3441" i="4"/>
  <c r="E3441" i="4"/>
  <c r="F3441" i="4"/>
  <c r="G3441" i="4"/>
  <c r="H3441" i="4" s="1"/>
  <c r="B3442" i="4"/>
  <c r="C3442" i="4"/>
  <c r="D3442" i="4"/>
  <c r="E3442" i="4"/>
  <c r="F3442" i="4"/>
  <c r="G3442" i="4"/>
  <c r="H3442" i="4" s="1"/>
  <c r="B3443" i="4"/>
  <c r="C3443" i="4"/>
  <c r="D3443" i="4"/>
  <c r="E3443" i="4"/>
  <c r="F3443" i="4"/>
  <c r="G3443" i="4"/>
  <c r="H3443" i="4" s="1"/>
  <c r="B3444" i="4"/>
  <c r="C3444" i="4"/>
  <c r="D3444" i="4"/>
  <c r="E3444" i="4"/>
  <c r="F3444" i="4"/>
  <c r="G3444" i="4"/>
  <c r="H3444" i="4" s="1"/>
  <c r="B3445" i="4"/>
  <c r="C3445" i="4"/>
  <c r="D3445" i="4"/>
  <c r="E3445" i="4"/>
  <c r="F3445" i="4"/>
  <c r="G3445" i="4"/>
  <c r="H3445" i="4" s="1"/>
  <c r="B3446" i="4"/>
  <c r="C3446" i="4"/>
  <c r="D3446" i="4"/>
  <c r="E3446" i="4"/>
  <c r="F3446" i="4"/>
  <c r="G3446" i="4"/>
  <c r="H3446" i="4" s="1"/>
  <c r="B3447" i="4"/>
  <c r="C3447" i="4"/>
  <c r="D3447" i="4"/>
  <c r="E3447" i="4"/>
  <c r="F3447" i="4"/>
  <c r="G3447" i="4"/>
  <c r="H3447" i="4" s="1"/>
  <c r="B3448" i="4"/>
  <c r="C3448" i="4"/>
  <c r="D3448" i="4"/>
  <c r="E3448" i="4"/>
  <c r="F3448" i="4"/>
  <c r="G3448" i="4"/>
  <c r="H3448" i="4" s="1"/>
  <c r="B3449" i="4"/>
  <c r="C3449" i="4"/>
  <c r="D3449" i="4"/>
  <c r="E3449" i="4"/>
  <c r="F3449" i="4"/>
  <c r="G3449" i="4"/>
  <c r="H3449" i="4" s="1"/>
  <c r="B3450" i="4"/>
  <c r="C3450" i="4"/>
  <c r="D3450" i="4"/>
  <c r="E3450" i="4"/>
  <c r="F3450" i="4"/>
  <c r="G3450" i="4"/>
  <c r="H3450" i="4" s="1"/>
  <c r="B3451" i="4"/>
  <c r="C3451" i="4"/>
  <c r="D3451" i="4"/>
  <c r="E3451" i="4"/>
  <c r="F3451" i="4"/>
  <c r="G3451" i="4"/>
  <c r="H3451" i="4" s="1"/>
  <c r="B3452" i="4"/>
  <c r="C3452" i="4"/>
  <c r="D3452" i="4"/>
  <c r="E3452" i="4"/>
  <c r="F3452" i="4"/>
  <c r="G3452" i="4"/>
  <c r="H3452" i="4" s="1"/>
  <c r="B3453" i="4"/>
  <c r="C3453" i="4"/>
  <c r="D3453" i="4"/>
  <c r="E3453" i="4"/>
  <c r="F3453" i="4"/>
  <c r="G3453" i="4"/>
  <c r="H3453" i="4" s="1"/>
  <c r="B3454" i="4"/>
  <c r="C3454" i="4"/>
  <c r="D3454" i="4"/>
  <c r="E3454" i="4"/>
  <c r="F3454" i="4"/>
  <c r="G3454" i="4"/>
  <c r="H3454" i="4" s="1"/>
  <c r="B3455" i="4"/>
  <c r="C3455" i="4"/>
  <c r="D3455" i="4"/>
  <c r="E3455" i="4"/>
  <c r="F3455" i="4"/>
  <c r="G3455" i="4"/>
  <c r="H3455" i="4" s="1"/>
  <c r="B3456" i="4"/>
  <c r="C3456" i="4"/>
  <c r="D3456" i="4"/>
  <c r="E3456" i="4"/>
  <c r="F3456" i="4"/>
  <c r="G3456" i="4"/>
  <c r="H3456" i="4" s="1"/>
  <c r="B3457" i="4"/>
  <c r="C3457" i="4"/>
  <c r="D3457" i="4"/>
  <c r="E3457" i="4"/>
  <c r="F3457" i="4"/>
  <c r="G3457" i="4"/>
  <c r="H3457" i="4" s="1"/>
  <c r="B3458" i="4"/>
  <c r="C3458" i="4"/>
  <c r="D3458" i="4"/>
  <c r="E3458" i="4"/>
  <c r="F3458" i="4"/>
  <c r="G3458" i="4"/>
  <c r="H3458" i="4" s="1"/>
  <c r="B3459" i="4"/>
  <c r="C3459" i="4"/>
  <c r="D3459" i="4"/>
  <c r="E3459" i="4"/>
  <c r="F3459" i="4"/>
  <c r="G3459" i="4"/>
  <c r="H3459" i="4" s="1"/>
  <c r="B3460" i="4"/>
  <c r="C3460" i="4"/>
  <c r="D3460" i="4"/>
  <c r="E3460" i="4"/>
  <c r="F3460" i="4"/>
  <c r="G3460" i="4"/>
  <c r="H3460" i="4" s="1"/>
  <c r="B3461" i="4"/>
  <c r="C3461" i="4"/>
  <c r="D3461" i="4"/>
  <c r="E3461" i="4"/>
  <c r="F3461" i="4"/>
  <c r="G3461" i="4"/>
  <c r="H3461" i="4" s="1"/>
  <c r="B3462" i="4"/>
  <c r="C3462" i="4"/>
  <c r="D3462" i="4"/>
  <c r="E3462" i="4"/>
  <c r="F3462" i="4"/>
  <c r="G3462" i="4"/>
  <c r="H3462" i="4" s="1"/>
  <c r="B3463" i="4"/>
  <c r="C3463" i="4"/>
  <c r="D3463" i="4"/>
  <c r="E3463" i="4"/>
  <c r="F3463" i="4"/>
  <c r="G3463" i="4"/>
  <c r="H3463" i="4" s="1"/>
  <c r="B3464" i="4"/>
  <c r="C3464" i="4"/>
  <c r="D3464" i="4"/>
  <c r="E3464" i="4"/>
  <c r="F3464" i="4"/>
  <c r="G3464" i="4"/>
  <c r="H3464" i="4" s="1"/>
  <c r="B3465" i="4"/>
  <c r="C3465" i="4"/>
  <c r="D3465" i="4"/>
  <c r="E3465" i="4"/>
  <c r="F3465" i="4"/>
  <c r="G3465" i="4"/>
  <c r="H3465" i="4" s="1"/>
  <c r="B3466" i="4"/>
  <c r="C3466" i="4"/>
  <c r="D3466" i="4"/>
  <c r="E3466" i="4"/>
  <c r="F3466" i="4"/>
  <c r="G3466" i="4"/>
  <c r="H3466" i="4" s="1"/>
  <c r="B3467" i="4"/>
  <c r="C3467" i="4"/>
  <c r="D3467" i="4"/>
  <c r="E3467" i="4"/>
  <c r="F3467" i="4"/>
  <c r="G3467" i="4"/>
  <c r="H3467" i="4" s="1"/>
  <c r="B3468" i="4"/>
  <c r="C3468" i="4"/>
  <c r="D3468" i="4"/>
  <c r="E3468" i="4"/>
  <c r="F3468" i="4"/>
  <c r="G3468" i="4"/>
  <c r="H3468" i="4" s="1"/>
  <c r="B3469" i="4"/>
  <c r="C3469" i="4"/>
  <c r="D3469" i="4"/>
  <c r="E3469" i="4"/>
  <c r="F3469" i="4"/>
  <c r="G3469" i="4"/>
  <c r="H3469" i="4" s="1"/>
  <c r="B3470" i="4"/>
  <c r="C3470" i="4"/>
  <c r="D3470" i="4"/>
  <c r="E3470" i="4"/>
  <c r="F3470" i="4"/>
  <c r="G3470" i="4"/>
  <c r="H3470" i="4" s="1"/>
  <c r="B3471" i="4"/>
  <c r="C3471" i="4"/>
  <c r="D3471" i="4"/>
  <c r="E3471" i="4"/>
  <c r="F3471" i="4"/>
  <c r="G3471" i="4"/>
  <c r="H3471" i="4" s="1"/>
  <c r="B3472" i="4"/>
  <c r="C3472" i="4"/>
  <c r="D3472" i="4"/>
  <c r="E3472" i="4"/>
  <c r="F3472" i="4"/>
  <c r="G3472" i="4"/>
  <c r="H3472" i="4" s="1"/>
  <c r="B3473" i="4"/>
  <c r="C3473" i="4"/>
  <c r="D3473" i="4"/>
  <c r="E3473" i="4"/>
  <c r="F3473" i="4"/>
  <c r="G3473" i="4"/>
  <c r="H3473" i="4" s="1"/>
  <c r="B3474" i="4"/>
  <c r="C3474" i="4"/>
  <c r="D3474" i="4"/>
  <c r="E3474" i="4"/>
  <c r="F3474" i="4"/>
  <c r="G3474" i="4"/>
  <c r="H3474" i="4" s="1"/>
  <c r="B3475" i="4"/>
  <c r="C3475" i="4"/>
  <c r="D3475" i="4"/>
  <c r="E3475" i="4"/>
  <c r="F3475" i="4"/>
  <c r="G3475" i="4"/>
  <c r="H3475" i="4" s="1"/>
  <c r="B3476" i="4"/>
  <c r="C3476" i="4"/>
  <c r="D3476" i="4"/>
  <c r="E3476" i="4"/>
  <c r="F3476" i="4"/>
  <c r="G3476" i="4"/>
  <c r="H3476" i="4" s="1"/>
  <c r="B3477" i="4"/>
  <c r="C3477" i="4"/>
  <c r="D3477" i="4"/>
  <c r="E3477" i="4"/>
  <c r="F3477" i="4"/>
  <c r="G3477" i="4"/>
  <c r="H3477" i="4" s="1"/>
  <c r="B3478" i="4"/>
  <c r="C3478" i="4"/>
  <c r="D3478" i="4"/>
  <c r="E3478" i="4"/>
  <c r="F3478" i="4"/>
  <c r="G3478" i="4"/>
  <c r="H3478" i="4" s="1"/>
  <c r="B3479" i="4"/>
  <c r="C3479" i="4"/>
  <c r="D3479" i="4"/>
  <c r="E3479" i="4"/>
  <c r="F3479" i="4"/>
  <c r="G3479" i="4"/>
  <c r="H3479" i="4" s="1"/>
  <c r="B3480" i="4"/>
  <c r="C3480" i="4"/>
  <c r="D3480" i="4"/>
  <c r="E3480" i="4"/>
  <c r="F3480" i="4"/>
  <c r="G3480" i="4"/>
  <c r="H3480" i="4" s="1"/>
  <c r="B3481" i="4"/>
  <c r="C3481" i="4"/>
  <c r="D3481" i="4"/>
  <c r="E3481" i="4"/>
  <c r="F3481" i="4"/>
  <c r="G3481" i="4"/>
  <c r="H3481" i="4" s="1"/>
  <c r="B3482" i="4"/>
  <c r="C3482" i="4"/>
  <c r="D3482" i="4"/>
  <c r="E3482" i="4"/>
  <c r="F3482" i="4"/>
  <c r="G3482" i="4"/>
  <c r="H3482" i="4" s="1"/>
  <c r="B3483" i="4"/>
  <c r="C3483" i="4"/>
  <c r="D3483" i="4"/>
  <c r="E3483" i="4"/>
  <c r="F3483" i="4"/>
  <c r="G3483" i="4"/>
  <c r="H3483" i="4" s="1"/>
  <c r="B3484" i="4"/>
  <c r="C3484" i="4"/>
  <c r="D3484" i="4"/>
  <c r="E3484" i="4"/>
  <c r="F3484" i="4"/>
  <c r="G3484" i="4"/>
  <c r="H3484" i="4" s="1"/>
  <c r="B3485" i="4"/>
  <c r="C3485" i="4"/>
  <c r="D3485" i="4"/>
  <c r="E3485" i="4"/>
  <c r="F3485" i="4"/>
  <c r="G3485" i="4"/>
  <c r="H3485" i="4" s="1"/>
  <c r="B3486" i="4"/>
  <c r="C3486" i="4"/>
  <c r="D3486" i="4"/>
  <c r="E3486" i="4"/>
  <c r="F3486" i="4"/>
  <c r="G3486" i="4"/>
  <c r="H3486" i="4" s="1"/>
  <c r="B3487" i="4"/>
  <c r="C3487" i="4"/>
  <c r="D3487" i="4"/>
  <c r="E3487" i="4"/>
  <c r="F3487" i="4"/>
  <c r="G3487" i="4"/>
  <c r="H3487" i="4" s="1"/>
  <c r="B3488" i="4"/>
  <c r="C3488" i="4"/>
  <c r="D3488" i="4"/>
  <c r="E3488" i="4"/>
  <c r="F3488" i="4"/>
  <c r="G3488" i="4"/>
  <c r="H3488" i="4" s="1"/>
  <c r="B3489" i="4"/>
  <c r="C3489" i="4"/>
  <c r="D3489" i="4"/>
  <c r="E3489" i="4"/>
  <c r="F3489" i="4"/>
  <c r="G3489" i="4"/>
  <c r="H3489" i="4" s="1"/>
  <c r="B3490" i="4"/>
  <c r="C3490" i="4"/>
  <c r="D3490" i="4"/>
  <c r="E3490" i="4"/>
  <c r="F3490" i="4"/>
  <c r="G3490" i="4"/>
  <c r="H3490" i="4" s="1"/>
  <c r="B3491" i="4"/>
  <c r="C3491" i="4"/>
  <c r="D3491" i="4"/>
  <c r="E3491" i="4"/>
  <c r="F3491" i="4"/>
  <c r="B3492" i="4"/>
  <c r="C3492" i="4"/>
  <c r="D3492" i="4"/>
  <c r="E3492" i="4"/>
  <c r="F3492" i="4"/>
  <c r="G3492" i="4"/>
  <c r="H3492" i="4" s="1"/>
  <c r="B3493" i="4"/>
  <c r="C3493" i="4"/>
  <c r="D3493" i="4"/>
  <c r="E3493" i="4"/>
  <c r="F3493" i="4"/>
  <c r="G3493" i="4"/>
  <c r="H3493" i="4" s="1"/>
  <c r="B3494" i="4"/>
  <c r="C3494" i="4"/>
  <c r="D3494" i="4"/>
  <c r="E3494" i="4"/>
  <c r="F3494" i="4"/>
  <c r="G3494" i="4"/>
  <c r="H3494" i="4" s="1"/>
  <c r="B3495" i="4"/>
  <c r="C3495" i="4"/>
  <c r="D3495" i="4"/>
  <c r="E3495" i="4"/>
  <c r="F3495" i="4"/>
  <c r="G3495" i="4"/>
  <c r="H3495" i="4" s="1"/>
  <c r="B3496" i="4"/>
  <c r="C3496" i="4"/>
  <c r="D3496" i="4"/>
  <c r="E3496" i="4"/>
  <c r="F3496" i="4"/>
  <c r="G3496" i="4"/>
  <c r="H3496" i="4" s="1"/>
  <c r="B3497" i="4"/>
  <c r="C3497" i="4"/>
  <c r="D3497" i="4"/>
  <c r="E3497" i="4"/>
  <c r="F3497" i="4"/>
  <c r="G3497" i="4"/>
  <c r="H3497" i="4" s="1"/>
  <c r="B3498" i="4"/>
  <c r="C3498" i="4"/>
  <c r="D3498" i="4"/>
  <c r="E3498" i="4"/>
  <c r="F3498" i="4"/>
  <c r="G3498" i="4"/>
  <c r="H3498" i="4" s="1"/>
  <c r="B3499" i="4"/>
  <c r="C3499" i="4"/>
  <c r="D3499" i="4"/>
  <c r="E3499" i="4"/>
  <c r="F3499" i="4"/>
  <c r="G3499" i="4"/>
  <c r="H3499" i="4" s="1"/>
  <c r="B3500" i="4"/>
  <c r="C3500" i="4"/>
  <c r="D3500" i="4"/>
  <c r="E3500" i="4"/>
  <c r="F3500" i="4"/>
  <c r="G3500" i="4"/>
  <c r="H3500" i="4" s="1"/>
  <c r="B3501" i="4"/>
  <c r="C3501" i="4"/>
  <c r="D3501" i="4"/>
  <c r="E3501" i="4"/>
  <c r="F3501" i="4"/>
  <c r="G3501" i="4"/>
  <c r="H3501" i="4" s="1"/>
  <c r="B3502" i="4"/>
  <c r="C3502" i="4"/>
  <c r="D3502" i="4"/>
  <c r="E3502" i="4"/>
  <c r="F3502" i="4"/>
  <c r="G3502" i="4"/>
  <c r="H3502" i="4" s="1"/>
  <c r="B3503" i="4"/>
  <c r="C3503" i="4"/>
  <c r="D3503" i="4"/>
  <c r="E3503" i="4"/>
  <c r="F3503" i="4"/>
  <c r="G3503" i="4"/>
  <c r="H3503" i="4" s="1"/>
  <c r="B3504" i="4"/>
  <c r="C3504" i="4"/>
  <c r="D3504" i="4"/>
  <c r="E3504" i="4"/>
  <c r="F3504" i="4"/>
  <c r="G3504" i="4"/>
  <c r="H3504" i="4" s="1"/>
  <c r="B3505" i="4"/>
  <c r="C3505" i="4"/>
  <c r="D3505" i="4"/>
  <c r="E3505" i="4"/>
  <c r="F3505" i="4"/>
  <c r="G3505" i="4"/>
  <c r="H3505" i="4" s="1"/>
  <c r="B3506" i="4"/>
  <c r="C3506" i="4"/>
  <c r="D3506" i="4"/>
  <c r="E3506" i="4"/>
  <c r="F3506" i="4"/>
  <c r="G3506" i="4"/>
  <c r="H3506" i="4" s="1"/>
  <c r="B3507" i="4"/>
  <c r="C3507" i="4"/>
  <c r="D3507" i="4"/>
  <c r="E3507" i="4"/>
  <c r="F3507" i="4"/>
  <c r="G3507" i="4"/>
  <c r="H3507" i="4" s="1"/>
  <c r="B3508" i="4"/>
  <c r="C3508" i="4"/>
  <c r="D3508" i="4"/>
  <c r="E3508" i="4"/>
  <c r="F3508" i="4"/>
  <c r="G3508" i="4"/>
  <c r="H3508" i="4" s="1"/>
  <c r="B3509" i="4"/>
  <c r="C3509" i="4"/>
  <c r="D3509" i="4"/>
  <c r="E3509" i="4"/>
  <c r="F3509" i="4"/>
  <c r="G3509" i="4"/>
  <c r="H3509" i="4" s="1"/>
  <c r="B3510" i="4"/>
  <c r="C3510" i="4"/>
  <c r="D3510" i="4"/>
  <c r="E3510" i="4"/>
  <c r="F3510" i="4"/>
  <c r="G3510" i="4"/>
  <c r="H3510" i="4" s="1"/>
  <c r="B3511" i="4"/>
  <c r="C3511" i="4"/>
  <c r="D3511" i="4"/>
  <c r="E3511" i="4"/>
  <c r="F3511" i="4"/>
  <c r="G3511" i="4"/>
  <c r="H3511" i="4" s="1"/>
  <c r="B3512" i="4"/>
  <c r="C3512" i="4"/>
  <c r="D3512" i="4"/>
  <c r="E3512" i="4"/>
  <c r="F3512" i="4"/>
  <c r="G3512" i="4"/>
  <c r="H3512" i="4" s="1"/>
  <c r="B3513" i="4"/>
  <c r="C3513" i="4"/>
  <c r="D3513" i="4"/>
  <c r="E3513" i="4"/>
  <c r="F3513" i="4"/>
  <c r="G3513" i="4"/>
  <c r="H3513" i="4" s="1"/>
  <c r="B3514" i="4"/>
  <c r="C3514" i="4"/>
  <c r="D3514" i="4"/>
  <c r="E3514" i="4"/>
  <c r="F3514" i="4"/>
  <c r="G3514" i="4"/>
  <c r="H3514" i="4" s="1"/>
  <c r="B3515" i="4"/>
  <c r="C3515" i="4"/>
  <c r="D3515" i="4"/>
  <c r="E3515" i="4"/>
  <c r="F3515" i="4"/>
  <c r="G3515" i="4"/>
  <c r="H3515" i="4" s="1"/>
  <c r="B3516" i="4"/>
  <c r="C3516" i="4"/>
  <c r="D3516" i="4"/>
  <c r="E3516" i="4"/>
  <c r="F3516" i="4"/>
  <c r="G3516" i="4"/>
  <c r="H3516" i="4" s="1"/>
  <c r="B3517" i="4"/>
  <c r="C3517" i="4"/>
  <c r="D3517" i="4"/>
  <c r="E3517" i="4"/>
  <c r="F3517" i="4"/>
  <c r="G3517" i="4"/>
  <c r="H3517" i="4" s="1"/>
  <c r="B3518" i="4"/>
  <c r="C3518" i="4"/>
  <c r="D3518" i="4"/>
  <c r="E3518" i="4"/>
  <c r="F3518" i="4"/>
  <c r="G3518" i="4"/>
  <c r="H3518" i="4" s="1"/>
  <c r="B3519" i="4"/>
  <c r="C3519" i="4"/>
  <c r="D3519" i="4"/>
  <c r="E3519" i="4"/>
  <c r="F3519" i="4"/>
  <c r="G3519" i="4"/>
  <c r="H3519" i="4" s="1"/>
  <c r="B3520" i="4"/>
  <c r="C3520" i="4"/>
  <c r="D3520" i="4"/>
  <c r="E3520" i="4"/>
  <c r="F3520" i="4"/>
  <c r="G3520" i="4"/>
  <c r="H3520" i="4" s="1"/>
  <c r="B3521" i="4"/>
  <c r="C3521" i="4"/>
  <c r="D3521" i="4"/>
  <c r="E3521" i="4"/>
  <c r="F3521" i="4"/>
  <c r="G3521" i="4"/>
  <c r="H3521" i="4" s="1"/>
  <c r="B3522" i="4"/>
  <c r="C3522" i="4"/>
  <c r="D3522" i="4"/>
  <c r="E3522" i="4"/>
  <c r="F3522" i="4"/>
  <c r="G3522" i="4"/>
  <c r="H3522" i="4" s="1"/>
  <c r="B3523" i="4"/>
  <c r="C3523" i="4"/>
  <c r="D3523" i="4"/>
  <c r="E3523" i="4"/>
  <c r="F3523" i="4"/>
  <c r="G3523" i="4"/>
  <c r="H3523" i="4" s="1"/>
  <c r="B3524" i="4"/>
  <c r="C3524" i="4"/>
  <c r="D3524" i="4"/>
  <c r="E3524" i="4"/>
  <c r="F3524" i="4"/>
  <c r="G3524" i="4"/>
  <c r="H3524" i="4" s="1"/>
  <c r="B3525" i="4"/>
  <c r="C3525" i="4"/>
  <c r="D3525" i="4"/>
  <c r="E3525" i="4"/>
  <c r="F3525" i="4"/>
  <c r="G3525" i="4"/>
  <c r="H3525" i="4" s="1"/>
  <c r="B3526" i="4"/>
  <c r="C3526" i="4"/>
  <c r="D3526" i="4"/>
  <c r="E3526" i="4"/>
  <c r="F3526" i="4"/>
  <c r="G3526" i="4"/>
  <c r="H3526" i="4" s="1"/>
  <c r="B3527" i="4"/>
  <c r="C3527" i="4"/>
  <c r="D3527" i="4"/>
  <c r="E3527" i="4"/>
  <c r="F3527" i="4"/>
  <c r="G3527" i="4"/>
  <c r="H3527" i="4" s="1"/>
  <c r="B3528" i="4"/>
  <c r="C3528" i="4"/>
  <c r="D3528" i="4"/>
  <c r="E3528" i="4"/>
  <c r="F3528" i="4"/>
  <c r="G3528" i="4"/>
  <c r="H3528" i="4" s="1"/>
  <c r="B3529" i="4"/>
  <c r="C3529" i="4"/>
  <c r="D3529" i="4"/>
  <c r="E3529" i="4"/>
  <c r="F3529" i="4"/>
  <c r="G3529" i="4"/>
  <c r="H3529" i="4" s="1"/>
  <c r="B3530" i="4"/>
  <c r="C3530" i="4"/>
  <c r="D3530" i="4"/>
  <c r="E3530" i="4"/>
  <c r="F3530" i="4"/>
  <c r="G3530" i="4"/>
  <c r="H3530" i="4" s="1"/>
  <c r="B3531" i="4"/>
  <c r="C3531" i="4"/>
  <c r="D3531" i="4"/>
  <c r="E3531" i="4"/>
  <c r="F3531" i="4"/>
  <c r="G3531" i="4"/>
  <c r="H3531" i="4" s="1"/>
  <c r="B3532" i="4"/>
  <c r="C3532" i="4"/>
  <c r="D3532" i="4"/>
  <c r="E3532" i="4"/>
  <c r="F3532" i="4"/>
  <c r="G3532" i="4"/>
  <c r="H3532" i="4" s="1"/>
  <c r="B3533" i="4"/>
  <c r="C3533" i="4"/>
  <c r="D3533" i="4"/>
  <c r="E3533" i="4"/>
  <c r="F3533" i="4"/>
  <c r="G3533" i="4"/>
  <c r="H3533" i="4" s="1"/>
  <c r="B3534" i="4"/>
  <c r="C3534" i="4"/>
  <c r="D3534" i="4"/>
  <c r="E3534" i="4"/>
  <c r="F3534" i="4"/>
  <c r="G3534" i="4"/>
  <c r="H3534" i="4" s="1"/>
  <c r="B3535" i="4"/>
  <c r="C3535" i="4"/>
  <c r="D3535" i="4"/>
  <c r="E3535" i="4"/>
  <c r="F3535" i="4"/>
  <c r="G3535" i="4"/>
  <c r="H3535" i="4" s="1"/>
  <c r="B3536" i="4"/>
  <c r="C3536" i="4"/>
  <c r="D3536" i="4"/>
  <c r="E3536" i="4"/>
  <c r="F3536" i="4"/>
  <c r="G3536" i="4"/>
  <c r="H3536" i="4" s="1"/>
  <c r="B3537" i="4"/>
  <c r="C3537" i="4"/>
  <c r="D3537" i="4"/>
  <c r="E3537" i="4"/>
  <c r="F3537" i="4"/>
  <c r="G3537" i="4"/>
  <c r="H3537" i="4" s="1"/>
  <c r="B3538" i="4"/>
  <c r="C3538" i="4"/>
  <c r="D3538" i="4"/>
  <c r="E3538" i="4"/>
  <c r="F3538" i="4"/>
  <c r="B3539" i="4"/>
  <c r="C3539" i="4"/>
  <c r="D3539" i="4"/>
  <c r="E3539" i="4"/>
  <c r="F3539" i="4"/>
  <c r="G3539" i="4"/>
  <c r="H3539" i="4" s="1"/>
  <c r="B3540" i="4"/>
  <c r="C3540" i="4"/>
  <c r="D3540" i="4"/>
  <c r="E3540" i="4"/>
  <c r="F3540" i="4"/>
  <c r="G3540" i="4"/>
  <c r="H3540" i="4" s="1"/>
  <c r="B3541" i="4"/>
  <c r="C3541" i="4"/>
  <c r="D3541" i="4"/>
  <c r="E3541" i="4"/>
  <c r="F3541" i="4"/>
  <c r="G3541" i="4"/>
  <c r="H3541" i="4" s="1"/>
  <c r="B3542" i="4"/>
  <c r="C3542" i="4"/>
  <c r="D3542" i="4"/>
  <c r="E3542" i="4"/>
  <c r="F3542" i="4"/>
  <c r="G3542" i="4"/>
  <c r="H3542" i="4" s="1"/>
  <c r="B3543" i="4"/>
  <c r="C3543" i="4"/>
  <c r="D3543" i="4"/>
  <c r="E3543" i="4"/>
  <c r="F3543" i="4"/>
  <c r="G3543" i="4"/>
  <c r="H3543" i="4" s="1"/>
  <c r="B3544" i="4"/>
  <c r="C3544" i="4"/>
  <c r="D3544" i="4"/>
  <c r="E3544" i="4"/>
  <c r="F3544" i="4"/>
  <c r="G3544" i="4"/>
  <c r="H3544" i="4" s="1"/>
  <c r="B3545" i="4"/>
  <c r="C3545" i="4"/>
  <c r="D3545" i="4"/>
  <c r="E3545" i="4"/>
  <c r="F3545" i="4"/>
  <c r="G3545" i="4"/>
  <c r="H3545" i="4" s="1"/>
  <c r="B3546" i="4"/>
  <c r="C3546" i="4"/>
  <c r="D3546" i="4"/>
  <c r="E3546" i="4"/>
  <c r="F3546" i="4"/>
  <c r="G3546" i="4"/>
  <c r="H3546" i="4" s="1"/>
  <c r="B3547" i="4"/>
  <c r="C3547" i="4"/>
  <c r="D3547" i="4"/>
  <c r="E3547" i="4"/>
  <c r="F3547" i="4"/>
  <c r="G3547" i="4"/>
  <c r="H3547" i="4" s="1"/>
  <c r="B3548" i="4"/>
  <c r="C3548" i="4"/>
  <c r="D3548" i="4"/>
  <c r="E3548" i="4"/>
  <c r="F3548" i="4"/>
  <c r="G3548" i="4"/>
  <c r="H3548" i="4" s="1"/>
  <c r="B3549" i="4"/>
  <c r="C3549" i="4"/>
  <c r="D3549" i="4"/>
  <c r="E3549" i="4"/>
  <c r="F3549" i="4"/>
  <c r="G3549" i="4"/>
  <c r="H3549" i="4" s="1"/>
  <c r="B3550" i="4"/>
  <c r="C3550" i="4"/>
  <c r="D3550" i="4"/>
  <c r="E3550" i="4"/>
  <c r="F3550" i="4"/>
  <c r="G3550" i="4"/>
  <c r="H3550" i="4" s="1"/>
  <c r="B3551" i="4"/>
  <c r="C3551" i="4"/>
  <c r="D3551" i="4"/>
  <c r="E3551" i="4"/>
  <c r="F3551" i="4"/>
  <c r="G3551" i="4"/>
  <c r="H3551" i="4" s="1"/>
  <c r="B3552" i="4"/>
  <c r="C3552" i="4"/>
  <c r="D3552" i="4"/>
  <c r="E3552" i="4"/>
  <c r="F3552" i="4"/>
  <c r="G3552" i="4"/>
  <c r="H3552" i="4" s="1"/>
  <c r="B3553" i="4"/>
  <c r="C3553" i="4"/>
  <c r="D3553" i="4"/>
  <c r="E3553" i="4"/>
  <c r="F3553" i="4"/>
  <c r="G3553" i="4"/>
  <c r="H3553" i="4" s="1"/>
  <c r="B3554" i="4"/>
  <c r="C3554" i="4"/>
  <c r="D3554" i="4"/>
  <c r="E3554" i="4"/>
  <c r="F3554" i="4"/>
  <c r="G3554" i="4"/>
  <c r="H3554" i="4" s="1"/>
  <c r="B3555" i="4"/>
  <c r="C3555" i="4"/>
  <c r="D3555" i="4"/>
  <c r="E3555" i="4"/>
  <c r="F3555" i="4"/>
  <c r="G3555" i="4"/>
  <c r="H3555" i="4" s="1"/>
  <c r="B3556" i="4"/>
  <c r="C3556" i="4"/>
  <c r="D3556" i="4"/>
  <c r="E3556" i="4"/>
  <c r="F3556" i="4"/>
  <c r="G3556" i="4"/>
  <c r="H3556" i="4" s="1"/>
  <c r="B3557" i="4"/>
  <c r="C3557" i="4"/>
  <c r="D3557" i="4"/>
  <c r="E3557" i="4"/>
  <c r="F3557" i="4"/>
  <c r="G3557" i="4"/>
  <c r="H3557" i="4" s="1"/>
  <c r="B3558" i="4"/>
  <c r="C3558" i="4"/>
  <c r="D3558" i="4"/>
  <c r="E3558" i="4"/>
  <c r="F3558" i="4"/>
  <c r="G3558" i="4"/>
  <c r="H3558" i="4" s="1"/>
  <c r="B3559" i="4"/>
  <c r="C3559" i="4"/>
  <c r="D3559" i="4"/>
  <c r="E3559" i="4"/>
  <c r="F3559" i="4"/>
  <c r="G3559" i="4"/>
  <c r="H3559" i="4" s="1"/>
  <c r="B3560" i="4"/>
  <c r="C3560" i="4"/>
  <c r="D3560" i="4"/>
  <c r="E3560" i="4"/>
  <c r="F3560" i="4"/>
  <c r="G3560" i="4"/>
  <c r="H3560" i="4" s="1"/>
  <c r="B3561" i="4"/>
  <c r="C3561" i="4"/>
  <c r="D3561" i="4"/>
  <c r="E3561" i="4"/>
  <c r="F3561" i="4"/>
  <c r="G3561" i="4"/>
  <c r="H3561" i="4" s="1"/>
  <c r="B3562" i="4"/>
  <c r="C3562" i="4"/>
  <c r="D3562" i="4" s="1"/>
  <c r="E3562" i="4"/>
  <c r="F3562" i="4"/>
  <c r="G3562" i="4"/>
  <c r="H3562" i="4" s="1"/>
  <c r="B3563" i="4"/>
  <c r="C3563" i="4"/>
  <c r="D3563" i="4"/>
  <c r="E3563" i="4"/>
  <c r="F3563" i="4"/>
  <c r="G3563" i="4"/>
  <c r="H3563" i="4" s="1"/>
  <c r="B3564" i="4"/>
  <c r="C3564" i="4"/>
  <c r="D3564" i="4"/>
  <c r="E3564" i="4"/>
  <c r="F3564" i="4"/>
  <c r="G3564" i="4"/>
  <c r="H3564" i="4" s="1"/>
  <c r="B3565" i="4"/>
  <c r="C3565" i="4"/>
  <c r="D3565" i="4"/>
  <c r="E3565" i="4"/>
  <c r="F3565" i="4"/>
  <c r="G3565" i="4"/>
  <c r="H3565" i="4" s="1"/>
  <c r="B3566" i="4"/>
  <c r="C3566" i="4"/>
  <c r="D3566" i="4"/>
  <c r="E3566" i="4"/>
  <c r="F3566" i="4"/>
  <c r="G3566" i="4"/>
  <c r="H3566" i="4" s="1"/>
  <c r="B3567" i="4"/>
  <c r="C3567" i="4"/>
  <c r="D3567" i="4"/>
  <c r="E3567" i="4"/>
  <c r="F3567" i="4"/>
  <c r="G3567" i="4"/>
  <c r="H3567" i="4" s="1"/>
  <c r="B3568" i="4"/>
  <c r="C3568" i="4"/>
  <c r="D3568" i="4"/>
  <c r="E3568" i="4"/>
  <c r="F3568" i="4"/>
  <c r="G3568" i="4"/>
  <c r="H3568" i="4" s="1"/>
  <c r="B3569" i="4"/>
  <c r="C3569" i="4"/>
  <c r="D3569" i="4"/>
  <c r="E3569" i="4"/>
  <c r="F3569" i="4"/>
  <c r="G3569" i="4"/>
  <c r="H3569" i="4" s="1"/>
  <c r="B3570" i="4"/>
  <c r="C3570" i="4"/>
  <c r="D3570" i="4"/>
  <c r="E3570" i="4"/>
  <c r="F3570" i="4"/>
  <c r="G3570" i="4"/>
  <c r="H3570" i="4" s="1"/>
  <c r="B3571" i="4"/>
  <c r="C3571" i="4"/>
  <c r="D3571" i="4"/>
  <c r="E3571" i="4"/>
  <c r="F3571" i="4"/>
  <c r="G3571" i="4"/>
  <c r="H3571" i="4" s="1"/>
  <c r="B3572" i="4"/>
  <c r="C3572" i="4"/>
  <c r="D3572" i="4"/>
  <c r="E3572" i="4"/>
  <c r="F3572" i="4"/>
  <c r="G3572" i="4"/>
  <c r="H3572" i="4" s="1"/>
  <c r="B3573" i="4"/>
  <c r="C3573" i="4"/>
  <c r="D3573" i="4"/>
  <c r="E3573" i="4"/>
  <c r="F3573" i="4"/>
  <c r="G3573" i="4"/>
  <c r="H3573" i="4" s="1"/>
  <c r="B3574" i="4"/>
  <c r="C3574" i="4"/>
  <c r="D3574" i="4"/>
  <c r="E3574" i="4"/>
  <c r="F3574" i="4"/>
  <c r="G3574" i="4"/>
  <c r="H3574" i="4" s="1"/>
  <c r="B3575" i="4"/>
  <c r="C3575" i="4"/>
  <c r="D3575" i="4"/>
  <c r="E3575" i="4"/>
  <c r="F3575" i="4"/>
  <c r="G3575" i="4"/>
  <c r="H3575" i="4" s="1"/>
  <c r="B3576" i="4"/>
  <c r="C3576" i="4"/>
  <c r="D3576" i="4"/>
  <c r="E3576" i="4"/>
  <c r="F3576" i="4"/>
  <c r="G3576" i="4"/>
  <c r="H3576" i="4" s="1"/>
  <c r="B3577" i="4"/>
  <c r="C3577" i="4"/>
  <c r="D3577" i="4"/>
  <c r="E3577" i="4"/>
  <c r="F3577" i="4"/>
  <c r="G3577" i="4"/>
  <c r="H3577" i="4" s="1"/>
  <c r="B3578" i="4"/>
  <c r="C3578" i="4"/>
  <c r="D3578" i="4"/>
  <c r="E3578" i="4"/>
  <c r="F3578" i="4"/>
  <c r="G3578" i="4"/>
  <c r="H3578" i="4" s="1"/>
  <c r="B3579" i="4"/>
  <c r="C3579" i="4"/>
  <c r="D3579" i="4"/>
  <c r="E3579" i="4"/>
  <c r="F3579" i="4"/>
  <c r="G3579" i="4"/>
  <c r="H3579" i="4" s="1"/>
  <c r="B3580" i="4"/>
  <c r="C3580" i="4"/>
  <c r="D3580" i="4"/>
  <c r="E3580" i="4"/>
  <c r="F3580" i="4"/>
  <c r="G3580" i="4"/>
  <c r="H3580" i="4" s="1"/>
  <c r="B3581" i="4"/>
  <c r="C3581" i="4"/>
  <c r="D3581" i="4"/>
  <c r="E3581" i="4"/>
  <c r="F3581" i="4"/>
  <c r="G3581" i="4"/>
  <c r="H3581" i="4" s="1"/>
  <c r="B3582" i="4"/>
  <c r="C3582" i="4"/>
  <c r="D3582" i="4"/>
  <c r="E3582" i="4"/>
  <c r="F3582" i="4"/>
  <c r="G3582" i="4"/>
  <c r="H3582" i="4" s="1"/>
  <c r="B3583" i="4"/>
  <c r="C3583" i="4"/>
  <c r="D3583" i="4"/>
  <c r="E3583" i="4"/>
  <c r="F3583" i="4"/>
  <c r="G3583" i="4"/>
  <c r="H3583" i="4" s="1"/>
  <c r="B3584" i="4"/>
  <c r="C3584" i="4"/>
  <c r="D3584" i="4"/>
  <c r="E3584" i="4"/>
  <c r="F3584" i="4"/>
  <c r="G3584" i="4"/>
  <c r="H3584" i="4" s="1"/>
  <c r="B3585" i="4"/>
  <c r="C3585" i="4"/>
  <c r="D3585" i="4"/>
  <c r="E3585" i="4"/>
  <c r="F3585" i="4"/>
  <c r="G3585" i="4"/>
  <c r="H3585" i="4" s="1"/>
  <c r="B3586" i="4"/>
  <c r="C3586" i="4"/>
  <c r="D3586" i="4"/>
  <c r="E3586" i="4"/>
  <c r="F3586" i="4"/>
  <c r="G3586" i="4"/>
  <c r="H3586" i="4" s="1"/>
  <c r="B3587" i="4"/>
  <c r="C3587" i="4"/>
  <c r="D3587" i="4"/>
  <c r="E3587" i="4"/>
  <c r="F3587" i="4"/>
  <c r="G3587" i="4"/>
  <c r="H3587" i="4" s="1"/>
  <c r="B3588" i="4"/>
  <c r="C3588" i="4"/>
  <c r="D3588" i="4"/>
  <c r="E3588" i="4"/>
  <c r="F3588" i="4"/>
  <c r="G3588" i="4"/>
  <c r="H3588" i="4" s="1"/>
  <c r="B3589" i="4"/>
  <c r="C3589" i="4"/>
  <c r="D3589" i="4"/>
  <c r="E3589" i="4"/>
  <c r="F3589" i="4"/>
  <c r="G3589" i="4"/>
  <c r="H3589" i="4" s="1"/>
  <c r="B3590" i="4"/>
  <c r="C3590" i="4"/>
  <c r="D3590" i="4"/>
  <c r="E3590" i="4"/>
  <c r="F3590" i="4"/>
  <c r="G3590" i="4"/>
  <c r="H3590" i="4" s="1"/>
  <c r="B3591" i="4"/>
  <c r="C3591" i="4"/>
  <c r="D3591" i="4"/>
  <c r="E3591" i="4"/>
  <c r="F3591" i="4"/>
  <c r="G3591" i="4"/>
  <c r="H3591" i="4" s="1"/>
  <c r="B3592" i="4"/>
  <c r="C3592" i="4"/>
  <c r="D3592" i="4"/>
  <c r="E3592" i="4"/>
  <c r="F3592" i="4"/>
  <c r="G3592" i="4"/>
  <c r="H3592" i="4" s="1"/>
  <c r="B3593" i="4"/>
  <c r="C3593" i="4"/>
  <c r="D3593" i="4"/>
  <c r="E3593" i="4"/>
  <c r="F3593" i="4"/>
  <c r="G3593" i="4"/>
  <c r="H3593" i="4" s="1"/>
  <c r="B3594" i="4"/>
  <c r="C3594" i="4"/>
  <c r="D3594" i="4"/>
  <c r="E3594" i="4"/>
  <c r="F3594" i="4"/>
  <c r="G3594" i="4"/>
  <c r="H3594" i="4" s="1"/>
  <c r="B3595" i="4"/>
  <c r="C3595" i="4"/>
  <c r="D3595" i="4"/>
  <c r="E3595" i="4"/>
  <c r="F3595" i="4"/>
  <c r="G3595" i="4"/>
  <c r="H3595" i="4" s="1"/>
  <c r="B3596" i="4"/>
  <c r="C3596" i="4"/>
  <c r="D3596" i="4"/>
  <c r="E3596" i="4"/>
  <c r="F3596" i="4"/>
  <c r="G3596" i="4"/>
  <c r="H3596" i="4" s="1"/>
  <c r="B3597" i="4"/>
  <c r="C3597" i="4"/>
  <c r="D3597" i="4"/>
  <c r="E3597" i="4"/>
  <c r="F3597" i="4"/>
  <c r="G3597" i="4"/>
  <c r="H3597" i="4" s="1"/>
  <c r="B3598" i="4"/>
  <c r="C3598" i="4"/>
  <c r="D3598" i="4"/>
  <c r="E3598" i="4"/>
  <c r="F3598" i="4"/>
  <c r="G3598" i="4"/>
  <c r="H3598" i="4" s="1"/>
  <c r="B3599" i="4"/>
  <c r="C3599" i="4"/>
  <c r="D3599" i="4"/>
  <c r="E3599" i="4"/>
  <c r="F3599" i="4"/>
  <c r="G3599" i="4"/>
  <c r="H3599" i="4" s="1"/>
  <c r="B3600" i="4"/>
  <c r="C3600" i="4"/>
  <c r="D3600" i="4"/>
  <c r="E3600" i="4"/>
  <c r="F3600" i="4"/>
  <c r="G3600" i="4"/>
  <c r="H3600" i="4" s="1"/>
  <c r="B3601" i="4"/>
  <c r="C3601" i="4"/>
  <c r="D3601" i="4"/>
  <c r="E3601" i="4"/>
  <c r="F3601" i="4"/>
  <c r="G3601" i="4"/>
  <c r="H3601" i="4" s="1"/>
  <c r="B3602" i="4"/>
  <c r="C3602" i="4"/>
  <c r="D3602" i="4"/>
  <c r="E3602" i="4"/>
  <c r="F3602" i="4"/>
  <c r="G3602" i="4"/>
  <c r="H3602" i="4" s="1"/>
  <c r="B3603" i="4"/>
  <c r="C3603" i="4"/>
  <c r="D3603" i="4"/>
  <c r="E3603" i="4"/>
  <c r="F3603" i="4"/>
  <c r="G3603" i="4"/>
  <c r="H3603" i="4" s="1"/>
  <c r="B3604" i="4"/>
  <c r="C3604" i="4"/>
  <c r="D3604" i="4"/>
  <c r="E3604" i="4"/>
  <c r="F3604" i="4"/>
  <c r="G3604" i="4"/>
  <c r="H3604" i="4" s="1"/>
  <c r="B3605" i="4"/>
  <c r="C3605" i="4"/>
  <c r="D3605" i="4"/>
  <c r="E3605" i="4"/>
  <c r="F3605" i="4"/>
  <c r="G3605" i="4"/>
  <c r="H3605" i="4" s="1"/>
  <c r="B3606" i="4"/>
  <c r="C3606" i="4"/>
  <c r="D3606" i="4"/>
  <c r="E3606" i="4"/>
  <c r="F3606" i="4"/>
  <c r="G3606" i="4"/>
  <c r="H3606" i="4" s="1"/>
  <c r="B3607" i="4"/>
  <c r="C3607" i="4"/>
  <c r="D3607" i="4"/>
  <c r="E3607" i="4"/>
  <c r="F3607" i="4"/>
  <c r="G3607" i="4"/>
  <c r="H3607" i="4" s="1"/>
  <c r="B3608" i="4"/>
  <c r="C3608" i="4"/>
  <c r="D3608" i="4"/>
  <c r="E3608" i="4"/>
  <c r="F3608" i="4"/>
  <c r="G3608" i="4"/>
  <c r="H3608" i="4" s="1"/>
  <c r="B3609" i="4"/>
  <c r="C3609" i="4"/>
  <c r="D3609" i="4"/>
  <c r="E3609" i="4"/>
  <c r="F3609" i="4"/>
  <c r="G3609" i="4"/>
  <c r="H3609" i="4" s="1"/>
  <c r="B3610" i="4"/>
  <c r="C3610" i="4"/>
  <c r="D3610" i="4"/>
  <c r="E3610" i="4"/>
  <c r="F3610" i="4"/>
  <c r="G3610" i="4"/>
  <c r="H3610" i="4" s="1"/>
  <c r="B3611" i="4"/>
  <c r="C3611" i="4"/>
  <c r="D3611" i="4"/>
  <c r="E3611" i="4"/>
  <c r="F3611" i="4"/>
  <c r="G3611" i="4"/>
  <c r="H3611" i="4" s="1"/>
  <c r="B3612" i="4"/>
  <c r="C3612" i="4"/>
  <c r="D3612" i="4"/>
  <c r="E3612" i="4"/>
  <c r="F3612" i="4"/>
  <c r="G3612" i="4"/>
  <c r="H3612" i="4" s="1"/>
  <c r="B3613" i="4"/>
  <c r="C3613" i="4"/>
  <c r="D3613" i="4"/>
  <c r="E3613" i="4"/>
  <c r="F3613" i="4"/>
  <c r="G3613" i="4"/>
  <c r="H3613" i="4" s="1"/>
  <c r="B3614" i="4"/>
  <c r="C3614" i="4"/>
  <c r="D3614" i="4"/>
  <c r="E3614" i="4"/>
  <c r="F3614" i="4"/>
  <c r="G3614" i="4"/>
  <c r="H3614" i="4" s="1"/>
  <c r="B3615" i="4"/>
  <c r="C3615" i="4"/>
  <c r="D3615" i="4"/>
  <c r="E3615" i="4"/>
  <c r="F3615" i="4"/>
  <c r="G3615" i="4"/>
  <c r="H3615" i="4" s="1"/>
  <c r="B3616" i="4"/>
  <c r="C3616" i="4"/>
  <c r="D3616" i="4"/>
  <c r="E3616" i="4"/>
  <c r="F3616" i="4"/>
  <c r="G3616" i="4"/>
  <c r="H3616" i="4" s="1"/>
  <c r="B3617" i="4"/>
  <c r="C3617" i="4"/>
  <c r="D3617" i="4"/>
  <c r="E3617" i="4"/>
  <c r="F3617" i="4"/>
  <c r="G3617" i="4"/>
  <c r="H3617" i="4" s="1"/>
  <c r="B3618" i="4"/>
  <c r="C3618" i="4"/>
  <c r="D3618" i="4"/>
  <c r="E3618" i="4"/>
  <c r="F3618" i="4"/>
  <c r="G3618" i="4"/>
  <c r="H3618" i="4" s="1"/>
  <c r="B3619" i="4"/>
  <c r="C3619" i="4"/>
  <c r="D3619" i="4"/>
  <c r="E3619" i="4"/>
  <c r="F3619" i="4"/>
  <c r="G3619" i="4"/>
  <c r="H3619" i="4" s="1"/>
  <c r="B3620" i="4"/>
  <c r="C3620" i="4"/>
  <c r="D3620" i="4"/>
  <c r="E3620" i="4"/>
  <c r="F3620" i="4"/>
  <c r="G3620" i="4"/>
  <c r="H3620" i="4" s="1"/>
  <c r="B3621" i="4"/>
  <c r="C3621" i="4"/>
  <c r="D3621" i="4"/>
  <c r="E3621" i="4"/>
  <c r="F3621" i="4"/>
  <c r="G3621" i="4"/>
  <c r="H3621" i="4" s="1"/>
  <c r="B3622" i="4"/>
  <c r="C3622" i="4"/>
  <c r="D3622" i="4"/>
  <c r="E3622" i="4"/>
  <c r="F3622" i="4"/>
  <c r="G3622" i="4"/>
  <c r="H3622" i="4" s="1"/>
  <c r="B3623" i="4"/>
  <c r="C3623" i="4"/>
  <c r="D3623" i="4"/>
  <c r="E3623" i="4"/>
  <c r="F3623" i="4"/>
  <c r="G3623" i="4"/>
  <c r="H3623" i="4" s="1"/>
  <c r="B3624" i="4"/>
  <c r="C3624" i="4"/>
  <c r="D3624" i="4"/>
  <c r="E3624" i="4"/>
  <c r="F3624" i="4"/>
  <c r="G3624" i="4"/>
  <c r="H3624" i="4" s="1"/>
  <c r="B3625" i="4"/>
  <c r="C3625" i="4"/>
  <c r="D3625" i="4"/>
  <c r="E3625" i="4"/>
  <c r="F3625" i="4"/>
  <c r="G3625" i="4"/>
  <c r="H3625" i="4" s="1"/>
  <c r="B3626" i="4"/>
  <c r="C3626" i="4"/>
  <c r="D3626" i="4"/>
  <c r="E3626" i="4"/>
  <c r="F3626" i="4"/>
  <c r="G3626" i="4"/>
  <c r="H3626" i="4" s="1"/>
  <c r="B3627" i="4"/>
  <c r="C3627" i="4"/>
  <c r="D3627" i="4"/>
  <c r="E3627" i="4"/>
  <c r="F3627" i="4"/>
  <c r="G3627" i="4"/>
  <c r="H3627" i="4" s="1"/>
  <c r="B3628" i="4"/>
  <c r="C3628" i="4"/>
  <c r="D3628" i="4"/>
  <c r="E3628" i="4"/>
  <c r="F3628" i="4"/>
  <c r="B3629" i="4"/>
  <c r="C3629" i="4"/>
  <c r="D3629" i="4"/>
  <c r="E3629" i="4"/>
  <c r="F3629" i="4"/>
  <c r="G3629" i="4"/>
  <c r="H3629" i="4" s="1"/>
  <c r="B3630" i="4"/>
  <c r="C3630" i="4"/>
  <c r="D3630" i="4"/>
  <c r="E3630" i="4"/>
  <c r="F3630" i="4"/>
  <c r="G3630" i="4"/>
  <c r="H3630" i="4" s="1"/>
  <c r="B3631" i="4"/>
  <c r="C3631" i="4"/>
  <c r="D3631" i="4"/>
  <c r="E3631" i="4"/>
  <c r="F3631" i="4"/>
  <c r="G3631" i="4"/>
  <c r="H3631" i="4" s="1"/>
  <c r="B3632" i="4"/>
  <c r="C3632" i="4"/>
  <c r="D3632" i="4"/>
  <c r="E3632" i="4"/>
  <c r="F3632" i="4"/>
  <c r="G3632" i="4"/>
  <c r="H3632" i="4" s="1"/>
  <c r="B3633" i="4"/>
  <c r="C3633" i="4"/>
  <c r="D3633" i="4"/>
  <c r="E3633" i="4"/>
  <c r="F3633" i="4"/>
  <c r="G3633" i="4"/>
  <c r="H3633" i="4" s="1"/>
  <c r="B3634" i="4"/>
  <c r="C3634" i="4"/>
  <c r="D3634" i="4"/>
  <c r="E3634" i="4"/>
  <c r="F3634" i="4"/>
  <c r="G3634" i="4"/>
  <c r="H3634" i="4" s="1"/>
  <c r="B3635" i="4"/>
  <c r="C3635" i="4"/>
  <c r="D3635" i="4"/>
  <c r="E3635" i="4"/>
  <c r="F3635" i="4"/>
  <c r="G3635" i="4"/>
  <c r="H3635" i="4" s="1"/>
  <c r="B3636" i="4"/>
  <c r="C3636" i="4"/>
  <c r="D3636" i="4"/>
  <c r="E3636" i="4"/>
  <c r="F3636" i="4"/>
  <c r="G3636" i="4"/>
  <c r="H3636" i="4" s="1"/>
  <c r="B3637" i="4"/>
  <c r="C3637" i="4"/>
  <c r="D3637" i="4"/>
  <c r="E3637" i="4"/>
  <c r="F3637" i="4"/>
  <c r="G3637" i="4"/>
  <c r="H3637" i="4" s="1"/>
  <c r="B3638" i="4"/>
  <c r="C3638" i="4"/>
  <c r="D3638" i="4"/>
  <c r="E3638" i="4"/>
  <c r="F3638" i="4"/>
  <c r="G3638" i="4"/>
  <c r="H3638" i="4" s="1"/>
  <c r="B3639" i="4"/>
  <c r="C3639" i="4"/>
  <c r="D3639" i="4"/>
  <c r="E3639" i="4"/>
  <c r="F3639" i="4"/>
  <c r="G3639" i="4"/>
  <c r="H3639" i="4" s="1"/>
  <c r="B3640" i="4"/>
  <c r="C3640" i="4"/>
  <c r="D3640" i="4"/>
  <c r="E3640" i="4"/>
  <c r="F3640" i="4"/>
  <c r="G3640" i="4"/>
  <c r="H3640" i="4" s="1"/>
  <c r="B3641" i="4"/>
  <c r="C3641" i="4"/>
  <c r="D3641" i="4"/>
  <c r="E3641" i="4"/>
  <c r="F3641" i="4"/>
  <c r="G3641" i="4"/>
  <c r="H3641" i="4" s="1"/>
  <c r="B3642" i="4"/>
  <c r="C3642" i="4"/>
  <c r="D3642" i="4"/>
  <c r="E3642" i="4"/>
  <c r="F3642" i="4"/>
  <c r="G3642" i="4"/>
  <c r="H3642" i="4" s="1"/>
  <c r="B3643" i="4"/>
  <c r="C3643" i="4"/>
  <c r="D3643" i="4"/>
  <c r="E3643" i="4"/>
  <c r="F3643" i="4"/>
  <c r="G3643" i="4"/>
  <c r="H3643" i="4" s="1"/>
  <c r="B3644" i="4"/>
  <c r="C3644" i="4"/>
  <c r="D3644" i="4"/>
  <c r="E3644" i="4"/>
  <c r="F3644" i="4"/>
  <c r="G3644" i="4"/>
  <c r="H3644" i="4" s="1"/>
  <c r="B3645" i="4"/>
  <c r="C3645" i="4"/>
  <c r="D3645" i="4"/>
  <c r="E3645" i="4"/>
  <c r="F3645" i="4"/>
  <c r="G3645" i="4"/>
  <c r="H3645" i="4" s="1"/>
  <c r="B3646" i="4"/>
  <c r="C3646" i="4"/>
  <c r="D3646" i="4"/>
  <c r="E3646" i="4"/>
  <c r="F3646" i="4"/>
  <c r="G3646" i="4"/>
  <c r="H3646" i="4" s="1"/>
  <c r="B3647" i="4"/>
  <c r="C3647" i="4"/>
  <c r="D3647" i="4"/>
  <c r="E3647" i="4"/>
  <c r="F3647" i="4"/>
  <c r="G3647" i="4"/>
  <c r="H3647" i="4" s="1"/>
  <c r="B3648" i="4"/>
  <c r="C3648" i="4"/>
  <c r="D3648" i="4"/>
  <c r="E3648" i="4"/>
  <c r="F3648" i="4"/>
  <c r="G3648" i="4"/>
  <c r="H3648" i="4" s="1"/>
  <c r="B3649" i="4"/>
  <c r="C3649" i="4"/>
  <c r="D3649" i="4"/>
  <c r="E3649" i="4"/>
  <c r="F3649" i="4"/>
  <c r="G3649" i="4"/>
  <c r="H3649" i="4" s="1"/>
  <c r="B3650" i="4"/>
  <c r="C3650" i="4"/>
  <c r="D3650" i="4"/>
  <c r="E3650" i="4"/>
  <c r="F3650" i="4"/>
  <c r="G3650" i="4"/>
  <c r="H3650" i="4" s="1"/>
  <c r="B3651" i="4"/>
  <c r="C3651" i="4"/>
  <c r="D3651" i="4"/>
  <c r="E3651" i="4"/>
  <c r="F3651" i="4"/>
  <c r="G3651" i="4"/>
  <c r="H3651" i="4" s="1"/>
  <c r="B3652" i="4"/>
  <c r="C3652" i="4"/>
  <c r="D3652" i="4"/>
  <c r="E3652" i="4"/>
  <c r="F3652" i="4"/>
  <c r="G3652" i="4"/>
  <c r="H3652" i="4" s="1"/>
  <c r="B3653" i="4"/>
  <c r="C3653" i="4"/>
  <c r="D3653" i="4"/>
  <c r="E3653" i="4"/>
  <c r="F3653" i="4"/>
  <c r="G3653" i="4"/>
  <c r="H3653" i="4" s="1"/>
  <c r="B3654" i="4"/>
  <c r="C3654" i="4"/>
  <c r="D3654" i="4"/>
  <c r="E3654" i="4"/>
  <c r="F3654" i="4"/>
  <c r="G3654" i="4"/>
  <c r="H3654" i="4" s="1"/>
  <c r="B3655" i="4"/>
  <c r="C3655" i="4"/>
  <c r="D3655" i="4"/>
  <c r="E3655" i="4"/>
  <c r="F3655" i="4"/>
  <c r="G3655" i="4"/>
  <c r="H3655" i="4" s="1"/>
  <c r="B3656" i="4"/>
  <c r="C3656" i="4"/>
  <c r="D3656" i="4"/>
  <c r="E3656" i="4"/>
  <c r="F3656" i="4"/>
  <c r="G3656" i="4"/>
  <c r="H3656" i="4" s="1"/>
  <c r="B3657" i="4"/>
  <c r="C3657" i="4"/>
  <c r="D3657" i="4"/>
  <c r="E3657" i="4"/>
  <c r="F3657" i="4"/>
  <c r="G3657" i="4"/>
  <c r="H3657" i="4" s="1"/>
  <c r="B3658" i="4"/>
  <c r="C3658" i="4"/>
  <c r="D3658" i="4"/>
  <c r="E3658" i="4"/>
  <c r="F3658" i="4"/>
  <c r="G3658" i="4"/>
  <c r="H3658" i="4" s="1"/>
  <c r="B3659" i="4"/>
  <c r="C3659" i="4"/>
  <c r="D3659" i="4"/>
  <c r="E3659" i="4"/>
  <c r="F3659" i="4"/>
  <c r="G3659" i="4"/>
  <c r="H3659" i="4" s="1"/>
  <c r="B3660" i="4"/>
  <c r="C3660" i="4"/>
  <c r="D3660" i="4"/>
  <c r="E3660" i="4"/>
  <c r="F3660" i="4"/>
  <c r="G3660" i="4"/>
  <c r="H3660" i="4" s="1"/>
  <c r="B3661" i="4"/>
  <c r="C3661" i="4"/>
  <c r="D3661" i="4"/>
  <c r="E3661" i="4"/>
  <c r="F3661" i="4"/>
  <c r="G3661" i="4"/>
  <c r="H3661" i="4" s="1"/>
  <c r="B3662" i="4"/>
  <c r="C3662" i="4"/>
  <c r="D3662" i="4" s="1"/>
  <c r="E3662" i="4"/>
  <c r="F3662" i="4"/>
  <c r="G3662" i="4"/>
  <c r="H3662" i="4" s="1"/>
  <c r="B3663" i="4"/>
  <c r="C3663" i="4"/>
  <c r="D3663" i="4"/>
  <c r="E3663" i="4"/>
  <c r="F3663" i="4"/>
  <c r="G3663" i="4"/>
  <c r="H3663" i="4" s="1"/>
  <c r="B3664" i="4"/>
  <c r="C3664" i="4"/>
  <c r="D3664" i="4"/>
  <c r="E3664" i="4"/>
  <c r="F3664" i="4"/>
  <c r="G3664" i="4"/>
  <c r="H3664" i="4" s="1"/>
  <c r="B3665" i="4"/>
  <c r="C3665" i="4"/>
  <c r="D3665" i="4"/>
  <c r="E3665" i="4"/>
  <c r="F3665" i="4"/>
  <c r="G3665" i="4"/>
  <c r="H3665" i="4" s="1"/>
  <c r="B3666" i="4"/>
  <c r="C3666" i="4"/>
  <c r="D3666" i="4"/>
  <c r="E3666" i="4"/>
  <c r="F3666" i="4"/>
  <c r="G3666" i="4"/>
  <c r="H3666" i="4" s="1"/>
  <c r="B3667" i="4"/>
  <c r="C3667" i="4"/>
  <c r="D3667" i="4"/>
  <c r="E3667" i="4"/>
  <c r="F3667" i="4"/>
  <c r="G3667" i="4"/>
  <c r="H3667" i="4" s="1"/>
  <c r="B3668" i="4"/>
  <c r="C3668" i="4"/>
  <c r="D3668" i="4"/>
  <c r="E3668" i="4"/>
  <c r="F3668" i="4"/>
  <c r="G3668" i="4"/>
  <c r="H3668" i="4" s="1"/>
  <c r="B3669" i="4"/>
  <c r="C3669" i="4"/>
  <c r="D3669" i="4"/>
  <c r="E3669" i="4"/>
  <c r="F3669" i="4"/>
  <c r="G3669" i="4"/>
  <c r="H3669" i="4" s="1"/>
  <c r="B3670" i="4"/>
  <c r="C3670" i="4"/>
  <c r="D3670" i="4"/>
  <c r="E3670" i="4"/>
  <c r="F3670" i="4"/>
  <c r="G3670" i="4"/>
  <c r="H3670" i="4" s="1"/>
  <c r="B3671" i="4"/>
  <c r="C3671" i="4"/>
  <c r="D3671" i="4"/>
  <c r="E3671" i="4"/>
  <c r="F3671" i="4"/>
  <c r="G3671" i="4"/>
  <c r="H3671" i="4" s="1"/>
  <c r="B3672" i="4"/>
  <c r="C3672" i="4"/>
  <c r="D3672" i="4"/>
  <c r="E3672" i="4"/>
  <c r="F3672" i="4"/>
  <c r="G3672" i="4"/>
  <c r="H3672" i="4" s="1"/>
  <c r="B3673" i="4"/>
  <c r="C3673" i="4"/>
  <c r="D3673" i="4"/>
  <c r="E3673" i="4"/>
  <c r="F3673" i="4"/>
  <c r="G3673" i="4"/>
  <c r="H3673" i="4" s="1"/>
  <c r="B3674" i="4"/>
  <c r="C3674" i="4"/>
  <c r="D3674" i="4"/>
  <c r="E3674" i="4"/>
  <c r="F3674" i="4"/>
  <c r="G3674" i="4"/>
  <c r="H3674" i="4" s="1"/>
  <c r="B3675" i="4"/>
  <c r="C3675" i="4"/>
  <c r="D3675" i="4"/>
  <c r="E3675" i="4"/>
  <c r="F3675" i="4"/>
  <c r="G3675" i="4"/>
  <c r="H3675" i="4" s="1"/>
  <c r="B3676" i="4"/>
  <c r="C3676" i="4"/>
  <c r="D3676" i="4"/>
  <c r="E3676" i="4"/>
  <c r="F3676" i="4"/>
  <c r="G3676" i="4"/>
  <c r="H3676" i="4" s="1"/>
  <c r="B3677" i="4"/>
  <c r="C3677" i="4"/>
  <c r="D3677" i="4"/>
  <c r="E3677" i="4"/>
  <c r="F3677" i="4"/>
  <c r="G3677" i="4"/>
  <c r="H3677" i="4" s="1"/>
  <c r="B3678" i="4"/>
  <c r="C3678" i="4"/>
  <c r="D3678" i="4"/>
  <c r="E3678" i="4"/>
  <c r="F3678" i="4"/>
  <c r="G3678" i="4"/>
  <c r="H3678" i="4" s="1"/>
  <c r="B3679" i="4"/>
  <c r="C3679" i="4"/>
  <c r="D3679" i="4"/>
  <c r="E3679" i="4"/>
  <c r="F3679" i="4"/>
  <c r="G3679" i="4"/>
  <c r="H3679" i="4" s="1"/>
  <c r="B3680" i="4"/>
  <c r="C3680" i="4"/>
  <c r="D3680" i="4"/>
  <c r="E3680" i="4"/>
  <c r="F3680" i="4"/>
  <c r="G3680" i="4"/>
  <c r="H3680" i="4" s="1"/>
  <c r="B3681" i="4"/>
  <c r="C3681" i="4"/>
  <c r="D3681" i="4"/>
  <c r="E3681" i="4"/>
  <c r="F3681" i="4"/>
  <c r="G3681" i="4"/>
  <c r="H3681" i="4" s="1"/>
  <c r="B3682" i="4"/>
  <c r="C3682" i="4"/>
  <c r="D3682" i="4"/>
  <c r="E3682" i="4"/>
  <c r="F3682" i="4"/>
  <c r="G3682" i="4"/>
  <c r="H3682" i="4" s="1"/>
  <c r="B3683" i="4"/>
  <c r="C3683" i="4"/>
  <c r="D3683" i="4"/>
  <c r="E3683" i="4"/>
  <c r="F3683" i="4"/>
  <c r="G3683" i="4"/>
  <c r="H3683" i="4" s="1"/>
  <c r="B3684" i="4"/>
  <c r="C3684" i="4"/>
  <c r="D3684" i="4"/>
  <c r="E3684" i="4"/>
  <c r="F3684" i="4"/>
  <c r="G3684" i="4"/>
  <c r="H3684" i="4" s="1"/>
  <c r="B3685" i="4"/>
  <c r="C3685" i="4"/>
  <c r="D3685" i="4"/>
  <c r="E3685" i="4"/>
  <c r="F3685" i="4"/>
  <c r="G3685" i="4"/>
  <c r="H3685" i="4" s="1"/>
  <c r="B3686" i="4"/>
  <c r="C3686" i="4"/>
  <c r="D3686" i="4"/>
  <c r="E3686" i="4"/>
  <c r="F3686" i="4"/>
  <c r="G3686" i="4"/>
  <c r="H3686" i="4" s="1"/>
  <c r="B3687" i="4"/>
  <c r="C3687" i="4"/>
  <c r="D3687" i="4"/>
  <c r="E3687" i="4"/>
  <c r="F3687" i="4"/>
  <c r="G3687" i="4"/>
  <c r="H3687" i="4" s="1"/>
  <c r="B3688" i="4"/>
  <c r="C3688" i="4"/>
  <c r="D3688" i="4"/>
  <c r="E3688" i="4"/>
  <c r="F3688" i="4"/>
  <c r="G3688" i="4"/>
  <c r="H3688" i="4" s="1"/>
  <c r="B3689" i="4"/>
  <c r="C3689" i="4"/>
  <c r="D3689" i="4"/>
  <c r="E3689" i="4"/>
  <c r="F3689" i="4"/>
  <c r="G3689" i="4"/>
  <c r="H3689" i="4" s="1"/>
  <c r="B3690" i="4"/>
  <c r="C3690" i="4"/>
  <c r="D3690" i="4"/>
  <c r="E3690" i="4"/>
  <c r="F3690" i="4"/>
  <c r="G3690" i="4"/>
  <c r="H3690" i="4" s="1"/>
  <c r="B3691" i="4"/>
  <c r="C3691" i="4"/>
  <c r="D3691" i="4"/>
  <c r="E3691" i="4"/>
  <c r="F3691" i="4"/>
  <c r="G3691" i="4"/>
  <c r="H3691" i="4" s="1"/>
  <c r="B3692" i="4"/>
  <c r="C3692" i="4"/>
  <c r="D3692" i="4"/>
  <c r="E3692" i="4"/>
  <c r="F3692" i="4"/>
  <c r="G3692" i="4"/>
  <c r="H3692" i="4" s="1"/>
  <c r="B3693" i="4"/>
  <c r="C3693" i="4"/>
  <c r="D3693" i="4"/>
  <c r="E3693" i="4"/>
  <c r="F3693" i="4"/>
  <c r="G3693" i="4"/>
  <c r="H3693" i="4" s="1"/>
  <c r="B3694" i="4"/>
  <c r="C3694" i="4"/>
  <c r="D3694" i="4"/>
  <c r="E3694" i="4"/>
  <c r="F3694" i="4"/>
  <c r="G3694" i="4"/>
  <c r="H3694" i="4" s="1"/>
  <c r="B3695" i="4"/>
  <c r="C3695" i="4"/>
  <c r="D3695" i="4"/>
  <c r="E3695" i="4"/>
  <c r="F3695" i="4"/>
  <c r="G3695" i="4"/>
  <c r="H3695" i="4" s="1"/>
  <c r="B3696" i="4"/>
  <c r="C3696" i="4"/>
  <c r="D3696" i="4"/>
  <c r="E3696" i="4"/>
  <c r="F3696" i="4"/>
  <c r="G3696" i="4"/>
  <c r="H3696" i="4" s="1"/>
  <c r="B3697" i="4"/>
  <c r="C3697" i="4"/>
  <c r="D3697" i="4"/>
  <c r="E3697" i="4"/>
  <c r="F3697" i="4"/>
  <c r="G3697" i="4"/>
  <c r="H3697" i="4" s="1"/>
  <c r="B3698" i="4"/>
  <c r="C3698" i="4"/>
  <c r="D3698" i="4"/>
  <c r="E3698" i="4"/>
  <c r="F3698" i="4"/>
  <c r="B3699" i="4"/>
  <c r="C3699" i="4"/>
  <c r="D3699" i="4"/>
  <c r="E3699" i="4"/>
  <c r="F3699" i="4"/>
  <c r="G3699" i="4"/>
  <c r="H3699" i="4"/>
  <c r="B3700" i="4"/>
  <c r="C3700" i="4"/>
  <c r="D3700" i="4"/>
  <c r="E3700" i="4"/>
  <c r="F3700" i="4"/>
  <c r="G3700" i="4"/>
  <c r="H3700" i="4"/>
  <c r="B3701" i="4"/>
  <c r="C3701" i="4"/>
  <c r="D3701" i="4"/>
  <c r="E3701" i="4"/>
  <c r="F3701" i="4"/>
  <c r="G3701" i="4"/>
  <c r="H3701" i="4" s="1"/>
  <c r="B3702" i="4"/>
  <c r="C3702" i="4"/>
  <c r="D3702" i="4"/>
  <c r="E3702" i="4"/>
  <c r="F3702" i="4"/>
  <c r="G3702" i="4"/>
  <c r="H3702" i="4" s="1"/>
  <c r="B3703" i="4"/>
  <c r="C3703" i="4"/>
  <c r="D3703" i="4"/>
  <c r="E3703" i="4"/>
  <c r="F3703" i="4"/>
  <c r="G3703" i="4"/>
  <c r="H3703" i="4" s="1"/>
  <c r="B3704" i="4"/>
  <c r="C3704" i="4"/>
  <c r="D3704" i="4"/>
  <c r="E3704" i="4"/>
  <c r="F3704" i="4"/>
  <c r="G3704" i="4"/>
  <c r="H3704" i="4" s="1"/>
  <c r="B3705" i="4"/>
  <c r="C3705" i="4"/>
  <c r="D3705" i="4"/>
  <c r="E3705" i="4"/>
  <c r="F3705" i="4"/>
  <c r="G3705" i="4"/>
  <c r="H3705" i="4" s="1"/>
  <c r="B3706" i="4"/>
  <c r="C3706" i="4"/>
  <c r="D3706" i="4"/>
  <c r="E3706" i="4"/>
  <c r="F3706" i="4"/>
  <c r="G3706" i="4"/>
  <c r="H3706" i="4" s="1"/>
  <c r="B3707" i="4"/>
  <c r="C3707" i="4"/>
  <c r="D3707" i="4"/>
  <c r="E3707" i="4"/>
  <c r="F3707" i="4"/>
  <c r="G3707" i="4"/>
  <c r="H3707" i="4" s="1"/>
  <c r="B3708" i="4"/>
  <c r="C3708" i="4"/>
  <c r="D3708" i="4"/>
  <c r="E3708" i="4"/>
  <c r="F3708" i="4"/>
  <c r="G3708" i="4"/>
  <c r="H3708" i="4" s="1"/>
  <c r="B3709" i="4"/>
  <c r="C3709" i="4"/>
  <c r="D3709" i="4"/>
  <c r="E3709" i="4"/>
  <c r="F3709" i="4"/>
  <c r="G3709" i="4"/>
  <c r="H3709" i="4" s="1"/>
  <c r="B3710" i="4"/>
  <c r="C3710" i="4"/>
  <c r="D3710" i="4"/>
  <c r="E3710" i="4"/>
  <c r="F3710" i="4"/>
  <c r="G3710" i="4"/>
  <c r="H3710" i="4" s="1"/>
  <c r="B3711" i="4"/>
  <c r="C3711" i="4"/>
  <c r="D3711" i="4"/>
  <c r="E3711" i="4"/>
  <c r="F3711" i="4"/>
  <c r="G3711" i="4"/>
  <c r="H3711" i="4" s="1"/>
  <c r="B3712" i="4"/>
  <c r="C3712" i="4"/>
  <c r="D3712" i="4"/>
  <c r="E3712" i="4"/>
  <c r="F3712" i="4"/>
  <c r="G3712" i="4"/>
  <c r="H3712" i="4" s="1"/>
  <c r="B3713" i="4"/>
  <c r="C3713" i="4"/>
  <c r="D3713" i="4"/>
  <c r="E3713" i="4"/>
  <c r="F3713" i="4"/>
  <c r="G3713" i="4"/>
  <c r="H3713" i="4" s="1"/>
  <c r="B3714" i="4"/>
  <c r="C3714" i="4"/>
  <c r="D3714" i="4"/>
  <c r="E3714" i="4"/>
  <c r="F3714" i="4"/>
  <c r="G3714" i="4"/>
  <c r="H3714" i="4" s="1"/>
  <c r="B3715" i="4"/>
  <c r="C3715" i="4"/>
  <c r="D3715" i="4"/>
  <c r="E3715" i="4"/>
  <c r="F3715" i="4"/>
  <c r="G3715" i="4"/>
  <c r="H3715" i="4" s="1"/>
  <c r="B3716" i="4"/>
  <c r="C3716" i="4"/>
  <c r="D3716" i="4"/>
  <c r="E3716" i="4"/>
  <c r="F3716" i="4"/>
  <c r="G3716" i="4"/>
  <c r="H3716" i="4" s="1"/>
  <c r="B3717" i="4"/>
  <c r="C3717" i="4"/>
  <c r="D3717" i="4"/>
  <c r="E3717" i="4"/>
  <c r="F3717" i="4"/>
  <c r="G3717" i="4"/>
  <c r="H3717" i="4" s="1"/>
  <c r="B3718" i="4"/>
  <c r="C3718" i="4"/>
  <c r="D3718" i="4"/>
  <c r="E3718" i="4"/>
  <c r="F3718" i="4"/>
  <c r="G3718" i="4"/>
  <c r="H3718" i="4" s="1"/>
  <c r="B3719" i="4"/>
  <c r="C3719" i="4"/>
  <c r="D3719" i="4"/>
  <c r="E3719" i="4"/>
  <c r="F3719" i="4"/>
  <c r="G3719" i="4"/>
  <c r="H3719" i="4" s="1"/>
  <c r="B3720" i="4"/>
  <c r="C3720" i="4"/>
  <c r="D3720" i="4"/>
  <c r="E3720" i="4"/>
  <c r="F3720" i="4"/>
  <c r="G3720" i="4"/>
  <c r="H3720" i="4" s="1"/>
  <c r="B3721" i="4"/>
  <c r="C3721" i="4"/>
  <c r="D3721" i="4"/>
  <c r="E3721" i="4"/>
  <c r="F3721" i="4"/>
  <c r="G3721" i="4"/>
  <c r="H3721" i="4" s="1"/>
  <c r="B3722" i="4"/>
  <c r="C3722" i="4"/>
  <c r="D3722" i="4"/>
  <c r="E3722" i="4"/>
  <c r="F3722" i="4"/>
  <c r="G3722" i="4"/>
  <c r="H3722" i="4" s="1"/>
  <c r="B3723" i="4"/>
  <c r="C3723" i="4"/>
  <c r="D3723" i="4"/>
  <c r="E3723" i="4"/>
  <c r="F3723" i="4"/>
  <c r="G3723" i="4"/>
  <c r="H3723" i="4" s="1"/>
  <c r="B3724" i="4"/>
  <c r="C3724" i="4"/>
  <c r="D3724" i="4"/>
  <c r="E3724" i="4"/>
  <c r="F3724" i="4"/>
  <c r="G3724" i="4"/>
  <c r="H3724" i="4" s="1"/>
  <c r="B3725" i="4"/>
  <c r="C3725" i="4"/>
  <c r="D3725" i="4"/>
  <c r="E3725" i="4"/>
  <c r="F3725" i="4"/>
  <c r="G3725" i="4"/>
  <c r="H3725" i="4" s="1"/>
  <c r="B3726" i="4"/>
  <c r="C3726" i="4"/>
  <c r="D3726" i="4"/>
  <c r="E3726" i="4"/>
  <c r="F3726" i="4"/>
  <c r="G3726" i="4"/>
  <c r="H3726" i="4" s="1"/>
  <c r="B3727" i="4"/>
  <c r="C3727" i="4"/>
  <c r="D3727" i="4"/>
  <c r="E3727" i="4"/>
  <c r="F3727" i="4"/>
  <c r="G3727" i="4"/>
  <c r="H3727" i="4" s="1"/>
  <c r="B3728" i="4"/>
  <c r="C3728" i="4"/>
  <c r="D3728" i="4"/>
  <c r="E3728" i="4"/>
  <c r="F3728" i="4"/>
  <c r="G3728" i="4"/>
  <c r="H3728" i="4" s="1"/>
  <c r="B3729" i="4"/>
  <c r="C3729" i="4"/>
  <c r="D3729" i="4"/>
  <c r="E3729" i="4"/>
  <c r="F3729" i="4"/>
  <c r="G3729" i="4"/>
  <c r="H3729" i="4" s="1"/>
  <c r="B3730" i="4"/>
  <c r="C3730" i="4"/>
  <c r="D3730" i="4"/>
  <c r="E3730" i="4"/>
  <c r="F3730" i="4"/>
  <c r="G3730" i="4"/>
  <c r="H3730" i="4" s="1"/>
  <c r="B3731" i="4"/>
  <c r="C3731" i="4"/>
  <c r="D3731" i="4"/>
  <c r="E3731" i="4"/>
  <c r="F3731" i="4"/>
  <c r="G3731" i="4"/>
  <c r="H3731" i="4" s="1"/>
  <c r="B3732" i="4"/>
  <c r="C3732" i="4"/>
  <c r="D3732" i="4"/>
  <c r="E3732" i="4"/>
  <c r="F3732" i="4"/>
  <c r="G3732" i="4"/>
  <c r="H3732" i="4" s="1"/>
  <c r="B3733" i="4"/>
  <c r="C3733" i="4"/>
  <c r="D3733" i="4"/>
  <c r="E3733" i="4"/>
  <c r="F3733" i="4"/>
  <c r="G3733" i="4"/>
  <c r="H3733" i="4" s="1"/>
  <c r="B3734" i="4"/>
  <c r="C3734" i="4"/>
  <c r="D3734" i="4"/>
  <c r="E3734" i="4"/>
  <c r="F3734" i="4"/>
  <c r="G3734" i="4"/>
  <c r="H3734" i="4" s="1"/>
  <c r="B3735" i="4"/>
  <c r="C3735" i="4"/>
  <c r="D3735" i="4"/>
  <c r="E3735" i="4"/>
  <c r="F3735" i="4"/>
  <c r="G3735" i="4"/>
  <c r="H3735" i="4" s="1"/>
  <c r="B3736" i="4"/>
  <c r="C3736" i="4"/>
  <c r="D3736" i="4"/>
  <c r="E3736" i="4"/>
  <c r="F3736" i="4"/>
  <c r="G3736" i="4"/>
  <c r="H3736" i="4" s="1"/>
  <c r="B3737" i="4"/>
  <c r="C3737" i="4"/>
  <c r="D3737" i="4"/>
  <c r="E3737" i="4"/>
  <c r="F3737" i="4"/>
  <c r="G3737" i="4"/>
  <c r="H3737" i="4" s="1"/>
  <c r="B3738" i="4"/>
  <c r="C3738" i="4"/>
  <c r="D3738" i="4"/>
  <c r="E3738" i="4"/>
  <c r="F3738" i="4"/>
  <c r="G3738" i="4"/>
  <c r="H3738" i="4" s="1"/>
  <c r="B3739" i="4"/>
  <c r="C3739" i="4"/>
  <c r="D3739" i="4"/>
  <c r="E3739" i="4"/>
  <c r="F3739" i="4"/>
  <c r="G3739" i="4"/>
  <c r="H3739" i="4" s="1"/>
  <c r="B3740" i="4"/>
  <c r="C3740" i="4"/>
  <c r="D3740" i="4"/>
  <c r="E3740" i="4"/>
  <c r="F3740" i="4"/>
  <c r="G3740" i="4"/>
  <c r="H3740" i="4" s="1"/>
  <c r="B3741" i="4"/>
  <c r="C3741" i="4"/>
  <c r="D3741" i="4"/>
  <c r="E3741" i="4"/>
  <c r="F3741" i="4"/>
  <c r="G3741" i="4"/>
  <c r="H3741" i="4" s="1"/>
  <c r="B3742" i="4"/>
  <c r="C3742" i="4"/>
  <c r="D3742" i="4"/>
  <c r="E3742" i="4"/>
  <c r="F3742" i="4"/>
  <c r="G3742" i="4"/>
  <c r="H3742" i="4" s="1"/>
  <c r="B3743" i="4"/>
  <c r="C3743" i="4"/>
  <c r="D3743" i="4"/>
  <c r="E3743" i="4"/>
  <c r="F3743" i="4"/>
  <c r="G3743" i="4"/>
  <c r="H3743" i="4" s="1"/>
  <c r="B3744" i="4"/>
  <c r="C3744" i="4"/>
  <c r="D3744" i="4"/>
  <c r="E3744" i="4"/>
  <c r="F3744" i="4"/>
  <c r="G3744" i="4"/>
  <c r="H3744" i="4" s="1"/>
  <c r="B3745" i="4"/>
  <c r="C3745" i="4"/>
  <c r="D3745" i="4"/>
  <c r="E3745" i="4"/>
  <c r="F3745" i="4"/>
  <c r="G3745" i="4"/>
  <c r="H3745" i="4" s="1"/>
  <c r="B3123" i="4"/>
  <c r="C3123" i="4"/>
  <c r="D3124" i="4" s="1"/>
  <c r="E3123" i="4"/>
  <c r="F3123" i="4"/>
  <c r="G3123" i="4"/>
  <c r="H3123" i="4" s="1"/>
  <c r="B3122" i="4"/>
  <c r="C3122" i="4"/>
  <c r="D3123" i="4" s="1"/>
  <c r="E3122" i="4"/>
  <c r="F3122" i="4"/>
  <c r="G3122" i="4"/>
  <c r="H3122" i="4" s="1"/>
  <c r="B2500" i="4"/>
  <c r="C2500" i="4"/>
  <c r="E2500" i="4"/>
  <c r="F2500" i="4"/>
  <c r="G2500" i="4"/>
  <c r="H2500" i="4" s="1"/>
  <c r="B2501" i="4"/>
  <c r="C2501" i="4"/>
  <c r="D2501" i="4"/>
  <c r="E2501" i="4"/>
  <c r="F2501" i="4"/>
  <c r="G2501" i="4"/>
  <c r="H2501" i="4" s="1"/>
  <c r="B2502" i="4"/>
  <c r="C2502" i="4"/>
  <c r="D2502" i="4"/>
  <c r="E2502" i="4"/>
  <c r="F2502" i="4"/>
  <c r="B2503" i="4"/>
  <c r="C2503" i="4"/>
  <c r="D2503" i="4" s="1"/>
  <c r="E2503" i="4"/>
  <c r="F2503" i="4"/>
  <c r="G2503" i="4"/>
  <c r="H2503" i="4" s="1"/>
  <c r="B2504" i="4"/>
  <c r="C2504" i="4"/>
  <c r="E2504" i="4"/>
  <c r="F2504" i="4"/>
  <c r="G2504" i="4"/>
  <c r="H2504" i="4"/>
  <c r="B2505" i="4"/>
  <c r="C2505" i="4"/>
  <c r="E2505" i="4"/>
  <c r="F2505" i="4"/>
  <c r="G2505" i="4"/>
  <c r="H2505" i="4"/>
  <c r="B2506" i="4"/>
  <c r="C2506" i="4"/>
  <c r="D2506" i="4"/>
  <c r="E2506" i="4"/>
  <c r="F2506" i="4"/>
  <c r="G2506" i="4"/>
  <c r="H2506" i="4"/>
  <c r="B2507" i="4"/>
  <c r="C2507" i="4"/>
  <c r="D2507" i="4"/>
  <c r="E2507" i="4"/>
  <c r="F2507" i="4"/>
  <c r="G2507" i="4"/>
  <c r="H2507" i="4"/>
  <c r="B2508" i="4"/>
  <c r="C2508" i="4"/>
  <c r="D2508" i="4"/>
  <c r="E2508" i="4"/>
  <c r="F2508" i="4"/>
  <c r="G2508" i="4"/>
  <c r="H2508" i="4"/>
  <c r="B2509" i="4"/>
  <c r="C2509" i="4"/>
  <c r="D2509" i="4"/>
  <c r="E2509" i="4"/>
  <c r="F2509" i="4"/>
  <c r="G2509" i="4"/>
  <c r="H2509" i="4"/>
  <c r="B2510" i="4"/>
  <c r="C2510" i="4"/>
  <c r="D2510" i="4"/>
  <c r="E2510" i="4"/>
  <c r="F2510" i="4"/>
  <c r="G2510" i="4"/>
  <c r="H2510" i="4"/>
  <c r="B2511" i="4"/>
  <c r="C2511" i="4"/>
  <c r="D2511" i="4"/>
  <c r="E2511" i="4"/>
  <c r="F2511" i="4"/>
  <c r="G2511" i="4"/>
  <c r="H2511" i="4"/>
  <c r="B2512" i="4"/>
  <c r="C2512" i="4"/>
  <c r="D2512" i="4"/>
  <c r="E2512" i="4"/>
  <c r="F2512" i="4"/>
  <c r="G2512" i="4"/>
  <c r="H2512" i="4"/>
  <c r="B2513" i="4"/>
  <c r="C2513" i="4"/>
  <c r="D2513" i="4"/>
  <c r="E2513" i="4"/>
  <c r="F2513" i="4"/>
  <c r="G2513" i="4"/>
  <c r="H2513" i="4"/>
  <c r="B2514" i="4"/>
  <c r="C2514" i="4"/>
  <c r="D2514" i="4"/>
  <c r="E2514" i="4"/>
  <c r="F2514" i="4"/>
  <c r="G2514" i="4"/>
  <c r="H2514" i="4"/>
  <c r="B2515" i="4"/>
  <c r="C2515" i="4"/>
  <c r="D2515" i="4"/>
  <c r="E2515" i="4"/>
  <c r="F2515" i="4"/>
  <c r="B2516" i="4"/>
  <c r="C2516" i="4"/>
  <c r="D2516" i="4"/>
  <c r="E2516" i="4"/>
  <c r="F2516" i="4"/>
  <c r="G2516" i="4"/>
  <c r="H2516" i="4"/>
  <c r="B2517" i="4"/>
  <c r="C2517" i="4"/>
  <c r="D2517" i="4"/>
  <c r="E2517" i="4"/>
  <c r="F2517" i="4"/>
  <c r="G2517" i="4"/>
  <c r="H2517" i="4"/>
  <c r="B2518" i="4"/>
  <c r="C2518" i="4"/>
  <c r="D2518" i="4"/>
  <c r="E2518" i="4"/>
  <c r="F2518" i="4"/>
  <c r="G2518" i="4"/>
  <c r="H2518" i="4"/>
  <c r="B2519" i="4"/>
  <c r="C2519" i="4"/>
  <c r="D2519" i="4"/>
  <c r="E2519" i="4"/>
  <c r="F2519" i="4"/>
  <c r="G2519" i="4" s="1"/>
  <c r="H2519" i="4" s="1"/>
  <c r="B2520" i="4"/>
  <c r="C2520" i="4"/>
  <c r="D2520" i="4" s="1"/>
  <c r="E2520" i="4"/>
  <c r="F2520" i="4"/>
  <c r="G2520" i="4"/>
  <c r="H2520" i="4" s="1"/>
  <c r="B2521" i="4"/>
  <c r="C2521" i="4"/>
  <c r="D2521" i="4"/>
  <c r="E2521" i="4"/>
  <c r="F2521" i="4"/>
  <c r="B2522" i="4"/>
  <c r="C2522" i="4"/>
  <c r="D2522" i="4"/>
  <c r="E2522" i="4"/>
  <c r="F2522" i="4"/>
  <c r="G2522" i="4"/>
  <c r="H2522" i="4" s="1"/>
  <c r="B2523" i="4"/>
  <c r="C2523" i="4"/>
  <c r="D2523" i="4"/>
  <c r="E2523" i="4"/>
  <c r="F2523" i="4"/>
  <c r="B2524" i="4"/>
  <c r="C2524" i="4"/>
  <c r="D2524" i="4"/>
  <c r="E2524" i="4"/>
  <c r="F2524" i="4"/>
  <c r="G2524" i="4"/>
  <c r="H2524" i="4" s="1"/>
  <c r="B2525" i="4"/>
  <c r="C2525" i="4"/>
  <c r="D2525" i="4"/>
  <c r="E2525" i="4"/>
  <c r="F2525" i="4"/>
  <c r="B2526" i="4"/>
  <c r="C2526" i="4"/>
  <c r="D2526" i="4"/>
  <c r="E2526" i="4"/>
  <c r="F2526" i="4"/>
  <c r="G2526" i="4"/>
  <c r="H2526" i="4" s="1"/>
  <c r="B2527" i="4"/>
  <c r="C2527" i="4"/>
  <c r="D2527" i="4"/>
  <c r="E2527" i="4"/>
  <c r="F2527" i="4"/>
  <c r="B2528" i="4"/>
  <c r="C2528" i="4"/>
  <c r="D2528" i="4"/>
  <c r="E2528" i="4"/>
  <c r="F2528" i="4"/>
  <c r="G2528" i="4"/>
  <c r="H2528" i="4" s="1"/>
  <c r="B2529" i="4"/>
  <c r="C2529" i="4"/>
  <c r="D2529" i="4"/>
  <c r="E2529" i="4"/>
  <c r="F2529" i="4"/>
  <c r="B2530" i="4"/>
  <c r="C2530" i="4"/>
  <c r="E2530" i="4"/>
  <c r="F2530" i="4"/>
  <c r="G2530" i="4" s="1"/>
  <c r="H2530" i="4" s="1"/>
  <c r="B2531" i="4"/>
  <c r="C2531" i="4"/>
  <c r="E2531" i="4"/>
  <c r="F2531" i="4"/>
  <c r="B2532" i="4"/>
  <c r="C2532" i="4"/>
  <c r="D2532" i="4"/>
  <c r="E2532" i="4"/>
  <c r="F2532" i="4"/>
  <c r="G2532" i="4" s="1"/>
  <c r="H2532" i="4" s="1"/>
  <c r="B2533" i="4"/>
  <c r="C2533" i="4"/>
  <c r="D2533" i="4" s="1"/>
  <c r="E2533" i="4"/>
  <c r="F2533" i="4"/>
  <c r="G2533" i="4"/>
  <c r="H2533" i="4" s="1"/>
  <c r="B2534" i="4"/>
  <c r="C2534" i="4"/>
  <c r="D2534" i="4"/>
  <c r="E2534" i="4"/>
  <c r="F2534" i="4"/>
  <c r="B2535" i="4"/>
  <c r="C2535" i="4"/>
  <c r="D2535" i="4"/>
  <c r="E2535" i="4"/>
  <c r="F2535" i="4"/>
  <c r="G2535" i="4"/>
  <c r="H2535" i="4" s="1"/>
  <c r="B2536" i="4"/>
  <c r="C2536" i="4"/>
  <c r="D2536" i="4"/>
  <c r="E2536" i="4"/>
  <c r="F2536" i="4"/>
  <c r="B2537" i="4"/>
  <c r="C2537" i="4"/>
  <c r="D2537" i="4"/>
  <c r="E2537" i="4"/>
  <c r="F2537" i="4"/>
  <c r="G2537" i="4"/>
  <c r="H2537" i="4" s="1"/>
  <c r="B2538" i="4"/>
  <c r="C2538" i="4"/>
  <c r="D2538" i="4"/>
  <c r="E2538" i="4"/>
  <c r="F2538" i="4"/>
  <c r="B2539" i="4"/>
  <c r="C2539" i="4"/>
  <c r="D2539" i="4"/>
  <c r="E2539" i="4"/>
  <c r="F2539" i="4"/>
  <c r="G2539" i="4"/>
  <c r="H2539" i="4" s="1"/>
  <c r="B2540" i="4"/>
  <c r="C2540" i="4"/>
  <c r="D2540" i="4"/>
  <c r="E2540" i="4"/>
  <c r="F2540" i="4"/>
  <c r="B2541" i="4"/>
  <c r="C2541" i="4"/>
  <c r="D2541" i="4"/>
  <c r="E2541" i="4"/>
  <c r="F2541" i="4"/>
  <c r="G2541" i="4"/>
  <c r="H2541" i="4" s="1"/>
  <c r="B2542" i="4"/>
  <c r="C2542" i="4"/>
  <c r="D2542" i="4"/>
  <c r="E2542" i="4"/>
  <c r="F2542" i="4"/>
  <c r="B2543" i="4"/>
  <c r="C2543" i="4"/>
  <c r="D2543" i="4"/>
  <c r="E2543" i="4"/>
  <c r="F2543" i="4"/>
  <c r="G2543" i="4"/>
  <c r="H2543" i="4" s="1"/>
  <c r="B2544" i="4"/>
  <c r="C2544" i="4"/>
  <c r="D2544" i="4"/>
  <c r="E2544" i="4"/>
  <c r="F2544" i="4"/>
  <c r="B2545" i="4"/>
  <c r="C2545" i="4"/>
  <c r="D2545" i="4"/>
  <c r="E2545" i="4"/>
  <c r="F2545" i="4"/>
  <c r="B2546" i="4"/>
  <c r="C2546" i="4"/>
  <c r="D2546" i="4"/>
  <c r="E2546" i="4"/>
  <c r="F2546" i="4"/>
  <c r="G2546" i="4"/>
  <c r="H2546" i="4" s="1"/>
  <c r="B2547" i="4"/>
  <c r="C2547" i="4"/>
  <c r="D2547" i="4"/>
  <c r="E2547" i="4"/>
  <c r="F2547" i="4"/>
  <c r="B2548" i="4"/>
  <c r="C2548" i="4"/>
  <c r="D2548" i="4"/>
  <c r="E2548" i="4"/>
  <c r="F2548" i="4"/>
  <c r="G2548" i="4"/>
  <c r="H2548" i="4" s="1"/>
  <c r="B2549" i="4"/>
  <c r="C2549" i="4"/>
  <c r="D2549" i="4"/>
  <c r="E2549" i="4"/>
  <c r="F2549" i="4"/>
  <c r="B2550" i="4"/>
  <c r="C2550" i="4"/>
  <c r="D2550" i="4"/>
  <c r="E2550" i="4"/>
  <c r="F2550" i="4"/>
  <c r="G2550" i="4"/>
  <c r="H2550" i="4" s="1"/>
  <c r="B2551" i="4"/>
  <c r="C2551" i="4"/>
  <c r="D2551" i="4"/>
  <c r="E2551" i="4"/>
  <c r="F2551" i="4"/>
  <c r="B2552" i="4"/>
  <c r="C2552" i="4"/>
  <c r="D2552" i="4"/>
  <c r="E2552" i="4"/>
  <c r="F2552" i="4"/>
  <c r="G2552" i="4"/>
  <c r="H2552" i="4" s="1"/>
  <c r="B2553" i="4"/>
  <c r="C2553" i="4"/>
  <c r="D2553" i="4"/>
  <c r="E2553" i="4"/>
  <c r="F2553" i="4"/>
  <c r="B2554" i="4"/>
  <c r="C2554" i="4"/>
  <c r="D2554" i="4"/>
  <c r="E2554" i="4"/>
  <c r="F2554" i="4"/>
  <c r="G2554" i="4"/>
  <c r="H2554" i="4" s="1"/>
  <c r="B2555" i="4"/>
  <c r="C2555" i="4"/>
  <c r="D2555" i="4"/>
  <c r="E2555" i="4"/>
  <c r="F2555" i="4"/>
  <c r="B2556" i="4"/>
  <c r="C2556" i="4"/>
  <c r="D2556" i="4"/>
  <c r="E2556" i="4"/>
  <c r="F2556" i="4"/>
  <c r="G2556" i="4"/>
  <c r="H2556" i="4" s="1"/>
  <c r="B2557" i="4"/>
  <c r="C2557" i="4"/>
  <c r="D2557" i="4"/>
  <c r="E2557" i="4"/>
  <c r="F2557" i="4"/>
  <c r="B2558" i="4"/>
  <c r="C2558" i="4"/>
  <c r="D2558" i="4"/>
  <c r="E2558" i="4"/>
  <c r="F2558" i="4"/>
  <c r="G2558" i="4"/>
  <c r="H2558" i="4"/>
  <c r="B2559" i="4"/>
  <c r="C2559" i="4"/>
  <c r="D2559" i="4"/>
  <c r="E2559" i="4"/>
  <c r="F2559" i="4"/>
  <c r="G2559" i="4"/>
  <c r="H2559" i="4"/>
  <c r="B2560" i="4"/>
  <c r="C2560" i="4"/>
  <c r="D2560" i="4"/>
  <c r="E2560" i="4"/>
  <c r="F2560" i="4"/>
  <c r="G2560" i="4"/>
  <c r="H2560" i="4"/>
  <c r="B2561" i="4"/>
  <c r="C2561" i="4"/>
  <c r="D2561" i="4"/>
  <c r="E2561" i="4"/>
  <c r="F2561" i="4"/>
  <c r="G2561" i="4"/>
  <c r="H2561" i="4"/>
  <c r="B2562" i="4"/>
  <c r="C2562" i="4"/>
  <c r="D2562" i="4"/>
  <c r="E2562" i="4"/>
  <c r="F2562" i="4"/>
  <c r="G2562" i="4"/>
  <c r="H2562" i="4" s="1"/>
  <c r="B2563" i="4"/>
  <c r="C2563" i="4"/>
  <c r="D2563" i="4"/>
  <c r="E2563" i="4"/>
  <c r="F2563" i="4"/>
  <c r="G2563" i="4"/>
  <c r="H2563" i="4"/>
  <c r="B2564" i="4"/>
  <c r="C2564" i="4"/>
  <c r="D2564" i="4"/>
  <c r="E2564" i="4"/>
  <c r="F2564" i="4"/>
  <c r="B2565" i="4"/>
  <c r="C2565" i="4"/>
  <c r="D2565" i="4"/>
  <c r="E2565" i="4"/>
  <c r="F2565" i="4"/>
  <c r="B2566" i="4"/>
  <c r="C2566" i="4"/>
  <c r="D2566" i="4"/>
  <c r="E2566" i="4"/>
  <c r="F2566" i="4"/>
  <c r="G2566" i="4"/>
  <c r="H2566" i="4" s="1"/>
  <c r="B2567" i="4"/>
  <c r="C2567" i="4"/>
  <c r="D2567" i="4"/>
  <c r="E2567" i="4"/>
  <c r="F2567" i="4"/>
  <c r="B2568" i="4"/>
  <c r="C2568" i="4"/>
  <c r="D2568" i="4" s="1"/>
  <c r="E2568" i="4"/>
  <c r="F2568" i="4"/>
  <c r="G2568" i="4"/>
  <c r="H2568" i="4" s="1"/>
  <c r="B2569" i="4"/>
  <c r="C2569" i="4"/>
  <c r="D2569" i="4"/>
  <c r="E2569" i="4"/>
  <c r="F2569" i="4"/>
  <c r="G2569" i="4" s="1"/>
  <c r="H2569" i="4" s="1"/>
  <c r="B2570" i="4"/>
  <c r="C2570" i="4"/>
  <c r="D2570" i="4" s="1"/>
  <c r="E2570" i="4"/>
  <c r="F2570" i="4"/>
  <c r="G2570" i="4"/>
  <c r="H2570" i="4" s="1"/>
  <c r="B2571" i="4"/>
  <c r="C2571" i="4"/>
  <c r="D2571" i="4"/>
  <c r="E2571" i="4"/>
  <c r="F2571" i="4"/>
  <c r="B2572" i="4"/>
  <c r="C2572" i="4"/>
  <c r="D2572" i="4"/>
  <c r="E2572" i="4"/>
  <c r="F2572" i="4"/>
  <c r="G2572" i="4"/>
  <c r="H2572" i="4" s="1"/>
  <c r="B2573" i="4"/>
  <c r="C2573" i="4"/>
  <c r="D2573" i="4"/>
  <c r="E2573" i="4"/>
  <c r="F2573" i="4"/>
  <c r="B2574" i="4"/>
  <c r="C2574" i="4"/>
  <c r="D2574" i="4"/>
  <c r="E2574" i="4"/>
  <c r="F2574" i="4"/>
  <c r="G2574" i="4"/>
  <c r="H2574" i="4" s="1"/>
  <c r="B2575" i="4"/>
  <c r="C2575" i="4"/>
  <c r="D2575" i="4"/>
  <c r="E2575" i="4"/>
  <c r="F2575" i="4"/>
  <c r="B2576" i="4"/>
  <c r="C2576" i="4"/>
  <c r="D2576" i="4"/>
  <c r="E2576" i="4"/>
  <c r="F2576" i="4"/>
  <c r="G2576" i="4"/>
  <c r="H2576" i="4" s="1"/>
  <c r="B2577" i="4"/>
  <c r="C2577" i="4"/>
  <c r="D2577" i="4"/>
  <c r="E2577" i="4"/>
  <c r="F2577" i="4"/>
  <c r="B2578" i="4"/>
  <c r="C2578" i="4"/>
  <c r="D2578" i="4"/>
  <c r="E2578" i="4"/>
  <c r="F2578" i="4"/>
  <c r="G2578" i="4" s="1"/>
  <c r="H2578" i="4" s="1"/>
  <c r="B2579" i="4"/>
  <c r="C2579" i="4"/>
  <c r="D2579" i="4"/>
  <c r="E2579" i="4"/>
  <c r="F2579" i="4"/>
  <c r="G2579" i="4"/>
  <c r="H2579" i="4" s="1"/>
  <c r="B2580" i="4"/>
  <c r="C2580" i="4"/>
  <c r="D2580" i="4"/>
  <c r="E2580" i="4"/>
  <c r="F2580" i="4"/>
  <c r="B2581" i="4"/>
  <c r="C2581" i="4"/>
  <c r="D2581" i="4"/>
  <c r="E2581" i="4"/>
  <c r="F2581" i="4"/>
  <c r="G2581" i="4"/>
  <c r="H2581" i="4" s="1"/>
  <c r="B2582" i="4"/>
  <c r="C2582" i="4"/>
  <c r="D2582" i="4"/>
  <c r="E2582" i="4"/>
  <c r="F2582" i="4"/>
  <c r="B2583" i="4"/>
  <c r="C2583" i="4"/>
  <c r="D2583" i="4"/>
  <c r="E2583" i="4"/>
  <c r="F2583" i="4"/>
  <c r="G2583" i="4"/>
  <c r="H2583" i="4" s="1"/>
  <c r="B2584" i="4"/>
  <c r="C2584" i="4"/>
  <c r="D2584" i="4"/>
  <c r="E2584" i="4"/>
  <c r="F2584" i="4"/>
  <c r="B2585" i="4"/>
  <c r="C2585" i="4"/>
  <c r="D2585" i="4" s="1"/>
  <c r="E2585" i="4"/>
  <c r="F2585" i="4"/>
  <c r="G2585" i="4"/>
  <c r="H2585" i="4" s="1"/>
  <c r="B2586" i="4"/>
  <c r="C2586" i="4"/>
  <c r="D2586" i="4"/>
  <c r="E2586" i="4"/>
  <c r="F2586" i="4"/>
  <c r="B2587" i="4"/>
  <c r="C2587" i="4"/>
  <c r="D2587" i="4"/>
  <c r="E2587" i="4"/>
  <c r="F2587" i="4"/>
  <c r="G2587" i="4"/>
  <c r="H2587" i="4" s="1"/>
  <c r="B2588" i="4"/>
  <c r="C2588" i="4"/>
  <c r="D2588" i="4"/>
  <c r="E2588" i="4"/>
  <c r="F2588" i="4"/>
  <c r="B2589" i="4"/>
  <c r="C2589" i="4"/>
  <c r="D2589" i="4" s="1"/>
  <c r="E2589" i="4"/>
  <c r="F2589" i="4"/>
  <c r="G2589" i="4"/>
  <c r="H2589" i="4" s="1"/>
  <c r="B2590" i="4"/>
  <c r="C2590" i="4"/>
  <c r="D2590" i="4"/>
  <c r="E2590" i="4"/>
  <c r="F2590" i="4"/>
  <c r="B2591" i="4"/>
  <c r="C2591" i="4"/>
  <c r="D2591" i="4"/>
  <c r="E2591" i="4"/>
  <c r="F2591" i="4"/>
  <c r="G2591" i="4"/>
  <c r="H2591" i="4" s="1"/>
  <c r="B2592" i="4"/>
  <c r="C2592" i="4"/>
  <c r="D2592" i="4"/>
  <c r="E2592" i="4"/>
  <c r="F2592" i="4"/>
  <c r="B2593" i="4"/>
  <c r="C2593" i="4"/>
  <c r="D2593" i="4"/>
  <c r="E2593" i="4"/>
  <c r="F2593" i="4"/>
  <c r="G2593" i="4"/>
  <c r="H2593" i="4" s="1"/>
  <c r="B2594" i="4"/>
  <c r="C2594" i="4"/>
  <c r="D2594" i="4"/>
  <c r="E2594" i="4"/>
  <c r="F2594" i="4"/>
  <c r="B2595" i="4"/>
  <c r="C2595" i="4"/>
  <c r="D2595" i="4" s="1"/>
  <c r="E2595" i="4"/>
  <c r="F2595" i="4"/>
  <c r="G2595" i="4"/>
  <c r="H2595" i="4" s="1"/>
  <c r="B2596" i="4"/>
  <c r="C2596" i="4"/>
  <c r="D2596" i="4"/>
  <c r="E2596" i="4"/>
  <c r="F2596" i="4"/>
  <c r="B2597" i="4"/>
  <c r="C2597" i="4"/>
  <c r="D2597" i="4" s="1"/>
  <c r="E2597" i="4"/>
  <c r="F2597" i="4"/>
  <c r="G2597" i="4"/>
  <c r="H2597" i="4" s="1"/>
  <c r="B2598" i="4"/>
  <c r="C2598" i="4"/>
  <c r="D2598" i="4"/>
  <c r="E2598" i="4"/>
  <c r="F2598" i="4"/>
  <c r="B2599" i="4"/>
  <c r="C2599" i="4"/>
  <c r="D2599" i="4" s="1"/>
  <c r="E2599" i="4"/>
  <c r="F2599" i="4"/>
  <c r="G2599" i="4"/>
  <c r="H2599" i="4" s="1"/>
  <c r="B2600" i="4"/>
  <c r="C2600" i="4"/>
  <c r="D2600" i="4"/>
  <c r="E2600" i="4"/>
  <c r="F2600" i="4"/>
  <c r="B2601" i="4"/>
  <c r="C2601" i="4"/>
  <c r="D2601" i="4"/>
  <c r="E2601" i="4"/>
  <c r="F2601" i="4"/>
  <c r="G2601" i="4"/>
  <c r="H2601" i="4" s="1"/>
  <c r="B2602" i="4"/>
  <c r="C2602" i="4"/>
  <c r="D2602" i="4"/>
  <c r="E2602" i="4"/>
  <c r="F2602" i="4"/>
  <c r="B2603" i="4"/>
  <c r="C2603" i="4"/>
  <c r="D2603" i="4" s="1"/>
  <c r="E2603" i="4"/>
  <c r="F2603" i="4"/>
  <c r="G2603" i="4"/>
  <c r="H2603" i="4" s="1"/>
  <c r="B2604" i="4"/>
  <c r="C2604" i="4"/>
  <c r="D2604" i="4"/>
  <c r="E2604" i="4"/>
  <c r="F2604" i="4"/>
  <c r="G2604" i="4"/>
  <c r="H2604" i="4" s="1"/>
  <c r="B2605" i="4"/>
  <c r="C2605" i="4"/>
  <c r="D2605" i="4"/>
  <c r="E2605" i="4"/>
  <c r="F2605" i="4"/>
  <c r="B2606" i="4"/>
  <c r="C2606" i="4"/>
  <c r="D2606" i="4" s="1"/>
  <c r="E2606" i="4"/>
  <c r="F2606" i="4"/>
  <c r="G2606" i="4"/>
  <c r="H2606" i="4" s="1"/>
  <c r="B2607" i="4"/>
  <c r="C2607" i="4"/>
  <c r="D2607" i="4"/>
  <c r="E2607" i="4"/>
  <c r="F2607" i="4"/>
  <c r="B2608" i="4"/>
  <c r="C2608" i="4"/>
  <c r="D2608" i="4"/>
  <c r="E2608" i="4"/>
  <c r="F2608" i="4"/>
  <c r="G2608" i="4"/>
  <c r="H2608" i="4" s="1"/>
  <c r="B2609" i="4"/>
  <c r="C2609" i="4"/>
  <c r="D2609" i="4"/>
  <c r="E2609" i="4"/>
  <c r="F2609" i="4"/>
  <c r="B2610" i="4"/>
  <c r="C2610" i="4"/>
  <c r="D2610" i="4"/>
  <c r="E2610" i="4"/>
  <c r="F2610" i="4"/>
  <c r="G2610" i="4"/>
  <c r="H2610" i="4" s="1"/>
  <c r="B2611" i="4"/>
  <c r="C2611" i="4"/>
  <c r="D2611" i="4"/>
  <c r="E2611" i="4"/>
  <c r="F2611" i="4"/>
  <c r="B2612" i="4"/>
  <c r="C2612" i="4"/>
  <c r="D2612" i="4"/>
  <c r="E2612" i="4"/>
  <c r="F2612" i="4"/>
  <c r="G2612" i="4"/>
  <c r="H2612" i="4" s="1"/>
  <c r="B2613" i="4"/>
  <c r="C2613" i="4"/>
  <c r="D2613" i="4"/>
  <c r="E2613" i="4"/>
  <c r="F2613" i="4"/>
  <c r="B2614" i="4"/>
  <c r="C2614" i="4"/>
  <c r="D2614" i="4"/>
  <c r="E2614" i="4"/>
  <c r="F2614" i="4"/>
  <c r="G2614" i="4"/>
  <c r="H2614" i="4" s="1"/>
  <c r="B2615" i="4"/>
  <c r="C2615" i="4"/>
  <c r="D2615" i="4"/>
  <c r="E2615" i="4"/>
  <c r="F2615" i="4"/>
  <c r="B2616" i="4"/>
  <c r="C2616" i="4"/>
  <c r="D2616" i="4"/>
  <c r="E2616" i="4"/>
  <c r="F2616" i="4"/>
  <c r="G2616" i="4"/>
  <c r="H2616" i="4" s="1"/>
  <c r="B2617" i="4"/>
  <c r="C2617" i="4"/>
  <c r="D2617" i="4"/>
  <c r="E2617" i="4"/>
  <c r="F2617" i="4"/>
  <c r="B2618" i="4"/>
  <c r="C2618" i="4"/>
  <c r="D2618" i="4"/>
  <c r="E2618" i="4"/>
  <c r="F2618" i="4"/>
  <c r="G2618" i="4"/>
  <c r="H2618" i="4" s="1"/>
  <c r="B2619" i="4"/>
  <c r="C2619" i="4"/>
  <c r="D2619" i="4"/>
  <c r="E2619" i="4"/>
  <c r="F2619" i="4"/>
  <c r="B2620" i="4"/>
  <c r="C2620" i="4"/>
  <c r="D2620" i="4"/>
  <c r="E2620" i="4"/>
  <c r="F2620" i="4"/>
  <c r="G2620" i="4"/>
  <c r="H2620" i="4" s="1"/>
  <c r="B2621" i="4"/>
  <c r="C2621" i="4"/>
  <c r="D2621" i="4"/>
  <c r="E2621" i="4"/>
  <c r="F2621" i="4"/>
  <c r="B2622" i="4"/>
  <c r="C2622" i="4"/>
  <c r="D2622" i="4" s="1"/>
  <c r="E2622" i="4"/>
  <c r="F2622" i="4"/>
  <c r="G2622" i="4"/>
  <c r="H2622" i="4" s="1"/>
  <c r="B2623" i="4"/>
  <c r="C2623" i="4"/>
  <c r="D2623" i="4"/>
  <c r="E2623" i="4"/>
  <c r="F2623" i="4"/>
  <c r="B2624" i="4"/>
  <c r="C2624" i="4"/>
  <c r="D2624" i="4"/>
  <c r="E2624" i="4"/>
  <c r="F2624" i="4"/>
  <c r="G2624" i="4"/>
  <c r="H2624" i="4" s="1"/>
  <c r="B2625" i="4"/>
  <c r="C2625" i="4"/>
  <c r="D2625" i="4"/>
  <c r="E2625" i="4"/>
  <c r="F2625" i="4"/>
  <c r="B2626" i="4"/>
  <c r="C2626" i="4"/>
  <c r="D2626" i="4"/>
  <c r="E2626" i="4"/>
  <c r="F2626" i="4"/>
  <c r="G2626" i="4"/>
  <c r="H2626" i="4" s="1"/>
  <c r="B2627" i="4"/>
  <c r="C2627" i="4"/>
  <c r="D2627" i="4"/>
  <c r="E2627" i="4"/>
  <c r="F2627" i="4"/>
  <c r="B2628" i="4"/>
  <c r="C2628" i="4"/>
  <c r="D2628" i="4"/>
  <c r="E2628" i="4"/>
  <c r="F2628" i="4"/>
  <c r="G2628" i="4"/>
  <c r="H2628" i="4" s="1"/>
  <c r="B2629" i="4"/>
  <c r="C2629" i="4"/>
  <c r="D2629" i="4"/>
  <c r="E2629" i="4"/>
  <c r="F2629" i="4"/>
  <c r="B2630" i="4"/>
  <c r="C2630" i="4"/>
  <c r="D2630" i="4"/>
  <c r="E2630" i="4"/>
  <c r="F2630" i="4"/>
  <c r="G2630" i="4"/>
  <c r="H2630" i="4" s="1"/>
  <c r="B2631" i="4"/>
  <c r="C2631" i="4"/>
  <c r="D2631" i="4"/>
  <c r="E2631" i="4"/>
  <c r="F2631" i="4"/>
  <c r="B2632" i="4"/>
  <c r="C2632" i="4"/>
  <c r="D2632" i="4" s="1"/>
  <c r="E2632" i="4"/>
  <c r="F2632" i="4"/>
  <c r="G2632" i="4"/>
  <c r="H2632" i="4" s="1"/>
  <c r="B2633" i="4"/>
  <c r="C2633" i="4"/>
  <c r="D2633" i="4"/>
  <c r="E2633" i="4"/>
  <c r="F2633" i="4"/>
  <c r="B2634" i="4"/>
  <c r="C2634" i="4"/>
  <c r="D2634" i="4"/>
  <c r="E2634" i="4"/>
  <c r="F2634" i="4"/>
  <c r="G2634" i="4"/>
  <c r="H2634" i="4" s="1"/>
  <c r="B2635" i="4"/>
  <c r="C2635" i="4"/>
  <c r="D2635" i="4"/>
  <c r="E2635" i="4"/>
  <c r="F2635" i="4"/>
  <c r="B2636" i="4"/>
  <c r="C2636" i="4"/>
  <c r="D2636" i="4" s="1"/>
  <c r="E2636" i="4"/>
  <c r="F2636" i="4"/>
  <c r="G2636" i="4"/>
  <c r="H2636" i="4" s="1"/>
  <c r="B2637" i="4"/>
  <c r="C2637" i="4"/>
  <c r="D2637" i="4"/>
  <c r="E2637" i="4"/>
  <c r="F2637" i="4"/>
  <c r="B2638" i="4"/>
  <c r="C2638" i="4"/>
  <c r="D2638" i="4"/>
  <c r="E2638" i="4"/>
  <c r="F2638" i="4"/>
  <c r="G2638" i="4"/>
  <c r="H2638" i="4" s="1"/>
  <c r="B2639" i="4"/>
  <c r="C2639" i="4"/>
  <c r="D2639" i="4"/>
  <c r="E2639" i="4"/>
  <c r="F2639" i="4"/>
  <c r="B2640" i="4"/>
  <c r="C2640" i="4"/>
  <c r="D2640" i="4"/>
  <c r="E2640" i="4"/>
  <c r="F2640" i="4"/>
  <c r="G2640" i="4"/>
  <c r="H2640" i="4" s="1"/>
  <c r="B2641" i="4"/>
  <c r="C2641" i="4"/>
  <c r="D2641" i="4"/>
  <c r="E2641" i="4"/>
  <c r="F2641" i="4"/>
  <c r="B2642" i="4"/>
  <c r="C2642" i="4"/>
  <c r="D2642" i="4" s="1"/>
  <c r="E2642" i="4"/>
  <c r="F2642" i="4"/>
  <c r="G2642" i="4"/>
  <c r="H2642" i="4" s="1"/>
  <c r="B2643" i="4"/>
  <c r="C2643" i="4"/>
  <c r="D2643" i="4"/>
  <c r="E2643" i="4"/>
  <c r="F2643" i="4"/>
  <c r="B2644" i="4"/>
  <c r="C2644" i="4"/>
  <c r="D2644" i="4" s="1"/>
  <c r="E2644" i="4"/>
  <c r="F2644" i="4"/>
  <c r="G2644" i="4"/>
  <c r="H2644" i="4" s="1"/>
  <c r="B2645" i="4"/>
  <c r="C2645" i="4"/>
  <c r="D2645" i="4"/>
  <c r="E2645" i="4"/>
  <c r="F2645" i="4"/>
  <c r="B2646" i="4"/>
  <c r="C2646" i="4"/>
  <c r="D2646" i="4"/>
  <c r="E2646" i="4"/>
  <c r="F2646" i="4"/>
  <c r="G2646" i="4"/>
  <c r="H2646" i="4" s="1"/>
  <c r="B2647" i="4"/>
  <c r="C2647" i="4"/>
  <c r="D2647" i="4"/>
  <c r="E2647" i="4"/>
  <c r="F2647" i="4"/>
  <c r="B2648" i="4"/>
  <c r="C2648" i="4"/>
  <c r="D2648" i="4"/>
  <c r="E2648" i="4"/>
  <c r="F2648" i="4"/>
  <c r="G2648" i="4"/>
  <c r="H2648" i="4" s="1"/>
  <c r="B2649" i="4"/>
  <c r="C2649" i="4"/>
  <c r="D2649" i="4"/>
  <c r="E2649" i="4"/>
  <c r="F2649" i="4"/>
  <c r="B2650" i="4"/>
  <c r="C2650" i="4"/>
  <c r="D2650" i="4"/>
  <c r="E2650" i="4"/>
  <c r="F2650" i="4"/>
  <c r="G2650" i="4"/>
  <c r="H2650" i="4" s="1"/>
  <c r="B2651" i="4"/>
  <c r="C2651" i="4"/>
  <c r="D2651" i="4"/>
  <c r="E2651" i="4"/>
  <c r="F2651" i="4"/>
  <c r="B2652" i="4"/>
  <c r="C2652" i="4"/>
  <c r="D2652" i="4" s="1"/>
  <c r="E2652" i="4"/>
  <c r="F2652" i="4"/>
  <c r="G2652" i="4"/>
  <c r="H2652" i="4" s="1"/>
  <c r="B2653" i="4"/>
  <c r="C2653" i="4"/>
  <c r="D2653" i="4"/>
  <c r="E2653" i="4"/>
  <c r="F2653" i="4"/>
  <c r="B2654" i="4"/>
  <c r="C2654" i="4"/>
  <c r="D2654" i="4"/>
  <c r="E2654" i="4"/>
  <c r="F2654" i="4"/>
  <c r="G2654" i="4" s="1"/>
  <c r="H2654" i="4" s="1"/>
  <c r="B2655" i="4"/>
  <c r="G2655" i="4" s="1"/>
  <c r="H2655" i="4" s="1"/>
  <c r="C2655" i="4"/>
  <c r="D2655" i="4"/>
  <c r="E2655" i="4"/>
  <c r="F2655" i="4"/>
  <c r="B2656" i="4"/>
  <c r="C2656" i="4"/>
  <c r="D2656" i="4"/>
  <c r="E2656" i="4"/>
  <c r="F2656" i="4"/>
  <c r="G2656" i="4"/>
  <c r="H2656" i="4"/>
  <c r="B2657" i="4"/>
  <c r="C2657" i="4"/>
  <c r="D2657" i="4"/>
  <c r="E2657" i="4"/>
  <c r="F2657" i="4"/>
  <c r="G2657" i="4"/>
  <c r="H2657" i="4"/>
  <c r="B2658" i="4"/>
  <c r="C2658" i="4"/>
  <c r="D2658" i="4"/>
  <c r="E2658" i="4"/>
  <c r="F2658" i="4"/>
  <c r="G2658" i="4"/>
  <c r="H2658" i="4" s="1"/>
  <c r="B2659" i="4"/>
  <c r="C2659" i="4"/>
  <c r="D2659" i="4"/>
  <c r="E2659" i="4"/>
  <c r="F2659" i="4"/>
  <c r="G2659" i="4"/>
  <c r="H2659" i="4" s="1"/>
  <c r="B2660" i="4"/>
  <c r="C2660" i="4"/>
  <c r="D2660" i="4"/>
  <c r="E2660" i="4"/>
  <c r="F2660" i="4"/>
  <c r="B2661" i="4"/>
  <c r="C2661" i="4"/>
  <c r="D2661" i="4"/>
  <c r="E2661" i="4"/>
  <c r="F2661" i="4"/>
  <c r="G2661" i="4"/>
  <c r="H2661" i="4" s="1"/>
  <c r="B2662" i="4"/>
  <c r="C2662" i="4"/>
  <c r="D2662" i="4"/>
  <c r="E2662" i="4"/>
  <c r="F2662" i="4"/>
  <c r="B2663" i="4"/>
  <c r="C2663" i="4"/>
  <c r="D2663" i="4" s="1"/>
  <c r="E2663" i="4"/>
  <c r="F2663" i="4"/>
  <c r="G2663" i="4"/>
  <c r="H2663" i="4" s="1"/>
  <c r="B2664" i="4"/>
  <c r="C2664" i="4"/>
  <c r="D2664" i="4"/>
  <c r="E2664" i="4"/>
  <c r="F2664" i="4"/>
  <c r="G2664" i="4"/>
  <c r="H2664" i="4" s="1"/>
  <c r="B2665" i="4"/>
  <c r="C2665" i="4"/>
  <c r="D2665" i="4"/>
  <c r="E2665" i="4"/>
  <c r="F2665" i="4"/>
  <c r="B2666" i="4"/>
  <c r="C2666" i="4"/>
  <c r="D2666" i="4" s="1"/>
  <c r="E2666" i="4"/>
  <c r="F2666" i="4"/>
  <c r="G2666" i="4"/>
  <c r="H2666" i="4" s="1"/>
  <c r="B2667" i="4"/>
  <c r="C2667" i="4"/>
  <c r="D2667" i="4"/>
  <c r="E2667" i="4"/>
  <c r="F2667" i="4"/>
  <c r="B2668" i="4"/>
  <c r="C2668" i="4"/>
  <c r="D2668" i="4" s="1"/>
  <c r="E2668" i="4"/>
  <c r="F2668" i="4"/>
  <c r="G2668" i="4"/>
  <c r="H2668" i="4" s="1"/>
  <c r="B2669" i="4"/>
  <c r="C2669" i="4"/>
  <c r="D2669" i="4"/>
  <c r="E2669" i="4"/>
  <c r="F2669" i="4"/>
  <c r="B2670" i="4"/>
  <c r="C2670" i="4"/>
  <c r="D2670" i="4" s="1"/>
  <c r="E2670" i="4"/>
  <c r="F2670" i="4"/>
  <c r="G2670" i="4"/>
  <c r="H2670" i="4" s="1"/>
  <c r="B2671" i="4"/>
  <c r="C2671" i="4"/>
  <c r="D2671" i="4"/>
  <c r="E2671" i="4"/>
  <c r="F2671" i="4"/>
  <c r="B2672" i="4"/>
  <c r="C2672" i="4"/>
  <c r="D2672" i="4"/>
  <c r="E2672" i="4"/>
  <c r="F2672" i="4"/>
  <c r="G2672" i="4"/>
  <c r="H2672" i="4" s="1"/>
  <c r="B2673" i="4"/>
  <c r="C2673" i="4"/>
  <c r="D2673" i="4"/>
  <c r="E2673" i="4"/>
  <c r="F2673" i="4"/>
  <c r="B2674" i="4"/>
  <c r="C2674" i="4"/>
  <c r="D2674" i="4"/>
  <c r="E2674" i="4"/>
  <c r="F2674" i="4"/>
  <c r="G2674" i="4"/>
  <c r="H2674" i="4" s="1"/>
  <c r="B2675" i="4"/>
  <c r="C2675" i="4"/>
  <c r="D2675" i="4"/>
  <c r="E2675" i="4"/>
  <c r="F2675" i="4"/>
  <c r="B2676" i="4"/>
  <c r="C2676" i="4"/>
  <c r="D2676" i="4" s="1"/>
  <c r="E2676" i="4"/>
  <c r="F2676" i="4"/>
  <c r="G2676" i="4"/>
  <c r="H2676" i="4" s="1"/>
  <c r="B2677" i="4"/>
  <c r="C2677" i="4"/>
  <c r="D2677" i="4"/>
  <c r="E2677" i="4"/>
  <c r="F2677" i="4"/>
  <c r="B2678" i="4"/>
  <c r="C2678" i="4"/>
  <c r="D2678" i="4"/>
  <c r="E2678" i="4"/>
  <c r="F2678" i="4"/>
  <c r="G2678" i="4"/>
  <c r="H2678" i="4" s="1"/>
  <c r="B2679" i="4"/>
  <c r="C2679" i="4"/>
  <c r="D2679" i="4"/>
  <c r="E2679" i="4"/>
  <c r="F2679" i="4"/>
  <c r="B2680" i="4"/>
  <c r="C2680" i="4"/>
  <c r="D2680" i="4"/>
  <c r="E2680" i="4"/>
  <c r="F2680" i="4"/>
  <c r="G2680" i="4"/>
  <c r="H2680" i="4" s="1"/>
  <c r="B2681" i="4"/>
  <c r="C2681" i="4"/>
  <c r="D2681" i="4"/>
  <c r="E2681" i="4"/>
  <c r="F2681" i="4"/>
  <c r="B2682" i="4"/>
  <c r="C2682" i="4"/>
  <c r="D2682" i="4"/>
  <c r="E2682" i="4"/>
  <c r="F2682" i="4"/>
  <c r="G2682" i="4"/>
  <c r="H2682" i="4" s="1"/>
  <c r="B2683" i="4"/>
  <c r="C2683" i="4"/>
  <c r="D2683" i="4"/>
  <c r="E2683" i="4"/>
  <c r="F2683" i="4"/>
  <c r="B2684" i="4"/>
  <c r="C2684" i="4"/>
  <c r="D2684" i="4"/>
  <c r="E2684" i="4"/>
  <c r="F2684" i="4"/>
  <c r="G2684" i="4"/>
  <c r="H2684" i="4" s="1"/>
  <c r="B2685" i="4"/>
  <c r="C2685" i="4"/>
  <c r="D2685" i="4"/>
  <c r="E2685" i="4"/>
  <c r="F2685" i="4"/>
  <c r="B2686" i="4"/>
  <c r="C2686" i="4"/>
  <c r="D2686" i="4" s="1"/>
  <c r="E2686" i="4"/>
  <c r="F2686" i="4"/>
  <c r="G2686" i="4"/>
  <c r="H2686" i="4" s="1"/>
  <c r="B2687" i="4"/>
  <c r="C2687" i="4"/>
  <c r="D2687" i="4"/>
  <c r="E2687" i="4"/>
  <c r="F2687" i="4"/>
  <c r="B2688" i="4"/>
  <c r="C2688" i="4"/>
  <c r="D2688" i="4"/>
  <c r="E2688" i="4"/>
  <c r="F2688" i="4"/>
  <c r="G2688" i="4" s="1"/>
  <c r="H2688" i="4" s="1"/>
  <c r="B2689" i="4"/>
  <c r="C2689" i="4"/>
  <c r="D2689" i="4"/>
  <c r="E2689" i="4"/>
  <c r="F2689" i="4"/>
  <c r="G2689" i="4"/>
  <c r="H2689" i="4" s="1"/>
  <c r="B2690" i="4"/>
  <c r="C2690" i="4"/>
  <c r="D2690" i="4"/>
  <c r="E2690" i="4"/>
  <c r="F2690" i="4"/>
  <c r="B2691" i="4"/>
  <c r="C2691" i="4"/>
  <c r="D2691" i="4"/>
  <c r="E2691" i="4"/>
  <c r="F2691" i="4"/>
  <c r="G2691" i="4"/>
  <c r="H2691" i="4" s="1"/>
  <c r="B2692" i="4"/>
  <c r="C2692" i="4"/>
  <c r="D2692" i="4"/>
  <c r="E2692" i="4"/>
  <c r="F2692" i="4"/>
  <c r="G2692" i="4" s="1"/>
  <c r="H2692" i="4" s="1"/>
  <c r="B2693" i="4"/>
  <c r="C2693" i="4"/>
  <c r="D2693" i="4"/>
  <c r="E2693" i="4"/>
  <c r="F2693" i="4"/>
  <c r="G2693" i="4"/>
  <c r="H2693" i="4" s="1"/>
  <c r="B2694" i="4"/>
  <c r="C2694" i="4"/>
  <c r="D2694" i="4"/>
  <c r="E2694" i="4"/>
  <c r="F2694" i="4"/>
  <c r="B2695" i="4"/>
  <c r="C2695" i="4"/>
  <c r="D2695" i="4" s="1"/>
  <c r="E2695" i="4"/>
  <c r="F2695" i="4"/>
  <c r="G2695" i="4"/>
  <c r="H2695" i="4" s="1"/>
  <c r="B2696" i="4"/>
  <c r="C2696" i="4"/>
  <c r="D2696" i="4"/>
  <c r="E2696" i="4"/>
  <c r="F2696" i="4"/>
  <c r="B2697" i="4"/>
  <c r="C2697" i="4"/>
  <c r="D2697" i="4" s="1"/>
  <c r="E2697" i="4"/>
  <c r="F2697" i="4"/>
  <c r="G2697" i="4"/>
  <c r="H2697" i="4" s="1"/>
  <c r="B2698" i="4"/>
  <c r="C2698" i="4"/>
  <c r="D2698" i="4"/>
  <c r="E2698" i="4"/>
  <c r="F2698" i="4"/>
  <c r="B2699" i="4"/>
  <c r="C2699" i="4"/>
  <c r="D2699" i="4"/>
  <c r="E2699" i="4"/>
  <c r="F2699" i="4"/>
  <c r="G2699" i="4"/>
  <c r="H2699" i="4" s="1"/>
  <c r="B2700" i="4"/>
  <c r="C2700" i="4"/>
  <c r="D2700" i="4"/>
  <c r="E2700" i="4"/>
  <c r="F2700" i="4"/>
  <c r="B2701" i="4"/>
  <c r="C2701" i="4"/>
  <c r="D2701" i="4"/>
  <c r="E2701" i="4"/>
  <c r="F2701" i="4"/>
  <c r="G2701" i="4"/>
  <c r="H2701" i="4" s="1"/>
  <c r="B2702" i="4"/>
  <c r="C2702" i="4"/>
  <c r="D2702" i="4"/>
  <c r="E2702" i="4"/>
  <c r="F2702" i="4"/>
  <c r="B2703" i="4"/>
  <c r="C2703" i="4"/>
  <c r="D2703" i="4"/>
  <c r="E2703" i="4"/>
  <c r="F2703" i="4"/>
  <c r="G2703" i="4"/>
  <c r="H2703" i="4" s="1"/>
  <c r="B2704" i="4"/>
  <c r="C2704" i="4"/>
  <c r="D2704" i="4"/>
  <c r="E2704" i="4"/>
  <c r="F2704" i="4"/>
  <c r="B2705" i="4"/>
  <c r="C2705" i="4"/>
  <c r="D2705" i="4"/>
  <c r="E2705" i="4"/>
  <c r="F2705" i="4"/>
  <c r="G2705" i="4"/>
  <c r="H2705" i="4" s="1"/>
  <c r="B2706" i="4"/>
  <c r="C2706" i="4"/>
  <c r="D2706" i="4"/>
  <c r="E2706" i="4"/>
  <c r="F2706" i="4"/>
  <c r="B2707" i="4"/>
  <c r="C2707" i="4"/>
  <c r="D2707" i="4"/>
  <c r="E2707" i="4"/>
  <c r="F2707" i="4"/>
  <c r="G2707" i="4"/>
  <c r="H2707" i="4" s="1"/>
  <c r="B2708" i="4"/>
  <c r="C2708" i="4"/>
  <c r="D2708" i="4"/>
  <c r="E2708" i="4"/>
  <c r="F2708" i="4"/>
  <c r="B2709" i="4"/>
  <c r="C2709" i="4"/>
  <c r="D2709" i="4" s="1"/>
  <c r="E2709" i="4"/>
  <c r="F2709" i="4"/>
  <c r="G2709" i="4"/>
  <c r="H2709" i="4" s="1"/>
  <c r="B2710" i="4"/>
  <c r="C2710" i="4"/>
  <c r="D2710" i="4"/>
  <c r="E2710" i="4"/>
  <c r="F2710" i="4"/>
  <c r="B2711" i="4"/>
  <c r="C2711" i="4"/>
  <c r="D2711" i="4"/>
  <c r="E2711" i="4"/>
  <c r="F2711" i="4"/>
  <c r="G2711" i="4"/>
  <c r="H2711" i="4" s="1"/>
  <c r="B2712" i="4"/>
  <c r="C2712" i="4"/>
  <c r="D2712" i="4"/>
  <c r="E2712" i="4"/>
  <c r="F2712" i="4"/>
  <c r="B2713" i="4"/>
  <c r="C2713" i="4"/>
  <c r="D2713" i="4" s="1"/>
  <c r="E2713" i="4"/>
  <c r="F2713" i="4"/>
  <c r="G2713" i="4" s="1"/>
  <c r="H2713" i="4" s="1"/>
  <c r="B2714" i="4"/>
  <c r="C2714" i="4"/>
  <c r="D2714" i="4" s="1"/>
  <c r="E2714" i="4"/>
  <c r="F2714" i="4"/>
  <c r="G2714" i="4"/>
  <c r="H2714" i="4" s="1"/>
  <c r="B2715" i="4"/>
  <c r="C2715" i="4"/>
  <c r="D2715" i="4"/>
  <c r="E2715" i="4"/>
  <c r="F2715" i="4"/>
  <c r="B2716" i="4"/>
  <c r="C2716" i="4"/>
  <c r="D2716" i="4"/>
  <c r="E2716" i="4"/>
  <c r="F2716" i="4"/>
  <c r="G2716" i="4"/>
  <c r="H2716" i="4" s="1"/>
  <c r="B2717" i="4"/>
  <c r="C2717" i="4"/>
  <c r="D2717" i="4"/>
  <c r="E2717" i="4"/>
  <c r="F2717" i="4"/>
  <c r="B2718" i="4"/>
  <c r="C2718" i="4"/>
  <c r="D2718" i="4"/>
  <c r="E2718" i="4"/>
  <c r="F2718" i="4"/>
  <c r="G2718" i="4" s="1"/>
  <c r="H2718" i="4" s="1"/>
  <c r="B2719" i="4"/>
  <c r="C2719" i="4"/>
  <c r="D2719" i="4"/>
  <c r="E2719" i="4"/>
  <c r="F2719" i="4"/>
  <c r="G2719" i="4"/>
  <c r="H2719" i="4" s="1"/>
  <c r="B2720" i="4"/>
  <c r="C2720" i="4"/>
  <c r="D2720" i="4"/>
  <c r="E2720" i="4"/>
  <c r="F2720" i="4"/>
  <c r="B2721" i="4"/>
  <c r="C2721" i="4"/>
  <c r="D2721" i="4"/>
  <c r="E2721" i="4"/>
  <c r="F2721" i="4"/>
  <c r="G2721" i="4"/>
  <c r="H2721" i="4" s="1"/>
  <c r="B2722" i="4"/>
  <c r="C2722" i="4"/>
  <c r="D2722" i="4"/>
  <c r="E2722" i="4"/>
  <c r="F2722" i="4"/>
  <c r="B2723" i="4"/>
  <c r="C2723" i="4"/>
  <c r="D2723" i="4"/>
  <c r="E2723" i="4"/>
  <c r="F2723" i="4"/>
  <c r="G2723" i="4"/>
  <c r="H2723" i="4" s="1"/>
  <c r="B2724" i="4"/>
  <c r="C2724" i="4"/>
  <c r="D2724" i="4"/>
  <c r="E2724" i="4"/>
  <c r="F2724" i="4"/>
  <c r="B2725" i="4"/>
  <c r="C2725" i="4"/>
  <c r="D2725" i="4"/>
  <c r="E2725" i="4"/>
  <c r="F2725" i="4"/>
  <c r="G2725" i="4"/>
  <c r="H2725" i="4" s="1"/>
  <c r="B2726" i="4"/>
  <c r="C2726" i="4"/>
  <c r="D2726" i="4"/>
  <c r="E2726" i="4"/>
  <c r="F2726" i="4"/>
  <c r="B2727" i="4"/>
  <c r="C2727" i="4"/>
  <c r="D2727" i="4"/>
  <c r="E2727" i="4"/>
  <c r="F2727" i="4"/>
  <c r="G2727" i="4"/>
  <c r="H2727" i="4" s="1"/>
  <c r="B2728" i="4"/>
  <c r="C2728" i="4"/>
  <c r="D2728" i="4"/>
  <c r="E2728" i="4"/>
  <c r="F2728" i="4"/>
  <c r="B2729" i="4"/>
  <c r="C2729" i="4"/>
  <c r="D2729" i="4" s="1"/>
  <c r="E2729" i="4"/>
  <c r="F2729" i="4"/>
  <c r="G2729" i="4"/>
  <c r="H2729" i="4" s="1"/>
  <c r="B2730" i="4"/>
  <c r="C2730" i="4"/>
  <c r="D2730" i="4"/>
  <c r="E2730" i="4"/>
  <c r="F2730" i="4"/>
  <c r="B2731" i="4"/>
  <c r="C2731" i="4"/>
  <c r="D2731" i="4" s="1"/>
  <c r="E2731" i="4"/>
  <c r="F2731" i="4"/>
  <c r="G2731" i="4"/>
  <c r="H2731" i="4" s="1"/>
  <c r="B2732" i="4"/>
  <c r="C2732" i="4"/>
  <c r="D2732" i="4"/>
  <c r="E2732" i="4"/>
  <c r="F2732" i="4"/>
  <c r="B2733" i="4"/>
  <c r="C2733" i="4"/>
  <c r="D2733" i="4"/>
  <c r="E2733" i="4"/>
  <c r="F2733" i="4"/>
  <c r="G2733" i="4"/>
  <c r="H2733" i="4" s="1"/>
  <c r="B2734" i="4"/>
  <c r="C2734" i="4"/>
  <c r="D2734" i="4"/>
  <c r="E2734" i="4"/>
  <c r="F2734" i="4"/>
  <c r="B2735" i="4"/>
  <c r="G2735" i="4" s="1"/>
  <c r="H2735" i="4" s="1"/>
  <c r="C2735" i="4"/>
  <c r="D2735" i="4"/>
  <c r="E2735" i="4"/>
  <c r="F2735" i="4"/>
  <c r="B2736" i="4"/>
  <c r="C2736" i="4"/>
  <c r="D2736" i="4"/>
  <c r="E2736" i="4"/>
  <c r="F2736" i="4"/>
  <c r="G2736" i="4"/>
  <c r="H2736" i="4" s="1"/>
  <c r="B2737" i="4"/>
  <c r="C2737" i="4"/>
  <c r="D2737" i="4"/>
  <c r="E2737" i="4"/>
  <c r="F2737" i="4"/>
  <c r="B2738" i="4"/>
  <c r="C2738" i="4"/>
  <c r="D2738" i="4"/>
  <c r="E2738" i="4"/>
  <c r="F2738" i="4"/>
  <c r="G2738" i="4"/>
  <c r="H2738" i="4" s="1"/>
  <c r="B2739" i="4"/>
  <c r="C2739" i="4"/>
  <c r="D2739" i="4"/>
  <c r="E2739" i="4"/>
  <c r="F2739" i="4"/>
  <c r="B2740" i="4"/>
  <c r="C2740" i="4"/>
  <c r="D2740" i="4"/>
  <c r="E2740" i="4"/>
  <c r="F2740" i="4"/>
  <c r="G2740" i="4"/>
  <c r="H2740" i="4" s="1"/>
  <c r="B2741" i="4"/>
  <c r="C2741" i="4"/>
  <c r="D2741" i="4"/>
  <c r="E2741" i="4"/>
  <c r="F2741" i="4"/>
  <c r="B2742" i="4"/>
  <c r="C2742" i="4"/>
  <c r="D2742" i="4"/>
  <c r="E2742" i="4"/>
  <c r="F2742" i="4"/>
  <c r="G2742" i="4"/>
  <c r="H2742" i="4" s="1"/>
  <c r="B2743" i="4"/>
  <c r="C2743" i="4"/>
  <c r="D2743" i="4"/>
  <c r="E2743" i="4"/>
  <c r="F2743" i="4"/>
  <c r="B2744" i="4"/>
  <c r="C2744" i="4"/>
  <c r="D2744" i="4" s="1"/>
  <c r="E2744" i="4"/>
  <c r="F2744" i="4"/>
  <c r="G2744" i="4"/>
  <c r="H2744" i="4" s="1"/>
  <c r="B2745" i="4"/>
  <c r="C2745" i="4"/>
  <c r="D2745" i="4"/>
  <c r="E2745" i="4"/>
  <c r="F2745" i="4"/>
  <c r="B2746" i="4"/>
  <c r="C2746" i="4"/>
  <c r="D2746" i="4"/>
  <c r="E2746" i="4"/>
  <c r="F2746" i="4"/>
  <c r="G2746" i="4"/>
  <c r="H2746" i="4" s="1"/>
  <c r="B2747" i="4"/>
  <c r="C2747" i="4"/>
  <c r="D2747" i="4"/>
  <c r="E2747" i="4"/>
  <c r="F2747" i="4"/>
  <c r="B2748" i="4"/>
  <c r="C2748" i="4"/>
  <c r="D2748" i="4"/>
  <c r="E2748" i="4"/>
  <c r="F2748" i="4"/>
  <c r="G2748" i="4"/>
  <c r="H2748" i="4" s="1"/>
  <c r="B2749" i="4"/>
  <c r="C2749" i="4"/>
  <c r="D2749" i="4"/>
  <c r="E2749" i="4"/>
  <c r="F2749" i="4"/>
  <c r="B2750" i="4"/>
  <c r="C2750" i="4"/>
  <c r="D2750" i="4"/>
  <c r="E2750" i="4"/>
  <c r="F2750" i="4"/>
  <c r="G2750" i="4"/>
  <c r="H2750" i="4" s="1"/>
  <c r="B2751" i="4"/>
  <c r="C2751" i="4"/>
  <c r="D2751" i="4"/>
  <c r="E2751" i="4"/>
  <c r="F2751" i="4"/>
  <c r="B2752" i="4"/>
  <c r="C2752" i="4"/>
  <c r="D2752" i="4" s="1"/>
  <c r="E2752" i="4"/>
  <c r="F2752" i="4"/>
  <c r="G2752" i="4"/>
  <c r="H2752" i="4" s="1"/>
  <c r="B2753" i="4"/>
  <c r="C2753" i="4"/>
  <c r="D2753" i="4"/>
  <c r="E2753" i="4"/>
  <c r="F2753" i="4"/>
  <c r="B2754" i="4"/>
  <c r="C2754" i="4"/>
  <c r="D2754" i="4"/>
  <c r="E2754" i="4"/>
  <c r="F2754" i="4"/>
  <c r="G2754" i="4"/>
  <c r="H2754" i="4" s="1"/>
  <c r="B2755" i="4"/>
  <c r="C2755" i="4"/>
  <c r="D2755" i="4"/>
  <c r="E2755" i="4"/>
  <c r="F2755" i="4"/>
  <c r="B2756" i="4"/>
  <c r="C2756" i="4"/>
  <c r="D2756" i="4"/>
  <c r="E2756" i="4"/>
  <c r="F2756" i="4"/>
  <c r="G2756" i="4"/>
  <c r="H2756" i="4" s="1"/>
  <c r="B2757" i="4"/>
  <c r="C2757" i="4"/>
  <c r="D2757" i="4"/>
  <c r="E2757" i="4"/>
  <c r="F2757" i="4"/>
  <c r="G2757" i="4"/>
  <c r="H2757" i="4" s="1"/>
  <c r="B2758" i="4"/>
  <c r="C2758" i="4"/>
  <c r="D2758" i="4"/>
  <c r="E2758" i="4"/>
  <c r="F2758" i="4"/>
  <c r="B2759" i="4"/>
  <c r="C2759" i="4"/>
  <c r="D2759" i="4" s="1"/>
  <c r="E2759" i="4"/>
  <c r="F2759" i="4"/>
  <c r="G2759" i="4"/>
  <c r="H2759" i="4" s="1"/>
  <c r="B2760" i="4"/>
  <c r="C2760" i="4"/>
  <c r="D2760" i="4"/>
  <c r="E2760" i="4"/>
  <c r="F2760" i="4"/>
  <c r="B2761" i="4"/>
  <c r="C2761" i="4"/>
  <c r="D2761" i="4"/>
  <c r="E2761" i="4"/>
  <c r="F2761" i="4"/>
  <c r="G2761" i="4"/>
  <c r="H2761" i="4" s="1"/>
  <c r="B2762" i="4"/>
  <c r="C2762" i="4"/>
  <c r="D2762" i="4"/>
  <c r="E2762" i="4"/>
  <c r="F2762" i="4"/>
  <c r="B2763" i="4"/>
  <c r="C2763" i="4"/>
  <c r="D2763" i="4"/>
  <c r="E2763" i="4"/>
  <c r="F2763" i="4"/>
  <c r="G2763" i="4"/>
  <c r="H2763" i="4" s="1"/>
  <c r="B2764" i="4"/>
  <c r="C2764" i="4"/>
  <c r="D2764" i="4"/>
  <c r="E2764" i="4"/>
  <c r="F2764" i="4"/>
  <c r="B2765" i="4"/>
  <c r="C2765" i="4"/>
  <c r="D2765" i="4"/>
  <c r="E2765" i="4"/>
  <c r="F2765" i="4"/>
  <c r="G2765" i="4" s="1"/>
  <c r="H2765" i="4" s="1"/>
  <c r="B2766" i="4"/>
  <c r="C2766" i="4"/>
  <c r="D2766" i="4" s="1"/>
  <c r="E2766" i="4"/>
  <c r="F2766" i="4"/>
  <c r="G2766" i="4" s="1"/>
  <c r="H2766" i="4" s="1"/>
  <c r="B2767" i="4"/>
  <c r="C2767" i="4"/>
  <c r="D2767" i="4"/>
  <c r="E2767" i="4"/>
  <c r="F2767" i="4"/>
  <c r="G2767" i="4"/>
  <c r="H2767" i="4" s="1"/>
  <c r="B2768" i="4"/>
  <c r="C2768" i="4"/>
  <c r="D2768" i="4"/>
  <c r="E2768" i="4"/>
  <c r="F2768" i="4"/>
  <c r="B2769" i="4"/>
  <c r="C2769" i="4"/>
  <c r="D2769" i="4" s="1"/>
  <c r="E2769" i="4"/>
  <c r="F2769" i="4"/>
  <c r="G2769" i="4"/>
  <c r="H2769" i="4" s="1"/>
  <c r="B2770" i="4"/>
  <c r="C2770" i="4"/>
  <c r="D2770" i="4"/>
  <c r="E2770" i="4"/>
  <c r="F2770" i="4"/>
  <c r="B2771" i="4"/>
  <c r="C2771" i="4"/>
  <c r="D2771" i="4"/>
  <c r="E2771" i="4"/>
  <c r="F2771" i="4"/>
  <c r="G2771" i="4"/>
  <c r="H2771" i="4" s="1"/>
  <c r="B2772" i="4"/>
  <c r="C2772" i="4"/>
  <c r="D2772" i="4"/>
  <c r="E2772" i="4"/>
  <c r="F2772" i="4"/>
  <c r="B2773" i="4"/>
  <c r="C2773" i="4"/>
  <c r="D2773" i="4" s="1"/>
  <c r="E2773" i="4"/>
  <c r="F2773" i="4"/>
  <c r="G2773" i="4"/>
  <c r="H2773" i="4" s="1"/>
  <c r="B2774" i="4"/>
  <c r="C2774" i="4"/>
  <c r="D2774" i="4"/>
  <c r="E2774" i="4"/>
  <c r="F2774" i="4"/>
  <c r="B2775" i="4"/>
  <c r="C2775" i="4"/>
  <c r="D2775" i="4"/>
  <c r="E2775" i="4"/>
  <c r="F2775" i="4"/>
  <c r="G2775" i="4"/>
  <c r="H2775" i="4" s="1"/>
  <c r="B2776" i="4"/>
  <c r="C2776" i="4"/>
  <c r="D2776" i="4"/>
  <c r="E2776" i="4"/>
  <c r="F2776" i="4"/>
  <c r="B2777" i="4"/>
  <c r="C2777" i="4"/>
  <c r="D2777" i="4"/>
  <c r="E2777" i="4"/>
  <c r="F2777" i="4"/>
  <c r="B2778" i="4"/>
  <c r="C2778" i="4"/>
  <c r="D2778" i="4"/>
  <c r="E2778" i="4"/>
  <c r="F2778" i="4"/>
  <c r="G2778" i="4"/>
  <c r="H2778" i="4" s="1"/>
  <c r="B2779" i="4"/>
  <c r="C2779" i="4"/>
  <c r="D2779" i="4"/>
  <c r="E2779" i="4"/>
  <c r="F2779" i="4"/>
  <c r="B2780" i="4"/>
  <c r="C2780" i="4"/>
  <c r="D2780" i="4"/>
  <c r="E2780" i="4"/>
  <c r="F2780" i="4"/>
  <c r="G2780" i="4"/>
  <c r="H2780" i="4" s="1"/>
  <c r="B2781" i="4"/>
  <c r="C2781" i="4"/>
  <c r="D2781" i="4"/>
  <c r="E2781" i="4"/>
  <c r="F2781" i="4"/>
  <c r="B2782" i="4"/>
  <c r="C2782" i="4"/>
  <c r="D2782" i="4"/>
  <c r="E2782" i="4"/>
  <c r="F2782" i="4"/>
  <c r="G2782" i="4"/>
  <c r="H2782" i="4" s="1"/>
  <c r="B2783" i="4"/>
  <c r="C2783" i="4"/>
  <c r="D2783" i="4"/>
  <c r="E2783" i="4"/>
  <c r="F2783" i="4"/>
  <c r="B2784" i="4"/>
  <c r="C2784" i="4"/>
  <c r="D2784" i="4"/>
  <c r="E2784" i="4"/>
  <c r="F2784" i="4"/>
  <c r="G2784" i="4"/>
  <c r="H2784" i="4" s="1"/>
  <c r="B2785" i="4"/>
  <c r="C2785" i="4"/>
  <c r="D2785" i="4"/>
  <c r="E2785" i="4"/>
  <c r="F2785" i="4"/>
  <c r="B2786" i="4"/>
  <c r="C2786" i="4"/>
  <c r="D2786" i="4" s="1"/>
  <c r="E2786" i="4"/>
  <c r="F2786" i="4"/>
  <c r="G2786" i="4"/>
  <c r="H2786" i="4" s="1"/>
  <c r="B2787" i="4"/>
  <c r="C2787" i="4"/>
  <c r="D2787" i="4"/>
  <c r="E2787" i="4"/>
  <c r="F2787" i="4"/>
  <c r="B2788" i="4"/>
  <c r="C2788" i="4"/>
  <c r="D2788" i="4"/>
  <c r="E2788" i="4"/>
  <c r="F2788" i="4"/>
  <c r="G2788" i="4" s="1"/>
  <c r="H2788" i="4" s="1"/>
  <c r="B2789" i="4"/>
  <c r="C2789" i="4"/>
  <c r="D2789" i="4"/>
  <c r="E2789" i="4"/>
  <c r="F2789" i="4"/>
  <c r="G2789" i="4"/>
  <c r="H2789" i="4" s="1"/>
  <c r="B2790" i="4"/>
  <c r="C2790" i="4"/>
  <c r="D2790" i="4"/>
  <c r="E2790" i="4"/>
  <c r="F2790" i="4"/>
  <c r="B2791" i="4"/>
  <c r="C2791" i="4"/>
  <c r="D2791" i="4"/>
  <c r="E2791" i="4"/>
  <c r="F2791" i="4"/>
  <c r="G2791" i="4"/>
  <c r="H2791" i="4" s="1"/>
  <c r="B2792" i="4"/>
  <c r="C2792" i="4"/>
  <c r="D2792" i="4"/>
  <c r="E2792" i="4"/>
  <c r="F2792" i="4"/>
  <c r="B2793" i="4"/>
  <c r="C2793" i="4"/>
  <c r="D2793" i="4" s="1"/>
  <c r="E2793" i="4"/>
  <c r="F2793" i="4"/>
  <c r="G2793" i="4"/>
  <c r="H2793" i="4" s="1"/>
  <c r="B2794" i="4"/>
  <c r="C2794" i="4"/>
  <c r="D2794" i="4"/>
  <c r="E2794" i="4"/>
  <c r="F2794" i="4"/>
  <c r="B2795" i="4"/>
  <c r="C2795" i="4"/>
  <c r="D2795" i="4"/>
  <c r="E2795" i="4"/>
  <c r="F2795" i="4"/>
  <c r="G2795" i="4" s="1"/>
  <c r="H2795" i="4" s="1"/>
  <c r="B2796" i="4"/>
  <c r="C2796" i="4"/>
  <c r="D2796" i="4" s="1"/>
  <c r="E2796" i="4"/>
  <c r="F2796" i="4"/>
  <c r="G2796" i="4"/>
  <c r="H2796" i="4" s="1"/>
  <c r="B2797" i="4"/>
  <c r="C2797" i="4"/>
  <c r="D2797" i="4"/>
  <c r="E2797" i="4"/>
  <c r="F2797" i="4"/>
  <c r="B2798" i="4"/>
  <c r="C2798" i="4"/>
  <c r="D2798" i="4"/>
  <c r="E2798" i="4"/>
  <c r="F2798" i="4"/>
  <c r="G2798" i="4"/>
  <c r="H2798" i="4" s="1"/>
  <c r="B2799" i="4"/>
  <c r="C2799" i="4"/>
  <c r="D2799" i="4"/>
  <c r="E2799" i="4"/>
  <c r="F2799" i="4"/>
  <c r="B2800" i="4"/>
  <c r="C2800" i="4"/>
  <c r="D2800" i="4"/>
  <c r="E2800" i="4"/>
  <c r="F2800" i="4"/>
  <c r="G2800" i="4"/>
  <c r="H2800" i="4" s="1"/>
  <c r="B2801" i="4"/>
  <c r="C2801" i="4"/>
  <c r="D2801" i="4"/>
  <c r="E2801" i="4"/>
  <c r="F2801" i="4"/>
  <c r="B2802" i="4"/>
  <c r="C2802" i="4"/>
  <c r="D2802" i="4"/>
  <c r="E2802" i="4"/>
  <c r="F2802" i="4"/>
  <c r="G2802" i="4"/>
  <c r="H2802" i="4" s="1"/>
  <c r="B2803" i="4"/>
  <c r="C2803" i="4"/>
  <c r="D2803" i="4"/>
  <c r="E2803" i="4"/>
  <c r="F2803" i="4"/>
  <c r="B2804" i="4"/>
  <c r="C2804" i="4"/>
  <c r="D2804" i="4" s="1"/>
  <c r="E2804" i="4"/>
  <c r="F2804" i="4"/>
  <c r="G2804" i="4"/>
  <c r="H2804" i="4" s="1"/>
  <c r="B2805" i="4"/>
  <c r="C2805" i="4"/>
  <c r="D2805" i="4"/>
  <c r="E2805" i="4"/>
  <c r="F2805" i="4"/>
  <c r="B2806" i="4"/>
  <c r="C2806" i="4"/>
  <c r="D2806" i="4"/>
  <c r="E2806" i="4"/>
  <c r="F2806" i="4"/>
  <c r="G2806" i="4"/>
  <c r="H2806" i="4" s="1"/>
  <c r="B2807" i="4"/>
  <c r="C2807" i="4"/>
  <c r="D2807" i="4"/>
  <c r="E2807" i="4"/>
  <c r="F2807" i="4"/>
  <c r="B2808" i="4"/>
  <c r="C2808" i="4"/>
  <c r="D2808" i="4" s="1"/>
  <c r="E2808" i="4"/>
  <c r="F2808" i="4"/>
  <c r="G2808" i="4"/>
  <c r="H2808" i="4" s="1"/>
  <c r="B2809" i="4"/>
  <c r="C2809" i="4"/>
  <c r="D2809" i="4"/>
  <c r="E2809" i="4"/>
  <c r="F2809" i="4"/>
  <c r="B2810" i="4"/>
  <c r="C2810" i="4"/>
  <c r="D2810" i="4"/>
  <c r="E2810" i="4"/>
  <c r="F2810" i="4"/>
  <c r="G2810" i="4" s="1"/>
  <c r="H2810" i="4" s="1"/>
  <c r="B2811" i="4"/>
  <c r="C2811" i="4"/>
  <c r="D2811" i="4"/>
  <c r="E2811" i="4"/>
  <c r="F2811" i="4"/>
  <c r="G2811" i="4"/>
  <c r="H2811" i="4" s="1"/>
  <c r="B2812" i="4"/>
  <c r="C2812" i="4"/>
  <c r="D2812" i="4"/>
  <c r="E2812" i="4"/>
  <c r="F2812" i="4"/>
  <c r="B2813" i="4"/>
  <c r="C2813" i="4"/>
  <c r="D2813" i="4" s="1"/>
  <c r="E2813" i="4"/>
  <c r="F2813" i="4"/>
  <c r="G2813" i="4"/>
  <c r="H2813" i="4" s="1"/>
  <c r="B2814" i="4"/>
  <c r="C2814" i="4"/>
  <c r="D2814" i="4"/>
  <c r="E2814" i="4"/>
  <c r="F2814" i="4"/>
  <c r="B2815" i="4"/>
  <c r="C2815" i="4"/>
  <c r="D2815" i="4"/>
  <c r="E2815" i="4"/>
  <c r="F2815" i="4"/>
  <c r="G2815" i="4"/>
  <c r="H2815" i="4" s="1"/>
  <c r="B2816" i="4"/>
  <c r="C2816" i="4"/>
  <c r="D2816" i="4"/>
  <c r="E2816" i="4"/>
  <c r="F2816" i="4"/>
  <c r="B2817" i="4"/>
  <c r="C2817" i="4"/>
  <c r="D2817" i="4"/>
  <c r="E2817" i="4"/>
  <c r="F2817" i="4"/>
  <c r="G2817" i="4"/>
  <c r="H2817" i="4" s="1"/>
  <c r="B2818" i="4"/>
  <c r="C2818" i="4"/>
  <c r="D2818" i="4"/>
  <c r="E2818" i="4"/>
  <c r="F2818" i="4"/>
  <c r="B2819" i="4"/>
  <c r="C2819" i="4"/>
  <c r="D2819" i="4"/>
  <c r="E2819" i="4"/>
  <c r="F2819" i="4"/>
  <c r="G2819" i="4"/>
  <c r="H2819" i="4" s="1"/>
  <c r="B2820" i="4"/>
  <c r="C2820" i="4"/>
  <c r="D2820" i="4"/>
  <c r="E2820" i="4"/>
  <c r="F2820" i="4"/>
  <c r="G2820" i="4" s="1"/>
  <c r="H2820" i="4" s="1"/>
  <c r="B2821" i="4"/>
  <c r="C2821" i="4"/>
  <c r="D2821" i="4" s="1"/>
  <c r="E2821" i="4"/>
  <c r="F2821" i="4"/>
  <c r="G2821" i="4"/>
  <c r="H2821" i="4" s="1"/>
  <c r="B2822" i="4"/>
  <c r="C2822" i="4"/>
  <c r="D2822" i="4"/>
  <c r="E2822" i="4"/>
  <c r="F2822" i="4"/>
  <c r="B2823" i="4"/>
  <c r="C2823" i="4"/>
  <c r="D2823" i="4"/>
  <c r="E2823" i="4"/>
  <c r="F2823" i="4"/>
  <c r="G2823" i="4"/>
  <c r="H2823" i="4" s="1"/>
  <c r="B2824" i="4"/>
  <c r="C2824" i="4"/>
  <c r="D2824" i="4"/>
  <c r="E2824" i="4"/>
  <c r="F2824" i="4"/>
  <c r="B2825" i="4"/>
  <c r="C2825" i="4"/>
  <c r="D2825" i="4"/>
  <c r="E2825" i="4"/>
  <c r="F2825" i="4"/>
  <c r="G2825" i="4"/>
  <c r="H2825" i="4" s="1"/>
  <c r="B2826" i="4"/>
  <c r="C2826" i="4"/>
  <c r="D2826" i="4"/>
  <c r="E2826" i="4"/>
  <c r="F2826" i="4"/>
  <c r="B2827" i="4"/>
  <c r="C2827" i="4"/>
  <c r="D2827" i="4"/>
  <c r="E2827" i="4"/>
  <c r="F2827" i="4"/>
  <c r="G2827" i="4"/>
  <c r="H2827" i="4" s="1"/>
  <c r="B2828" i="4"/>
  <c r="C2828" i="4"/>
  <c r="D2828" i="4"/>
  <c r="E2828" i="4"/>
  <c r="F2828" i="4"/>
  <c r="G2828" i="4" s="1"/>
  <c r="H2828" i="4" s="1"/>
  <c r="B2829" i="4"/>
  <c r="C2829" i="4"/>
  <c r="D2829" i="4" s="1"/>
  <c r="E2829" i="4"/>
  <c r="F2829" i="4"/>
  <c r="G2829" i="4"/>
  <c r="H2829" i="4" s="1"/>
  <c r="B2830" i="4"/>
  <c r="C2830" i="4"/>
  <c r="D2830" i="4"/>
  <c r="E2830" i="4"/>
  <c r="F2830" i="4"/>
  <c r="B2831" i="4"/>
  <c r="C2831" i="4"/>
  <c r="D2831" i="4"/>
  <c r="E2831" i="4"/>
  <c r="F2831" i="4"/>
  <c r="G2831" i="4"/>
  <c r="H2831" i="4" s="1"/>
  <c r="B2832" i="4"/>
  <c r="C2832" i="4"/>
  <c r="D2832" i="4"/>
  <c r="E2832" i="4"/>
  <c r="F2832" i="4"/>
  <c r="B2833" i="4"/>
  <c r="C2833" i="4"/>
  <c r="D2833" i="4"/>
  <c r="E2833" i="4"/>
  <c r="F2833" i="4"/>
  <c r="G2833" i="4"/>
  <c r="H2833" i="4" s="1"/>
  <c r="B2834" i="4"/>
  <c r="C2834" i="4"/>
  <c r="D2834" i="4"/>
  <c r="E2834" i="4"/>
  <c r="F2834" i="4"/>
  <c r="B2835" i="4"/>
  <c r="C2835" i="4"/>
  <c r="D2835" i="4"/>
  <c r="E2835" i="4"/>
  <c r="F2835" i="4"/>
  <c r="G2835" i="4"/>
  <c r="H2835" i="4" s="1"/>
  <c r="B2836" i="4"/>
  <c r="C2836" i="4"/>
  <c r="D2836" i="4"/>
  <c r="E2836" i="4"/>
  <c r="F2836" i="4"/>
  <c r="B2837" i="4"/>
  <c r="C2837" i="4"/>
  <c r="D2837" i="4" s="1"/>
  <c r="E2837" i="4"/>
  <c r="F2837" i="4"/>
  <c r="G2837" i="4"/>
  <c r="H2837" i="4" s="1"/>
  <c r="B2838" i="4"/>
  <c r="C2838" i="4"/>
  <c r="D2838" i="4"/>
  <c r="E2838" i="4"/>
  <c r="F2838" i="4"/>
  <c r="B2839" i="4"/>
  <c r="C2839" i="4"/>
  <c r="D2839" i="4"/>
  <c r="E2839" i="4"/>
  <c r="F2839" i="4"/>
  <c r="G2839" i="4"/>
  <c r="H2839" i="4" s="1"/>
  <c r="B2840" i="4"/>
  <c r="C2840" i="4"/>
  <c r="D2840" i="4"/>
  <c r="E2840" i="4"/>
  <c r="F2840" i="4"/>
  <c r="B2841" i="4"/>
  <c r="C2841" i="4"/>
  <c r="D2841" i="4"/>
  <c r="E2841" i="4"/>
  <c r="F2841" i="4"/>
  <c r="G2841" i="4"/>
  <c r="H2841" i="4" s="1"/>
  <c r="B2842" i="4"/>
  <c r="C2842" i="4"/>
  <c r="D2842" i="4"/>
  <c r="E2842" i="4"/>
  <c r="F2842" i="4"/>
  <c r="B2843" i="4"/>
  <c r="C2843" i="4"/>
  <c r="D2843" i="4"/>
  <c r="E2843" i="4"/>
  <c r="F2843" i="4"/>
  <c r="G2843" i="4"/>
  <c r="H2843" i="4" s="1"/>
  <c r="B2844" i="4"/>
  <c r="C2844" i="4"/>
  <c r="D2844" i="4"/>
  <c r="E2844" i="4"/>
  <c r="F2844" i="4"/>
  <c r="B2845" i="4"/>
  <c r="C2845" i="4"/>
  <c r="D2845" i="4" s="1"/>
  <c r="E2845" i="4"/>
  <c r="F2845" i="4"/>
  <c r="B2846" i="4"/>
  <c r="C2846" i="4"/>
  <c r="D2846" i="4"/>
  <c r="E2846" i="4"/>
  <c r="F2846" i="4"/>
  <c r="G2846" i="4"/>
  <c r="H2846" i="4"/>
  <c r="B2847" i="4"/>
  <c r="C2847" i="4"/>
  <c r="D2847" i="4"/>
  <c r="E2847" i="4"/>
  <c r="F2847" i="4"/>
  <c r="G2847" i="4"/>
  <c r="H2847" i="4"/>
  <c r="B2848" i="4"/>
  <c r="C2848" i="4"/>
  <c r="D2848" i="4"/>
  <c r="E2848" i="4"/>
  <c r="F2848" i="4"/>
  <c r="B2849" i="4"/>
  <c r="C2849" i="4"/>
  <c r="D2849" i="4"/>
  <c r="E2849" i="4"/>
  <c r="F2849" i="4"/>
  <c r="G2849" i="4"/>
  <c r="H2849" i="4" s="1"/>
  <c r="B2850" i="4"/>
  <c r="C2850" i="4"/>
  <c r="D2850" i="4"/>
  <c r="E2850" i="4"/>
  <c r="F2850" i="4"/>
  <c r="G2850" i="4" s="1"/>
  <c r="H2850" i="4" s="1"/>
  <c r="B2851" i="4"/>
  <c r="C2851" i="4"/>
  <c r="D2851" i="4" s="1"/>
  <c r="E2851" i="4"/>
  <c r="F2851" i="4"/>
  <c r="G2851" i="4" s="1"/>
  <c r="H2851" i="4" s="1"/>
  <c r="B2852" i="4"/>
  <c r="C2852" i="4"/>
  <c r="D2852" i="4" s="1"/>
  <c r="E2852" i="4"/>
  <c r="F2852" i="4"/>
  <c r="G2852" i="4"/>
  <c r="H2852" i="4" s="1"/>
  <c r="B2853" i="4"/>
  <c r="C2853" i="4"/>
  <c r="D2853" i="4"/>
  <c r="E2853" i="4"/>
  <c r="F2853" i="4"/>
  <c r="G2853" i="4" s="1"/>
  <c r="H2853" i="4" s="1"/>
  <c r="B2854" i="4"/>
  <c r="C2854" i="4"/>
  <c r="D2854" i="4"/>
  <c r="E2854" i="4"/>
  <c r="F2854" i="4"/>
  <c r="B2855" i="4"/>
  <c r="C2855" i="4"/>
  <c r="D2855" i="4" s="1"/>
  <c r="E2855" i="4"/>
  <c r="F2855" i="4"/>
  <c r="G2855" i="4"/>
  <c r="H2855" i="4" s="1"/>
  <c r="B2856" i="4"/>
  <c r="C2856" i="4"/>
  <c r="D2856" i="4"/>
  <c r="E2856" i="4"/>
  <c r="F2856" i="4"/>
  <c r="B2857" i="4"/>
  <c r="C2857" i="4"/>
  <c r="D2857" i="4" s="1"/>
  <c r="E2857" i="4"/>
  <c r="F2857" i="4"/>
  <c r="G2857" i="4"/>
  <c r="H2857" i="4" s="1"/>
  <c r="B2858" i="4"/>
  <c r="C2858" i="4"/>
  <c r="D2858" i="4"/>
  <c r="E2858" i="4"/>
  <c r="F2858" i="4"/>
  <c r="B2859" i="4"/>
  <c r="C2859" i="4"/>
  <c r="D2859" i="4"/>
  <c r="E2859" i="4"/>
  <c r="F2859" i="4"/>
  <c r="G2859" i="4"/>
  <c r="H2859" i="4" s="1"/>
  <c r="B2860" i="4"/>
  <c r="C2860" i="4"/>
  <c r="D2860" i="4"/>
  <c r="E2860" i="4"/>
  <c r="F2860" i="4"/>
  <c r="B2861" i="4"/>
  <c r="C2861" i="4"/>
  <c r="D2861" i="4" s="1"/>
  <c r="E2861" i="4"/>
  <c r="F2861" i="4"/>
  <c r="G2861" i="4"/>
  <c r="H2861" i="4" s="1"/>
  <c r="B2862" i="4"/>
  <c r="C2862" i="4"/>
  <c r="D2862" i="4"/>
  <c r="E2862" i="4"/>
  <c r="F2862" i="4"/>
  <c r="B2863" i="4"/>
  <c r="C2863" i="4"/>
  <c r="D2863" i="4"/>
  <c r="E2863" i="4"/>
  <c r="F2863" i="4"/>
  <c r="G2863" i="4" s="1"/>
  <c r="H2863" i="4" s="1"/>
  <c r="B2864" i="4"/>
  <c r="C2864" i="4"/>
  <c r="D2864" i="4"/>
  <c r="E2864" i="4"/>
  <c r="F2864" i="4"/>
  <c r="G2864" i="4"/>
  <c r="H2864" i="4" s="1"/>
  <c r="B2865" i="4"/>
  <c r="C2865" i="4"/>
  <c r="D2865" i="4"/>
  <c r="E2865" i="4"/>
  <c r="F2865" i="4"/>
  <c r="B2866" i="4"/>
  <c r="C2866" i="4"/>
  <c r="D2866" i="4"/>
  <c r="E2866" i="4"/>
  <c r="F2866" i="4"/>
  <c r="B2867" i="4"/>
  <c r="C2867" i="4"/>
  <c r="D2867" i="4" s="1"/>
  <c r="E2867" i="4"/>
  <c r="F2867" i="4"/>
  <c r="G2867" i="4"/>
  <c r="H2867" i="4" s="1"/>
  <c r="B2868" i="4"/>
  <c r="C2868" i="4"/>
  <c r="D2868" i="4"/>
  <c r="E2868" i="4"/>
  <c r="F2868" i="4"/>
  <c r="B2869" i="4"/>
  <c r="C2869" i="4"/>
  <c r="D2869" i="4" s="1"/>
  <c r="E2869" i="4"/>
  <c r="F2869" i="4"/>
  <c r="G2869" i="4" s="1"/>
  <c r="H2869" i="4" s="1"/>
  <c r="B2870" i="4"/>
  <c r="C2870" i="4"/>
  <c r="D2870" i="4" s="1"/>
  <c r="E2870" i="4"/>
  <c r="F2870" i="4"/>
  <c r="G2870" i="4"/>
  <c r="H2870" i="4" s="1"/>
  <c r="B2871" i="4"/>
  <c r="C2871" i="4"/>
  <c r="D2871" i="4"/>
  <c r="E2871" i="4"/>
  <c r="F2871" i="4"/>
  <c r="B2872" i="4"/>
  <c r="C2872" i="4"/>
  <c r="D2872" i="4"/>
  <c r="E2872" i="4"/>
  <c r="F2872" i="4"/>
  <c r="G2872" i="4"/>
  <c r="H2872" i="4" s="1"/>
  <c r="B2873" i="4"/>
  <c r="C2873" i="4"/>
  <c r="D2873" i="4"/>
  <c r="E2873" i="4"/>
  <c r="F2873" i="4"/>
  <c r="B2874" i="4"/>
  <c r="C2874" i="4"/>
  <c r="D2874" i="4" s="1"/>
  <c r="E2874" i="4"/>
  <c r="F2874" i="4"/>
  <c r="B2875" i="4"/>
  <c r="C2875" i="4"/>
  <c r="D2875" i="4"/>
  <c r="E2875" i="4"/>
  <c r="F2875" i="4"/>
  <c r="G2875" i="4" s="1"/>
  <c r="H2875" i="4" s="1"/>
  <c r="B2876" i="4"/>
  <c r="C2876" i="4"/>
  <c r="D2876" i="4" s="1"/>
  <c r="E2876" i="4"/>
  <c r="F2876" i="4"/>
  <c r="G2876" i="4"/>
  <c r="H2876" i="4" s="1"/>
  <c r="B2877" i="4"/>
  <c r="C2877" i="4"/>
  <c r="D2877" i="4"/>
  <c r="E2877" i="4"/>
  <c r="F2877" i="4"/>
  <c r="B2878" i="4"/>
  <c r="C2878" i="4"/>
  <c r="D2878" i="4" s="1"/>
  <c r="E2878" i="4"/>
  <c r="F2878" i="4"/>
  <c r="G2878" i="4"/>
  <c r="H2878" i="4" s="1"/>
  <c r="B2879" i="4"/>
  <c r="C2879" i="4"/>
  <c r="D2879" i="4"/>
  <c r="E2879" i="4"/>
  <c r="F2879" i="4"/>
  <c r="B2880" i="4"/>
  <c r="C2880" i="4"/>
  <c r="D2880" i="4"/>
  <c r="E2880" i="4"/>
  <c r="F2880" i="4"/>
  <c r="G2880" i="4"/>
  <c r="H2880" i="4" s="1"/>
  <c r="B2881" i="4"/>
  <c r="C2881" i="4"/>
  <c r="D2881" i="4"/>
  <c r="E2881" i="4"/>
  <c r="F2881" i="4"/>
  <c r="G2881" i="4" s="1"/>
  <c r="H2881" i="4" s="1"/>
  <c r="B2882" i="4"/>
  <c r="C2882" i="4"/>
  <c r="D2882" i="4" s="1"/>
  <c r="E2882" i="4"/>
  <c r="F2882" i="4"/>
  <c r="G2882" i="4"/>
  <c r="H2882" i="4" s="1"/>
  <c r="B2883" i="4"/>
  <c r="C2883" i="4"/>
  <c r="D2883" i="4"/>
  <c r="E2883" i="4"/>
  <c r="F2883" i="4"/>
  <c r="B2884" i="4"/>
  <c r="C2884" i="4"/>
  <c r="D2884" i="4"/>
  <c r="E2884" i="4"/>
  <c r="F2884" i="4"/>
  <c r="G2884" i="4"/>
  <c r="H2884" i="4" s="1"/>
  <c r="B2885" i="4"/>
  <c r="C2885" i="4"/>
  <c r="D2885" i="4"/>
  <c r="E2885" i="4"/>
  <c r="F2885" i="4"/>
  <c r="B2886" i="4"/>
  <c r="C2886" i="4"/>
  <c r="D2886" i="4"/>
  <c r="E2886" i="4"/>
  <c r="F2886" i="4"/>
  <c r="G2886" i="4"/>
  <c r="H2886" i="4" s="1"/>
  <c r="B2887" i="4"/>
  <c r="C2887" i="4"/>
  <c r="D2887" i="4"/>
  <c r="E2887" i="4"/>
  <c r="F2887" i="4"/>
  <c r="B2888" i="4"/>
  <c r="C2888" i="4"/>
  <c r="D2888" i="4"/>
  <c r="E2888" i="4"/>
  <c r="F2888" i="4"/>
  <c r="G2888" i="4"/>
  <c r="H2888" i="4" s="1"/>
  <c r="B2889" i="4"/>
  <c r="C2889" i="4"/>
  <c r="D2889" i="4"/>
  <c r="E2889" i="4"/>
  <c r="F2889" i="4"/>
  <c r="B2890" i="4"/>
  <c r="C2890" i="4"/>
  <c r="D2890" i="4"/>
  <c r="E2890" i="4"/>
  <c r="F2890" i="4"/>
  <c r="B2891" i="4"/>
  <c r="C2891" i="4"/>
  <c r="D2891" i="4" s="1"/>
  <c r="E2891" i="4"/>
  <c r="F2891" i="4"/>
  <c r="G2891" i="4"/>
  <c r="H2891" i="4" s="1"/>
  <c r="B2892" i="4"/>
  <c r="C2892" i="4"/>
  <c r="D2892" i="4"/>
  <c r="E2892" i="4"/>
  <c r="F2892" i="4"/>
  <c r="B2893" i="4"/>
  <c r="C2893" i="4"/>
  <c r="D2893" i="4"/>
  <c r="E2893" i="4"/>
  <c r="F2893" i="4"/>
  <c r="G2893" i="4"/>
  <c r="H2893" i="4" s="1"/>
  <c r="B2894" i="4"/>
  <c r="C2894" i="4"/>
  <c r="D2894" i="4"/>
  <c r="E2894" i="4"/>
  <c r="F2894" i="4"/>
  <c r="B2895" i="4"/>
  <c r="C2895" i="4"/>
  <c r="D2895" i="4" s="1"/>
  <c r="E2895" i="4"/>
  <c r="F2895" i="4"/>
  <c r="G2895" i="4"/>
  <c r="H2895" i="4" s="1"/>
  <c r="B2896" i="4"/>
  <c r="C2896" i="4"/>
  <c r="D2896" i="4"/>
  <c r="E2896" i="4"/>
  <c r="F2896" i="4"/>
  <c r="B2897" i="4"/>
  <c r="C2897" i="4"/>
  <c r="D2897" i="4"/>
  <c r="E2897" i="4"/>
  <c r="F2897" i="4"/>
  <c r="B2898" i="4"/>
  <c r="C2898" i="4"/>
  <c r="D2898" i="4"/>
  <c r="E2898" i="4"/>
  <c r="F2898" i="4"/>
  <c r="G2898" i="4"/>
  <c r="H2898" i="4" s="1"/>
  <c r="B2899" i="4"/>
  <c r="C2899" i="4"/>
  <c r="D2899" i="4"/>
  <c r="E2899" i="4"/>
  <c r="F2899" i="4"/>
  <c r="B2900" i="4"/>
  <c r="C2900" i="4"/>
  <c r="D2900" i="4" s="1"/>
  <c r="E2900" i="4"/>
  <c r="F2900" i="4"/>
  <c r="G2900" i="4" s="1"/>
  <c r="H2900" i="4" s="1"/>
  <c r="B2901" i="4"/>
  <c r="C2901" i="4"/>
  <c r="D2901" i="4"/>
  <c r="E2901" i="4"/>
  <c r="F2901" i="4"/>
  <c r="G2901" i="4"/>
  <c r="H2901" i="4" s="1"/>
  <c r="B2902" i="4"/>
  <c r="C2902" i="4"/>
  <c r="D2902" i="4"/>
  <c r="E2902" i="4"/>
  <c r="F2902" i="4"/>
  <c r="B2903" i="4"/>
  <c r="C2903" i="4"/>
  <c r="D2903" i="4"/>
  <c r="E2903" i="4"/>
  <c r="F2903" i="4"/>
  <c r="G2903" i="4"/>
  <c r="H2903" i="4" s="1"/>
  <c r="B2904" i="4"/>
  <c r="C2904" i="4"/>
  <c r="D2904" i="4"/>
  <c r="E2904" i="4"/>
  <c r="F2904" i="4"/>
  <c r="B2905" i="4"/>
  <c r="C2905" i="4"/>
  <c r="D2905" i="4"/>
  <c r="E2905" i="4"/>
  <c r="F2905" i="4"/>
  <c r="G2905" i="4"/>
  <c r="H2905" i="4" s="1"/>
  <c r="B2906" i="4"/>
  <c r="C2906" i="4"/>
  <c r="D2906" i="4"/>
  <c r="E2906" i="4"/>
  <c r="F2906" i="4"/>
  <c r="B2907" i="4"/>
  <c r="C2907" i="4"/>
  <c r="D2907" i="4"/>
  <c r="E2907" i="4"/>
  <c r="F2907" i="4"/>
  <c r="G2907" i="4"/>
  <c r="H2907" i="4" s="1"/>
  <c r="B2908" i="4"/>
  <c r="C2908" i="4"/>
  <c r="D2908" i="4"/>
  <c r="E2908" i="4"/>
  <c r="F2908" i="4"/>
  <c r="G2908" i="4" s="1"/>
  <c r="H2908" i="4" s="1"/>
  <c r="B2909" i="4"/>
  <c r="C2909" i="4"/>
  <c r="D2909" i="4" s="1"/>
  <c r="E2909" i="4"/>
  <c r="F2909" i="4"/>
  <c r="G2909" i="4"/>
  <c r="H2909" i="4" s="1"/>
  <c r="B2910" i="4"/>
  <c r="C2910" i="4"/>
  <c r="D2910" i="4"/>
  <c r="E2910" i="4"/>
  <c r="F2910" i="4"/>
  <c r="B2911" i="4"/>
  <c r="C2911" i="4"/>
  <c r="D2911" i="4"/>
  <c r="E2911" i="4"/>
  <c r="F2911" i="4"/>
  <c r="G2911" i="4"/>
  <c r="H2911" i="4" s="1"/>
  <c r="B2912" i="4"/>
  <c r="C2912" i="4"/>
  <c r="D2912" i="4"/>
  <c r="E2912" i="4"/>
  <c r="F2912" i="4"/>
  <c r="B2913" i="4"/>
  <c r="C2913" i="4"/>
  <c r="D2913" i="4"/>
  <c r="E2913" i="4"/>
  <c r="F2913" i="4"/>
  <c r="G2913" i="4"/>
  <c r="H2913" i="4" s="1"/>
  <c r="B2914" i="4"/>
  <c r="C2914" i="4"/>
  <c r="D2914" i="4"/>
  <c r="E2914" i="4"/>
  <c r="F2914" i="4"/>
  <c r="B2915" i="4"/>
  <c r="C2915" i="4"/>
  <c r="D2915" i="4"/>
  <c r="E2915" i="4"/>
  <c r="F2915" i="4"/>
  <c r="G2915" i="4"/>
  <c r="H2915" i="4" s="1"/>
  <c r="B2916" i="4"/>
  <c r="C2916" i="4"/>
  <c r="D2916" i="4"/>
  <c r="E2916" i="4"/>
  <c r="F2916" i="4"/>
  <c r="G2916" i="4"/>
  <c r="H2916" i="4" s="1"/>
  <c r="B2917" i="4"/>
  <c r="C2917" i="4"/>
  <c r="D2917" i="4"/>
  <c r="E2917" i="4"/>
  <c r="F2917" i="4"/>
  <c r="B2918" i="4"/>
  <c r="C2918" i="4"/>
  <c r="D2918" i="4"/>
  <c r="E2918" i="4"/>
  <c r="F2918" i="4"/>
  <c r="G2918" i="4"/>
  <c r="H2918" i="4" s="1"/>
  <c r="B2919" i="4"/>
  <c r="C2919" i="4"/>
  <c r="D2919" i="4"/>
  <c r="E2919" i="4"/>
  <c r="F2919" i="4"/>
  <c r="B2920" i="4"/>
  <c r="C2920" i="4"/>
  <c r="D2920" i="4"/>
  <c r="E2920" i="4"/>
  <c r="F2920" i="4"/>
  <c r="G2920" i="4"/>
  <c r="H2920" i="4" s="1"/>
  <c r="B2921" i="4"/>
  <c r="C2921" i="4"/>
  <c r="D2921" i="4"/>
  <c r="E2921" i="4"/>
  <c r="F2921" i="4"/>
  <c r="B2922" i="4"/>
  <c r="C2922" i="4"/>
  <c r="D2922" i="4"/>
  <c r="E2922" i="4"/>
  <c r="F2922" i="4"/>
  <c r="G2922" i="4"/>
  <c r="H2922" i="4" s="1"/>
  <c r="B2923" i="4"/>
  <c r="C2923" i="4"/>
  <c r="D2923" i="4"/>
  <c r="E2923" i="4"/>
  <c r="F2923" i="4"/>
  <c r="B2924" i="4"/>
  <c r="C2924" i="4"/>
  <c r="D2924" i="4" s="1"/>
  <c r="E2924" i="4"/>
  <c r="F2924" i="4"/>
  <c r="G2924" i="4"/>
  <c r="H2924" i="4" s="1"/>
  <c r="B2925" i="4"/>
  <c r="C2925" i="4"/>
  <c r="D2925" i="4"/>
  <c r="E2925" i="4"/>
  <c r="F2925" i="4"/>
  <c r="B2926" i="4"/>
  <c r="C2926" i="4"/>
  <c r="D2926" i="4"/>
  <c r="E2926" i="4"/>
  <c r="F2926" i="4"/>
  <c r="G2926" i="4"/>
  <c r="H2926" i="4" s="1"/>
  <c r="B2927" i="4"/>
  <c r="C2927" i="4"/>
  <c r="D2927" i="4"/>
  <c r="E2927" i="4"/>
  <c r="F2927" i="4"/>
  <c r="B2928" i="4"/>
  <c r="C2928" i="4"/>
  <c r="D2928" i="4" s="1"/>
  <c r="E2928" i="4"/>
  <c r="F2928" i="4"/>
  <c r="G2928" i="4"/>
  <c r="H2928" i="4" s="1"/>
  <c r="B2929" i="4"/>
  <c r="C2929" i="4"/>
  <c r="D2929" i="4"/>
  <c r="E2929" i="4"/>
  <c r="F2929" i="4"/>
  <c r="B2930" i="4"/>
  <c r="C2930" i="4"/>
  <c r="D2930" i="4" s="1"/>
  <c r="E2930" i="4"/>
  <c r="F2930" i="4"/>
  <c r="G2930" i="4"/>
  <c r="H2930" i="4" s="1"/>
  <c r="B2931" i="4"/>
  <c r="C2931" i="4"/>
  <c r="D2931" i="4"/>
  <c r="E2931" i="4"/>
  <c r="F2931" i="4"/>
  <c r="B2932" i="4"/>
  <c r="C2932" i="4"/>
  <c r="D2932" i="4"/>
  <c r="E2932" i="4"/>
  <c r="F2932" i="4"/>
  <c r="G2932" i="4" s="1"/>
  <c r="H2932" i="4" s="1"/>
  <c r="B2933" i="4"/>
  <c r="C2933" i="4"/>
  <c r="D2933" i="4" s="1"/>
  <c r="E2933" i="4"/>
  <c r="F2933" i="4"/>
  <c r="G2933" i="4"/>
  <c r="H2933" i="4" s="1"/>
  <c r="B2934" i="4"/>
  <c r="C2934" i="4"/>
  <c r="D2934" i="4"/>
  <c r="E2934" i="4"/>
  <c r="F2934" i="4"/>
  <c r="B2935" i="4"/>
  <c r="C2935" i="4"/>
  <c r="D2935" i="4"/>
  <c r="E2935" i="4"/>
  <c r="F2935" i="4"/>
  <c r="G2935" i="4"/>
  <c r="H2935" i="4" s="1"/>
  <c r="B2936" i="4"/>
  <c r="C2936" i="4"/>
  <c r="D2936" i="4"/>
  <c r="E2936" i="4"/>
  <c r="F2936" i="4"/>
  <c r="B2937" i="4"/>
  <c r="C2937" i="4"/>
  <c r="D2937" i="4"/>
  <c r="E2937" i="4"/>
  <c r="F2937" i="4"/>
  <c r="G2937" i="4"/>
  <c r="H2937" i="4" s="1"/>
  <c r="B2938" i="4"/>
  <c r="C2938" i="4"/>
  <c r="D2938" i="4"/>
  <c r="E2938" i="4"/>
  <c r="F2938" i="4"/>
  <c r="B2939" i="4"/>
  <c r="C2939" i="4"/>
  <c r="D2939" i="4" s="1"/>
  <c r="E2939" i="4"/>
  <c r="F2939" i="4"/>
  <c r="G2939" i="4"/>
  <c r="H2939" i="4" s="1"/>
  <c r="B2940" i="4"/>
  <c r="C2940" i="4"/>
  <c r="D2940" i="4"/>
  <c r="E2940" i="4"/>
  <c r="F2940" i="4"/>
  <c r="B2941" i="4"/>
  <c r="C2941" i="4"/>
  <c r="D2941" i="4"/>
  <c r="E2941" i="4"/>
  <c r="F2941" i="4"/>
  <c r="G2941" i="4"/>
  <c r="H2941" i="4" s="1"/>
  <c r="B2942" i="4"/>
  <c r="C2942" i="4"/>
  <c r="D2942" i="4"/>
  <c r="E2942" i="4"/>
  <c r="F2942" i="4"/>
  <c r="B2943" i="4"/>
  <c r="C2943" i="4"/>
  <c r="D2943" i="4" s="1"/>
  <c r="E2943" i="4"/>
  <c r="F2943" i="4"/>
  <c r="G2943" i="4"/>
  <c r="H2943" i="4" s="1"/>
  <c r="B2944" i="4"/>
  <c r="C2944" i="4"/>
  <c r="D2944" i="4"/>
  <c r="E2944" i="4"/>
  <c r="F2944" i="4"/>
  <c r="B2945" i="4"/>
  <c r="C2945" i="4"/>
  <c r="D2945" i="4"/>
  <c r="E2945" i="4"/>
  <c r="F2945" i="4"/>
  <c r="B2946" i="4"/>
  <c r="C2946" i="4"/>
  <c r="D2946" i="4"/>
  <c r="E2946" i="4"/>
  <c r="F2946" i="4"/>
  <c r="G2946" i="4"/>
  <c r="H2946" i="4" s="1"/>
  <c r="B2947" i="4"/>
  <c r="C2947" i="4"/>
  <c r="D2947" i="4"/>
  <c r="E2947" i="4"/>
  <c r="F2947" i="4"/>
  <c r="B2948" i="4"/>
  <c r="C2948" i="4"/>
  <c r="D2948" i="4"/>
  <c r="E2948" i="4"/>
  <c r="F2948" i="4"/>
  <c r="G2948" i="4"/>
  <c r="H2948" i="4" s="1"/>
  <c r="B2949" i="4"/>
  <c r="C2949" i="4"/>
  <c r="D2949" i="4"/>
  <c r="E2949" i="4"/>
  <c r="F2949" i="4"/>
  <c r="B2950" i="4"/>
  <c r="C2950" i="4"/>
  <c r="D2950" i="4"/>
  <c r="E2950" i="4"/>
  <c r="F2950" i="4"/>
  <c r="G2950" i="4"/>
  <c r="H2950" i="4" s="1"/>
  <c r="B2951" i="4"/>
  <c r="C2951" i="4"/>
  <c r="D2951" i="4"/>
  <c r="E2951" i="4"/>
  <c r="F2951" i="4"/>
  <c r="B2952" i="4"/>
  <c r="C2952" i="4"/>
  <c r="D2952" i="4"/>
  <c r="E2952" i="4"/>
  <c r="F2952" i="4"/>
  <c r="G2952" i="4"/>
  <c r="H2952" i="4" s="1"/>
  <c r="B2953" i="4"/>
  <c r="C2953" i="4"/>
  <c r="D2953" i="4"/>
  <c r="E2953" i="4"/>
  <c r="F2953" i="4"/>
  <c r="B2954" i="4"/>
  <c r="C2954" i="4"/>
  <c r="D2954" i="4"/>
  <c r="E2954" i="4"/>
  <c r="F2954" i="4"/>
  <c r="G2954" i="4"/>
  <c r="H2954" i="4" s="1"/>
  <c r="B2955" i="4"/>
  <c r="C2955" i="4"/>
  <c r="D2955" i="4"/>
  <c r="E2955" i="4"/>
  <c r="F2955" i="4"/>
  <c r="B2956" i="4"/>
  <c r="C2956" i="4"/>
  <c r="D2956" i="4"/>
  <c r="E2956" i="4"/>
  <c r="F2956" i="4"/>
  <c r="G2956" i="4" s="1"/>
  <c r="H2956" i="4" s="1"/>
  <c r="B2957" i="4"/>
  <c r="C2957" i="4"/>
  <c r="D2957" i="4"/>
  <c r="E2957" i="4"/>
  <c r="F2957" i="4"/>
  <c r="G2957" i="4"/>
  <c r="H2957" i="4" s="1"/>
  <c r="B2958" i="4"/>
  <c r="C2958" i="4"/>
  <c r="D2958" i="4"/>
  <c r="E2958" i="4"/>
  <c r="F2958" i="4"/>
  <c r="B2959" i="4"/>
  <c r="C2959" i="4"/>
  <c r="D2959" i="4"/>
  <c r="E2959" i="4"/>
  <c r="F2959" i="4"/>
  <c r="G2959" i="4"/>
  <c r="H2959" i="4" s="1"/>
  <c r="B2960" i="4"/>
  <c r="C2960" i="4"/>
  <c r="D2960" i="4"/>
  <c r="E2960" i="4"/>
  <c r="F2960" i="4"/>
  <c r="B2961" i="4"/>
  <c r="C2961" i="4"/>
  <c r="D2961" i="4"/>
  <c r="E2961" i="4"/>
  <c r="F2961" i="4"/>
  <c r="G2961" i="4" s="1"/>
  <c r="H2961" i="4" s="1"/>
  <c r="B2962" i="4"/>
  <c r="C2962" i="4"/>
  <c r="D2962" i="4" s="1"/>
  <c r="E2962" i="4"/>
  <c r="F2962" i="4"/>
  <c r="G2962" i="4"/>
  <c r="H2962" i="4" s="1"/>
  <c r="B2963" i="4"/>
  <c r="C2963" i="4"/>
  <c r="D2963" i="4"/>
  <c r="E2963" i="4"/>
  <c r="F2963" i="4"/>
  <c r="B2964" i="4"/>
  <c r="C2964" i="4"/>
  <c r="D2964" i="4"/>
  <c r="E2964" i="4"/>
  <c r="F2964" i="4"/>
  <c r="G2964" i="4"/>
  <c r="H2964" i="4" s="1"/>
  <c r="B2965" i="4"/>
  <c r="C2965" i="4"/>
  <c r="D2965" i="4"/>
  <c r="E2965" i="4"/>
  <c r="F2965" i="4"/>
  <c r="B2966" i="4"/>
  <c r="C2966" i="4"/>
  <c r="D2966" i="4"/>
  <c r="E2966" i="4"/>
  <c r="F2966" i="4"/>
  <c r="G2966" i="4"/>
  <c r="H2966" i="4" s="1"/>
  <c r="B2967" i="4"/>
  <c r="C2967" i="4"/>
  <c r="D2967" i="4"/>
  <c r="E2967" i="4"/>
  <c r="F2967" i="4"/>
  <c r="B2968" i="4"/>
  <c r="C2968" i="4"/>
  <c r="D2968" i="4"/>
  <c r="E2968" i="4"/>
  <c r="F2968" i="4"/>
  <c r="G2968" i="4"/>
  <c r="H2968" i="4" s="1"/>
  <c r="B2969" i="4"/>
  <c r="C2969" i="4"/>
  <c r="D2969" i="4"/>
  <c r="E2969" i="4"/>
  <c r="F2969" i="4"/>
  <c r="G2969" i="4" s="1"/>
  <c r="H2969" i="4" s="1"/>
  <c r="B2970" i="4"/>
  <c r="C2970" i="4"/>
  <c r="D2970" i="4"/>
  <c r="E2970" i="4"/>
  <c r="F2970" i="4"/>
  <c r="G2970" i="4"/>
  <c r="H2970" i="4" s="1"/>
  <c r="B2971" i="4"/>
  <c r="C2971" i="4"/>
  <c r="D2971" i="4"/>
  <c r="E2971" i="4"/>
  <c r="F2971" i="4"/>
  <c r="B2972" i="4"/>
  <c r="C2972" i="4"/>
  <c r="D2972" i="4" s="1"/>
  <c r="E2972" i="4"/>
  <c r="F2972" i="4"/>
  <c r="G2972" i="4" s="1"/>
  <c r="H2972" i="4" s="1"/>
  <c r="B2973" i="4"/>
  <c r="C2973" i="4"/>
  <c r="D2973" i="4"/>
  <c r="E2973" i="4"/>
  <c r="F2973" i="4"/>
  <c r="G2973" i="4"/>
  <c r="H2973" i="4" s="1"/>
  <c r="B2974" i="4"/>
  <c r="C2974" i="4"/>
  <c r="D2974" i="4"/>
  <c r="E2974" i="4"/>
  <c r="F2974" i="4"/>
  <c r="B2975" i="4"/>
  <c r="C2975" i="4"/>
  <c r="D2975" i="4"/>
  <c r="E2975" i="4"/>
  <c r="F2975" i="4"/>
  <c r="G2975" i="4"/>
  <c r="H2975" i="4" s="1"/>
  <c r="B2976" i="4"/>
  <c r="C2976" i="4"/>
  <c r="D2976" i="4"/>
  <c r="E2976" i="4"/>
  <c r="F2976" i="4"/>
  <c r="B2977" i="4"/>
  <c r="C2977" i="4"/>
  <c r="D2977" i="4" s="1"/>
  <c r="E2977" i="4"/>
  <c r="F2977" i="4"/>
  <c r="G2977" i="4"/>
  <c r="H2977" i="4" s="1"/>
  <c r="B2978" i="4"/>
  <c r="C2978" i="4"/>
  <c r="D2978" i="4"/>
  <c r="E2978" i="4"/>
  <c r="F2978" i="4"/>
  <c r="B2979" i="4"/>
  <c r="C2979" i="4"/>
  <c r="D2979" i="4" s="1"/>
  <c r="E2979" i="4"/>
  <c r="F2979" i="4"/>
  <c r="G2979" i="4"/>
  <c r="H2979" i="4" s="1"/>
  <c r="B2980" i="4"/>
  <c r="C2980" i="4"/>
  <c r="D2980" i="4"/>
  <c r="E2980" i="4"/>
  <c r="F2980" i="4"/>
  <c r="B2981" i="4"/>
  <c r="C2981" i="4"/>
  <c r="D2981" i="4"/>
  <c r="E2981" i="4"/>
  <c r="F2981" i="4"/>
  <c r="G2981" i="4"/>
  <c r="H2981" i="4" s="1"/>
  <c r="B2982" i="4"/>
  <c r="C2982" i="4"/>
  <c r="D2982" i="4"/>
  <c r="E2982" i="4"/>
  <c r="F2982" i="4"/>
  <c r="B2983" i="4"/>
  <c r="C2983" i="4"/>
  <c r="D2983" i="4"/>
  <c r="E2983" i="4"/>
  <c r="F2983" i="4"/>
  <c r="G2983" i="4"/>
  <c r="H2983" i="4" s="1"/>
  <c r="B2984" i="4"/>
  <c r="C2984" i="4"/>
  <c r="D2984" i="4"/>
  <c r="E2984" i="4"/>
  <c r="F2984" i="4"/>
  <c r="B2985" i="4"/>
  <c r="C2985" i="4"/>
  <c r="D2985" i="4" s="1"/>
  <c r="E2985" i="4"/>
  <c r="F2985" i="4"/>
  <c r="G2985" i="4"/>
  <c r="H2985" i="4" s="1"/>
  <c r="B2986" i="4"/>
  <c r="C2986" i="4"/>
  <c r="D2986" i="4"/>
  <c r="E2986" i="4"/>
  <c r="F2986" i="4"/>
  <c r="B2987" i="4"/>
  <c r="C2987" i="4"/>
  <c r="D2987" i="4" s="1"/>
  <c r="E2987" i="4"/>
  <c r="F2987" i="4"/>
  <c r="G2987" i="4"/>
  <c r="H2987" i="4" s="1"/>
  <c r="B2988" i="4"/>
  <c r="C2988" i="4"/>
  <c r="D2988" i="4"/>
  <c r="E2988" i="4"/>
  <c r="F2988" i="4"/>
  <c r="G2988" i="4" s="1"/>
  <c r="H2988" i="4" s="1"/>
  <c r="B2989" i="4"/>
  <c r="C2989" i="4"/>
  <c r="D2989" i="4" s="1"/>
  <c r="E2989" i="4"/>
  <c r="F2989" i="4"/>
  <c r="G2989" i="4"/>
  <c r="H2989" i="4" s="1"/>
  <c r="B2990" i="4"/>
  <c r="C2990" i="4"/>
  <c r="D2990" i="4"/>
  <c r="E2990" i="4"/>
  <c r="F2990" i="4"/>
  <c r="B2991" i="4"/>
  <c r="C2991" i="4"/>
  <c r="D2991" i="4" s="1"/>
  <c r="E2991" i="4"/>
  <c r="F2991" i="4"/>
  <c r="G2991" i="4"/>
  <c r="H2991" i="4" s="1"/>
  <c r="B2992" i="4"/>
  <c r="C2992" i="4"/>
  <c r="D2992" i="4"/>
  <c r="E2992" i="4"/>
  <c r="F2992" i="4"/>
  <c r="B2993" i="4"/>
  <c r="C2993" i="4"/>
  <c r="D2993" i="4"/>
  <c r="E2993" i="4"/>
  <c r="F2993" i="4"/>
  <c r="G2993" i="4"/>
  <c r="H2993" i="4" s="1"/>
  <c r="B2994" i="4"/>
  <c r="C2994" i="4"/>
  <c r="D2994" i="4"/>
  <c r="E2994" i="4"/>
  <c r="F2994" i="4"/>
  <c r="B2995" i="4"/>
  <c r="C2995" i="4"/>
  <c r="D2995" i="4"/>
  <c r="E2995" i="4"/>
  <c r="F2995" i="4"/>
  <c r="G2995" i="4" s="1"/>
  <c r="H2995" i="4" s="1"/>
  <c r="B2996" i="4"/>
  <c r="C2996" i="4"/>
  <c r="D2996" i="4"/>
  <c r="E2996" i="4"/>
  <c r="F2996" i="4"/>
  <c r="G2996" i="4"/>
  <c r="H2996" i="4" s="1"/>
  <c r="B2997" i="4"/>
  <c r="C2997" i="4"/>
  <c r="D2997" i="4"/>
  <c r="E2997" i="4"/>
  <c r="F2997" i="4"/>
  <c r="B2998" i="4"/>
  <c r="C2998" i="4"/>
  <c r="D2998" i="4"/>
  <c r="E2998" i="4"/>
  <c r="F2998" i="4"/>
  <c r="G2998" i="4"/>
  <c r="H2998" i="4" s="1"/>
  <c r="B2999" i="4"/>
  <c r="C2999" i="4"/>
  <c r="D2999" i="4"/>
  <c r="E2999" i="4"/>
  <c r="F2999" i="4"/>
  <c r="B3000" i="4"/>
  <c r="C3000" i="4"/>
  <c r="D3000" i="4"/>
  <c r="E3000" i="4"/>
  <c r="F3000" i="4"/>
  <c r="G3000" i="4"/>
  <c r="H3000" i="4" s="1"/>
  <c r="B3001" i="4"/>
  <c r="C3001" i="4"/>
  <c r="D3001" i="4"/>
  <c r="E3001" i="4"/>
  <c r="F3001" i="4"/>
  <c r="B3002" i="4"/>
  <c r="C3002" i="4"/>
  <c r="D3002" i="4"/>
  <c r="E3002" i="4"/>
  <c r="F3002" i="4"/>
  <c r="G3002" i="4"/>
  <c r="H3002" i="4" s="1"/>
  <c r="B3003" i="4"/>
  <c r="C3003" i="4"/>
  <c r="D3003" i="4"/>
  <c r="E3003" i="4"/>
  <c r="F3003" i="4"/>
  <c r="B3004" i="4"/>
  <c r="C3004" i="4"/>
  <c r="D3004" i="4" s="1"/>
  <c r="E3004" i="4"/>
  <c r="F3004" i="4"/>
  <c r="G3004" i="4"/>
  <c r="H3004" i="4" s="1"/>
  <c r="B3005" i="4"/>
  <c r="C3005" i="4"/>
  <c r="D3005" i="4"/>
  <c r="E3005" i="4"/>
  <c r="F3005" i="4"/>
  <c r="B3006" i="4"/>
  <c r="C3006" i="4"/>
  <c r="D3006" i="4"/>
  <c r="E3006" i="4"/>
  <c r="F3006" i="4"/>
  <c r="G3006" i="4"/>
  <c r="H3006" i="4" s="1"/>
  <c r="B3007" i="4"/>
  <c r="C3007" i="4"/>
  <c r="D3007" i="4"/>
  <c r="E3007" i="4"/>
  <c r="F3007" i="4"/>
  <c r="B3008" i="4"/>
  <c r="C3008" i="4"/>
  <c r="D3008" i="4"/>
  <c r="E3008" i="4"/>
  <c r="F3008" i="4"/>
  <c r="G3008" i="4"/>
  <c r="H3008" i="4" s="1"/>
  <c r="B3009" i="4"/>
  <c r="C3009" i="4"/>
  <c r="D3009" i="4"/>
  <c r="E3009" i="4"/>
  <c r="F3009" i="4"/>
  <c r="B3010" i="4"/>
  <c r="C3010" i="4"/>
  <c r="D3010" i="4" s="1"/>
  <c r="E3010" i="4"/>
  <c r="F3010" i="4"/>
  <c r="G3010" i="4"/>
  <c r="H3010" i="4" s="1"/>
  <c r="B3011" i="4"/>
  <c r="C3011" i="4"/>
  <c r="D3011" i="4"/>
  <c r="E3011" i="4"/>
  <c r="F3011" i="4"/>
  <c r="B3012" i="4"/>
  <c r="C3012" i="4"/>
  <c r="D3012" i="4" s="1"/>
  <c r="E3012" i="4"/>
  <c r="F3012" i="4"/>
  <c r="G3012" i="4"/>
  <c r="H3012" i="4" s="1"/>
  <c r="B3013" i="4"/>
  <c r="C3013" i="4"/>
  <c r="D3013" i="4"/>
  <c r="E3013" i="4"/>
  <c r="F3013" i="4"/>
  <c r="G3013" i="4" s="1"/>
  <c r="H3013" i="4" s="1"/>
  <c r="B3014" i="4"/>
  <c r="C3014" i="4"/>
  <c r="D3014" i="4"/>
  <c r="E3014" i="4"/>
  <c r="F3014" i="4"/>
  <c r="G3014" i="4"/>
  <c r="H3014" i="4" s="1"/>
  <c r="B3015" i="4"/>
  <c r="C3015" i="4"/>
  <c r="D3015" i="4"/>
  <c r="E3015" i="4"/>
  <c r="F3015" i="4"/>
  <c r="B3016" i="4"/>
  <c r="C3016" i="4"/>
  <c r="D3016" i="4"/>
  <c r="E3016" i="4"/>
  <c r="F3016" i="4"/>
  <c r="G3016" i="4"/>
  <c r="H3016" i="4" s="1"/>
  <c r="B3017" i="4"/>
  <c r="C3017" i="4"/>
  <c r="D3017" i="4"/>
  <c r="E3017" i="4"/>
  <c r="F3017" i="4"/>
  <c r="B3018" i="4"/>
  <c r="C3018" i="4"/>
  <c r="D3018" i="4"/>
  <c r="E3018" i="4"/>
  <c r="F3018" i="4"/>
  <c r="G3018" i="4" s="1"/>
  <c r="H3018" i="4" s="1"/>
  <c r="B3019" i="4"/>
  <c r="C3019" i="4"/>
  <c r="D3019" i="4" s="1"/>
  <c r="E3019" i="4"/>
  <c r="F3019" i="4"/>
  <c r="G3019" i="4"/>
  <c r="H3019" i="4" s="1"/>
  <c r="B3020" i="4"/>
  <c r="C3020" i="4"/>
  <c r="D3020" i="4"/>
  <c r="E3020" i="4"/>
  <c r="F3020" i="4"/>
  <c r="B3021" i="4"/>
  <c r="G3021" i="4" s="1"/>
  <c r="H3021" i="4" s="1"/>
  <c r="C3021" i="4"/>
  <c r="D3021" i="4"/>
  <c r="E3021" i="4"/>
  <c r="F3021" i="4"/>
  <c r="B3022" i="4"/>
  <c r="C3022" i="4"/>
  <c r="D3022" i="4"/>
  <c r="E3022" i="4"/>
  <c r="F3022" i="4"/>
  <c r="G3022" i="4"/>
  <c r="H3022" i="4"/>
  <c r="B3023" i="4"/>
  <c r="C3023" i="4"/>
  <c r="D3023" i="4"/>
  <c r="E3023" i="4"/>
  <c r="F3023" i="4"/>
  <c r="G3023" i="4"/>
  <c r="H3023" i="4"/>
  <c r="B3024" i="4"/>
  <c r="C3024" i="4"/>
  <c r="D3024" i="4"/>
  <c r="E3024" i="4"/>
  <c r="F3024" i="4"/>
  <c r="G3024" i="4"/>
  <c r="H3024" i="4" s="1"/>
  <c r="B3025" i="4"/>
  <c r="C3025" i="4"/>
  <c r="D3025" i="4"/>
  <c r="E3025" i="4"/>
  <c r="F3025" i="4"/>
  <c r="B3026" i="4"/>
  <c r="C3026" i="4"/>
  <c r="D3026" i="4"/>
  <c r="E3026" i="4"/>
  <c r="F3026" i="4"/>
  <c r="G3026" i="4"/>
  <c r="H3026" i="4" s="1"/>
  <c r="B3027" i="4"/>
  <c r="C3027" i="4"/>
  <c r="D3027" i="4"/>
  <c r="E3027" i="4"/>
  <c r="F3027" i="4"/>
  <c r="B3028" i="4"/>
  <c r="C3028" i="4"/>
  <c r="D3028" i="4" s="1"/>
  <c r="E3028" i="4"/>
  <c r="F3028" i="4"/>
  <c r="G3028" i="4"/>
  <c r="H3028" i="4" s="1"/>
  <c r="B3029" i="4"/>
  <c r="C3029" i="4"/>
  <c r="D3029" i="4"/>
  <c r="E3029" i="4"/>
  <c r="F3029" i="4"/>
  <c r="B3030" i="4"/>
  <c r="C3030" i="4"/>
  <c r="D3030" i="4"/>
  <c r="E3030" i="4"/>
  <c r="F3030" i="4"/>
  <c r="G3030" i="4"/>
  <c r="H3030" i="4" s="1"/>
  <c r="B3031" i="4"/>
  <c r="C3031" i="4"/>
  <c r="D3031" i="4"/>
  <c r="E3031" i="4"/>
  <c r="F3031" i="4"/>
  <c r="B3032" i="4"/>
  <c r="C3032" i="4"/>
  <c r="D3032" i="4"/>
  <c r="E3032" i="4"/>
  <c r="F3032" i="4"/>
  <c r="G3032" i="4"/>
  <c r="H3032" i="4" s="1"/>
  <c r="B3033" i="4"/>
  <c r="C3033" i="4"/>
  <c r="D3033" i="4"/>
  <c r="E3033" i="4"/>
  <c r="F3033" i="4"/>
  <c r="B3034" i="4"/>
  <c r="C3034" i="4"/>
  <c r="D3034" i="4" s="1"/>
  <c r="E3034" i="4"/>
  <c r="F3034" i="4"/>
  <c r="G3034" i="4"/>
  <c r="H3034" i="4" s="1"/>
  <c r="B3035" i="4"/>
  <c r="C3035" i="4"/>
  <c r="D3035" i="4"/>
  <c r="E3035" i="4"/>
  <c r="F3035" i="4"/>
  <c r="B3036" i="4"/>
  <c r="C3036" i="4"/>
  <c r="D3036" i="4"/>
  <c r="E3036" i="4"/>
  <c r="F3036" i="4"/>
  <c r="G3036" i="4"/>
  <c r="H3036" i="4" s="1"/>
  <c r="B3037" i="4"/>
  <c r="C3037" i="4"/>
  <c r="D3037" i="4"/>
  <c r="E3037" i="4"/>
  <c r="F3037" i="4"/>
  <c r="B3038" i="4"/>
  <c r="C3038" i="4"/>
  <c r="D3038" i="4" s="1"/>
  <c r="E3038" i="4"/>
  <c r="F3038" i="4"/>
  <c r="G3038" i="4"/>
  <c r="H3038" i="4" s="1"/>
  <c r="B3039" i="4"/>
  <c r="C3039" i="4"/>
  <c r="D3039" i="4"/>
  <c r="E3039" i="4"/>
  <c r="F3039" i="4"/>
  <c r="B3040" i="4"/>
  <c r="C3040" i="4"/>
  <c r="D3040" i="4"/>
  <c r="E3040" i="4"/>
  <c r="F3040" i="4"/>
  <c r="G3040" i="4"/>
  <c r="H3040" i="4" s="1"/>
  <c r="B3041" i="4"/>
  <c r="C3041" i="4"/>
  <c r="D3041" i="4"/>
  <c r="E3041" i="4"/>
  <c r="F3041" i="4"/>
  <c r="B3042" i="4"/>
  <c r="C3042" i="4"/>
  <c r="D3042" i="4"/>
  <c r="E3042" i="4"/>
  <c r="F3042" i="4"/>
  <c r="G3042" i="4"/>
  <c r="H3042" i="4" s="1"/>
  <c r="B3043" i="4"/>
  <c r="C3043" i="4"/>
  <c r="D3043" i="4"/>
  <c r="E3043" i="4"/>
  <c r="F3043" i="4"/>
  <c r="B3044" i="4"/>
  <c r="C3044" i="4"/>
  <c r="D3044" i="4"/>
  <c r="E3044" i="4"/>
  <c r="F3044" i="4"/>
  <c r="G3044" i="4"/>
  <c r="H3044" i="4" s="1"/>
  <c r="B3045" i="4"/>
  <c r="C3045" i="4"/>
  <c r="D3045" i="4"/>
  <c r="E3045" i="4"/>
  <c r="F3045" i="4"/>
  <c r="B3046" i="4"/>
  <c r="C3046" i="4"/>
  <c r="D3046" i="4"/>
  <c r="E3046" i="4"/>
  <c r="F3046" i="4"/>
  <c r="G3046" i="4"/>
  <c r="H3046" i="4" s="1"/>
  <c r="B3047" i="4"/>
  <c r="C3047" i="4"/>
  <c r="D3047" i="4"/>
  <c r="E3047" i="4"/>
  <c r="F3047" i="4"/>
  <c r="B3048" i="4"/>
  <c r="C3048" i="4"/>
  <c r="D3048" i="4" s="1"/>
  <c r="E3048" i="4"/>
  <c r="F3048" i="4"/>
  <c r="G3048" i="4"/>
  <c r="H3048" i="4" s="1"/>
  <c r="B3049" i="4"/>
  <c r="C3049" i="4"/>
  <c r="D3049" i="4"/>
  <c r="E3049" i="4"/>
  <c r="F3049" i="4"/>
  <c r="G3049" i="4" s="1"/>
  <c r="H3049" i="4" s="1"/>
  <c r="B3050" i="4"/>
  <c r="C3050" i="4"/>
  <c r="D3050" i="4"/>
  <c r="E3050" i="4"/>
  <c r="F3050" i="4"/>
  <c r="G3050" i="4"/>
  <c r="H3050" i="4" s="1"/>
  <c r="B3051" i="4"/>
  <c r="C3051" i="4"/>
  <c r="D3051" i="4"/>
  <c r="E3051" i="4"/>
  <c r="F3051" i="4"/>
  <c r="B3052" i="4"/>
  <c r="C3052" i="4"/>
  <c r="D3052" i="4" s="1"/>
  <c r="E3052" i="4"/>
  <c r="F3052" i="4"/>
  <c r="G3052" i="4"/>
  <c r="H3052" i="4" s="1"/>
  <c r="B3053" i="4"/>
  <c r="C3053" i="4"/>
  <c r="D3053" i="4"/>
  <c r="E3053" i="4"/>
  <c r="F3053" i="4"/>
  <c r="G3053" i="4"/>
  <c r="H3053" i="4" s="1"/>
  <c r="B3054" i="4"/>
  <c r="C3054" i="4"/>
  <c r="D3054" i="4"/>
  <c r="E3054" i="4"/>
  <c r="F3054" i="4"/>
  <c r="B3055" i="4"/>
  <c r="C3055" i="4"/>
  <c r="D3055" i="4" s="1"/>
  <c r="E3055" i="4"/>
  <c r="F3055" i="4"/>
  <c r="G3055" i="4"/>
  <c r="H3055" i="4" s="1"/>
  <c r="B3056" i="4"/>
  <c r="C3056" i="4"/>
  <c r="D3056" i="4"/>
  <c r="E3056" i="4"/>
  <c r="F3056" i="4"/>
  <c r="B3057" i="4"/>
  <c r="C3057" i="4"/>
  <c r="D3057" i="4"/>
  <c r="E3057" i="4"/>
  <c r="F3057" i="4"/>
  <c r="G3057" i="4"/>
  <c r="H3057" i="4" s="1"/>
  <c r="B3058" i="4"/>
  <c r="C3058" i="4"/>
  <c r="D3058" i="4"/>
  <c r="E3058" i="4"/>
  <c r="F3058" i="4"/>
  <c r="B3059" i="4"/>
  <c r="C3059" i="4"/>
  <c r="D3059" i="4"/>
  <c r="E3059" i="4"/>
  <c r="F3059" i="4"/>
  <c r="G3059" i="4"/>
  <c r="H3059" i="4" s="1"/>
  <c r="B3060" i="4"/>
  <c r="C3060" i="4"/>
  <c r="D3060" i="4"/>
  <c r="E3060" i="4"/>
  <c r="F3060" i="4"/>
  <c r="B3061" i="4"/>
  <c r="C3061" i="4"/>
  <c r="D3061" i="4" s="1"/>
  <c r="E3061" i="4"/>
  <c r="F3061" i="4"/>
  <c r="G3061" i="4"/>
  <c r="H3061" i="4" s="1"/>
  <c r="B3062" i="4"/>
  <c r="C3062" i="4"/>
  <c r="D3062" i="4"/>
  <c r="E3062" i="4"/>
  <c r="F3062" i="4"/>
  <c r="B3063" i="4"/>
  <c r="C3063" i="4"/>
  <c r="D3063" i="4"/>
  <c r="E3063" i="4"/>
  <c r="F3063" i="4"/>
  <c r="G3063" i="4"/>
  <c r="H3063" i="4" s="1"/>
  <c r="B3064" i="4"/>
  <c r="C3064" i="4"/>
  <c r="D3064" i="4"/>
  <c r="E3064" i="4"/>
  <c r="F3064" i="4"/>
  <c r="G3064" i="4" s="1"/>
  <c r="H3064" i="4" s="1"/>
  <c r="B3065" i="4"/>
  <c r="C3065" i="4"/>
  <c r="D3065" i="4"/>
  <c r="E3065" i="4"/>
  <c r="F3065" i="4"/>
  <c r="B3066" i="4"/>
  <c r="C3066" i="4"/>
  <c r="D3066" i="4"/>
  <c r="E3066" i="4"/>
  <c r="F3066" i="4"/>
  <c r="B3067" i="4"/>
  <c r="C3067" i="4"/>
  <c r="D3067" i="4"/>
  <c r="E3067" i="4"/>
  <c r="F3067" i="4"/>
  <c r="G3067" i="4"/>
  <c r="H3067" i="4" s="1"/>
  <c r="B3068" i="4"/>
  <c r="C3068" i="4"/>
  <c r="D3068" i="4"/>
  <c r="E3068" i="4"/>
  <c r="F3068" i="4"/>
  <c r="B3069" i="4"/>
  <c r="C3069" i="4"/>
  <c r="D3069" i="4"/>
  <c r="E3069" i="4"/>
  <c r="F3069" i="4"/>
  <c r="G3069" i="4"/>
  <c r="H3069" i="4" s="1"/>
  <c r="B3070" i="4"/>
  <c r="C3070" i="4"/>
  <c r="D3070" i="4"/>
  <c r="E3070" i="4"/>
  <c r="F3070" i="4"/>
  <c r="B3071" i="4"/>
  <c r="C3071" i="4"/>
  <c r="D3071" i="4" s="1"/>
  <c r="E3071" i="4"/>
  <c r="F3071" i="4"/>
  <c r="G3071" i="4"/>
  <c r="H3071" i="4" s="1"/>
  <c r="B3072" i="4"/>
  <c r="C3072" i="4"/>
  <c r="D3072" i="4"/>
  <c r="E3072" i="4"/>
  <c r="F3072" i="4"/>
  <c r="B3073" i="4"/>
  <c r="C3073" i="4"/>
  <c r="D3073" i="4"/>
  <c r="E3073" i="4"/>
  <c r="F3073" i="4"/>
  <c r="G3073" i="4"/>
  <c r="H3073" i="4" s="1"/>
  <c r="B3074" i="4"/>
  <c r="C3074" i="4"/>
  <c r="D3074" i="4"/>
  <c r="E3074" i="4"/>
  <c r="F3074" i="4"/>
  <c r="B3075" i="4"/>
  <c r="C3075" i="4"/>
  <c r="D3075" i="4"/>
  <c r="E3075" i="4"/>
  <c r="F3075" i="4"/>
  <c r="G3075" i="4"/>
  <c r="H3075" i="4" s="1"/>
  <c r="B3076" i="4"/>
  <c r="C3076" i="4"/>
  <c r="D3076" i="4"/>
  <c r="E3076" i="4"/>
  <c r="F3076" i="4"/>
  <c r="B3077" i="4"/>
  <c r="C3077" i="4"/>
  <c r="D3077" i="4"/>
  <c r="E3077" i="4"/>
  <c r="F3077" i="4"/>
  <c r="G3077" i="4" s="1"/>
  <c r="H3077" i="4" s="1"/>
  <c r="B3078" i="4"/>
  <c r="C3078" i="4"/>
  <c r="D3078" i="4"/>
  <c r="E3078" i="4"/>
  <c r="F3078" i="4"/>
  <c r="B3079" i="4"/>
  <c r="C3079" i="4"/>
  <c r="D3079" i="4"/>
  <c r="E3079" i="4"/>
  <c r="F3079" i="4"/>
  <c r="G3079" i="4"/>
  <c r="H3079" i="4" s="1"/>
  <c r="B3080" i="4"/>
  <c r="C3080" i="4"/>
  <c r="D3080" i="4"/>
  <c r="E3080" i="4"/>
  <c r="F3080" i="4"/>
  <c r="B3081" i="4"/>
  <c r="C3081" i="4"/>
  <c r="D3081" i="4"/>
  <c r="E3081" i="4"/>
  <c r="F3081" i="4"/>
  <c r="G3081" i="4"/>
  <c r="H3081" i="4" s="1"/>
  <c r="B3082" i="4"/>
  <c r="C3082" i="4"/>
  <c r="D3082" i="4"/>
  <c r="E3082" i="4"/>
  <c r="F3082" i="4"/>
  <c r="B3083" i="4"/>
  <c r="C3083" i="4"/>
  <c r="D3083" i="4"/>
  <c r="E3083" i="4"/>
  <c r="F3083" i="4"/>
  <c r="G3083" i="4"/>
  <c r="H3083" i="4" s="1"/>
  <c r="B3084" i="4"/>
  <c r="C3084" i="4"/>
  <c r="D3084" i="4"/>
  <c r="E3084" i="4"/>
  <c r="F3084" i="4"/>
  <c r="B3085" i="4"/>
  <c r="C3085" i="4"/>
  <c r="D3085" i="4" s="1"/>
  <c r="E3085" i="4"/>
  <c r="F3085" i="4"/>
  <c r="G3085" i="4"/>
  <c r="H3085" i="4" s="1"/>
  <c r="B3086" i="4"/>
  <c r="C3086" i="4"/>
  <c r="D3086" i="4"/>
  <c r="E3086" i="4"/>
  <c r="F3086" i="4"/>
  <c r="B3087" i="4"/>
  <c r="C3087" i="4"/>
  <c r="D3087" i="4"/>
  <c r="E3087" i="4"/>
  <c r="F3087" i="4"/>
  <c r="G3087" i="4"/>
  <c r="H3087" i="4" s="1"/>
  <c r="B3088" i="4"/>
  <c r="C3088" i="4"/>
  <c r="D3088" i="4"/>
  <c r="E3088" i="4"/>
  <c r="F3088" i="4"/>
  <c r="B3089" i="4"/>
  <c r="C3089" i="4"/>
  <c r="D3089" i="4"/>
  <c r="E3089" i="4"/>
  <c r="F3089" i="4"/>
  <c r="G3089" i="4"/>
  <c r="H3089" i="4" s="1"/>
  <c r="B3090" i="4"/>
  <c r="C3090" i="4"/>
  <c r="D3090" i="4"/>
  <c r="E3090" i="4"/>
  <c r="F3090" i="4"/>
  <c r="B3091" i="4"/>
  <c r="C3091" i="4"/>
  <c r="D3091" i="4"/>
  <c r="E3091" i="4"/>
  <c r="F3091" i="4"/>
  <c r="G3091" i="4" s="1"/>
  <c r="H3091" i="4" s="1"/>
  <c r="B3092" i="4"/>
  <c r="C3092" i="4"/>
  <c r="D3092" i="4"/>
  <c r="E3092" i="4"/>
  <c r="F3092" i="4"/>
  <c r="G3092" i="4"/>
  <c r="H3092" i="4" s="1"/>
  <c r="B3093" i="4"/>
  <c r="C3093" i="4"/>
  <c r="D3093" i="4"/>
  <c r="E3093" i="4"/>
  <c r="F3093" i="4"/>
  <c r="B3094" i="4"/>
  <c r="C3094" i="4"/>
  <c r="D3094" i="4"/>
  <c r="E3094" i="4"/>
  <c r="F3094" i="4"/>
  <c r="B3095" i="4"/>
  <c r="C3095" i="4"/>
  <c r="D3095" i="4"/>
  <c r="E3095" i="4"/>
  <c r="F3095" i="4"/>
  <c r="G3095" i="4"/>
  <c r="H3095" i="4" s="1"/>
  <c r="B3096" i="4"/>
  <c r="C3096" i="4"/>
  <c r="D3096" i="4"/>
  <c r="E3096" i="4"/>
  <c r="F3096" i="4"/>
  <c r="B3097" i="4"/>
  <c r="C3097" i="4"/>
  <c r="D3097" i="4" s="1"/>
  <c r="E3097" i="4"/>
  <c r="F3097" i="4"/>
  <c r="G3097" i="4"/>
  <c r="H3097" i="4" s="1"/>
  <c r="B3098" i="4"/>
  <c r="C3098" i="4"/>
  <c r="D3098" i="4"/>
  <c r="E3098" i="4"/>
  <c r="F3098" i="4"/>
  <c r="B3099" i="4"/>
  <c r="C3099" i="4"/>
  <c r="D3099" i="4" s="1"/>
  <c r="E3099" i="4"/>
  <c r="F3099" i="4"/>
  <c r="G3099" i="4"/>
  <c r="H3099" i="4" s="1"/>
  <c r="B3100" i="4"/>
  <c r="C3100" i="4"/>
  <c r="D3100" i="4"/>
  <c r="E3100" i="4"/>
  <c r="F3100" i="4"/>
  <c r="B3101" i="4"/>
  <c r="C3101" i="4"/>
  <c r="D3101" i="4"/>
  <c r="E3101" i="4"/>
  <c r="F3101" i="4"/>
  <c r="G3101" i="4"/>
  <c r="H3101" i="4" s="1"/>
  <c r="B3102" i="4"/>
  <c r="C3102" i="4"/>
  <c r="D3102" i="4"/>
  <c r="E3102" i="4"/>
  <c r="F3102" i="4"/>
  <c r="B3103" i="4"/>
  <c r="C3103" i="4"/>
  <c r="D3103" i="4"/>
  <c r="E3103" i="4"/>
  <c r="F3103" i="4"/>
  <c r="G3103" i="4"/>
  <c r="H3103" i="4" s="1"/>
  <c r="B3104" i="4"/>
  <c r="C3104" i="4"/>
  <c r="D3104" i="4"/>
  <c r="E3104" i="4"/>
  <c r="F3104" i="4"/>
  <c r="B3105" i="4"/>
  <c r="C3105" i="4"/>
  <c r="D3105" i="4" s="1"/>
  <c r="E3105" i="4"/>
  <c r="F3105" i="4"/>
  <c r="G3105" i="4"/>
  <c r="H3105" i="4" s="1"/>
  <c r="B3106" i="4"/>
  <c r="C3106" i="4"/>
  <c r="D3106" i="4"/>
  <c r="E3106" i="4"/>
  <c r="F3106" i="4"/>
  <c r="B3107" i="4"/>
  <c r="C3107" i="4"/>
  <c r="D3107" i="4"/>
  <c r="E3107" i="4"/>
  <c r="F3107" i="4"/>
  <c r="G3107" i="4"/>
  <c r="H3107" i="4" s="1"/>
  <c r="B3108" i="4"/>
  <c r="C3108" i="4"/>
  <c r="D3108" i="4"/>
  <c r="E3108" i="4"/>
  <c r="F3108" i="4"/>
  <c r="B3109" i="4"/>
  <c r="C3109" i="4"/>
  <c r="D3109" i="4" s="1"/>
  <c r="E3109" i="4"/>
  <c r="F3109" i="4"/>
  <c r="G3109" i="4"/>
  <c r="H3109" i="4" s="1"/>
  <c r="B3110" i="4"/>
  <c r="C3110" i="4"/>
  <c r="D3110" i="4"/>
  <c r="E3110" i="4"/>
  <c r="F3110" i="4"/>
  <c r="B3111" i="4"/>
  <c r="C3111" i="4"/>
  <c r="D3111" i="4" s="1"/>
  <c r="E3111" i="4"/>
  <c r="F3111" i="4"/>
  <c r="G3111" i="4" s="1"/>
  <c r="H3111" i="4" s="1"/>
  <c r="B3112" i="4"/>
  <c r="C3112" i="4"/>
  <c r="D3112" i="4"/>
  <c r="E3112" i="4"/>
  <c r="F3112" i="4"/>
  <c r="G3112" i="4"/>
  <c r="H3112" i="4" s="1"/>
  <c r="B3113" i="4"/>
  <c r="C3113" i="4"/>
  <c r="D3113" i="4"/>
  <c r="E3113" i="4"/>
  <c r="F3113" i="4"/>
  <c r="B3114" i="4"/>
  <c r="C3114" i="4"/>
  <c r="D3114" i="4" s="1"/>
  <c r="E3114" i="4"/>
  <c r="F3114" i="4"/>
  <c r="G3114" i="4"/>
  <c r="H3114" i="4" s="1"/>
  <c r="B3115" i="4"/>
  <c r="C3115" i="4"/>
  <c r="D3115" i="4"/>
  <c r="E3115" i="4"/>
  <c r="F3115" i="4"/>
  <c r="B3116" i="4"/>
  <c r="C3116" i="4"/>
  <c r="D3116" i="4" s="1"/>
  <c r="E3116" i="4"/>
  <c r="F3116" i="4"/>
  <c r="G3116" i="4"/>
  <c r="H3116" i="4" s="1"/>
  <c r="B3117" i="4"/>
  <c r="C3117" i="4"/>
  <c r="D3117" i="4"/>
  <c r="E3117" i="4"/>
  <c r="F3117" i="4"/>
  <c r="B3118" i="4"/>
  <c r="C3118" i="4"/>
  <c r="D3118" i="4"/>
  <c r="E3118" i="4"/>
  <c r="F3118" i="4"/>
  <c r="G3118" i="4"/>
  <c r="H3118" i="4" s="1"/>
  <c r="B3119" i="4"/>
  <c r="C3119" i="4"/>
  <c r="D3119" i="4"/>
  <c r="E3119" i="4"/>
  <c r="F3119" i="4"/>
  <c r="B3120" i="4"/>
  <c r="C3120" i="4"/>
  <c r="D3120" i="4"/>
  <c r="E3120" i="4"/>
  <c r="F3120" i="4"/>
  <c r="G3120" i="4"/>
  <c r="H3120" i="4" s="1"/>
  <c r="B3121" i="4"/>
  <c r="C3121" i="4"/>
  <c r="D3121" i="4"/>
  <c r="E3121" i="4"/>
  <c r="F3121" i="4"/>
  <c r="B2499" i="4"/>
  <c r="C2499" i="4"/>
  <c r="D2500" i="4" s="1"/>
  <c r="E2499" i="4"/>
  <c r="F2499" i="4"/>
  <c r="G2499" i="4" s="1"/>
  <c r="H2499" i="4" s="1"/>
  <c r="B2498" i="4"/>
  <c r="C2498" i="4"/>
  <c r="D2499" i="4" s="1"/>
  <c r="E2498" i="4"/>
  <c r="F2498" i="4"/>
  <c r="G2498" i="4"/>
  <c r="H2498" i="4" s="1"/>
  <c r="B1876" i="4"/>
  <c r="C1876" i="4"/>
  <c r="D1876" i="4"/>
  <c r="E1876" i="4"/>
  <c r="F1876" i="4"/>
  <c r="G1876" i="4"/>
  <c r="H1876" i="4" s="1"/>
  <c r="B1877" i="4"/>
  <c r="C1877" i="4"/>
  <c r="D1877" i="4"/>
  <c r="E1877" i="4"/>
  <c r="F1877" i="4"/>
  <c r="G1877" i="4"/>
  <c r="H1877" i="4" s="1"/>
  <c r="B1878" i="4"/>
  <c r="C1878" i="4"/>
  <c r="D1878" i="4"/>
  <c r="E1878" i="4"/>
  <c r="F1878" i="4"/>
  <c r="G1878" i="4"/>
  <c r="H1878" i="4" s="1"/>
  <c r="B1879" i="4"/>
  <c r="C1879" i="4"/>
  <c r="D1879" i="4"/>
  <c r="E1879" i="4"/>
  <c r="F1879" i="4"/>
  <c r="G1879" i="4"/>
  <c r="H1879" i="4" s="1"/>
  <c r="B1880" i="4"/>
  <c r="C1880" i="4"/>
  <c r="D1880" i="4"/>
  <c r="E1880" i="4"/>
  <c r="F1880" i="4"/>
  <c r="G1880" i="4"/>
  <c r="H1880" i="4" s="1"/>
  <c r="B1881" i="4"/>
  <c r="C1881" i="4"/>
  <c r="D1881" i="4"/>
  <c r="E1881" i="4"/>
  <c r="F1881" i="4"/>
  <c r="G1881" i="4" s="1"/>
  <c r="H1881" i="4" s="1"/>
  <c r="B1882" i="4"/>
  <c r="C1882" i="4"/>
  <c r="D1882" i="4"/>
  <c r="E1882" i="4"/>
  <c r="F1882" i="4"/>
  <c r="G1882" i="4"/>
  <c r="H1882" i="4" s="1"/>
  <c r="B1883" i="4"/>
  <c r="C1883" i="4"/>
  <c r="D1883" i="4"/>
  <c r="E1883" i="4"/>
  <c r="F1883" i="4"/>
  <c r="G1883" i="4"/>
  <c r="H1883" i="4" s="1"/>
  <c r="B1884" i="4"/>
  <c r="C1884" i="4"/>
  <c r="D1884" i="4"/>
  <c r="E1884" i="4"/>
  <c r="F1884" i="4"/>
  <c r="G1884" i="4"/>
  <c r="H1884" i="4" s="1"/>
  <c r="B1885" i="4"/>
  <c r="C1885" i="4"/>
  <c r="D1885" i="4"/>
  <c r="E1885" i="4"/>
  <c r="F1885" i="4"/>
  <c r="G1885" i="4"/>
  <c r="H1885" i="4" s="1"/>
  <c r="B1886" i="4"/>
  <c r="C1886" i="4"/>
  <c r="D1886" i="4"/>
  <c r="E1886" i="4"/>
  <c r="F1886" i="4"/>
  <c r="G1886" i="4"/>
  <c r="H1886" i="4" s="1"/>
  <c r="B1887" i="4"/>
  <c r="C1887" i="4"/>
  <c r="D1887" i="4"/>
  <c r="E1887" i="4"/>
  <c r="F1887" i="4"/>
  <c r="G1887" i="4"/>
  <c r="H1887" i="4" s="1"/>
  <c r="B1888" i="4"/>
  <c r="C1888" i="4"/>
  <c r="D1888" i="4"/>
  <c r="E1888" i="4"/>
  <c r="F1888" i="4"/>
  <c r="G1888" i="4"/>
  <c r="H1888" i="4" s="1"/>
  <c r="B1889" i="4"/>
  <c r="C1889" i="4"/>
  <c r="D1889" i="4"/>
  <c r="E1889" i="4"/>
  <c r="F1889" i="4"/>
  <c r="G1889" i="4"/>
  <c r="H1889" i="4" s="1"/>
  <c r="B1890" i="4"/>
  <c r="C1890" i="4"/>
  <c r="D1890" i="4"/>
  <c r="E1890" i="4"/>
  <c r="F1890" i="4"/>
  <c r="G1890" i="4"/>
  <c r="H1890" i="4" s="1"/>
  <c r="B1891" i="4"/>
  <c r="C1891" i="4"/>
  <c r="D1891" i="4"/>
  <c r="E1891" i="4"/>
  <c r="F1891" i="4"/>
  <c r="G1891" i="4"/>
  <c r="H1891" i="4" s="1"/>
  <c r="B1892" i="4"/>
  <c r="C1892" i="4"/>
  <c r="D1892" i="4"/>
  <c r="E1892" i="4"/>
  <c r="F1892" i="4"/>
  <c r="G1892" i="4"/>
  <c r="H1892" i="4" s="1"/>
  <c r="B1893" i="4"/>
  <c r="C1893" i="4"/>
  <c r="D1893" i="4"/>
  <c r="E1893" i="4"/>
  <c r="F1893" i="4"/>
  <c r="G1893" i="4"/>
  <c r="H1893" i="4" s="1"/>
  <c r="B1894" i="4"/>
  <c r="C1894" i="4"/>
  <c r="D1894" i="4"/>
  <c r="E1894" i="4"/>
  <c r="F1894" i="4"/>
  <c r="G1894" i="4"/>
  <c r="H1894" i="4" s="1"/>
  <c r="B1895" i="4"/>
  <c r="C1895" i="4"/>
  <c r="D1895" i="4"/>
  <c r="E1895" i="4"/>
  <c r="F1895" i="4"/>
  <c r="G1895" i="4"/>
  <c r="H1895" i="4" s="1"/>
  <c r="B1896" i="4"/>
  <c r="C1896" i="4"/>
  <c r="D1896" i="4"/>
  <c r="E1896" i="4"/>
  <c r="F1896" i="4"/>
  <c r="G1896" i="4"/>
  <c r="H1896" i="4" s="1"/>
  <c r="B1897" i="4"/>
  <c r="C1897" i="4"/>
  <c r="D1897" i="4"/>
  <c r="E1897" i="4"/>
  <c r="F1897" i="4"/>
  <c r="G1897" i="4"/>
  <c r="H1897" i="4" s="1"/>
  <c r="B1898" i="4"/>
  <c r="C1898" i="4"/>
  <c r="D1898" i="4"/>
  <c r="E1898" i="4"/>
  <c r="F1898" i="4"/>
  <c r="G1898" i="4"/>
  <c r="H1898" i="4" s="1"/>
  <c r="B1899" i="4"/>
  <c r="C1899" i="4"/>
  <c r="D1899" i="4"/>
  <c r="E1899" i="4"/>
  <c r="F1899" i="4"/>
  <c r="G1899" i="4"/>
  <c r="H1899" i="4" s="1"/>
  <c r="B1900" i="4"/>
  <c r="C1900" i="4"/>
  <c r="D1900" i="4"/>
  <c r="E1900" i="4"/>
  <c r="F1900" i="4"/>
  <c r="G1900" i="4"/>
  <c r="H1900" i="4" s="1"/>
  <c r="B1901" i="4"/>
  <c r="C1901" i="4"/>
  <c r="D1901" i="4"/>
  <c r="E1901" i="4"/>
  <c r="F1901" i="4"/>
  <c r="G1901" i="4"/>
  <c r="H1901" i="4" s="1"/>
  <c r="B1902" i="4"/>
  <c r="C1902" i="4"/>
  <c r="D1902" i="4"/>
  <c r="E1902" i="4"/>
  <c r="F1902" i="4"/>
  <c r="G1902" i="4"/>
  <c r="H1902" i="4" s="1"/>
  <c r="B1903" i="4"/>
  <c r="C1903" i="4"/>
  <c r="D1903" i="4"/>
  <c r="E1903" i="4"/>
  <c r="F1903" i="4"/>
  <c r="G1903" i="4"/>
  <c r="H1903" i="4" s="1"/>
  <c r="B1904" i="4"/>
  <c r="C1904" i="4"/>
  <c r="D1904" i="4"/>
  <c r="E1904" i="4"/>
  <c r="F1904" i="4"/>
  <c r="G1904" i="4" s="1"/>
  <c r="H1904" i="4" s="1"/>
  <c r="B1905" i="4"/>
  <c r="C1905" i="4"/>
  <c r="D1905" i="4"/>
  <c r="E1905" i="4"/>
  <c r="F1905" i="4"/>
  <c r="G1905" i="4"/>
  <c r="H1905" i="4" s="1"/>
  <c r="B1906" i="4"/>
  <c r="C1906" i="4"/>
  <c r="D1906" i="4"/>
  <c r="E1906" i="4"/>
  <c r="F1906" i="4"/>
  <c r="G1906" i="4"/>
  <c r="H1906" i="4" s="1"/>
  <c r="B1907" i="4"/>
  <c r="C1907" i="4"/>
  <c r="D1907" i="4"/>
  <c r="E1907" i="4"/>
  <c r="F1907" i="4"/>
  <c r="G1907" i="4"/>
  <c r="H1907" i="4" s="1"/>
  <c r="B1908" i="4"/>
  <c r="C1908" i="4"/>
  <c r="D1908" i="4"/>
  <c r="E1908" i="4"/>
  <c r="F1908" i="4"/>
  <c r="G1908" i="4"/>
  <c r="H1908" i="4" s="1"/>
  <c r="B1909" i="4"/>
  <c r="C1909" i="4"/>
  <c r="D1909" i="4"/>
  <c r="E1909" i="4"/>
  <c r="F1909" i="4"/>
  <c r="G1909" i="4"/>
  <c r="H1909" i="4" s="1"/>
  <c r="B1910" i="4"/>
  <c r="C1910" i="4"/>
  <c r="D1910" i="4"/>
  <c r="E1910" i="4"/>
  <c r="F1910" i="4"/>
  <c r="G1910" i="4"/>
  <c r="H1910" i="4" s="1"/>
  <c r="B1911" i="4"/>
  <c r="C1911" i="4"/>
  <c r="D1911" i="4"/>
  <c r="E1911" i="4"/>
  <c r="F1911" i="4"/>
  <c r="G1911" i="4"/>
  <c r="H1911" i="4" s="1"/>
  <c r="B1912" i="4"/>
  <c r="C1912" i="4"/>
  <c r="D1912" i="4"/>
  <c r="E1912" i="4"/>
  <c r="F1912" i="4"/>
  <c r="G1912" i="4"/>
  <c r="H1912" i="4" s="1"/>
  <c r="B1913" i="4"/>
  <c r="C1913" i="4"/>
  <c r="D1913" i="4"/>
  <c r="E1913" i="4"/>
  <c r="F1913" i="4"/>
  <c r="G1913" i="4"/>
  <c r="H1913" i="4" s="1"/>
  <c r="B1914" i="4"/>
  <c r="C1914" i="4"/>
  <c r="D1914" i="4"/>
  <c r="E1914" i="4"/>
  <c r="F1914" i="4"/>
  <c r="G1914" i="4"/>
  <c r="H1914" i="4" s="1"/>
  <c r="B1915" i="4"/>
  <c r="C1915" i="4"/>
  <c r="D1915" i="4"/>
  <c r="E1915" i="4"/>
  <c r="F1915" i="4"/>
  <c r="G1915" i="4"/>
  <c r="H1915" i="4" s="1"/>
  <c r="B1916" i="4"/>
  <c r="C1916" i="4"/>
  <c r="D1916" i="4"/>
  <c r="E1916" i="4"/>
  <c r="F1916" i="4"/>
  <c r="G1916" i="4"/>
  <c r="H1916" i="4" s="1"/>
  <c r="B1917" i="4"/>
  <c r="C1917" i="4"/>
  <c r="D1917" i="4"/>
  <c r="E1917" i="4"/>
  <c r="F1917" i="4"/>
  <c r="G1917" i="4"/>
  <c r="H1917" i="4" s="1"/>
  <c r="B1918" i="4"/>
  <c r="C1918" i="4"/>
  <c r="D1918" i="4"/>
  <c r="E1918" i="4"/>
  <c r="F1918" i="4"/>
  <c r="G1918" i="4"/>
  <c r="H1918" i="4" s="1"/>
  <c r="B1919" i="4"/>
  <c r="C1919" i="4"/>
  <c r="D1919" i="4"/>
  <c r="E1919" i="4"/>
  <c r="F1919" i="4"/>
  <c r="G1919" i="4"/>
  <c r="H1919" i="4" s="1"/>
  <c r="B1920" i="4"/>
  <c r="C1920" i="4"/>
  <c r="D1920" i="4"/>
  <c r="E1920" i="4"/>
  <c r="F1920" i="4"/>
  <c r="G1920" i="4"/>
  <c r="H1920" i="4" s="1"/>
  <c r="B1921" i="4"/>
  <c r="C1921" i="4"/>
  <c r="D1921" i="4"/>
  <c r="E1921" i="4"/>
  <c r="F1921" i="4"/>
  <c r="G1921" i="4"/>
  <c r="H1921" i="4" s="1"/>
  <c r="B1922" i="4"/>
  <c r="C1922" i="4"/>
  <c r="D1922" i="4"/>
  <c r="E1922" i="4"/>
  <c r="F1922" i="4"/>
  <c r="G1922" i="4"/>
  <c r="H1922" i="4" s="1"/>
  <c r="B1923" i="4"/>
  <c r="C1923" i="4"/>
  <c r="D1923" i="4"/>
  <c r="E1923" i="4"/>
  <c r="F1923" i="4"/>
  <c r="G1923" i="4"/>
  <c r="H1923" i="4" s="1"/>
  <c r="B1924" i="4"/>
  <c r="C1924" i="4"/>
  <c r="D1924" i="4"/>
  <c r="E1924" i="4"/>
  <c r="F1924" i="4"/>
  <c r="G1924" i="4"/>
  <c r="H1924" i="4" s="1"/>
  <c r="B1925" i="4"/>
  <c r="C1925" i="4"/>
  <c r="D1925" i="4"/>
  <c r="E1925" i="4"/>
  <c r="F1925" i="4"/>
  <c r="G1925" i="4"/>
  <c r="H1925" i="4" s="1"/>
  <c r="B1926" i="4"/>
  <c r="C1926" i="4"/>
  <c r="D1926" i="4"/>
  <c r="E1926" i="4"/>
  <c r="F1926" i="4"/>
  <c r="G1926" i="4"/>
  <c r="H1926" i="4" s="1"/>
  <c r="B1927" i="4"/>
  <c r="C1927" i="4"/>
  <c r="D1927" i="4"/>
  <c r="E1927" i="4"/>
  <c r="F1927" i="4"/>
  <c r="G1927" i="4"/>
  <c r="H1927" i="4" s="1"/>
  <c r="B1928" i="4"/>
  <c r="C1928" i="4"/>
  <c r="D1928" i="4"/>
  <c r="E1928" i="4"/>
  <c r="F1928" i="4"/>
  <c r="G1928" i="4"/>
  <c r="H1928" i="4" s="1"/>
  <c r="B1929" i="4"/>
  <c r="C1929" i="4"/>
  <c r="D1929" i="4"/>
  <c r="E1929" i="4"/>
  <c r="F1929" i="4"/>
  <c r="G1929" i="4"/>
  <c r="H1929" i="4" s="1"/>
  <c r="B1930" i="4"/>
  <c r="C1930" i="4"/>
  <c r="D1930" i="4"/>
  <c r="E1930" i="4"/>
  <c r="F1930" i="4"/>
  <c r="G1930" i="4"/>
  <c r="H1930" i="4" s="1"/>
  <c r="B1931" i="4"/>
  <c r="C1931" i="4"/>
  <c r="D1931" i="4"/>
  <c r="E1931" i="4"/>
  <c r="F1931" i="4"/>
  <c r="G1931" i="4"/>
  <c r="H1931" i="4" s="1"/>
  <c r="B1932" i="4"/>
  <c r="C1932" i="4"/>
  <c r="D1932" i="4"/>
  <c r="E1932" i="4"/>
  <c r="F1932" i="4"/>
  <c r="G1932" i="4"/>
  <c r="H1932" i="4" s="1"/>
  <c r="B1933" i="4"/>
  <c r="C1933" i="4"/>
  <c r="D1933" i="4"/>
  <c r="E1933" i="4"/>
  <c r="F1933" i="4"/>
  <c r="G1933" i="4"/>
  <c r="H1933" i="4" s="1"/>
  <c r="B1934" i="4"/>
  <c r="C1934" i="4"/>
  <c r="D1934" i="4"/>
  <c r="E1934" i="4"/>
  <c r="F1934" i="4"/>
  <c r="G1934" i="4"/>
  <c r="H1934" i="4" s="1"/>
  <c r="B1935" i="4"/>
  <c r="C1935" i="4"/>
  <c r="D1935" i="4"/>
  <c r="E1935" i="4"/>
  <c r="F1935" i="4"/>
  <c r="G1935" i="4"/>
  <c r="H1935" i="4" s="1"/>
  <c r="B1936" i="4"/>
  <c r="C1936" i="4"/>
  <c r="D1936" i="4"/>
  <c r="E1936" i="4"/>
  <c r="F1936" i="4"/>
  <c r="G1936" i="4"/>
  <c r="H1936" i="4" s="1"/>
  <c r="B1937" i="4"/>
  <c r="C1937" i="4"/>
  <c r="D1937" i="4"/>
  <c r="E1937" i="4"/>
  <c r="F1937" i="4"/>
  <c r="G1937" i="4"/>
  <c r="H1937" i="4" s="1"/>
  <c r="B1938" i="4"/>
  <c r="C1938" i="4"/>
  <c r="D1938" i="4"/>
  <c r="E1938" i="4"/>
  <c r="F1938" i="4"/>
  <c r="G1938" i="4"/>
  <c r="H1938" i="4" s="1"/>
  <c r="B1939" i="4"/>
  <c r="C1939" i="4"/>
  <c r="D1939" i="4"/>
  <c r="E1939" i="4"/>
  <c r="F1939" i="4"/>
  <c r="G1939" i="4"/>
  <c r="H1939" i="4" s="1"/>
  <c r="B1940" i="4"/>
  <c r="C1940" i="4"/>
  <c r="D1940" i="4"/>
  <c r="E1940" i="4"/>
  <c r="F1940" i="4"/>
  <c r="G1940" i="4"/>
  <c r="H1940" i="4" s="1"/>
  <c r="B1941" i="4"/>
  <c r="C1941" i="4"/>
  <c r="D1941" i="4"/>
  <c r="E1941" i="4"/>
  <c r="F1941" i="4"/>
  <c r="G1941" i="4"/>
  <c r="H1941" i="4" s="1"/>
  <c r="B1942" i="4"/>
  <c r="C1942" i="4"/>
  <c r="D1942" i="4"/>
  <c r="E1942" i="4"/>
  <c r="F1942" i="4"/>
  <c r="G1942" i="4"/>
  <c r="H1942" i="4" s="1"/>
  <c r="B1943" i="4"/>
  <c r="C1943" i="4"/>
  <c r="D1943" i="4"/>
  <c r="E1943" i="4"/>
  <c r="F1943" i="4"/>
  <c r="G1943" i="4"/>
  <c r="H1943" i="4" s="1"/>
  <c r="B1944" i="4"/>
  <c r="C1944" i="4"/>
  <c r="D1944" i="4"/>
  <c r="E1944" i="4"/>
  <c r="F1944" i="4"/>
  <c r="G1944" i="4"/>
  <c r="H1944" i="4" s="1"/>
  <c r="B1945" i="4"/>
  <c r="C1945" i="4"/>
  <c r="D1945" i="4"/>
  <c r="E1945" i="4"/>
  <c r="F1945" i="4"/>
  <c r="G1945" i="4"/>
  <c r="H1945" i="4" s="1"/>
  <c r="B1946" i="4"/>
  <c r="C1946" i="4"/>
  <c r="D1946" i="4"/>
  <c r="E1946" i="4"/>
  <c r="F1946" i="4"/>
  <c r="G1946" i="4"/>
  <c r="H1946" i="4" s="1"/>
  <c r="B1947" i="4"/>
  <c r="C1947" i="4"/>
  <c r="D1947" i="4"/>
  <c r="E1947" i="4"/>
  <c r="F1947" i="4"/>
  <c r="G1947" i="4"/>
  <c r="H1947" i="4" s="1"/>
  <c r="B1948" i="4"/>
  <c r="C1948" i="4"/>
  <c r="D1948" i="4"/>
  <c r="E1948" i="4"/>
  <c r="F1948" i="4"/>
  <c r="G1948" i="4"/>
  <c r="H1948" i="4" s="1"/>
  <c r="B1949" i="4"/>
  <c r="C1949" i="4"/>
  <c r="D1949" i="4"/>
  <c r="E1949" i="4"/>
  <c r="F1949" i="4"/>
  <c r="G1949" i="4"/>
  <c r="H1949" i="4" s="1"/>
  <c r="B1950" i="4"/>
  <c r="C1950" i="4"/>
  <c r="D1950" i="4"/>
  <c r="E1950" i="4"/>
  <c r="F1950" i="4"/>
  <c r="G1950" i="4"/>
  <c r="H1950" i="4" s="1"/>
  <c r="B1951" i="4"/>
  <c r="C1951" i="4"/>
  <c r="D1951" i="4"/>
  <c r="E1951" i="4"/>
  <c r="F1951" i="4"/>
  <c r="G1951" i="4"/>
  <c r="H1951" i="4" s="1"/>
  <c r="B1952" i="4"/>
  <c r="C1952" i="4"/>
  <c r="D1952" i="4"/>
  <c r="E1952" i="4"/>
  <c r="F1952" i="4"/>
  <c r="G1952" i="4"/>
  <c r="H1952" i="4" s="1"/>
  <c r="B1953" i="4"/>
  <c r="C1953" i="4"/>
  <c r="D1953" i="4"/>
  <c r="E1953" i="4"/>
  <c r="F1953" i="4"/>
  <c r="G1953" i="4"/>
  <c r="H1953" i="4" s="1"/>
  <c r="B1954" i="4"/>
  <c r="C1954" i="4"/>
  <c r="D1954" i="4"/>
  <c r="E1954" i="4"/>
  <c r="F1954" i="4"/>
  <c r="G1954" i="4"/>
  <c r="H1954" i="4" s="1"/>
  <c r="B1955" i="4"/>
  <c r="C1955" i="4"/>
  <c r="D1955" i="4"/>
  <c r="E1955" i="4"/>
  <c r="F1955" i="4"/>
  <c r="G1955" i="4"/>
  <c r="H1955" i="4" s="1"/>
  <c r="B1956" i="4"/>
  <c r="C1956" i="4"/>
  <c r="D1956" i="4"/>
  <c r="E1956" i="4"/>
  <c r="F1956" i="4"/>
  <c r="G1956" i="4"/>
  <c r="H1956" i="4" s="1"/>
  <c r="B1957" i="4"/>
  <c r="C1957" i="4"/>
  <c r="D1957" i="4"/>
  <c r="E1957" i="4"/>
  <c r="F1957" i="4"/>
  <c r="G1957" i="4"/>
  <c r="H1957" i="4" s="1"/>
  <c r="B1958" i="4"/>
  <c r="C1958" i="4"/>
  <c r="D1958" i="4"/>
  <c r="E1958" i="4"/>
  <c r="F1958" i="4"/>
  <c r="G1958" i="4"/>
  <c r="H1958" i="4" s="1"/>
  <c r="B1959" i="4"/>
  <c r="C1959" i="4"/>
  <c r="D1959" i="4"/>
  <c r="E1959" i="4"/>
  <c r="F1959" i="4"/>
  <c r="G1959" i="4"/>
  <c r="H1959" i="4" s="1"/>
  <c r="B1960" i="4"/>
  <c r="C1960" i="4"/>
  <c r="D1960" i="4"/>
  <c r="E1960" i="4"/>
  <c r="F1960" i="4"/>
  <c r="G1960" i="4"/>
  <c r="H1960" i="4" s="1"/>
  <c r="B1961" i="4"/>
  <c r="C1961" i="4"/>
  <c r="D1961" i="4"/>
  <c r="E1961" i="4"/>
  <c r="F1961" i="4"/>
  <c r="G1961" i="4"/>
  <c r="H1961" i="4" s="1"/>
  <c r="B1962" i="4"/>
  <c r="C1962" i="4"/>
  <c r="D1962" i="4"/>
  <c r="E1962" i="4"/>
  <c r="F1962" i="4"/>
  <c r="G1962" i="4"/>
  <c r="H1962" i="4" s="1"/>
  <c r="B1963" i="4"/>
  <c r="C1963" i="4"/>
  <c r="D1963" i="4"/>
  <c r="E1963" i="4"/>
  <c r="F1963" i="4"/>
  <c r="G1963" i="4"/>
  <c r="H1963" i="4" s="1"/>
  <c r="B1964" i="4"/>
  <c r="C1964" i="4"/>
  <c r="D1964" i="4"/>
  <c r="E1964" i="4"/>
  <c r="F1964" i="4"/>
  <c r="G1964" i="4"/>
  <c r="H1964" i="4" s="1"/>
  <c r="B1965" i="4"/>
  <c r="C1965" i="4"/>
  <c r="D1965" i="4"/>
  <c r="E1965" i="4"/>
  <c r="F1965" i="4"/>
  <c r="G1965" i="4"/>
  <c r="H1965" i="4" s="1"/>
  <c r="B1966" i="4"/>
  <c r="C1966" i="4"/>
  <c r="D1966" i="4"/>
  <c r="E1966" i="4"/>
  <c r="F1966" i="4"/>
  <c r="G1966" i="4"/>
  <c r="H1966" i="4" s="1"/>
  <c r="B1967" i="4"/>
  <c r="C1967" i="4"/>
  <c r="D1967" i="4"/>
  <c r="E1967" i="4"/>
  <c r="F1967" i="4"/>
  <c r="G1967" i="4"/>
  <c r="H1967" i="4" s="1"/>
  <c r="B1968" i="4"/>
  <c r="C1968" i="4"/>
  <c r="D1968" i="4"/>
  <c r="E1968" i="4"/>
  <c r="F1968" i="4"/>
  <c r="G1968" i="4"/>
  <c r="H1968" i="4" s="1"/>
  <c r="B1969" i="4"/>
  <c r="G1969" i="4" s="1"/>
  <c r="C1969" i="4"/>
  <c r="D1970" i="4" s="1"/>
  <c r="D1969" i="4"/>
  <c r="E1969" i="4"/>
  <c r="F1969" i="4"/>
  <c r="B1970" i="4"/>
  <c r="C1970" i="4"/>
  <c r="E1970" i="4"/>
  <c r="F1970" i="4"/>
  <c r="G1970" i="4"/>
  <c r="H1970" i="4"/>
  <c r="B1971" i="4"/>
  <c r="C1971" i="4"/>
  <c r="D1971" i="4"/>
  <c r="E1971" i="4"/>
  <c r="F1971" i="4"/>
  <c r="G1971" i="4"/>
  <c r="H1971" i="4"/>
  <c r="B1972" i="4"/>
  <c r="C1972" i="4"/>
  <c r="D1972" i="4"/>
  <c r="E1972" i="4"/>
  <c r="F1972" i="4"/>
  <c r="G1972" i="4"/>
  <c r="H1972" i="4"/>
  <c r="B1973" i="4"/>
  <c r="C1973" i="4"/>
  <c r="D1973" i="4"/>
  <c r="E1973" i="4"/>
  <c r="F1973" i="4"/>
  <c r="G1973" i="4"/>
  <c r="H1973" i="4"/>
  <c r="B1974" i="4"/>
  <c r="C1974" i="4"/>
  <c r="D1974" i="4"/>
  <c r="E1974" i="4"/>
  <c r="F1974" i="4"/>
  <c r="G1974" i="4"/>
  <c r="H1974" i="4"/>
  <c r="B1975" i="4"/>
  <c r="C1975" i="4"/>
  <c r="D1975" i="4"/>
  <c r="E1975" i="4"/>
  <c r="F1975" i="4"/>
  <c r="G1975" i="4"/>
  <c r="H1975" i="4"/>
  <c r="B1976" i="4"/>
  <c r="C1976" i="4"/>
  <c r="D1976" i="4"/>
  <c r="E1976" i="4"/>
  <c r="F1976" i="4"/>
  <c r="G1976" i="4"/>
  <c r="H1976" i="4"/>
  <c r="B1977" i="4"/>
  <c r="C1977" i="4"/>
  <c r="D1977" i="4"/>
  <c r="E1977" i="4"/>
  <c r="F1977" i="4"/>
  <c r="G1977" i="4"/>
  <c r="H1977" i="4"/>
  <c r="B1978" i="4"/>
  <c r="C1978" i="4"/>
  <c r="D1978" i="4"/>
  <c r="E1978" i="4"/>
  <c r="F1978" i="4"/>
  <c r="G1978" i="4"/>
  <c r="H1978" i="4"/>
  <c r="B1979" i="4"/>
  <c r="C1979" i="4"/>
  <c r="D1979" i="4"/>
  <c r="E1979" i="4"/>
  <c r="F1979" i="4"/>
  <c r="G1979" i="4"/>
  <c r="H1979" i="4"/>
  <c r="B1980" i="4"/>
  <c r="C1980" i="4"/>
  <c r="D1980" i="4"/>
  <c r="E1980" i="4"/>
  <c r="F1980" i="4"/>
  <c r="G1980" i="4"/>
  <c r="H1980" i="4"/>
  <c r="B1981" i="4"/>
  <c r="C1981" i="4"/>
  <c r="D1981" i="4"/>
  <c r="E1981" i="4"/>
  <c r="F1981" i="4"/>
  <c r="G1981" i="4"/>
  <c r="H1981" i="4"/>
  <c r="B1982" i="4"/>
  <c r="C1982" i="4"/>
  <c r="D1982" i="4"/>
  <c r="E1982" i="4"/>
  <c r="F1982" i="4"/>
  <c r="G1982" i="4"/>
  <c r="H1982" i="4"/>
  <c r="B1983" i="4"/>
  <c r="C1983" i="4"/>
  <c r="D1983" i="4"/>
  <c r="E1983" i="4"/>
  <c r="F1983" i="4"/>
  <c r="G1983" i="4"/>
  <c r="H1983" i="4"/>
  <c r="B1984" i="4"/>
  <c r="C1984" i="4"/>
  <c r="D1984" i="4"/>
  <c r="E1984" i="4"/>
  <c r="F1984" i="4"/>
  <c r="G1984" i="4"/>
  <c r="H1984" i="4"/>
  <c r="B1985" i="4"/>
  <c r="C1985" i="4"/>
  <c r="D1985" i="4"/>
  <c r="E1985" i="4"/>
  <c r="F1985" i="4"/>
  <c r="G1985" i="4"/>
  <c r="H1985" i="4"/>
  <c r="B1986" i="4"/>
  <c r="C1986" i="4"/>
  <c r="D1986" i="4"/>
  <c r="E1986" i="4"/>
  <c r="F1986" i="4"/>
  <c r="G1986" i="4"/>
  <c r="H1986" i="4"/>
  <c r="B1987" i="4"/>
  <c r="C1987" i="4"/>
  <c r="D1987" i="4"/>
  <c r="E1987" i="4"/>
  <c r="F1987" i="4"/>
  <c r="G1987" i="4"/>
  <c r="H1987" i="4"/>
  <c r="B1988" i="4"/>
  <c r="C1988" i="4"/>
  <c r="D1988" i="4"/>
  <c r="E1988" i="4"/>
  <c r="F1988" i="4"/>
  <c r="G1988" i="4"/>
  <c r="H1988" i="4"/>
  <c r="B1989" i="4"/>
  <c r="C1989" i="4"/>
  <c r="D1989" i="4"/>
  <c r="E1989" i="4"/>
  <c r="F1989" i="4"/>
  <c r="G1989" i="4"/>
  <c r="H1989" i="4"/>
  <c r="B1990" i="4"/>
  <c r="C1990" i="4"/>
  <c r="D1990" i="4"/>
  <c r="E1990" i="4"/>
  <c r="F1990" i="4"/>
  <c r="G1990" i="4"/>
  <c r="H1990" i="4"/>
  <c r="B1991" i="4"/>
  <c r="C1991" i="4"/>
  <c r="D1991" i="4"/>
  <c r="E1991" i="4"/>
  <c r="F1991" i="4"/>
  <c r="G1991" i="4"/>
  <c r="H1991" i="4"/>
  <c r="B1992" i="4"/>
  <c r="C1992" i="4"/>
  <c r="D1992" i="4"/>
  <c r="E1992" i="4"/>
  <c r="F1992" i="4"/>
  <c r="G1992" i="4"/>
  <c r="H1992" i="4"/>
  <c r="B1993" i="4"/>
  <c r="C1993" i="4"/>
  <c r="D1993" i="4"/>
  <c r="E1993" i="4"/>
  <c r="F1993" i="4"/>
  <c r="G1993" i="4"/>
  <c r="H1993" i="4"/>
  <c r="B1994" i="4"/>
  <c r="C1994" i="4"/>
  <c r="D1994" i="4"/>
  <c r="E1994" i="4"/>
  <c r="F1994" i="4"/>
  <c r="G1994" i="4"/>
  <c r="H1994" i="4"/>
  <c r="B1995" i="4"/>
  <c r="C1995" i="4"/>
  <c r="D1995" i="4"/>
  <c r="E1995" i="4"/>
  <c r="F1995" i="4"/>
  <c r="G1995" i="4"/>
  <c r="H1995" i="4"/>
  <c r="B1996" i="4"/>
  <c r="C1996" i="4"/>
  <c r="D1996" i="4"/>
  <c r="E1996" i="4"/>
  <c r="F1996" i="4"/>
  <c r="G1996" i="4"/>
  <c r="H1996" i="4"/>
  <c r="B1997" i="4"/>
  <c r="C1997" i="4"/>
  <c r="D1997" i="4"/>
  <c r="E1997" i="4"/>
  <c r="F1997" i="4"/>
  <c r="G1997" i="4"/>
  <c r="H1997" i="4"/>
  <c r="B1998" i="4"/>
  <c r="C1998" i="4"/>
  <c r="D1998" i="4"/>
  <c r="E1998" i="4"/>
  <c r="F1998" i="4"/>
  <c r="G1998" i="4"/>
  <c r="H1998" i="4"/>
  <c r="B1999" i="4"/>
  <c r="C1999" i="4"/>
  <c r="D1999" i="4"/>
  <c r="E1999" i="4"/>
  <c r="F1999" i="4"/>
  <c r="G1999" i="4"/>
  <c r="H1999" i="4"/>
  <c r="B2000" i="4"/>
  <c r="C2000" i="4"/>
  <c r="D2000" i="4"/>
  <c r="E2000" i="4"/>
  <c r="F2000" i="4"/>
  <c r="G2000" i="4"/>
  <c r="H2000" i="4"/>
  <c r="B2001" i="4"/>
  <c r="C2001" i="4"/>
  <c r="D2001" i="4"/>
  <c r="E2001" i="4"/>
  <c r="F2001" i="4"/>
  <c r="G2001" i="4"/>
  <c r="H2001" i="4"/>
  <c r="B2002" i="4"/>
  <c r="C2002" i="4"/>
  <c r="D2002" i="4"/>
  <c r="E2002" i="4"/>
  <c r="F2002" i="4"/>
  <c r="G2002" i="4"/>
  <c r="H2002" i="4"/>
  <c r="B2003" i="4"/>
  <c r="C2003" i="4"/>
  <c r="D2003" i="4"/>
  <c r="E2003" i="4"/>
  <c r="F2003" i="4"/>
  <c r="G2003" i="4"/>
  <c r="H2003" i="4"/>
  <c r="B2004" i="4"/>
  <c r="C2004" i="4"/>
  <c r="D2004" i="4"/>
  <c r="E2004" i="4"/>
  <c r="F2004" i="4"/>
  <c r="G2004" i="4"/>
  <c r="H2004" i="4"/>
  <c r="B2005" i="4"/>
  <c r="C2005" i="4"/>
  <c r="D2005" i="4"/>
  <c r="E2005" i="4"/>
  <c r="F2005" i="4"/>
  <c r="G2005" i="4"/>
  <c r="H2005" i="4"/>
  <c r="B2006" i="4"/>
  <c r="C2006" i="4"/>
  <c r="D2006" i="4"/>
  <c r="E2006" i="4"/>
  <c r="F2006" i="4"/>
  <c r="G2006" i="4"/>
  <c r="H2006" i="4"/>
  <c r="B2007" i="4"/>
  <c r="C2007" i="4"/>
  <c r="D2007" i="4"/>
  <c r="E2007" i="4"/>
  <c r="F2007" i="4"/>
  <c r="G2007" i="4"/>
  <c r="H2007" i="4"/>
  <c r="B2008" i="4"/>
  <c r="C2008" i="4"/>
  <c r="D2008" i="4"/>
  <c r="E2008" i="4"/>
  <c r="F2008" i="4"/>
  <c r="G2008" i="4"/>
  <c r="H2008" i="4"/>
  <c r="B2009" i="4"/>
  <c r="C2009" i="4"/>
  <c r="D2009" i="4"/>
  <c r="E2009" i="4"/>
  <c r="F2009" i="4"/>
  <c r="G2009" i="4"/>
  <c r="H2009" i="4"/>
  <c r="B2010" i="4"/>
  <c r="C2010" i="4"/>
  <c r="D2010" i="4"/>
  <c r="E2010" i="4"/>
  <c r="F2010" i="4"/>
  <c r="G2010" i="4"/>
  <c r="H2010" i="4"/>
  <c r="B2011" i="4"/>
  <c r="C2011" i="4"/>
  <c r="D2011" i="4"/>
  <c r="E2011" i="4"/>
  <c r="F2011" i="4"/>
  <c r="G2011" i="4"/>
  <c r="H2011" i="4"/>
  <c r="B2012" i="4"/>
  <c r="C2012" i="4"/>
  <c r="D2012" i="4"/>
  <c r="E2012" i="4"/>
  <c r="F2012" i="4"/>
  <c r="G2012" i="4"/>
  <c r="H2012" i="4"/>
  <c r="B2013" i="4"/>
  <c r="C2013" i="4"/>
  <c r="D2013" i="4"/>
  <c r="E2013" i="4"/>
  <c r="F2013" i="4"/>
  <c r="G2013" i="4"/>
  <c r="H2013" i="4"/>
  <c r="B2014" i="4"/>
  <c r="C2014" i="4"/>
  <c r="D2014" i="4"/>
  <c r="E2014" i="4"/>
  <c r="F2014" i="4"/>
  <c r="G2014" i="4"/>
  <c r="H2014" i="4"/>
  <c r="B2015" i="4"/>
  <c r="C2015" i="4"/>
  <c r="D2015" i="4"/>
  <c r="E2015" i="4"/>
  <c r="F2015" i="4"/>
  <c r="G2015" i="4"/>
  <c r="H2015" i="4"/>
  <c r="B2016" i="4"/>
  <c r="C2016" i="4"/>
  <c r="D2016" i="4"/>
  <c r="E2016" i="4"/>
  <c r="F2016" i="4"/>
  <c r="G2016" i="4"/>
  <c r="H2016" i="4"/>
  <c r="B2017" i="4"/>
  <c r="C2017" i="4"/>
  <c r="D2017" i="4"/>
  <c r="E2017" i="4"/>
  <c r="F2017" i="4"/>
  <c r="G2017" i="4"/>
  <c r="H2017" i="4"/>
  <c r="B2018" i="4"/>
  <c r="C2018" i="4"/>
  <c r="D2018" i="4"/>
  <c r="E2018" i="4"/>
  <c r="F2018" i="4"/>
  <c r="G2018" i="4"/>
  <c r="H2018" i="4"/>
  <c r="B2019" i="4"/>
  <c r="C2019" i="4"/>
  <c r="D2019" i="4"/>
  <c r="E2019" i="4"/>
  <c r="F2019" i="4"/>
  <c r="G2019" i="4"/>
  <c r="H2019" i="4"/>
  <c r="B2020" i="4"/>
  <c r="C2020" i="4"/>
  <c r="D2020" i="4"/>
  <c r="E2020" i="4"/>
  <c r="F2020" i="4"/>
  <c r="G2020" i="4"/>
  <c r="H2020" i="4"/>
  <c r="B2021" i="4"/>
  <c r="C2021" i="4"/>
  <c r="D2021" i="4"/>
  <c r="E2021" i="4"/>
  <c r="F2021" i="4"/>
  <c r="G2021" i="4"/>
  <c r="H2021" i="4"/>
  <c r="B2022" i="4"/>
  <c r="C2022" i="4"/>
  <c r="D2022" i="4"/>
  <c r="E2022" i="4"/>
  <c r="F2022" i="4"/>
  <c r="G2022" i="4"/>
  <c r="H2022" i="4"/>
  <c r="B2023" i="4"/>
  <c r="C2023" i="4"/>
  <c r="D2023" i="4"/>
  <c r="E2023" i="4"/>
  <c r="F2023" i="4"/>
  <c r="G2023" i="4"/>
  <c r="H2023" i="4"/>
  <c r="B2024" i="4"/>
  <c r="C2024" i="4"/>
  <c r="D2024" i="4"/>
  <c r="E2024" i="4"/>
  <c r="F2024" i="4"/>
  <c r="G2024" i="4"/>
  <c r="H2024" i="4"/>
  <c r="B2025" i="4"/>
  <c r="C2025" i="4"/>
  <c r="D2025" i="4"/>
  <c r="E2025" i="4"/>
  <c r="F2025" i="4"/>
  <c r="G2025" i="4"/>
  <c r="H2025" i="4"/>
  <c r="B2026" i="4"/>
  <c r="C2026" i="4"/>
  <c r="D2026" i="4"/>
  <c r="E2026" i="4"/>
  <c r="F2026" i="4"/>
  <c r="G2026" i="4"/>
  <c r="H2026" i="4"/>
  <c r="B2027" i="4"/>
  <c r="C2027" i="4"/>
  <c r="D2027" i="4"/>
  <c r="E2027" i="4"/>
  <c r="F2027" i="4"/>
  <c r="G2027" i="4"/>
  <c r="H2027" i="4"/>
  <c r="B2028" i="4"/>
  <c r="C2028" i="4"/>
  <c r="D2028" i="4"/>
  <c r="E2028" i="4"/>
  <c r="F2028" i="4"/>
  <c r="G2028" i="4"/>
  <c r="H2028" i="4"/>
  <c r="B2029" i="4"/>
  <c r="C2029" i="4"/>
  <c r="D2029" i="4"/>
  <c r="E2029" i="4"/>
  <c r="F2029" i="4"/>
  <c r="G2029" i="4"/>
  <c r="H2029" i="4"/>
  <c r="B2030" i="4"/>
  <c r="C2030" i="4"/>
  <c r="D2030" i="4"/>
  <c r="E2030" i="4"/>
  <c r="F2030" i="4"/>
  <c r="G2030" i="4"/>
  <c r="H2030" i="4"/>
  <c r="B2031" i="4"/>
  <c r="C2031" i="4"/>
  <c r="D2031" i="4"/>
  <c r="E2031" i="4"/>
  <c r="F2031" i="4"/>
  <c r="G2031" i="4"/>
  <c r="H2031" i="4"/>
  <c r="B2032" i="4"/>
  <c r="C2032" i="4"/>
  <c r="D2032" i="4"/>
  <c r="E2032" i="4"/>
  <c r="F2032" i="4"/>
  <c r="G2032" i="4"/>
  <c r="H2032" i="4"/>
  <c r="B2033" i="4"/>
  <c r="C2033" i="4"/>
  <c r="D2033" i="4"/>
  <c r="E2033" i="4"/>
  <c r="F2033" i="4"/>
  <c r="G2033" i="4"/>
  <c r="H2033" i="4"/>
  <c r="B2034" i="4"/>
  <c r="C2034" i="4"/>
  <c r="D2034" i="4"/>
  <c r="E2034" i="4"/>
  <c r="F2034" i="4"/>
  <c r="G2034" i="4"/>
  <c r="H2034" i="4"/>
  <c r="B2035" i="4"/>
  <c r="C2035" i="4"/>
  <c r="D2035" i="4"/>
  <c r="E2035" i="4"/>
  <c r="F2035" i="4"/>
  <c r="G2035" i="4"/>
  <c r="H2035" i="4"/>
  <c r="B2036" i="4"/>
  <c r="C2036" i="4"/>
  <c r="D2036" i="4"/>
  <c r="E2036" i="4"/>
  <c r="F2036" i="4"/>
  <c r="G2036" i="4"/>
  <c r="H2036" i="4"/>
  <c r="B2037" i="4"/>
  <c r="C2037" i="4"/>
  <c r="D2037" i="4"/>
  <c r="E2037" i="4"/>
  <c r="F2037" i="4"/>
  <c r="G2037" i="4"/>
  <c r="H2037" i="4"/>
  <c r="B2038" i="4"/>
  <c r="C2038" i="4"/>
  <c r="D2038" i="4"/>
  <c r="E2038" i="4"/>
  <c r="F2038" i="4"/>
  <c r="G2038" i="4"/>
  <c r="H2038" i="4"/>
  <c r="B2039" i="4"/>
  <c r="C2039" i="4"/>
  <c r="D2039" i="4"/>
  <c r="E2039" i="4"/>
  <c r="F2039" i="4"/>
  <c r="G2039" i="4"/>
  <c r="H2039" i="4"/>
  <c r="B2040" i="4"/>
  <c r="C2040" i="4"/>
  <c r="D2040" i="4"/>
  <c r="E2040" i="4"/>
  <c r="F2040" i="4"/>
  <c r="G2040" i="4"/>
  <c r="H2040" i="4"/>
  <c r="B2041" i="4"/>
  <c r="C2041" i="4"/>
  <c r="D2041" i="4"/>
  <c r="E2041" i="4"/>
  <c r="F2041" i="4"/>
  <c r="G2041" i="4"/>
  <c r="H2041" i="4"/>
  <c r="B2042" i="4"/>
  <c r="C2042" i="4"/>
  <c r="D2042" i="4"/>
  <c r="E2042" i="4"/>
  <c r="F2042" i="4"/>
  <c r="G2042" i="4"/>
  <c r="H2042" i="4"/>
  <c r="B2043" i="4"/>
  <c r="C2043" i="4"/>
  <c r="D2043" i="4"/>
  <c r="E2043" i="4"/>
  <c r="F2043" i="4"/>
  <c r="G2043" i="4"/>
  <c r="H2043" i="4"/>
  <c r="B2044" i="4"/>
  <c r="C2044" i="4"/>
  <c r="D2044" i="4"/>
  <c r="E2044" i="4"/>
  <c r="F2044" i="4"/>
  <c r="G2044" i="4"/>
  <c r="H2044" i="4"/>
  <c r="B2045" i="4"/>
  <c r="C2045" i="4"/>
  <c r="D2045" i="4"/>
  <c r="E2045" i="4"/>
  <c r="F2045" i="4"/>
  <c r="G2045" i="4"/>
  <c r="H2045" i="4"/>
  <c r="B2046" i="4"/>
  <c r="C2046" i="4"/>
  <c r="D2046" i="4"/>
  <c r="E2046" i="4"/>
  <c r="F2046" i="4"/>
  <c r="G2046" i="4"/>
  <c r="H2046" i="4"/>
  <c r="B2047" i="4"/>
  <c r="C2047" i="4"/>
  <c r="D2047" i="4"/>
  <c r="E2047" i="4"/>
  <c r="F2047" i="4"/>
  <c r="G2047" i="4"/>
  <c r="H2047" i="4"/>
  <c r="B2048" i="4"/>
  <c r="C2048" i="4"/>
  <c r="D2048" i="4"/>
  <c r="E2048" i="4"/>
  <c r="F2048" i="4"/>
  <c r="G2048" i="4"/>
  <c r="H2048" i="4"/>
  <c r="B2049" i="4"/>
  <c r="C2049" i="4"/>
  <c r="D2049" i="4"/>
  <c r="E2049" i="4"/>
  <c r="F2049" i="4"/>
  <c r="G2049" i="4"/>
  <c r="H2049" i="4"/>
  <c r="B2050" i="4"/>
  <c r="C2050" i="4"/>
  <c r="D2050" i="4"/>
  <c r="E2050" i="4"/>
  <c r="F2050" i="4"/>
  <c r="G2050" i="4"/>
  <c r="H2050" i="4"/>
  <c r="B2051" i="4"/>
  <c r="C2051" i="4"/>
  <c r="D2051" i="4"/>
  <c r="E2051" i="4"/>
  <c r="F2051" i="4"/>
  <c r="G2051" i="4"/>
  <c r="H2051" i="4"/>
  <c r="B2052" i="4"/>
  <c r="C2052" i="4"/>
  <c r="D2052" i="4"/>
  <c r="E2052" i="4"/>
  <c r="F2052" i="4"/>
  <c r="G2052" i="4"/>
  <c r="H2052" i="4"/>
  <c r="B2053" i="4"/>
  <c r="C2053" i="4"/>
  <c r="D2053" i="4"/>
  <c r="E2053" i="4"/>
  <c r="F2053" i="4"/>
  <c r="G2053" i="4"/>
  <c r="H2053" i="4"/>
  <c r="B2054" i="4"/>
  <c r="C2054" i="4"/>
  <c r="D2054" i="4"/>
  <c r="E2054" i="4"/>
  <c r="F2054" i="4"/>
  <c r="G2054" i="4"/>
  <c r="H2054" i="4"/>
  <c r="B2055" i="4"/>
  <c r="C2055" i="4"/>
  <c r="D2055" i="4"/>
  <c r="E2055" i="4"/>
  <c r="F2055" i="4"/>
  <c r="G2055" i="4"/>
  <c r="H2055" i="4"/>
  <c r="B2056" i="4"/>
  <c r="C2056" i="4"/>
  <c r="D2056" i="4"/>
  <c r="E2056" i="4"/>
  <c r="F2056" i="4"/>
  <c r="G2056" i="4"/>
  <c r="H2056" i="4"/>
  <c r="B2057" i="4"/>
  <c r="C2057" i="4"/>
  <c r="D2057" i="4"/>
  <c r="E2057" i="4"/>
  <c r="F2057" i="4"/>
  <c r="G2057" i="4"/>
  <c r="H2057" i="4"/>
  <c r="B2058" i="4"/>
  <c r="C2058" i="4"/>
  <c r="D2058" i="4"/>
  <c r="E2058" i="4"/>
  <c r="F2058" i="4"/>
  <c r="G2058" i="4"/>
  <c r="H2058" i="4"/>
  <c r="B2059" i="4"/>
  <c r="C2059" i="4"/>
  <c r="D2059" i="4"/>
  <c r="E2059" i="4"/>
  <c r="F2059" i="4"/>
  <c r="G2059" i="4"/>
  <c r="H2059" i="4"/>
  <c r="B2060" i="4"/>
  <c r="C2060" i="4"/>
  <c r="D2060" i="4"/>
  <c r="E2060" i="4"/>
  <c r="F2060" i="4"/>
  <c r="G2060" i="4"/>
  <c r="H2060" i="4"/>
  <c r="B2061" i="4"/>
  <c r="C2061" i="4"/>
  <c r="D2061" i="4"/>
  <c r="E2061" i="4"/>
  <c r="F2061" i="4"/>
  <c r="G2061" i="4"/>
  <c r="H2061" i="4"/>
  <c r="B2062" i="4"/>
  <c r="C2062" i="4"/>
  <c r="D2062" i="4"/>
  <c r="E2062" i="4"/>
  <c r="F2062" i="4"/>
  <c r="G2062" i="4"/>
  <c r="H2062" i="4"/>
  <c r="B2063" i="4"/>
  <c r="C2063" i="4"/>
  <c r="D2063" i="4"/>
  <c r="E2063" i="4"/>
  <c r="F2063" i="4"/>
  <c r="G2063" i="4"/>
  <c r="H2063" i="4"/>
  <c r="B2064" i="4"/>
  <c r="C2064" i="4"/>
  <c r="D2064" i="4"/>
  <c r="E2064" i="4"/>
  <c r="F2064" i="4"/>
  <c r="G2064" i="4"/>
  <c r="H2064" i="4"/>
  <c r="B2065" i="4"/>
  <c r="C2065" i="4"/>
  <c r="D2065" i="4"/>
  <c r="E2065" i="4"/>
  <c r="F2065" i="4"/>
  <c r="G2065" i="4"/>
  <c r="H2065" i="4"/>
  <c r="B2066" i="4"/>
  <c r="C2066" i="4"/>
  <c r="D2066" i="4"/>
  <c r="E2066" i="4"/>
  <c r="F2066" i="4"/>
  <c r="G2066" i="4"/>
  <c r="H2066" i="4"/>
  <c r="B2067" i="4"/>
  <c r="C2067" i="4"/>
  <c r="D2067" i="4"/>
  <c r="E2067" i="4"/>
  <c r="F2067" i="4"/>
  <c r="G2067" i="4"/>
  <c r="H2067" i="4"/>
  <c r="B2068" i="4"/>
  <c r="C2068" i="4"/>
  <c r="D2068" i="4"/>
  <c r="E2068" i="4"/>
  <c r="F2068" i="4"/>
  <c r="G2068" i="4"/>
  <c r="H2068" i="4"/>
  <c r="B2069" i="4"/>
  <c r="C2069" i="4"/>
  <c r="D2069" i="4"/>
  <c r="E2069" i="4"/>
  <c r="F2069" i="4"/>
  <c r="G2069" i="4"/>
  <c r="H2069" i="4"/>
  <c r="B2070" i="4"/>
  <c r="C2070" i="4"/>
  <c r="D2070" i="4"/>
  <c r="E2070" i="4"/>
  <c r="F2070" i="4"/>
  <c r="G2070" i="4"/>
  <c r="H2070" i="4"/>
  <c r="B2071" i="4"/>
  <c r="C2071" i="4"/>
  <c r="D2071" i="4"/>
  <c r="E2071" i="4"/>
  <c r="F2071" i="4"/>
  <c r="G2071" i="4"/>
  <c r="H2071" i="4"/>
  <c r="B2072" i="4"/>
  <c r="C2072" i="4"/>
  <c r="D2072" i="4"/>
  <c r="E2072" i="4"/>
  <c r="F2072" i="4"/>
  <c r="G2072" i="4"/>
  <c r="H2072" i="4"/>
  <c r="B2073" i="4"/>
  <c r="C2073" i="4"/>
  <c r="D2073" i="4"/>
  <c r="E2073" i="4"/>
  <c r="F2073" i="4"/>
  <c r="G2073" i="4"/>
  <c r="H2073" i="4"/>
  <c r="B2074" i="4"/>
  <c r="C2074" i="4"/>
  <c r="D2074" i="4"/>
  <c r="E2074" i="4"/>
  <c r="F2074" i="4"/>
  <c r="G2074" i="4"/>
  <c r="H2074" i="4"/>
  <c r="B2075" i="4"/>
  <c r="C2075" i="4"/>
  <c r="D2075" i="4"/>
  <c r="E2075" i="4"/>
  <c r="F2075" i="4"/>
  <c r="G2075" i="4"/>
  <c r="H2075" i="4"/>
  <c r="B2076" i="4"/>
  <c r="C2076" i="4"/>
  <c r="D2076" i="4"/>
  <c r="E2076" i="4"/>
  <c r="F2076" i="4"/>
  <c r="G2076" i="4"/>
  <c r="H2076" i="4"/>
  <c r="B2077" i="4"/>
  <c r="C2077" i="4"/>
  <c r="D2077" i="4"/>
  <c r="E2077" i="4"/>
  <c r="F2077" i="4"/>
  <c r="G2077" i="4"/>
  <c r="H2077" i="4"/>
  <c r="B2078" i="4"/>
  <c r="C2078" i="4"/>
  <c r="D2078" i="4"/>
  <c r="E2078" i="4"/>
  <c r="F2078" i="4"/>
  <c r="G2078" i="4"/>
  <c r="H2078" i="4"/>
  <c r="B2079" i="4"/>
  <c r="C2079" i="4"/>
  <c r="D2079" i="4"/>
  <c r="E2079" i="4"/>
  <c r="F2079" i="4"/>
  <c r="G2079" i="4"/>
  <c r="H2079" i="4"/>
  <c r="B2080" i="4"/>
  <c r="C2080" i="4"/>
  <c r="D2080" i="4"/>
  <c r="E2080" i="4"/>
  <c r="F2080" i="4"/>
  <c r="G2080" i="4"/>
  <c r="H2080" i="4"/>
  <c r="B2081" i="4"/>
  <c r="C2081" i="4"/>
  <c r="D2081" i="4"/>
  <c r="E2081" i="4"/>
  <c r="F2081" i="4"/>
  <c r="G2081" i="4"/>
  <c r="H2081" i="4"/>
  <c r="B2082" i="4"/>
  <c r="C2082" i="4"/>
  <c r="D2082" i="4"/>
  <c r="E2082" i="4"/>
  <c r="F2082" i="4"/>
  <c r="G2082" i="4"/>
  <c r="H2082" i="4"/>
  <c r="B2083" i="4"/>
  <c r="C2083" i="4"/>
  <c r="D2083" i="4"/>
  <c r="E2083" i="4"/>
  <c r="F2083" i="4"/>
  <c r="G2083" i="4"/>
  <c r="H2083" i="4"/>
  <c r="B2084" i="4"/>
  <c r="C2084" i="4"/>
  <c r="D2084" i="4"/>
  <c r="E2084" i="4"/>
  <c r="F2084" i="4"/>
  <c r="G2084" i="4"/>
  <c r="H2084" i="4"/>
  <c r="B2085" i="4"/>
  <c r="C2085" i="4"/>
  <c r="D2085" i="4"/>
  <c r="E2085" i="4"/>
  <c r="F2085" i="4"/>
  <c r="G2085" i="4"/>
  <c r="H2085" i="4"/>
  <c r="B2086" i="4"/>
  <c r="C2086" i="4"/>
  <c r="D2086" i="4"/>
  <c r="E2086" i="4"/>
  <c r="F2086" i="4"/>
  <c r="G2086" i="4"/>
  <c r="H2086" i="4"/>
  <c r="B2087" i="4"/>
  <c r="C2087" i="4"/>
  <c r="D2087" i="4"/>
  <c r="E2087" i="4"/>
  <c r="F2087" i="4"/>
  <c r="G2087" i="4"/>
  <c r="H2087" i="4"/>
  <c r="B2088" i="4"/>
  <c r="C2088" i="4"/>
  <c r="D2088" i="4"/>
  <c r="E2088" i="4"/>
  <c r="F2088" i="4"/>
  <c r="G2088" i="4"/>
  <c r="H2088" i="4"/>
  <c r="B2089" i="4"/>
  <c r="C2089" i="4"/>
  <c r="D2089" i="4"/>
  <c r="E2089" i="4"/>
  <c r="F2089" i="4"/>
  <c r="G2089" i="4"/>
  <c r="H2089" i="4"/>
  <c r="B2090" i="4"/>
  <c r="C2090" i="4"/>
  <c r="D2090" i="4"/>
  <c r="E2090" i="4"/>
  <c r="F2090" i="4"/>
  <c r="G2090" i="4"/>
  <c r="H2090" i="4"/>
  <c r="B2091" i="4"/>
  <c r="C2091" i="4"/>
  <c r="D2091" i="4"/>
  <c r="E2091" i="4"/>
  <c r="F2091" i="4"/>
  <c r="G2091" i="4"/>
  <c r="H2091" i="4"/>
  <c r="B2092" i="4"/>
  <c r="C2092" i="4"/>
  <c r="D2092" i="4"/>
  <c r="E2092" i="4"/>
  <c r="F2092" i="4"/>
  <c r="G2092" i="4"/>
  <c r="H2092" i="4"/>
  <c r="B2093" i="4"/>
  <c r="C2093" i="4"/>
  <c r="D2093" i="4"/>
  <c r="E2093" i="4"/>
  <c r="F2093" i="4"/>
  <c r="G2093" i="4"/>
  <c r="H2093" i="4"/>
  <c r="B2094" i="4"/>
  <c r="C2094" i="4"/>
  <c r="D2094" i="4"/>
  <c r="E2094" i="4"/>
  <c r="F2094" i="4"/>
  <c r="G2094" i="4"/>
  <c r="H2094" i="4"/>
  <c r="B2095" i="4"/>
  <c r="C2095" i="4"/>
  <c r="D2095" i="4"/>
  <c r="E2095" i="4"/>
  <c r="F2095" i="4"/>
  <c r="G2095" i="4"/>
  <c r="H2095" i="4"/>
  <c r="B2096" i="4"/>
  <c r="C2096" i="4"/>
  <c r="D2096" i="4"/>
  <c r="E2096" i="4"/>
  <c r="F2096" i="4"/>
  <c r="G2096" i="4"/>
  <c r="H2096" i="4"/>
  <c r="B2097" i="4"/>
  <c r="C2097" i="4"/>
  <c r="D2097" i="4"/>
  <c r="E2097" i="4"/>
  <c r="F2097" i="4"/>
  <c r="G2097" i="4"/>
  <c r="H2097" i="4"/>
  <c r="B2098" i="4"/>
  <c r="C2098" i="4"/>
  <c r="D2098" i="4"/>
  <c r="E2098" i="4"/>
  <c r="F2098" i="4"/>
  <c r="G2098" i="4"/>
  <c r="H2098" i="4"/>
  <c r="B2099" i="4"/>
  <c r="C2099" i="4"/>
  <c r="D2099" i="4"/>
  <c r="E2099" i="4"/>
  <c r="F2099" i="4"/>
  <c r="G2099" i="4"/>
  <c r="H2099" i="4"/>
  <c r="B2100" i="4"/>
  <c r="C2100" i="4"/>
  <c r="D2100" i="4"/>
  <c r="E2100" i="4"/>
  <c r="F2100" i="4"/>
  <c r="G2100" i="4"/>
  <c r="H2100" i="4"/>
  <c r="B2101" i="4"/>
  <c r="C2101" i="4"/>
  <c r="D2101" i="4"/>
  <c r="E2101" i="4"/>
  <c r="F2101" i="4"/>
  <c r="G2101" i="4"/>
  <c r="H2101" i="4"/>
  <c r="B2102" i="4"/>
  <c r="C2102" i="4"/>
  <c r="D2102" i="4"/>
  <c r="E2102" i="4"/>
  <c r="F2102" i="4"/>
  <c r="G2102" i="4"/>
  <c r="H2102" i="4"/>
  <c r="B2103" i="4"/>
  <c r="C2103" i="4"/>
  <c r="D2103" i="4"/>
  <c r="E2103" i="4"/>
  <c r="F2103" i="4"/>
  <c r="G2103" i="4"/>
  <c r="H2103" i="4"/>
  <c r="B2104" i="4"/>
  <c r="C2104" i="4"/>
  <c r="D2104" i="4"/>
  <c r="E2104" i="4"/>
  <c r="F2104" i="4"/>
  <c r="G2104" i="4"/>
  <c r="H2104" i="4"/>
  <c r="B2105" i="4"/>
  <c r="C2105" i="4"/>
  <c r="D2105" i="4"/>
  <c r="E2105" i="4"/>
  <c r="F2105" i="4"/>
  <c r="G2105" i="4"/>
  <c r="H2105" i="4"/>
  <c r="B2106" i="4"/>
  <c r="C2106" i="4"/>
  <c r="D2106" i="4"/>
  <c r="E2106" i="4"/>
  <c r="F2106" i="4"/>
  <c r="G2106" i="4"/>
  <c r="H2106" i="4"/>
  <c r="B2107" i="4"/>
  <c r="C2107" i="4"/>
  <c r="D2107" i="4"/>
  <c r="E2107" i="4"/>
  <c r="F2107" i="4"/>
  <c r="G2107" i="4"/>
  <c r="H2107" i="4"/>
  <c r="B2108" i="4"/>
  <c r="C2108" i="4"/>
  <c r="D2108" i="4"/>
  <c r="E2108" i="4"/>
  <c r="F2108" i="4"/>
  <c r="G2108" i="4"/>
  <c r="H2108" i="4"/>
  <c r="B2109" i="4"/>
  <c r="C2109" i="4"/>
  <c r="D2109" i="4"/>
  <c r="E2109" i="4"/>
  <c r="F2109" i="4"/>
  <c r="G2109" i="4"/>
  <c r="H2109" i="4"/>
  <c r="B2110" i="4"/>
  <c r="C2110" i="4"/>
  <c r="D2110" i="4"/>
  <c r="E2110" i="4"/>
  <c r="F2110" i="4"/>
  <c r="G2110" i="4"/>
  <c r="H2110" i="4"/>
  <c r="B2111" i="4"/>
  <c r="C2111" i="4"/>
  <c r="D2111" i="4"/>
  <c r="E2111" i="4"/>
  <c r="F2111" i="4"/>
  <c r="G2111" i="4"/>
  <c r="H2111" i="4"/>
  <c r="B2112" i="4"/>
  <c r="C2112" i="4"/>
  <c r="D2112" i="4"/>
  <c r="E2112" i="4"/>
  <c r="F2112" i="4"/>
  <c r="G2112" i="4"/>
  <c r="H2112" i="4"/>
  <c r="B2113" i="4"/>
  <c r="C2113" i="4"/>
  <c r="D2113" i="4"/>
  <c r="E2113" i="4"/>
  <c r="F2113" i="4"/>
  <c r="G2113" i="4"/>
  <c r="H2113" i="4"/>
  <c r="B2114" i="4"/>
  <c r="C2114" i="4"/>
  <c r="D2114" i="4"/>
  <c r="E2114" i="4"/>
  <c r="F2114" i="4"/>
  <c r="G2114" i="4"/>
  <c r="H2114" i="4"/>
  <c r="B2115" i="4"/>
  <c r="C2115" i="4"/>
  <c r="D2115" i="4"/>
  <c r="E2115" i="4"/>
  <c r="F2115" i="4"/>
  <c r="G2115" i="4"/>
  <c r="H2115" i="4"/>
  <c r="B2116" i="4"/>
  <c r="C2116" i="4"/>
  <c r="D2116" i="4"/>
  <c r="E2116" i="4"/>
  <c r="F2116" i="4"/>
  <c r="G2116" i="4"/>
  <c r="H2116" i="4"/>
  <c r="B2117" i="4"/>
  <c r="C2117" i="4"/>
  <c r="D2117" i="4"/>
  <c r="E2117" i="4"/>
  <c r="F2117" i="4"/>
  <c r="G2117" i="4"/>
  <c r="H2117" i="4"/>
  <c r="B2118" i="4"/>
  <c r="C2118" i="4"/>
  <c r="D2118" i="4"/>
  <c r="E2118" i="4"/>
  <c r="F2118" i="4"/>
  <c r="G2118" i="4"/>
  <c r="H2118" i="4"/>
  <c r="B2119" i="4"/>
  <c r="C2119" i="4"/>
  <c r="D2119" i="4"/>
  <c r="E2119" i="4"/>
  <c r="F2119" i="4"/>
  <c r="G2119" i="4"/>
  <c r="H2119" i="4"/>
  <c r="B2120" i="4"/>
  <c r="C2120" i="4"/>
  <c r="D2120" i="4"/>
  <c r="E2120" i="4"/>
  <c r="F2120" i="4"/>
  <c r="G2120" i="4"/>
  <c r="H2120" i="4"/>
  <c r="B2121" i="4"/>
  <c r="C2121" i="4"/>
  <c r="D2121" i="4"/>
  <c r="E2121" i="4"/>
  <c r="F2121" i="4"/>
  <c r="G2121" i="4"/>
  <c r="H2121" i="4"/>
  <c r="B2122" i="4"/>
  <c r="C2122" i="4"/>
  <c r="D2122" i="4"/>
  <c r="E2122" i="4"/>
  <c r="F2122" i="4"/>
  <c r="G2122" i="4"/>
  <c r="H2122" i="4"/>
  <c r="B2123" i="4"/>
  <c r="C2123" i="4"/>
  <c r="D2123" i="4"/>
  <c r="E2123" i="4"/>
  <c r="F2123" i="4"/>
  <c r="G2123" i="4"/>
  <c r="H2123" i="4"/>
  <c r="B2124" i="4"/>
  <c r="C2124" i="4"/>
  <c r="D2124" i="4"/>
  <c r="E2124" i="4"/>
  <c r="F2124" i="4"/>
  <c r="G2124" i="4"/>
  <c r="H2124" i="4"/>
  <c r="B2125" i="4"/>
  <c r="C2125" i="4"/>
  <c r="D2125" i="4"/>
  <c r="E2125" i="4"/>
  <c r="F2125" i="4"/>
  <c r="G2125" i="4"/>
  <c r="H2125" i="4"/>
  <c r="B2126" i="4"/>
  <c r="C2126" i="4"/>
  <c r="D2126" i="4"/>
  <c r="E2126" i="4"/>
  <c r="F2126" i="4"/>
  <c r="G2126" i="4"/>
  <c r="H2126" i="4"/>
  <c r="B2127" i="4"/>
  <c r="C2127" i="4"/>
  <c r="D2127" i="4"/>
  <c r="E2127" i="4"/>
  <c r="F2127" i="4"/>
  <c r="G2127" i="4"/>
  <c r="H2127" i="4"/>
  <c r="B2128" i="4"/>
  <c r="C2128" i="4"/>
  <c r="D2128" i="4"/>
  <c r="E2128" i="4"/>
  <c r="F2128" i="4"/>
  <c r="G2128" i="4"/>
  <c r="H2128" i="4"/>
  <c r="B2129" i="4"/>
  <c r="C2129" i="4"/>
  <c r="D2129" i="4"/>
  <c r="E2129" i="4"/>
  <c r="F2129" i="4"/>
  <c r="G2129" i="4"/>
  <c r="H2129" i="4"/>
  <c r="B2130" i="4"/>
  <c r="C2130" i="4"/>
  <c r="D2130" i="4"/>
  <c r="E2130" i="4"/>
  <c r="F2130" i="4"/>
  <c r="G2130" i="4"/>
  <c r="H2130" i="4"/>
  <c r="B2131" i="4"/>
  <c r="C2131" i="4"/>
  <c r="D2131" i="4"/>
  <c r="E2131" i="4"/>
  <c r="F2131" i="4"/>
  <c r="G2131" i="4"/>
  <c r="H2131" i="4"/>
  <c r="B2132" i="4"/>
  <c r="C2132" i="4"/>
  <c r="D2132" i="4"/>
  <c r="E2132" i="4"/>
  <c r="F2132" i="4"/>
  <c r="G2132" i="4"/>
  <c r="H2132" i="4"/>
  <c r="B2133" i="4"/>
  <c r="C2133" i="4"/>
  <c r="D2133" i="4"/>
  <c r="E2133" i="4"/>
  <c r="F2133" i="4"/>
  <c r="G2133" i="4"/>
  <c r="H2133" i="4"/>
  <c r="B2134" i="4"/>
  <c r="C2134" i="4"/>
  <c r="D2134" i="4"/>
  <c r="E2134" i="4"/>
  <c r="F2134" i="4"/>
  <c r="G2134" i="4"/>
  <c r="H2134" i="4"/>
  <c r="B2135" i="4"/>
  <c r="C2135" i="4"/>
  <c r="D2135" i="4"/>
  <c r="E2135" i="4"/>
  <c r="F2135" i="4"/>
  <c r="G2135" i="4"/>
  <c r="H2135" i="4"/>
  <c r="B2136" i="4"/>
  <c r="C2136" i="4"/>
  <c r="D2136" i="4"/>
  <c r="E2136" i="4"/>
  <c r="F2136" i="4"/>
  <c r="G2136" i="4"/>
  <c r="H2136" i="4"/>
  <c r="B2137" i="4"/>
  <c r="C2137" i="4"/>
  <c r="D2137" i="4"/>
  <c r="E2137" i="4"/>
  <c r="F2137" i="4"/>
  <c r="G2137" i="4"/>
  <c r="H2137" i="4"/>
  <c r="B2138" i="4"/>
  <c r="C2138" i="4"/>
  <c r="D2138" i="4"/>
  <c r="E2138" i="4"/>
  <c r="F2138" i="4"/>
  <c r="G2138" i="4"/>
  <c r="H2138" i="4"/>
  <c r="B2139" i="4"/>
  <c r="C2139" i="4"/>
  <c r="D2139" i="4"/>
  <c r="E2139" i="4"/>
  <c r="F2139" i="4"/>
  <c r="G2139" i="4"/>
  <c r="H2139" i="4"/>
  <c r="B2140" i="4"/>
  <c r="C2140" i="4"/>
  <c r="D2140" i="4"/>
  <c r="E2140" i="4"/>
  <c r="F2140" i="4"/>
  <c r="G2140" i="4"/>
  <c r="H2140" i="4"/>
  <c r="B2141" i="4"/>
  <c r="C2141" i="4"/>
  <c r="D2141" i="4"/>
  <c r="E2141" i="4"/>
  <c r="F2141" i="4"/>
  <c r="G2141" i="4"/>
  <c r="H2141" i="4"/>
  <c r="B2142" i="4"/>
  <c r="C2142" i="4"/>
  <c r="D2142" i="4"/>
  <c r="E2142" i="4"/>
  <c r="F2142" i="4"/>
  <c r="G2142" i="4"/>
  <c r="H2142" i="4"/>
  <c r="B2143" i="4"/>
  <c r="C2143" i="4"/>
  <c r="D2143" i="4"/>
  <c r="E2143" i="4"/>
  <c r="F2143" i="4"/>
  <c r="G2143" i="4"/>
  <c r="H2143" i="4"/>
  <c r="B2144" i="4"/>
  <c r="C2144" i="4"/>
  <c r="D2144" i="4"/>
  <c r="E2144" i="4"/>
  <c r="F2144" i="4"/>
  <c r="G2144" i="4"/>
  <c r="H2144" i="4"/>
  <c r="B2145" i="4"/>
  <c r="C2145" i="4"/>
  <c r="D2145" i="4"/>
  <c r="E2145" i="4"/>
  <c r="F2145" i="4"/>
  <c r="G2145" i="4"/>
  <c r="H2145" i="4"/>
  <c r="B2146" i="4"/>
  <c r="C2146" i="4"/>
  <c r="D2146" i="4"/>
  <c r="E2146" i="4"/>
  <c r="F2146" i="4"/>
  <c r="G2146" i="4"/>
  <c r="H2146" i="4"/>
  <c r="B2147" i="4"/>
  <c r="C2147" i="4"/>
  <c r="D2147" i="4"/>
  <c r="E2147" i="4"/>
  <c r="F2147" i="4"/>
  <c r="G2147" i="4"/>
  <c r="H2147" i="4"/>
  <c r="B2148" i="4"/>
  <c r="C2148" i="4"/>
  <c r="D2148" i="4"/>
  <c r="E2148" i="4"/>
  <c r="F2148" i="4"/>
  <c r="G2148" i="4"/>
  <c r="H2148" i="4"/>
  <c r="B2149" i="4"/>
  <c r="C2149" i="4"/>
  <c r="D2149" i="4"/>
  <c r="E2149" i="4"/>
  <c r="F2149" i="4"/>
  <c r="G2149" i="4"/>
  <c r="H2149" i="4"/>
  <c r="B2150" i="4"/>
  <c r="C2150" i="4"/>
  <c r="D2150" i="4"/>
  <c r="E2150" i="4"/>
  <c r="F2150" i="4"/>
  <c r="G2150" i="4"/>
  <c r="H2150" i="4"/>
  <c r="B2151" i="4"/>
  <c r="C2151" i="4"/>
  <c r="D2151" i="4"/>
  <c r="E2151" i="4"/>
  <c r="F2151" i="4"/>
  <c r="G2151" i="4"/>
  <c r="H2151" i="4"/>
  <c r="B2152" i="4"/>
  <c r="C2152" i="4"/>
  <c r="D2152" i="4"/>
  <c r="E2152" i="4"/>
  <c r="F2152" i="4"/>
  <c r="G2152" i="4"/>
  <c r="H2152" i="4"/>
  <c r="B2153" i="4"/>
  <c r="C2153" i="4"/>
  <c r="D2153" i="4"/>
  <c r="E2153" i="4"/>
  <c r="F2153" i="4"/>
  <c r="G2153" i="4"/>
  <c r="H2153" i="4"/>
  <c r="B2154" i="4"/>
  <c r="C2154" i="4"/>
  <c r="D2154" i="4"/>
  <c r="E2154" i="4"/>
  <c r="F2154" i="4"/>
  <c r="G2154" i="4"/>
  <c r="H2154" i="4"/>
  <c r="B2155" i="4"/>
  <c r="C2155" i="4"/>
  <c r="D2155" i="4"/>
  <c r="E2155" i="4"/>
  <c r="F2155" i="4"/>
  <c r="G2155" i="4"/>
  <c r="H2155" i="4"/>
  <c r="B2156" i="4"/>
  <c r="C2156" i="4"/>
  <c r="D2156" i="4"/>
  <c r="E2156" i="4"/>
  <c r="F2156" i="4"/>
  <c r="G2156" i="4"/>
  <c r="H2156" i="4"/>
  <c r="B2157" i="4"/>
  <c r="C2157" i="4"/>
  <c r="D2157" i="4"/>
  <c r="E2157" i="4"/>
  <c r="F2157" i="4"/>
  <c r="G2157" i="4"/>
  <c r="H2157" i="4"/>
  <c r="B2158" i="4"/>
  <c r="C2158" i="4"/>
  <c r="D2158" i="4"/>
  <c r="E2158" i="4"/>
  <c r="F2158" i="4"/>
  <c r="G2158" i="4"/>
  <c r="H2158" i="4"/>
  <c r="B2159" i="4"/>
  <c r="C2159" i="4"/>
  <c r="D2159" i="4"/>
  <c r="E2159" i="4"/>
  <c r="F2159" i="4"/>
  <c r="G2159" i="4"/>
  <c r="H2159" i="4"/>
  <c r="B2160" i="4"/>
  <c r="C2160" i="4"/>
  <c r="D2160" i="4"/>
  <c r="E2160" i="4"/>
  <c r="F2160" i="4"/>
  <c r="G2160" i="4"/>
  <c r="H2160" i="4"/>
  <c r="B2161" i="4"/>
  <c r="C2161" i="4"/>
  <c r="D2161" i="4"/>
  <c r="E2161" i="4"/>
  <c r="F2161" i="4"/>
  <c r="G2161" i="4"/>
  <c r="H2161" i="4"/>
  <c r="B2162" i="4"/>
  <c r="C2162" i="4"/>
  <c r="D2162" i="4"/>
  <c r="E2162" i="4"/>
  <c r="F2162" i="4"/>
  <c r="G2162" i="4"/>
  <c r="H2162" i="4"/>
  <c r="B2163" i="4"/>
  <c r="C2163" i="4"/>
  <c r="D2163" i="4"/>
  <c r="E2163" i="4"/>
  <c r="F2163" i="4"/>
  <c r="G2163" i="4"/>
  <c r="H2163" i="4"/>
  <c r="B2164" i="4"/>
  <c r="C2164" i="4"/>
  <c r="D2164" i="4"/>
  <c r="E2164" i="4"/>
  <c r="F2164" i="4"/>
  <c r="G2164" i="4"/>
  <c r="H2164" i="4"/>
  <c r="B2165" i="4"/>
  <c r="C2165" i="4"/>
  <c r="D2165" i="4"/>
  <c r="E2165" i="4"/>
  <c r="F2165" i="4"/>
  <c r="G2165" i="4"/>
  <c r="H2165" i="4"/>
  <c r="B2166" i="4"/>
  <c r="C2166" i="4"/>
  <c r="D2166" i="4"/>
  <c r="E2166" i="4"/>
  <c r="F2166" i="4"/>
  <c r="G2166" i="4"/>
  <c r="H2166" i="4"/>
  <c r="B2167" i="4"/>
  <c r="C2167" i="4"/>
  <c r="D2167" i="4"/>
  <c r="E2167" i="4"/>
  <c r="F2167" i="4"/>
  <c r="G2167" i="4"/>
  <c r="H2167" i="4"/>
  <c r="B2168" i="4"/>
  <c r="C2168" i="4"/>
  <c r="D2168" i="4"/>
  <c r="E2168" i="4"/>
  <c r="F2168" i="4"/>
  <c r="G2168" i="4"/>
  <c r="H2168" i="4"/>
  <c r="B2169" i="4"/>
  <c r="C2169" i="4"/>
  <c r="D2169" i="4"/>
  <c r="E2169" i="4"/>
  <c r="F2169" i="4"/>
  <c r="G2169" i="4"/>
  <c r="H2169" i="4"/>
  <c r="B2170" i="4"/>
  <c r="C2170" i="4"/>
  <c r="D2170" i="4"/>
  <c r="E2170" i="4"/>
  <c r="F2170" i="4"/>
  <c r="G2170" i="4"/>
  <c r="H2170" i="4"/>
  <c r="B2171" i="4"/>
  <c r="C2171" i="4"/>
  <c r="D2171" i="4"/>
  <c r="E2171" i="4"/>
  <c r="F2171" i="4"/>
  <c r="G2171" i="4"/>
  <c r="H2171" i="4"/>
  <c r="B2172" i="4"/>
  <c r="C2172" i="4"/>
  <c r="D2172" i="4"/>
  <c r="E2172" i="4"/>
  <c r="F2172" i="4"/>
  <c r="G2172" i="4"/>
  <c r="H2172" i="4"/>
  <c r="B2173" i="4"/>
  <c r="C2173" i="4"/>
  <c r="D2173" i="4"/>
  <c r="E2173" i="4"/>
  <c r="F2173" i="4"/>
  <c r="G2173" i="4"/>
  <c r="H2173" i="4"/>
  <c r="B2174" i="4"/>
  <c r="C2174" i="4"/>
  <c r="D2174" i="4"/>
  <c r="E2174" i="4"/>
  <c r="F2174" i="4"/>
  <c r="G2174" i="4"/>
  <c r="H2174" i="4"/>
  <c r="B2175" i="4"/>
  <c r="C2175" i="4"/>
  <c r="D2175" i="4"/>
  <c r="E2175" i="4"/>
  <c r="F2175" i="4"/>
  <c r="G2175" i="4"/>
  <c r="H2175" i="4"/>
  <c r="B2176" i="4"/>
  <c r="C2176" i="4"/>
  <c r="D2176" i="4"/>
  <c r="E2176" i="4"/>
  <c r="F2176" i="4"/>
  <c r="G2176" i="4"/>
  <c r="H2176" i="4"/>
  <c r="B2177" i="4"/>
  <c r="C2177" i="4"/>
  <c r="D2177" i="4"/>
  <c r="E2177" i="4"/>
  <c r="F2177" i="4"/>
  <c r="G2177" i="4"/>
  <c r="H2177" i="4"/>
  <c r="B2178" i="4"/>
  <c r="C2178" i="4"/>
  <c r="D2178" i="4"/>
  <c r="E2178" i="4"/>
  <c r="F2178" i="4"/>
  <c r="G2178" i="4"/>
  <c r="H2178" i="4"/>
  <c r="B2179" i="4"/>
  <c r="C2179" i="4"/>
  <c r="D2179" i="4"/>
  <c r="E2179" i="4"/>
  <c r="F2179" i="4"/>
  <c r="G2179" i="4"/>
  <c r="H2179" i="4"/>
  <c r="B2180" i="4"/>
  <c r="C2180" i="4"/>
  <c r="D2180" i="4"/>
  <c r="E2180" i="4"/>
  <c r="F2180" i="4"/>
  <c r="G2180" i="4"/>
  <c r="H2180" i="4"/>
  <c r="B2181" i="4"/>
  <c r="C2181" i="4"/>
  <c r="D2181" i="4"/>
  <c r="E2181" i="4"/>
  <c r="F2181" i="4"/>
  <c r="G2181" i="4"/>
  <c r="H2181" i="4"/>
  <c r="B2182" i="4"/>
  <c r="C2182" i="4"/>
  <c r="D2182" i="4"/>
  <c r="E2182" i="4"/>
  <c r="F2182" i="4"/>
  <c r="G2182" i="4"/>
  <c r="H2182" i="4"/>
  <c r="B2183" i="4"/>
  <c r="C2183" i="4"/>
  <c r="D2183" i="4"/>
  <c r="E2183" i="4"/>
  <c r="F2183" i="4"/>
  <c r="G2183" i="4"/>
  <c r="H2183" i="4"/>
  <c r="B2184" i="4"/>
  <c r="C2184" i="4"/>
  <c r="D2184" i="4"/>
  <c r="E2184" i="4"/>
  <c r="F2184" i="4"/>
  <c r="G2184" i="4"/>
  <c r="H2184" i="4"/>
  <c r="B2185" i="4"/>
  <c r="C2185" i="4"/>
  <c r="D2185" i="4"/>
  <c r="E2185" i="4"/>
  <c r="F2185" i="4"/>
  <c r="G2185" i="4"/>
  <c r="H2185" i="4"/>
  <c r="B2186" i="4"/>
  <c r="C2186" i="4"/>
  <c r="D2186" i="4"/>
  <c r="E2186" i="4"/>
  <c r="F2186" i="4"/>
  <c r="G2186" i="4"/>
  <c r="H2186" i="4"/>
  <c r="B2187" i="4"/>
  <c r="C2187" i="4"/>
  <c r="D2187" i="4"/>
  <c r="E2187" i="4"/>
  <c r="F2187" i="4"/>
  <c r="G2187" i="4"/>
  <c r="H2187" i="4"/>
  <c r="B2188" i="4"/>
  <c r="C2188" i="4"/>
  <c r="D2188" i="4"/>
  <c r="E2188" i="4"/>
  <c r="F2188" i="4"/>
  <c r="G2188" i="4"/>
  <c r="H2188" i="4"/>
  <c r="B2189" i="4"/>
  <c r="C2189" i="4"/>
  <c r="D2189" i="4"/>
  <c r="E2189" i="4"/>
  <c r="F2189" i="4"/>
  <c r="G2189" i="4"/>
  <c r="H2189" i="4"/>
  <c r="B2190" i="4"/>
  <c r="C2190" i="4"/>
  <c r="D2190" i="4"/>
  <c r="E2190" i="4"/>
  <c r="F2190" i="4"/>
  <c r="G2190" i="4"/>
  <c r="H2190" i="4"/>
  <c r="B2191" i="4"/>
  <c r="C2191" i="4"/>
  <c r="D2191" i="4"/>
  <c r="E2191" i="4"/>
  <c r="F2191" i="4"/>
  <c r="G2191" i="4"/>
  <c r="H2191" i="4"/>
  <c r="B2192" i="4"/>
  <c r="C2192" i="4"/>
  <c r="D2192" i="4"/>
  <c r="E2192" i="4"/>
  <c r="F2192" i="4"/>
  <c r="G2192" i="4"/>
  <c r="H2192" i="4"/>
  <c r="B2193" i="4"/>
  <c r="C2193" i="4"/>
  <c r="D2193" i="4"/>
  <c r="E2193" i="4"/>
  <c r="F2193" i="4"/>
  <c r="G2193" i="4"/>
  <c r="H2193" i="4"/>
  <c r="B2194" i="4"/>
  <c r="C2194" i="4"/>
  <c r="D2194" i="4"/>
  <c r="E2194" i="4"/>
  <c r="F2194" i="4"/>
  <c r="G2194" i="4"/>
  <c r="H2194" i="4"/>
  <c r="B2195" i="4"/>
  <c r="C2195" i="4"/>
  <c r="D2195" i="4"/>
  <c r="E2195" i="4"/>
  <c r="F2195" i="4"/>
  <c r="G2195" i="4"/>
  <c r="H2195" i="4"/>
  <c r="B2196" i="4"/>
  <c r="C2196" i="4"/>
  <c r="D2196" i="4"/>
  <c r="E2196" i="4"/>
  <c r="F2196" i="4"/>
  <c r="G2196" i="4"/>
  <c r="H2196" i="4"/>
  <c r="B2197" i="4"/>
  <c r="C2197" i="4"/>
  <c r="D2197" i="4"/>
  <c r="E2197" i="4"/>
  <c r="F2197" i="4"/>
  <c r="G2197" i="4"/>
  <c r="H2197" i="4"/>
  <c r="B2198" i="4"/>
  <c r="C2198" i="4"/>
  <c r="D2198" i="4"/>
  <c r="E2198" i="4"/>
  <c r="F2198" i="4"/>
  <c r="G2198" i="4"/>
  <c r="H2198" i="4"/>
  <c r="B2199" i="4"/>
  <c r="C2199" i="4"/>
  <c r="D2199" i="4"/>
  <c r="E2199" i="4"/>
  <c r="F2199" i="4"/>
  <c r="G2199" i="4"/>
  <c r="H2199" i="4"/>
  <c r="B2200" i="4"/>
  <c r="C2200" i="4"/>
  <c r="D2200" i="4"/>
  <c r="E2200" i="4"/>
  <c r="F2200" i="4"/>
  <c r="G2200" i="4"/>
  <c r="H2200" i="4"/>
  <c r="B2201" i="4"/>
  <c r="C2201" i="4"/>
  <c r="D2201" i="4"/>
  <c r="E2201" i="4"/>
  <c r="F2201" i="4"/>
  <c r="G2201" i="4"/>
  <c r="H2201" i="4"/>
  <c r="B2202" i="4"/>
  <c r="C2202" i="4"/>
  <c r="D2202" i="4"/>
  <c r="E2202" i="4"/>
  <c r="F2202" i="4"/>
  <c r="G2202" i="4"/>
  <c r="H2202" i="4"/>
  <c r="B2203" i="4"/>
  <c r="C2203" i="4"/>
  <c r="D2203" i="4"/>
  <c r="E2203" i="4"/>
  <c r="F2203" i="4"/>
  <c r="G2203" i="4"/>
  <c r="H2203" i="4"/>
  <c r="B2204" i="4"/>
  <c r="C2204" i="4"/>
  <c r="D2204" i="4"/>
  <c r="E2204" i="4"/>
  <c r="F2204" i="4"/>
  <c r="G2204" i="4"/>
  <c r="H2204" i="4"/>
  <c r="B2205" i="4"/>
  <c r="C2205" i="4"/>
  <c r="D2205" i="4"/>
  <c r="E2205" i="4"/>
  <c r="F2205" i="4"/>
  <c r="G2205" i="4"/>
  <c r="H2205" i="4"/>
  <c r="B2206" i="4"/>
  <c r="C2206" i="4"/>
  <c r="D2206" i="4"/>
  <c r="E2206" i="4"/>
  <c r="F2206" i="4"/>
  <c r="G2206" i="4"/>
  <c r="H2206" i="4"/>
  <c r="B2207" i="4"/>
  <c r="C2207" i="4"/>
  <c r="D2207" i="4"/>
  <c r="E2207" i="4"/>
  <c r="F2207" i="4"/>
  <c r="G2207" i="4"/>
  <c r="H2207" i="4"/>
  <c r="B2208" i="4"/>
  <c r="C2208" i="4"/>
  <c r="D2208" i="4"/>
  <c r="E2208" i="4"/>
  <c r="F2208" i="4"/>
  <c r="G2208" i="4"/>
  <c r="H2208" i="4"/>
  <c r="B2209" i="4"/>
  <c r="C2209" i="4"/>
  <c r="D2209" i="4"/>
  <c r="E2209" i="4"/>
  <c r="F2209" i="4"/>
  <c r="G2209" i="4"/>
  <c r="H2209" i="4"/>
  <c r="B2210" i="4"/>
  <c r="C2210" i="4"/>
  <c r="D2210" i="4"/>
  <c r="E2210" i="4"/>
  <c r="F2210" i="4"/>
  <c r="G2210" i="4"/>
  <c r="H2210" i="4"/>
  <c r="B2211" i="4"/>
  <c r="C2211" i="4"/>
  <c r="D2211" i="4"/>
  <c r="E2211" i="4"/>
  <c r="F2211" i="4"/>
  <c r="G2211" i="4"/>
  <c r="H2211" i="4"/>
  <c r="B2212" i="4"/>
  <c r="C2212" i="4"/>
  <c r="D2212" i="4"/>
  <c r="E2212" i="4"/>
  <c r="F2212" i="4"/>
  <c r="G2212" i="4"/>
  <c r="H2212" i="4"/>
  <c r="B2213" i="4"/>
  <c r="C2213" i="4"/>
  <c r="D2213" i="4"/>
  <c r="E2213" i="4"/>
  <c r="F2213" i="4"/>
  <c r="G2213" i="4"/>
  <c r="H2213" i="4"/>
  <c r="B2214" i="4"/>
  <c r="C2214" i="4"/>
  <c r="D2214" i="4"/>
  <c r="E2214" i="4"/>
  <c r="F2214" i="4"/>
  <c r="G2214" i="4"/>
  <c r="H2214" i="4"/>
  <c r="B2215" i="4"/>
  <c r="C2215" i="4"/>
  <c r="D2215" i="4"/>
  <c r="E2215" i="4"/>
  <c r="F2215" i="4"/>
  <c r="G2215" i="4"/>
  <c r="H2215" i="4"/>
  <c r="B2216" i="4"/>
  <c r="C2216" i="4"/>
  <c r="D2216" i="4"/>
  <c r="E2216" i="4"/>
  <c r="F2216" i="4"/>
  <c r="G2216" i="4"/>
  <c r="H2216" i="4"/>
  <c r="B2217" i="4"/>
  <c r="C2217" i="4"/>
  <c r="D2217" i="4"/>
  <c r="E2217" i="4"/>
  <c r="F2217" i="4"/>
  <c r="G2217" i="4"/>
  <c r="H2217" i="4"/>
  <c r="B2218" i="4"/>
  <c r="C2218" i="4"/>
  <c r="D2218" i="4"/>
  <c r="E2218" i="4"/>
  <c r="F2218" i="4"/>
  <c r="G2218" i="4"/>
  <c r="H2218" i="4"/>
  <c r="B2219" i="4"/>
  <c r="C2219" i="4"/>
  <c r="D2219" i="4"/>
  <c r="E2219" i="4"/>
  <c r="F2219" i="4"/>
  <c r="G2219" i="4"/>
  <c r="H2219" i="4"/>
  <c r="B2220" i="4"/>
  <c r="C2220" i="4"/>
  <c r="D2220" i="4"/>
  <c r="E2220" i="4"/>
  <c r="F2220" i="4"/>
  <c r="G2220" i="4"/>
  <c r="H2220" i="4"/>
  <c r="B2221" i="4"/>
  <c r="C2221" i="4"/>
  <c r="D2221" i="4"/>
  <c r="E2221" i="4"/>
  <c r="F2221" i="4"/>
  <c r="G2221" i="4"/>
  <c r="H2221" i="4"/>
  <c r="B2222" i="4"/>
  <c r="C2222" i="4"/>
  <c r="D2222" i="4"/>
  <c r="E2222" i="4"/>
  <c r="F2222" i="4"/>
  <c r="G2222" i="4"/>
  <c r="H2222" i="4"/>
  <c r="B2223" i="4"/>
  <c r="C2223" i="4"/>
  <c r="D2223" i="4"/>
  <c r="E2223" i="4"/>
  <c r="F2223" i="4"/>
  <c r="G2223" i="4"/>
  <c r="H2223" i="4"/>
  <c r="B2224" i="4"/>
  <c r="C2224" i="4"/>
  <c r="D2224" i="4"/>
  <c r="E2224" i="4"/>
  <c r="F2224" i="4"/>
  <c r="G2224" i="4"/>
  <c r="H2224" i="4"/>
  <c r="B2225" i="4"/>
  <c r="C2225" i="4"/>
  <c r="D2225" i="4"/>
  <c r="E2225" i="4"/>
  <c r="F2225" i="4"/>
  <c r="G2225" i="4"/>
  <c r="H2225" i="4"/>
  <c r="B2226" i="4"/>
  <c r="C2226" i="4"/>
  <c r="D2226" i="4"/>
  <c r="E2226" i="4"/>
  <c r="F2226" i="4"/>
  <c r="G2226" i="4"/>
  <c r="H2226" i="4"/>
  <c r="B2227" i="4"/>
  <c r="C2227" i="4"/>
  <c r="D2227" i="4"/>
  <c r="E2227" i="4"/>
  <c r="F2227" i="4"/>
  <c r="G2227" i="4"/>
  <c r="H2227" i="4"/>
  <c r="B2228" i="4"/>
  <c r="C2228" i="4"/>
  <c r="D2228" i="4"/>
  <c r="E2228" i="4"/>
  <c r="F2228" i="4"/>
  <c r="G2228" i="4"/>
  <c r="H2228" i="4"/>
  <c r="B2229" i="4"/>
  <c r="C2229" i="4"/>
  <c r="D2229" i="4"/>
  <c r="E2229" i="4"/>
  <c r="F2229" i="4"/>
  <c r="G2229" i="4"/>
  <c r="H2229" i="4"/>
  <c r="B2230" i="4"/>
  <c r="C2230" i="4"/>
  <c r="D2230" i="4"/>
  <c r="E2230" i="4"/>
  <c r="F2230" i="4"/>
  <c r="G2230" i="4"/>
  <c r="H2230" i="4"/>
  <c r="B2231" i="4"/>
  <c r="C2231" i="4"/>
  <c r="D2231" i="4"/>
  <c r="E2231" i="4"/>
  <c r="F2231" i="4"/>
  <c r="G2231" i="4"/>
  <c r="H2231" i="4"/>
  <c r="B2232" i="4"/>
  <c r="C2232" i="4"/>
  <c r="D2232" i="4"/>
  <c r="E2232" i="4"/>
  <c r="F2232" i="4"/>
  <c r="G2232" i="4"/>
  <c r="H2232" i="4"/>
  <c r="B2233" i="4"/>
  <c r="C2233" i="4"/>
  <c r="D2233" i="4"/>
  <c r="E2233" i="4"/>
  <c r="F2233" i="4"/>
  <c r="G2233" i="4"/>
  <c r="H2233" i="4"/>
  <c r="B2234" i="4"/>
  <c r="C2234" i="4"/>
  <c r="D2234" i="4"/>
  <c r="E2234" i="4"/>
  <c r="F2234" i="4"/>
  <c r="G2234" i="4"/>
  <c r="H2234" i="4"/>
  <c r="B2235" i="4"/>
  <c r="C2235" i="4"/>
  <c r="D2235" i="4"/>
  <c r="E2235" i="4"/>
  <c r="F2235" i="4"/>
  <c r="G2235" i="4"/>
  <c r="H2235" i="4"/>
  <c r="B2236" i="4"/>
  <c r="C2236" i="4"/>
  <c r="D2236" i="4"/>
  <c r="E2236" i="4"/>
  <c r="F2236" i="4"/>
  <c r="G2236" i="4"/>
  <c r="H2236" i="4"/>
  <c r="B2237" i="4"/>
  <c r="C2237" i="4"/>
  <c r="D2237" i="4"/>
  <c r="E2237" i="4"/>
  <c r="F2237" i="4"/>
  <c r="G2237" i="4"/>
  <c r="H2237" i="4"/>
  <c r="B2238" i="4"/>
  <c r="C2238" i="4"/>
  <c r="D2238" i="4"/>
  <c r="E2238" i="4"/>
  <c r="F2238" i="4"/>
  <c r="G2238" i="4"/>
  <c r="H2238" i="4"/>
  <c r="B2239" i="4"/>
  <c r="C2239" i="4"/>
  <c r="D2239" i="4"/>
  <c r="E2239" i="4"/>
  <c r="F2239" i="4"/>
  <c r="G2239" i="4"/>
  <c r="H2239" i="4"/>
  <c r="B2240" i="4"/>
  <c r="C2240" i="4"/>
  <c r="D2240" i="4"/>
  <c r="E2240" i="4"/>
  <c r="F2240" i="4"/>
  <c r="G2240" i="4"/>
  <c r="H2240" i="4"/>
  <c r="B2241" i="4"/>
  <c r="C2241" i="4"/>
  <c r="D2241" i="4"/>
  <c r="E2241" i="4"/>
  <c r="F2241" i="4"/>
  <c r="G2241" i="4"/>
  <c r="H2241" i="4"/>
  <c r="B2242" i="4"/>
  <c r="C2242" i="4"/>
  <c r="D2242" i="4"/>
  <c r="E2242" i="4"/>
  <c r="F2242" i="4"/>
  <c r="G2242" i="4"/>
  <c r="H2242" i="4"/>
  <c r="B2243" i="4"/>
  <c r="C2243" i="4"/>
  <c r="D2243" i="4"/>
  <c r="E2243" i="4"/>
  <c r="F2243" i="4"/>
  <c r="G2243" i="4"/>
  <c r="H2243" i="4"/>
  <c r="B2244" i="4"/>
  <c r="C2244" i="4"/>
  <c r="D2244" i="4"/>
  <c r="E2244" i="4"/>
  <c r="F2244" i="4"/>
  <c r="G2244" i="4"/>
  <c r="H2244" i="4"/>
  <c r="B2245" i="4"/>
  <c r="C2245" i="4"/>
  <c r="D2245" i="4"/>
  <c r="E2245" i="4"/>
  <c r="F2245" i="4"/>
  <c r="G2245" i="4"/>
  <c r="H2245" i="4"/>
  <c r="B2246" i="4"/>
  <c r="C2246" i="4"/>
  <c r="D2246" i="4"/>
  <c r="E2246" i="4"/>
  <c r="F2246" i="4"/>
  <c r="G2246" i="4"/>
  <c r="H2246" i="4"/>
  <c r="B2247" i="4"/>
  <c r="C2247" i="4"/>
  <c r="D2247" i="4"/>
  <c r="E2247" i="4"/>
  <c r="F2247" i="4"/>
  <c r="G2247" i="4"/>
  <c r="H2247" i="4"/>
  <c r="B2248" i="4"/>
  <c r="C2248" i="4"/>
  <c r="D2248" i="4"/>
  <c r="E2248" i="4"/>
  <c r="F2248" i="4"/>
  <c r="G2248" i="4"/>
  <c r="H2248" i="4"/>
  <c r="B2249" i="4"/>
  <c r="C2249" i="4"/>
  <c r="D2249" i="4"/>
  <c r="E2249" i="4"/>
  <c r="F2249" i="4"/>
  <c r="G2249" i="4"/>
  <c r="H2249" i="4"/>
  <c r="B2250" i="4"/>
  <c r="C2250" i="4"/>
  <c r="D2250" i="4"/>
  <c r="E2250" i="4"/>
  <c r="F2250" i="4"/>
  <c r="G2250" i="4"/>
  <c r="H2250" i="4"/>
  <c r="B2251" i="4"/>
  <c r="C2251" i="4"/>
  <c r="D2251" i="4"/>
  <c r="E2251" i="4"/>
  <c r="F2251" i="4"/>
  <c r="G2251" i="4"/>
  <c r="H2251" i="4"/>
  <c r="B2252" i="4"/>
  <c r="C2252" i="4"/>
  <c r="D2252" i="4"/>
  <c r="E2252" i="4"/>
  <c r="F2252" i="4"/>
  <c r="G2252" i="4"/>
  <c r="H2252" i="4"/>
  <c r="B2253" i="4"/>
  <c r="C2253" i="4"/>
  <c r="D2253" i="4"/>
  <c r="E2253" i="4"/>
  <c r="F2253" i="4"/>
  <c r="G2253" i="4"/>
  <c r="H2253" i="4"/>
  <c r="B2254" i="4"/>
  <c r="C2254" i="4"/>
  <c r="D2254" i="4"/>
  <c r="E2254" i="4"/>
  <c r="F2254" i="4"/>
  <c r="G2254" i="4"/>
  <c r="H2254" i="4"/>
  <c r="B2255" i="4"/>
  <c r="C2255" i="4"/>
  <c r="D2255" i="4"/>
  <c r="E2255" i="4"/>
  <c r="F2255" i="4"/>
  <c r="G2255" i="4"/>
  <c r="H2255" i="4"/>
  <c r="B2256" i="4"/>
  <c r="C2256" i="4"/>
  <c r="D2256" i="4"/>
  <c r="E2256" i="4"/>
  <c r="F2256" i="4"/>
  <c r="G2256" i="4"/>
  <c r="H2256" i="4"/>
  <c r="B2257" i="4"/>
  <c r="C2257" i="4"/>
  <c r="D2257" i="4"/>
  <c r="E2257" i="4"/>
  <c r="F2257" i="4"/>
  <c r="G2257" i="4"/>
  <c r="H2257" i="4"/>
  <c r="B2258" i="4"/>
  <c r="C2258" i="4"/>
  <c r="D2258" i="4"/>
  <c r="E2258" i="4"/>
  <c r="F2258" i="4"/>
  <c r="G2258" i="4"/>
  <c r="H2258" i="4"/>
  <c r="B2259" i="4"/>
  <c r="C2259" i="4"/>
  <c r="D2259" i="4"/>
  <c r="E2259" i="4"/>
  <c r="F2259" i="4"/>
  <c r="G2259" i="4"/>
  <c r="H2259" i="4"/>
  <c r="B2260" i="4"/>
  <c r="C2260" i="4"/>
  <c r="D2260" i="4"/>
  <c r="E2260" i="4"/>
  <c r="F2260" i="4"/>
  <c r="G2260" i="4"/>
  <c r="H2260" i="4"/>
  <c r="B2261" i="4"/>
  <c r="C2261" i="4"/>
  <c r="D2261" i="4"/>
  <c r="E2261" i="4"/>
  <c r="F2261" i="4"/>
  <c r="G2261" i="4"/>
  <c r="H2261" i="4"/>
  <c r="B2262" i="4"/>
  <c r="C2262" i="4"/>
  <c r="D2262" i="4"/>
  <c r="E2262" i="4"/>
  <c r="F2262" i="4"/>
  <c r="G2262" i="4"/>
  <c r="H2262" i="4"/>
  <c r="B2263" i="4"/>
  <c r="C2263" i="4"/>
  <c r="D2263" i="4"/>
  <c r="E2263" i="4"/>
  <c r="F2263" i="4"/>
  <c r="G2263" i="4"/>
  <c r="H2263" i="4"/>
  <c r="B2264" i="4"/>
  <c r="C2264" i="4"/>
  <c r="D2264" i="4"/>
  <c r="E2264" i="4"/>
  <c r="F2264" i="4"/>
  <c r="G2264" i="4"/>
  <c r="H2264" i="4"/>
  <c r="B2265" i="4"/>
  <c r="C2265" i="4"/>
  <c r="D2265" i="4"/>
  <c r="E2265" i="4"/>
  <c r="F2265" i="4"/>
  <c r="G2265" i="4"/>
  <c r="H2265" i="4"/>
  <c r="B2266" i="4"/>
  <c r="C2266" i="4"/>
  <c r="D2266" i="4"/>
  <c r="E2266" i="4"/>
  <c r="F2266" i="4"/>
  <c r="G2266" i="4"/>
  <c r="H2266" i="4"/>
  <c r="B2267" i="4"/>
  <c r="C2267" i="4"/>
  <c r="D2267" i="4"/>
  <c r="E2267" i="4"/>
  <c r="F2267" i="4"/>
  <c r="G2267" i="4"/>
  <c r="H2267" i="4"/>
  <c r="B2268" i="4"/>
  <c r="C2268" i="4"/>
  <c r="D2268" i="4"/>
  <c r="E2268" i="4"/>
  <c r="F2268" i="4"/>
  <c r="G2268" i="4"/>
  <c r="H2268" i="4"/>
  <c r="B2269" i="4"/>
  <c r="C2269" i="4"/>
  <c r="D2269" i="4"/>
  <c r="E2269" i="4"/>
  <c r="F2269" i="4"/>
  <c r="G2269" i="4"/>
  <c r="H2269" i="4"/>
  <c r="B2270" i="4"/>
  <c r="C2270" i="4"/>
  <c r="D2270" i="4"/>
  <c r="E2270" i="4"/>
  <c r="F2270" i="4"/>
  <c r="G2270" i="4"/>
  <c r="H2270" i="4"/>
  <c r="B2271" i="4"/>
  <c r="C2271" i="4"/>
  <c r="D2271" i="4"/>
  <c r="E2271" i="4"/>
  <c r="F2271" i="4"/>
  <c r="G2271" i="4"/>
  <c r="H2271" i="4"/>
  <c r="B2272" i="4"/>
  <c r="C2272" i="4"/>
  <c r="D2272" i="4"/>
  <c r="E2272" i="4"/>
  <c r="F2272" i="4"/>
  <c r="G2272" i="4"/>
  <c r="H2272" i="4"/>
  <c r="B2273" i="4"/>
  <c r="C2273" i="4"/>
  <c r="D2273" i="4"/>
  <c r="E2273" i="4"/>
  <c r="F2273" i="4"/>
  <c r="G2273" i="4"/>
  <c r="H2273" i="4"/>
  <c r="B2274" i="4"/>
  <c r="C2274" i="4"/>
  <c r="D2274" i="4"/>
  <c r="E2274" i="4"/>
  <c r="F2274" i="4"/>
  <c r="G2274" i="4"/>
  <c r="H2274" i="4"/>
  <c r="B2275" i="4"/>
  <c r="C2275" i="4"/>
  <c r="D2275" i="4"/>
  <c r="E2275" i="4"/>
  <c r="F2275" i="4"/>
  <c r="G2275" i="4"/>
  <c r="H2275" i="4"/>
  <c r="B2276" i="4"/>
  <c r="C2276" i="4"/>
  <c r="D2276" i="4"/>
  <c r="E2276" i="4"/>
  <c r="F2276" i="4"/>
  <c r="G2276" i="4"/>
  <c r="H2276" i="4"/>
  <c r="B2277" i="4"/>
  <c r="C2277" i="4"/>
  <c r="D2277" i="4"/>
  <c r="E2277" i="4"/>
  <c r="F2277" i="4"/>
  <c r="G2277" i="4"/>
  <c r="H2277" i="4"/>
  <c r="B2278" i="4"/>
  <c r="C2278" i="4"/>
  <c r="D2278" i="4"/>
  <c r="E2278" i="4"/>
  <c r="F2278" i="4"/>
  <c r="G2278" i="4"/>
  <c r="H2278" i="4"/>
  <c r="B2279" i="4"/>
  <c r="C2279" i="4"/>
  <c r="D2279" i="4"/>
  <c r="E2279" i="4"/>
  <c r="F2279" i="4"/>
  <c r="G2279" i="4"/>
  <c r="H2279" i="4"/>
  <c r="B2280" i="4"/>
  <c r="C2280" i="4"/>
  <c r="D2280" i="4"/>
  <c r="E2280" i="4"/>
  <c r="F2280" i="4"/>
  <c r="G2280" i="4"/>
  <c r="H2280" i="4"/>
  <c r="B2281" i="4"/>
  <c r="C2281" i="4"/>
  <c r="D2281" i="4"/>
  <c r="E2281" i="4"/>
  <c r="F2281" i="4"/>
  <c r="G2281" i="4"/>
  <c r="H2281" i="4"/>
  <c r="B2282" i="4"/>
  <c r="C2282" i="4"/>
  <c r="D2282" i="4"/>
  <c r="E2282" i="4"/>
  <c r="F2282" i="4"/>
  <c r="G2282" i="4"/>
  <c r="H2282" i="4"/>
  <c r="B2283" i="4"/>
  <c r="C2283" i="4"/>
  <c r="D2283" i="4"/>
  <c r="E2283" i="4"/>
  <c r="F2283" i="4"/>
  <c r="G2283" i="4"/>
  <c r="H2283" i="4"/>
  <c r="B2284" i="4"/>
  <c r="C2284" i="4"/>
  <c r="D2284" i="4"/>
  <c r="E2284" i="4"/>
  <c r="F2284" i="4"/>
  <c r="G2284" i="4"/>
  <c r="H2284" i="4"/>
  <c r="B2285" i="4"/>
  <c r="C2285" i="4"/>
  <c r="D2285" i="4"/>
  <c r="E2285" i="4"/>
  <c r="F2285" i="4"/>
  <c r="G2285" i="4"/>
  <c r="H2285" i="4"/>
  <c r="B2286" i="4"/>
  <c r="C2286" i="4"/>
  <c r="D2286" i="4"/>
  <c r="E2286" i="4"/>
  <c r="F2286" i="4"/>
  <c r="G2286" i="4"/>
  <c r="H2286" i="4"/>
  <c r="B2287" i="4"/>
  <c r="C2287" i="4"/>
  <c r="D2287" i="4"/>
  <c r="E2287" i="4"/>
  <c r="F2287" i="4"/>
  <c r="G2287" i="4"/>
  <c r="H2287" i="4"/>
  <c r="B2288" i="4"/>
  <c r="C2288" i="4"/>
  <c r="D2288" i="4"/>
  <c r="E2288" i="4"/>
  <c r="F2288" i="4"/>
  <c r="G2288" i="4"/>
  <c r="H2288" i="4"/>
  <c r="B2289" i="4"/>
  <c r="C2289" i="4"/>
  <c r="D2289" i="4"/>
  <c r="E2289" i="4"/>
  <c r="F2289" i="4"/>
  <c r="G2289" i="4"/>
  <c r="H2289" i="4"/>
  <c r="B2290" i="4"/>
  <c r="C2290" i="4"/>
  <c r="D2290" i="4"/>
  <c r="E2290" i="4"/>
  <c r="F2290" i="4"/>
  <c r="G2290" i="4"/>
  <c r="H2290" i="4"/>
  <c r="B2291" i="4"/>
  <c r="C2291" i="4"/>
  <c r="D2291" i="4"/>
  <c r="E2291" i="4"/>
  <c r="F2291" i="4"/>
  <c r="G2291" i="4"/>
  <c r="H2291" i="4"/>
  <c r="B2292" i="4"/>
  <c r="C2292" i="4"/>
  <c r="D2292" i="4"/>
  <c r="E2292" i="4"/>
  <c r="F2292" i="4"/>
  <c r="G2292" i="4"/>
  <c r="H2292" i="4"/>
  <c r="B2293" i="4"/>
  <c r="C2293" i="4"/>
  <c r="D2293" i="4"/>
  <c r="E2293" i="4"/>
  <c r="F2293" i="4"/>
  <c r="G2293" i="4"/>
  <c r="H2293" i="4"/>
  <c r="B2294" i="4"/>
  <c r="C2294" i="4"/>
  <c r="D2294" i="4"/>
  <c r="E2294" i="4"/>
  <c r="F2294" i="4"/>
  <c r="G2294" i="4"/>
  <c r="H2294" i="4"/>
  <c r="B2295" i="4"/>
  <c r="C2295" i="4"/>
  <c r="D2295" i="4"/>
  <c r="E2295" i="4"/>
  <c r="F2295" i="4"/>
  <c r="G2295" i="4"/>
  <c r="H2295" i="4"/>
  <c r="B2296" i="4"/>
  <c r="C2296" i="4"/>
  <c r="D2296" i="4"/>
  <c r="E2296" i="4"/>
  <c r="F2296" i="4"/>
  <c r="G2296" i="4"/>
  <c r="H2296" i="4"/>
  <c r="B2297" i="4"/>
  <c r="C2297" i="4"/>
  <c r="D2297" i="4"/>
  <c r="E2297" i="4"/>
  <c r="F2297" i="4"/>
  <c r="G2297" i="4"/>
  <c r="H2297" i="4"/>
  <c r="B2298" i="4"/>
  <c r="C2298" i="4"/>
  <c r="D2298" i="4"/>
  <c r="E2298" i="4"/>
  <c r="F2298" i="4"/>
  <c r="G2298" i="4"/>
  <c r="H2298" i="4"/>
  <c r="B2299" i="4"/>
  <c r="C2299" i="4"/>
  <c r="D2299" i="4"/>
  <c r="E2299" i="4"/>
  <c r="F2299" i="4"/>
  <c r="G2299" i="4"/>
  <c r="H2299" i="4"/>
  <c r="B2300" i="4"/>
  <c r="C2300" i="4"/>
  <c r="D2300" i="4"/>
  <c r="E2300" i="4"/>
  <c r="F2300" i="4"/>
  <c r="G2300" i="4"/>
  <c r="H2300" i="4"/>
  <c r="B2301" i="4"/>
  <c r="C2301" i="4"/>
  <c r="D2301" i="4"/>
  <c r="E2301" i="4"/>
  <c r="F2301" i="4"/>
  <c r="G2301" i="4"/>
  <c r="H2301" i="4"/>
  <c r="B2302" i="4"/>
  <c r="C2302" i="4"/>
  <c r="D2302" i="4"/>
  <c r="E2302" i="4"/>
  <c r="F2302" i="4"/>
  <c r="G2302" i="4"/>
  <c r="H2302" i="4"/>
  <c r="B2303" i="4"/>
  <c r="C2303" i="4"/>
  <c r="D2303" i="4"/>
  <c r="E2303" i="4"/>
  <c r="F2303" i="4"/>
  <c r="G2303" i="4"/>
  <c r="H2303" i="4"/>
  <c r="B2304" i="4"/>
  <c r="C2304" i="4"/>
  <c r="D2304" i="4"/>
  <c r="E2304" i="4"/>
  <c r="F2304" i="4"/>
  <c r="G2304" i="4"/>
  <c r="H2304" i="4"/>
  <c r="B2305" i="4"/>
  <c r="C2305" i="4"/>
  <c r="D2305" i="4"/>
  <c r="E2305" i="4"/>
  <c r="F2305" i="4"/>
  <c r="G2305" i="4"/>
  <c r="H2305" i="4"/>
  <c r="B2306" i="4"/>
  <c r="C2306" i="4"/>
  <c r="D2306" i="4"/>
  <c r="E2306" i="4"/>
  <c r="F2306" i="4"/>
  <c r="G2306" i="4"/>
  <c r="H2306" i="4"/>
  <c r="B2307" i="4"/>
  <c r="C2307" i="4"/>
  <c r="D2307" i="4"/>
  <c r="E2307" i="4"/>
  <c r="F2307" i="4"/>
  <c r="G2307" i="4"/>
  <c r="H2307" i="4"/>
  <c r="B2308" i="4"/>
  <c r="C2308" i="4"/>
  <c r="D2308" i="4"/>
  <c r="E2308" i="4"/>
  <c r="F2308" i="4"/>
  <c r="G2308" i="4"/>
  <c r="H2308" i="4"/>
  <c r="B2309" i="4"/>
  <c r="C2309" i="4"/>
  <c r="D2309" i="4"/>
  <c r="E2309" i="4"/>
  <c r="F2309" i="4"/>
  <c r="G2309" i="4"/>
  <c r="H2309" i="4"/>
  <c r="B2310" i="4"/>
  <c r="C2310" i="4"/>
  <c r="D2310" i="4"/>
  <c r="E2310" i="4"/>
  <c r="F2310" i="4"/>
  <c r="G2310" i="4"/>
  <c r="H2310" i="4"/>
  <c r="B2311" i="4"/>
  <c r="C2311" i="4"/>
  <c r="D2311" i="4"/>
  <c r="E2311" i="4"/>
  <c r="F2311" i="4"/>
  <c r="G2311" i="4"/>
  <c r="H2311" i="4"/>
  <c r="B2312" i="4"/>
  <c r="G2312" i="4" s="1"/>
  <c r="C2312" i="4"/>
  <c r="D2313" i="4" s="1"/>
  <c r="D2312" i="4"/>
  <c r="E2312" i="4"/>
  <c r="F2312" i="4"/>
  <c r="B2313" i="4"/>
  <c r="C2313" i="4"/>
  <c r="E2313" i="4"/>
  <c r="F2313" i="4"/>
  <c r="G2313" i="4"/>
  <c r="H2313" i="4"/>
  <c r="B2314" i="4"/>
  <c r="C2314" i="4"/>
  <c r="D2314" i="4"/>
  <c r="E2314" i="4"/>
  <c r="F2314" i="4"/>
  <c r="G2314" i="4"/>
  <c r="H2314" i="4"/>
  <c r="B2315" i="4"/>
  <c r="C2315" i="4"/>
  <c r="D2315" i="4"/>
  <c r="E2315" i="4"/>
  <c r="F2315" i="4"/>
  <c r="G2315" i="4"/>
  <c r="H2315" i="4"/>
  <c r="B2316" i="4"/>
  <c r="C2316" i="4"/>
  <c r="D2316" i="4"/>
  <c r="E2316" i="4"/>
  <c r="F2316" i="4"/>
  <c r="G2316" i="4"/>
  <c r="H2316" i="4"/>
  <c r="B2317" i="4"/>
  <c r="C2317" i="4"/>
  <c r="D2317" i="4"/>
  <c r="E2317" i="4"/>
  <c r="F2317" i="4"/>
  <c r="G2317" i="4"/>
  <c r="H2317" i="4"/>
  <c r="B2318" i="4"/>
  <c r="C2318" i="4"/>
  <c r="D2318" i="4"/>
  <c r="E2318" i="4"/>
  <c r="F2318" i="4"/>
  <c r="G2318" i="4"/>
  <c r="H2318" i="4"/>
  <c r="B2319" i="4"/>
  <c r="C2319" i="4"/>
  <c r="D2319" i="4"/>
  <c r="E2319" i="4"/>
  <c r="F2319" i="4"/>
  <c r="G2319" i="4"/>
  <c r="H2319" i="4"/>
  <c r="B2320" i="4"/>
  <c r="C2320" i="4"/>
  <c r="D2320" i="4"/>
  <c r="E2320" i="4"/>
  <c r="F2320" i="4"/>
  <c r="G2320" i="4"/>
  <c r="H2320" i="4"/>
  <c r="B2321" i="4"/>
  <c r="C2321" i="4"/>
  <c r="D2321" i="4"/>
  <c r="E2321" i="4"/>
  <c r="F2321" i="4"/>
  <c r="G2321" i="4"/>
  <c r="H2321" i="4"/>
  <c r="B2322" i="4"/>
  <c r="C2322" i="4"/>
  <c r="D2322" i="4"/>
  <c r="E2322" i="4"/>
  <c r="F2322" i="4"/>
  <c r="G2322" i="4"/>
  <c r="H2322" i="4"/>
  <c r="B2323" i="4"/>
  <c r="C2323" i="4"/>
  <c r="D2323" i="4"/>
  <c r="E2323" i="4"/>
  <c r="F2323" i="4"/>
  <c r="G2323" i="4"/>
  <c r="H2323" i="4"/>
  <c r="B2324" i="4"/>
  <c r="C2324" i="4"/>
  <c r="D2324" i="4"/>
  <c r="E2324" i="4"/>
  <c r="F2324" i="4"/>
  <c r="G2324" i="4"/>
  <c r="H2324" i="4"/>
  <c r="B2325" i="4"/>
  <c r="C2325" i="4"/>
  <c r="D2325" i="4"/>
  <c r="E2325" i="4"/>
  <c r="F2325" i="4"/>
  <c r="G2325" i="4"/>
  <c r="H2325" i="4"/>
  <c r="B2326" i="4"/>
  <c r="C2326" i="4"/>
  <c r="D2326" i="4"/>
  <c r="E2326" i="4"/>
  <c r="F2326" i="4"/>
  <c r="G2326" i="4"/>
  <c r="H2326" i="4"/>
  <c r="B2327" i="4"/>
  <c r="C2327" i="4"/>
  <c r="D2327" i="4"/>
  <c r="E2327" i="4"/>
  <c r="F2327" i="4"/>
  <c r="G2327" i="4"/>
  <c r="H2327" i="4"/>
  <c r="B2328" i="4"/>
  <c r="C2328" i="4"/>
  <c r="D2328" i="4"/>
  <c r="E2328" i="4"/>
  <c r="F2328" i="4"/>
  <c r="G2328" i="4"/>
  <c r="H2328" i="4"/>
  <c r="B2329" i="4"/>
  <c r="C2329" i="4"/>
  <c r="D2329" i="4"/>
  <c r="E2329" i="4"/>
  <c r="F2329" i="4"/>
  <c r="G2329" i="4"/>
  <c r="H2329" i="4"/>
  <c r="B2330" i="4"/>
  <c r="C2330" i="4"/>
  <c r="D2330" i="4"/>
  <c r="E2330" i="4"/>
  <c r="F2330" i="4"/>
  <c r="G2330" i="4"/>
  <c r="H2330" i="4"/>
  <c r="B2331" i="4"/>
  <c r="C2331" i="4"/>
  <c r="D2331" i="4"/>
  <c r="E2331" i="4"/>
  <c r="F2331" i="4"/>
  <c r="G2331" i="4"/>
  <c r="H2331" i="4"/>
  <c r="B2332" i="4"/>
  <c r="C2332" i="4"/>
  <c r="D2332" i="4"/>
  <c r="E2332" i="4"/>
  <c r="F2332" i="4"/>
  <c r="G2332" i="4"/>
  <c r="H2332" i="4"/>
  <c r="B2333" i="4"/>
  <c r="C2333" i="4"/>
  <c r="D2333" i="4"/>
  <c r="E2333" i="4"/>
  <c r="F2333" i="4"/>
  <c r="G2333" i="4"/>
  <c r="H2333" i="4"/>
  <c r="B2334" i="4"/>
  <c r="C2334" i="4"/>
  <c r="D2334" i="4"/>
  <c r="E2334" i="4"/>
  <c r="F2334" i="4"/>
  <c r="G2334" i="4"/>
  <c r="H2334" i="4"/>
  <c r="B2335" i="4"/>
  <c r="C2335" i="4"/>
  <c r="D2335" i="4"/>
  <c r="E2335" i="4"/>
  <c r="F2335" i="4"/>
  <c r="G2335" i="4"/>
  <c r="H2335" i="4"/>
  <c r="B2336" i="4"/>
  <c r="C2336" i="4"/>
  <c r="D2336" i="4"/>
  <c r="E2336" i="4"/>
  <c r="F2336" i="4"/>
  <c r="G2336" i="4"/>
  <c r="H2336" i="4"/>
  <c r="B2337" i="4"/>
  <c r="C2337" i="4"/>
  <c r="D2337" i="4"/>
  <c r="E2337" i="4"/>
  <c r="F2337" i="4"/>
  <c r="G2337" i="4"/>
  <c r="H2337" i="4"/>
  <c r="B2338" i="4"/>
  <c r="C2338" i="4"/>
  <c r="D2338" i="4"/>
  <c r="E2338" i="4"/>
  <c r="F2338" i="4"/>
  <c r="G2338" i="4"/>
  <c r="H2338" i="4"/>
  <c r="B2339" i="4"/>
  <c r="C2339" i="4"/>
  <c r="D2339" i="4"/>
  <c r="E2339" i="4"/>
  <c r="F2339" i="4"/>
  <c r="G2339" i="4"/>
  <c r="H2339" i="4"/>
  <c r="B2340" i="4"/>
  <c r="C2340" i="4"/>
  <c r="D2340" i="4"/>
  <c r="E2340" i="4"/>
  <c r="F2340" i="4"/>
  <c r="G2340" i="4"/>
  <c r="H2340" i="4"/>
  <c r="B2341" i="4"/>
  <c r="C2341" i="4"/>
  <c r="D2341" i="4"/>
  <c r="E2341" i="4"/>
  <c r="F2341" i="4"/>
  <c r="G2341" i="4"/>
  <c r="H2341" i="4"/>
  <c r="B2342" i="4"/>
  <c r="C2342" i="4"/>
  <c r="D2342" i="4"/>
  <c r="E2342" i="4"/>
  <c r="F2342" i="4"/>
  <c r="G2342" i="4"/>
  <c r="H2342" i="4"/>
  <c r="B2343" i="4"/>
  <c r="C2343" i="4"/>
  <c r="D2343" i="4"/>
  <c r="E2343" i="4"/>
  <c r="F2343" i="4"/>
  <c r="G2343" i="4"/>
  <c r="H2343" i="4"/>
  <c r="B2344" i="4"/>
  <c r="C2344" i="4"/>
  <c r="D2344" i="4"/>
  <c r="E2344" i="4"/>
  <c r="F2344" i="4"/>
  <c r="G2344" i="4"/>
  <c r="H2344" i="4"/>
  <c r="B2345" i="4"/>
  <c r="C2345" i="4"/>
  <c r="D2345" i="4"/>
  <c r="E2345" i="4"/>
  <c r="F2345" i="4"/>
  <c r="G2345" i="4"/>
  <c r="H2345" i="4"/>
  <c r="B2346" i="4"/>
  <c r="C2346" i="4"/>
  <c r="D2346" i="4"/>
  <c r="E2346" i="4"/>
  <c r="F2346" i="4"/>
  <c r="G2346" i="4"/>
  <c r="H2346" i="4"/>
  <c r="B2347" i="4"/>
  <c r="C2347" i="4"/>
  <c r="D2347" i="4"/>
  <c r="E2347" i="4"/>
  <c r="F2347" i="4"/>
  <c r="G2347" i="4"/>
  <c r="H2347" i="4"/>
  <c r="B2348" i="4"/>
  <c r="C2348" i="4"/>
  <c r="D2348" i="4"/>
  <c r="E2348" i="4"/>
  <c r="F2348" i="4"/>
  <c r="G2348" i="4"/>
  <c r="H2348" i="4"/>
  <c r="B2349" i="4"/>
  <c r="C2349" i="4"/>
  <c r="D2349" i="4"/>
  <c r="E2349" i="4"/>
  <c r="F2349" i="4"/>
  <c r="G2349" i="4"/>
  <c r="H2349" i="4"/>
  <c r="B2350" i="4"/>
  <c r="C2350" i="4"/>
  <c r="D2350" i="4"/>
  <c r="E2350" i="4"/>
  <c r="F2350" i="4"/>
  <c r="G2350" i="4"/>
  <c r="H2350" i="4"/>
  <c r="B2351" i="4"/>
  <c r="C2351" i="4"/>
  <c r="D2351" i="4"/>
  <c r="E2351" i="4"/>
  <c r="F2351" i="4"/>
  <c r="G2351" i="4"/>
  <c r="H2351" i="4"/>
  <c r="B2352" i="4"/>
  <c r="C2352" i="4"/>
  <c r="D2352" i="4"/>
  <c r="E2352" i="4"/>
  <c r="F2352" i="4"/>
  <c r="G2352" i="4"/>
  <c r="H2352" i="4"/>
  <c r="B2353" i="4"/>
  <c r="C2353" i="4"/>
  <c r="D2353" i="4"/>
  <c r="E2353" i="4"/>
  <c r="F2353" i="4"/>
  <c r="G2353" i="4"/>
  <c r="H2353" i="4"/>
  <c r="B2354" i="4"/>
  <c r="C2354" i="4"/>
  <c r="D2354" i="4"/>
  <c r="E2354" i="4"/>
  <c r="F2354" i="4"/>
  <c r="G2354" i="4"/>
  <c r="H2354" i="4"/>
  <c r="B2355" i="4"/>
  <c r="C2355" i="4"/>
  <c r="D2355" i="4"/>
  <c r="E2355" i="4"/>
  <c r="F2355" i="4"/>
  <c r="G2355" i="4"/>
  <c r="H2355" i="4"/>
  <c r="B2356" i="4"/>
  <c r="C2356" i="4"/>
  <c r="D2356" i="4"/>
  <c r="E2356" i="4"/>
  <c r="F2356" i="4"/>
  <c r="G2356" i="4"/>
  <c r="H2356" i="4"/>
  <c r="B2357" i="4"/>
  <c r="C2357" i="4"/>
  <c r="D2357" i="4"/>
  <c r="E2357" i="4"/>
  <c r="F2357" i="4"/>
  <c r="G2357" i="4"/>
  <c r="H2357" i="4"/>
  <c r="B2358" i="4"/>
  <c r="C2358" i="4"/>
  <c r="D2358" i="4"/>
  <c r="E2358" i="4"/>
  <c r="F2358" i="4"/>
  <c r="G2358" i="4"/>
  <c r="H2358" i="4"/>
  <c r="B2359" i="4"/>
  <c r="C2359" i="4"/>
  <c r="D2359" i="4"/>
  <c r="E2359" i="4"/>
  <c r="F2359" i="4"/>
  <c r="G2359" i="4"/>
  <c r="H2359" i="4"/>
  <c r="B2360" i="4"/>
  <c r="C2360" i="4"/>
  <c r="D2360" i="4"/>
  <c r="E2360" i="4"/>
  <c r="F2360" i="4"/>
  <c r="G2360" i="4"/>
  <c r="H2360" i="4"/>
  <c r="B2361" i="4"/>
  <c r="C2361" i="4"/>
  <c r="D2361" i="4"/>
  <c r="E2361" i="4"/>
  <c r="F2361" i="4"/>
  <c r="G2361" i="4"/>
  <c r="H2361" i="4"/>
  <c r="B2362" i="4"/>
  <c r="C2362" i="4"/>
  <c r="D2362" i="4"/>
  <c r="E2362" i="4"/>
  <c r="F2362" i="4"/>
  <c r="G2362" i="4"/>
  <c r="H2362" i="4"/>
  <c r="B2363" i="4"/>
  <c r="C2363" i="4"/>
  <c r="D2363" i="4"/>
  <c r="E2363" i="4"/>
  <c r="F2363" i="4"/>
  <c r="G2363" i="4"/>
  <c r="H2363" i="4"/>
  <c r="B2364" i="4"/>
  <c r="C2364" i="4"/>
  <c r="D2364" i="4"/>
  <c r="E2364" i="4"/>
  <c r="F2364" i="4"/>
  <c r="G2364" i="4"/>
  <c r="H2364" i="4"/>
  <c r="B2365" i="4"/>
  <c r="C2365" i="4"/>
  <c r="D2365" i="4"/>
  <c r="E2365" i="4"/>
  <c r="F2365" i="4"/>
  <c r="G2365" i="4"/>
  <c r="H2365" i="4"/>
  <c r="B2366" i="4"/>
  <c r="C2366" i="4"/>
  <c r="D2366" i="4"/>
  <c r="E2366" i="4"/>
  <c r="F2366" i="4"/>
  <c r="G2366" i="4"/>
  <c r="H2366" i="4"/>
  <c r="B2367" i="4"/>
  <c r="C2367" i="4"/>
  <c r="D2367" i="4"/>
  <c r="E2367" i="4"/>
  <c r="F2367" i="4"/>
  <c r="G2367" i="4"/>
  <c r="H2367" i="4"/>
  <c r="B2368" i="4"/>
  <c r="C2368" i="4"/>
  <c r="D2368" i="4"/>
  <c r="E2368" i="4"/>
  <c r="F2368" i="4"/>
  <c r="G2368" i="4"/>
  <c r="H2368" i="4"/>
  <c r="B2369" i="4"/>
  <c r="C2369" i="4"/>
  <c r="D2369" i="4"/>
  <c r="E2369" i="4"/>
  <c r="F2369" i="4"/>
  <c r="G2369" i="4"/>
  <c r="H2369" i="4"/>
  <c r="B2370" i="4"/>
  <c r="C2370" i="4"/>
  <c r="D2370" i="4"/>
  <c r="E2370" i="4"/>
  <c r="F2370" i="4"/>
  <c r="G2370" i="4"/>
  <c r="H2370" i="4"/>
  <c r="B2371" i="4"/>
  <c r="C2371" i="4"/>
  <c r="D2371" i="4"/>
  <c r="E2371" i="4"/>
  <c r="F2371" i="4"/>
  <c r="G2371" i="4"/>
  <c r="H2371" i="4"/>
  <c r="B2372" i="4"/>
  <c r="C2372" i="4"/>
  <c r="D2372" i="4"/>
  <c r="E2372" i="4"/>
  <c r="F2372" i="4"/>
  <c r="G2372" i="4"/>
  <c r="H2372" i="4"/>
  <c r="B2373" i="4"/>
  <c r="C2373" i="4"/>
  <c r="D2373" i="4"/>
  <c r="E2373" i="4"/>
  <c r="F2373" i="4"/>
  <c r="G2373" i="4"/>
  <c r="H2373" i="4"/>
  <c r="B2374" i="4"/>
  <c r="C2374" i="4"/>
  <c r="D2374" i="4"/>
  <c r="E2374" i="4"/>
  <c r="F2374" i="4"/>
  <c r="G2374" i="4"/>
  <c r="H2374" i="4"/>
  <c r="B2375" i="4"/>
  <c r="C2375" i="4"/>
  <c r="D2375" i="4"/>
  <c r="E2375" i="4"/>
  <c r="F2375" i="4"/>
  <c r="G2375" i="4"/>
  <c r="H2375" i="4"/>
  <c r="B2376" i="4"/>
  <c r="C2376" i="4"/>
  <c r="D2376" i="4"/>
  <c r="E2376" i="4"/>
  <c r="F2376" i="4"/>
  <c r="G2376" i="4"/>
  <c r="H2376" i="4"/>
  <c r="B2377" i="4"/>
  <c r="C2377" i="4"/>
  <c r="D2377" i="4"/>
  <c r="E2377" i="4"/>
  <c r="F2377" i="4"/>
  <c r="G2377" i="4"/>
  <c r="H2377" i="4"/>
  <c r="B2378" i="4"/>
  <c r="C2378" i="4"/>
  <c r="D2378" i="4"/>
  <c r="E2378" i="4"/>
  <c r="F2378" i="4"/>
  <c r="G2378" i="4"/>
  <c r="H2378" i="4"/>
  <c r="B2379" i="4"/>
  <c r="C2379" i="4"/>
  <c r="D2379" i="4"/>
  <c r="E2379" i="4"/>
  <c r="F2379" i="4"/>
  <c r="G2379" i="4"/>
  <c r="H2379" i="4"/>
  <c r="B2380" i="4"/>
  <c r="C2380" i="4"/>
  <c r="D2380" i="4"/>
  <c r="E2380" i="4"/>
  <c r="F2380" i="4"/>
  <c r="G2380" i="4"/>
  <c r="H2380" i="4"/>
  <c r="B2381" i="4"/>
  <c r="C2381" i="4"/>
  <c r="D2381" i="4"/>
  <c r="E2381" i="4"/>
  <c r="F2381" i="4"/>
  <c r="G2381" i="4"/>
  <c r="H2381" i="4"/>
  <c r="B2382" i="4"/>
  <c r="C2382" i="4"/>
  <c r="D2382" i="4"/>
  <c r="E2382" i="4"/>
  <c r="F2382" i="4"/>
  <c r="G2382" i="4"/>
  <c r="H2382" i="4"/>
  <c r="B2383" i="4"/>
  <c r="C2383" i="4"/>
  <c r="D2383" i="4"/>
  <c r="E2383" i="4"/>
  <c r="F2383" i="4"/>
  <c r="G2383" i="4"/>
  <c r="H2383" i="4"/>
  <c r="B2384" i="4"/>
  <c r="C2384" i="4"/>
  <c r="D2384" i="4"/>
  <c r="E2384" i="4"/>
  <c r="F2384" i="4"/>
  <c r="G2384" i="4"/>
  <c r="H2384" i="4"/>
  <c r="B2385" i="4"/>
  <c r="C2385" i="4"/>
  <c r="D2385" i="4"/>
  <c r="E2385" i="4"/>
  <c r="F2385" i="4"/>
  <c r="G2385" i="4"/>
  <c r="H2385" i="4"/>
  <c r="B2386" i="4"/>
  <c r="C2386" i="4"/>
  <c r="D2386" i="4"/>
  <c r="E2386" i="4"/>
  <c r="F2386" i="4"/>
  <c r="G2386" i="4"/>
  <c r="H2386" i="4"/>
  <c r="B2387" i="4"/>
  <c r="C2387" i="4"/>
  <c r="D2387" i="4"/>
  <c r="E2387" i="4"/>
  <c r="F2387" i="4"/>
  <c r="G2387" i="4"/>
  <c r="H2387" i="4"/>
  <c r="B2388" i="4"/>
  <c r="C2388" i="4"/>
  <c r="D2388" i="4"/>
  <c r="E2388" i="4"/>
  <c r="F2388" i="4"/>
  <c r="G2388" i="4"/>
  <c r="H2388" i="4"/>
  <c r="B2389" i="4"/>
  <c r="C2389" i="4"/>
  <c r="D2389" i="4"/>
  <c r="E2389" i="4"/>
  <c r="F2389" i="4"/>
  <c r="G2389" i="4"/>
  <c r="H2389" i="4"/>
  <c r="B2390" i="4"/>
  <c r="C2390" i="4"/>
  <c r="D2390" i="4"/>
  <c r="E2390" i="4"/>
  <c r="F2390" i="4"/>
  <c r="G2390" i="4"/>
  <c r="H2390" i="4"/>
  <c r="B2391" i="4"/>
  <c r="C2391" i="4"/>
  <c r="D2391" i="4"/>
  <c r="E2391" i="4"/>
  <c r="F2391" i="4"/>
  <c r="G2391" i="4"/>
  <c r="H2391" i="4"/>
  <c r="B2392" i="4"/>
  <c r="C2392" i="4"/>
  <c r="D2392" i="4"/>
  <c r="E2392" i="4"/>
  <c r="F2392" i="4"/>
  <c r="G2392" i="4"/>
  <c r="H2392" i="4"/>
  <c r="B2393" i="4"/>
  <c r="C2393" i="4"/>
  <c r="D2393" i="4"/>
  <c r="E2393" i="4"/>
  <c r="F2393" i="4"/>
  <c r="G2393" i="4"/>
  <c r="H2393" i="4"/>
  <c r="B2394" i="4"/>
  <c r="C2394" i="4"/>
  <c r="D2394" i="4"/>
  <c r="E2394" i="4"/>
  <c r="F2394" i="4"/>
  <c r="G2394" i="4"/>
  <c r="H2394" i="4"/>
  <c r="B2395" i="4"/>
  <c r="C2395" i="4"/>
  <c r="D2395" i="4"/>
  <c r="E2395" i="4"/>
  <c r="F2395" i="4"/>
  <c r="G2395" i="4"/>
  <c r="H2395" i="4"/>
  <c r="B2396" i="4"/>
  <c r="C2396" i="4"/>
  <c r="D2396" i="4"/>
  <c r="E2396" i="4"/>
  <c r="F2396" i="4"/>
  <c r="G2396" i="4"/>
  <c r="H2396" i="4"/>
  <c r="B2397" i="4"/>
  <c r="C2397" i="4"/>
  <c r="D2397" i="4"/>
  <c r="E2397" i="4"/>
  <c r="F2397" i="4"/>
  <c r="G2397" i="4"/>
  <c r="H2397" i="4"/>
  <c r="B2398" i="4"/>
  <c r="C2398" i="4"/>
  <c r="D2398" i="4"/>
  <c r="E2398" i="4"/>
  <c r="F2398" i="4"/>
  <c r="G2398" i="4"/>
  <c r="H2398" i="4"/>
  <c r="B2399" i="4"/>
  <c r="C2399" i="4"/>
  <c r="D2399" i="4"/>
  <c r="E2399" i="4"/>
  <c r="F2399" i="4"/>
  <c r="G2399" i="4"/>
  <c r="H2399" i="4"/>
  <c r="B2400" i="4"/>
  <c r="C2400" i="4"/>
  <c r="D2400" i="4"/>
  <c r="E2400" i="4"/>
  <c r="F2400" i="4"/>
  <c r="G2400" i="4"/>
  <c r="H2400" i="4"/>
  <c r="B2401" i="4"/>
  <c r="C2401" i="4"/>
  <c r="D2401" i="4"/>
  <c r="E2401" i="4"/>
  <c r="F2401" i="4"/>
  <c r="G2401" i="4"/>
  <c r="H2401" i="4"/>
  <c r="B2402" i="4"/>
  <c r="C2402" i="4"/>
  <c r="D2402" i="4"/>
  <c r="E2402" i="4"/>
  <c r="F2402" i="4"/>
  <c r="G2402" i="4"/>
  <c r="H2402" i="4"/>
  <c r="B2403" i="4"/>
  <c r="C2403" i="4"/>
  <c r="D2403" i="4"/>
  <c r="E2403" i="4"/>
  <c r="F2403" i="4"/>
  <c r="G2403" i="4"/>
  <c r="H2403" i="4"/>
  <c r="B2404" i="4"/>
  <c r="C2404" i="4"/>
  <c r="D2404" i="4"/>
  <c r="E2404" i="4"/>
  <c r="F2404" i="4"/>
  <c r="G2404" i="4"/>
  <c r="H2404" i="4"/>
  <c r="B2405" i="4"/>
  <c r="C2405" i="4"/>
  <c r="D2405" i="4"/>
  <c r="E2405" i="4"/>
  <c r="F2405" i="4"/>
  <c r="G2405" i="4"/>
  <c r="H2405" i="4"/>
  <c r="B2406" i="4"/>
  <c r="C2406" i="4"/>
  <c r="D2406" i="4"/>
  <c r="E2406" i="4"/>
  <c r="F2406" i="4"/>
  <c r="G2406" i="4"/>
  <c r="H2406" i="4"/>
  <c r="B2407" i="4"/>
  <c r="C2407" i="4"/>
  <c r="D2407" i="4"/>
  <c r="E2407" i="4"/>
  <c r="F2407" i="4"/>
  <c r="G2407" i="4"/>
  <c r="H2407" i="4"/>
  <c r="B2408" i="4"/>
  <c r="C2408" i="4"/>
  <c r="D2408" i="4"/>
  <c r="E2408" i="4"/>
  <c r="F2408" i="4"/>
  <c r="G2408" i="4"/>
  <c r="H2408" i="4"/>
  <c r="B2409" i="4"/>
  <c r="C2409" i="4"/>
  <c r="D2409" i="4"/>
  <c r="E2409" i="4"/>
  <c r="F2409" i="4"/>
  <c r="G2409" i="4"/>
  <c r="H2409" i="4"/>
  <c r="B2410" i="4"/>
  <c r="C2410" i="4"/>
  <c r="D2410" i="4"/>
  <c r="E2410" i="4"/>
  <c r="F2410" i="4"/>
  <c r="G2410" i="4"/>
  <c r="H2410" i="4"/>
  <c r="B2411" i="4"/>
  <c r="C2411" i="4"/>
  <c r="D2411" i="4"/>
  <c r="E2411" i="4"/>
  <c r="F2411" i="4"/>
  <c r="G2411" i="4"/>
  <c r="H2411" i="4"/>
  <c r="B2412" i="4"/>
  <c r="C2412" i="4"/>
  <c r="D2412" i="4"/>
  <c r="E2412" i="4"/>
  <c r="F2412" i="4"/>
  <c r="G2412" i="4"/>
  <c r="H2412" i="4"/>
  <c r="B2413" i="4"/>
  <c r="C2413" i="4"/>
  <c r="D2413" i="4"/>
  <c r="E2413" i="4"/>
  <c r="F2413" i="4"/>
  <c r="G2413" i="4"/>
  <c r="H2413" i="4"/>
  <c r="B2414" i="4"/>
  <c r="C2414" i="4"/>
  <c r="D2414" i="4"/>
  <c r="E2414" i="4"/>
  <c r="F2414" i="4"/>
  <c r="G2414" i="4"/>
  <c r="H2414" i="4"/>
  <c r="B2415" i="4"/>
  <c r="C2415" i="4"/>
  <c r="D2415" i="4"/>
  <c r="E2415" i="4"/>
  <c r="F2415" i="4"/>
  <c r="G2415" i="4"/>
  <c r="H2415" i="4"/>
  <c r="B2416" i="4"/>
  <c r="C2416" i="4"/>
  <c r="D2416" i="4"/>
  <c r="E2416" i="4"/>
  <c r="F2416" i="4"/>
  <c r="G2416" i="4"/>
  <c r="H2416" i="4"/>
  <c r="B2417" i="4"/>
  <c r="C2417" i="4"/>
  <c r="D2417" i="4"/>
  <c r="E2417" i="4"/>
  <c r="F2417" i="4"/>
  <c r="G2417" i="4"/>
  <c r="H2417" i="4"/>
  <c r="B2418" i="4"/>
  <c r="C2418" i="4"/>
  <c r="D2418" i="4"/>
  <c r="E2418" i="4"/>
  <c r="F2418" i="4"/>
  <c r="G2418" i="4"/>
  <c r="H2418" i="4"/>
  <c r="B2419" i="4"/>
  <c r="C2419" i="4"/>
  <c r="D2419" i="4"/>
  <c r="E2419" i="4"/>
  <c r="F2419" i="4"/>
  <c r="G2419" i="4"/>
  <c r="H2419" i="4"/>
  <c r="B2420" i="4"/>
  <c r="C2420" i="4"/>
  <c r="D2420" i="4"/>
  <c r="E2420" i="4"/>
  <c r="F2420" i="4"/>
  <c r="G2420" i="4"/>
  <c r="H2420" i="4"/>
  <c r="B2421" i="4"/>
  <c r="C2421" i="4"/>
  <c r="D2421" i="4"/>
  <c r="E2421" i="4"/>
  <c r="F2421" i="4"/>
  <c r="G2421" i="4"/>
  <c r="H2421" i="4"/>
  <c r="B2422" i="4"/>
  <c r="C2422" i="4"/>
  <c r="D2422" i="4"/>
  <c r="E2422" i="4"/>
  <c r="F2422" i="4"/>
  <c r="G2422" i="4"/>
  <c r="H2422" i="4"/>
  <c r="B2423" i="4"/>
  <c r="C2423" i="4"/>
  <c r="D2423" i="4"/>
  <c r="E2423" i="4"/>
  <c r="F2423" i="4"/>
  <c r="G2423" i="4"/>
  <c r="H2423" i="4"/>
  <c r="B2424" i="4"/>
  <c r="C2424" i="4"/>
  <c r="D2424" i="4"/>
  <c r="E2424" i="4"/>
  <c r="F2424" i="4"/>
  <c r="G2424" i="4"/>
  <c r="H2424" i="4"/>
  <c r="B2425" i="4"/>
  <c r="C2425" i="4"/>
  <c r="D2425" i="4"/>
  <c r="E2425" i="4"/>
  <c r="F2425" i="4"/>
  <c r="G2425" i="4"/>
  <c r="H2425" i="4"/>
  <c r="B2426" i="4"/>
  <c r="C2426" i="4"/>
  <c r="D2426" i="4"/>
  <c r="E2426" i="4"/>
  <c r="F2426" i="4"/>
  <c r="G2426" i="4"/>
  <c r="H2426" i="4"/>
  <c r="B2427" i="4"/>
  <c r="C2427" i="4"/>
  <c r="D2427" i="4"/>
  <c r="E2427" i="4"/>
  <c r="F2427" i="4"/>
  <c r="G2427" i="4"/>
  <c r="H2427" i="4"/>
  <c r="B2428" i="4"/>
  <c r="C2428" i="4"/>
  <c r="D2428" i="4"/>
  <c r="E2428" i="4"/>
  <c r="F2428" i="4"/>
  <c r="G2428" i="4"/>
  <c r="H2428" i="4"/>
  <c r="B2429" i="4"/>
  <c r="C2429" i="4"/>
  <c r="D2429" i="4"/>
  <c r="E2429" i="4"/>
  <c r="F2429" i="4"/>
  <c r="G2429" i="4"/>
  <c r="H2429" i="4"/>
  <c r="B2430" i="4"/>
  <c r="C2430" i="4"/>
  <c r="D2430" i="4"/>
  <c r="E2430" i="4"/>
  <c r="F2430" i="4"/>
  <c r="G2430" i="4"/>
  <c r="H2430" i="4"/>
  <c r="B2431" i="4"/>
  <c r="C2431" i="4"/>
  <c r="D2431" i="4"/>
  <c r="E2431" i="4"/>
  <c r="F2431" i="4"/>
  <c r="G2431" i="4"/>
  <c r="H2431" i="4"/>
  <c r="B2432" i="4"/>
  <c r="C2432" i="4"/>
  <c r="D2432" i="4"/>
  <c r="E2432" i="4"/>
  <c r="F2432" i="4"/>
  <c r="G2432" i="4"/>
  <c r="H2432" i="4"/>
  <c r="B2433" i="4"/>
  <c r="C2433" i="4"/>
  <c r="D2433" i="4"/>
  <c r="E2433" i="4"/>
  <c r="F2433" i="4"/>
  <c r="G2433" i="4"/>
  <c r="H2433" i="4"/>
  <c r="B2434" i="4"/>
  <c r="C2434" i="4"/>
  <c r="D2434" i="4"/>
  <c r="E2434" i="4"/>
  <c r="F2434" i="4"/>
  <c r="G2434" i="4"/>
  <c r="H2434" i="4"/>
  <c r="B2435" i="4"/>
  <c r="C2435" i="4"/>
  <c r="D2435" i="4"/>
  <c r="E2435" i="4"/>
  <c r="F2435" i="4"/>
  <c r="G2435" i="4"/>
  <c r="H2435" i="4"/>
  <c r="B2436" i="4"/>
  <c r="C2436" i="4"/>
  <c r="D2436" i="4"/>
  <c r="E2436" i="4"/>
  <c r="F2436" i="4"/>
  <c r="G2436" i="4"/>
  <c r="H2436" i="4"/>
  <c r="B2437" i="4"/>
  <c r="C2437" i="4"/>
  <c r="D2437" i="4"/>
  <c r="E2437" i="4"/>
  <c r="F2437" i="4"/>
  <c r="G2437" i="4"/>
  <c r="H2437" i="4"/>
  <c r="B2438" i="4"/>
  <c r="C2438" i="4"/>
  <c r="D2438" i="4"/>
  <c r="E2438" i="4"/>
  <c r="F2438" i="4"/>
  <c r="G2438" i="4"/>
  <c r="H2438" i="4"/>
  <c r="B2439" i="4"/>
  <c r="C2439" i="4"/>
  <c r="D2439" i="4"/>
  <c r="E2439" i="4"/>
  <c r="F2439" i="4"/>
  <c r="G2439" i="4"/>
  <c r="H2439" i="4"/>
  <c r="B2440" i="4"/>
  <c r="C2440" i="4"/>
  <c r="D2440" i="4"/>
  <c r="E2440" i="4"/>
  <c r="F2440" i="4"/>
  <c r="G2440" i="4"/>
  <c r="H2440" i="4"/>
  <c r="B2441" i="4"/>
  <c r="C2441" i="4"/>
  <c r="D2441" i="4"/>
  <c r="E2441" i="4"/>
  <c r="F2441" i="4"/>
  <c r="G2441" i="4"/>
  <c r="H2441" i="4"/>
  <c r="B2442" i="4"/>
  <c r="C2442" i="4"/>
  <c r="D2442" i="4"/>
  <c r="E2442" i="4"/>
  <c r="F2442" i="4"/>
  <c r="G2442" i="4"/>
  <c r="H2442" i="4"/>
  <c r="B2443" i="4"/>
  <c r="C2443" i="4"/>
  <c r="D2443" i="4"/>
  <c r="E2443" i="4"/>
  <c r="F2443" i="4"/>
  <c r="G2443" i="4"/>
  <c r="H2443" i="4"/>
  <c r="B2444" i="4"/>
  <c r="C2444" i="4"/>
  <c r="D2444" i="4"/>
  <c r="E2444" i="4"/>
  <c r="F2444" i="4"/>
  <c r="G2444" i="4"/>
  <c r="H2444" i="4"/>
  <c r="B2445" i="4"/>
  <c r="C2445" i="4"/>
  <c r="D2445" i="4"/>
  <c r="E2445" i="4"/>
  <c r="F2445" i="4"/>
  <c r="G2445" i="4"/>
  <c r="H2445" i="4"/>
  <c r="B2446" i="4"/>
  <c r="C2446" i="4"/>
  <c r="D2446" i="4"/>
  <c r="E2446" i="4"/>
  <c r="F2446" i="4"/>
  <c r="G2446" i="4"/>
  <c r="H2446" i="4"/>
  <c r="B2447" i="4"/>
  <c r="C2447" i="4"/>
  <c r="D2447" i="4"/>
  <c r="E2447" i="4"/>
  <c r="F2447" i="4"/>
  <c r="G2447" i="4"/>
  <c r="H2447" i="4"/>
  <c r="B2448" i="4"/>
  <c r="C2448" i="4"/>
  <c r="D2448" i="4"/>
  <c r="E2448" i="4"/>
  <c r="F2448" i="4"/>
  <c r="G2448" i="4"/>
  <c r="H2448" i="4"/>
  <c r="B2449" i="4"/>
  <c r="C2449" i="4"/>
  <c r="D2449" i="4"/>
  <c r="E2449" i="4"/>
  <c r="F2449" i="4"/>
  <c r="G2449" i="4"/>
  <c r="H2449" i="4"/>
  <c r="B2450" i="4"/>
  <c r="C2450" i="4"/>
  <c r="D2450" i="4"/>
  <c r="E2450" i="4"/>
  <c r="F2450" i="4"/>
  <c r="G2450" i="4"/>
  <c r="H2450" i="4"/>
  <c r="B2451" i="4"/>
  <c r="C2451" i="4"/>
  <c r="D2451" i="4"/>
  <c r="E2451" i="4"/>
  <c r="F2451" i="4"/>
  <c r="G2451" i="4"/>
  <c r="H2451" i="4"/>
  <c r="B2452" i="4"/>
  <c r="C2452" i="4"/>
  <c r="D2452" i="4"/>
  <c r="E2452" i="4"/>
  <c r="F2452" i="4"/>
  <c r="G2452" i="4"/>
  <c r="H2452" i="4"/>
  <c r="B2453" i="4"/>
  <c r="C2453" i="4"/>
  <c r="D2453" i="4"/>
  <c r="E2453" i="4"/>
  <c r="F2453" i="4"/>
  <c r="G2453" i="4"/>
  <c r="H2453" i="4"/>
  <c r="B2454" i="4"/>
  <c r="C2454" i="4"/>
  <c r="D2454" i="4"/>
  <c r="E2454" i="4"/>
  <c r="F2454" i="4"/>
  <c r="G2454" i="4"/>
  <c r="H2454" i="4"/>
  <c r="B2455" i="4"/>
  <c r="C2455" i="4"/>
  <c r="D2455" i="4"/>
  <c r="E2455" i="4"/>
  <c r="F2455" i="4"/>
  <c r="G2455" i="4"/>
  <c r="H2455" i="4"/>
  <c r="B2456" i="4"/>
  <c r="C2456" i="4"/>
  <c r="D2456" i="4"/>
  <c r="E2456" i="4"/>
  <c r="F2456" i="4"/>
  <c r="G2456" i="4"/>
  <c r="H2456" i="4"/>
  <c r="B2457" i="4"/>
  <c r="C2457" i="4"/>
  <c r="D2457" i="4"/>
  <c r="E2457" i="4"/>
  <c r="F2457" i="4"/>
  <c r="G2457" i="4"/>
  <c r="H2457" i="4"/>
  <c r="B2458" i="4"/>
  <c r="C2458" i="4"/>
  <c r="D2458" i="4"/>
  <c r="E2458" i="4"/>
  <c r="F2458" i="4"/>
  <c r="G2458" i="4"/>
  <c r="H2458" i="4"/>
  <c r="B2459" i="4"/>
  <c r="C2459" i="4"/>
  <c r="D2459" i="4"/>
  <c r="E2459" i="4"/>
  <c r="F2459" i="4"/>
  <c r="G2459" i="4"/>
  <c r="H2459" i="4"/>
  <c r="B2460" i="4"/>
  <c r="C2460" i="4"/>
  <c r="D2460" i="4"/>
  <c r="E2460" i="4"/>
  <c r="F2460" i="4"/>
  <c r="G2460" i="4"/>
  <c r="H2460" i="4"/>
  <c r="B2461" i="4"/>
  <c r="C2461" i="4"/>
  <c r="D2461" i="4"/>
  <c r="E2461" i="4"/>
  <c r="F2461" i="4"/>
  <c r="G2461" i="4"/>
  <c r="H2461" i="4"/>
  <c r="B2462" i="4"/>
  <c r="C2462" i="4"/>
  <c r="D2462" i="4"/>
  <c r="E2462" i="4"/>
  <c r="F2462" i="4"/>
  <c r="G2462" i="4"/>
  <c r="H2462" i="4"/>
  <c r="B2463" i="4"/>
  <c r="C2463" i="4"/>
  <c r="D2463" i="4"/>
  <c r="E2463" i="4"/>
  <c r="F2463" i="4"/>
  <c r="G2463" i="4"/>
  <c r="H2463" i="4"/>
  <c r="B2464" i="4"/>
  <c r="C2464" i="4"/>
  <c r="D2464" i="4"/>
  <c r="E2464" i="4"/>
  <c r="F2464" i="4"/>
  <c r="G2464" i="4"/>
  <c r="H2464" i="4"/>
  <c r="B2465" i="4"/>
  <c r="C2465" i="4"/>
  <c r="D2465" i="4"/>
  <c r="E2465" i="4"/>
  <c r="F2465" i="4"/>
  <c r="G2465" i="4"/>
  <c r="H2465" i="4"/>
  <c r="B2466" i="4"/>
  <c r="C2466" i="4"/>
  <c r="D2466" i="4"/>
  <c r="E2466" i="4"/>
  <c r="F2466" i="4"/>
  <c r="G2466" i="4"/>
  <c r="H2466" i="4"/>
  <c r="B2467" i="4"/>
  <c r="C2467" i="4"/>
  <c r="D2467" i="4"/>
  <c r="E2467" i="4"/>
  <c r="F2467" i="4"/>
  <c r="G2467" i="4"/>
  <c r="H2467" i="4"/>
  <c r="B2468" i="4"/>
  <c r="C2468" i="4"/>
  <c r="D2468" i="4"/>
  <c r="E2468" i="4"/>
  <c r="F2468" i="4"/>
  <c r="G2468" i="4"/>
  <c r="H2468" i="4"/>
  <c r="B2469" i="4"/>
  <c r="C2469" i="4"/>
  <c r="D2469" i="4"/>
  <c r="E2469" i="4"/>
  <c r="F2469" i="4"/>
  <c r="G2469" i="4"/>
  <c r="H2469" i="4"/>
  <c r="B2470" i="4"/>
  <c r="C2470" i="4"/>
  <c r="D2470" i="4"/>
  <c r="E2470" i="4"/>
  <c r="F2470" i="4"/>
  <c r="G2470" i="4"/>
  <c r="H2470" i="4"/>
  <c r="B2471" i="4"/>
  <c r="C2471" i="4"/>
  <c r="D2471" i="4"/>
  <c r="E2471" i="4"/>
  <c r="F2471" i="4"/>
  <c r="G2471" i="4"/>
  <c r="H2471" i="4"/>
  <c r="B2472" i="4"/>
  <c r="C2472" i="4"/>
  <c r="D2472" i="4"/>
  <c r="E2472" i="4"/>
  <c r="F2472" i="4"/>
  <c r="G2472" i="4"/>
  <c r="H2472" i="4"/>
  <c r="B2473" i="4"/>
  <c r="C2473" i="4"/>
  <c r="D2473" i="4"/>
  <c r="E2473" i="4"/>
  <c r="F2473" i="4"/>
  <c r="G2473" i="4"/>
  <c r="H2473" i="4"/>
  <c r="B2474" i="4"/>
  <c r="C2474" i="4"/>
  <c r="D2474" i="4"/>
  <c r="E2474" i="4"/>
  <c r="F2474" i="4"/>
  <c r="G2474" i="4"/>
  <c r="H2474" i="4"/>
  <c r="B2475" i="4"/>
  <c r="C2475" i="4"/>
  <c r="D2475" i="4"/>
  <c r="E2475" i="4"/>
  <c r="F2475" i="4"/>
  <c r="G2475" i="4"/>
  <c r="H2475" i="4"/>
  <c r="B2476" i="4"/>
  <c r="C2476" i="4"/>
  <c r="D2476" i="4"/>
  <c r="E2476" i="4"/>
  <c r="F2476" i="4"/>
  <c r="G2476" i="4"/>
  <c r="H2476" i="4"/>
  <c r="B2477" i="4"/>
  <c r="C2477" i="4"/>
  <c r="D2477" i="4"/>
  <c r="E2477" i="4"/>
  <c r="F2477" i="4"/>
  <c r="G2477" i="4"/>
  <c r="H2477" i="4"/>
  <c r="B2478" i="4"/>
  <c r="C2478" i="4"/>
  <c r="D2478" i="4"/>
  <c r="E2478" i="4"/>
  <c r="F2478" i="4"/>
  <c r="G2478" i="4"/>
  <c r="H2478" i="4"/>
  <c r="B2479" i="4"/>
  <c r="C2479" i="4"/>
  <c r="D2479" i="4"/>
  <c r="E2479" i="4"/>
  <c r="F2479" i="4"/>
  <c r="G2479" i="4"/>
  <c r="H2479" i="4"/>
  <c r="B2480" i="4"/>
  <c r="C2480" i="4"/>
  <c r="D2480" i="4"/>
  <c r="E2480" i="4"/>
  <c r="F2480" i="4"/>
  <c r="G2480" i="4"/>
  <c r="H2480" i="4"/>
  <c r="B2481" i="4"/>
  <c r="C2481" i="4"/>
  <c r="D2481" i="4"/>
  <c r="E2481" i="4"/>
  <c r="F2481" i="4"/>
  <c r="G2481" i="4"/>
  <c r="H2481" i="4"/>
  <c r="B2482" i="4"/>
  <c r="C2482" i="4"/>
  <c r="D2482" i="4"/>
  <c r="E2482" i="4"/>
  <c r="F2482" i="4"/>
  <c r="G2482" i="4"/>
  <c r="H2482" i="4"/>
  <c r="B2483" i="4"/>
  <c r="C2483" i="4"/>
  <c r="D2483" i="4"/>
  <c r="E2483" i="4"/>
  <c r="F2483" i="4"/>
  <c r="G2483" i="4"/>
  <c r="H2483" i="4"/>
  <c r="B2484" i="4"/>
  <c r="C2484" i="4"/>
  <c r="D2484" i="4"/>
  <c r="E2484" i="4"/>
  <c r="F2484" i="4"/>
  <c r="G2484" i="4"/>
  <c r="H2484" i="4"/>
  <c r="B2485" i="4"/>
  <c r="C2485" i="4"/>
  <c r="D2485" i="4"/>
  <c r="E2485" i="4"/>
  <c r="F2485" i="4"/>
  <c r="G2485" i="4"/>
  <c r="H2485" i="4"/>
  <c r="B2486" i="4"/>
  <c r="C2486" i="4"/>
  <c r="D2486" i="4"/>
  <c r="E2486" i="4"/>
  <c r="F2486" i="4"/>
  <c r="G2486" i="4"/>
  <c r="H2486" i="4"/>
  <c r="B2487" i="4"/>
  <c r="C2487" i="4"/>
  <c r="D2487" i="4"/>
  <c r="E2487" i="4"/>
  <c r="F2487" i="4"/>
  <c r="G2487" i="4"/>
  <c r="H2487" i="4"/>
  <c r="B2488" i="4"/>
  <c r="C2488" i="4"/>
  <c r="D2488" i="4"/>
  <c r="E2488" i="4"/>
  <c r="F2488" i="4"/>
  <c r="G2488" i="4"/>
  <c r="H2488" i="4"/>
  <c r="B2489" i="4"/>
  <c r="C2489" i="4"/>
  <c r="D2489" i="4"/>
  <c r="E2489" i="4"/>
  <c r="F2489" i="4"/>
  <c r="G2489" i="4"/>
  <c r="H2489" i="4"/>
  <c r="B2490" i="4"/>
  <c r="C2490" i="4"/>
  <c r="D2490" i="4"/>
  <c r="E2490" i="4"/>
  <c r="F2490" i="4"/>
  <c r="G2490" i="4"/>
  <c r="H2490" i="4"/>
  <c r="B2491" i="4"/>
  <c r="C2491" i="4"/>
  <c r="D2491" i="4"/>
  <c r="E2491" i="4"/>
  <c r="F2491" i="4"/>
  <c r="G2491" i="4"/>
  <c r="H2491" i="4"/>
  <c r="B2492" i="4"/>
  <c r="C2492" i="4"/>
  <c r="D2492" i="4"/>
  <c r="E2492" i="4"/>
  <c r="F2492" i="4"/>
  <c r="G2492" i="4"/>
  <c r="H2492" i="4"/>
  <c r="B2493" i="4"/>
  <c r="C2493" i="4"/>
  <c r="D2493" i="4"/>
  <c r="E2493" i="4"/>
  <c r="F2493" i="4"/>
  <c r="G2493" i="4"/>
  <c r="H2493" i="4" s="1"/>
  <c r="B2494" i="4"/>
  <c r="C2494" i="4"/>
  <c r="D2494" i="4"/>
  <c r="E2494" i="4"/>
  <c r="F2494" i="4"/>
  <c r="G2494" i="4"/>
  <c r="H2494" i="4" s="1"/>
  <c r="B2495" i="4"/>
  <c r="C2495" i="4"/>
  <c r="D2495" i="4"/>
  <c r="E2495" i="4"/>
  <c r="F2495" i="4"/>
  <c r="G2495" i="4"/>
  <c r="H2495" i="4" s="1"/>
  <c r="B2496" i="4"/>
  <c r="C2496" i="4"/>
  <c r="D2496" i="4"/>
  <c r="E2496" i="4"/>
  <c r="F2496" i="4"/>
  <c r="G2496" i="4"/>
  <c r="H2496" i="4" s="1"/>
  <c r="B2497" i="4"/>
  <c r="C2497" i="4"/>
  <c r="D2497" i="4"/>
  <c r="E2497" i="4"/>
  <c r="F2497" i="4"/>
  <c r="G2497" i="4"/>
  <c r="H2497" i="4" s="1"/>
  <c r="B1875" i="4"/>
  <c r="C1875" i="4"/>
  <c r="E1875" i="4"/>
  <c r="F1875" i="4"/>
  <c r="G1875" i="4"/>
  <c r="H1875" i="4" s="1"/>
  <c r="B1874" i="4"/>
  <c r="C1874" i="4"/>
  <c r="D1875" i="4" s="1"/>
  <c r="E1874" i="4"/>
  <c r="F1874" i="4"/>
  <c r="G1874" i="4"/>
  <c r="H1874" i="4" s="1"/>
  <c r="B1252" i="4"/>
  <c r="C1252" i="4"/>
  <c r="E1252" i="4"/>
  <c r="F1252" i="4"/>
  <c r="G1252" i="4"/>
  <c r="H1252" i="4" s="1"/>
  <c r="B1253" i="4"/>
  <c r="C1253" i="4"/>
  <c r="D1253" i="4"/>
  <c r="E1253" i="4"/>
  <c r="F1253" i="4"/>
  <c r="G1253" i="4" s="1"/>
  <c r="H1253" i="4" s="1"/>
  <c r="B1254" i="4"/>
  <c r="C1254" i="4"/>
  <c r="D1254" i="4"/>
  <c r="E1254" i="4"/>
  <c r="F1254" i="4"/>
  <c r="G1254" i="4"/>
  <c r="H1254" i="4" s="1"/>
  <c r="B1255" i="4"/>
  <c r="C1255" i="4"/>
  <c r="D1255" i="4"/>
  <c r="E1255" i="4"/>
  <c r="F1255" i="4"/>
  <c r="B1256" i="4"/>
  <c r="C1256" i="4"/>
  <c r="D1256" i="4"/>
  <c r="E1256" i="4"/>
  <c r="F1256" i="4"/>
  <c r="G1256" i="4"/>
  <c r="H1256" i="4" s="1"/>
  <c r="B1257" i="4"/>
  <c r="C1257" i="4"/>
  <c r="D1257" i="4"/>
  <c r="E1257" i="4"/>
  <c r="F1257" i="4"/>
  <c r="B1258" i="4"/>
  <c r="C1258" i="4"/>
  <c r="D1258" i="4"/>
  <c r="E1258" i="4"/>
  <c r="F1258" i="4"/>
  <c r="G1258" i="4"/>
  <c r="H1258" i="4" s="1"/>
  <c r="B1259" i="4"/>
  <c r="C1259" i="4"/>
  <c r="D1259" i="4"/>
  <c r="E1259" i="4"/>
  <c r="F1259" i="4"/>
  <c r="B1260" i="4"/>
  <c r="C1260" i="4"/>
  <c r="D1260" i="4"/>
  <c r="E1260" i="4"/>
  <c r="F1260" i="4"/>
  <c r="G1260" i="4"/>
  <c r="H1260" i="4" s="1"/>
  <c r="B1261" i="4"/>
  <c r="C1261" i="4"/>
  <c r="D1261" i="4"/>
  <c r="E1261" i="4"/>
  <c r="F1261" i="4"/>
  <c r="B1262" i="4"/>
  <c r="C1262" i="4"/>
  <c r="D1262" i="4" s="1"/>
  <c r="E1262" i="4"/>
  <c r="F1262" i="4"/>
  <c r="G1262" i="4"/>
  <c r="H1262" i="4" s="1"/>
  <c r="B1263" i="4"/>
  <c r="C1263" i="4"/>
  <c r="D1263" i="4"/>
  <c r="E1263" i="4"/>
  <c r="F1263" i="4"/>
  <c r="G1263" i="4" s="1"/>
  <c r="H1263" i="4" s="1"/>
  <c r="B1264" i="4"/>
  <c r="C1264" i="4"/>
  <c r="D1264" i="4"/>
  <c r="E1264" i="4"/>
  <c r="F1264" i="4"/>
  <c r="G1264" i="4"/>
  <c r="H1264" i="4" s="1"/>
  <c r="B1265" i="4"/>
  <c r="C1265" i="4"/>
  <c r="D1265" i="4"/>
  <c r="E1265" i="4"/>
  <c r="F1265" i="4"/>
  <c r="G1265" i="4"/>
  <c r="H1265" i="4" s="1"/>
  <c r="B1266" i="4"/>
  <c r="C1266" i="4"/>
  <c r="D1266" i="4"/>
  <c r="E1266" i="4"/>
  <c r="F1266" i="4"/>
  <c r="B1267" i="4"/>
  <c r="C1267" i="4"/>
  <c r="D1267" i="4"/>
  <c r="E1267" i="4"/>
  <c r="F1267" i="4"/>
  <c r="G1267" i="4"/>
  <c r="H1267" i="4" s="1"/>
  <c r="B1268" i="4"/>
  <c r="C1268" i="4"/>
  <c r="D1268" i="4"/>
  <c r="E1268" i="4"/>
  <c r="F1268" i="4"/>
  <c r="G1268" i="4"/>
  <c r="H1268" i="4" s="1"/>
  <c r="B1269" i="4"/>
  <c r="C1269" i="4"/>
  <c r="D1269" i="4"/>
  <c r="E1269" i="4"/>
  <c r="F1269" i="4"/>
  <c r="B1270" i="4"/>
  <c r="C1270" i="4"/>
  <c r="D1270" i="4"/>
  <c r="E1270" i="4"/>
  <c r="F1270" i="4"/>
  <c r="G1270" i="4"/>
  <c r="H1270" i="4" s="1"/>
  <c r="B1271" i="4"/>
  <c r="C1271" i="4"/>
  <c r="D1271" i="4"/>
  <c r="E1271" i="4"/>
  <c r="F1271" i="4"/>
  <c r="G1271" i="4"/>
  <c r="H1271" i="4" s="1"/>
  <c r="B1272" i="4"/>
  <c r="C1272" i="4"/>
  <c r="D1272" i="4"/>
  <c r="E1272" i="4"/>
  <c r="F1272" i="4"/>
  <c r="B1273" i="4"/>
  <c r="C1273" i="4"/>
  <c r="D1273" i="4" s="1"/>
  <c r="E1273" i="4"/>
  <c r="F1273" i="4"/>
  <c r="G1273" i="4"/>
  <c r="H1273" i="4" s="1"/>
  <c r="B1274" i="4"/>
  <c r="C1274" i="4"/>
  <c r="D1274" i="4"/>
  <c r="E1274" i="4"/>
  <c r="F1274" i="4"/>
  <c r="B1275" i="4"/>
  <c r="C1275" i="4"/>
  <c r="D1275" i="4"/>
  <c r="E1275" i="4"/>
  <c r="F1275" i="4"/>
  <c r="G1275" i="4"/>
  <c r="H1275" i="4" s="1"/>
  <c r="B1276" i="4"/>
  <c r="C1276" i="4"/>
  <c r="D1276" i="4"/>
  <c r="E1276" i="4"/>
  <c r="F1276" i="4"/>
  <c r="B1277" i="4"/>
  <c r="C1277" i="4"/>
  <c r="D1277" i="4"/>
  <c r="E1277" i="4"/>
  <c r="F1277" i="4"/>
  <c r="G1277" i="4"/>
  <c r="H1277" i="4" s="1"/>
  <c r="B1278" i="4"/>
  <c r="C1278" i="4"/>
  <c r="D1278" i="4"/>
  <c r="E1278" i="4"/>
  <c r="F1278" i="4"/>
  <c r="B1279" i="4"/>
  <c r="C1279" i="4"/>
  <c r="D1279" i="4" s="1"/>
  <c r="E1279" i="4"/>
  <c r="F1279" i="4"/>
  <c r="G1279" i="4"/>
  <c r="H1279" i="4" s="1"/>
  <c r="B1280" i="4"/>
  <c r="C1280" i="4"/>
  <c r="D1280" i="4"/>
  <c r="E1280" i="4"/>
  <c r="F1280" i="4"/>
  <c r="B1281" i="4"/>
  <c r="C1281" i="4"/>
  <c r="D1281" i="4"/>
  <c r="E1281" i="4"/>
  <c r="F1281" i="4"/>
  <c r="G1281" i="4" s="1"/>
  <c r="H1281" i="4" s="1"/>
  <c r="B1282" i="4"/>
  <c r="C1282" i="4"/>
  <c r="D1282" i="4"/>
  <c r="E1282" i="4"/>
  <c r="F1282" i="4"/>
  <c r="G1282" i="4"/>
  <c r="H1282" i="4" s="1"/>
  <c r="B1283" i="4"/>
  <c r="C1283" i="4"/>
  <c r="D1283" i="4"/>
  <c r="E1283" i="4"/>
  <c r="F1283" i="4"/>
  <c r="B1284" i="4"/>
  <c r="C1284" i="4"/>
  <c r="D1284" i="4"/>
  <c r="E1284" i="4"/>
  <c r="F1284" i="4"/>
  <c r="G1284" i="4"/>
  <c r="H1284" i="4" s="1"/>
  <c r="B1285" i="4"/>
  <c r="C1285" i="4"/>
  <c r="D1285" i="4"/>
  <c r="E1285" i="4"/>
  <c r="F1285" i="4"/>
  <c r="B1286" i="4"/>
  <c r="C1286" i="4"/>
  <c r="D1286" i="4"/>
  <c r="E1286" i="4"/>
  <c r="F1286" i="4"/>
  <c r="G1286" i="4"/>
  <c r="H1286" i="4" s="1"/>
  <c r="B1287" i="4"/>
  <c r="C1287" i="4"/>
  <c r="D1287" i="4"/>
  <c r="E1287" i="4"/>
  <c r="F1287" i="4"/>
  <c r="B1288" i="4"/>
  <c r="C1288" i="4"/>
  <c r="D1288" i="4"/>
  <c r="E1288" i="4"/>
  <c r="F1288" i="4"/>
  <c r="G1288" i="4"/>
  <c r="H1288" i="4" s="1"/>
  <c r="B1289" i="4"/>
  <c r="C1289" i="4"/>
  <c r="D1289" i="4"/>
  <c r="E1289" i="4"/>
  <c r="F1289" i="4"/>
  <c r="B1290" i="4"/>
  <c r="C1290" i="4"/>
  <c r="D1290" i="4" s="1"/>
  <c r="E1290" i="4"/>
  <c r="F1290" i="4"/>
  <c r="G1290" i="4"/>
  <c r="H1290" i="4" s="1"/>
  <c r="B1291" i="4"/>
  <c r="C1291" i="4"/>
  <c r="D1291" i="4"/>
  <c r="E1291" i="4"/>
  <c r="F1291" i="4"/>
  <c r="B1292" i="4"/>
  <c r="C1292" i="4"/>
  <c r="D1292" i="4"/>
  <c r="E1292" i="4"/>
  <c r="F1292" i="4"/>
  <c r="G1292" i="4"/>
  <c r="H1292" i="4" s="1"/>
  <c r="B1293" i="4"/>
  <c r="C1293" i="4"/>
  <c r="D1293" i="4"/>
  <c r="E1293" i="4"/>
  <c r="F1293" i="4"/>
  <c r="B1294" i="4"/>
  <c r="C1294" i="4"/>
  <c r="D1294" i="4" s="1"/>
  <c r="E1294" i="4"/>
  <c r="F1294" i="4"/>
  <c r="G1294" i="4"/>
  <c r="H1294" i="4" s="1"/>
  <c r="B1295" i="4"/>
  <c r="C1295" i="4"/>
  <c r="D1295" i="4"/>
  <c r="E1295" i="4"/>
  <c r="F1295" i="4"/>
  <c r="B1296" i="4"/>
  <c r="C1296" i="4"/>
  <c r="D1296" i="4" s="1"/>
  <c r="E1296" i="4"/>
  <c r="F1296" i="4"/>
  <c r="G1296" i="4"/>
  <c r="H1296" i="4" s="1"/>
  <c r="B1297" i="4"/>
  <c r="C1297" i="4"/>
  <c r="D1297" i="4"/>
  <c r="E1297" i="4"/>
  <c r="F1297" i="4"/>
  <c r="B1298" i="4"/>
  <c r="C1298" i="4"/>
  <c r="D1298" i="4"/>
  <c r="E1298" i="4"/>
  <c r="F1298" i="4"/>
  <c r="G1298" i="4"/>
  <c r="H1298" i="4" s="1"/>
  <c r="B1299" i="4"/>
  <c r="C1299" i="4"/>
  <c r="D1299" i="4"/>
  <c r="E1299" i="4"/>
  <c r="F1299" i="4"/>
  <c r="B1300" i="4"/>
  <c r="C1300" i="4"/>
  <c r="D1300" i="4"/>
  <c r="E1300" i="4"/>
  <c r="F1300" i="4"/>
  <c r="G1300" i="4"/>
  <c r="H1300" i="4" s="1"/>
  <c r="B1301" i="4"/>
  <c r="C1301" i="4"/>
  <c r="D1301" i="4"/>
  <c r="E1301" i="4"/>
  <c r="F1301" i="4"/>
  <c r="B1302" i="4"/>
  <c r="C1302" i="4"/>
  <c r="D1302" i="4"/>
  <c r="E1302" i="4"/>
  <c r="F1302" i="4"/>
  <c r="G1302" i="4"/>
  <c r="H1302" i="4" s="1"/>
  <c r="B1303" i="4"/>
  <c r="C1303" i="4"/>
  <c r="D1303" i="4"/>
  <c r="E1303" i="4"/>
  <c r="F1303" i="4"/>
  <c r="B1304" i="4"/>
  <c r="C1304" i="4"/>
  <c r="D1304" i="4" s="1"/>
  <c r="E1304" i="4"/>
  <c r="F1304" i="4"/>
  <c r="G1304" i="4"/>
  <c r="H1304" i="4" s="1"/>
  <c r="B1305" i="4"/>
  <c r="C1305" i="4"/>
  <c r="D1305" i="4"/>
  <c r="E1305" i="4"/>
  <c r="F1305" i="4"/>
  <c r="G1305" i="4" s="1"/>
  <c r="H1305" i="4" s="1"/>
  <c r="B1306" i="4"/>
  <c r="C1306" i="4"/>
  <c r="D1306" i="4" s="1"/>
  <c r="E1306" i="4"/>
  <c r="F1306" i="4"/>
  <c r="G1306" i="4"/>
  <c r="H1306" i="4" s="1"/>
  <c r="B1307" i="4"/>
  <c r="C1307" i="4"/>
  <c r="D1307" i="4"/>
  <c r="E1307" i="4"/>
  <c r="F1307" i="4"/>
  <c r="B1308" i="4"/>
  <c r="C1308" i="4"/>
  <c r="D1308" i="4" s="1"/>
  <c r="E1308" i="4"/>
  <c r="F1308" i="4"/>
  <c r="G1308" i="4"/>
  <c r="H1308" i="4" s="1"/>
  <c r="B1309" i="4"/>
  <c r="C1309" i="4"/>
  <c r="D1309" i="4"/>
  <c r="E1309" i="4"/>
  <c r="F1309" i="4"/>
  <c r="B1310" i="4"/>
  <c r="C1310" i="4"/>
  <c r="D1310" i="4"/>
  <c r="E1310" i="4"/>
  <c r="F1310" i="4"/>
  <c r="G1310" i="4"/>
  <c r="H1310" i="4" s="1"/>
  <c r="B1311" i="4"/>
  <c r="C1311" i="4"/>
  <c r="D1311" i="4"/>
  <c r="E1311" i="4"/>
  <c r="F1311" i="4"/>
  <c r="B1312" i="4"/>
  <c r="C1312" i="4"/>
  <c r="D1312" i="4" s="1"/>
  <c r="E1312" i="4"/>
  <c r="F1312" i="4"/>
  <c r="G1312" i="4"/>
  <c r="H1312" i="4" s="1"/>
  <c r="B1313" i="4"/>
  <c r="C1313" i="4"/>
  <c r="D1313" i="4"/>
  <c r="E1313" i="4"/>
  <c r="F1313" i="4"/>
  <c r="B1314" i="4"/>
  <c r="C1314" i="4"/>
  <c r="D1314" i="4"/>
  <c r="E1314" i="4"/>
  <c r="F1314" i="4"/>
  <c r="G1314" i="4" s="1"/>
  <c r="H1314" i="4" s="1"/>
  <c r="B1315" i="4"/>
  <c r="C1315" i="4"/>
  <c r="D1315" i="4"/>
  <c r="E1315" i="4"/>
  <c r="F1315" i="4"/>
  <c r="G1315" i="4"/>
  <c r="H1315" i="4" s="1"/>
  <c r="B1316" i="4"/>
  <c r="C1316" i="4"/>
  <c r="D1316" i="4"/>
  <c r="E1316" i="4"/>
  <c r="F1316" i="4"/>
  <c r="B1317" i="4"/>
  <c r="C1317" i="4"/>
  <c r="D1317" i="4" s="1"/>
  <c r="E1317" i="4"/>
  <c r="F1317" i="4"/>
  <c r="G1317" i="4"/>
  <c r="H1317" i="4" s="1"/>
  <c r="B1318" i="4"/>
  <c r="C1318" i="4"/>
  <c r="D1318" i="4"/>
  <c r="E1318" i="4"/>
  <c r="F1318" i="4"/>
  <c r="B1319" i="4"/>
  <c r="C1319" i="4"/>
  <c r="D1319" i="4"/>
  <c r="E1319" i="4"/>
  <c r="F1319" i="4"/>
  <c r="G1319" i="4"/>
  <c r="H1319" i="4" s="1"/>
  <c r="B1320" i="4"/>
  <c r="C1320" i="4"/>
  <c r="D1320" i="4"/>
  <c r="E1320" i="4"/>
  <c r="F1320" i="4"/>
  <c r="B1321" i="4"/>
  <c r="C1321" i="4"/>
  <c r="D1321" i="4" s="1"/>
  <c r="E1321" i="4"/>
  <c r="F1321" i="4"/>
  <c r="G1321" i="4"/>
  <c r="H1321" i="4" s="1"/>
  <c r="B1322" i="4"/>
  <c r="C1322" i="4"/>
  <c r="D1322" i="4"/>
  <c r="E1322" i="4"/>
  <c r="F1322" i="4"/>
  <c r="G1322" i="4" s="1"/>
  <c r="H1322" i="4" s="1"/>
  <c r="B1323" i="4"/>
  <c r="C1323" i="4"/>
  <c r="D1323" i="4"/>
  <c r="E1323" i="4"/>
  <c r="F1323" i="4"/>
  <c r="G1323" i="4"/>
  <c r="H1323" i="4" s="1"/>
  <c r="B1324" i="4"/>
  <c r="C1324" i="4"/>
  <c r="D1324" i="4"/>
  <c r="E1324" i="4"/>
  <c r="F1324" i="4"/>
  <c r="B1325" i="4"/>
  <c r="C1325" i="4"/>
  <c r="D1325" i="4"/>
  <c r="E1325" i="4"/>
  <c r="F1325" i="4"/>
  <c r="G1325" i="4"/>
  <c r="H1325" i="4" s="1"/>
  <c r="B1326" i="4"/>
  <c r="C1326" i="4"/>
  <c r="D1326" i="4"/>
  <c r="E1326" i="4"/>
  <c r="F1326" i="4"/>
  <c r="B1327" i="4"/>
  <c r="C1327" i="4"/>
  <c r="D1327" i="4"/>
  <c r="E1327" i="4"/>
  <c r="F1327" i="4"/>
  <c r="G1327" i="4"/>
  <c r="H1327" i="4" s="1"/>
  <c r="B1328" i="4"/>
  <c r="C1328" i="4"/>
  <c r="D1328" i="4"/>
  <c r="E1328" i="4"/>
  <c r="F1328" i="4"/>
  <c r="B1329" i="4"/>
  <c r="C1329" i="4"/>
  <c r="D1329" i="4"/>
  <c r="E1329" i="4"/>
  <c r="F1329" i="4"/>
  <c r="G1329" i="4"/>
  <c r="H1329" i="4" s="1"/>
  <c r="B1330" i="4"/>
  <c r="C1330" i="4"/>
  <c r="D1330" i="4"/>
  <c r="E1330" i="4"/>
  <c r="F1330" i="4"/>
  <c r="B1331" i="4"/>
  <c r="C1331" i="4"/>
  <c r="D1331" i="4"/>
  <c r="E1331" i="4"/>
  <c r="F1331" i="4"/>
  <c r="G1331" i="4"/>
  <c r="H1331" i="4" s="1"/>
  <c r="B1332" i="4"/>
  <c r="C1332" i="4"/>
  <c r="D1332" i="4"/>
  <c r="E1332" i="4"/>
  <c r="F1332" i="4"/>
  <c r="B1333" i="4"/>
  <c r="C1333" i="4"/>
  <c r="D1333" i="4"/>
  <c r="E1333" i="4"/>
  <c r="F1333" i="4"/>
  <c r="G1333" i="4"/>
  <c r="H1333" i="4" s="1"/>
  <c r="B1334" i="4"/>
  <c r="C1334" i="4"/>
  <c r="D1334" i="4"/>
  <c r="E1334" i="4"/>
  <c r="F1334" i="4"/>
  <c r="B1335" i="4"/>
  <c r="C1335" i="4"/>
  <c r="D1335" i="4" s="1"/>
  <c r="E1335" i="4"/>
  <c r="F1335" i="4"/>
  <c r="G1335" i="4"/>
  <c r="H1335" i="4" s="1"/>
  <c r="B1336" i="4"/>
  <c r="C1336" i="4"/>
  <c r="D1336" i="4"/>
  <c r="E1336" i="4"/>
  <c r="F1336" i="4"/>
  <c r="B1337" i="4"/>
  <c r="C1337" i="4"/>
  <c r="D1337" i="4" s="1"/>
  <c r="E1337" i="4"/>
  <c r="F1337" i="4"/>
  <c r="G1337" i="4"/>
  <c r="H1337" i="4" s="1"/>
  <c r="B1338" i="4"/>
  <c r="C1338" i="4"/>
  <c r="D1338" i="4"/>
  <c r="E1338" i="4"/>
  <c r="F1338" i="4"/>
  <c r="B1339" i="4"/>
  <c r="C1339" i="4"/>
  <c r="D1339" i="4"/>
  <c r="E1339" i="4"/>
  <c r="F1339" i="4"/>
  <c r="G1339" i="4"/>
  <c r="H1339" i="4" s="1"/>
  <c r="B1340" i="4"/>
  <c r="C1340" i="4"/>
  <c r="D1340" i="4"/>
  <c r="E1340" i="4"/>
  <c r="F1340" i="4"/>
  <c r="B1341" i="4"/>
  <c r="C1341" i="4"/>
  <c r="D1341" i="4"/>
  <c r="E1341" i="4"/>
  <c r="F1341" i="4"/>
  <c r="G1341" i="4" s="1"/>
  <c r="H1341" i="4" s="1"/>
  <c r="B1342" i="4"/>
  <c r="C1342" i="4"/>
  <c r="D1342" i="4"/>
  <c r="E1342" i="4"/>
  <c r="F1342" i="4"/>
  <c r="G1342" i="4"/>
  <c r="H1342" i="4" s="1"/>
  <c r="B1343" i="4"/>
  <c r="C1343" i="4"/>
  <c r="D1343" i="4"/>
  <c r="E1343" i="4"/>
  <c r="F1343" i="4"/>
  <c r="B1344" i="4"/>
  <c r="C1344" i="4"/>
  <c r="D1344" i="4" s="1"/>
  <c r="E1344" i="4"/>
  <c r="F1344" i="4"/>
  <c r="G1344" i="4"/>
  <c r="H1344" i="4" s="1"/>
  <c r="B1345" i="4"/>
  <c r="C1345" i="4"/>
  <c r="D1345" i="4"/>
  <c r="E1345" i="4"/>
  <c r="F1345" i="4"/>
  <c r="B1346" i="4"/>
  <c r="C1346" i="4"/>
  <c r="D1346" i="4"/>
  <c r="E1346" i="4"/>
  <c r="F1346" i="4"/>
  <c r="G1346" i="4"/>
  <c r="H1346" i="4" s="1"/>
  <c r="B1347" i="4"/>
  <c r="C1347" i="4"/>
  <c r="D1347" i="4"/>
  <c r="E1347" i="4"/>
  <c r="F1347" i="4"/>
  <c r="B1348" i="4"/>
  <c r="C1348" i="4"/>
  <c r="D1348" i="4" s="1"/>
  <c r="E1348" i="4"/>
  <c r="F1348" i="4"/>
  <c r="G1348" i="4"/>
  <c r="H1348" i="4" s="1"/>
  <c r="B1349" i="4"/>
  <c r="C1349" i="4"/>
  <c r="D1349" i="4"/>
  <c r="E1349" i="4"/>
  <c r="F1349" i="4"/>
  <c r="B1350" i="4"/>
  <c r="C1350" i="4"/>
  <c r="D1350" i="4" s="1"/>
  <c r="E1350" i="4"/>
  <c r="F1350" i="4"/>
  <c r="G1350" i="4"/>
  <c r="H1350" i="4" s="1"/>
  <c r="B1351" i="4"/>
  <c r="C1351" i="4"/>
  <c r="D1351" i="4"/>
  <c r="E1351" i="4"/>
  <c r="F1351" i="4"/>
  <c r="B1352" i="4"/>
  <c r="C1352" i="4"/>
  <c r="D1352" i="4"/>
  <c r="E1352" i="4"/>
  <c r="F1352" i="4"/>
  <c r="G1352" i="4"/>
  <c r="H1352" i="4" s="1"/>
  <c r="B1353" i="4"/>
  <c r="C1353" i="4"/>
  <c r="D1353" i="4"/>
  <c r="E1353" i="4"/>
  <c r="F1353" i="4"/>
  <c r="B1354" i="4"/>
  <c r="C1354" i="4"/>
  <c r="D1354" i="4"/>
  <c r="E1354" i="4"/>
  <c r="F1354" i="4"/>
  <c r="G1354" i="4"/>
  <c r="H1354" i="4" s="1"/>
  <c r="B1355" i="4"/>
  <c r="C1355" i="4"/>
  <c r="D1355" i="4"/>
  <c r="E1355" i="4"/>
  <c r="F1355" i="4"/>
  <c r="B1356" i="4"/>
  <c r="C1356" i="4"/>
  <c r="D1356" i="4"/>
  <c r="E1356" i="4"/>
  <c r="F1356" i="4"/>
  <c r="G1356" i="4"/>
  <c r="H1356" i="4" s="1"/>
  <c r="B1357" i="4"/>
  <c r="C1357" i="4"/>
  <c r="D1357" i="4"/>
  <c r="E1357" i="4"/>
  <c r="F1357" i="4"/>
  <c r="B1358" i="4"/>
  <c r="C1358" i="4"/>
  <c r="D1358" i="4"/>
  <c r="E1358" i="4"/>
  <c r="F1358" i="4"/>
  <c r="G1358" i="4"/>
  <c r="H1358" i="4" s="1"/>
  <c r="B1359" i="4"/>
  <c r="C1359" i="4"/>
  <c r="D1359" i="4"/>
  <c r="E1359" i="4"/>
  <c r="F1359" i="4"/>
  <c r="B1360" i="4"/>
  <c r="C1360" i="4"/>
  <c r="D1360" i="4"/>
  <c r="E1360" i="4"/>
  <c r="F1360" i="4"/>
  <c r="G1360" i="4"/>
  <c r="H1360" i="4" s="1"/>
  <c r="B1361" i="4"/>
  <c r="C1361" i="4"/>
  <c r="D1361" i="4"/>
  <c r="E1361" i="4"/>
  <c r="F1361" i="4"/>
  <c r="B1362" i="4"/>
  <c r="C1362" i="4"/>
  <c r="D1362" i="4"/>
  <c r="E1362" i="4"/>
  <c r="F1362" i="4"/>
  <c r="G1362" i="4"/>
  <c r="H1362" i="4" s="1"/>
  <c r="B1363" i="4"/>
  <c r="C1363" i="4"/>
  <c r="D1363" i="4"/>
  <c r="E1363" i="4"/>
  <c r="F1363" i="4"/>
  <c r="B1364" i="4"/>
  <c r="C1364" i="4"/>
  <c r="D1364" i="4"/>
  <c r="E1364" i="4"/>
  <c r="F1364" i="4"/>
  <c r="G1364" i="4"/>
  <c r="H1364" i="4" s="1"/>
  <c r="B1365" i="4"/>
  <c r="C1365" i="4"/>
  <c r="D1365" i="4"/>
  <c r="E1365" i="4"/>
  <c r="F1365" i="4"/>
  <c r="B1366" i="4"/>
  <c r="C1366" i="4"/>
  <c r="D1366" i="4"/>
  <c r="E1366" i="4"/>
  <c r="F1366" i="4"/>
  <c r="G1366" i="4" s="1"/>
  <c r="H1366" i="4" s="1"/>
  <c r="B1367" i="4"/>
  <c r="C1367" i="4"/>
  <c r="D1367" i="4"/>
  <c r="E1367" i="4"/>
  <c r="F1367" i="4"/>
  <c r="G1367" i="4"/>
  <c r="H1367" i="4" s="1"/>
  <c r="B1368" i="4"/>
  <c r="C1368" i="4"/>
  <c r="D1368" i="4"/>
  <c r="E1368" i="4"/>
  <c r="F1368" i="4"/>
  <c r="G1368" i="4" s="1"/>
  <c r="H1368" i="4" s="1"/>
  <c r="B1369" i="4"/>
  <c r="C1369" i="4"/>
  <c r="D1369" i="4"/>
  <c r="E1369" i="4"/>
  <c r="F1369" i="4"/>
  <c r="B1370" i="4"/>
  <c r="C1370" i="4"/>
  <c r="D1370" i="4"/>
  <c r="E1370" i="4"/>
  <c r="F1370" i="4"/>
  <c r="G1370" i="4"/>
  <c r="H1370" i="4" s="1"/>
  <c r="B1371" i="4"/>
  <c r="C1371" i="4"/>
  <c r="D1371" i="4"/>
  <c r="E1371" i="4"/>
  <c r="F1371" i="4"/>
  <c r="B1372" i="4"/>
  <c r="C1372" i="4"/>
  <c r="D1372" i="4" s="1"/>
  <c r="E1372" i="4"/>
  <c r="F1372" i="4"/>
  <c r="G1372" i="4"/>
  <c r="H1372" i="4" s="1"/>
  <c r="B1373" i="4"/>
  <c r="C1373" i="4"/>
  <c r="D1373" i="4"/>
  <c r="E1373" i="4"/>
  <c r="F1373" i="4"/>
  <c r="B1374" i="4"/>
  <c r="C1374" i="4"/>
  <c r="D1374" i="4"/>
  <c r="E1374" i="4"/>
  <c r="F1374" i="4"/>
  <c r="G1374" i="4" s="1"/>
  <c r="H1374" i="4" s="1"/>
  <c r="B1375" i="4"/>
  <c r="C1375" i="4"/>
  <c r="D1375" i="4" s="1"/>
  <c r="E1375" i="4"/>
  <c r="F1375" i="4"/>
  <c r="G1375" i="4"/>
  <c r="H1375" i="4" s="1"/>
  <c r="B1376" i="4"/>
  <c r="C1376" i="4"/>
  <c r="D1376" i="4"/>
  <c r="E1376" i="4"/>
  <c r="F1376" i="4"/>
  <c r="B1377" i="4"/>
  <c r="C1377" i="4"/>
  <c r="D1377" i="4"/>
  <c r="E1377" i="4"/>
  <c r="F1377" i="4"/>
  <c r="G1377" i="4"/>
  <c r="H1377" i="4" s="1"/>
  <c r="B1378" i="4"/>
  <c r="C1378" i="4"/>
  <c r="D1378" i="4"/>
  <c r="E1378" i="4"/>
  <c r="F1378" i="4"/>
  <c r="B1379" i="4"/>
  <c r="C1379" i="4"/>
  <c r="D1379" i="4" s="1"/>
  <c r="E1379" i="4"/>
  <c r="F1379" i="4"/>
  <c r="G1379" i="4"/>
  <c r="H1379" i="4" s="1"/>
  <c r="B1380" i="4"/>
  <c r="C1380" i="4"/>
  <c r="D1380" i="4"/>
  <c r="E1380" i="4"/>
  <c r="F1380" i="4"/>
  <c r="B1381" i="4"/>
  <c r="C1381" i="4"/>
  <c r="D1381" i="4"/>
  <c r="E1381" i="4"/>
  <c r="F1381" i="4"/>
  <c r="B1382" i="4"/>
  <c r="C1382" i="4"/>
  <c r="D1382" i="4"/>
  <c r="E1382" i="4"/>
  <c r="F1382" i="4"/>
  <c r="G1382" i="4"/>
  <c r="H1382" i="4" s="1"/>
  <c r="B1383" i="4"/>
  <c r="C1383" i="4"/>
  <c r="D1383" i="4"/>
  <c r="E1383" i="4"/>
  <c r="F1383" i="4"/>
  <c r="B1384" i="4"/>
  <c r="C1384" i="4"/>
  <c r="D1384" i="4" s="1"/>
  <c r="E1384" i="4"/>
  <c r="F1384" i="4"/>
  <c r="G1384" i="4"/>
  <c r="H1384" i="4" s="1"/>
  <c r="B1385" i="4"/>
  <c r="C1385" i="4"/>
  <c r="D1385" i="4"/>
  <c r="E1385" i="4"/>
  <c r="F1385" i="4"/>
  <c r="B1386" i="4"/>
  <c r="C1386" i="4"/>
  <c r="D1386" i="4"/>
  <c r="E1386" i="4"/>
  <c r="F1386" i="4"/>
  <c r="G1386" i="4"/>
  <c r="H1386" i="4" s="1"/>
  <c r="B1387" i="4"/>
  <c r="C1387" i="4"/>
  <c r="D1387" i="4"/>
  <c r="E1387" i="4"/>
  <c r="F1387" i="4"/>
  <c r="B1388" i="4"/>
  <c r="C1388" i="4"/>
  <c r="D1388" i="4"/>
  <c r="E1388" i="4"/>
  <c r="F1388" i="4"/>
  <c r="G1388" i="4"/>
  <c r="H1388" i="4" s="1"/>
  <c r="B1389" i="4"/>
  <c r="C1389" i="4"/>
  <c r="D1389" i="4"/>
  <c r="E1389" i="4"/>
  <c r="F1389" i="4"/>
  <c r="B1390" i="4"/>
  <c r="C1390" i="4"/>
  <c r="D1390" i="4"/>
  <c r="E1390" i="4"/>
  <c r="F1390" i="4"/>
  <c r="G1390" i="4"/>
  <c r="H1390" i="4" s="1"/>
  <c r="B1391" i="4"/>
  <c r="C1391" i="4"/>
  <c r="D1391" i="4"/>
  <c r="E1391" i="4"/>
  <c r="F1391" i="4"/>
  <c r="B1392" i="4"/>
  <c r="C1392" i="4"/>
  <c r="D1392" i="4"/>
  <c r="E1392" i="4"/>
  <c r="F1392" i="4"/>
  <c r="G1392" i="4"/>
  <c r="H1392" i="4" s="1"/>
  <c r="B1393" i="4"/>
  <c r="C1393" i="4"/>
  <c r="D1393" i="4"/>
  <c r="E1393" i="4"/>
  <c r="F1393" i="4"/>
  <c r="G1393" i="4" s="1"/>
  <c r="H1393" i="4" s="1"/>
  <c r="B1394" i="4"/>
  <c r="C1394" i="4"/>
  <c r="D1394" i="4"/>
  <c r="E1394" i="4"/>
  <c r="F1394" i="4"/>
  <c r="G1394" i="4"/>
  <c r="H1394" i="4" s="1"/>
  <c r="B1395" i="4"/>
  <c r="C1395" i="4"/>
  <c r="D1395" i="4"/>
  <c r="E1395" i="4"/>
  <c r="F1395" i="4"/>
  <c r="B1396" i="4"/>
  <c r="C1396" i="4"/>
  <c r="D1396" i="4"/>
  <c r="E1396" i="4"/>
  <c r="F1396" i="4"/>
  <c r="G1396" i="4"/>
  <c r="H1396" i="4" s="1"/>
  <c r="B1397" i="4"/>
  <c r="C1397" i="4"/>
  <c r="D1397" i="4"/>
  <c r="E1397" i="4"/>
  <c r="F1397" i="4"/>
  <c r="B1398" i="4"/>
  <c r="C1398" i="4"/>
  <c r="D1398" i="4" s="1"/>
  <c r="E1398" i="4"/>
  <c r="F1398" i="4"/>
  <c r="G1398" i="4"/>
  <c r="H1398" i="4" s="1"/>
  <c r="B1399" i="4"/>
  <c r="C1399" i="4"/>
  <c r="D1399" i="4"/>
  <c r="E1399" i="4"/>
  <c r="F1399" i="4"/>
  <c r="B1400" i="4"/>
  <c r="C1400" i="4"/>
  <c r="D1400" i="4"/>
  <c r="E1400" i="4"/>
  <c r="F1400" i="4"/>
  <c r="G1400" i="4"/>
  <c r="H1400" i="4" s="1"/>
  <c r="B1401" i="4"/>
  <c r="C1401" i="4"/>
  <c r="D1401" i="4"/>
  <c r="E1401" i="4"/>
  <c r="F1401" i="4"/>
  <c r="B1402" i="4"/>
  <c r="C1402" i="4"/>
  <c r="D1402" i="4"/>
  <c r="E1402" i="4"/>
  <c r="F1402" i="4"/>
  <c r="G1402" i="4"/>
  <c r="H1402" i="4" s="1"/>
  <c r="B1403" i="4"/>
  <c r="C1403" i="4"/>
  <c r="D1403" i="4"/>
  <c r="E1403" i="4"/>
  <c r="F1403" i="4"/>
  <c r="B1404" i="4"/>
  <c r="C1404" i="4"/>
  <c r="D1404" i="4"/>
  <c r="E1404" i="4"/>
  <c r="F1404" i="4"/>
  <c r="G1404" i="4" s="1"/>
  <c r="H1404" i="4" s="1"/>
  <c r="B1405" i="4"/>
  <c r="C1405" i="4"/>
  <c r="D1405" i="4" s="1"/>
  <c r="E1405" i="4"/>
  <c r="F1405" i="4"/>
  <c r="G1405" i="4"/>
  <c r="H1405" i="4" s="1"/>
  <c r="B1406" i="4"/>
  <c r="C1406" i="4"/>
  <c r="D1406" i="4"/>
  <c r="E1406" i="4"/>
  <c r="F1406" i="4"/>
  <c r="B1407" i="4"/>
  <c r="C1407" i="4"/>
  <c r="E1407" i="4"/>
  <c r="F1407" i="4"/>
  <c r="H1407" i="4" s="1"/>
  <c r="G1407" i="4"/>
  <c r="B1408" i="4"/>
  <c r="C1408" i="4"/>
  <c r="E1408" i="4"/>
  <c r="H1408" i="4" s="1"/>
  <c r="F1408" i="4"/>
  <c r="G1408" i="4"/>
  <c r="B1409" i="4"/>
  <c r="C1409" i="4"/>
  <c r="D1409" i="4"/>
  <c r="E1409" i="4"/>
  <c r="F1409" i="4"/>
  <c r="G1409" i="4"/>
  <c r="H1409" i="4" s="1"/>
  <c r="B1410" i="4"/>
  <c r="C1410" i="4"/>
  <c r="D1410" i="4"/>
  <c r="E1410" i="4"/>
  <c r="F1410" i="4"/>
  <c r="B1411" i="4"/>
  <c r="C1411" i="4"/>
  <c r="D1411" i="4"/>
  <c r="E1411" i="4"/>
  <c r="F1411" i="4"/>
  <c r="G1411" i="4"/>
  <c r="H1411" i="4" s="1"/>
  <c r="B1412" i="4"/>
  <c r="C1412" i="4"/>
  <c r="D1412" i="4"/>
  <c r="E1412" i="4"/>
  <c r="F1412" i="4"/>
  <c r="B1413" i="4"/>
  <c r="C1413" i="4"/>
  <c r="D1413" i="4" s="1"/>
  <c r="E1413" i="4"/>
  <c r="F1413" i="4"/>
  <c r="G1413" i="4"/>
  <c r="H1413" i="4" s="1"/>
  <c r="B1414" i="4"/>
  <c r="C1414" i="4"/>
  <c r="D1414" i="4"/>
  <c r="E1414" i="4"/>
  <c r="F1414" i="4"/>
  <c r="G1414" i="4" s="1"/>
  <c r="H1414" i="4" s="1"/>
  <c r="B1415" i="4"/>
  <c r="C1415" i="4"/>
  <c r="D1415" i="4" s="1"/>
  <c r="E1415" i="4"/>
  <c r="F1415" i="4"/>
  <c r="G1415" i="4"/>
  <c r="H1415" i="4" s="1"/>
  <c r="B1416" i="4"/>
  <c r="C1416" i="4"/>
  <c r="D1416" i="4"/>
  <c r="E1416" i="4"/>
  <c r="F1416" i="4"/>
  <c r="B1417" i="4"/>
  <c r="C1417" i="4"/>
  <c r="D1417" i="4"/>
  <c r="E1417" i="4"/>
  <c r="F1417" i="4"/>
  <c r="G1417" i="4"/>
  <c r="H1417" i="4" s="1"/>
  <c r="B1418" i="4"/>
  <c r="C1418" i="4"/>
  <c r="D1418" i="4"/>
  <c r="E1418" i="4"/>
  <c r="F1418" i="4"/>
  <c r="B1419" i="4"/>
  <c r="C1419" i="4"/>
  <c r="D1419" i="4"/>
  <c r="E1419" i="4"/>
  <c r="F1419" i="4"/>
  <c r="G1419" i="4"/>
  <c r="H1419" i="4" s="1"/>
  <c r="B1420" i="4"/>
  <c r="C1420" i="4"/>
  <c r="D1420" i="4"/>
  <c r="E1420" i="4"/>
  <c r="F1420" i="4"/>
  <c r="B1421" i="4"/>
  <c r="C1421" i="4"/>
  <c r="D1421" i="4"/>
  <c r="E1421" i="4"/>
  <c r="H1421" i="4" s="1"/>
  <c r="F1421" i="4"/>
  <c r="G1421" i="4"/>
  <c r="B1422" i="4"/>
  <c r="C1422" i="4"/>
  <c r="D1422" i="4"/>
  <c r="E1422" i="4"/>
  <c r="F1422" i="4"/>
  <c r="G1422" i="4"/>
  <c r="H1422" i="4"/>
  <c r="B1423" i="4"/>
  <c r="C1423" i="4"/>
  <c r="D1423" i="4"/>
  <c r="E1423" i="4"/>
  <c r="F1423" i="4"/>
  <c r="G1423" i="4"/>
  <c r="H1423" i="4"/>
  <c r="B1424" i="4"/>
  <c r="C1424" i="4"/>
  <c r="D1424" i="4"/>
  <c r="E1424" i="4"/>
  <c r="F1424" i="4"/>
  <c r="G1424" i="4"/>
  <c r="H1424" i="4" s="1"/>
  <c r="B1425" i="4"/>
  <c r="C1425" i="4"/>
  <c r="D1425" i="4"/>
  <c r="E1425" i="4"/>
  <c r="F1425" i="4"/>
  <c r="B1426" i="4"/>
  <c r="C1426" i="4"/>
  <c r="D1426" i="4" s="1"/>
  <c r="E1426" i="4"/>
  <c r="F1426" i="4"/>
  <c r="G1426" i="4"/>
  <c r="H1426" i="4" s="1"/>
  <c r="B1427" i="4"/>
  <c r="C1427" i="4"/>
  <c r="D1427" i="4"/>
  <c r="E1427" i="4"/>
  <c r="F1427" i="4"/>
  <c r="B1428" i="4"/>
  <c r="C1428" i="4"/>
  <c r="D1428" i="4"/>
  <c r="E1428" i="4"/>
  <c r="F1428" i="4"/>
  <c r="G1428" i="4"/>
  <c r="H1428" i="4" s="1"/>
  <c r="B1429" i="4"/>
  <c r="C1429" i="4"/>
  <c r="D1429" i="4"/>
  <c r="E1429" i="4"/>
  <c r="F1429" i="4"/>
  <c r="B1430" i="4"/>
  <c r="C1430" i="4"/>
  <c r="D1430" i="4"/>
  <c r="E1430" i="4"/>
  <c r="F1430" i="4"/>
  <c r="G1430" i="4"/>
  <c r="H1430" i="4" s="1"/>
  <c r="B1431" i="4"/>
  <c r="C1431" i="4"/>
  <c r="D1431" i="4"/>
  <c r="E1431" i="4"/>
  <c r="F1431" i="4"/>
  <c r="B1432" i="4"/>
  <c r="C1432" i="4"/>
  <c r="D1432" i="4" s="1"/>
  <c r="E1432" i="4"/>
  <c r="F1432" i="4"/>
  <c r="G1432" i="4"/>
  <c r="H1432" i="4" s="1"/>
  <c r="B1433" i="4"/>
  <c r="C1433" i="4"/>
  <c r="D1433" i="4"/>
  <c r="E1433" i="4"/>
  <c r="F1433" i="4"/>
  <c r="B1434" i="4"/>
  <c r="C1434" i="4"/>
  <c r="D1434" i="4"/>
  <c r="E1434" i="4"/>
  <c r="F1434" i="4"/>
  <c r="G1434" i="4"/>
  <c r="H1434" i="4" s="1"/>
  <c r="B1435" i="4"/>
  <c r="C1435" i="4"/>
  <c r="D1435" i="4"/>
  <c r="E1435" i="4"/>
  <c r="F1435" i="4"/>
  <c r="B1436" i="4"/>
  <c r="C1436" i="4"/>
  <c r="D1436" i="4" s="1"/>
  <c r="E1436" i="4"/>
  <c r="F1436" i="4"/>
  <c r="G1436" i="4"/>
  <c r="H1436" i="4" s="1"/>
  <c r="B1437" i="4"/>
  <c r="C1437" i="4"/>
  <c r="D1437" i="4"/>
  <c r="E1437" i="4"/>
  <c r="F1437" i="4"/>
  <c r="B1438" i="4"/>
  <c r="C1438" i="4"/>
  <c r="D1438" i="4"/>
  <c r="E1438" i="4"/>
  <c r="F1438" i="4"/>
  <c r="G1438" i="4"/>
  <c r="H1438" i="4" s="1"/>
  <c r="B1439" i="4"/>
  <c r="C1439" i="4"/>
  <c r="D1439" i="4"/>
  <c r="E1439" i="4"/>
  <c r="F1439" i="4"/>
  <c r="G1439" i="4"/>
  <c r="H1439" i="4" s="1"/>
  <c r="B1440" i="4"/>
  <c r="C1440" i="4"/>
  <c r="D1440" i="4"/>
  <c r="E1440" i="4"/>
  <c r="F1440" i="4"/>
  <c r="B1441" i="4"/>
  <c r="C1441" i="4"/>
  <c r="D1441" i="4"/>
  <c r="E1441" i="4"/>
  <c r="F1441" i="4"/>
  <c r="G1441" i="4"/>
  <c r="H1441" i="4" s="1"/>
  <c r="B1442" i="4"/>
  <c r="C1442" i="4"/>
  <c r="D1442" i="4"/>
  <c r="E1442" i="4"/>
  <c r="F1442" i="4"/>
  <c r="B1443" i="4"/>
  <c r="C1443" i="4"/>
  <c r="D1443" i="4"/>
  <c r="E1443" i="4"/>
  <c r="F1443" i="4"/>
  <c r="G1443" i="4"/>
  <c r="H1443" i="4" s="1"/>
  <c r="B1444" i="4"/>
  <c r="C1444" i="4"/>
  <c r="D1444" i="4"/>
  <c r="E1444" i="4"/>
  <c r="F1444" i="4"/>
  <c r="B1445" i="4"/>
  <c r="C1445" i="4"/>
  <c r="D1445" i="4"/>
  <c r="E1445" i="4"/>
  <c r="F1445" i="4"/>
  <c r="G1445" i="4"/>
  <c r="H1445" i="4" s="1"/>
  <c r="B1446" i="4"/>
  <c r="C1446" i="4"/>
  <c r="D1446" i="4"/>
  <c r="E1446" i="4"/>
  <c r="F1446" i="4"/>
  <c r="B1447" i="4"/>
  <c r="C1447" i="4"/>
  <c r="D1447" i="4" s="1"/>
  <c r="E1447" i="4"/>
  <c r="F1447" i="4"/>
  <c r="G1447" i="4"/>
  <c r="H1447" i="4" s="1"/>
  <c r="B1448" i="4"/>
  <c r="C1448" i="4"/>
  <c r="D1448" i="4"/>
  <c r="E1448" i="4"/>
  <c r="F1448" i="4"/>
  <c r="B1449" i="4"/>
  <c r="C1449" i="4"/>
  <c r="D1449" i="4" s="1"/>
  <c r="E1449" i="4"/>
  <c r="F1449" i="4"/>
  <c r="G1449" i="4" s="1"/>
  <c r="H1449" i="4" s="1"/>
  <c r="B1450" i="4"/>
  <c r="C1450" i="4"/>
  <c r="D1450" i="4"/>
  <c r="E1450" i="4"/>
  <c r="F1450" i="4"/>
  <c r="G1450" i="4"/>
  <c r="H1450" i="4" s="1"/>
  <c r="B1451" i="4"/>
  <c r="C1451" i="4"/>
  <c r="D1451" i="4"/>
  <c r="E1451" i="4"/>
  <c r="F1451" i="4"/>
  <c r="B1452" i="4"/>
  <c r="C1452" i="4"/>
  <c r="D1452" i="4" s="1"/>
  <c r="E1452" i="4"/>
  <c r="F1452" i="4"/>
  <c r="G1452" i="4"/>
  <c r="H1452" i="4" s="1"/>
  <c r="B1453" i="4"/>
  <c r="C1453" i="4"/>
  <c r="D1453" i="4"/>
  <c r="E1453" i="4"/>
  <c r="F1453" i="4"/>
  <c r="B1454" i="4"/>
  <c r="C1454" i="4"/>
  <c r="D1454" i="4"/>
  <c r="E1454" i="4"/>
  <c r="F1454" i="4"/>
  <c r="G1454" i="4"/>
  <c r="H1454" i="4" s="1"/>
  <c r="B1455" i="4"/>
  <c r="C1455" i="4"/>
  <c r="D1455" i="4"/>
  <c r="E1455" i="4"/>
  <c r="F1455" i="4"/>
  <c r="B1456" i="4"/>
  <c r="C1456" i="4"/>
  <c r="D1456" i="4"/>
  <c r="E1456" i="4"/>
  <c r="F1456" i="4"/>
  <c r="G1456" i="4"/>
  <c r="H1456" i="4" s="1"/>
  <c r="B1457" i="4"/>
  <c r="C1457" i="4"/>
  <c r="D1457" i="4"/>
  <c r="E1457" i="4"/>
  <c r="F1457" i="4"/>
  <c r="B1458" i="4"/>
  <c r="C1458" i="4"/>
  <c r="D1458" i="4"/>
  <c r="E1458" i="4"/>
  <c r="F1458" i="4"/>
  <c r="G1458" i="4"/>
  <c r="H1458" i="4" s="1"/>
  <c r="B1459" i="4"/>
  <c r="C1459" i="4"/>
  <c r="D1459" i="4"/>
  <c r="E1459" i="4"/>
  <c r="F1459" i="4"/>
  <c r="G1459" i="4" s="1"/>
  <c r="H1459" i="4" s="1"/>
  <c r="B1460" i="4"/>
  <c r="C1460" i="4"/>
  <c r="D1460" i="4"/>
  <c r="E1460" i="4"/>
  <c r="F1460" i="4"/>
  <c r="G1460" i="4"/>
  <c r="H1460" i="4" s="1"/>
  <c r="B1461" i="4"/>
  <c r="C1461" i="4"/>
  <c r="D1461" i="4"/>
  <c r="E1461" i="4"/>
  <c r="F1461" i="4"/>
  <c r="B1462" i="4"/>
  <c r="C1462" i="4"/>
  <c r="D1462" i="4"/>
  <c r="E1462" i="4"/>
  <c r="F1462" i="4"/>
  <c r="G1462" i="4"/>
  <c r="H1462" i="4" s="1"/>
  <c r="B1463" i="4"/>
  <c r="C1463" i="4"/>
  <c r="D1463" i="4"/>
  <c r="E1463" i="4"/>
  <c r="F1463" i="4"/>
  <c r="B1464" i="4"/>
  <c r="C1464" i="4"/>
  <c r="D1464" i="4"/>
  <c r="E1464" i="4"/>
  <c r="F1464" i="4"/>
  <c r="G1464" i="4" s="1"/>
  <c r="H1464" i="4" s="1"/>
  <c r="B1465" i="4"/>
  <c r="C1465" i="4"/>
  <c r="D1465" i="4"/>
  <c r="E1465" i="4"/>
  <c r="F1465" i="4"/>
  <c r="G1465" i="4" s="1"/>
  <c r="H1465" i="4" s="1"/>
  <c r="B1466" i="4"/>
  <c r="C1466" i="4"/>
  <c r="D1466" i="4"/>
  <c r="E1466" i="4"/>
  <c r="F1466" i="4"/>
  <c r="B1467" i="4"/>
  <c r="C1467" i="4"/>
  <c r="D1467" i="4"/>
  <c r="E1467" i="4"/>
  <c r="F1467" i="4"/>
  <c r="G1467" i="4"/>
  <c r="H1467" i="4" s="1"/>
  <c r="B1468" i="4"/>
  <c r="C1468" i="4"/>
  <c r="D1468" i="4"/>
  <c r="E1468" i="4"/>
  <c r="F1468" i="4"/>
  <c r="B1469" i="4"/>
  <c r="C1469" i="4"/>
  <c r="D1469" i="4" s="1"/>
  <c r="E1469" i="4"/>
  <c r="F1469" i="4"/>
  <c r="G1469" i="4"/>
  <c r="H1469" i="4" s="1"/>
  <c r="B1470" i="4"/>
  <c r="C1470" i="4"/>
  <c r="D1470" i="4"/>
  <c r="E1470" i="4"/>
  <c r="F1470" i="4"/>
  <c r="B1471" i="4"/>
  <c r="C1471" i="4"/>
  <c r="D1471" i="4"/>
  <c r="E1471" i="4"/>
  <c r="F1471" i="4"/>
  <c r="G1471" i="4"/>
  <c r="H1471" i="4" s="1"/>
  <c r="B1472" i="4"/>
  <c r="C1472" i="4"/>
  <c r="D1472" i="4"/>
  <c r="E1472" i="4"/>
  <c r="F1472" i="4"/>
  <c r="B1473" i="4"/>
  <c r="C1473" i="4"/>
  <c r="D1473" i="4"/>
  <c r="E1473" i="4"/>
  <c r="F1473" i="4"/>
  <c r="G1473" i="4" s="1"/>
  <c r="H1473" i="4" s="1"/>
  <c r="B1474" i="4"/>
  <c r="C1474" i="4"/>
  <c r="D1474" i="4"/>
  <c r="E1474" i="4"/>
  <c r="F1474" i="4"/>
  <c r="G1474" i="4"/>
  <c r="H1474" i="4" s="1"/>
  <c r="B1475" i="4"/>
  <c r="C1475" i="4"/>
  <c r="D1475" i="4"/>
  <c r="E1475" i="4"/>
  <c r="F1475" i="4"/>
  <c r="B1476" i="4"/>
  <c r="C1476" i="4"/>
  <c r="D1476" i="4"/>
  <c r="E1476" i="4"/>
  <c r="F1476" i="4"/>
  <c r="G1476" i="4"/>
  <c r="H1476" i="4" s="1"/>
  <c r="B1477" i="4"/>
  <c r="C1477" i="4"/>
  <c r="D1477" i="4"/>
  <c r="E1477" i="4"/>
  <c r="F1477" i="4"/>
  <c r="B1478" i="4"/>
  <c r="C1478" i="4"/>
  <c r="D1478" i="4"/>
  <c r="E1478" i="4"/>
  <c r="F1478" i="4"/>
  <c r="G1478" i="4"/>
  <c r="H1478" i="4" s="1"/>
  <c r="B1479" i="4"/>
  <c r="C1479" i="4"/>
  <c r="D1479" i="4"/>
  <c r="E1479" i="4"/>
  <c r="F1479" i="4"/>
  <c r="B1480" i="4"/>
  <c r="C1480" i="4"/>
  <c r="D1480" i="4" s="1"/>
  <c r="E1480" i="4"/>
  <c r="F1480" i="4"/>
  <c r="G1480" i="4"/>
  <c r="H1480" i="4" s="1"/>
  <c r="B1481" i="4"/>
  <c r="C1481" i="4"/>
  <c r="D1481" i="4"/>
  <c r="E1481" i="4"/>
  <c r="F1481" i="4"/>
  <c r="G1481" i="4" s="1"/>
  <c r="H1481" i="4" s="1"/>
  <c r="B1482" i="4"/>
  <c r="C1482" i="4"/>
  <c r="D1482" i="4"/>
  <c r="E1482" i="4"/>
  <c r="F1482" i="4"/>
  <c r="G1482" i="4"/>
  <c r="H1482" i="4" s="1"/>
  <c r="B1483" i="4"/>
  <c r="C1483" i="4"/>
  <c r="D1483" i="4"/>
  <c r="E1483" i="4"/>
  <c r="F1483" i="4"/>
  <c r="B1484" i="4"/>
  <c r="C1484" i="4"/>
  <c r="D1484" i="4"/>
  <c r="E1484" i="4"/>
  <c r="F1484" i="4"/>
  <c r="G1484" i="4"/>
  <c r="H1484" i="4" s="1"/>
  <c r="B1485" i="4"/>
  <c r="C1485" i="4"/>
  <c r="D1485" i="4"/>
  <c r="E1485" i="4"/>
  <c r="F1485" i="4"/>
  <c r="B1486" i="4"/>
  <c r="C1486" i="4"/>
  <c r="D1486" i="4"/>
  <c r="E1486" i="4"/>
  <c r="F1486" i="4"/>
  <c r="G1486" i="4"/>
  <c r="H1486" i="4" s="1"/>
  <c r="B1487" i="4"/>
  <c r="C1487" i="4"/>
  <c r="D1487" i="4"/>
  <c r="E1487" i="4"/>
  <c r="F1487" i="4"/>
  <c r="G1487" i="4" s="1"/>
  <c r="H1487" i="4" s="1"/>
  <c r="B1488" i="4"/>
  <c r="C1488" i="4"/>
  <c r="D1488" i="4"/>
  <c r="E1488" i="4"/>
  <c r="F1488" i="4"/>
  <c r="G1488" i="4" s="1"/>
  <c r="H1488" i="4" s="1"/>
  <c r="B1489" i="4"/>
  <c r="C1489" i="4"/>
  <c r="D1489" i="4"/>
  <c r="E1489" i="4"/>
  <c r="F1489" i="4"/>
  <c r="G1489" i="4" s="1"/>
  <c r="H1489" i="4" s="1"/>
  <c r="B1490" i="4"/>
  <c r="C1490" i="4"/>
  <c r="D1490" i="4"/>
  <c r="E1490" i="4"/>
  <c r="F1490" i="4"/>
  <c r="G1490" i="4" s="1"/>
  <c r="H1490" i="4" s="1"/>
  <c r="B1491" i="4"/>
  <c r="C1491" i="4"/>
  <c r="D1491" i="4"/>
  <c r="E1491" i="4"/>
  <c r="F1491" i="4"/>
  <c r="G1491" i="4"/>
  <c r="H1491" i="4" s="1"/>
  <c r="B1492" i="4"/>
  <c r="C1492" i="4"/>
  <c r="D1492" i="4"/>
  <c r="E1492" i="4"/>
  <c r="F1492" i="4"/>
  <c r="B1493" i="4"/>
  <c r="C1493" i="4"/>
  <c r="D1493" i="4"/>
  <c r="E1493" i="4"/>
  <c r="F1493" i="4"/>
  <c r="G1493" i="4"/>
  <c r="H1493" i="4" s="1"/>
  <c r="B1494" i="4"/>
  <c r="C1494" i="4"/>
  <c r="D1494" i="4"/>
  <c r="E1494" i="4"/>
  <c r="F1494" i="4"/>
  <c r="B1495" i="4"/>
  <c r="C1495" i="4"/>
  <c r="D1495" i="4"/>
  <c r="E1495" i="4"/>
  <c r="F1495" i="4"/>
  <c r="G1495" i="4"/>
  <c r="H1495" i="4" s="1"/>
  <c r="B1496" i="4"/>
  <c r="C1496" i="4"/>
  <c r="D1496" i="4"/>
  <c r="E1496" i="4"/>
  <c r="F1496" i="4"/>
  <c r="B1497" i="4"/>
  <c r="C1497" i="4"/>
  <c r="D1497" i="4"/>
  <c r="E1497" i="4"/>
  <c r="F1497" i="4"/>
  <c r="G1497" i="4"/>
  <c r="H1497" i="4" s="1"/>
  <c r="B1498" i="4"/>
  <c r="C1498" i="4"/>
  <c r="D1498" i="4"/>
  <c r="E1498" i="4"/>
  <c r="F1498" i="4"/>
  <c r="B1499" i="4"/>
  <c r="C1499" i="4"/>
  <c r="D1499" i="4"/>
  <c r="E1499" i="4"/>
  <c r="F1499" i="4"/>
  <c r="G1499" i="4" s="1"/>
  <c r="H1499" i="4" s="1"/>
  <c r="B1500" i="4"/>
  <c r="C1500" i="4"/>
  <c r="D1500" i="4"/>
  <c r="E1500" i="4"/>
  <c r="F1500" i="4"/>
  <c r="G1500" i="4" s="1"/>
  <c r="H1500" i="4" s="1"/>
  <c r="B1501" i="4"/>
  <c r="C1501" i="4"/>
  <c r="D1501" i="4"/>
  <c r="E1501" i="4"/>
  <c r="F1501" i="4"/>
  <c r="G1501" i="4" s="1"/>
  <c r="H1501" i="4" s="1"/>
  <c r="B1502" i="4"/>
  <c r="C1502" i="4"/>
  <c r="D1502" i="4" s="1"/>
  <c r="E1502" i="4"/>
  <c r="F1502" i="4"/>
  <c r="G1502" i="4"/>
  <c r="H1502" i="4" s="1"/>
  <c r="B1503" i="4"/>
  <c r="C1503" i="4"/>
  <c r="D1503" i="4"/>
  <c r="E1503" i="4"/>
  <c r="F1503" i="4"/>
  <c r="B1504" i="4"/>
  <c r="C1504" i="4"/>
  <c r="D1504" i="4" s="1"/>
  <c r="E1504" i="4"/>
  <c r="F1504" i="4"/>
  <c r="G1504" i="4"/>
  <c r="H1504" i="4" s="1"/>
  <c r="B1505" i="4"/>
  <c r="C1505" i="4"/>
  <c r="D1505" i="4"/>
  <c r="E1505" i="4"/>
  <c r="F1505" i="4"/>
  <c r="B1506" i="4"/>
  <c r="C1506" i="4"/>
  <c r="D1506" i="4"/>
  <c r="E1506" i="4"/>
  <c r="F1506" i="4"/>
  <c r="G1506" i="4"/>
  <c r="H1506" i="4" s="1"/>
  <c r="B1507" i="4"/>
  <c r="C1507" i="4"/>
  <c r="D1507" i="4"/>
  <c r="E1507" i="4"/>
  <c r="F1507" i="4"/>
  <c r="B1508" i="4"/>
  <c r="C1508" i="4"/>
  <c r="D1508" i="4"/>
  <c r="E1508" i="4"/>
  <c r="F1508" i="4"/>
  <c r="B1509" i="4"/>
  <c r="C1509" i="4"/>
  <c r="D1509" i="4"/>
  <c r="E1509" i="4"/>
  <c r="F1509" i="4"/>
  <c r="G1509" i="4"/>
  <c r="H1509" i="4" s="1"/>
  <c r="B1510" i="4"/>
  <c r="C1510" i="4"/>
  <c r="D1510" i="4"/>
  <c r="E1510" i="4"/>
  <c r="F1510" i="4"/>
  <c r="G1510" i="4" s="1"/>
  <c r="H1510" i="4" s="1"/>
  <c r="B1511" i="4"/>
  <c r="C1511" i="4"/>
  <c r="D1511" i="4" s="1"/>
  <c r="E1511" i="4"/>
  <c r="F1511" i="4"/>
  <c r="G1511" i="4"/>
  <c r="H1511" i="4" s="1"/>
  <c r="B1512" i="4"/>
  <c r="C1512" i="4"/>
  <c r="D1512" i="4"/>
  <c r="E1512" i="4"/>
  <c r="F1512" i="4"/>
  <c r="B1513" i="4"/>
  <c r="C1513" i="4"/>
  <c r="D1513" i="4" s="1"/>
  <c r="E1513" i="4"/>
  <c r="F1513" i="4"/>
  <c r="G1513" i="4"/>
  <c r="H1513" i="4" s="1"/>
  <c r="B1514" i="4"/>
  <c r="C1514" i="4"/>
  <c r="D1514" i="4"/>
  <c r="E1514" i="4"/>
  <c r="F1514" i="4"/>
  <c r="B1515" i="4"/>
  <c r="C1515" i="4"/>
  <c r="D1515" i="4" s="1"/>
  <c r="E1515" i="4"/>
  <c r="F1515" i="4"/>
  <c r="G1515" i="4"/>
  <c r="H1515" i="4" s="1"/>
  <c r="B1516" i="4"/>
  <c r="C1516" i="4"/>
  <c r="D1516" i="4"/>
  <c r="E1516" i="4"/>
  <c r="F1516" i="4"/>
  <c r="B1517" i="4"/>
  <c r="C1517" i="4"/>
  <c r="D1517" i="4"/>
  <c r="E1517" i="4"/>
  <c r="F1517" i="4"/>
  <c r="G1517" i="4"/>
  <c r="H1517" i="4" s="1"/>
  <c r="B1518" i="4"/>
  <c r="C1518" i="4"/>
  <c r="D1518" i="4"/>
  <c r="E1518" i="4"/>
  <c r="F1518" i="4"/>
  <c r="B1519" i="4"/>
  <c r="C1519" i="4"/>
  <c r="D1519" i="4"/>
  <c r="E1519" i="4"/>
  <c r="F1519" i="4"/>
  <c r="G1519" i="4" s="1"/>
  <c r="H1519" i="4" s="1"/>
  <c r="B1520" i="4"/>
  <c r="C1520" i="4"/>
  <c r="D1520" i="4" s="1"/>
  <c r="E1520" i="4"/>
  <c r="F1520" i="4"/>
  <c r="G1520" i="4"/>
  <c r="H1520" i="4" s="1"/>
  <c r="B1521" i="4"/>
  <c r="C1521" i="4"/>
  <c r="D1521" i="4"/>
  <c r="E1521" i="4"/>
  <c r="F1521" i="4"/>
  <c r="B1522" i="4"/>
  <c r="C1522" i="4"/>
  <c r="D1522" i="4"/>
  <c r="E1522" i="4"/>
  <c r="F1522" i="4"/>
  <c r="G1522" i="4"/>
  <c r="H1522" i="4" s="1"/>
  <c r="B1523" i="4"/>
  <c r="C1523" i="4"/>
  <c r="D1523" i="4"/>
  <c r="E1523" i="4"/>
  <c r="F1523" i="4"/>
  <c r="G1523" i="4" s="1"/>
  <c r="H1523" i="4" s="1"/>
  <c r="B1524" i="4"/>
  <c r="C1524" i="4"/>
  <c r="D1524" i="4"/>
  <c r="E1524" i="4"/>
  <c r="F1524" i="4"/>
  <c r="G1524" i="4" s="1"/>
  <c r="H1524" i="4" s="1"/>
  <c r="B1525" i="4"/>
  <c r="C1525" i="4"/>
  <c r="D1525" i="4" s="1"/>
  <c r="E1525" i="4"/>
  <c r="F1525" i="4"/>
  <c r="G1525" i="4"/>
  <c r="H1525" i="4" s="1"/>
  <c r="B1526" i="4"/>
  <c r="C1526" i="4"/>
  <c r="D1526" i="4"/>
  <c r="E1526" i="4"/>
  <c r="F1526" i="4"/>
  <c r="B1527" i="4"/>
  <c r="C1527" i="4"/>
  <c r="D1527" i="4"/>
  <c r="E1527" i="4"/>
  <c r="F1527" i="4"/>
  <c r="B1528" i="4"/>
  <c r="C1528" i="4"/>
  <c r="D1528" i="4" s="1"/>
  <c r="E1528" i="4"/>
  <c r="F1528" i="4"/>
  <c r="G1528" i="4"/>
  <c r="H1528" i="4" s="1"/>
  <c r="B1529" i="4"/>
  <c r="C1529" i="4"/>
  <c r="D1529" i="4"/>
  <c r="E1529" i="4"/>
  <c r="F1529" i="4"/>
  <c r="B1530" i="4"/>
  <c r="C1530" i="4"/>
  <c r="D1530" i="4"/>
  <c r="E1530" i="4"/>
  <c r="F1530" i="4"/>
  <c r="G1530" i="4" s="1"/>
  <c r="H1530" i="4" s="1"/>
  <c r="B1531" i="4"/>
  <c r="C1531" i="4"/>
  <c r="D1531" i="4"/>
  <c r="E1531" i="4"/>
  <c r="F1531" i="4"/>
  <c r="G1531" i="4" s="1"/>
  <c r="H1531" i="4" s="1"/>
  <c r="B1532" i="4"/>
  <c r="C1532" i="4"/>
  <c r="D1532" i="4"/>
  <c r="E1532" i="4"/>
  <c r="F1532" i="4"/>
  <c r="G1532" i="4"/>
  <c r="H1532" i="4" s="1"/>
  <c r="B1533" i="4"/>
  <c r="C1533" i="4"/>
  <c r="D1533" i="4"/>
  <c r="E1533" i="4"/>
  <c r="F1533" i="4"/>
  <c r="B1534" i="4"/>
  <c r="C1534" i="4"/>
  <c r="D1534" i="4"/>
  <c r="E1534" i="4"/>
  <c r="F1534" i="4"/>
  <c r="G1534" i="4" s="1"/>
  <c r="H1534" i="4" s="1"/>
  <c r="B1535" i="4"/>
  <c r="C1535" i="4"/>
  <c r="D1535" i="4"/>
  <c r="E1535" i="4"/>
  <c r="F1535" i="4"/>
  <c r="G1535" i="4" s="1"/>
  <c r="H1535" i="4" s="1"/>
  <c r="B1536" i="4"/>
  <c r="C1536" i="4"/>
  <c r="D1536" i="4"/>
  <c r="E1536" i="4"/>
  <c r="F1536" i="4"/>
  <c r="G1536" i="4" s="1"/>
  <c r="H1536" i="4" s="1"/>
  <c r="B1537" i="4"/>
  <c r="C1537" i="4"/>
  <c r="D1537" i="4"/>
  <c r="E1537" i="4"/>
  <c r="F1537" i="4"/>
  <c r="G1537" i="4"/>
  <c r="H1537" i="4" s="1"/>
  <c r="B1538" i="4"/>
  <c r="C1538" i="4"/>
  <c r="D1538" i="4"/>
  <c r="E1538" i="4"/>
  <c r="F1538" i="4"/>
  <c r="B1539" i="4"/>
  <c r="C1539" i="4"/>
  <c r="D1539" i="4"/>
  <c r="E1539" i="4"/>
  <c r="F1539" i="4"/>
  <c r="G1539" i="4"/>
  <c r="H1539" i="4" s="1"/>
  <c r="B1540" i="4"/>
  <c r="C1540" i="4"/>
  <c r="D1540" i="4"/>
  <c r="E1540" i="4"/>
  <c r="F1540" i="4"/>
  <c r="B1541" i="4"/>
  <c r="C1541" i="4"/>
  <c r="D1541" i="4" s="1"/>
  <c r="E1541" i="4"/>
  <c r="F1541" i="4"/>
  <c r="G1541" i="4"/>
  <c r="H1541" i="4" s="1"/>
  <c r="B1542" i="4"/>
  <c r="C1542" i="4"/>
  <c r="D1542" i="4"/>
  <c r="E1542" i="4"/>
  <c r="F1542" i="4"/>
  <c r="B1543" i="4"/>
  <c r="C1543" i="4"/>
  <c r="D1543" i="4"/>
  <c r="E1543" i="4"/>
  <c r="F1543" i="4"/>
  <c r="G1543" i="4"/>
  <c r="H1543" i="4" s="1"/>
  <c r="B1544" i="4"/>
  <c r="C1544" i="4"/>
  <c r="D1544" i="4"/>
  <c r="E1544" i="4"/>
  <c r="F1544" i="4"/>
  <c r="B1545" i="4"/>
  <c r="C1545" i="4"/>
  <c r="D1545" i="4"/>
  <c r="E1545" i="4"/>
  <c r="F1545" i="4"/>
  <c r="G1545" i="4"/>
  <c r="H1545" i="4" s="1"/>
  <c r="B1546" i="4"/>
  <c r="C1546" i="4"/>
  <c r="D1546" i="4"/>
  <c r="E1546" i="4"/>
  <c r="F1546" i="4"/>
  <c r="B1547" i="4"/>
  <c r="C1547" i="4"/>
  <c r="D1547" i="4"/>
  <c r="E1547" i="4"/>
  <c r="F1547" i="4"/>
  <c r="G1547" i="4"/>
  <c r="H1547" i="4" s="1"/>
  <c r="B1548" i="4"/>
  <c r="C1548" i="4"/>
  <c r="D1548" i="4"/>
  <c r="E1548" i="4"/>
  <c r="F1548" i="4"/>
  <c r="B1549" i="4"/>
  <c r="C1549" i="4"/>
  <c r="D1549" i="4"/>
  <c r="E1549" i="4"/>
  <c r="F1549" i="4"/>
  <c r="G1549" i="4" s="1"/>
  <c r="H1549" i="4" s="1"/>
  <c r="B1550" i="4"/>
  <c r="C1550" i="4"/>
  <c r="D1550" i="4"/>
  <c r="E1550" i="4"/>
  <c r="F1550" i="4"/>
  <c r="G1550" i="4"/>
  <c r="H1550" i="4" s="1"/>
  <c r="B1551" i="4"/>
  <c r="C1551" i="4"/>
  <c r="D1551" i="4"/>
  <c r="E1551" i="4"/>
  <c r="F1551" i="4"/>
  <c r="B1552" i="4"/>
  <c r="C1552" i="4"/>
  <c r="D1552" i="4"/>
  <c r="E1552" i="4"/>
  <c r="F1552" i="4"/>
  <c r="G1552" i="4"/>
  <c r="H1552" i="4" s="1"/>
  <c r="B1553" i="4"/>
  <c r="C1553" i="4"/>
  <c r="D1553" i="4"/>
  <c r="E1553" i="4"/>
  <c r="F1553" i="4"/>
  <c r="G1553" i="4"/>
  <c r="H1553" i="4" s="1"/>
  <c r="B1554" i="4"/>
  <c r="C1554" i="4"/>
  <c r="D1554" i="4"/>
  <c r="E1554" i="4"/>
  <c r="F1554" i="4"/>
  <c r="B1555" i="4"/>
  <c r="C1555" i="4"/>
  <c r="D1555" i="4"/>
  <c r="E1555" i="4"/>
  <c r="F1555" i="4"/>
  <c r="G1555" i="4"/>
  <c r="H1555" i="4" s="1"/>
  <c r="B1556" i="4"/>
  <c r="C1556" i="4"/>
  <c r="D1556" i="4"/>
  <c r="E1556" i="4"/>
  <c r="F1556" i="4"/>
  <c r="B1557" i="4"/>
  <c r="C1557" i="4"/>
  <c r="D1557" i="4"/>
  <c r="E1557" i="4"/>
  <c r="F1557" i="4"/>
  <c r="G1557" i="4" s="1"/>
  <c r="H1557" i="4" s="1"/>
  <c r="B1558" i="4"/>
  <c r="C1558" i="4"/>
  <c r="D1558" i="4"/>
  <c r="E1558" i="4"/>
  <c r="F1558" i="4"/>
  <c r="G1558" i="4" s="1"/>
  <c r="H1558" i="4" s="1"/>
  <c r="B1559" i="4"/>
  <c r="C1559" i="4"/>
  <c r="D1559" i="4"/>
  <c r="E1559" i="4"/>
  <c r="F1559" i="4"/>
  <c r="G1559" i="4" s="1"/>
  <c r="H1559" i="4" s="1"/>
  <c r="B1560" i="4"/>
  <c r="C1560" i="4"/>
  <c r="D1560" i="4" s="1"/>
  <c r="E1560" i="4"/>
  <c r="F1560" i="4"/>
  <c r="G1560" i="4"/>
  <c r="H1560" i="4" s="1"/>
  <c r="B1561" i="4"/>
  <c r="C1561" i="4"/>
  <c r="D1561" i="4"/>
  <c r="E1561" i="4"/>
  <c r="F1561" i="4"/>
  <c r="B1562" i="4"/>
  <c r="C1562" i="4"/>
  <c r="D1562" i="4"/>
  <c r="E1562" i="4"/>
  <c r="F1562" i="4"/>
  <c r="G1562" i="4"/>
  <c r="H1562" i="4" s="1"/>
  <c r="B1563" i="4"/>
  <c r="C1563" i="4"/>
  <c r="D1563" i="4"/>
  <c r="E1563" i="4"/>
  <c r="F1563" i="4"/>
  <c r="B1564" i="4"/>
  <c r="C1564" i="4"/>
  <c r="D1564" i="4"/>
  <c r="E1564" i="4"/>
  <c r="F1564" i="4"/>
  <c r="G1564" i="4"/>
  <c r="H1564" i="4" s="1"/>
  <c r="B1565" i="4"/>
  <c r="C1565" i="4"/>
  <c r="D1565" i="4"/>
  <c r="E1565" i="4"/>
  <c r="F1565" i="4"/>
  <c r="B1566" i="4"/>
  <c r="C1566" i="4"/>
  <c r="D1566" i="4"/>
  <c r="E1566" i="4"/>
  <c r="F1566" i="4"/>
  <c r="G1566" i="4"/>
  <c r="H1566" i="4" s="1"/>
  <c r="B1567" i="4"/>
  <c r="C1567" i="4"/>
  <c r="D1567" i="4"/>
  <c r="E1567" i="4"/>
  <c r="F1567" i="4"/>
  <c r="B1568" i="4"/>
  <c r="C1568" i="4"/>
  <c r="D1568" i="4"/>
  <c r="E1568" i="4"/>
  <c r="F1568" i="4"/>
  <c r="G1568" i="4"/>
  <c r="H1568" i="4" s="1"/>
  <c r="B1569" i="4"/>
  <c r="C1569" i="4"/>
  <c r="D1569" i="4"/>
  <c r="E1569" i="4"/>
  <c r="F1569" i="4"/>
  <c r="B1570" i="4"/>
  <c r="C1570" i="4"/>
  <c r="D1570" i="4"/>
  <c r="E1570" i="4"/>
  <c r="F1570" i="4"/>
  <c r="G1570" i="4"/>
  <c r="H1570" i="4" s="1"/>
  <c r="B1571" i="4"/>
  <c r="C1571" i="4"/>
  <c r="D1571" i="4"/>
  <c r="E1571" i="4"/>
  <c r="F1571" i="4"/>
  <c r="B1572" i="4"/>
  <c r="C1572" i="4"/>
  <c r="D1572" i="4" s="1"/>
  <c r="E1572" i="4"/>
  <c r="F1572" i="4"/>
  <c r="G1572" i="4"/>
  <c r="H1572" i="4" s="1"/>
  <c r="B1573" i="4"/>
  <c r="C1573" i="4"/>
  <c r="D1573" i="4"/>
  <c r="E1573" i="4"/>
  <c r="F1573" i="4"/>
  <c r="G1573" i="4" s="1"/>
  <c r="H1573" i="4" s="1"/>
  <c r="B1574" i="4"/>
  <c r="C1574" i="4"/>
  <c r="D1574" i="4"/>
  <c r="E1574" i="4"/>
  <c r="F1574" i="4"/>
  <c r="G1574" i="4"/>
  <c r="H1574" i="4" s="1"/>
  <c r="B1575" i="4"/>
  <c r="C1575" i="4"/>
  <c r="D1575" i="4"/>
  <c r="E1575" i="4"/>
  <c r="F1575" i="4"/>
  <c r="B1576" i="4"/>
  <c r="C1576" i="4"/>
  <c r="D1576" i="4" s="1"/>
  <c r="E1576" i="4"/>
  <c r="F1576" i="4"/>
  <c r="G1576" i="4"/>
  <c r="H1576" i="4" s="1"/>
  <c r="B1577" i="4"/>
  <c r="C1577" i="4"/>
  <c r="D1577" i="4"/>
  <c r="E1577" i="4"/>
  <c r="F1577" i="4"/>
  <c r="B1578" i="4"/>
  <c r="C1578" i="4"/>
  <c r="D1578" i="4"/>
  <c r="E1578" i="4"/>
  <c r="F1578" i="4"/>
  <c r="G1578" i="4" s="1"/>
  <c r="H1578" i="4" s="1"/>
  <c r="B1579" i="4"/>
  <c r="C1579" i="4"/>
  <c r="D1579" i="4"/>
  <c r="E1579" i="4"/>
  <c r="F1579" i="4"/>
  <c r="G1579" i="4"/>
  <c r="H1579" i="4" s="1"/>
  <c r="B1580" i="4"/>
  <c r="C1580" i="4"/>
  <c r="D1580" i="4"/>
  <c r="E1580" i="4"/>
  <c r="F1580" i="4"/>
  <c r="B1581" i="4"/>
  <c r="C1581" i="4"/>
  <c r="D1581" i="4"/>
  <c r="E1581" i="4"/>
  <c r="F1581" i="4"/>
  <c r="B1582" i="4"/>
  <c r="C1582" i="4"/>
  <c r="D1582" i="4"/>
  <c r="E1582" i="4"/>
  <c r="F1582" i="4"/>
  <c r="G1582" i="4"/>
  <c r="H1582" i="4" s="1"/>
  <c r="B1583" i="4"/>
  <c r="C1583" i="4"/>
  <c r="D1583" i="4"/>
  <c r="E1583" i="4"/>
  <c r="F1583" i="4"/>
  <c r="B1584" i="4"/>
  <c r="C1584" i="4"/>
  <c r="D1584" i="4"/>
  <c r="E1584" i="4"/>
  <c r="F1584" i="4"/>
  <c r="G1584" i="4"/>
  <c r="H1584" i="4" s="1"/>
  <c r="B1585" i="4"/>
  <c r="C1585" i="4"/>
  <c r="D1585" i="4"/>
  <c r="E1585" i="4"/>
  <c r="F1585" i="4"/>
  <c r="B1586" i="4"/>
  <c r="C1586" i="4"/>
  <c r="D1586" i="4" s="1"/>
  <c r="E1586" i="4"/>
  <c r="F1586" i="4"/>
  <c r="G1586" i="4"/>
  <c r="H1586" i="4" s="1"/>
  <c r="B1587" i="4"/>
  <c r="C1587" i="4"/>
  <c r="D1587" i="4"/>
  <c r="E1587" i="4"/>
  <c r="F1587" i="4"/>
  <c r="B1588" i="4"/>
  <c r="C1588" i="4"/>
  <c r="D1588" i="4"/>
  <c r="E1588" i="4"/>
  <c r="F1588" i="4"/>
  <c r="G1588" i="4"/>
  <c r="H1588" i="4" s="1"/>
  <c r="B1589" i="4"/>
  <c r="C1589" i="4"/>
  <c r="D1589" i="4"/>
  <c r="E1589" i="4"/>
  <c r="F1589" i="4"/>
  <c r="B1590" i="4"/>
  <c r="G1590" i="4" s="1"/>
  <c r="H1590" i="4" s="1"/>
  <c r="C1590" i="4"/>
  <c r="D1590" i="4"/>
  <c r="E1590" i="4"/>
  <c r="F1590" i="4"/>
  <c r="B1591" i="4"/>
  <c r="C1591" i="4"/>
  <c r="D1591" i="4"/>
  <c r="E1591" i="4"/>
  <c r="F1591" i="4"/>
  <c r="B1592" i="4"/>
  <c r="C1592" i="4"/>
  <c r="D1592" i="4" s="1"/>
  <c r="E1592" i="4"/>
  <c r="F1592" i="4"/>
  <c r="G1592" i="4"/>
  <c r="H1592" i="4" s="1"/>
  <c r="B1593" i="4"/>
  <c r="C1593" i="4"/>
  <c r="D1593" i="4"/>
  <c r="E1593" i="4"/>
  <c r="F1593" i="4"/>
  <c r="B1594" i="4"/>
  <c r="C1594" i="4"/>
  <c r="D1594" i="4"/>
  <c r="E1594" i="4"/>
  <c r="F1594" i="4"/>
  <c r="G1594" i="4"/>
  <c r="H1594" i="4" s="1"/>
  <c r="B1595" i="4"/>
  <c r="C1595" i="4"/>
  <c r="D1595" i="4"/>
  <c r="E1595" i="4"/>
  <c r="F1595" i="4"/>
  <c r="B1596" i="4"/>
  <c r="C1596" i="4"/>
  <c r="D1596" i="4"/>
  <c r="E1596" i="4"/>
  <c r="F1596" i="4"/>
  <c r="G1596" i="4" s="1"/>
  <c r="H1596" i="4" s="1"/>
  <c r="B1597" i="4"/>
  <c r="C1597" i="4"/>
  <c r="D1597" i="4" s="1"/>
  <c r="E1597" i="4"/>
  <c r="F1597" i="4"/>
  <c r="G1597" i="4"/>
  <c r="H1597" i="4" s="1"/>
  <c r="B1598" i="4"/>
  <c r="C1598" i="4"/>
  <c r="D1598" i="4"/>
  <c r="E1598" i="4"/>
  <c r="F1598" i="4"/>
  <c r="B1599" i="4"/>
  <c r="C1599" i="4"/>
  <c r="D1599" i="4"/>
  <c r="E1599" i="4"/>
  <c r="F1599" i="4"/>
  <c r="G1599" i="4" s="1"/>
  <c r="H1599" i="4" s="1"/>
  <c r="B1600" i="4"/>
  <c r="C1600" i="4"/>
  <c r="D1600" i="4" s="1"/>
  <c r="E1600" i="4"/>
  <c r="F1600" i="4"/>
  <c r="G1600" i="4"/>
  <c r="H1600" i="4" s="1"/>
  <c r="B1601" i="4"/>
  <c r="C1601" i="4"/>
  <c r="D1601" i="4"/>
  <c r="E1601" i="4"/>
  <c r="F1601" i="4"/>
  <c r="G1601" i="4"/>
  <c r="H1601" i="4" s="1"/>
  <c r="B1602" i="4"/>
  <c r="C1602" i="4"/>
  <c r="D1602" i="4"/>
  <c r="E1602" i="4"/>
  <c r="F1602" i="4"/>
  <c r="B1603" i="4"/>
  <c r="C1603" i="4"/>
  <c r="D1603" i="4"/>
  <c r="E1603" i="4"/>
  <c r="F1603" i="4"/>
  <c r="G1603" i="4"/>
  <c r="H1603" i="4" s="1"/>
  <c r="B1604" i="4"/>
  <c r="C1604" i="4"/>
  <c r="D1604" i="4"/>
  <c r="E1604" i="4"/>
  <c r="F1604" i="4"/>
  <c r="B1605" i="4"/>
  <c r="C1605" i="4"/>
  <c r="D1605" i="4"/>
  <c r="E1605" i="4"/>
  <c r="F1605" i="4"/>
  <c r="G1605" i="4"/>
  <c r="H1605" i="4" s="1"/>
  <c r="B1606" i="4"/>
  <c r="C1606" i="4"/>
  <c r="D1606" i="4"/>
  <c r="E1606" i="4"/>
  <c r="F1606" i="4"/>
  <c r="B1607" i="4"/>
  <c r="C1607" i="4"/>
  <c r="D1607" i="4"/>
  <c r="E1607" i="4"/>
  <c r="F1607" i="4"/>
  <c r="G1607" i="4"/>
  <c r="H1607" i="4" s="1"/>
  <c r="B1608" i="4"/>
  <c r="C1608" i="4"/>
  <c r="D1608" i="4"/>
  <c r="E1608" i="4"/>
  <c r="F1608" i="4"/>
  <c r="B1609" i="4"/>
  <c r="C1609" i="4"/>
  <c r="D1609" i="4"/>
  <c r="E1609" i="4"/>
  <c r="F1609" i="4"/>
  <c r="G1609" i="4"/>
  <c r="H1609" i="4" s="1"/>
  <c r="B1610" i="4"/>
  <c r="C1610" i="4"/>
  <c r="D1610" i="4"/>
  <c r="E1610" i="4"/>
  <c r="F1610" i="4"/>
  <c r="B1611" i="4"/>
  <c r="C1611" i="4"/>
  <c r="D1611" i="4" s="1"/>
  <c r="E1611" i="4"/>
  <c r="F1611" i="4"/>
  <c r="G1611" i="4"/>
  <c r="H1611" i="4" s="1"/>
  <c r="B1612" i="4"/>
  <c r="C1612" i="4"/>
  <c r="D1612" i="4"/>
  <c r="E1612" i="4"/>
  <c r="F1612" i="4"/>
  <c r="B1613" i="4"/>
  <c r="C1613" i="4"/>
  <c r="D1613" i="4"/>
  <c r="E1613" i="4"/>
  <c r="F1613" i="4"/>
  <c r="G1613" i="4"/>
  <c r="H1613" i="4" s="1"/>
  <c r="B1614" i="4"/>
  <c r="C1614" i="4"/>
  <c r="D1614" i="4"/>
  <c r="E1614" i="4"/>
  <c r="F1614" i="4"/>
  <c r="B1615" i="4"/>
  <c r="C1615" i="4"/>
  <c r="D1615" i="4" s="1"/>
  <c r="E1615" i="4"/>
  <c r="F1615" i="4"/>
  <c r="G1615" i="4"/>
  <c r="H1615" i="4" s="1"/>
  <c r="B1616" i="4"/>
  <c r="C1616" i="4"/>
  <c r="D1616" i="4"/>
  <c r="E1616" i="4"/>
  <c r="F1616" i="4"/>
  <c r="B1617" i="4"/>
  <c r="C1617" i="4"/>
  <c r="D1617" i="4"/>
  <c r="E1617" i="4"/>
  <c r="F1617" i="4"/>
  <c r="G1617" i="4"/>
  <c r="H1617" i="4" s="1"/>
  <c r="B1618" i="4"/>
  <c r="C1618" i="4"/>
  <c r="D1618" i="4"/>
  <c r="E1618" i="4"/>
  <c r="F1618" i="4"/>
  <c r="B1619" i="4"/>
  <c r="C1619" i="4"/>
  <c r="D1619" i="4"/>
  <c r="E1619" i="4"/>
  <c r="F1619" i="4"/>
  <c r="G1619" i="4"/>
  <c r="H1619" i="4" s="1"/>
  <c r="B1620" i="4"/>
  <c r="C1620" i="4"/>
  <c r="D1620" i="4"/>
  <c r="E1620" i="4"/>
  <c r="F1620" i="4"/>
  <c r="B1621" i="4"/>
  <c r="C1621" i="4"/>
  <c r="D1621" i="4" s="1"/>
  <c r="E1621" i="4"/>
  <c r="F1621" i="4"/>
  <c r="G1621" i="4"/>
  <c r="H1621" i="4" s="1"/>
  <c r="B1622" i="4"/>
  <c r="C1622" i="4"/>
  <c r="D1622" i="4"/>
  <c r="E1622" i="4"/>
  <c r="F1622" i="4"/>
  <c r="B1623" i="4"/>
  <c r="C1623" i="4"/>
  <c r="D1623" i="4"/>
  <c r="E1623" i="4"/>
  <c r="F1623" i="4"/>
  <c r="G1623" i="4"/>
  <c r="H1623" i="4" s="1"/>
  <c r="B1624" i="4"/>
  <c r="C1624" i="4"/>
  <c r="D1624" i="4"/>
  <c r="E1624" i="4"/>
  <c r="F1624" i="4"/>
  <c r="B1625" i="4"/>
  <c r="C1625" i="4"/>
  <c r="D1625" i="4" s="1"/>
  <c r="E1625" i="4"/>
  <c r="F1625" i="4"/>
  <c r="G1625" i="4"/>
  <c r="H1625" i="4" s="1"/>
  <c r="B1626" i="4"/>
  <c r="C1626" i="4"/>
  <c r="D1626" i="4"/>
  <c r="E1626" i="4"/>
  <c r="F1626" i="4"/>
  <c r="B1627" i="4"/>
  <c r="C1627" i="4"/>
  <c r="D1627" i="4"/>
  <c r="E1627" i="4"/>
  <c r="F1627" i="4"/>
  <c r="B1628" i="4"/>
  <c r="C1628" i="4"/>
  <c r="D1628" i="4" s="1"/>
  <c r="E1628" i="4"/>
  <c r="F1628" i="4"/>
  <c r="G1628" i="4"/>
  <c r="H1628" i="4" s="1"/>
  <c r="B1629" i="4"/>
  <c r="C1629" i="4"/>
  <c r="D1629" i="4"/>
  <c r="E1629" i="4"/>
  <c r="F1629" i="4"/>
  <c r="B1630" i="4"/>
  <c r="C1630" i="4"/>
  <c r="D1630" i="4"/>
  <c r="E1630" i="4"/>
  <c r="F1630" i="4"/>
  <c r="G1630" i="4" s="1"/>
  <c r="H1630" i="4" s="1"/>
  <c r="B1631" i="4"/>
  <c r="C1631" i="4"/>
  <c r="D1631" i="4"/>
  <c r="E1631" i="4"/>
  <c r="F1631" i="4"/>
  <c r="G1631" i="4"/>
  <c r="H1631" i="4" s="1"/>
  <c r="B1632" i="4"/>
  <c r="C1632" i="4"/>
  <c r="D1632" i="4"/>
  <c r="E1632" i="4"/>
  <c r="F1632" i="4"/>
  <c r="B1633" i="4"/>
  <c r="C1633" i="4"/>
  <c r="D1633" i="4"/>
  <c r="E1633" i="4"/>
  <c r="F1633" i="4"/>
  <c r="G1633" i="4"/>
  <c r="H1633" i="4" s="1"/>
  <c r="B1634" i="4"/>
  <c r="C1634" i="4"/>
  <c r="D1634" i="4"/>
  <c r="E1634" i="4"/>
  <c r="F1634" i="4"/>
  <c r="B1635" i="4"/>
  <c r="C1635" i="4"/>
  <c r="D1635" i="4" s="1"/>
  <c r="E1635" i="4"/>
  <c r="F1635" i="4"/>
  <c r="G1635" i="4"/>
  <c r="H1635" i="4" s="1"/>
  <c r="B1636" i="4"/>
  <c r="C1636" i="4"/>
  <c r="D1636" i="4"/>
  <c r="E1636" i="4"/>
  <c r="F1636" i="4"/>
  <c r="B1637" i="4"/>
  <c r="C1637" i="4"/>
  <c r="D1637" i="4"/>
  <c r="E1637" i="4"/>
  <c r="F1637" i="4"/>
  <c r="G1637" i="4" s="1"/>
  <c r="H1637" i="4" s="1"/>
  <c r="B1638" i="4"/>
  <c r="C1638" i="4"/>
  <c r="D1638" i="4" s="1"/>
  <c r="E1638" i="4"/>
  <c r="F1638" i="4"/>
  <c r="G1638" i="4"/>
  <c r="H1638" i="4" s="1"/>
  <c r="B1639" i="4"/>
  <c r="C1639" i="4"/>
  <c r="D1639" i="4"/>
  <c r="E1639" i="4"/>
  <c r="F1639" i="4"/>
  <c r="B1640" i="4"/>
  <c r="C1640" i="4"/>
  <c r="D1640" i="4" s="1"/>
  <c r="E1640" i="4"/>
  <c r="F1640" i="4"/>
  <c r="G1640" i="4"/>
  <c r="H1640" i="4" s="1"/>
  <c r="B1641" i="4"/>
  <c r="C1641" i="4"/>
  <c r="D1641" i="4"/>
  <c r="E1641" i="4"/>
  <c r="F1641" i="4"/>
  <c r="B1642" i="4"/>
  <c r="C1642" i="4"/>
  <c r="D1642" i="4"/>
  <c r="E1642" i="4"/>
  <c r="F1642" i="4"/>
  <c r="G1642" i="4"/>
  <c r="H1642" i="4" s="1"/>
  <c r="B1643" i="4"/>
  <c r="C1643" i="4"/>
  <c r="D1643" i="4"/>
  <c r="E1643" i="4"/>
  <c r="F1643" i="4"/>
  <c r="B1644" i="4"/>
  <c r="C1644" i="4"/>
  <c r="D1644" i="4"/>
  <c r="E1644" i="4"/>
  <c r="F1644" i="4"/>
  <c r="G1644" i="4"/>
  <c r="H1644" i="4" s="1"/>
  <c r="B1645" i="4"/>
  <c r="C1645" i="4"/>
  <c r="D1645" i="4"/>
  <c r="E1645" i="4"/>
  <c r="F1645" i="4"/>
  <c r="B1646" i="4"/>
  <c r="C1646" i="4"/>
  <c r="D1646" i="4" s="1"/>
  <c r="E1646" i="4"/>
  <c r="F1646" i="4"/>
  <c r="G1646" i="4"/>
  <c r="H1646" i="4" s="1"/>
  <c r="B1647" i="4"/>
  <c r="C1647" i="4"/>
  <c r="D1647" i="4"/>
  <c r="E1647" i="4"/>
  <c r="F1647" i="4"/>
  <c r="B1648" i="4"/>
  <c r="C1648" i="4"/>
  <c r="D1648" i="4"/>
  <c r="E1648" i="4"/>
  <c r="F1648" i="4"/>
  <c r="G1648" i="4"/>
  <c r="H1648" i="4" s="1"/>
  <c r="B1649" i="4"/>
  <c r="C1649" i="4"/>
  <c r="D1649" i="4"/>
  <c r="E1649" i="4"/>
  <c r="F1649" i="4"/>
  <c r="G1649" i="4"/>
  <c r="H1649" i="4" s="1"/>
  <c r="B1650" i="4"/>
  <c r="C1650" i="4"/>
  <c r="D1650" i="4"/>
  <c r="E1650" i="4"/>
  <c r="F1650" i="4"/>
  <c r="B1651" i="4"/>
  <c r="C1651" i="4"/>
  <c r="D1651" i="4"/>
  <c r="E1651" i="4"/>
  <c r="F1651" i="4"/>
  <c r="G1651" i="4" s="1"/>
  <c r="H1651" i="4" s="1"/>
  <c r="B1652" i="4"/>
  <c r="C1652" i="4"/>
  <c r="D1652" i="4" s="1"/>
  <c r="E1652" i="4"/>
  <c r="F1652" i="4"/>
  <c r="G1652" i="4"/>
  <c r="H1652" i="4" s="1"/>
  <c r="B1653" i="4"/>
  <c r="C1653" i="4"/>
  <c r="D1653" i="4"/>
  <c r="E1653" i="4"/>
  <c r="F1653" i="4"/>
  <c r="B1654" i="4"/>
  <c r="C1654" i="4"/>
  <c r="D1654" i="4" s="1"/>
  <c r="E1654" i="4"/>
  <c r="F1654" i="4"/>
  <c r="G1654" i="4"/>
  <c r="H1654" i="4" s="1"/>
  <c r="B1655" i="4"/>
  <c r="C1655" i="4"/>
  <c r="D1655" i="4"/>
  <c r="E1655" i="4"/>
  <c r="F1655" i="4"/>
  <c r="G1655" i="4"/>
  <c r="H1655" i="4" s="1"/>
  <c r="B1656" i="4"/>
  <c r="C1656" i="4"/>
  <c r="D1656" i="4"/>
  <c r="E1656" i="4"/>
  <c r="F1656" i="4"/>
  <c r="G1656" i="4"/>
  <c r="H1656" i="4" s="1"/>
  <c r="B1657" i="4"/>
  <c r="C1657" i="4"/>
  <c r="D1657" i="4"/>
  <c r="E1657" i="4"/>
  <c r="F1657" i="4"/>
  <c r="G1657" i="4"/>
  <c r="H1657" i="4" s="1"/>
  <c r="B1658" i="4"/>
  <c r="C1658" i="4"/>
  <c r="D1658" i="4"/>
  <c r="E1658" i="4"/>
  <c r="F1658" i="4"/>
  <c r="B1659" i="4"/>
  <c r="C1659" i="4"/>
  <c r="D1659" i="4" s="1"/>
  <c r="E1659" i="4"/>
  <c r="F1659" i="4"/>
  <c r="G1659" i="4"/>
  <c r="H1659" i="4" s="1"/>
  <c r="B1660" i="4"/>
  <c r="C1660" i="4"/>
  <c r="D1660" i="4"/>
  <c r="E1660" i="4"/>
  <c r="F1660" i="4"/>
  <c r="B1661" i="4"/>
  <c r="C1661" i="4"/>
  <c r="D1661" i="4"/>
  <c r="E1661" i="4"/>
  <c r="F1661" i="4"/>
  <c r="G1661" i="4" s="1"/>
  <c r="H1661" i="4" s="1"/>
  <c r="B1662" i="4"/>
  <c r="C1662" i="4"/>
  <c r="D1662" i="4" s="1"/>
  <c r="E1662" i="4"/>
  <c r="F1662" i="4"/>
  <c r="G1662" i="4" s="1"/>
  <c r="H1662" i="4" s="1"/>
  <c r="B1663" i="4"/>
  <c r="C1663" i="4"/>
  <c r="D1663" i="4" s="1"/>
  <c r="E1663" i="4"/>
  <c r="F1663" i="4"/>
  <c r="G1663" i="4"/>
  <c r="H1663" i="4" s="1"/>
  <c r="B1664" i="4"/>
  <c r="C1664" i="4"/>
  <c r="D1664" i="4"/>
  <c r="E1664" i="4"/>
  <c r="F1664" i="4"/>
  <c r="B1665" i="4"/>
  <c r="C1665" i="4"/>
  <c r="D1665" i="4"/>
  <c r="E1665" i="4"/>
  <c r="F1665" i="4"/>
  <c r="B1666" i="4"/>
  <c r="C1666" i="4"/>
  <c r="D1666" i="4"/>
  <c r="E1666" i="4"/>
  <c r="F1666" i="4"/>
  <c r="G1666" i="4"/>
  <c r="H1666" i="4" s="1"/>
  <c r="B1667" i="4"/>
  <c r="C1667" i="4"/>
  <c r="D1667" i="4"/>
  <c r="E1667" i="4"/>
  <c r="F1667" i="4"/>
  <c r="B1668" i="4"/>
  <c r="C1668" i="4"/>
  <c r="D1668" i="4"/>
  <c r="E1668" i="4"/>
  <c r="F1668" i="4"/>
  <c r="G1668" i="4"/>
  <c r="H1668" i="4" s="1"/>
  <c r="B1669" i="4"/>
  <c r="C1669" i="4"/>
  <c r="D1669" i="4"/>
  <c r="E1669" i="4"/>
  <c r="F1669" i="4"/>
  <c r="B1670" i="4"/>
  <c r="C1670" i="4"/>
  <c r="D1670" i="4" s="1"/>
  <c r="E1670" i="4"/>
  <c r="F1670" i="4"/>
  <c r="G1670" i="4"/>
  <c r="H1670" i="4" s="1"/>
  <c r="B1671" i="4"/>
  <c r="C1671" i="4"/>
  <c r="D1671" i="4"/>
  <c r="E1671" i="4"/>
  <c r="F1671" i="4"/>
  <c r="B1672" i="4"/>
  <c r="C1672" i="4"/>
  <c r="D1672" i="4"/>
  <c r="E1672" i="4"/>
  <c r="F1672" i="4"/>
  <c r="G1672" i="4"/>
  <c r="H1672" i="4" s="1"/>
  <c r="B1673" i="4"/>
  <c r="C1673" i="4"/>
  <c r="D1673" i="4"/>
  <c r="E1673" i="4"/>
  <c r="F1673" i="4"/>
  <c r="B1674" i="4"/>
  <c r="C1674" i="4"/>
  <c r="D1674" i="4" s="1"/>
  <c r="E1674" i="4"/>
  <c r="F1674" i="4"/>
  <c r="G1674" i="4"/>
  <c r="H1674" i="4" s="1"/>
  <c r="B1675" i="4"/>
  <c r="C1675" i="4"/>
  <c r="D1675" i="4"/>
  <c r="E1675" i="4"/>
  <c r="F1675" i="4"/>
  <c r="G1675" i="4" s="1"/>
  <c r="H1675" i="4" s="1"/>
  <c r="B1676" i="4"/>
  <c r="C1676" i="4"/>
  <c r="D1676" i="4"/>
  <c r="E1676" i="4"/>
  <c r="F1676" i="4"/>
  <c r="G1676" i="4"/>
  <c r="H1676" i="4" s="1"/>
  <c r="B1677" i="4"/>
  <c r="C1677" i="4"/>
  <c r="D1677" i="4"/>
  <c r="E1677" i="4"/>
  <c r="F1677" i="4"/>
  <c r="B1678" i="4"/>
  <c r="C1678" i="4"/>
  <c r="D1678" i="4"/>
  <c r="E1678" i="4"/>
  <c r="F1678" i="4"/>
  <c r="G1678" i="4"/>
  <c r="H1678" i="4" s="1"/>
  <c r="B1679" i="4"/>
  <c r="C1679" i="4"/>
  <c r="D1679" i="4"/>
  <c r="E1679" i="4"/>
  <c r="F1679" i="4"/>
  <c r="B1680" i="4"/>
  <c r="C1680" i="4"/>
  <c r="D1680" i="4"/>
  <c r="E1680" i="4"/>
  <c r="F1680" i="4"/>
  <c r="G1680" i="4"/>
  <c r="H1680" i="4" s="1"/>
  <c r="B1681" i="4"/>
  <c r="C1681" i="4"/>
  <c r="D1681" i="4"/>
  <c r="E1681" i="4"/>
  <c r="F1681" i="4"/>
  <c r="B1682" i="4"/>
  <c r="C1682" i="4"/>
  <c r="D1682" i="4" s="1"/>
  <c r="E1682" i="4"/>
  <c r="F1682" i="4"/>
  <c r="G1682" i="4"/>
  <c r="H1682" i="4" s="1"/>
  <c r="B1683" i="4"/>
  <c r="C1683" i="4"/>
  <c r="D1683" i="4"/>
  <c r="E1683" i="4"/>
  <c r="F1683" i="4"/>
  <c r="B1684" i="4"/>
  <c r="C1684" i="4"/>
  <c r="D1684" i="4" s="1"/>
  <c r="E1684" i="4"/>
  <c r="F1684" i="4"/>
  <c r="G1684" i="4"/>
  <c r="H1684" i="4" s="1"/>
  <c r="B1685" i="4"/>
  <c r="C1685" i="4"/>
  <c r="D1685" i="4"/>
  <c r="E1685" i="4"/>
  <c r="F1685" i="4"/>
  <c r="G1685" i="4" s="1"/>
  <c r="H1685" i="4" s="1"/>
  <c r="B1686" i="4"/>
  <c r="C1686" i="4"/>
  <c r="D1686" i="4"/>
  <c r="E1686" i="4"/>
  <c r="F1686" i="4"/>
  <c r="G1686" i="4"/>
  <c r="H1686" i="4"/>
  <c r="B1687" i="4"/>
  <c r="C1687" i="4"/>
  <c r="D1687" i="4"/>
  <c r="E1687" i="4"/>
  <c r="F1687" i="4"/>
  <c r="G1687" i="4"/>
  <c r="H1687" i="4" s="1"/>
  <c r="B1688" i="4"/>
  <c r="C1688" i="4"/>
  <c r="D1688" i="4"/>
  <c r="E1688" i="4"/>
  <c r="F1688" i="4"/>
  <c r="B1689" i="4"/>
  <c r="C1689" i="4"/>
  <c r="D1689" i="4"/>
  <c r="E1689" i="4"/>
  <c r="F1689" i="4"/>
  <c r="G1689" i="4" s="1"/>
  <c r="H1689" i="4" s="1"/>
  <c r="B1690" i="4"/>
  <c r="C1690" i="4"/>
  <c r="D1690" i="4" s="1"/>
  <c r="E1690" i="4"/>
  <c r="F1690" i="4"/>
  <c r="G1690" i="4"/>
  <c r="H1690" i="4" s="1"/>
  <c r="B1691" i="4"/>
  <c r="C1691" i="4"/>
  <c r="D1691" i="4"/>
  <c r="E1691" i="4"/>
  <c r="F1691" i="4"/>
  <c r="B1692" i="4"/>
  <c r="C1692" i="4"/>
  <c r="D1692" i="4"/>
  <c r="E1692" i="4"/>
  <c r="F1692" i="4"/>
  <c r="G1692" i="4" s="1"/>
  <c r="H1692" i="4" s="1"/>
  <c r="B1693" i="4"/>
  <c r="C1693" i="4"/>
  <c r="D1693" i="4"/>
  <c r="E1693" i="4"/>
  <c r="F1693" i="4"/>
  <c r="G1693" i="4"/>
  <c r="H1693" i="4" s="1"/>
  <c r="B1694" i="4"/>
  <c r="C1694" i="4"/>
  <c r="D1694" i="4"/>
  <c r="E1694" i="4"/>
  <c r="F1694" i="4"/>
  <c r="B1695" i="4"/>
  <c r="C1695" i="4"/>
  <c r="D1695" i="4" s="1"/>
  <c r="E1695" i="4"/>
  <c r="F1695" i="4"/>
  <c r="G1695" i="4"/>
  <c r="H1695" i="4" s="1"/>
  <c r="B1696" i="4"/>
  <c r="C1696" i="4"/>
  <c r="D1696" i="4"/>
  <c r="E1696" i="4"/>
  <c r="F1696" i="4"/>
  <c r="B1697" i="4"/>
  <c r="C1697" i="4"/>
  <c r="D1697" i="4"/>
  <c r="E1697" i="4"/>
  <c r="F1697" i="4"/>
  <c r="G1697" i="4"/>
  <c r="H1697" i="4" s="1"/>
  <c r="B1698" i="4"/>
  <c r="C1698" i="4"/>
  <c r="D1698" i="4"/>
  <c r="E1698" i="4"/>
  <c r="F1698" i="4"/>
  <c r="B1699" i="4"/>
  <c r="C1699" i="4"/>
  <c r="D1699" i="4"/>
  <c r="E1699" i="4"/>
  <c r="F1699" i="4"/>
  <c r="G1699" i="4"/>
  <c r="H1699" i="4" s="1"/>
  <c r="B1700" i="4"/>
  <c r="C1700" i="4"/>
  <c r="D1700" i="4"/>
  <c r="E1700" i="4"/>
  <c r="F1700" i="4"/>
  <c r="B1701" i="4"/>
  <c r="C1701" i="4"/>
  <c r="D1701" i="4"/>
  <c r="E1701" i="4"/>
  <c r="F1701" i="4"/>
  <c r="G1701" i="4"/>
  <c r="H1701" i="4" s="1"/>
  <c r="B1702" i="4"/>
  <c r="C1702" i="4"/>
  <c r="D1702" i="4"/>
  <c r="E1702" i="4"/>
  <c r="F1702" i="4"/>
  <c r="B1703" i="4"/>
  <c r="C1703" i="4"/>
  <c r="D1703" i="4"/>
  <c r="E1703" i="4"/>
  <c r="F1703" i="4"/>
  <c r="G1703" i="4"/>
  <c r="H1703" i="4" s="1"/>
  <c r="B1704" i="4"/>
  <c r="C1704" i="4"/>
  <c r="D1704" i="4"/>
  <c r="E1704" i="4"/>
  <c r="F1704" i="4"/>
  <c r="B1705" i="4"/>
  <c r="C1705" i="4"/>
  <c r="D1705" i="4"/>
  <c r="E1705" i="4"/>
  <c r="F1705" i="4"/>
  <c r="G1705" i="4" s="1"/>
  <c r="H1705" i="4" s="1"/>
  <c r="B1706" i="4"/>
  <c r="C1706" i="4"/>
  <c r="D1706" i="4" s="1"/>
  <c r="E1706" i="4"/>
  <c r="F1706" i="4"/>
  <c r="G1706" i="4"/>
  <c r="H1706" i="4" s="1"/>
  <c r="B1707" i="4"/>
  <c r="C1707" i="4"/>
  <c r="D1707" i="4"/>
  <c r="E1707" i="4"/>
  <c r="F1707" i="4"/>
  <c r="B1708" i="4"/>
  <c r="C1708" i="4"/>
  <c r="D1708" i="4" s="1"/>
  <c r="E1708" i="4"/>
  <c r="F1708" i="4"/>
  <c r="G1708" i="4"/>
  <c r="H1708" i="4" s="1"/>
  <c r="B1709" i="4"/>
  <c r="C1709" i="4"/>
  <c r="D1709" i="4"/>
  <c r="E1709" i="4"/>
  <c r="F1709" i="4"/>
  <c r="B1710" i="4"/>
  <c r="C1710" i="4"/>
  <c r="D1710" i="4"/>
  <c r="E1710" i="4"/>
  <c r="F1710" i="4"/>
  <c r="G1710" i="4"/>
  <c r="H1710" i="4" s="1"/>
  <c r="B1711" i="4"/>
  <c r="C1711" i="4"/>
  <c r="D1711" i="4"/>
  <c r="E1711" i="4"/>
  <c r="F1711" i="4"/>
  <c r="B1712" i="4"/>
  <c r="C1712" i="4"/>
  <c r="D1712" i="4"/>
  <c r="E1712" i="4"/>
  <c r="F1712" i="4"/>
  <c r="G1712" i="4"/>
  <c r="H1712" i="4" s="1"/>
  <c r="B1713" i="4"/>
  <c r="C1713" i="4"/>
  <c r="D1713" i="4"/>
  <c r="E1713" i="4"/>
  <c r="F1713" i="4"/>
  <c r="B1714" i="4"/>
  <c r="C1714" i="4"/>
  <c r="D1714" i="4"/>
  <c r="E1714" i="4"/>
  <c r="F1714" i="4"/>
  <c r="G1714" i="4"/>
  <c r="H1714" i="4" s="1"/>
  <c r="B1715" i="4"/>
  <c r="C1715" i="4"/>
  <c r="D1715" i="4"/>
  <c r="E1715" i="4"/>
  <c r="F1715" i="4"/>
  <c r="B1716" i="4"/>
  <c r="C1716" i="4"/>
  <c r="D1716" i="4"/>
  <c r="E1716" i="4"/>
  <c r="F1716" i="4"/>
  <c r="G1716" i="4"/>
  <c r="H1716" i="4" s="1"/>
  <c r="B1717" i="4"/>
  <c r="C1717" i="4"/>
  <c r="D1717" i="4"/>
  <c r="E1717" i="4"/>
  <c r="F1717" i="4"/>
  <c r="B1718" i="4"/>
  <c r="C1718" i="4"/>
  <c r="D1718" i="4"/>
  <c r="E1718" i="4"/>
  <c r="F1718" i="4"/>
  <c r="G1718" i="4" s="1"/>
  <c r="H1718" i="4" s="1"/>
  <c r="B1719" i="4"/>
  <c r="C1719" i="4"/>
  <c r="D1719" i="4" s="1"/>
  <c r="E1719" i="4"/>
  <c r="F1719" i="4"/>
  <c r="G1719" i="4"/>
  <c r="H1719" i="4" s="1"/>
  <c r="B1720" i="4"/>
  <c r="C1720" i="4"/>
  <c r="D1720" i="4"/>
  <c r="E1720" i="4"/>
  <c r="F1720" i="4"/>
  <c r="B1721" i="4"/>
  <c r="C1721" i="4"/>
  <c r="D1721" i="4"/>
  <c r="E1721" i="4"/>
  <c r="F1721" i="4"/>
  <c r="G1721" i="4"/>
  <c r="H1721" i="4" s="1"/>
  <c r="B1722" i="4"/>
  <c r="C1722" i="4"/>
  <c r="D1722" i="4"/>
  <c r="E1722" i="4"/>
  <c r="F1722" i="4"/>
  <c r="B1723" i="4"/>
  <c r="C1723" i="4"/>
  <c r="D1723" i="4"/>
  <c r="E1723" i="4"/>
  <c r="F1723" i="4"/>
  <c r="G1723" i="4"/>
  <c r="H1723" i="4" s="1"/>
  <c r="B1724" i="4"/>
  <c r="C1724" i="4"/>
  <c r="D1724" i="4"/>
  <c r="E1724" i="4"/>
  <c r="F1724" i="4"/>
  <c r="B1725" i="4"/>
  <c r="C1725" i="4"/>
  <c r="D1725" i="4"/>
  <c r="E1725" i="4"/>
  <c r="F1725" i="4"/>
  <c r="G1725" i="4"/>
  <c r="H1725" i="4" s="1"/>
  <c r="B1726" i="4"/>
  <c r="C1726" i="4"/>
  <c r="D1726" i="4"/>
  <c r="E1726" i="4"/>
  <c r="F1726" i="4"/>
  <c r="G1726" i="4"/>
  <c r="H1726" i="4" s="1"/>
  <c r="B1727" i="4"/>
  <c r="C1727" i="4"/>
  <c r="D1727" i="4"/>
  <c r="E1727" i="4"/>
  <c r="F1727" i="4"/>
  <c r="B1728" i="4"/>
  <c r="C1728" i="4"/>
  <c r="D1728" i="4"/>
  <c r="E1728" i="4"/>
  <c r="F1728" i="4"/>
  <c r="G1728" i="4" s="1"/>
  <c r="H1728" i="4" s="1"/>
  <c r="B1729" i="4"/>
  <c r="C1729" i="4"/>
  <c r="D1729" i="4"/>
  <c r="E1729" i="4"/>
  <c r="F1729" i="4"/>
  <c r="G1729" i="4"/>
  <c r="H1729" i="4" s="1"/>
  <c r="B1730" i="4"/>
  <c r="C1730" i="4"/>
  <c r="D1730" i="4"/>
  <c r="E1730" i="4"/>
  <c r="F1730" i="4"/>
  <c r="G1730" i="4" s="1"/>
  <c r="H1730" i="4" s="1"/>
  <c r="B1731" i="4"/>
  <c r="C1731" i="4"/>
  <c r="D1731" i="4" s="1"/>
  <c r="E1731" i="4"/>
  <c r="F1731" i="4"/>
  <c r="G1731" i="4"/>
  <c r="H1731" i="4" s="1"/>
  <c r="B1732" i="4"/>
  <c r="C1732" i="4"/>
  <c r="D1732" i="4"/>
  <c r="E1732" i="4"/>
  <c r="F1732" i="4"/>
  <c r="B1733" i="4"/>
  <c r="C1733" i="4"/>
  <c r="D1733" i="4"/>
  <c r="E1733" i="4"/>
  <c r="F1733" i="4"/>
  <c r="G1733" i="4"/>
  <c r="H1733" i="4" s="1"/>
  <c r="B1734" i="4"/>
  <c r="C1734" i="4"/>
  <c r="D1734" i="4"/>
  <c r="E1734" i="4"/>
  <c r="F1734" i="4"/>
  <c r="B1735" i="4"/>
  <c r="C1735" i="4"/>
  <c r="D1735" i="4" s="1"/>
  <c r="E1735" i="4"/>
  <c r="F1735" i="4"/>
  <c r="G1735" i="4"/>
  <c r="H1735" i="4" s="1"/>
  <c r="B1736" i="4"/>
  <c r="C1736" i="4"/>
  <c r="D1736" i="4"/>
  <c r="E1736" i="4"/>
  <c r="F1736" i="4"/>
  <c r="B1737" i="4"/>
  <c r="C1737" i="4"/>
  <c r="D1737" i="4"/>
  <c r="E1737" i="4"/>
  <c r="F1737" i="4"/>
  <c r="G1737" i="4"/>
  <c r="H1737" i="4" s="1"/>
  <c r="B1738" i="4"/>
  <c r="C1738" i="4"/>
  <c r="D1738" i="4"/>
  <c r="E1738" i="4"/>
  <c r="F1738" i="4"/>
  <c r="B1739" i="4"/>
  <c r="C1739" i="4"/>
  <c r="D1739" i="4" s="1"/>
  <c r="E1739" i="4"/>
  <c r="F1739" i="4"/>
  <c r="G1739" i="4"/>
  <c r="H1739" i="4" s="1"/>
  <c r="B1740" i="4"/>
  <c r="C1740" i="4"/>
  <c r="D1740" i="4"/>
  <c r="E1740" i="4"/>
  <c r="F1740" i="4"/>
  <c r="B1741" i="4"/>
  <c r="C1741" i="4"/>
  <c r="D1741" i="4"/>
  <c r="E1741" i="4"/>
  <c r="F1741" i="4"/>
  <c r="G1741" i="4"/>
  <c r="H1741" i="4" s="1"/>
  <c r="B1742" i="4"/>
  <c r="C1742" i="4"/>
  <c r="D1742" i="4"/>
  <c r="E1742" i="4"/>
  <c r="F1742" i="4"/>
  <c r="B1743" i="4"/>
  <c r="C1743" i="4"/>
  <c r="D1743" i="4" s="1"/>
  <c r="E1743" i="4"/>
  <c r="F1743" i="4"/>
  <c r="G1743" i="4"/>
  <c r="H1743" i="4" s="1"/>
  <c r="B1744" i="4"/>
  <c r="C1744" i="4"/>
  <c r="D1744" i="4"/>
  <c r="E1744" i="4"/>
  <c r="F1744" i="4"/>
  <c r="B1745" i="4"/>
  <c r="C1745" i="4"/>
  <c r="D1745" i="4" s="1"/>
  <c r="E1745" i="4"/>
  <c r="F1745" i="4"/>
  <c r="G1745" i="4"/>
  <c r="H1745" i="4" s="1"/>
  <c r="B1746" i="4"/>
  <c r="C1746" i="4"/>
  <c r="D1746" i="4"/>
  <c r="E1746" i="4"/>
  <c r="F1746" i="4"/>
  <c r="B1747" i="4"/>
  <c r="C1747" i="4"/>
  <c r="D1747" i="4"/>
  <c r="E1747" i="4"/>
  <c r="F1747" i="4"/>
  <c r="G1747" i="4"/>
  <c r="H1747" i="4" s="1"/>
  <c r="B1748" i="4"/>
  <c r="C1748" i="4"/>
  <c r="D1748" i="4"/>
  <c r="E1748" i="4"/>
  <c r="F1748" i="4"/>
  <c r="B1749" i="4"/>
  <c r="C1749" i="4"/>
  <c r="D1749" i="4"/>
  <c r="E1749" i="4"/>
  <c r="F1749" i="4"/>
  <c r="G1749" i="4"/>
  <c r="H1749" i="4" s="1"/>
  <c r="B1750" i="4"/>
  <c r="C1750" i="4"/>
  <c r="D1751" i="4" s="1"/>
  <c r="D1750" i="4"/>
  <c r="E1750" i="4"/>
  <c r="F1750" i="4"/>
  <c r="B1751" i="4"/>
  <c r="C1751" i="4"/>
  <c r="E1751" i="4"/>
  <c r="F1751" i="4"/>
  <c r="B1752" i="4"/>
  <c r="C1752" i="4"/>
  <c r="D1752" i="4"/>
  <c r="E1752" i="4"/>
  <c r="F1752" i="4"/>
  <c r="G1752" i="4" s="1"/>
  <c r="H1752" i="4" s="1"/>
  <c r="B1753" i="4"/>
  <c r="C1753" i="4"/>
  <c r="D1753" i="4" s="1"/>
  <c r="E1753" i="4"/>
  <c r="F1753" i="4"/>
  <c r="G1753" i="4"/>
  <c r="H1753" i="4" s="1"/>
  <c r="B1754" i="4"/>
  <c r="C1754" i="4"/>
  <c r="D1754" i="4"/>
  <c r="E1754" i="4"/>
  <c r="F1754" i="4"/>
  <c r="B1755" i="4"/>
  <c r="C1755" i="4"/>
  <c r="D1755" i="4"/>
  <c r="E1755" i="4"/>
  <c r="F1755" i="4"/>
  <c r="G1755" i="4"/>
  <c r="H1755" i="4" s="1"/>
  <c r="B1756" i="4"/>
  <c r="C1756" i="4"/>
  <c r="D1756" i="4"/>
  <c r="E1756" i="4"/>
  <c r="F1756" i="4"/>
  <c r="B1757" i="4"/>
  <c r="C1757" i="4"/>
  <c r="D1757" i="4"/>
  <c r="E1757" i="4"/>
  <c r="F1757" i="4"/>
  <c r="G1757" i="4"/>
  <c r="H1757" i="4" s="1"/>
  <c r="B1758" i="4"/>
  <c r="C1758" i="4"/>
  <c r="D1758" i="4"/>
  <c r="E1758" i="4"/>
  <c r="F1758" i="4"/>
  <c r="B1759" i="4"/>
  <c r="C1759" i="4"/>
  <c r="D1759" i="4"/>
  <c r="E1759" i="4"/>
  <c r="F1759" i="4"/>
  <c r="G1759" i="4"/>
  <c r="H1759" i="4" s="1"/>
  <c r="B1760" i="4"/>
  <c r="C1760" i="4"/>
  <c r="D1760" i="4"/>
  <c r="E1760" i="4"/>
  <c r="F1760" i="4"/>
  <c r="B1761" i="4"/>
  <c r="C1761" i="4"/>
  <c r="D1761" i="4"/>
  <c r="E1761" i="4"/>
  <c r="F1761" i="4"/>
  <c r="G1761" i="4" s="1"/>
  <c r="H1761" i="4" s="1"/>
  <c r="B1762" i="4"/>
  <c r="C1762" i="4"/>
  <c r="D1762" i="4"/>
  <c r="E1762" i="4"/>
  <c r="F1762" i="4"/>
  <c r="G1762" i="4"/>
  <c r="H1762" i="4" s="1"/>
  <c r="B1763" i="4"/>
  <c r="C1763" i="4"/>
  <c r="D1763" i="4"/>
  <c r="E1763" i="4"/>
  <c r="F1763" i="4"/>
  <c r="B1764" i="4"/>
  <c r="C1764" i="4"/>
  <c r="D1764" i="4"/>
  <c r="E1764" i="4"/>
  <c r="F1764" i="4"/>
  <c r="G1764" i="4"/>
  <c r="H1764" i="4" s="1"/>
  <c r="B1765" i="4"/>
  <c r="C1765" i="4"/>
  <c r="D1765" i="4"/>
  <c r="E1765" i="4"/>
  <c r="F1765" i="4"/>
  <c r="B1766" i="4"/>
  <c r="C1766" i="4"/>
  <c r="D1766" i="4"/>
  <c r="E1766" i="4"/>
  <c r="F1766" i="4"/>
  <c r="G1766" i="4" s="1"/>
  <c r="H1766" i="4" s="1"/>
  <c r="B1767" i="4"/>
  <c r="C1767" i="4"/>
  <c r="D1767" i="4" s="1"/>
  <c r="E1767" i="4"/>
  <c r="F1767" i="4"/>
  <c r="G1767" i="4"/>
  <c r="H1767" i="4" s="1"/>
  <c r="B1768" i="4"/>
  <c r="C1768" i="4"/>
  <c r="D1768" i="4"/>
  <c r="E1768" i="4"/>
  <c r="F1768" i="4"/>
  <c r="B1769" i="4"/>
  <c r="C1769" i="4"/>
  <c r="D1769" i="4" s="1"/>
  <c r="E1769" i="4"/>
  <c r="F1769" i="4"/>
  <c r="G1769" i="4"/>
  <c r="H1769" i="4" s="1"/>
  <c r="B1770" i="4"/>
  <c r="C1770" i="4"/>
  <c r="D1770" i="4"/>
  <c r="E1770" i="4"/>
  <c r="F1770" i="4"/>
  <c r="B1771" i="4"/>
  <c r="C1771" i="4"/>
  <c r="D1771" i="4"/>
  <c r="E1771" i="4"/>
  <c r="F1771" i="4"/>
  <c r="G1771" i="4" s="1"/>
  <c r="H1771" i="4" s="1"/>
  <c r="B1772" i="4"/>
  <c r="C1772" i="4"/>
  <c r="D1772" i="4"/>
  <c r="E1772" i="4"/>
  <c r="F1772" i="4"/>
  <c r="G1772" i="4"/>
  <c r="H1772" i="4" s="1"/>
  <c r="B1773" i="4"/>
  <c r="C1773" i="4"/>
  <c r="D1773" i="4"/>
  <c r="E1773" i="4"/>
  <c r="F1773" i="4"/>
  <c r="B1774" i="4"/>
  <c r="C1774" i="4"/>
  <c r="D1774" i="4"/>
  <c r="E1774" i="4"/>
  <c r="F1774" i="4"/>
  <c r="G1774" i="4"/>
  <c r="H1774" i="4" s="1"/>
  <c r="B1775" i="4"/>
  <c r="C1775" i="4"/>
  <c r="D1775" i="4"/>
  <c r="E1775" i="4"/>
  <c r="F1775" i="4"/>
  <c r="B1776" i="4"/>
  <c r="C1776" i="4"/>
  <c r="D1776" i="4"/>
  <c r="E1776" i="4"/>
  <c r="F1776" i="4"/>
  <c r="B1777" i="4"/>
  <c r="C1777" i="4"/>
  <c r="D1777" i="4"/>
  <c r="E1777" i="4"/>
  <c r="F1777" i="4"/>
  <c r="G1777" i="4"/>
  <c r="H1777" i="4" s="1"/>
  <c r="B1778" i="4"/>
  <c r="C1778" i="4"/>
  <c r="D1778" i="4"/>
  <c r="E1778" i="4"/>
  <c r="F1778" i="4"/>
  <c r="B1779" i="4"/>
  <c r="C1779" i="4"/>
  <c r="D1779" i="4" s="1"/>
  <c r="E1779" i="4"/>
  <c r="F1779" i="4"/>
  <c r="G1779" i="4"/>
  <c r="H1779" i="4" s="1"/>
  <c r="B1780" i="4"/>
  <c r="C1780" i="4"/>
  <c r="D1780" i="4"/>
  <c r="E1780" i="4"/>
  <c r="F1780" i="4"/>
  <c r="B1781" i="4"/>
  <c r="C1781" i="4"/>
  <c r="D1781" i="4"/>
  <c r="E1781" i="4"/>
  <c r="F1781" i="4"/>
  <c r="G1781" i="4"/>
  <c r="H1781" i="4" s="1"/>
  <c r="B1782" i="4"/>
  <c r="C1782" i="4"/>
  <c r="D1782" i="4"/>
  <c r="E1782" i="4"/>
  <c r="F1782" i="4"/>
  <c r="B1783" i="4"/>
  <c r="C1783" i="4"/>
  <c r="D1783" i="4" s="1"/>
  <c r="E1783" i="4"/>
  <c r="F1783" i="4"/>
  <c r="G1783" i="4"/>
  <c r="H1783" i="4" s="1"/>
  <c r="B1784" i="4"/>
  <c r="C1784" i="4"/>
  <c r="D1784" i="4"/>
  <c r="E1784" i="4"/>
  <c r="F1784" i="4"/>
  <c r="B1785" i="4"/>
  <c r="C1785" i="4"/>
  <c r="D1785" i="4"/>
  <c r="E1785" i="4"/>
  <c r="F1785" i="4"/>
  <c r="G1785" i="4"/>
  <c r="H1785" i="4" s="1"/>
  <c r="B1786" i="4"/>
  <c r="C1786" i="4"/>
  <c r="D1786" i="4"/>
  <c r="E1786" i="4"/>
  <c r="F1786" i="4"/>
  <c r="B1787" i="4"/>
  <c r="C1787" i="4"/>
  <c r="D1787" i="4" s="1"/>
  <c r="E1787" i="4"/>
  <c r="F1787" i="4"/>
  <c r="G1787" i="4"/>
  <c r="H1787" i="4" s="1"/>
  <c r="B1788" i="4"/>
  <c r="C1788" i="4"/>
  <c r="D1788" i="4"/>
  <c r="E1788" i="4"/>
  <c r="F1788" i="4"/>
  <c r="B1789" i="4"/>
  <c r="C1789" i="4"/>
  <c r="D1789" i="4"/>
  <c r="E1789" i="4"/>
  <c r="F1789" i="4"/>
  <c r="G1789" i="4"/>
  <c r="H1789" i="4" s="1"/>
  <c r="B1790" i="4"/>
  <c r="C1790" i="4"/>
  <c r="D1790" i="4"/>
  <c r="E1790" i="4"/>
  <c r="F1790" i="4"/>
  <c r="B1791" i="4"/>
  <c r="C1791" i="4"/>
  <c r="D1791" i="4"/>
  <c r="E1791" i="4"/>
  <c r="F1791" i="4"/>
  <c r="G1791" i="4"/>
  <c r="H1791" i="4" s="1"/>
  <c r="B1792" i="4"/>
  <c r="C1792" i="4"/>
  <c r="D1792" i="4"/>
  <c r="E1792" i="4"/>
  <c r="F1792" i="4"/>
  <c r="B1793" i="4"/>
  <c r="C1793" i="4"/>
  <c r="D1793" i="4"/>
  <c r="E1793" i="4"/>
  <c r="F1793" i="4"/>
  <c r="G1793" i="4"/>
  <c r="H1793" i="4" s="1"/>
  <c r="B1794" i="4"/>
  <c r="C1794" i="4"/>
  <c r="D1794" i="4"/>
  <c r="E1794" i="4"/>
  <c r="F1794" i="4"/>
  <c r="B1795" i="4"/>
  <c r="C1795" i="4"/>
  <c r="D1795" i="4" s="1"/>
  <c r="E1795" i="4"/>
  <c r="F1795" i="4"/>
  <c r="G1795" i="4"/>
  <c r="H1795" i="4" s="1"/>
  <c r="B1796" i="4"/>
  <c r="C1796" i="4"/>
  <c r="D1796" i="4"/>
  <c r="E1796" i="4"/>
  <c r="F1796" i="4"/>
  <c r="B1797" i="4"/>
  <c r="C1797" i="4"/>
  <c r="D1797" i="4"/>
  <c r="E1797" i="4"/>
  <c r="F1797" i="4"/>
  <c r="G1797" i="4"/>
  <c r="H1797" i="4" s="1"/>
  <c r="B1798" i="4"/>
  <c r="C1798" i="4"/>
  <c r="D1798" i="4"/>
  <c r="E1798" i="4"/>
  <c r="F1798" i="4"/>
  <c r="B1799" i="4"/>
  <c r="C1799" i="4"/>
  <c r="D1799" i="4"/>
  <c r="E1799" i="4"/>
  <c r="F1799" i="4"/>
  <c r="G1799" i="4"/>
  <c r="H1799" i="4" s="1"/>
  <c r="B1800" i="4"/>
  <c r="C1800" i="4"/>
  <c r="D1800" i="4"/>
  <c r="E1800" i="4"/>
  <c r="F1800" i="4"/>
  <c r="B1801" i="4"/>
  <c r="C1801" i="4"/>
  <c r="D1801" i="4"/>
  <c r="E1801" i="4"/>
  <c r="F1801" i="4"/>
  <c r="G1801" i="4"/>
  <c r="H1801" i="4" s="1"/>
  <c r="B1802" i="4"/>
  <c r="C1802" i="4"/>
  <c r="D1802" i="4"/>
  <c r="E1802" i="4"/>
  <c r="F1802" i="4"/>
  <c r="B1803" i="4"/>
  <c r="C1803" i="4"/>
  <c r="D1803" i="4"/>
  <c r="E1803" i="4"/>
  <c r="F1803" i="4"/>
  <c r="G1803" i="4"/>
  <c r="H1803" i="4" s="1"/>
  <c r="B1804" i="4"/>
  <c r="C1804" i="4"/>
  <c r="D1804" i="4"/>
  <c r="E1804" i="4"/>
  <c r="F1804" i="4"/>
  <c r="B1805" i="4"/>
  <c r="C1805" i="4"/>
  <c r="D1805" i="4" s="1"/>
  <c r="E1805" i="4"/>
  <c r="F1805" i="4"/>
  <c r="G1805" i="4"/>
  <c r="H1805" i="4" s="1"/>
  <c r="B1806" i="4"/>
  <c r="C1806" i="4"/>
  <c r="D1806" i="4"/>
  <c r="E1806" i="4"/>
  <c r="F1806" i="4"/>
  <c r="G1806" i="4" s="1"/>
  <c r="H1806" i="4" s="1"/>
  <c r="B1807" i="4"/>
  <c r="C1807" i="4"/>
  <c r="D1807" i="4"/>
  <c r="E1807" i="4"/>
  <c r="F1807" i="4"/>
  <c r="G1807" i="4" s="1"/>
  <c r="H1807" i="4" s="1"/>
  <c r="B1808" i="4"/>
  <c r="C1808" i="4"/>
  <c r="D1808" i="4" s="1"/>
  <c r="E1808" i="4"/>
  <c r="F1808" i="4"/>
  <c r="G1808" i="4" s="1"/>
  <c r="H1808" i="4" s="1"/>
  <c r="B1809" i="4"/>
  <c r="C1809" i="4"/>
  <c r="D1809" i="4"/>
  <c r="E1809" i="4"/>
  <c r="F1809" i="4"/>
  <c r="G1809" i="4"/>
  <c r="H1809" i="4" s="1"/>
  <c r="B1810" i="4"/>
  <c r="C1810" i="4"/>
  <c r="D1810" i="4"/>
  <c r="E1810" i="4"/>
  <c r="F1810" i="4"/>
  <c r="B1811" i="4"/>
  <c r="C1811" i="4"/>
  <c r="D1811" i="4" s="1"/>
  <c r="E1811" i="4"/>
  <c r="F1811" i="4"/>
  <c r="G1811" i="4"/>
  <c r="H1811" i="4" s="1"/>
  <c r="B1812" i="4"/>
  <c r="C1812" i="4"/>
  <c r="D1812" i="4"/>
  <c r="E1812" i="4"/>
  <c r="F1812" i="4"/>
  <c r="G1812" i="4"/>
  <c r="H1812" i="4" s="1"/>
  <c r="B1813" i="4"/>
  <c r="C1813" i="4"/>
  <c r="D1813" i="4"/>
  <c r="E1813" i="4"/>
  <c r="F1813" i="4"/>
  <c r="G1813" i="4"/>
  <c r="H1813" i="4" s="1"/>
  <c r="B1814" i="4"/>
  <c r="C1814" i="4"/>
  <c r="D1814" i="4"/>
  <c r="E1814" i="4"/>
  <c r="F1814" i="4"/>
  <c r="B1815" i="4"/>
  <c r="C1815" i="4"/>
  <c r="D1815" i="4" s="1"/>
  <c r="E1815" i="4"/>
  <c r="F1815" i="4"/>
  <c r="G1815" i="4"/>
  <c r="H1815" i="4" s="1"/>
  <c r="B1816" i="4"/>
  <c r="C1816" i="4"/>
  <c r="D1816" i="4"/>
  <c r="E1816" i="4"/>
  <c r="F1816" i="4"/>
  <c r="B1817" i="4"/>
  <c r="C1817" i="4"/>
  <c r="D1817" i="4"/>
  <c r="E1817" i="4"/>
  <c r="F1817" i="4"/>
  <c r="B1818" i="4"/>
  <c r="C1818" i="4"/>
  <c r="D1818" i="4"/>
  <c r="E1818" i="4"/>
  <c r="F1818" i="4"/>
  <c r="G1818" i="4" s="1"/>
  <c r="H1818" i="4" s="1"/>
  <c r="B1819" i="4"/>
  <c r="C1819" i="4"/>
  <c r="D1819" i="4"/>
  <c r="E1819" i="4"/>
  <c r="F1819" i="4"/>
  <c r="G1819" i="4" s="1"/>
  <c r="H1819" i="4" s="1"/>
  <c r="B1820" i="4"/>
  <c r="C1820" i="4"/>
  <c r="D1820" i="4"/>
  <c r="E1820" i="4"/>
  <c r="F1820" i="4"/>
  <c r="G1820" i="4"/>
  <c r="H1820" i="4" s="1"/>
  <c r="B1821" i="4"/>
  <c r="C1821" i="4"/>
  <c r="D1821" i="4"/>
  <c r="E1821" i="4"/>
  <c r="F1821" i="4"/>
  <c r="B1822" i="4"/>
  <c r="C1822" i="4"/>
  <c r="D1822" i="4" s="1"/>
  <c r="E1822" i="4"/>
  <c r="F1822" i="4"/>
  <c r="G1822" i="4"/>
  <c r="H1822" i="4" s="1"/>
  <c r="B1823" i="4"/>
  <c r="C1823" i="4"/>
  <c r="D1823" i="4"/>
  <c r="E1823" i="4"/>
  <c r="F1823" i="4"/>
  <c r="B1824" i="4"/>
  <c r="C1824" i="4"/>
  <c r="D1824" i="4" s="1"/>
  <c r="E1824" i="4"/>
  <c r="F1824" i="4"/>
  <c r="G1824" i="4"/>
  <c r="H1824" i="4" s="1"/>
  <c r="B1825" i="4"/>
  <c r="C1825" i="4"/>
  <c r="D1825" i="4"/>
  <c r="E1825" i="4"/>
  <c r="F1825" i="4"/>
  <c r="B1826" i="4"/>
  <c r="C1826" i="4"/>
  <c r="D1826" i="4"/>
  <c r="E1826" i="4"/>
  <c r="F1826" i="4"/>
  <c r="G1826" i="4" s="1"/>
  <c r="H1826" i="4" s="1"/>
  <c r="B1827" i="4"/>
  <c r="C1827" i="4"/>
  <c r="D1827" i="4"/>
  <c r="E1827" i="4"/>
  <c r="F1827" i="4"/>
  <c r="G1827" i="4" s="1"/>
  <c r="H1827" i="4" s="1"/>
  <c r="B1828" i="4"/>
  <c r="C1828" i="4"/>
  <c r="D1828" i="4" s="1"/>
  <c r="E1828" i="4"/>
  <c r="F1828" i="4"/>
  <c r="G1828" i="4"/>
  <c r="H1828" i="4" s="1"/>
  <c r="B1829" i="4"/>
  <c r="C1829" i="4"/>
  <c r="D1829" i="4"/>
  <c r="E1829" i="4"/>
  <c r="F1829" i="4"/>
  <c r="B1830" i="4"/>
  <c r="C1830" i="4"/>
  <c r="D1830" i="4" s="1"/>
  <c r="E1830" i="4"/>
  <c r="F1830" i="4"/>
  <c r="G1830" i="4"/>
  <c r="H1830" i="4" s="1"/>
  <c r="B1831" i="4"/>
  <c r="C1831" i="4"/>
  <c r="D1831" i="4"/>
  <c r="E1831" i="4"/>
  <c r="F1831" i="4"/>
  <c r="B1832" i="4"/>
  <c r="C1832" i="4"/>
  <c r="D1832" i="4" s="1"/>
  <c r="E1832" i="4"/>
  <c r="F1832" i="4"/>
  <c r="G1832" i="4" s="1"/>
  <c r="H1832" i="4" s="1"/>
  <c r="B1833" i="4"/>
  <c r="C1833" i="4"/>
  <c r="D1833" i="4"/>
  <c r="E1833" i="4"/>
  <c r="F1833" i="4"/>
  <c r="G1833" i="4"/>
  <c r="H1833" i="4" s="1"/>
  <c r="B1834" i="4"/>
  <c r="C1834" i="4"/>
  <c r="D1834" i="4"/>
  <c r="E1834" i="4"/>
  <c r="F1834" i="4"/>
  <c r="G1834" i="4" s="1"/>
  <c r="H1834" i="4" s="1"/>
  <c r="B1835" i="4"/>
  <c r="C1835" i="4"/>
  <c r="D1835" i="4" s="1"/>
  <c r="E1835" i="4"/>
  <c r="F1835" i="4"/>
  <c r="G1835" i="4"/>
  <c r="H1835" i="4" s="1"/>
  <c r="B1836" i="4"/>
  <c r="C1836" i="4"/>
  <c r="D1836" i="4"/>
  <c r="E1836" i="4"/>
  <c r="F1836" i="4"/>
  <c r="B1837" i="4"/>
  <c r="C1837" i="4"/>
  <c r="D1837" i="4" s="1"/>
  <c r="E1837" i="4"/>
  <c r="F1837" i="4"/>
  <c r="G1837" i="4" s="1"/>
  <c r="H1837" i="4" s="1"/>
  <c r="B1838" i="4"/>
  <c r="C1838" i="4"/>
  <c r="D1838" i="4" s="1"/>
  <c r="E1838" i="4"/>
  <c r="F1838" i="4"/>
  <c r="G1838" i="4" s="1"/>
  <c r="H1838" i="4" s="1"/>
  <c r="B1839" i="4"/>
  <c r="C1839" i="4"/>
  <c r="D1839" i="4"/>
  <c r="E1839" i="4"/>
  <c r="F1839" i="4"/>
  <c r="G1839" i="4"/>
  <c r="H1839" i="4" s="1"/>
  <c r="B1840" i="4"/>
  <c r="C1840" i="4"/>
  <c r="D1840" i="4"/>
  <c r="E1840" i="4"/>
  <c r="F1840" i="4"/>
  <c r="B1841" i="4"/>
  <c r="C1841" i="4"/>
  <c r="D1841" i="4" s="1"/>
  <c r="E1841" i="4"/>
  <c r="F1841" i="4"/>
  <c r="G1841" i="4"/>
  <c r="H1841" i="4" s="1"/>
  <c r="B1842" i="4"/>
  <c r="C1842" i="4"/>
  <c r="D1842" i="4"/>
  <c r="E1842" i="4"/>
  <c r="F1842" i="4"/>
  <c r="B1843" i="4"/>
  <c r="C1843" i="4"/>
  <c r="D1843" i="4" s="1"/>
  <c r="E1843" i="4"/>
  <c r="F1843" i="4"/>
  <c r="G1843" i="4"/>
  <c r="H1843" i="4" s="1"/>
  <c r="B1844" i="4"/>
  <c r="C1844" i="4"/>
  <c r="D1844" i="4"/>
  <c r="E1844" i="4"/>
  <c r="F1844" i="4"/>
  <c r="G1844" i="4"/>
  <c r="H1844" i="4" s="1"/>
  <c r="B1845" i="4"/>
  <c r="C1845" i="4"/>
  <c r="D1845" i="4"/>
  <c r="E1845" i="4"/>
  <c r="F1845" i="4"/>
  <c r="G1845" i="4"/>
  <c r="H1845" i="4" s="1"/>
  <c r="B1846" i="4"/>
  <c r="C1846" i="4"/>
  <c r="D1846" i="4"/>
  <c r="E1846" i="4"/>
  <c r="F1846" i="4"/>
  <c r="B1847" i="4"/>
  <c r="C1847" i="4"/>
  <c r="D1847" i="4" s="1"/>
  <c r="E1847" i="4"/>
  <c r="F1847" i="4"/>
  <c r="G1847" i="4"/>
  <c r="H1847" i="4" s="1"/>
  <c r="B1848" i="4"/>
  <c r="C1848" i="4"/>
  <c r="D1848" i="4"/>
  <c r="E1848" i="4"/>
  <c r="F1848" i="4"/>
  <c r="B1849" i="4"/>
  <c r="C1849" i="4"/>
  <c r="D1849" i="4"/>
  <c r="E1849" i="4"/>
  <c r="F1849" i="4"/>
  <c r="G1849" i="4"/>
  <c r="H1849" i="4" s="1"/>
  <c r="B1850" i="4"/>
  <c r="C1850" i="4"/>
  <c r="D1850" i="4"/>
  <c r="E1850" i="4"/>
  <c r="F1850" i="4"/>
  <c r="B1851" i="4"/>
  <c r="C1851" i="4"/>
  <c r="D1851" i="4"/>
  <c r="E1851" i="4"/>
  <c r="F1851" i="4"/>
  <c r="G1851" i="4"/>
  <c r="H1851" i="4" s="1"/>
  <c r="B1852" i="4"/>
  <c r="C1852" i="4"/>
  <c r="D1852" i="4"/>
  <c r="E1852" i="4"/>
  <c r="F1852" i="4"/>
  <c r="B1853" i="4"/>
  <c r="C1853" i="4"/>
  <c r="D1853" i="4"/>
  <c r="E1853" i="4"/>
  <c r="F1853" i="4"/>
  <c r="B1854" i="4"/>
  <c r="C1854" i="4"/>
  <c r="D1854" i="4"/>
  <c r="E1854" i="4"/>
  <c r="F1854" i="4"/>
  <c r="G1854" i="4"/>
  <c r="H1854" i="4" s="1"/>
  <c r="B1855" i="4"/>
  <c r="C1855" i="4"/>
  <c r="D1855" i="4"/>
  <c r="E1855" i="4"/>
  <c r="F1855" i="4"/>
  <c r="B1856" i="4"/>
  <c r="C1856" i="4"/>
  <c r="D1856" i="4"/>
  <c r="E1856" i="4"/>
  <c r="F1856" i="4"/>
  <c r="G1856" i="4"/>
  <c r="H1856" i="4" s="1"/>
  <c r="B1857" i="4"/>
  <c r="C1857" i="4"/>
  <c r="D1857" i="4"/>
  <c r="E1857" i="4"/>
  <c r="F1857" i="4"/>
  <c r="B1858" i="4"/>
  <c r="C1858" i="4"/>
  <c r="D1858" i="4"/>
  <c r="E1858" i="4"/>
  <c r="F1858" i="4"/>
  <c r="G1858" i="4" s="1"/>
  <c r="H1858" i="4" s="1"/>
  <c r="B1859" i="4"/>
  <c r="C1859" i="4"/>
  <c r="D1859" i="4"/>
  <c r="E1859" i="4"/>
  <c r="F1859" i="4"/>
  <c r="G1859" i="4"/>
  <c r="H1859" i="4" s="1"/>
  <c r="B1860" i="4"/>
  <c r="C1860" i="4"/>
  <c r="D1860" i="4"/>
  <c r="E1860" i="4"/>
  <c r="F1860" i="4"/>
  <c r="B1861" i="4"/>
  <c r="C1861" i="4"/>
  <c r="D1861" i="4"/>
  <c r="E1861" i="4"/>
  <c r="F1861" i="4"/>
  <c r="G1861" i="4"/>
  <c r="H1861" i="4" s="1"/>
  <c r="B1862" i="4"/>
  <c r="C1862" i="4"/>
  <c r="D1862" i="4"/>
  <c r="E1862" i="4"/>
  <c r="F1862" i="4"/>
  <c r="B1863" i="4"/>
  <c r="C1863" i="4"/>
  <c r="D1863" i="4"/>
  <c r="E1863" i="4"/>
  <c r="F1863" i="4"/>
  <c r="G1863" i="4" s="1"/>
  <c r="H1863" i="4" s="1"/>
  <c r="B1864" i="4"/>
  <c r="C1864" i="4"/>
  <c r="D1864" i="4"/>
  <c r="E1864" i="4"/>
  <c r="F1864" i="4"/>
  <c r="G1864" i="4"/>
  <c r="H1864" i="4" s="1"/>
  <c r="B1865" i="4"/>
  <c r="C1865" i="4"/>
  <c r="D1865" i="4"/>
  <c r="E1865" i="4"/>
  <c r="F1865" i="4"/>
  <c r="B1866" i="4"/>
  <c r="C1866" i="4"/>
  <c r="D1866" i="4" s="1"/>
  <c r="E1866" i="4"/>
  <c r="F1866" i="4"/>
  <c r="G1866" i="4"/>
  <c r="H1866" i="4" s="1"/>
  <c r="B1867" i="4"/>
  <c r="C1867" i="4"/>
  <c r="D1867" i="4"/>
  <c r="E1867" i="4"/>
  <c r="F1867" i="4"/>
  <c r="B1868" i="4"/>
  <c r="C1868" i="4"/>
  <c r="D1868" i="4"/>
  <c r="E1868" i="4"/>
  <c r="F1868" i="4"/>
  <c r="G1868" i="4"/>
  <c r="H1868" i="4" s="1"/>
  <c r="B1869" i="4"/>
  <c r="C1869" i="4"/>
  <c r="D1869" i="4"/>
  <c r="E1869" i="4"/>
  <c r="F1869" i="4"/>
  <c r="B1870" i="4"/>
  <c r="C1870" i="4"/>
  <c r="D1870" i="4"/>
  <c r="E1870" i="4"/>
  <c r="F1870" i="4"/>
  <c r="G1870" i="4"/>
  <c r="H1870" i="4" s="1"/>
  <c r="B1871" i="4"/>
  <c r="C1871" i="4"/>
  <c r="D1871" i="4"/>
  <c r="E1871" i="4"/>
  <c r="F1871" i="4"/>
  <c r="B1872" i="4"/>
  <c r="C1872" i="4"/>
  <c r="D1872" i="4"/>
  <c r="E1872" i="4"/>
  <c r="F1872" i="4"/>
  <c r="G1872" i="4"/>
  <c r="H1872" i="4" s="1"/>
  <c r="B1873" i="4"/>
  <c r="C1873" i="4"/>
  <c r="D1873" i="4"/>
  <c r="E1873" i="4"/>
  <c r="F1873" i="4"/>
  <c r="B1251" i="4"/>
  <c r="C1251" i="4"/>
  <c r="D1252" i="4" s="1"/>
  <c r="E1251" i="4"/>
  <c r="F1251" i="4"/>
  <c r="B1250" i="4"/>
  <c r="C1250" i="4"/>
  <c r="D1251" i="4" s="1"/>
  <c r="E1250" i="4"/>
  <c r="F1250" i="4"/>
  <c r="G1250" i="4" s="1"/>
  <c r="H1250" i="4" s="1"/>
  <c r="B628" i="4"/>
  <c r="C628" i="4"/>
  <c r="E628" i="4"/>
  <c r="F628" i="4"/>
  <c r="G628" i="4"/>
  <c r="H628" i="4" s="1"/>
  <c r="B629" i="4"/>
  <c r="C629" i="4"/>
  <c r="D629" i="4"/>
  <c r="E629" i="4"/>
  <c r="F629" i="4"/>
  <c r="G629" i="4"/>
  <c r="H629" i="4" s="1"/>
  <c r="B630" i="4"/>
  <c r="C630" i="4"/>
  <c r="D630" i="4"/>
  <c r="E630" i="4"/>
  <c r="F630" i="4"/>
  <c r="G630" i="4"/>
  <c r="H630" i="4" s="1"/>
  <c r="B631" i="4"/>
  <c r="C631" i="4"/>
  <c r="D631" i="4"/>
  <c r="E631" i="4"/>
  <c r="F631" i="4"/>
  <c r="G631" i="4"/>
  <c r="H631" i="4" s="1"/>
  <c r="B632" i="4"/>
  <c r="C632" i="4"/>
  <c r="D632" i="4"/>
  <c r="E632" i="4"/>
  <c r="F632" i="4"/>
  <c r="G632" i="4"/>
  <c r="H632" i="4" s="1"/>
  <c r="B633" i="4"/>
  <c r="C633" i="4"/>
  <c r="D633" i="4"/>
  <c r="E633" i="4"/>
  <c r="F633" i="4"/>
  <c r="G633" i="4"/>
  <c r="H633" i="4" s="1"/>
  <c r="B634" i="4"/>
  <c r="C634" i="4"/>
  <c r="D634" i="4"/>
  <c r="E634" i="4"/>
  <c r="F634" i="4"/>
  <c r="G634" i="4"/>
  <c r="H634" i="4" s="1"/>
  <c r="B635" i="4"/>
  <c r="C635" i="4"/>
  <c r="D635" i="4"/>
  <c r="E635" i="4"/>
  <c r="F635" i="4"/>
  <c r="G635" i="4"/>
  <c r="H635" i="4" s="1"/>
  <c r="B636" i="4"/>
  <c r="C636" i="4"/>
  <c r="D636" i="4"/>
  <c r="E636" i="4"/>
  <c r="F636" i="4"/>
  <c r="G636" i="4"/>
  <c r="H636" i="4" s="1"/>
  <c r="B637" i="4"/>
  <c r="C637" i="4"/>
  <c r="D637" i="4"/>
  <c r="E637" i="4"/>
  <c r="F637" i="4"/>
  <c r="G637" i="4"/>
  <c r="H637" i="4" s="1"/>
  <c r="B638" i="4"/>
  <c r="C638" i="4"/>
  <c r="D638" i="4"/>
  <c r="E638" i="4"/>
  <c r="F638" i="4"/>
  <c r="G638" i="4"/>
  <c r="H638" i="4" s="1"/>
  <c r="B639" i="4"/>
  <c r="C639" i="4"/>
  <c r="D639" i="4"/>
  <c r="E639" i="4"/>
  <c r="F639" i="4"/>
  <c r="G639" i="4"/>
  <c r="H639" i="4" s="1"/>
  <c r="B640" i="4"/>
  <c r="C640" i="4"/>
  <c r="D640" i="4"/>
  <c r="E640" i="4"/>
  <c r="F640" i="4"/>
  <c r="G640" i="4"/>
  <c r="H640" i="4" s="1"/>
  <c r="B641" i="4"/>
  <c r="C641" i="4"/>
  <c r="D641" i="4"/>
  <c r="E641" i="4"/>
  <c r="F641" i="4"/>
  <c r="G641" i="4"/>
  <c r="H641" i="4" s="1"/>
  <c r="B642" i="4"/>
  <c r="C642" i="4"/>
  <c r="D642" i="4" s="1"/>
  <c r="E642" i="4"/>
  <c r="F642" i="4"/>
  <c r="G642" i="4"/>
  <c r="H642" i="4" s="1"/>
  <c r="B643" i="4"/>
  <c r="C643" i="4"/>
  <c r="D643" i="4"/>
  <c r="E643" i="4"/>
  <c r="F643" i="4"/>
  <c r="G643" i="4"/>
  <c r="H643" i="4" s="1"/>
  <c r="B644" i="4"/>
  <c r="C644" i="4"/>
  <c r="D644" i="4"/>
  <c r="E644" i="4"/>
  <c r="F644" i="4"/>
  <c r="G644" i="4"/>
  <c r="H644" i="4" s="1"/>
  <c r="B645" i="4"/>
  <c r="C645" i="4"/>
  <c r="D645" i="4"/>
  <c r="E645" i="4"/>
  <c r="F645" i="4"/>
  <c r="G645" i="4"/>
  <c r="H645" i="4" s="1"/>
  <c r="B646" i="4"/>
  <c r="C646" i="4"/>
  <c r="D646" i="4"/>
  <c r="E646" i="4"/>
  <c r="F646" i="4"/>
  <c r="G646" i="4"/>
  <c r="H646" i="4" s="1"/>
  <c r="B647" i="4"/>
  <c r="C647" i="4"/>
  <c r="D647" i="4"/>
  <c r="E647" i="4"/>
  <c r="F647" i="4"/>
  <c r="G647" i="4"/>
  <c r="H647" i="4" s="1"/>
  <c r="B648" i="4"/>
  <c r="C648" i="4"/>
  <c r="D648" i="4"/>
  <c r="E648" i="4"/>
  <c r="F648" i="4"/>
  <c r="G648" i="4"/>
  <c r="H648" i="4" s="1"/>
  <c r="B649" i="4"/>
  <c r="C649" i="4"/>
  <c r="D649" i="4"/>
  <c r="E649" i="4"/>
  <c r="F649" i="4"/>
  <c r="G649" i="4"/>
  <c r="H649" i="4" s="1"/>
  <c r="B650" i="4"/>
  <c r="C650" i="4"/>
  <c r="D650" i="4"/>
  <c r="E650" i="4"/>
  <c r="F650" i="4"/>
  <c r="G650" i="4"/>
  <c r="H650" i="4" s="1"/>
  <c r="B651" i="4"/>
  <c r="C651" i="4"/>
  <c r="D651" i="4"/>
  <c r="E651" i="4"/>
  <c r="F651" i="4"/>
  <c r="G651" i="4"/>
  <c r="H651" i="4" s="1"/>
  <c r="B652" i="4"/>
  <c r="C652" i="4"/>
  <c r="D652" i="4"/>
  <c r="E652" i="4"/>
  <c r="F652" i="4"/>
  <c r="G652" i="4"/>
  <c r="H652" i="4" s="1"/>
  <c r="B653" i="4"/>
  <c r="C653" i="4"/>
  <c r="D653" i="4"/>
  <c r="E653" i="4"/>
  <c r="F653" i="4"/>
  <c r="G653" i="4"/>
  <c r="H653" i="4" s="1"/>
  <c r="B654" i="4"/>
  <c r="C654" i="4"/>
  <c r="D654" i="4"/>
  <c r="E654" i="4"/>
  <c r="F654" i="4"/>
  <c r="G654" i="4"/>
  <c r="H654" i="4" s="1"/>
  <c r="B655" i="4"/>
  <c r="C655" i="4"/>
  <c r="D655" i="4"/>
  <c r="E655" i="4"/>
  <c r="F655" i="4"/>
  <c r="G655" i="4" s="1"/>
  <c r="H655" i="4" s="1"/>
  <c r="B656" i="4"/>
  <c r="C656" i="4"/>
  <c r="D656" i="4" s="1"/>
  <c r="E656" i="4"/>
  <c r="F656" i="4"/>
  <c r="G656" i="4"/>
  <c r="H656" i="4" s="1"/>
  <c r="B657" i="4"/>
  <c r="C657" i="4"/>
  <c r="D657" i="4"/>
  <c r="E657" i="4"/>
  <c r="F657" i="4"/>
  <c r="G657" i="4"/>
  <c r="H657" i="4" s="1"/>
  <c r="B658" i="4"/>
  <c r="C658" i="4"/>
  <c r="D658" i="4"/>
  <c r="E658" i="4"/>
  <c r="F658" i="4"/>
  <c r="G658" i="4"/>
  <c r="H658" i="4" s="1"/>
  <c r="B659" i="4"/>
  <c r="C659" i="4"/>
  <c r="D659" i="4"/>
  <c r="E659" i="4"/>
  <c r="F659" i="4"/>
  <c r="G659" i="4"/>
  <c r="H659" i="4" s="1"/>
  <c r="B660" i="4"/>
  <c r="C660" i="4"/>
  <c r="D660" i="4"/>
  <c r="E660" i="4"/>
  <c r="F660" i="4"/>
  <c r="G660" i="4"/>
  <c r="H660" i="4" s="1"/>
  <c r="B661" i="4"/>
  <c r="C661" i="4"/>
  <c r="D661" i="4"/>
  <c r="E661" i="4"/>
  <c r="F661" i="4"/>
  <c r="G661" i="4"/>
  <c r="H661" i="4" s="1"/>
  <c r="B662" i="4"/>
  <c r="C662" i="4"/>
  <c r="D662" i="4"/>
  <c r="E662" i="4"/>
  <c r="F662" i="4"/>
  <c r="G662" i="4"/>
  <c r="H662" i="4" s="1"/>
  <c r="B663" i="4"/>
  <c r="C663" i="4"/>
  <c r="D663" i="4"/>
  <c r="E663" i="4"/>
  <c r="F663" i="4"/>
  <c r="G663" i="4"/>
  <c r="H663" i="4" s="1"/>
  <c r="B664" i="4"/>
  <c r="C664" i="4"/>
  <c r="D664" i="4"/>
  <c r="E664" i="4"/>
  <c r="F664" i="4"/>
  <c r="G664" i="4"/>
  <c r="H664" i="4" s="1"/>
  <c r="B665" i="4"/>
  <c r="C665" i="4"/>
  <c r="D665" i="4"/>
  <c r="E665" i="4"/>
  <c r="F665" i="4"/>
  <c r="G665" i="4"/>
  <c r="H665" i="4" s="1"/>
  <c r="B666" i="4"/>
  <c r="C666" i="4"/>
  <c r="D666" i="4"/>
  <c r="E666" i="4"/>
  <c r="F666" i="4"/>
  <c r="G666" i="4"/>
  <c r="H666" i="4" s="1"/>
  <c r="B667" i="4"/>
  <c r="C667" i="4"/>
  <c r="D667" i="4"/>
  <c r="E667" i="4"/>
  <c r="F667" i="4"/>
  <c r="G667" i="4"/>
  <c r="H667" i="4" s="1"/>
  <c r="B668" i="4"/>
  <c r="C668" i="4"/>
  <c r="D668" i="4"/>
  <c r="E668" i="4"/>
  <c r="F668" i="4"/>
  <c r="G668" i="4"/>
  <c r="H668" i="4" s="1"/>
  <c r="B669" i="4"/>
  <c r="C669" i="4"/>
  <c r="D669" i="4"/>
  <c r="E669" i="4"/>
  <c r="F669" i="4"/>
  <c r="G669" i="4"/>
  <c r="H669" i="4" s="1"/>
  <c r="B670" i="4"/>
  <c r="C670" i="4"/>
  <c r="D670" i="4"/>
  <c r="E670" i="4"/>
  <c r="F670" i="4"/>
  <c r="G670" i="4"/>
  <c r="H670" i="4" s="1"/>
  <c r="B671" i="4"/>
  <c r="C671" i="4"/>
  <c r="D671" i="4"/>
  <c r="E671" i="4"/>
  <c r="F671" i="4"/>
  <c r="G671" i="4"/>
  <c r="H671" i="4" s="1"/>
  <c r="B672" i="4"/>
  <c r="C672" i="4"/>
  <c r="D672" i="4"/>
  <c r="E672" i="4"/>
  <c r="F672" i="4"/>
  <c r="G672" i="4"/>
  <c r="H672" i="4" s="1"/>
  <c r="B673" i="4"/>
  <c r="C673" i="4"/>
  <c r="D673" i="4"/>
  <c r="E673" i="4"/>
  <c r="F673" i="4"/>
  <c r="G673" i="4"/>
  <c r="H673" i="4" s="1"/>
  <c r="B674" i="4"/>
  <c r="C674" i="4"/>
  <c r="D674" i="4"/>
  <c r="E674" i="4"/>
  <c r="F674" i="4"/>
  <c r="G674" i="4"/>
  <c r="H674" i="4" s="1"/>
  <c r="B675" i="4"/>
  <c r="C675" i="4"/>
  <c r="D675" i="4"/>
  <c r="E675" i="4"/>
  <c r="F675" i="4"/>
  <c r="G675" i="4"/>
  <c r="H675" i="4" s="1"/>
  <c r="B676" i="4"/>
  <c r="C676" i="4"/>
  <c r="D676" i="4"/>
  <c r="E676" i="4"/>
  <c r="F676" i="4"/>
  <c r="G676" i="4"/>
  <c r="H676" i="4" s="1"/>
  <c r="B677" i="4"/>
  <c r="C677" i="4"/>
  <c r="D677" i="4"/>
  <c r="E677" i="4"/>
  <c r="F677" i="4"/>
  <c r="G677" i="4"/>
  <c r="H677" i="4" s="1"/>
  <c r="B678" i="4"/>
  <c r="C678" i="4"/>
  <c r="D678" i="4"/>
  <c r="E678" i="4"/>
  <c r="F678" i="4"/>
  <c r="G678" i="4"/>
  <c r="H678" i="4" s="1"/>
  <c r="B679" i="4"/>
  <c r="C679" i="4"/>
  <c r="D679" i="4"/>
  <c r="E679" i="4"/>
  <c r="F679" i="4"/>
  <c r="G679" i="4"/>
  <c r="H679" i="4" s="1"/>
  <c r="B680" i="4"/>
  <c r="C680" i="4"/>
  <c r="D680" i="4"/>
  <c r="E680" i="4"/>
  <c r="F680" i="4"/>
  <c r="G680" i="4" s="1"/>
  <c r="H680" i="4" s="1"/>
  <c r="B681" i="4"/>
  <c r="C681" i="4"/>
  <c r="D681" i="4"/>
  <c r="E681" i="4"/>
  <c r="F681" i="4"/>
  <c r="G681" i="4"/>
  <c r="H681" i="4" s="1"/>
  <c r="B682" i="4"/>
  <c r="C682" i="4"/>
  <c r="D682" i="4"/>
  <c r="E682" i="4"/>
  <c r="F682" i="4"/>
  <c r="G682" i="4"/>
  <c r="H682" i="4" s="1"/>
  <c r="B683" i="4"/>
  <c r="C683" i="4"/>
  <c r="D683" i="4"/>
  <c r="E683" i="4"/>
  <c r="F683" i="4"/>
  <c r="G683" i="4"/>
  <c r="H683" i="4" s="1"/>
  <c r="B684" i="4"/>
  <c r="C684" i="4"/>
  <c r="D684" i="4"/>
  <c r="E684" i="4"/>
  <c r="F684" i="4"/>
  <c r="G684" i="4"/>
  <c r="H684" i="4" s="1"/>
  <c r="B685" i="4"/>
  <c r="C685" i="4"/>
  <c r="D685" i="4"/>
  <c r="E685" i="4"/>
  <c r="F685" i="4"/>
  <c r="G685" i="4"/>
  <c r="H685" i="4" s="1"/>
  <c r="B686" i="4"/>
  <c r="C686" i="4"/>
  <c r="D686" i="4"/>
  <c r="E686" i="4"/>
  <c r="F686" i="4"/>
  <c r="G686" i="4"/>
  <c r="H686" i="4" s="1"/>
  <c r="B687" i="4"/>
  <c r="C687" i="4"/>
  <c r="D687" i="4"/>
  <c r="E687" i="4"/>
  <c r="F687" i="4"/>
  <c r="G687" i="4"/>
  <c r="H687" i="4" s="1"/>
  <c r="B688" i="4"/>
  <c r="C688" i="4"/>
  <c r="D688" i="4"/>
  <c r="E688" i="4"/>
  <c r="F688" i="4"/>
  <c r="G688" i="4"/>
  <c r="H688" i="4" s="1"/>
  <c r="B689" i="4"/>
  <c r="C689" i="4"/>
  <c r="D689" i="4"/>
  <c r="E689" i="4"/>
  <c r="F689" i="4"/>
  <c r="G689" i="4"/>
  <c r="H689" i="4" s="1"/>
  <c r="B690" i="4"/>
  <c r="C690" i="4"/>
  <c r="D690" i="4"/>
  <c r="E690" i="4"/>
  <c r="F690" i="4"/>
  <c r="G690" i="4"/>
  <c r="H690" i="4" s="1"/>
  <c r="B691" i="4"/>
  <c r="C691" i="4"/>
  <c r="D691" i="4"/>
  <c r="E691" i="4"/>
  <c r="F691" i="4"/>
  <c r="G691" i="4"/>
  <c r="H691" i="4" s="1"/>
  <c r="B692" i="4"/>
  <c r="C692" i="4"/>
  <c r="D692" i="4"/>
  <c r="E692" i="4"/>
  <c r="F692" i="4"/>
  <c r="G692" i="4"/>
  <c r="H692" i="4" s="1"/>
  <c r="B693" i="4"/>
  <c r="C693" i="4"/>
  <c r="D693" i="4"/>
  <c r="E693" i="4"/>
  <c r="F693" i="4"/>
  <c r="G693" i="4"/>
  <c r="H693" i="4" s="1"/>
  <c r="B694" i="4"/>
  <c r="C694" i="4"/>
  <c r="D694" i="4"/>
  <c r="E694" i="4"/>
  <c r="F694" i="4"/>
  <c r="G694" i="4"/>
  <c r="H694" i="4" s="1"/>
  <c r="B695" i="4"/>
  <c r="C695" i="4"/>
  <c r="D695" i="4"/>
  <c r="E695" i="4"/>
  <c r="F695" i="4"/>
  <c r="G695" i="4"/>
  <c r="H695" i="4" s="1"/>
  <c r="B696" i="4"/>
  <c r="C696" i="4"/>
  <c r="D696" i="4"/>
  <c r="E696" i="4"/>
  <c r="F696" i="4"/>
  <c r="G696" i="4"/>
  <c r="H696" i="4" s="1"/>
  <c r="B697" i="4"/>
  <c r="C697" i="4"/>
  <c r="D697" i="4"/>
  <c r="E697" i="4"/>
  <c r="F697" i="4"/>
  <c r="G697" i="4"/>
  <c r="H697" i="4" s="1"/>
  <c r="B698" i="4"/>
  <c r="C698" i="4"/>
  <c r="D698" i="4"/>
  <c r="E698" i="4"/>
  <c r="F698" i="4"/>
  <c r="G698" i="4"/>
  <c r="H698" i="4" s="1"/>
  <c r="B699" i="4"/>
  <c r="C699" i="4"/>
  <c r="D699" i="4"/>
  <c r="E699" i="4"/>
  <c r="F699" i="4"/>
  <c r="G699" i="4"/>
  <c r="H699" i="4" s="1"/>
  <c r="B700" i="4"/>
  <c r="C700" i="4"/>
  <c r="D700" i="4"/>
  <c r="E700" i="4"/>
  <c r="F700" i="4"/>
  <c r="G700" i="4"/>
  <c r="H700" i="4" s="1"/>
  <c r="B701" i="4"/>
  <c r="C701" i="4"/>
  <c r="D701" i="4"/>
  <c r="E701" i="4"/>
  <c r="F701" i="4"/>
  <c r="G701" i="4"/>
  <c r="H701" i="4" s="1"/>
  <c r="B702" i="4"/>
  <c r="C702" i="4"/>
  <c r="D702" i="4"/>
  <c r="E702" i="4"/>
  <c r="F702" i="4"/>
  <c r="G702" i="4"/>
  <c r="H702" i="4" s="1"/>
  <c r="B703" i="4"/>
  <c r="C703" i="4"/>
  <c r="D703" i="4"/>
  <c r="E703" i="4"/>
  <c r="F703" i="4"/>
  <c r="G703" i="4"/>
  <c r="H703" i="4" s="1"/>
  <c r="B704" i="4"/>
  <c r="C704" i="4"/>
  <c r="D704" i="4"/>
  <c r="E704" i="4"/>
  <c r="F704" i="4"/>
  <c r="G704" i="4"/>
  <c r="H704" i="4" s="1"/>
  <c r="B705" i="4"/>
  <c r="C705" i="4"/>
  <c r="D705" i="4"/>
  <c r="E705" i="4"/>
  <c r="F705" i="4"/>
  <c r="G705" i="4"/>
  <c r="H705" i="4" s="1"/>
  <c r="B706" i="4"/>
  <c r="C706" i="4"/>
  <c r="D706" i="4"/>
  <c r="E706" i="4"/>
  <c r="F706" i="4"/>
  <c r="G706" i="4"/>
  <c r="H706" i="4" s="1"/>
  <c r="B707" i="4"/>
  <c r="C707" i="4"/>
  <c r="D707" i="4"/>
  <c r="E707" i="4"/>
  <c r="F707" i="4"/>
  <c r="G707" i="4"/>
  <c r="H707" i="4" s="1"/>
  <c r="B708" i="4"/>
  <c r="C708" i="4"/>
  <c r="D708" i="4"/>
  <c r="E708" i="4"/>
  <c r="F708" i="4"/>
  <c r="G708" i="4"/>
  <c r="H708" i="4" s="1"/>
  <c r="B709" i="4"/>
  <c r="C709" i="4"/>
  <c r="D709" i="4"/>
  <c r="E709" i="4"/>
  <c r="F709" i="4"/>
  <c r="G709" i="4"/>
  <c r="H709" i="4" s="1"/>
  <c r="B710" i="4"/>
  <c r="C710" i="4"/>
  <c r="D710" i="4"/>
  <c r="E710" i="4"/>
  <c r="F710" i="4"/>
  <c r="G710" i="4"/>
  <c r="H710" i="4" s="1"/>
  <c r="B711" i="4"/>
  <c r="C711" i="4"/>
  <c r="D711" i="4"/>
  <c r="E711" i="4"/>
  <c r="F711" i="4"/>
  <c r="G711" i="4"/>
  <c r="H711" i="4" s="1"/>
  <c r="B712" i="4"/>
  <c r="C712" i="4"/>
  <c r="D712" i="4"/>
  <c r="E712" i="4"/>
  <c r="F712" i="4"/>
  <c r="G712" i="4"/>
  <c r="H712" i="4" s="1"/>
  <c r="B713" i="4"/>
  <c r="C713" i="4"/>
  <c r="D713" i="4"/>
  <c r="E713" i="4"/>
  <c r="F713" i="4"/>
  <c r="G713" i="4" s="1"/>
  <c r="H713" i="4" s="1"/>
  <c r="B714" i="4"/>
  <c r="C714" i="4"/>
  <c r="D714" i="4" s="1"/>
  <c r="E714" i="4"/>
  <c r="F714" i="4"/>
  <c r="G714" i="4"/>
  <c r="H714" i="4" s="1"/>
  <c r="B715" i="4"/>
  <c r="C715" i="4"/>
  <c r="D715" i="4"/>
  <c r="E715" i="4"/>
  <c r="F715" i="4"/>
  <c r="G715" i="4"/>
  <c r="H715" i="4" s="1"/>
  <c r="B716" i="4"/>
  <c r="C716" i="4"/>
  <c r="D716" i="4"/>
  <c r="E716" i="4"/>
  <c r="F716" i="4"/>
  <c r="G716" i="4"/>
  <c r="H716" i="4" s="1"/>
  <c r="B717" i="4"/>
  <c r="C717" i="4"/>
  <c r="D717" i="4"/>
  <c r="E717" i="4"/>
  <c r="F717" i="4"/>
  <c r="G717" i="4"/>
  <c r="H717" i="4" s="1"/>
  <c r="B718" i="4"/>
  <c r="C718" i="4"/>
  <c r="D718" i="4"/>
  <c r="E718" i="4"/>
  <c r="F718" i="4"/>
  <c r="G718" i="4"/>
  <c r="H718" i="4" s="1"/>
  <c r="B719" i="4"/>
  <c r="C719" i="4"/>
  <c r="D719" i="4"/>
  <c r="E719" i="4"/>
  <c r="F719" i="4"/>
  <c r="G719" i="4"/>
  <c r="H719" i="4" s="1"/>
  <c r="B720" i="4"/>
  <c r="C720" i="4"/>
  <c r="D720" i="4"/>
  <c r="E720" i="4"/>
  <c r="F720" i="4"/>
  <c r="G720" i="4"/>
  <c r="H720" i="4" s="1"/>
  <c r="B721" i="4"/>
  <c r="C721" i="4"/>
  <c r="D721" i="4"/>
  <c r="E721" i="4"/>
  <c r="F721" i="4"/>
  <c r="G721" i="4"/>
  <c r="H721" i="4" s="1"/>
  <c r="B722" i="4"/>
  <c r="C722" i="4"/>
  <c r="D722" i="4"/>
  <c r="E722" i="4"/>
  <c r="F722" i="4"/>
  <c r="G722" i="4"/>
  <c r="H722" i="4" s="1"/>
  <c r="B723" i="4"/>
  <c r="C723" i="4"/>
  <c r="D723" i="4"/>
  <c r="E723" i="4"/>
  <c r="F723" i="4"/>
  <c r="G723" i="4" s="1"/>
  <c r="H723" i="4" s="1"/>
  <c r="B724" i="4"/>
  <c r="C724" i="4"/>
  <c r="D724" i="4" s="1"/>
  <c r="E724" i="4"/>
  <c r="F724" i="4"/>
  <c r="G724" i="4"/>
  <c r="H724" i="4" s="1"/>
  <c r="B725" i="4"/>
  <c r="C725" i="4"/>
  <c r="D725" i="4"/>
  <c r="E725" i="4"/>
  <c r="F725" i="4"/>
  <c r="G725" i="4"/>
  <c r="H725" i="4" s="1"/>
  <c r="B726" i="4"/>
  <c r="C726" i="4"/>
  <c r="D726" i="4"/>
  <c r="E726" i="4"/>
  <c r="F726" i="4"/>
  <c r="G726" i="4"/>
  <c r="H726" i="4" s="1"/>
  <c r="B727" i="4"/>
  <c r="C727" i="4"/>
  <c r="D727" i="4"/>
  <c r="E727" i="4"/>
  <c r="F727" i="4"/>
  <c r="G727" i="4"/>
  <c r="H727" i="4" s="1"/>
  <c r="B728" i="4"/>
  <c r="C728" i="4"/>
  <c r="D728" i="4"/>
  <c r="E728" i="4"/>
  <c r="F728" i="4"/>
  <c r="G728" i="4" s="1"/>
  <c r="H728" i="4" s="1"/>
  <c r="B729" i="4"/>
  <c r="C729" i="4"/>
  <c r="D729" i="4"/>
  <c r="E729" i="4"/>
  <c r="F729" i="4"/>
  <c r="G729" i="4"/>
  <c r="H729" i="4" s="1"/>
  <c r="B730" i="4"/>
  <c r="C730" i="4"/>
  <c r="D730" i="4"/>
  <c r="E730" i="4"/>
  <c r="F730" i="4"/>
  <c r="G730" i="4"/>
  <c r="H730" i="4" s="1"/>
  <c r="B731" i="4"/>
  <c r="C731" i="4"/>
  <c r="D731" i="4"/>
  <c r="E731" i="4"/>
  <c r="F731" i="4"/>
  <c r="G731" i="4"/>
  <c r="H731" i="4" s="1"/>
  <c r="B732" i="4"/>
  <c r="C732" i="4"/>
  <c r="D732" i="4"/>
  <c r="E732" i="4"/>
  <c r="F732" i="4"/>
  <c r="G732" i="4"/>
  <c r="H732" i="4" s="1"/>
  <c r="B733" i="4"/>
  <c r="G733" i="4" s="1"/>
  <c r="H733" i="4" s="1"/>
  <c r="C733" i="4"/>
  <c r="D733" i="4"/>
  <c r="E733" i="4"/>
  <c r="F733" i="4"/>
  <c r="B734" i="4"/>
  <c r="C734" i="4"/>
  <c r="D734" i="4"/>
  <c r="E734" i="4"/>
  <c r="F734" i="4"/>
  <c r="G734" i="4"/>
  <c r="H734" i="4"/>
  <c r="B735" i="4"/>
  <c r="C735" i="4"/>
  <c r="D735" i="4"/>
  <c r="E735" i="4"/>
  <c r="F735" i="4"/>
  <c r="G735" i="4"/>
  <c r="H735" i="4" s="1"/>
  <c r="B736" i="4"/>
  <c r="C736" i="4"/>
  <c r="D736" i="4"/>
  <c r="E736" i="4"/>
  <c r="F736" i="4"/>
  <c r="G736" i="4"/>
  <c r="H736" i="4" s="1"/>
  <c r="B737" i="4"/>
  <c r="C737" i="4"/>
  <c r="D737" i="4"/>
  <c r="E737" i="4"/>
  <c r="F737" i="4"/>
  <c r="G737" i="4"/>
  <c r="H737" i="4" s="1"/>
  <c r="B738" i="4"/>
  <c r="C738" i="4"/>
  <c r="D738" i="4"/>
  <c r="E738" i="4"/>
  <c r="F738" i="4"/>
  <c r="G738" i="4" s="1"/>
  <c r="H738" i="4" s="1"/>
  <c r="B739" i="4"/>
  <c r="C739" i="4"/>
  <c r="D739" i="4"/>
  <c r="E739" i="4"/>
  <c r="F739" i="4"/>
  <c r="G739" i="4"/>
  <c r="H739" i="4" s="1"/>
  <c r="B740" i="4"/>
  <c r="C740" i="4"/>
  <c r="D740" i="4"/>
  <c r="E740" i="4"/>
  <c r="F740" i="4"/>
  <c r="G740" i="4"/>
  <c r="H740" i="4" s="1"/>
  <c r="B741" i="4"/>
  <c r="C741" i="4"/>
  <c r="D741" i="4"/>
  <c r="E741" i="4"/>
  <c r="F741" i="4"/>
  <c r="G741" i="4"/>
  <c r="H741" i="4" s="1"/>
  <c r="B742" i="4"/>
  <c r="C742" i="4"/>
  <c r="D742" i="4"/>
  <c r="E742" i="4"/>
  <c r="F742" i="4"/>
  <c r="G742" i="4"/>
  <c r="H742" i="4" s="1"/>
  <c r="B743" i="4"/>
  <c r="C743" i="4"/>
  <c r="D743" i="4"/>
  <c r="E743" i="4"/>
  <c r="F743" i="4"/>
  <c r="G743" i="4"/>
  <c r="H743" i="4" s="1"/>
  <c r="B744" i="4"/>
  <c r="C744" i="4"/>
  <c r="D744" i="4"/>
  <c r="E744" i="4"/>
  <c r="F744" i="4"/>
  <c r="G744" i="4" s="1"/>
  <c r="H744" i="4" s="1"/>
  <c r="B745" i="4"/>
  <c r="C745" i="4"/>
  <c r="D745" i="4" s="1"/>
  <c r="E745" i="4"/>
  <c r="F745" i="4"/>
  <c r="G745" i="4"/>
  <c r="H745" i="4" s="1"/>
  <c r="B746" i="4"/>
  <c r="C746" i="4"/>
  <c r="D746" i="4"/>
  <c r="E746" i="4"/>
  <c r="F746" i="4"/>
  <c r="G746" i="4"/>
  <c r="H746" i="4" s="1"/>
  <c r="B747" i="4"/>
  <c r="C747" i="4"/>
  <c r="D747" i="4"/>
  <c r="E747" i="4"/>
  <c r="F747" i="4"/>
  <c r="G747" i="4"/>
  <c r="H747" i="4" s="1"/>
  <c r="B748" i="4"/>
  <c r="C748" i="4"/>
  <c r="D748" i="4"/>
  <c r="E748" i="4"/>
  <c r="F748" i="4"/>
  <c r="G748" i="4"/>
  <c r="H748" i="4" s="1"/>
  <c r="B749" i="4"/>
  <c r="C749" i="4"/>
  <c r="D749" i="4"/>
  <c r="E749" i="4"/>
  <c r="F749" i="4"/>
  <c r="G749" i="4"/>
  <c r="H749" i="4" s="1"/>
  <c r="B750" i="4"/>
  <c r="C750" i="4"/>
  <c r="D750" i="4"/>
  <c r="E750" i="4"/>
  <c r="F750" i="4"/>
  <c r="G750" i="4"/>
  <c r="H750" i="4" s="1"/>
  <c r="B751" i="4"/>
  <c r="C751" i="4"/>
  <c r="D751" i="4"/>
  <c r="E751" i="4"/>
  <c r="F751" i="4"/>
  <c r="G751" i="4"/>
  <c r="H751" i="4" s="1"/>
  <c r="B752" i="4"/>
  <c r="C752" i="4"/>
  <c r="D752" i="4"/>
  <c r="E752" i="4"/>
  <c r="F752" i="4"/>
  <c r="G752" i="4"/>
  <c r="H752" i="4" s="1"/>
  <c r="B753" i="4"/>
  <c r="C753" i="4"/>
  <c r="D753" i="4"/>
  <c r="E753" i="4"/>
  <c r="F753" i="4"/>
  <c r="G753" i="4"/>
  <c r="H753" i="4" s="1"/>
  <c r="B754" i="4"/>
  <c r="C754" i="4"/>
  <c r="D754" i="4"/>
  <c r="E754" i="4"/>
  <c r="F754" i="4"/>
  <c r="G754" i="4"/>
  <c r="H754" i="4" s="1"/>
  <c r="B755" i="4"/>
  <c r="C755" i="4"/>
  <c r="D755" i="4"/>
  <c r="E755" i="4"/>
  <c r="F755" i="4"/>
  <c r="G755" i="4"/>
  <c r="H755" i="4" s="1"/>
  <c r="B756" i="4"/>
  <c r="C756" i="4"/>
  <c r="D756" i="4"/>
  <c r="E756" i="4"/>
  <c r="F756" i="4"/>
  <c r="G756" i="4"/>
  <c r="H756" i="4" s="1"/>
  <c r="B757" i="4"/>
  <c r="C757" i="4"/>
  <c r="D757" i="4"/>
  <c r="E757" i="4"/>
  <c r="F757" i="4"/>
  <c r="G757" i="4"/>
  <c r="H757" i="4" s="1"/>
  <c r="B758" i="4"/>
  <c r="C758" i="4"/>
  <c r="D758" i="4"/>
  <c r="E758" i="4"/>
  <c r="F758" i="4"/>
  <c r="G758" i="4"/>
  <c r="H758" i="4" s="1"/>
  <c r="B759" i="4"/>
  <c r="C759" i="4"/>
  <c r="D759" i="4"/>
  <c r="E759" i="4"/>
  <c r="F759" i="4"/>
  <c r="G759" i="4"/>
  <c r="H759" i="4" s="1"/>
  <c r="B760" i="4"/>
  <c r="C760" i="4"/>
  <c r="D760" i="4"/>
  <c r="E760" i="4"/>
  <c r="F760" i="4"/>
  <c r="G760" i="4"/>
  <c r="H760" i="4" s="1"/>
  <c r="B761" i="4"/>
  <c r="C761" i="4"/>
  <c r="D761" i="4"/>
  <c r="E761" i="4"/>
  <c r="F761" i="4"/>
  <c r="G761" i="4"/>
  <c r="H761" i="4" s="1"/>
  <c r="B762" i="4"/>
  <c r="C762" i="4"/>
  <c r="D762" i="4"/>
  <c r="E762" i="4"/>
  <c r="F762" i="4"/>
  <c r="G762" i="4"/>
  <c r="H762" i="4" s="1"/>
  <c r="B763" i="4"/>
  <c r="C763" i="4"/>
  <c r="D763" i="4"/>
  <c r="E763" i="4"/>
  <c r="F763" i="4"/>
  <c r="G763" i="4"/>
  <c r="H763" i="4" s="1"/>
  <c r="B764" i="4"/>
  <c r="C764" i="4"/>
  <c r="D764" i="4"/>
  <c r="E764" i="4"/>
  <c r="F764" i="4"/>
  <c r="G764" i="4"/>
  <c r="H764" i="4" s="1"/>
  <c r="B765" i="4"/>
  <c r="C765" i="4"/>
  <c r="D765" i="4"/>
  <c r="E765" i="4"/>
  <c r="F765" i="4"/>
  <c r="G765" i="4"/>
  <c r="H765" i="4" s="1"/>
  <c r="B766" i="4"/>
  <c r="C766" i="4"/>
  <c r="D766" i="4"/>
  <c r="E766" i="4"/>
  <c r="F766" i="4"/>
  <c r="G766" i="4"/>
  <c r="H766" i="4" s="1"/>
  <c r="B767" i="4"/>
  <c r="C767" i="4"/>
  <c r="D767" i="4"/>
  <c r="E767" i="4"/>
  <c r="F767" i="4"/>
  <c r="G767" i="4"/>
  <c r="H767" i="4" s="1"/>
  <c r="B768" i="4"/>
  <c r="C768" i="4"/>
  <c r="D768" i="4"/>
  <c r="E768" i="4"/>
  <c r="F768" i="4"/>
  <c r="G768" i="4"/>
  <c r="H768" i="4" s="1"/>
  <c r="B769" i="4"/>
  <c r="C769" i="4"/>
  <c r="D769" i="4"/>
  <c r="E769" i="4"/>
  <c r="F769" i="4"/>
  <c r="G769" i="4"/>
  <c r="H769" i="4" s="1"/>
  <c r="B770" i="4"/>
  <c r="C770" i="4"/>
  <c r="D770" i="4"/>
  <c r="E770" i="4"/>
  <c r="F770" i="4"/>
  <c r="G770" i="4"/>
  <c r="H770" i="4" s="1"/>
  <c r="B771" i="4"/>
  <c r="C771" i="4"/>
  <c r="D771" i="4"/>
  <c r="E771" i="4"/>
  <c r="F771" i="4"/>
  <c r="G771" i="4"/>
  <c r="H771" i="4" s="1"/>
  <c r="B772" i="4"/>
  <c r="C772" i="4"/>
  <c r="D772" i="4"/>
  <c r="E772" i="4"/>
  <c r="F772" i="4"/>
  <c r="G772" i="4"/>
  <c r="H772" i="4" s="1"/>
  <c r="B773" i="4"/>
  <c r="C773" i="4"/>
  <c r="D773" i="4"/>
  <c r="E773" i="4"/>
  <c r="F773" i="4"/>
  <c r="G773" i="4"/>
  <c r="H773" i="4" s="1"/>
  <c r="B774" i="4"/>
  <c r="C774" i="4"/>
  <c r="D774" i="4"/>
  <c r="E774" i="4"/>
  <c r="F774" i="4"/>
  <c r="G774" i="4"/>
  <c r="H774" i="4" s="1"/>
  <c r="B775" i="4"/>
  <c r="C775" i="4"/>
  <c r="D775" i="4"/>
  <c r="E775" i="4"/>
  <c r="F775" i="4"/>
  <c r="G775" i="4"/>
  <c r="H775" i="4" s="1"/>
  <c r="B776" i="4"/>
  <c r="C776" i="4"/>
  <c r="D776" i="4"/>
  <c r="E776" i="4"/>
  <c r="F776" i="4"/>
  <c r="G776" i="4"/>
  <c r="H776" i="4" s="1"/>
  <c r="B777" i="4"/>
  <c r="C777" i="4"/>
  <c r="D777" i="4"/>
  <c r="E777" i="4"/>
  <c r="F777" i="4"/>
  <c r="G777" i="4"/>
  <c r="H777" i="4" s="1"/>
  <c r="B778" i="4"/>
  <c r="C778" i="4"/>
  <c r="D778" i="4"/>
  <c r="E778" i="4"/>
  <c r="F778" i="4"/>
  <c r="G778" i="4"/>
  <c r="H778" i="4" s="1"/>
  <c r="B779" i="4"/>
  <c r="C779" i="4"/>
  <c r="D779" i="4"/>
  <c r="E779" i="4"/>
  <c r="F779" i="4"/>
  <c r="G779" i="4"/>
  <c r="H779" i="4" s="1"/>
  <c r="B780" i="4"/>
  <c r="C780" i="4"/>
  <c r="D780" i="4"/>
  <c r="E780" i="4"/>
  <c r="F780" i="4"/>
  <c r="G780" i="4"/>
  <c r="H780" i="4" s="1"/>
  <c r="B781" i="4"/>
  <c r="C781" i="4"/>
  <c r="D781" i="4"/>
  <c r="E781" i="4"/>
  <c r="F781" i="4"/>
  <c r="G781" i="4"/>
  <c r="H781" i="4" s="1"/>
  <c r="B782" i="4"/>
  <c r="C782" i="4"/>
  <c r="D782" i="4"/>
  <c r="E782" i="4"/>
  <c r="F782" i="4"/>
  <c r="G782" i="4"/>
  <c r="H782" i="4" s="1"/>
  <c r="B783" i="4"/>
  <c r="C783" i="4"/>
  <c r="D783" i="4"/>
  <c r="E783" i="4"/>
  <c r="F783" i="4"/>
  <c r="G783" i="4"/>
  <c r="H783" i="4" s="1"/>
  <c r="B784" i="4"/>
  <c r="C784" i="4"/>
  <c r="D784" i="4"/>
  <c r="E784" i="4"/>
  <c r="F784" i="4"/>
  <c r="G784" i="4"/>
  <c r="H784" i="4" s="1"/>
  <c r="B785" i="4"/>
  <c r="C785" i="4"/>
  <c r="D785" i="4"/>
  <c r="E785" i="4"/>
  <c r="F785" i="4"/>
  <c r="G785" i="4"/>
  <c r="H785" i="4" s="1"/>
  <c r="B786" i="4"/>
  <c r="C786" i="4"/>
  <c r="D786" i="4"/>
  <c r="E786" i="4"/>
  <c r="F786" i="4"/>
  <c r="G786" i="4"/>
  <c r="H786" i="4" s="1"/>
  <c r="B787" i="4"/>
  <c r="C787" i="4"/>
  <c r="D787" i="4"/>
  <c r="E787" i="4"/>
  <c r="H787" i="4" s="1"/>
  <c r="F787" i="4"/>
  <c r="G787" i="4"/>
  <c r="B788" i="4"/>
  <c r="C788" i="4"/>
  <c r="D788" i="4"/>
  <c r="E788" i="4"/>
  <c r="F788" i="4"/>
  <c r="G788" i="4"/>
  <c r="H788" i="4"/>
  <c r="B789" i="4"/>
  <c r="C789" i="4"/>
  <c r="D789" i="4"/>
  <c r="E789" i="4"/>
  <c r="F789" i="4"/>
  <c r="G789" i="4"/>
  <c r="H789" i="4"/>
  <c r="B790" i="4"/>
  <c r="C790" i="4"/>
  <c r="D790" i="4"/>
  <c r="E790" i="4"/>
  <c r="F790" i="4"/>
  <c r="G790" i="4"/>
  <c r="H790" i="4"/>
  <c r="B791" i="4"/>
  <c r="C791" i="4"/>
  <c r="D791" i="4"/>
  <c r="E791" i="4"/>
  <c r="F791" i="4"/>
  <c r="G791" i="4"/>
  <c r="H791" i="4"/>
  <c r="B792" i="4"/>
  <c r="C792" i="4"/>
  <c r="D792" i="4"/>
  <c r="E792" i="4"/>
  <c r="F792" i="4"/>
  <c r="G792" i="4"/>
  <c r="H792" i="4"/>
  <c r="B793" i="4"/>
  <c r="C793" i="4"/>
  <c r="D793" i="4"/>
  <c r="E793" i="4"/>
  <c r="F793" i="4"/>
  <c r="G793" i="4"/>
  <c r="H793" i="4"/>
  <c r="B794" i="4"/>
  <c r="C794" i="4"/>
  <c r="D794" i="4"/>
  <c r="E794" i="4"/>
  <c r="F794" i="4"/>
  <c r="G794" i="4"/>
  <c r="H794" i="4"/>
  <c r="B795" i="4"/>
  <c r="C795" i="4"/>
  <c r="D795" i="4"/>
  <c r="E795" i="4"/>
  <c r="F795" i="4"/>
  <c r="G795" i="4"/>
  <c r="H795" i="4"/>
  <c r="B796" i="4"/>
  <c r="C796" i="4"/>
  <c r="D796" i="4"/>
  <c r="E796" i="4"/>
  <c r="F796" i="4"/>
  <c r="G796" i="4"/>
  <c r="H796" i="4" s="1"/>
  <c r="B797" i="4"/>
  <c r="C797" i="4"/>
  <c r="D797" i="4"/>
  <c r="E797" i="4"/>
  <c r="F797" i="4"/>
  <c r="G797" i="4"/>
  <c r="H797" i="4" s="1"/>
  <c r="B798" i="4"/>
  <c r="C798" i="4"/>
  <c r="D798" i="4"/>
  <c r="E798" i="4"/>
  <c r="F798" i="4"/>
  <c r="G798" i="4"/>
  <c r="H798" i="4" s="1"/>
  <c r="B799" i="4"/>
  <c r="C799" i="4"/>
  <c r="D799" i="4"/>
  <c r="E799" i="4"/>
  <c r="F799" i="4"/>
  <c r="G799" i="4"/>
  <c r="H799" i="4" s="1"/>
  <c r="B800" i="4"/>
  <c r="C800" i="4"/>
  <c r="D800" i="4"/>
  <c r="E800" i="4"/>
  <c r="F800" i="4"/>
  <c r="G800" i="4"/>
  <c r="H800" i="4" s="1"/>
  <c r="B801" i="4"/>
  <c r="C801" i="4"/>
  <c r="D801" i="4"/>
  <c r="E801" i="4"/>
  <c r="F801" i="4"/>
  <c r="G801" i="4"/>
  <c r="H801" i="4" s="1"/>
  <c r="B802" i="4"/>
  <c r="C802" i="4"/>
  <c r="D802" i="4"/>
  <c r="E802" i="4"/>
  <c r="F802" i="4"/>
  <c r="G802" i="4"/>
  <c r="H802" i="4" s="1"/>
  <c r="B803" i="4"/>
  <c r="C803" i="4"/>
  <c r="D803" i="4"/>
  <c r="E803" i="4"/>
  <c r="F803" i="4"/>
  <c r="G803" i="4"/>
  <c r="H803" i="4" s="1"/>
  <c r="B804" i="4"/>
  <c r="C804" i="4"/>
  <c r="D804" i="4"/>
  <c r="E804" i="4"/>
  <c r="F804" i="4"/>
  <c r="G804" i="4"/>
  <c r="H804" i="4" s="1"/>
  <c r="B805" i="4"/>
  <c r="C805" i="4"/>
  <c r="D805" i="4"/>
  <c r="E805" i="4"/>
  <c r="F805" i="4"/>
  <c r="G805" i="4"/>
  <c r="H805" i="4" s="1"/>
  <c r="B806" i="4"/>
  <c r="C806" i="4"/>
  <c r="D806" i="4"/>
  <c r="E806" i="4"/>
  <c r="F806" i="4"/>
  <c r="G806" i="4"/>
  <c r="H806" i="4" s="1"/>
  <c r="B807" i="4"/>
  <c r="C807" i="4"/>
  <c r="D807" i="4"/>
  <c r="E807" i="4"/>
  <c r="F807" i="4"/>
  <c r="G807" i="4"/>
  <c r="H807" i="4" s="1"/>
  <c r="B808" i="4"/>
  <c r="C808" i="4"/>
  <c r="D808" i="4"/>
  <c r="E808" i="4"/>
  <c r="F808" i="4"/>
  <c r="G808" i="4"/>
  <c r="H808" i="4" s="1"/>
  <c r="B809" i="4"/>
  <c r="C809" i="4"/>
  <c r="D809" i="4"/>
  <c r="E809" i="4"/>
  <c r="F809" i="4"/>
  <c r="G809" i="4"/>
  <c r="H809" i="4" s="1"/>
  <c r="B810" i="4"/>
  <c r="C810" i="4"/>
  <c r="D810" i="4"/>
  <c r="E810" i="4"/>
  <c r="F810" i="4"/>
  <c r="G810" i="4"/>
  <c r="H810" i="4" s="1"/>
  <c r="B811" i="4"/>
  <c r="C811" i="4"/>
  <c r="D811" i="4"/>
  <c r="E811" i="4"/>
  <c r="F811" i="4"/>
  <c r="G811" i="4"/>
  <c r="H811" i="4" s="1"/>
  <c r="B812" i="4"/>
  <c r="C812" i="4"/>
  <c r="D812" i="4"/>
  <c r="E812" i="4"/>
  <c r="F812" i="4"/>
  <c r="G812" i="4"/>
  <c r="H812" i="4" s="1"/>
  <c r="B813" i="4"/>
  <c r="C813" i="4"/>
  <c r="D813" i="4"/>
  <c r="E813" i="4"/>
  <c r="F813" i="4"/>
  <c r="G813" i="4"/>
  <c r="H813" i="4" s="1"/>
  <c r="B814" i="4"/>
  <c r="C814" i="4"/>
  <c r="D814" i="4"/>
  <c r="E814" i="4"/>
  <c r="F814" i="4"/>
  <c r="G814" i="4"/>
  <c r="H814" i="4" s="1"/>
  <c r="B815" i="4"/>
  <c r="C815" i="4"/>
  <c r="D815" i="4"/>
  <c r="E815" i="4"/>
  <c r="F815" i="4"/>
  <c r="G815" i="4"/>
  <c r="H815" i="4" s="1"/>
  <c r="B816" i="4"/>
  <c r="C816" i="4"/>
  <c r="D816" i="4"/>
  <c r="E816" i="4"/>
  <c r="F816" i="4"/>
  <c r="G816" i="4"/>
  <c r="H816" i="4" s="1"/>
  <c r="B817" i="4"/>
  <c r="C817" i="4"/>
  <c r="D817" i="4"/>
  <c r="E817" i="4"/>
  <c r="F817" i="4"/>
  <c r="G817" i="4"/>
  <c r="H817" i="4" s="1"/>
  <c r="B818" i="4"/>
  <c r="C818" i="4"/>
  <c r="D818" i="4"/>
  <c r="E818" i="4"/>
  <c r="F818" i="4"/>
  <c r="G818" i="4"/>
  <c r="H818" i="4" s="1"/>
  <c r="B819" i="4"/>
  <c r="C819" i="4"/>
  <c r="D819" i="4"/>
  <c r="E819" i="4"/>
  <c r="F819" i="4"/>
  <c r="G819" i="4"/>
  <c r="H819" i="4" s="1"/>
  <c r="B820" i="4"/>
  <c r="C820" i="4"/>
  <c r="D820" i="4"/>
  <c r="E820" i="4"/>
  <c r="F820" i="4"/>
  <c r="G820" i="4"/>
  <c r="H820" i="4" s="1"/>
  <c r="B821" i="4"/>
  <c r="C821" i="4"/>
  <c r="D821" i="4"/>
  <c r="E821" i="4"/>
  <c r="F821" i="4"/>
  <c r="G821" i="4"/>
  <c r="H821" i="4" s="1"/>
  <c r="B822" i="4"/>
  <c r="C822" i="4"/>
  <c r="D822" i="4"/>
  <c r="E822" i="4"/>
  <c r="F822" i="4"/>
  <c r="G822" i="4"/>
  <c r="H822" i="4" s="1"/>
  <c r="B823" i="4"/>
  <c r="C823" i="4"/>
  <c r="D823" i="4"/>
  <c r="E823" i="4"/>
  <c r="F823" i="4"/>
  <c r="G823" i="4"/>
  <c r="H823" i="4" s="1"/>
  <c r="B824" i="4"/>
  <c r="C824" i="4"/>
  <c r="D824" i="4"/>
  <c r="E824" i="4"/>
  <c r="F824" i="4"/>
  <c r="G824" i="4"/>
  <c r="H824" i="4" s="1"/>
  <c r="B825" i="4"/>
  <c r="C825" i="4"/>
  <c r="D825" i="4"/>
  <c r="E825" i="4"/>
  <c r="F825" i="4"/>
  <c r="G825" i="4"/>
  <c r="H825" i="4" s="1"/>
  <c r="B826" i="4"/>
  <c r="C826" i="4"/>
  <c r="D826" i="4"/>
  <c r="E826" i="4"/>
  <c r="F826" i="4"/>
  <c r="G826" i="4"/>
  <c r="H826" i="4" s="1"/>
  <c r="B827" i="4"/>
  <c r="C827" i="4"/>
  <c r="D827" i="4"/>
  <c r="E827" i="4"/>
  <c r="F827" i="4"/>
  <c r="G827" i="4"/>
  <c r="H827" i="4" s="1"/>
  <c r="B828" i="4"/>
  <c r="C828" i="4"/>
  <c r="D828" i="4"/>
  <c r="E828" i="4"/>
  <c r="F828" i="4"/>
  <c r="G828" i="4"/>
  <c r="H828" i="4" s="1"/>
  <c r="B829" i="4"/>
  <c r="C829" i="4"/>
  <c r="D829" i="4"/>
  <c r="E829" i="4"/>
  <c r="F829" i="4"/>
  <c r="G829" i="4"/>
  <c r="H829" i="4" s="1"/>
  <c r="B830" i="4"/>
  <c r="C830" i="4"/>
  <c r="D830" i="4"/>
  <c r="E830" i="4"/>
  <c r="F830" i="4"/>
  <c r="G830" i="4"/>
  <c r="H830" i="4" s="1"/>
  <c r="B831" i="4"/>
  <c r="C831" i="4"/>
  <c r="D831" i="4"/>
  <c r="E831" i="4"/>
  <c r="F831" i="4"/>
  <c r="G831" i="4"/>
  <c r="H831" i="4" s="1"/>
  <c r="B832" i="4"/>
  <c r="C832" i="4"/>
  <c r="D832" i="4"/>
  <c r="E832" i="4"/>
  <c r="F832" i="4"/>
  <c r="G832" i="4"/>
  <c r="H832" i="4" s="1"/>
  <c r="B833" i="4"/>
  <c r="C833" i="4"/>
  <c r="D833" i="4"/>
  <c r="E833" i="4"/>
  <c r="F833" i="4"/>
  <c r="G833" i="4"/>
  <c r="H833" i="4" s="1"/>
  <c r="B834" i="4"/>
  <c r="C834" i="4"/>
  <c r="D834" i="4"/>
  <c r="E834" i="4"/>
  <c r="F834" i="4"/>
  <c r="G834" i="4"/>
  <c r="H834" i="4" s="1"/>
  <c r="B835" i="4"/>
  <c r="C835" i="4"/>
  <c r="D835" i="4"/>
  <c r="E835" i="4"/>
  <c r="F835" i="4"/>
  <c r="G835" i="4"/>
  <c r="H835" i="4" s="1"/>
  <c r="B836" i="4"/>
  <c r="C836" i="4"/>
  <c r="D836" i="4"/>
  <c r="E836" i="4"/>
  <c r="F836" i="4"/>
  <c r="G836" i="4"/>
  <c r="H836" i="4" s="1"/>
  <c r="B837" i="4"/>
  <c r="C837" i="4"/>
  <c r="D837" i="4"/>
  <c r="E837" i="4"/>
  <c r="F837" i="4"/>
  <c r="G837" i="4"/>
  <c r="H837" i="4" s="1"/>
  <c r="B838" i="4"/>
  <c r="C838" i="4"/>
  <c r="D838" i="4"/>
  <c r="E838" i="4"/>
  <c r="F838" i="4"/>
  <c r="G838" i="4"/>
  <c r="H838" i="4" s="1"/>
  <c r="B839" i="4"/>
  <c r="C839" i="4"/>
  <c r="D839" i="4"/>
  <c r="E839" i="4"/>
  <c r="F839" i="4"/>
  <c r="G839" i="4"/>
  <c r="H839" i="4" s="1"/>
  <c r="B840" i="4"/>
  <c r="C840" i="4"/>
  <c r="D840" i="4"/>
  <c r="E840" i="4"/>
  <c r="F840" i="4"/>
  <c r="G840" i="4"/>
  <c r="H840" i="4" s="1"/>
  <c r="B841" i="4"/>
  <c r="C841" i="4"/>
  <c r="D841" i="4"/>
  <c r="E841" i="4"/>
  <c r="F841" i="4"/>
  <c r="G841" i="4" s="1"/>
  <c r="H841" i="4" s="1"/>
  <c r="B842" i="4"/>
  <c r="C842" i="4"/>
  <c r="D842" i="4"/>
  <c r="E842" i="4"/>
  <c r="F842" i="4"/>
  <c r="G842" i="4"/>
  <c r="H842" i="4" s="1"/>
  <c r="B843" i="4"/>
  <c r="C843" i="4"/>
  <c r="D843" i="4"/>
  <c r="E843" i="4"/>
  <c r="F843" i="4"/>
  <c r="G843" i="4"/>
  <c r="H843" i="4" s="1"/>
  <c r="B844" i="4"/>
  <c r="C844" i="4"/>
  <c r="D844" i="4"/>
  <c r="E844" i="4"/>
  <c r="F844" i="4"/>
  <c r="G844" i="4"/>
  <c r="H844" i="4" s="1"/>
  <c r="B845" i="4"/>
  <c r="C845" i="4"/>
  <c r="D845" i="4"/>
  <c r="E845" i="4"/>
  <c r="F845" i="4"/>
  <c r="G845" i="4" s="1"/>
  <c r="H845" i="4" s="1"/>
  <c r="B846" i="4"/>
  <c r="C846" i="4"/>
  <c r="D846" i="4" s="1"/>
  <c r="E846" i="4"/>
  <c r="F846" i="4"/>
  <c r="B847" i="4"/>
  <c r="C847" i="4"/>
  <c r="D847" i="4"/>
  <c r="E847" i="4"/>
  <c r="F847" i="4"/>
  <c r="G847" i="4"/>
  <c r="H847" i="4" s="1"/>
  <c r="B848" i="4"/>
  <c r="C848" i="4"/>
  <c r="D848" i="4"/>
  <c r="E848" i="4"/>
  <c r="F848" i="4"/>
  <c r="G848" i="4"/>
  <c r="H848" i="4" s="1"/>
  <c r="B849" i="4"/>
  <c r="C849" i="4"/>
  <c r="D849" i="4"/>
  <c r="E849" i="4"/>
  <c r="F849" i="4"/>
  <c r="G849" i="4"/>
  <c r="H849" i="4" s="1"/>
  <c r="B850" i="4"/>
  <c r="C850" i="4"/>
  <c r="D850" i="4"/>
  <c r="E850" i="4"/>
  <c r="F850" i="4"/>
  <c r="G850" i="4"/>
  <c r="H850" i="4" s="1"/>
  <c r="B851" i="4"/>
  <c r="C851" i="4"/>
  <c r="D851" i="4"/>
  <c r="E851" i="4"/>
  <c r="F851" i="4"/>
  <c r="G851" i="4"/>
  <c r="H851" i="4" s="1"/>
  <c r="B852" i="4"/>
  <c r="C852" i="4"/>
  <c r="D852" i="4"/>
  <c r="E852" i="4"/>
  <c r="F852" i="4"/>
  <c r="G852" i="4"/>
  <c r="H852" i="4" s="1"/>
  <c r="B853" i="4"/>
  <c r="C853" i="4"/>
  <c r="D853" i="4"/>
  <c r="E853" i="4"/>
  <c r="F853" i="4"/>
  <c r="G853" i="4"/>
  <c r="H853" i="4" s="1"/>
  <c r="B854" i="4"/>
  <c r="C854" i="4"/>
  <c r="D854" i="4"/>
  <c r="E854" i="4"/>
  <c r="F854" i="4"/>
  <c r="G854" i="4"/>
  <c r="H854" i="4" s="1"/>
  <c r="B855" i="4"/>
  <c r="C855" i="4"/>
  <c r="D855" i="4"/>
  <c r="E855" i="4"/>
  <c r="F855" i="4"/>
  <c r="G855" i="4"/>
  <c r="H855" i="4" s="1"/>
  <c r="B856" i="4"/>
  <c r="C856" i="4"/>
  <c r="D856" i="4"/>
  <c r="E856" i="4"/>
  <c r="F856" i="4"/>
  <c r="G856" i="4"/>
  <c r="H856" i="4" s="1"/>
  <c r="B857" i="4"/>
  <c r="C857" i="4"/>
  <c r="D857" i="4"/>
  <c r="E857" i="4"/>
  <c r="F857" i="4"/>
  <c r="G857" i="4"/>
  <c r="H857" i="4" s="1"/>
  <c r="B858" i="4"/>
  <c r="C858" i="4"/>
  <c r="D858" i="4"/>
  <c r="E858" i="4"/>
  <c r="F858" i="4"/>
  <c r="G858" i="4"/>
  <c r="H858" i="4" s="1"/>
  <c r="B859" i="4"/>
  <c r="C859" i="4"/>
  <c r="D859" i="4"/>
  <c r="E859" i="4"/>
  <c r="F859" i="4"/>
  <c r="G859" i="4"/>
  <c r="H859" i="4" s="1"/>
  <c r="B860" i="4"/>
  <c r="C860" i="4"/>
  <c r="D860" i="4"/>
  <c r="E860" i="4"/>
  <c r="F860" i="4"/>
  <c r="G860" i="4"/>
  <c r="H860" i="4" s="1"/>
  <c r="B861" i="4"/>
  <c r="C861" i="4"/>
  <c r="D861" i="4"/>
  <c r="E861" i="4"/>
  <c r="F861" i="4"/>
  <c r="G861" i="4"/>
  <c r="H861" i="4" s="1"/>
  <c r="B862" i="4"/>
  <c r="C862" i="4"/>
  <c r="D862" i="4"/>
  <c r="E862" i="4"/>
  <c r="F862" i="4"/>
  <c r="G862" i="4"/>
  <c r="H862" i="4" s="1"/>
  <c r="B863" i="4"/>
  <c r="C863" i="4"/>
  <c r="D863" i="4"/>
  <c r="E863" i="4"/>
  <c r="F863" i="4"/>
  <c r="G863" i="4"/>
  <c r="H863" i="4" s="1"/>
  <c r="B864" i="4"/>
  <c r="C864" i="4"/>
  <c r="D864" i="4"/>
  <c r="E864" i="4"/>
  <c r="F864" i="4"/>
  <c r="G864" i="4"/>
  <c r="H864" i="4" s="1"/>
  <c r="B865" i="4"/>
  <c r="C865" i="4"/>
  <c r="D865" i="4"/>
  <c r="E865" i="4"/>
  <c r="F865" i="4"/>
  <c r="G865" i="4"/>
  <c r="H865" i="4" s="1"/>
  <c r="B866" i="4"/>
  <c r="C866" i="4"/>
  <c r="D866" i="4"/>
  <c r="E866" i="4"/>
  <c r="F866" i="4"/>
  <c r="G866" i="4"/>
  <c r="H866" i="4" s="1"/>
  <c r="B867" i="4"/>
  <c r="C867" i="4"/>
  <c r="D867" i="4"/>
  <c r="E867" i="4"/>
  <c r="F867" i="4"/>
  <c r="G867" i="4"/>
  <c r="H867" i="4" s="1"/>
  <c r="B868" i="4"/>
  <c r="C868" i="4"/>
  <c r="D868" i="4"/>
  <c r="E868" i="4"/>
  <c r="F868" i="4"/>
  <c r="G868" i="4"/>
  <c r="H868" i="4" s="1"/>
  <c r="B869" i="4"/>
  <c r="C869" i="4"/>
  <c r="D869" i="4"/>
  <c r="E869" i="4"/>
  <c r="F869" i="4"/>
  <c r="G869" i="4"/>
  <c r="H869" i="4" s="1"/>
  <c r="B870" i="4"/>
  <c r="C870" i="4"/>
  <c r="D870" i="4"/>
  <c r="E870" i="4"/>
  <c r="F870" i="4"/>
  <c r="G870" i="4"/>
  <c r="H870" i="4" s="1"/>
  <c r="B871" i="4"/>
  <c r="C871" i="4"/>
  <c r="D871" i="4"/>
  <c r="E871" i="4"/>
  <c r="F871" i="4"/>
  <c r="G871" i="4"/>
  <c r="H871" i="4" s="1"/>
  <c r="B872" i="4"/>
  <c r="C872" i="4"/>
  <c r="D872" i="4"/>
  <c r="E872" i="4"/>
  <c r="F872" i="4"/>
  <c r="G872" i="4"/>
  <c r="H872" i="4" s="1"/>
  <c r="B873" i="4"/>
  <c r="C873" i="4"/>
  <c r="D873" i="4"/>
  <c r="E873" i="4"/>
  <c r="F873" i="4"/>
  <c r="G873" i="4"/>
  <c r="H873" i="4" s="1"/>
  <c r="B874" i="4"/>
  <c r="C874" i="4"/>
  <c r="D874" i="4"/>
  <c r="E874" i="4"/>
  <c r="F874" i="4"/>
  <c r="G874" i="4"/>
  <c r="H874" i="4" s="1"/>
  <c r="B875" i="4"/>
  <c r="C875" i="4"/>
  <c r="D875" i="4"/>
  <c r="E875" i="4"/>
  <c r="F875" i="4"/>
  <c r="G875" i="4" s="1"/>
  <c r="H875" i="4" s="1"/>
  <c r="B876" i="4"/>
  <c r="C876" i="4"/>
  <c r="D876" i="4"/>
  <c r="E876" i="4"/>
  <c r="F876" i="4"/>
  <c r="G876" i="4"/>
  <c r="H876" i="4" s="1"/>
  <c r="B877" i="4"/>
  <c r="C877" i="4"/>
  <c r="D877" i="4"/>
  <c r="E877" i="4"/>
  <c r="F877" i="4"/>
  <c r="G877" i="4"/>
  <c r="H877" i="4" s="1"/>
  <c r="B878" i="4"/>
  <c r="C878" i="4"/>
  <c r="D878" i="4"/>
  <c r="E878" i="4"/>
  <c r="F878" i="4"/>
  <c r="G878" i="4"/>
  <c r="H878" i="4" s="1"/>
  <c r="B879" i="4"/>
  <c r="C879" i="4"/>
  <c r="D879" i="4"/>
  <c r="E879" i="4"/>
  <c r="F879" i="4"/>
  <c r="G879" i="4"/>
  <c r="H879" i="4" s="1"/>
  <c r="B880" i="4"/>
  <c r="C880" i="4"/>
  <c r="D880" i="4"/>
  <c r="E880" i="4"/>
  <c r="F880" i="4"/>
  <c r="G880" i="4"/>
  <c r="H880" i="4" s="1"/>
  <c r="B881" i="4"/>
  <c r="C881" i="4"/>
  <c r="D881" i="4"/>
  <c r="E881" i="4"/>
  <c r="F881" i="4"/>
  <c r="G881" i="4"/>
  <c r="H881" i="4" s="1"/>
  <c r="B882" i="4"/>
  <c r="C882" i="4"/>
  <c r="D882" i="4"/>
  <c r="E882" i="4"/>
  <c r="F882" i="4"/>
  <c r="G882" i="4"/>
  <c r="H882" i="4" s="1"/>
  <c r="B883" i="4"/>
  <c r="C883" i="4"/>
  <c r="D883" i="4"/>
  <c r="E883" i="4"/>
  <c r="F883" i="4"/>
  <c r="G883" i="4"/>
  <c r="H883" i="4" s="1"/>
  <c r="B884" i="4"/>
  <c r="G884" i="4" s="1"/>
  <c r="H884" i="4" s="1"/>
  <c r="C884" i="4"/>
  <c r="D884" i="4"/>
  <c r="E884" i="4"/>
  <c r="F884" i="4"/>
  <c r="B885" i="4"/>
  <c r="C885" i="4"/>
  <c r="D885" i="4"/>
  <c r="E885" i="4"/>
  <c r="F885" i="4"/>
  <c r="B886" i="4"/>
  <c r="C886" i="4"/>
  <c r="D886" i="4"/>
  <c r="E886" i="4"/>
  <c r="F886" i="4"/>
  <c r="G886" i="4"/>
  <c r="H886" i="4" s="1"/>
  <c r="B887" i="4"/>
  <c r="C887" i="4"/>
  <c r="D887" i="4"/>
  <c r="E887" i="4"/>
  <c r="F887" i="4"/>
  <c r="G887" i="4"/>
  <c r="H887" i="4" s="1"/>
  <c r="B888" i="4"/>
  <c r="C888" i="4"/>
  <c r="D888" i="4"/>
  <c r="E888" i="4"/>
  <c r="F888" i="4"/>
  <c r="G888" i="4"/>
  <c r="H888" i="4" s="1"/>
  <c r="B889" i="4"/>
  <c r="C889" i="4"/>
  <c r="D889" i="4"/>
  <c r="E889" i="4"/>
  <c r="F889" i="4"/>
  <c r="B890" i="4"/>
  <c r="C890" i="4"/>
  <c r="D890" i="4" s="1"/>
  <c r="E890" i="4"/>
  <c r="F890" i="4"/>
  <c r="G890" i="4"/>
  <c r="H890" i="4" s="1"/>
  <c r="B891" i="4"/>
  <c r="C891" i="4"/>
  <c r="D891" i="4"/>
  <c r="E891" i="4"/>
  <c r="F891" i="4"/>
  <c r="G891" i="4"/>
  <c r="H891" i="4" s="1"/>
  <c r="B892" i="4"/>
  <c r="C892" i="4"/>
  <c r="D892" i="4"/>
  <c r="E892" i="4"/>
  <c r="F892" i="4"/>
  <c r="B893" i="4"/>
  <c r="C893" i="4"/>
  <c r="D893" i="4"/>
  <c r="E893" i="4"/>
  <c r="F893" i="4"/>
  <c r="G893" i="4"/>
  <c r="H893" i="4" s="1"/>
  <c r="B894" i="4"/>
  <c r="C894" i="4"/>
  <c r="D894" i="4"/>
  <c r="E894" i="4"/>
  <c r="F894" i="4"/>
  <c r="G894" i="4"/>
  <c r="H894" i="4" s="1"/>
  <c r="B895" i="4"/>
  <c r="C895" i="4"/>
  <c r="D895" i="4"/>
  <c r="E895" i="4"/>
  <c r="F895" i="4"/>
  <c r="G895" i="4"/>
  <c r="H895" i="4" s="1"/>
  <c r="B896" i="4"/>
  <c r="C896" i="4"/>
  <c r="D896" i="4"/>
  <c r="E896" i="4"/>
  <c r="F896" i="4"/>
  <c r="G896" i="4"/>
  <c r="H896" i="4" s="1"/>
  <c r="B897" i="4"/>
  <c r="C897" i="4"/>
  <c r="D897" i="4"/>
  <c r="E897" i="4"/>
  <c r="F897" i="4"/>
  <c r="G897" i="4"/>
  <c r="H897" i="4" s="1"/>
  <c r="B898" i="4"/>
  <c r="C898" i="4"/>
  <c r="D898" i="4"/>
  <c r="E898" i="4"/>
  <c r="F898" i="4"/>
  <c r="G898" i="4"/>
  <c r="H898" i="4" s="1"/>
  <c r="B899" i="4"/>
  <c r="C899" i="4"/>
  <c r="D899" i="4"/>
  <c r="E899" i="4"/>
  <c r="F899" i="4"/>
  <c r="G899" i="4"/>
  <c r="H899" i="4" s="1"/>
  <c r="B900" i="4"/>
  <c r="C900" i="4"/>
  <c r="D900" i="4"/>
  <c r="E900" i="4"/>
  <c r="F900" i="4"/>
  <c r="G900" i="4"/>
  <c r="H900" i="4" s="1"/>
  <c r="B901" i="4"/>
  <c r="C901" i="4"/>
  <c r="D901" i="4"/>
  <c r="E901" i="4"/>
  <c r="F901" i="4"/>
  <c r="G901" i="4"/>
  <c r="H901" i="4" s="1"/>
  <c r="B902" i="4"/>
  <c r="C902" i="4"/>
  <c r="D902" i="4"/>
  <c r="E902" i="4"/>
  <c r="F902" i="4"/>
  <c r="G902" i="4"/>
  <c r="H902" i="4" s="1"/>
  <c r="B903" i="4"/>
  <c r="C903" i="4"/>
  <c r="D903" i="4"/>
  <c r="E903" i="4"/>
  <c r="F903" i="4"/>
  <c r="G903" i="4"/>
  <c r="H903" i="4" s="1"/>
  <c r="B904" i="4"/>
  <c r="C904" i="4"/>
  <c r="D904" i="4"/>
  <c r="E904" i="4"/>
  <c r="F904" i="4"/>
  <c r="G904" i="4"/>
  <c r="H904" i="4" s="1"/>
  <c r="B905" i="4"/>
  <c r="C905" i="4"/>
  <c r="D905" i="4"/>
  <c r="E905" i="4"/>
  <c r="F905" i="4"/>
  <c r="G905" i="4"/>
  <c r="H905" i="4" s="1"/>
  <c r="B906" i="4"/>
  <c r="C906" i="4"/>
  <c r="D906" i="4"/>
  <c r="E906" i="4"/>
  <c r="F906" i="4"/>
  <c r="G906" i="4"/>
  <c r="H906" i="4" s="1"/>
  <c r="B907" i="4"/>
  <c r="C907" i="4"/>
  <c r="D907" i="4"/>
  <c r="E907" i="4"/>
  <c r="F907" i="4"/>
  <c r="G907" i="4"/>
  <c r="H907" i="4" s="1"/>
  <c r="B908" i="4"/>
  <c r="C908" i="4"/>
  <c r="D908" i="4"/>
  <c r="E908" i="4"/>
  <c r="F908" i="4"/>
  <c r="G908" i="4"/>
  <c r="H908" i="4" s="1"/>
  <c r="B909" i="4"/>
  <c r="C909" i="4"/>
  <c r="D909" i="4"/>
  <c r="E909" i="4"/>
  <c r="F909" i="4"/>
  <c r="G909" i="4"/>
  <c r="H909" i="4" s="1"/>
  <c r="B910" i="4"/>
  <c r="C910" i="4"/>
  <c r="D910" i="4"/>
  <c r="E910" i="4"/>
  <c r="F910" i="4"/>
  <c r="G910" i="4"/>
  <c r="H910" i="4" s="1"/>
  <c r="B911" i="4"/>
  <c r="C911" i="4"/>
  <c r="D911" i="4"/>
  <c r="E911" i="4"/>
  <c r="F911" i="4"/>
  <c r="G911" i="4"/>
  <c r="H911" i="4" s="1"/>
  <c r="B912" i="4"/>
  <c r="C912" i="4"/>
  <c r="D912" i="4"/>
  <c r="E912" i="4"/>
  <c r="F912" i="4"/>
  <c r="G912" i="4"/>
  <c r="H912" i="4" s="1"/>
  <c r="B913" i="4"/>
  <c r="C913" i="4"/>
  <c r="D913" i="4"/>
  <c r="E913" i="4"/>
  <c r="F913" i="4"/>
  <c r="G913" i="4"/>
  <c r="H913" i="4" s="1"/>
  <c r="B914" i="4"/>
  <c r="C914" i="4"/>
  <c r="D914" i="4"/>
  <c r="E914" i="4"/>
  <c r="F914" i="4"/>
  <c r="G914" i="4" s="1"/>
  <c r="H914" i="4" s="1"/>
  <c r="B915" i="4"/>
  <c r="C915" i="4"/>
  <c r="D915" i="4" s="1"/>
  <c r="E915" i="4"/>
  <c r="F915" i="4"/>
  <c r="G915" i="4"/>
  <c r="H915" i="4" s="1"/>
  <c r="B916" i="4"/>
  <c r="C916" i="4"/>
  <c r="D916" i="4"/>
  <c r="E916" i="4"/>
  <c r="F916" i="4"/>
  <c r="G916" i="4"/>
  <c r="H916" i="4" s="1"/>
  <c r="B917" i="4"/>
  <c r="C917" i="4"/>
  <c r="D917" i="4"/>
  <c r="E917" i="4"/>
  <c r="F917" i="4"/>
  <c r="G917" i="4"/>
  <c r="H917" i="4" s="1"/>
  <c r="B918" i="4"/>
  <c r="C918" i="4"/>
  <c r="D918" i="4"/>
  <c r="E918" i="4"/>
  <c r="F918" i="4"/>
  <c r="G918" i="4"/>
  <c r="H918" i="4" s="1"/>
  <c r="B919" i="4"/>
  <c r="C919" i="4"/>
  <c r="D919" i="4"/>
  <c r="E919" i="4"/>
  <c r="F919" i="4"/>
  <c r="G919" i="4"/>
  <c r="H919" i="4" s="1"/>
  <c r="B920" i="4"/>
  <c r="C920" i="4"/>
  <c r="D920" i="4"/>
  <c r="E920" i="4"/>
  <c r="F920" i="4"/>
  <c r="G920" i="4"/>
  <c r="H920" i="4" s="1"/>
  <c r="B921" i="4"/>
  <c r="C921" i="4"/>
  <c r="D921" i="4"/>
  <c r="E921" i="4"/>
  <c r="F921" i="4"/>
  <c r="G921" i="4"/>
  <c r="H921" i="4" s="1"/>
  <c r="B922" i="4"/>
  <c r="C922" i="4"/>
  <c r="D922" i="4"/>
  <c r="E922" i="4"/>
  <c r="F922" i="4"/>
  <c r="G922" i="4"/>
  <c r="H922" i="4" s="1"/>
  <c r="B923" i="4"/>
  <c r="C923" i="4"/>
  <c r="D923" i="4"/>
  <c r="E923" i="4"/>
  <c r="F923" i="4"/>
  <c r="G923" i="4"/>
  <c r="H923" i="4" s="1"/>
  <c r="B924" i="4"/>
  <c r="C924" i="4"/>
  <c r="D924" i="4"/>
  <c r="E924" i="4"/>
  <c r="F924" i="4"/>
  <c r="G924" i="4"/>
  <c r="H924" i="4" s="1"/>
  <c r="B925" i="4"/>
  <c r="C925" i="4"/>
  <c r="D925" i="4"/>
  <c r="E925" i="4"/>
  <c r="F925" i="4"/>
  <c r="G925" i="4"/>
  <c r="H925" i="4" s="1"/>
  <c r="B926" i="4"/>
  <c r="C926" i="4"/>
  <c r="D926" i="4"/>
  <c r="E926" i="4"/>
  <c r="F926" i="4"/>
  <c r="G926" i="4"/>
  <c r="H926" i="4" s="1"/>
  <c r="B927" i="4"/>
  <c r="C927" i="4"/>
  <c r="D927" i="4"/>
  <c r="E927" i="4"/>
  <c r="F927" i="4"/>
  <c r="G927" i="4"/>
  <c r="H927" i="4" s="1"/>
  <c r="B928" i="4"/>
  <c r="C928" i="4"/>
  <c r="D928" i="4"/>
  <c r="E928" i="4"/>
  <c r="F928" i="4"/>
  <c r="G928" i="4"/>
  <c r="H928" i="4" s="1"/>
  <c r="B929" i="4"/>
  <c r="C929" i="4"/>
  <c r="D929" i="4"/>
  <c r="E929" i="4"/>
  <c r="F929" i="4"/>
  <c r="G929" i="4"/>
  <c r="H929" i="4" s="1"/>
  <c r="B930" i="4"/>
  <c r="C930" i="4"/>
  <c r="D930" i="4"/>
  <c r="E930" i="4"/>
  <c r="F930" i="4"/>
  <c r="G930" i="4"/>
  <c r="H930" i="4" s="1"/>
  <c r="B931" i="4"/>
  <c r="C931" i="4"/>
  <c r="D931" i="4"/>
  <c r="E931" i="4"/>
  <c r="F931" i="4"/>
  <c r="G931" i="4"/>
  <c r="H931" i="4" s="1"/>
  <c r="B932" i="4"/>
  <c r="G932" i="4" s="1"/>
  <c r="H932" i="4" s="1"/>
  <c r="C932" i="4"/>
  <c r="D932" i="4"/>
  <c r="E932" i="4"/>
  <c r="F932" i="4"/>
  <c r="B933" i="4"/>
  <c r="C933" i="4"/>
  <c r="D933" i="4"/>
  <c r="E933" i="4"/>
  <c r="F933" i="4"/>
  <c r="G933" i="4"/>
  <c r="H933" i="4" s="1"/>
  <c r="B934" i="4"/>
  <c r="C934" i="4"/>
  <c r="D934" i="4"/>
  <c r="E934" i="4"/>
  <c r="F934" i="4"/>
  <c r="G934" i="4" s="1"/>
  <c r="H934" i="4" s="1"/>
  <c r="B935" i="4"/>
  <c r="C935" i="4"/>
  <c r="D935" i="4"/>
  <c r="E935" i="4"/>
  <c r="F935" i="4"/>
  <c r="G935" i="4"/>
  <c r="H935" i="4" s="1"/>
  <c r="B936" i="4"/>
  <c r="C936" i="4"/>
  <c r="D936" i="4"/>
  <c r="E936" i="4"/>
  <c r="F936" i="4"/>
  <c r="G936" i="4"/>
  <c r="H936" i="4" s="1"/>
  <c r="B937" i="4"/>
  <c r="C937" i="4"/>
  <c r="D937" i="4"/>
  <c r="E937" i="4"/>
  <c r="F937" i="4"/>
  <c r="G937" i="4"/>
  <c r="H937" i="4" s="1"/>
  <c r="B938" i="4"/>
  <c r="C938" i="4"/>
  <c r="D938" i="4"/>
  <c r="E938" i="4"/>
  <c r="F938" i="4"/>
  <c r="G938" i="4"/>
  <c r="H938" i="4" s="1"/>
  <c r="B939" i="4"/>
  <c r="C939" i="4"/>
  <c r="D939" i="4"/>
  <c r="E939" i="4"/>
  <c r="F939" i="4"/>
  <c r="G939" i="4"/>
  <c r="H939" i="4" s="1"/>
  <c r="B940" i="4"/>
  <c r="C940" i="4"/>
  <c r="D940" i="4"/>
  <c r="E940" i="4"/>
  <c r="F940" i="4"/>
  <c r="G940" i="4"/>
  <c r="H940" i="4" s="1"/>
  <c r="B941" i="4"/>
  <c r="C941" i="4"/>
  <c r="D941" i="4"/>
  <c r="E941" i="4"/>
  <c r="F941" i="4"/>
  <c r="G941" i="4"/>
  <c r="H941" i="4" s="1"/>
  <c r="B942" i="4"/>
  <c r="C942" i="4"/>
  <c r="D942" i="4"/>
  <c r="E942" i="4"/>
  <c r="F942" i="4"/>
  <c r="G942" i="4" s="1"/>
  <c r="H942" i="4" s="1"/>
  <c r="B943" i="4"/>
  <c r="C943" i="4"/>
  <c r="D943" i="4" s="1"/>
  <c r="E943" i="4"/>
  <c r="F943" i="4"/>
  <c r="G943" i="4"/>
  <c r="H943" i="4" s="1"/>
  <c r="B944" i="4"/>
  <c r="C944" i="4"/>
  <c r="D944" i="4"/>
  <c r="E944" i="4"/>
  <c r="F944" i="4"/>
  <c r="G944" i="4"/>
  <c r="H944" i="4" s="1"/>
  <c r="B945" i="4"/>
  <c r="C945" i="4"/>
  <c r="D945" i="4"/>
  <c r="E945" i="4"/>
  <c r="F945" i="4"/>
  <c r="G945" i="4"/>
  <c r="H945" i="4" s="1"/>
  <c r="B946" i="4"/>
  <c r="C946" i="4"/>
  <c r="D946" i="4"/>
  <c r="E946" i="4"/>
  <c r="F946" i="4"/>
  <c r="B947" i="4"/>
  <c r="C947" i="4"/>
  <c r="D947" i="4"/>
  <c r="E947" i="4"/>
  <c r="F947" i="4"/>
  <c r="G947" i="4"/>
  <c r="H947" i="4" s="1"/>
  <c r="B948" i="4"/>
  <c r="C948" i="4"/>
  <c r="D948" i="4"/>
  <c r="E948" i="4"/>
  <c r="F948" i="4"/>
  <c r="G948" i="4"/>
  <c r="H948" i="4" s="1"/>
  <c r="B949" i="4"/>
  <c r="C949" i="4"/>
  <c r="D949" i="4"/>
  <c r="E949" i="4"/>
  <c r="F949" i="4"/>
  <c r="G949" i="4"/>
  <c r="H949" i="4" s="1"/>
  <c r="B950" i="4"/>
  <c r="C950" i="4"/>
  <c r="D950" i="4"/>
  <c r="E950" i="4"/>
  <c r="F950" i="4"/>
  <c r="G950" i="4"/>
  <c r="H950" i="4" s="1"/>
  <c r="B951" i="4"/>
  <c r="C951" i="4"/>
  <c r="D951" i="4"/>
  <c r="E951" i="4"/>
  <c r="F951" i="4"/>
  <c r="G951" i="4"/>
  <c r="H951" i="4" s="1"/>
  <c r="B952" i="4"/>
  <c r="C952" i="4"/>
  <c r="D952" i="4"/>
  <c r="E952" i="4"/>
  <c r="F952" i="4"/>
  <c r="G952" i="4"/>
  <c r="H952" i="4" s="1"/>
  <c r="B953" i="4"/>
  <c r="C953" i="4"/>
  <c r="D953" i="4"/>
  <c r="E953" i="4"/>
  <c r="F953" i="4"/>
  <c r="G953" i="4"/>
  <c r="H953" i="4" s="1"/>
  <c r="B954" i="4"/>
  <c r="C954" i="4"/>
  <c r="D954" i="4"/>
  <c r="E954" i="4"/>
  <c r="F954" i="4"/>
  <c r="G954" i="4"/>
  <c r="H954" i="4"/>
  <c r="B955" i="4"/>
  <c r="C955" i="4"/>
  <c r="D955" i="4"/>
  <c r="E955" i="4"/>
  <c r="F955" i="4"/>
  <c r="G955" i="4"/>
  <c r="H955" i="4"/>
  <c r="B956" i="4"/>
  <c r="C956" i="4"/>
  <c r="D956" i="4"/>
  <c r="E956" i="4"/>
  <c r="F956" i="4"/>
  <c r="G956" i="4"/>
  <c r="H956" i="4"/>
  <c r="B957" i="4"/>
  <c r="C957" i="4"/>
  <c r="D957" i="4"/>
  <c r="E957" i="4"/>
  <c r="F957" i="4"/>
  <c r="G957" i="4"/>
  <c r="H957" i="4"/>
  <c r="B958" i="4"/>
  <c r="C958" i="4"/>
  <c r="D958" i="4"/>
  <c r="E958" i="4"/>
  <c r="F958" i="4"/>
  <c r="G958" i="4"/>
  <c r="H958" i="4"/>
  <c r="B959" i="4"/>
  <c r="C959" i="4"/>
  <c r="D959" i="4"/>
  <c r="E959" i="4"/>
  <c r="F959" i="4"/>
  <c r="G959" i="4"/>
  <c r="H959" i="4"/>
  <c r="B960" i="4"/>
  <c r="C960" i="4"/>
  <c r="D960" i="4"/>
  <c r="E960" i="4"/>
  <c r="F960" i="4"/>
  <c r="G960" i="4"/>
  <c r="H960" i="4"/>
  <c r="B961" i="4"/>
  <c r="C961" i="4"/>
  <c r="D961" i="4"/>
  <c r="E961" i="4"/>
  <c r="F961" i="4"/>
  <c r="G961" i="4"/>
  <c r="H961" i="4"/>
  <c r="B962" i="4"/>
  <c r="C962" i="4"/>
  <c r="D962" i="4"/>
  <c r="E962" i="4"/>
  <c r="F962" i="4"/>
  <c r="G962" i="4"/>
  <c r="H962" i="4"/>
  <c r="B963" i="4"/>
  <c r="C963" i="4"/>
  <c r="D963" i="4"/>
  <c r="E963" i="4"/>
  <c r="F963" i="4"/>
  <c r="G963" i="4"/>
  <c r="H963" i="4" s="1"/>
  <c r="B964" i="4"/>
  <c r="C964" i="4"/>
  <c r="D964" i="4"/>
  <c r="E964" i="4"/>
  <c r="F964" i="4"/>
  <c r="B965" i="4"/>
  <c r="C965" i="4"/>
  <c r="D965" i="4" s="1"/>
  <c r="E965" i="4"/>
  <c r="F965" i="4"/>
  <c r="G965" i="4"/>
  <c r="H965" i="4" s="1"/>
  <c r="B966" i="4"/>
  <c r="C966" i="4"/>
  <c r="D966" i="4"/>
  <c r="E966" i="4"/>
  <c r="F966" i="4"/>
  <c r="G966" i="4"/>
  <c r="H966" i="4" s="1"/>
  <c r="B967" i="4"/>
  <c r="C967" i="4"/>
  <c r="D967" i="4"/>
  <c r="E967" i="4"/>
  <c r="F967" i="4"/>
  <c r="G967" i="4"/>
  <c r="H967" i="4" s="1"/>
  <c r="B968" i="4"/>
  <c r="C968" i="4"/>
  <c r="D968" i="4"/>
  <c r="E968" i="4"/>
  <c r="F968" i="4"/>
  <c r="G968" i="4"/>
  <c r="H968" i="4" s="1"/>
  <c r="B969" i="4"/>
  <c r="C969" i="4"/>
  <c r="D969" i="4"/>
  <c r="E969" i="4"/>
  <c r="F969" i="4"/>
  <c r="G969" i="4"/>
  <c r="H969" i="4" s="1"/>
  <c r="B970" i="4"/>
  <c r="C970" i="4"/>
  <c r="D970" i="4"/>
  <c r="E970" i="4"/>
  <c r="F970" i="4"/>
  <c r="G970" i="4"/>
  <c r="H970" i="4" s="1"/>
  <c r="B971" i="4"/>
  <c r="C971" i="4"/>
  <c r="D971" i="4"/>
  <c r="E971" i="4"/>
  <c r="F971" i="4"/>
  <c r="G971" i="4"/>
  <c r="H971" i="4" s="1"/>
  <c r="B972" i="4"/>
  <c r="C972" i="4"/>
  <c r="D972" i="4"/>
  <c r="E972" i="4"/>
  <c r="F972" i="4"/>
  <c r="G972" i="4"/>
  <c r="H972" i="4" s="1"/>
  <c r="B973" i="4"/>
  <c r="C973" i="4"/>
  <c r="D973" i="4"/>
  <c r="E973" i="4"/>
  <c r="F973" i="4"/>
  <c r="G973" i="4"/>
  <c r="H973" i="4" s="1"/>
  <c r="B974" i="4"/>
  <c r="C974" i="4"/>
  <c r="D974" i="4"/>
  <c r="E974" i="4"/>
  <c r="F974" i="4"/>
  <c r="G974" i="4" s="1"/>
  <c r="H974" i="4" s="1"/>
  <c r="B975" i="4"/>
  <c r="C975" i="4"/>
  <c r="D975" i="4" s="1"/>
  <c r="E975" i="4"/>
  <c r="F975" i="4"/>
  <c r="G975" i="4"/>
  <c r="H975" i="4" s="1"/>
  <c r="B976" i="4"/>
  <c r="C976" i="4"/>
  <c r="D976" i="4"/>
  <c r="E976" i="4"/>
  <c r="F976" i="4"/>
  <c r="G976" i="4"/>
  <c r="H976" i="4" s="1"/>
  <c r="B977" i="4"/>
  <c r="C977" i="4"/>
  <c r="D977" i="4"/>
  <c r="E977" i="4"/>
  <c r="F977" i="4"/>
  <c r="G977" i="4"/>
  <c r="H977" i="4" s="1"/>
  <c r="B978" i="4"/>
  <c r="C978" i="4"/>
  <c r="D978" i="4"/>
  <c r="E978" i="4"/>
  <c r="F978" i="4"/>
  <c r="G978" i="4"/>
  <c r="H978" i="4" s="1"/>
  <c r="B979" i="4"/>
  <c r="C979" i="4"/>
  <c r="D979" i="4"/>
  <c r="E979" i="4"/>
  <c r="F979" i="4"/>
  <c r="G979" i="4"/>
  <c r="H979" i="4" s="1"/>
  <c r="B980" i="4"/>
  <c r="C980" i="4"/>
  <c r="D980" i="4"/>
  <c r="E980" i="4"/>
  <c r="F980" i="4"/>
  <c r="G980" i="4"/>
  <c r="H980" i="4" s="1"/>
  <c r="B981" i="4"/>
  <c r="C981" i="4"/>
  <c r="D981" i="4"/>
  <c r="E981" i="4"/>
  <c r="F981" i="4"/>
  <c r="G981" i="4"/>
  <c r="H981" i="4" s="1"/>
  <c r="B982" i="4"/>
  <c r="C982" i="4"/>
  <c r="D982" i="4"/>
  <c r="E982" i="4"/>
  <c r="F982" i="4"/>
  <c r="G982" i="4"/>
  <c r="H982" i="4" s="1"/>
  <c r="B983" i="4"/>
  <c r="C983" i="4"/>
  <c r="D983" i="4"/>
  <c r="E983" i="4"/>
  <c r="F983" i="4"/>
  <c r="G983" i="4"/>
  <c r="H983" i="4" s="1"/>
  <c r="B984" i="4"/>
  <c r="C984" i="4"/>
  <c r="D984" i="4"/>
  <c r="E984" i="4"/>
  <c r="F984" i="4"/>
  <c r="G984" i="4"/>
  <c r="H984" i="4" s="1"/>
  <c r="B985" i="4"/>
  <c r="C985" i="4"/>
  <c r="D985" i="4"/>
  <c r="E985" i="4"/>
  <c r="F985" i="4"/>
  <c r="G985" i="4"/>
  <c r="H985" i="4" s="1"/>
  <c r="B986" i="4"/>
  <c r="C986" i="4"/>
  <c r="D986" i="4"/>
  <c r="E986" i="4"/>
  <c r="F986" i="4"/>
  <c r="G986" i="4"/>
  <c r="H986" i="4" s="1"/>
  <c r="B987" i="4"/>
  <c r="C987" i="4"/>
  <c r="D987" i="4"/>
  <c r="E987" i="4"/>
  <c r="F987" i="4"/>
  <c r="G987" i="4"/>
  <c r="H987" i="4" s="1"/>
  <c r="B988" i="4"/>
  <c r="C988" i="4"/>
  <c r="D988" i="4"/>
  <c r="E988" i="4"/>
  <c r="F988" i="4"/>
  <c r="G988" i="4"/>
  <c r="H988" i="4" s="1"/>
  <c r="B989" i="4"/>
  <c r="C989" i="4"/>
  <c r="D989" i="4"/>
  <c r="E989" i="4"/>
  <c r="F989" i="4"/>
  <c r="G989" i="4"/>
  <c r="H989" i="4" s="1"/>
  <c r="B990" i="4"/>
  <c r="C990" i="4"/>
  <c r="D990" i="4"/>
  <c r="E990" i="4"/>
  <c r="F990" i="4"/>
  <c r="G990" i="4"/>
  <c r="H990" i="4" s="1"/>
  <c r="B991" i="4"/>
  <c r="C991" i="4"/>
  <c r="D991" i="4"/>
  <c r="E991" i="4"/>
  <c r="F991" i="4"/>
  <c r="G991" i="4"/>
  <c r="H991" i="4" s="1"/>
  <c r="B992" i="4"/>
  <c r="C992" i="4"/>
  <c r="D992" i="4"/>
  <c r="E992" i="4"/>
  <c r="F992" i="4"/>
  <c r="G992" i="4"/>
  <c r="H992" i="4" s="1"/>
  <c r="B993" i="4"/>
  <c r="C993" i="4"/>
  <c r="D993" i="4"/>
  <c r="E993" i="4"/>
  <c r="F993" i="4"/>
  <c r="G993" i="4"/>
  <c r="H993" i="4" s="1"/>
  <c r="B994" i="4"/>
  <c r="C994" i="4"/>
  <c r="D994" i="4"/>
  <c r="E994" i="4"/>
  <c r="F994" i="4"/>
  <c r="G994" i="4"/>
  <c r="H994" i="4" s="1"/>
  <c r="B995" i="4"/>
  <c r="C995" i="4"/>
  <c r="D995" i="4"/>
  <c r="E995" i="4"/>
  <c r="F995" i="4"/>
  <c r="G995" i="4"/>
  <c r="H995" i="4" s="1"/>
  <c r="B996" i="4"/>
  <c r="C996" i="4"/>
  <c r="D996" i="4"/>
  <c r="E996" i="4"/>
  <c r="F996" i="4"/>
  <c r="G996" i="4"/>
  <c r="H996" i="4" s="1"/>
  <c r="B997" i="4"/>
  <c r="C997" i="4"/>
  <c r="D997" i="4"/>
  <c r="E997" i="4"/>
  <c r="F997" i="4"/>
  <c r="G997" i="4"/>
  <c r="H997" i="4" s="1"/>
  <c r="B998" i="4"/>
  <c r="C998" i="4"/>
  <c r="D998" i="4"/>
  <c r="E998" i="4"/>
  <c r="F998" i="4"/>
  <c r="G998" i="4"/>
  <c r="H998" i="4" s="1"/>
  <c r="B999" i="4"/>
  <c r="C999" i="4"/>
  <c r="D999" i="4"/>
  <c r="E999" i="4"/>
  <c r="F999" i="4"/>
  <c r="G999" i="4"/>
  <c r="H999" i="4" s="1"/>
  <c r="B1000" i="4"/>
  <c r="C1000" i="4"/>
  <c r="D1000" i="4"/>
  <c r="E1000" i="4"/>
  <c r="F1000" i="4"/>
  <c r="G1000" i="4"/>
  <c r="H1000" i="4" s="1"/>
  <c r="B1001" i="4"/>
  <c r="C1001" i="4"/>
  <c r="D1001" i="4"/>
  <c r="E1001" i="4"/>
  <c r="F1001" i="4"/>
  <c r="G1001" i="4"/>
  <c r="H1001" i="4" s="1"/>
  <c r="B1002" i="4"/>
  <c r="C1002" i="4"/>
  <c r="D1002" i="4"/>
  <c r="E1002" i="4"/>
  <c r="F1002" i="4"/>
  <c r="G1002" i="4"/>
  <c r="H1002" i="4" s="1"/>
  <c r="B1003" i="4"/>
  <c r="C1003" i="4"/>
  <c r="D1003" i="4"/>
  <c r="E1003" i="4"/>
  <c r="F1003" i="4"/>
  <c r="G1003" i="4"/>
  <c r="H1003" i="4" s="1"/>
  <c r="B1004" i="4"/>
  <c r="C1004" i="4"/>
  <c r="D1004" i="4"/>
  <c r="E1004" i="4"/>
  <c r="F1004" i="4"/>
  <c r="G1004" i="4"/>
  <c r="H1004" i="4" s="1"/>
  <c r="B1005" i="4"/>
  <c r="C1005" i="4"/>
  <c r="D1005" i="4"/>
  <c r="E1005" i="4"/>
  <c r="F1005" i="4"/>
  <c r="G1005" i="4"/>
  <c r="H1005" i="4" s="1"/>
  <c r="B1006" i="4"/>
  <c r="C1006" i="4"/>
  <c r="D1006" i="4"/>
  <c r="E1006" i="4"/>
  <c r="F1006" i="4"/>
  <c r="G1006" i="4"/>
  <c r="H1006" i="4" s="1"/>
  <c r="B1007" i="4"/>
  <c r="C1007" i="4"/>
  <c r="D1007" i="4"/>
  <c r="E1007" i="4"/>
  <c r="F1007" i="4"/>
  <c r="G1007" i="4"/>
  <c r="H1007" i="4" s="1"/>
  <c r="B1008" i="4"/>
  <c r="C1008" i="4"/>
  <c r="D1008" i="4"/>
  <c r="E1008" i="4"/>
  <c r="F1008" i="4"/>
  <c r="G1008" i="4"/>
  <c r="H1008" i="4" s="1"/>
  <c r="B1009" i="4"/>
  <c r="C1009" i="4"/>
  <c r="D1009" i="4"/>
  <c r="E1009" i="4"/>
  <c r="F1009" i="4"/>
  <c r="G1009" i="4"/>
  <c r="H1009" i="4" s="1"/>
  <c r="B1010" i="4"/>
  <c r="C1010" i="4"/>
  <c r="D1010" i="4"/>
  <c r="E1010" i="4"/>
  <c r="F1010" i="4"/>
  <c r="G1010" i="4"/>
  <c r="H1010" i="4" s="1"/>
  <c r="B1011" i="4"/>
  <c r="C1011" i="4"/>
  <c r="D1011" i="4"/>
  <c r="E1011" i="4"/>
  <c r="F1011" i="4"/>
  <c r="G1011" i="4"/>
  <c r="H1011" i="4" s="1"/>
  <c r="B1012" i="4"/>
  <c r="C1012" i="4"/>
  <c r="D1012" i="4"/>
  <c r="E1012" i="4"/>
  <c r="F1012" i="4"/>
  <c r="G1012" i="4"/>
  <c r="H1012" i="4" s="1"/>
  <c r="B1013" i="4"/>
  <c r="C1013" i="4"/>
  <c r="D1013" i="4"/>
  <c r="E1013" i="4"/>
  <c r="F1013" i="4"/>
  <c r="G1013" i="4"/>
  <c r="H1013" i="4" s="1"/>
  <c r="B1014" i="4"/>
  <c r="C1014" i="4"/>
  <c r="D1014" i="4"/>
  <c r="E1014" i="4"/>
  <c r="F1014" i="4"/>
  <c r="G1014" i="4"/>
  <c r="H1014" i="4" s="1"/>
  <c r="B1015" i="4"/>
  <c r="C1015" i="4"/>
  <c r="D1015" i="4"/>
  <c r="E1015" i="4"/>
  <c r="F1015" i="4"/>
  <c r="G1015" i="4"/>
  <c r="H1015" i="4" s="1"/>
  <c r="B1016" i="4"/>
  <c r="C1016" i="4"/>
  <c r="D1016" i="4"/>
  <c r="E1016" i="4"/>
  <c r="F1016" i="4"/>
  <c r="G1016" i="4"/>
  <c r="H1016" i="4" s="1"/>
  <c r="B1017" i="4"/>
  <c r="C1017" i="4"/>
  <c r="D1017" i="4"/>
  <c r="E1017" i="4"/>
  <c r="F1017" i="4"/>
  <c r="G1017" i="4"/>
  <c r="H1017" i="4" s="1"/>
  <c r="B1018" i="4"/>
  <c r="C1018" i="4"/>
  <c r="D1018" i="4"/>
  <c r="E1018" i="4"/>
  <c r="F1018" i="4"/>
  <c r="G1018" i="4"/>
  <c r="H1018" i="4" s="1"/>
  <c r="B1019" i="4"/>
  <c r="C1019" i="4"/>
  <c r="D1019" i="4"/>
  <c r="E1019" i="4"/>
  <c r="F1019" i="4"/>
  <c r="G1019" i="4"/>
  <c r="H1019" i="4" s="1"/>
  <c r="B1020" i="4"/>
  <c r="C1020" i="4"/>
  <c r="D1020" i="4"/>
  <c r="E1020" i="4"/>
  <c r="F1020" i="4"/>
  <c r="G1020" i="4"/>
  <c r="H1020" i="4" s="1"/>
  <c r="B1021" i="4"/>
  <c r="C1021" i="4"/>
  <c r="D1021" i="4"/>
  <c r="E1021" i="4"/>
  <c r="F1021" i="4"/>
  <c r="G1021" i="4"/>
  <c r="H1021" i="4" s="1"/>
  <c r="B1022" i="4"/>
  <c r="C1022" i="4"/>
  <c r="D1022" i="4"/>
  <c r="E1022" i="4"/>
  <c r="F1022" i="4"/>
  <c r="G1022" i="4"/>
  <c r="H1022" i="4" s="1"/>
  <c r="B1023" i="4"/>
  <c r="C1023" i="4"/>
  <c r="D1023" i="4"/>
  <c r="E1023" i="4"/>
  <c r="F1023" i="4"/>
  <c r="G1023" i="4"/>
  <c r="H1023" i="4" s="1"/>
  <c r="B1024" i="4"/>
  <c r="C1024" i="4"/>
  <c r="D1024" i="4"/>
  <c r="E1024" i="4"/>
  <c r="F1024" i="4"/>
  <c r="G1024" i="4"/>
  <c r="H1024" i="4" s="1"/>
  <c r="B1025" i="4"/>
  <c r="C1025" i="4"/>
  <c r="D1025" i="4"/>
  <c r="E1025" i="4"/>
  <c r="F1025" i="4"/>
  <c r="G1025" i="4"/>
  <c r="H1025" i="4" s="1"/>
  <c r="B1026" i="4"/>
  <c r="C1026" i="4"/>
  <c r="D1026" i="4"/>
  <c r="E1026" i="4"/>
  <c r="F1026" i="4"/>
  <c r="G1026" i="4"/>
  <c r="H1026" i="4" s="1"/>
  <c r="B1027" i="4"/>
  <c r="C1027" i="4"/>
  <c r="D1027" i="4"/>
  <c r="E1027" i="4"/>
  <c r="F1027" i="4"/>
  <c r="G1027" i="4"/>
  <c r="H1027" i="4" s="1"/>
  <c r="B1028" i="4"/>
  <c r="C1028" i="4"/>
  <c r="D1028" i="4"/>
  <c r="E1028" i="4"/>
  <c r="F1028" i="4"/>
  <c r="G1028" i="4"/>
  <c r="H1028" i="4" s="1"/>
  <c r="B1029" i="4"/>
  <c r="C1029" i="4"/>
  <c r="D1029" i="4"/>
  <c r="E1029" i="4"/>
  <c r="F1029" i="4"/>
  <c r="G1029" i="4"/>
  <c r="H1029" i="4" s="1"/>
  <c r="B1030" i="4"/>
  <c r="C1030" i="4"/>
  <c r="D1030" i="4"/>
  <c r="E1030" i="4"/>
  <c r="F1030" i="4"/>
  <c r="G1030" i="4"/>
  <c r="H1030" i="4" s="1"/>
  <c r="B1031" i="4"/>
  <c r="C1031" i="4"/>
  <c r="D1031" i="4"/>
  <c r="E1031" i="4"/>
  <c r="F1031" i="4"/>
  <c r="G1031" i="4"/>
  <c r="H1031" i="4" s="1"/>
  <c r="B1032" i="4"/>
  <c r="C1032" i="4"/>
  <c r="D1032" i="4"/>
  <c r="E1032" i="4"/>
  <c r="F1032" i="4"/>
  <c r="G1032" i="4"/>
  <c r="H1032" i="4" s="1"/>
  <c r="B1033" i="4"/>
  <c r="C1033" i="4"/>
  <c r="D1033" i="4"/>
  <c r="E1033" i="4"/>
  <c r="F1033" i="4"/>
  <c r="G1033" i="4"/>
  <c r="H1033" i="4" s="1"/>
  <c r="B1034" i="4"/>
  <c r="C1034" i="4"/>
  <c r="D1034" i="4"/>
  <c r="E1034" i="4"/>
  <c r="F1034" i="4"/>
  <c r="G1034" i="4"/>
  <c r="H1034" i="4" s="1"/>
  <c r="B1035" i="4"/>
  <c r="C1035" i="4"/>
  <c r="D1035" i="4"/>
  <c r="E1035" i="4"/>
  <c r="F1035" i="4"/>
  <c r="G1035" i="4"/>
  <c r="H1035" i="4" s="1"/>
  <c r="B1036" i="4"/>
  <c r="C1036" i="4"/>
  <c r="D1036" i="4"/>
  <c r="E1036" i="4"/>
  <c r="F1036" i="4"/>
  <c r="G1036" i="4"/>
  <c r="H1036" i="4" s="1"/>
  <c r="B1037" i="4"/>
  <c r="C1037" i="4"/>
  <c r="D1037" i="4"/>
  <c r="E1037" i="4"/>
  <c r="F1037" i="4"/>
  <c r="G1037" i="4"/>
  <c r="H1037" i="4" s="1"/>
  <c r="B1038" i="4"/>
  <c r="C1038" i="4"/>
  <c r="D1038" i="4"/>
  <c r="E1038" i="4"/>
  <c r="F1038" i="4"/>
  <c r="G1038" i="4"/>
  <c r="H1038" i="4" s="1"/>
  <c r="B1039" i="4"/>
  <c r="C1039" i="4"/>
  <c r="D1039" i="4"/>
  <c r="E1039" i="4"/>
  <c r="F1039" i="4"/>
  <c r="G1039" i="4"/>
  <c r="H1039" i="4" s="1"/>
  <c r="B1040" i="4"/>
  <c r="C1040" i="4"/>
  <c r="D1040" i="4"/>
  <c r="E1040" i="4"/>
  <c r="F1040" i="4"/>
  <c r="G1040" i="4"/>
  <c r="H1040" i="4" s="1"/>
  <c r="B1041" i="4"/>
  <c r="C1041" i="4"/>
  <c r="D1041" i="4"/>
  <c r="E1041" i="4"/>
  <c r="F1041" i="4"/>
  <c r="G1041" i="4"/>
  <c r="H1041" i="4" s="1"/>
  <c r="B1042" i="4"/>
  <c r="C1042" i="4"/>
  <c r="D1042" i="4"/>
  <c r="E1042" i="4"/>
  <c r="F1042" i="4"/>
  <c r="G1042" i="4"/>
  <c r="H1042" i="4" s="1"/>
  <c r="B1043" i="4"/>
  <c r="C1043" i="4"/>
  <c r="D1043" i="4"/>
  <c r="E1043" i="4"/>
  <c r="F1043" i="4"/>
  <c r="G1043" i="4"/>
  <c r="H1043" i="4" s="1"/>
  <c r="B1044" i="4"/>
  <c r="C1044" i="4"/>
  <c r="D1044" i="4"/>
  <c r="E1044" i="4"/>
  <c r="F1044" i="4"/>
  <c r="G1044" i="4"/>
  <c r="H1044" i="4" s="1"/>
  <c r="B1045" i="4"/>
  <c r="C1045" i="4"/>
  <c r="D1045" i="4"/>
  <c r="E1045" i="4"/>
  <c r="F1045" i="4"/>
  <c r="G1045" i="4"/>
  <c r="H1045" i="4" s="1"/>
  <c r="B1046" i="4"/>
  <c r="C1046" i="4"/>
  <c r="D1046" i="4"/>
  <c r="E1046" i="4"/>
  <c r="F1046" i="4"/>
  <c r="G1046" i="4"/>
  <c r="H1046" i="4" s="1"/>
  <c r="B1047" i="4"/>
  <c r="C1047" i="4"/>
  <c r="D1047" i="4"/>
  <c r="E1047" i="4"/>
  <c r="F1047" i="4"/>
  <c r="G1047" i="4"/>
  <c r="H1047" i="4" s="1"/>
  <c r="B1048" i="4"/>
  <c r="C1048" i="4"/>
  <c r="D1048" i="4"/>
  <c r="E1048" i="4"/>
  <c r="H1048" i="4" s="1"/>
  <c r="F1048" i="4"/>
  <c r="G1048" i="4"/>
  <c r="B1049" i="4"/>
  <c r="C1049" i="4"/>
  <c r="D1049" i="4"/>
  <c r="E1049" i="4"/>
  <c r="F1049" i="4"/>
  <c r="B1050" i="4"/>
  <c r="C1050" i="4"/>
  <c r="D1050" i="4"/>
  <c r="E1050" i="4"/>
  <c r="F1050" i="4"/>
  <c r="B1051" i="4"/>
  <c r="C1051" i="4"/>
  <c r="D1051" i="4" s="1"/>
  <c r="E1051" i="4"/>
  <c r="F1051" i="4"/>
  <c r="B1052" i="4"/>
  <c r="C1052" i="4"/>
  <c r="D1052" i="4" s="1"/>
  <c r="E1052" i="4"/>
  <c r="F1052" i="4"/>
  <c r="B1053" i="4"/>
  <c r="C1053" i="4"/>
  <c r="D1053" i="4"/>
  <c r="E1053" i="4"/>
  <c r="F1053" i="4"/>
  <c r="B1054" i="4"/>
  <c r="C1054" i="4"/>
  <c r="D1054" i="4" s="1"/>
  <c r="E1054" i="4"/>
  <c r="F1054" i="4"/>
  <c r="B1055" i="4"/>
  <c r="C1055" i="4"/>
  <c r="D1055" i="4"/>
  <c r="E1055" i="4"/>
  <c r="F1055" i="4"/>
  <c r="B1056" i="4"/>
  <c r="C1056" i="4"/>
  <c r="D1056" i="4"/>
  <c r="E1056" i="4"/>
  <c r="F1056" i="4"/>
  <c r="B1057" i="4"/>
  <c r="C1057" i="4"/>
  <c r="D1057" i="4"/>
  <c r="E1057" i="4"/>
  <c r="F1057" i="4"/>
  <c r="B1058" i="4"/>
  <c r="C1058" i="4"/>
  <c r="D1058" i="4"/>
  <c r="E1058" i="4"/>
  <c r="F1058" i="4"/>
  <c r="B1059" i="4"/>
  <c r="C1059" i="4"/>
  <c r="D1059" i="4"/>
  <c r="E1059" i="4"/>
  <c r="F1059" i="4"/>
  <c r="B1060" i="4"/>
  <c r="C1060" i="4"/>
  <c r="D1060" i="4"/>
  <c r="E1060" i="4"/>
  <c r="F1060" i="4"/>
  <c r="B1061" i="4"/>
  <c r="C1061" i="4"/>
  <c r="D1061" i="4"/>
  <c r="E1061" i="4"/>
  <c r="F1061" i="4"/>
  <c r="B1062" i="4"/>
  <c r="C1062" i="4"/>
  <c r="D1062" i="4"/>
  <c r="E1062" i="4"/>
  <c r="F1062" i="4"/>
  <c r="B1063" i="4"/>
  <c r="C1063" i="4"/>
  <c r="D1063" i="4"/>
  <c r="E1063" i="4"/>
  <c r="F1063" i="4"/>
  <c r="B1064" i="4"/>
  <c r="C1064" i="4"/>
  <c r="D1064" i="4"/>
  <c r="E1064" i="4"/>
  <c r="F1064" i="4"/>
  <c r="B1065" i="4"/>
  <c r="C1065" i="4"/>
  <c r="D1065" i="4"/>
  <c r="E1065" i="4"/>
  <c r="F1065" i="4"/>
  <c r="B1066" i="4"/>
  <c r="C1066" i="4"/>
  <c r="D1066" i="4"/>
  <c r="E1066" i="4"/>
  <c r="F1066" i="4"/>
  <c r="B1067" i="4"/>
  <c r="C1067" i="4"/>
  <c r="D1067" i="4"/>
  <c r="E1067" i="4"/>
  <c r="F1067" i="4"/>
  <c r="B1068" i="4"/>
  <c r="C1068" i="4"/>
  <c r="D1068" i="4"/>
  <c r="E1068" i="4"/>
  <c r="F1068" i="4"/>
  <c r="B1069" i="4"/>
  <c r="C1069" i="4"/>
  <c r="D1069" i="4"/>
  <c r="E1069" i="4"/>
  <c r="F1069" i="4"/>
  <c r="B1070" i="4"/>
  <c r="C1070" i="4"/>
  <c r="D1070" i="4"/>
  <c r="E1070" i="4"/>
  <c r="F1070" i="4"/>
  <c r="B1071" i="4"/>
  <c r="C1071" i="4"/>
  <c r="D1071" i="4"/>
  <c r="E1071" i="4"/>
  <c r="F1071" i="4"/>
  <c r="B1072" i="4"/>
  <c r="C1072" i="4"/>
  <c r="D1072" i="4"/>
  <c r="E1072" i="4"/>
  <c r="F1072" i="4"/>
  <c r="B1073" i="4"/>
  <c r="C1073" i="4"/>
  <c r="D1073" i="4"/>
  <c r="E1073" i="4"/>
  <c r="F1073" i="4"/>
  <c r="B1074" i="4"/>
  <c r="C1074" i="4"/>
  <c r="D1074" i="4"/>
  <c r="E1074" i="4"/>
  <c r="F1074" i="4"/>
  <c r="B1075" i="4"/>
  <c r="C1075" i="4"/>
  <c r="D1075" i="4"/>
  <c r="E1075" i="4"/>
  <c r="F1075" i="4"/>
  <c r="B1076" i="4"/>
  <c r="C1076" i="4"/>
  <c r="D1076" i="4"/>
  <c r="E1076" i="4"/>
  <c r="F1076" i="4"/>
  <c r="G1076" i="4" s="1"/>
  <c r="B1077" i="4"/>
  <c r="C1077" i="4"/>
  <c r="D1077" i="4"/>
  <c r="E1077" i="4"/>
  <c r="F1077" i="4"/>
  <c r="B1078" i="4"/>
  <c r="C1078" i="4"/>
  <c r="D1078" i="4"/>
  <c r="E1078" i="4"/>
  <c r="F1078" i="4"/>
  <c r="B1079" i="4"/>
  <c r="C1079" i="4"/>
  <c r="D1079" i="4" s="1"/>
  <c r="E1079" i="4"/>
  <c r="F1079" i="4"/>
  <c r="B1080" i="4"/>
  <c r="C1080" i="4"/>
  <c r="D1080" i="4"/>
  <c r="E1080" i="4"/>
  <c r="F1080" i="4"/>
  <c r="B1081" i="4"/>
  <c r="C1081" i="4"/>
  <c r="D1081" i="4"/>
  <c r="E1081" i="4"/>
  <c r="F1081" i="4"/>
  <c r="B1082" i="4"/>
  <c r="C1082" i="4"/>
  <c r="D1082" i="4"/>
  <c r="E1082" i="4"/>
  <c r="F1082" i="4"/>
  <c r="B1083" i="4"/>
  <c r="C1083" i="4"/>
  <c r="D1083" i="4"/>
  <c r="E1083" i="4"/>
  <c r="F1083" i="4"/>
  <c r="B1084" i="4"/>
  <c r="C1084" i="4"/>
  <c r="D1084" i="4"/>
  <c r="E1084" i="4"/>
  <c r="F1084" i="4"/>
  <c r="B1085" i="4"/>
  <c r="C1085" i="4"/>
  <c r="D1085" i="4"/>
  <c r="E1085" i="4"/>
  <c r="F1085" i="4"/>
  <c r="B1086" i="4"/>
  <c r="C1086" i="4"/>
  <c r="D1086" i="4"/>
  <c r="E1086" i="4"/>
  <c r="F1086" i="4"/>
  <c r="B1087" i="4"/>
  <c r="C1087" i="4"/>
  <c r="D1087" i="4"/>
  <c r="E1087" i="4"/>
  <c r="F1087" i="4"/>
  <c r="B1088" i="4"/>
  <c r="C1088" i="4"/>
  <c r="D1088" i="4"/>
  <c r="E1088" i="4"/>
  <c r="F1088" i="4"/>
  <c r="B1089" i="4"/>
  <c r="C1089" i="4"/>
  <c r="D1089" i="4"/>
  <c r="E1089" i="4"/>
  <c r="F1089" i="4"/>
  <c r="B1090" i="4"/>
  <c r="C1090" i="4"/>
  <c r="D1090" i="4"/>
  <c r="E1090" i="4"/>
  <c r="F1090" i="4"/>
  <c r="B1091" i="4"/>
  <c r="C1091" i="4"/>
  <c r="D1091" i="4"/>
  <c r="E1091" i="4"/>
  <c r="F1091" i="4"/>
  <c r="B1092" i="4"/>
  <c r="C1092" i="4"/>
  <c r="D1092" i="4"/>
  <c r="E1092" i="4"/>
  <c r="F1092" i="4"/>
  <c r="B1093" i="4"/>
  <c r="C1093" i="4"/>
  <c r="D1093" i="4"/>
  <c r="E1093" i="4"/>
  <c r="F1093" i="4"/>
  <c r="B1094" i="4"/>
  <c r="C1094" i="4"/>
  <c r="D1094" i="4" s="1"/>
  <c r="E1094" i="4"/>
  <c r="F1094" i="4"/>
  <c r="B1095" i="4"/>
  <c r="C1095" i="4"/>
  <c r="D1095" i="4"/>
  <c r="E1095" i="4"/>
  <c r="F1095" i="4"/>
  <c r="B1096" i="4"/>
  <c r="C1096" i="4"/>
  <c r="D1096" i="4"/>
  <c r="E1096" i="4"/>
  <c r="F1096" i="4"/>
  <c r="B1097" i="4"/>
  <c r="C1097" i="4"/>
  <c r="D1097" i="4"/>
  <c r="E1097" i="4"/>
  <c r="F1097" i="4"/>
  <c r="B1098" i="4"/>
  <c r="C1098" i="4"/>
  <c r="D1098" i="4"/>
  <c r="E1098" i="4"/>
  <c r="F1098" i="4"/>
  <c r="B1099" i="4"/>
  <c r="C1099" i="4"/>
  <c r="D1099" i="4"/>
  <c r="E1099" i="4"/>
  <c r="F1099" i="4"/>
  <c r="B1100" i="4"/>
  <c r="C1100" i="4"/>
  <c r="D1100" i="4"/>
  <c r="E1100" i="4"/>
  <c r="F1100" i="4"/>
  <c r="B1101" i="4"/>
  <c r="C1101" i="4"/>
  <c r="D1101" i="4"/>
  <c r="E1101" i="4"/>
  <c r="F1101" i="4"/>
  <c r="B1102" i="4"/>
  <c r="C1102" i="4"/>
  <c r="D1102" i="4" s="1"/>
  <c r="E1102" i="4"/>
  <c r="F1102" i="4"/>
  <c r="B1103" i="4"/>
  <c r="C1103" i="4"/>
  <c r="D1103" i="4" s="1"/>
  <c r="E1103" i="4"/>
  <c r="F1103" i="4"/>
  <c r="B1104" i="4"/>
  <c r="C1104" i="4"/>
  <c r="D1104" i="4" s="1"/>
  <c r="E1104" i="4"/>
  <c r="F1104" i="4"/>
  <c r="B1105" i="4"/>
  <c r="C1105" i="4"/>
  <c r="D1105" i="4"/>
  <c r="E1105" i="4"/>
  <c r="F1105" i="4"/>
  <c r="B1106" i="4"/>
  <c r="C1106" i="4"/>
  <c r="D1106" i="4"/>
  <c r="E1106" i="4"/>
  <c r="F1106" i="4"/>
  <c r="B1107" i="4"/>
  <c r="C1107" i="4"/>
  <c r="D1107" i="4"/>
  <c r="E1107" i="4"/>
  <c r="F1107" i="4"/>
  <c r="B1108" i="4"/>
  <c r="C1108" i="4"/>
  <c r="D1108" i="4"/>
  <c r="E1108" i="4"/>
  <c r="F1108" i="4"/>
  <c r="B1109" i="4"/>
  <c r="C1109" i="4"/>
  <c r="D1109" i="4"/>
  <c r="E1109" i="4"/>
  <c r="F1109" i="4"/>
  <c r="B1110" i="4"/>
  <c r="C1110" i="4"/>
  <c r="D1110" i="4"/>
  <c r="E1110" i="4"/>
  <c r="F1110" i="4"/>
  <c r="B1111" i="4"/>
  <c r="C1111" i="4"/>
  <c r="D1111" i="4"/>
  <c r="E1111" i="4"/>
  <c r="F1111" i="4"/>
  <c r="B1112" i="4"/>
  <c r="C1112" i="4"/>
  <c r="D1112" i="4" s="1"/>
  <c r="E1112" i="4"/>
  <c r="F1112" i="4"/>
  <c r="B1113" i="4"/>
  <c r="C1113" i="4"/>
  <c r="D1113" i="4"/>
  <c r="E1113" i="4"/>
  <c r="F1113" i="4"/>
  <c r="B1114" i="4"/>
  <c r="C1114" i="4"/>
  <c r="D1114" i="4"/>
  <c r="E1114" i="4"/>
  <c r="F1114" i="4"/>
  <c r="B1115" i="4"/>
  <c r="C1115" i="4"/>
  <c r="D1115" i="4" s="1"/>
  <c r="E1115" i="4"/>
  <c r="F1115" i="4"/>
  <c r="B1116" i="4"/>
  <c r="C1116" i="4"/>
  <c r="D1116" i="4"/>
  <c r="E1116" i="4"/>
  <c r="F1116" i="4"/>
  <c r="B1117" i="4"/>
  <c r="C1117" i="4"/>
  <c r="D1117" i="4"/>
  <c r="E1117" i="4"/>
  <c r="F1117" i="4"/>
  <c r="B1118" i="4"/>
  <c r="C1118" i="4"/>
  <c r="D1118" i="4"/>
  <c r="E1118" i="4"/>
  <c r="F1118" i="4"/>
  <c r="B1119" i="4"/>
  <c r="C1119" i="4"/>
  <c r="D1119" i="4" s="1"/>
  <c r="E1119" i="4"/>
  <c r="F1119" i="4"/>
  <c r="B1120" i="4"/>
  <c r="C1120" i="4"/>
  <c r="D1120" i="4"/>
  <c r="E1120" i="4"/>
  <c r="F1120" i="4"/>
  <c r="B1121" i="4"/>
  <c r="C1121" i="4"/>
  <c r="D1121" i="4"/>
  <c r="E1121" i="4"/>
  <c r="F1121" i="4"/>
  <c r="B1122" i="4"/>
  <c r="C1122" i="4"/>
  <c r="D1122" i="4"/>
  <c r="E1122" i="4"/>
  <c r="F1122" i="4"/>
  <c r="B1123" i="4"/>
  <c r="C1123" i="4"/>
  <c r="D1123" i="4"/>
  <c r="E1123" i="4"/>
  <c r="F1123" i="4"/>
  <c r="B1124" i="4"/>
  <c r="C1124" i="4"/>
  <c r="D1124" i="4" s="1"/>
  <c r="E1124" i="4"/>
  <c r="F1124" i="4"/>
  <c r="B1125" i="4"/>
  <c r="C1125" i="4"/>
  <c r="D1125" i="4"/>
  <c r="E1125" i="4"/>
  <c r="F1125" i="4"/>
  <c r="B1126" i="4"/>
  <c r="C1126" i="4"/>
  <c r="D1126" i="4"/>
  <c r="E1126" i="4"/>
  <c r="F1126" i="4"/>
  <c r="B1127" i="4"/>
  <c r="C1127" i="4"/>
  <c r="D1127" i="4" s="1"/>
  <c r="E1127" i="4"/>
  <c r="F1127" i="4"/>
  <c r="B1128" i="4"/>
  <c r="C1128" i="4"/>
  <c r="D1128" i="4"/>
  <c r="E1128" i="4"/>
  <c r="F1128" i="4"/>
  <c r="B1129" i="4"/>
  <c r="C1129" i="4"/>
  <c r="D1129" i="4"/>
  <c r="E1129" i="4"/>
  <c r="F1129" i="4"/>
  <c r="B1130" i="4"/>
  <c r="C1130" i="4"/>
  <c r="D1130" i="4" s="1"/>
  <c r="E1130" i="4"/>
  <c r="F1130" i="4"/>
  <c r="B1131" i="4"/>
  <c r="C1131" i="4"/>
  <c r="D1131" i="4"/>
  <c r="E1131" i="4"/>
  <c r="F1131" i="4"/>
  <c r="B1132" i="4"/>
  <c r="C1132" i="4"/>
  <c r="D1132" i="4"/>
  <c r="E1132" i="4"/>
  <c r="F1132" i="4"/>
  <c r="B1133" i="4"/>
  <c r="C1133" i="4"/>
  <c r="D1133" i="4"/>
  <c r="E1133" i="4"/>
  <c r="F1133" i="4"/>
  <c r="B1134" i="4"/>
  <c r="C1134" i="4"/>
  <c r="D1134" i="4" s="1"/>
  <c r="E1134" i="4"/>
  <c r="F1134" i="4"/>
  <c r="B1135" i="4"/>
  <c r="C1135" i="4"/>
  <c r="D1135" i="4"/>
  <c r="E1135" i="4"/>
  <c r="F1135" i="4"/>
  <c r="B1136" i="4"/>
  <c r="C1136" i="4"/>
  <c r="D1136" i="4"/>
  <c r="E1136" i="4"/>
  <c r="F1136" i="4"/>
  <c r="B1137" i="4"/>
  <c r="C1137" i="4"/>
  <c r="D1137" i="4"/>
  <c r="E1137" i="4"/>
  <c r="F1137" i="4"/>
  <c r="B1138" i="4"/>
  <c r="C1138" i="4"/>
  <c r="D1138" i="4"/>
  <c r="E1138" i="4"/>
  <c r="F1138" i="4"/>
  <c r="B1139" i="4"/>
  <c r="C1139" i="4"/>
  <c r="D1139" i="4"/>
  <c r="E1139" i="4"/>
  <c r="F1139" i="4"/>
  <c r="B1140" i="4"/>
  <c r="C1140" i="4"/>
  <c r="D1140" i="4"/>
  <c r="E1140" i="4"/>
  <c r="F1140" i="4"/>
  <c r="G1140" i="4" s="1"/>
  <c r="B1141" i="4"/>
  <c r="C1141" i="4"/>
  <c r="D1141" i="4" s="1"/>
  <c r="E1141" i="4"/>
  <c r="F1141" i="4"/>
  <c r="B1142" i="4"/>
  <c r="C1142" i="4"/>
  <c r="D1142" i="4"/>
  <c r="E1142" i="4"/>
  <c r="F1142" i="4"/>
  <c r="B1143" i="4"/>
  <c r="C1143" i="4"/>
  <c r="D1143" i="4" s="1"/>
  <c r="E1143" i="4"/>
  <c r="F1143" i="4"/>
  <c r="B1144" i="4"/>
  <c r="C1144" i="4"/>
  <c r="D1144" i="4"/>
  <c r="E1144" i="4"/>
  <c r="F1144" i="4"/>
  <c r="B1145" i="4"/>
  <c r="C1145" i="4"/>
  <c r="D1145" i="4"/>
  <c r="E1145" i="4"/>
  <c r="F1145" i="4"/>
  <c r="B1146" i="4"/>
  <c r="C1146" i="4"/>
  <c r="D1146" i="4" s="1"/>
  <c r="E1146" i="4"/>
  <c r="F1146" i="4"/>
  <c r="B1147" i="4"/>
  <c r="C1147" i="4"/>
  <c r="D1147" i="4"/>
  <c r="E1147" i="4"/>
  <c r="F1147" i="4"/>
  <c r="B1148" i="4"/>
  <c r="C1148" i="4"/>
  <c r="D1148" i="4"/>
  <c r="E1148" i="4"/>
  <c r="F1148" i="4"/>
  <c r="B1149" i="4"/>
  <c r="C1149" i="4"/>
  <c r="D1149" i="4" s="1"/>
  <c r="E1149" i="4"/>
  <c r="F1149" i="4"/>
  <c r="B1150" i="4"/>
  <c r="C1150" i="4"/>
  <c r="D1150" i="4"/>
  <c r="E1150" i="4"/>
  <c r="F1150" i="4"/>
  <c r="B1151" i="4"/>
  <c r="C1151" i="4"/>
  <c r="D1151" i="4" s="1"/>
  <c r="E1151" i="4"/>
  <c r="F1151" i="4"/>
  <c r="B1152" i="4"/>
  <c r="C1152" i="4"/>
  <c r="D1152" i="4" s="1"/>
  <c r="E1152" i="4"/>
  <c r="F1152" i="4"/>
  <c r="B1153" i="4"/>
  <c r="C1153" i="4"/>
  <c r="D1153" i="4"/>
  <c r="E1153" i="4"/>
  <c r="F1153" i="4"/>
  <c r="B1154" i="4"/>
  <c r="C1154" i="4"/>
  <c r="D1154" i="4"/>
  <c r="E1154" i="4"/>
  <c r="F1154" i="4"/>
  <c r="B1155" i="4"/>
  <c r="C1155" i="4"/>
  <c r="D1155" i="4"/>
  <c r="E1155" i="4"/>
  <c r="F1155" i="4"/>
  <c r="B1156" i="4"/>
  <c r="C1156" i="4"/>
  <c r="D1156" i="4"/>
  <c r="E1156" i="4"/>
  <c r="F1156" i="4"/>
  <c r="B1157" i="4"/>
  <c r="C1157" i="4"/>
  <c r="D1157" i="4"/>
  <c r="E1157" i="4"/>
  <c r="F1157" i="4"/>
  <c r="B1158" i="4"/>
  <c r="C1158" i="4"/>
  <c r="D1158" i="4"/>
  <c r="E1158" i="4"/>
  <c r="F1158" i="4"/>
  <c r="B1159" i="4"/>
  <c r="C1159" i="4"/>
  <c r="D1159" i="4"/>
  <c r="E1159" i="4"/>
  <c r="F1159" i="4"/>
  <c r="B1160" i="4"/>
  <c r="C1160" i="4"/>
  <c r="E1160" i="4"/>
  <c r="F1160" i="4"/>
  <c r="B1161" i="4"/>
  <c r="C1161" i="4"/>
  <c r="E1161" i="4"/>
  <c r="F1161" i="4"/>
  <c r="B1162" i="4"/>
  <c r="C1162" i="4"/>
  <c r="D1162" i="4"/>
  <c r="E1162" i="4"/>
  <c r="F1162" i="4"/>
  <c r="B1163" i="4"/>
  <c r="C1163" i="4"/>
  <c r="D1163" i="4"/>
  <c r="E1163" i="4"/>
  <c r="F1163" i="4"/>
  <c r="B1164" i="4"/>
  <c r="C1164" i="4"/>
  <c r="D1164" i="4" s="1"/>
  <c r="E1164" i="4"/>
  <c r="F1164" i="4"/>
  <c r="B1165" i="4"/>
  <c r="C1165" i="4"/>
  <c r="D1165" i="4"/>
  <c r="E1165" i="4"/>
  <c r="F1165" i="4"/>
  <c r="B1166" i="4"/>
  <c r="C1166" i="4"/>
  <c r="D1166" i="4"/>
  <c r="E1166" i="4"/>
  <c r="F1166" i="4"/>
  <c r="B1167" i="4"/>
  <c r="C1167" i="4"/>
  <c r="D1167" i="4"/>
  <c r="E1167" i="4"/>
  <c r="F1167" i="4"/>
  <c r="B1168" i="4"/>
  <c r="C1168" i="4"/>
  <c r="D1168" i="4" s="1"/>
  <c r="E1168" i="4"/>
  <c r="F1168" i="4"/>
  <c r="B1169" i="4"/>
  <c r="C1169" i="4"/>
  <c r="D1169" i="4"/>
  <c r="E1169" i="4"/>
  <c r="F1169" i="4"/>
  <c r="B1170" i="4"/>
  <c r="C1170" i="4"/>
  <c r="D1170" i="4" s="1"/>
  <c r="E1170" i="4"/>
  <c r="F1170" i="4"/>
  <c r="B1171" i="4"/>
  <c r="C1171" i="4"/>
  <c r="D1171" i="4"/>
  <c r="E1171" i="4"/>
  <c r="F1171" i="4"/>
  <c r="B1172" i="4"/>
  <c r="C1172" i="4"/>
  <c r="D1172" i="4" s="1"/>
  <c r="E1172" i="4"/>
  <c r="F1172" i="4"/>
  <c r="B1173" i="4"/>
  <c r="C1173" i="4"/>
  <c r="D1173" i="4"/>
  <c r="E1173" i="4"/>
  <c r="F1173" i="4"/>
  <c r="B1174" i="4"/>
  <c r="C1174" i="4"/>
  <c r="D1174" i="4"/>
  <c r="E1174" i="4"/>
  <c r="F1174" i="4"/>
  <c r="B1175" i="4"/>
  <c r="C1175" i="4"/>
  <c r="D1175" i="4" s="1"/>
  <c r="E1175" i="4"/>
  <c r="F1175" i="4"/>
  <c r="B1176" i="4"/>
  <c r="C1176" i="4"/>
  <c r="D1176" i="4"/>
  <c r="E1176" i="4"/>
  <c r="F1176" i="4"/>
  <c r="B1177" i="4"/>
  <c r="C1177" i="4"/>
  <c r="D1177" i="4" s="1"/>
  <c r="E1177" i="4"/>
  <c r="F1177" i="4"/>
  <c r="B1178" i="4"/>
  <c r="C1178" i="4"/>
  <c r="D1178" i="4"/>
  <c r="E1178" i="4"/>
  <c r="F1178" i="4"/>
  <c r="B1179" i="4"/>
  <c r="C1179" i="4"/>
  <c r="D1179" i="4"/>
  <c r="E1179" i="4"/>
  <c r="F1179" i="4"/>
  <c r="B1180" i="4"/>
  <c r="C1180" i="4"/>
  <c r="D1180" i="4"/>
  <c r="E1180" i="4"/>
  <c r="F1180" i="4"/>
  <c r="B1181" i="4"/>
  <c r="C1181" i="4"/>
  <c r="D1181" i="4" s="1"/>
  <c r="E1181" i="4"/>
  <c r="F1181" i="4"/>
  <c r="B1182" i="4"/>
  <c r="C1182" i="4"/>
  <c r="D1182" i="4"/>
  <c r="E1182" i="4"/>
  <c r="F1182" i="4"/>
  <c r="B1183" i="4"/>
  <c r="C1183" i="4"/>
  <c r="D1183" i="4"/>
  <c r="E1183" i="4"/>
  <c r="F1183" i="4"/>
  <c r="B1184" i="4"/>
  <c r="C1184" i="4"/>
  <c r="D1184" i="4"/>
  <c r="E1184" i="4"/>
  <c r="F1184" i="4"/>
  <c r="B1185" i="4"/>
  <c r="C1185" i="4"/>
  <c r="D1185" i="4"/>
  <c r="E1185" i="4"/>
  <c r="F1185" i="4"/>
  <c r="B1186" i="4"/>
  <c r="C1186" i="4"/>
  <c r="D1186" i="4" s="1"/>
  <c r="E1186" i="4"/>
  <c r="F1186" i="4"/>
  <c r="B1187" i="4"/>
  <c r="C1187" i="4"/>
  <c r="D1187" i="4" s="1"/>
  <c r="E1187" i="4"/>
  <c r="F1187" i="4"/>
  <c r="B1188" i="4"/>
  <c r="C1188" i="4"/>
  <c r="D1188" i="4"/>
  <c r="E1188" i="4"/>
  <c r="F1188" i="4"/>
  <c r="B1189" i="4"/>
  <c r="C1189" i="4"/>
  <c r="D1189" i="4" s="1"/>
  <c r="E1189" i="4"/>
  <c r="F1189" i="4"/>
  <c r="B1190" i="4"/>
  <c r="C1190" i="4"/>
  <c r="D1190" i="4" s="1"/>
  <c r="E1190" i="4"/>
  <c r="F1190" i="4"/>
  <c r="B1191" i="4"/>
  <c r="C1191" i="4"/>
  <c r="D1191" i="4" s="1"/>
  <c r="E1191" i="4"/>
  <c r="F1191" i="4"/>
  <c r="B1192" i="4"/>
  <c r="C1192" i="4"/>
  <c r="D1192" i="4"/>
  <c r="E1192" i="4"/>
  <c r="F1192" i="4"/>
  <c r="B1193" i="4"/>
  <c r="C1193" i="4"/>
  <c r="D1193" i="4"/>
  <c r="E1193" i="4"/>
  <c r="F1193" i="4"/>
  <c r="B1194" i="4"/>
  <c r="C1194" i="4"/>
  <c r="D1194" i="4"/>
  <c r="E1194" i="4"/>
  <c r="F1194" i="4"/>
  <c r="B1195" i="4"/>
  <c r="C1195" i="4"/>
  <c r="D1195" i="4" s="1"/>
  <c r="E1195" i="4"/>
  <c r="F1195" i="4"/>
  <c r="B1196" i="4"/>
  <c r="C1196" i="4"/>
  <c r="D1196" i="4"/>
  <c r="E1196" i="4"/>
  <c r="F1196" i="4"/>
  <c r="B1197" i="4"/>
  <c r="C1197" i="4"/>
  <c r="D1197" i="4" s="1"/>
  <c r="E1197" i="4"/>
  <c r="F1197" i="4"/>
  <c r="B1198" i="4"/>
  <c r="C1198" i="4"/>
  <c r="D1198" i="4"/>
  <c r="E1198" i="4"/>
  <c r="F1198" i="4"/>
  <c r="B1199" i="4"/>
  <c r="C1199" i="4"/>
  <c r="D1199" i="4"/>
  <c r="E1199" i="4"/>
  <c r="F1199" i="4"/>
  <c r="B1200" i="4"/>
  <c r="C1200" i="4"/>
  <c r="D1200" i="4" s="1"/>
  <c r="E1200" i="4"/>
  <c r="F1200" i="4"/>
  <c r="B1201" i="4"/>
  <c r="C1201" i="4"/>
  <c r="D1201" i="4"/>
  <c r="E1201" i="4"/>
  <c r="F1201" i="4"/>
  <c r="B1202" i="4"/>
  <c r="C1202" i="4"/>
  <c r="D1202" i="4" s="1"/>
  <c r="E1202" i="4"/>
  <c r="F1202" i="4"/>
  <c r="B1203" i="4"/>
  <c r="C1203" i="4"/>
  <c r="D1203" i="4"/>
  <c r="E1203" i="4"/>
  <c r="F1203" i="4"/>
  <c r="B1204" i="4"/>
  <c r="C1204" i="4"/>
  <c r="D1204" i="4"/>
  <c r="E1204" i="4"/>
  <c r="F1204" i="4"/>
  <c r="B1205" i="4"/>
  <c r="C1205" i="4"/>
  <c r="D1205" i="4"/>
  <c r="E1205" i="4"/>
  <c r="F1205" i="4"/>
  <c r="B1206" i="4"/>
  <c r="C1206" i="4"/>
  <c r="D1206" i="4"/>
  <c r="E1206" i="4"/>
  <c r="F1206" i="4"/>
  <c r="B1207" i="4"/>
  <c r="C1207" i="4"/>
  <c r="D1207" i="4"/>
  <c r="E1207" i="4"/>
  <c r="F1207" i="4"/>
  <c r="B1208" i="4"/>
  <c r="C1208" i="4"/>
  <c r="D1208" i="4"/>
  <c r="E1208" i="4"/>
  <c r="F1208" i="4"/>
  <c r="B1209" i="4"/>
  <c r="C1209" i="4"/>
  <c r="D1209" i="4"/>
  <c r="E1209" i="4"/>
  <c r="F1209" i="4"/>
  <c r="B1210" i="4"/>
  <c r="C1210" i="4"/>
  <c r="D1210" i="4"/>
  <c r="E1210" i="4"/>
  <c r="F1210" i="4"/>
  <c r="B1211" i="4"/>
  <c r="C1211" i="4"/>
  <c r="D1211" i="4"/>
  <c r="E1211" i="4"/>
  <c r="F1211" i="4"/>
  <c r="B1212" i="4"/>
  <c r="C1212" i="4"/>
  <c r="D1212" i="4"/>
  <c r="E1212" i="4"/>
  <c r="F1212" i="4"/>
  <c r="B1213" i="4"/>
  <c r="C1213" i="4"/>
  <c r="D1213" i="4"/>
  <c r="E1213" i="4"/>
  <c r="F1213" i="4"/>
  <c r="B1214" i="4"/>
  <c r="C1214" i="4"/>
  <c r="D1214" i="4"/>
  <c r="E1214" i="4"/>
  <c r="F1214" i="4"/>
  <c r="B1215" i="4"/>
  <c r="C1215" i="4"/>
  <c r="D1215" i="4"/>
  <c r="E1215" i="4"/>
  <c r="F1215" i="4"/>
  <c r="B1216" i="4"/>
  <c r="C1216" i="4"/>
  <c r="D1216" i="4"/>
  <c r="E1216" i="4"/>
  <c r="F1216" i="4"/>
  <c r="B1217" i="4"/>
  <c r="C1217" i="4"/>
  <c r="D1217" i="4"/>
  <c r="E1217" i="4"/>
  <c r="F1217" i="4"/>
  <c r="B1218" i="4"/>
  <c r="C1218" i="4"/>
  <c r="D1218" i="4"/>
  <c r="E1218" i="4"/>
  <c r="F1218" i="4"/>
  <c r="B1219" i="4"/>
  <c r="C1219" i="4"/>
  <c r="D1219" i="4" s="1"/>
  <c r="E1219" i="4"/>
  <c r="F1219" i="4"/>
  <c r="B1220" i="4"/>
  <c r="C1220" i="4"/>
  <c r="D1220" i="4" s="1"/>
  <c r="E1220" i="4"/>
  <c r="F1220" i="4"/>
  <c r="B1221" i="4"/>
  <c r="C1221" i="4"/>
  <c r="D1221" i="4"/>
  <c r="E1221" i="4"/>
  <c r="F1221" i="4"/>
  <c r="B1222" i="4"/>
  <c r="C1222" i="4"/>
  <c r="D1222" i="4"/>
  <c r="E1222" i="4"/>
  <c r="F1222" i="4"/>
  <c r="B1223" i="4"/>
  <c r="C1223" i="4"/>
  <c r="D1223" i="4"/>
  <c r="E1223" i="4"/>
  <c r="F1223" i="4"/>
  <c r="B1224" i="4"/>
  <c r="C1224" i="4"/>
  <c r="D1224" i="4"/>
  <c r="E1224" i="4"/>
  <c r="F1224" i="4"/>
  <c r="B1225" i="4"/>
  <c r="C1225" i="4"/>
  <c r="D1225" i="4"/>
  <c r="E1225" i="4"/>
  <c r="F1225" i="4"/>
  <c r="B1226" i="4"/>
  <c r="C1226" i="4"/>
  <c r="D1226" i="4"/>
  <c r="E1226" i="4"/>
  <c r="F1226" i="4"/>
  <c r="B1227" i="4"/>
  <c r="C1227" i="4"/>
  <c r="D1227" i="4"/>
  <c r="E1227" i="4"/>
  <c r="F1227" i="4"/>
  <c r="B1228" i="4"/>
  <c r="C1228" i="4"/>
  <c r="D1228" i="4"/>
  <c r="E1228" i="4"/>
  <c r="F1228" i="4"/>
  <c r="B1229" i="4"/>
  <c r="C1229" i="4"/>
  <c r="D1229" i="4" s="1"/>
  <c r="E1229" i="4"/>
  <c r="F1229" i="4"/>
  <c r="B1230" i="4"/>
  <c r="C1230" i="4"/>
  <c r="D1230" i="4"/>
  <c r="E1230" i="4"/>
  <c r="F1230" i="4"/>
  <c r="B1231" i="4"/>
  <c r="C1231" i="4"/>
  <c r="D1231" i="4"/>
  <c r="E1231" i="4"/>
  <c r="F1231" i="4"/>
  <c r="B1232" i="4"/>
  <c r="C1232" i="4"/>
  <c r="D1232" i="4"/>
  <c r="E1232" i="4"/>
  <c r="F1232" i="4"/>
  <c r="B1233" i="4"/>
  <c r="C1233" i="4"/>
  <c r="D1233" i="4"/>
  <c r="E1233" i="4"/>
  <c r="F1233" i="4"/>
  <c r="B1234" i="4"/>
  <c r="C1234" i="4"/>
  <c r="D1234" i="4"/>
  <c r="E1234" i="4"/>
  <c r="F1234" i="4"/>
  <c r="B1235" i="4"/>
  <c r="C1235" i="4"/>
  <c r="D1235" i="4"/>
  <c r="E1235" i="4"/>
  <c r="F1235" i="4"/>
  <c r="B1236" i="4"/>
  <c r="C1236" i="4"/>
  <c r="D1236" i="4"/>
  <c r="E1236" i="4"/>
  <c r="F1236" i="4"/>
  <c r="B1237" i="4"/>
  <c r="C1237" i="4"/>
  <c r="D1237" i="4"/>
  <c r="E1237" i="4"/>
  <c r="F1237" i="4"/>
  <c r="B1238" i="4"/>
  <c r="C1238" i="4"/>
  <c r="D1238" i="4"/>
  <c r="E1238" i="4"/>
  <c r="F1238" i="4"/>
  <c r="B1239" i="4"/>
  <c r="C1239" i="4"/>
  <c r="D1239" i="4" s="1"/>
  <c r="E1239" i="4"/>
  <c r="F1239" i="4"/>
  <c r="B1240" i="4"/>
  <c r="C1240" i="4"/>
  <c r="D1240" i="4"/>
  <c r="E1240" i="4"/>
  <c r="F1240" i="4"/>
  <c r="B1241" i="4"/>
  <c r="C1241" i="4"/>
  <c r="D1241" i="4"/>
  <c r="E1241" i="4"/>
  <c r="F1241" i="4"/>
  <c r="B1242" i="4"/>
  <c r="C1242" i="4"/>
  <c r="D1242" i="4"/>
  <c r="E1242" i="4"/>
  <c r="F1242" i="4"/>
  <c r="B1243" i="4"/>
  <c r="C1243" i="4"/>
  <c r="D1243" i="4"/>
  <c r="E1243" i="4"/>
  <c r="F1243" i="4"/>
  <c r="B1244" i="4"/>
  <c r="C1244" i="4"/>
  <c r="D1244" i="4"/>
  <c r="E1244" i="4"/>
  <c r="F1244" i="4"/>
  <c r="B1245" i="4"/>
  <c r="C1245" i="4"/>
  <c r="D1245" i="4"/>
  <c r="E1245" i="4"/>
  <c r="F1245" i="4"/>
  <c r="B1246" i="4"/>
  <c r="C1246" i="4"/>
  <c r="D1246" i="4"/>
  <c r="E1246" i="4"/>
  <c r="F1246" i="4"/>
  <c r="B1247" i="4"/>
  <c r="C1247" i="4"/>
  <c r="D1247" i="4"/>
  <c r="E1247" i="4"/>
  <c r="F1247" i="4"/>
  <c r="B1248" i="4"/>
  <c r="C1248" i="4"/>
  <c r="D1248" i="4"/>
  <c r="E1248" i="4"/>
  <c r="F1248" i="4"/>
  <c r="B1249" i="4"/>
  <c r="C1249" i="4"/>
  <c r="D1249" i="4"/>
  <c r="E1249" i="4"/>
  <c r="F1249" i="4"/>
  <c r="B627" i="4"/>
  <c r="C627" i="4"/>
  <c r="D628" i="4" s="1"/>
  <c r="E627" i="4"/>
  <c r="F627" i="4"/>
  <c r="G627" i="4" s="1"/>
  <c r="B626" i="4"/>
  <c r="C626" i="4"/>
  <c r="D627" i="4" s="1"/>
  <c r="E626" i="4"/>
  <c r="F626" i="4"/>
  <c r="B4" i="4"/>
  <c r="C4" i="4"/>
  <c r="E4" i="4"/>
  <c r="F4" i="4"/>
  <c r="B5" i="4"/>
  <c r="C5" i="4"/>
  <c r="D5" i="4"/>
  <c r="E5" i="4"/>
  <c r="F5" i="4"/>
  <c r="B6" i="4"/>
  <c r="C6" i="4"/>
  <c r="D6" i="4" s="1"/>
  <c r="E6" i="4"/>
  <c r="F6" i="4"/>
  <c r="B7" i="4"/>
  <c r="C7" i="4"/>
  <c r="D7" i="4"/>
  <c r="E7" i="4"/>
  <c r="F7" i="4"/>
  <c r="B8" i="4"/>
  <c r="C8" i="4"/>
  <c r="D8" i="4"/>
  <c r="E8" i="4"/>
  <c r="F8" i="4"/>
  <c r="B9" i="4"/>
  <c r="C9" i="4"/>
  <c r="D9" i="4"/>
  <c r="E9" i="4"/>
  <c r="F9" i="4"/>
  <c r="B10" i="4"/>
  <c r="C10" i="4"/>
  <c r="D10" i="4"/>
  <c r="E10" i="4"/>
  <c r="F10" i="4"/>
  <c r="B11" i="4"/>
  <c r="C11" i="4"/>
  <c r="D11" i="4"/>
  <c r="E11" i="4"/>
  <c r="F11" i="4"/>
  <c r="B12" i="4"/>
  <c r="C12" i="4"/>
  <c r="D12" i="4"/>
  <c r="E12" i="4"/>
  <c r="F12" i="4"/>
  <c r="B13" i="4"/>
  <c r="C13" i="4"/>
  <c r="D13" i="4"/>
  <c r="E13" i="4"/>
  <c r="F13" i="4"/>
  <c r="B14" i="4"/>
  <c r="C14" i="4"/>
  <c r="D14" i="4" s="1"/>
  <c r="E14" i="4"/>
  <c r="F14" i="4"/>
  <c r="B15" i="4"/>
  <c r="C15" i="4"/>
  <c r="D15" i="4"/>
  <c r="E15" i="4"/>
  <c r="F15" i="4"/>
  <c r="B16" i="4"/>
  <c r="C16" i="4"/>
  <c r="D16" i="4"/>
  <c r="E16" i="4"/>
  <c r="F16" i="4"/>
  <c r="B17" i="4"/>
  <c r="C17" i="4"/>
  <c r="D17" i="4"/>
  <c r="E17" i="4"/>
  <c r="F17" i="4"/>
  <c r="B18" i="4"/>
  <c r="C18" i="4"/>
  <c r="D18" i="4" s="1"/>
  <c r="E18" i="4"/>
  <c r="F18" i="4"/>
  <c r="B19" i="4"/>
  <c r="C19" i="4"/>
  <c r="D19" i="4" s="1"/>
  <c r="E19" i="4"/>
  <c r="F19" i="4"/>
  <c r="B20" i="4"/>
  <c r="C20" i="4"/>
  <c r="D20" i="4"/>
  <c r="E20" i="4"/>
  <c r="F20" i="4"/>
  <c r="B21" i="4"/>
  <c r="C21" i="4"/>
  <c r="D21" i="4"/>
  <c r="E21" i="4"/>
  <c r="F21" i="4"/>
  <c r="B22" i="4"/>
  <c r="C22" i="4"/>
  <c r="D22" i="4"/>
  <c r="E22" i="4"/>
  <c r="F22" i="4"/>
  <c r="B23" i="4"/>
  <c r="C23" i="4"/>
  <c r="D23" i="4"/>
  <c r="E23" i="4"/>
  <c r="F23" i="4"/>
  <c r="B24" i="4"/>
  <c r="C24" i="4"/>
  <c r="D24" i="4"/>
  <c r="E24" i="4"/>
  <c r="F24" i="4"/>
  <c r="B25" i="4"/>
  <c r="C25" i="4"/>
  <c r="D25" i="4"/>
  <c r="E25" i="4"/>
  <c r="F25" i="4"/>
  <c r="B26" i="4"/>
  <c r="C26" i="4"/>
  <c r="D26" i="4"/>
  <c r="E26" i="4"/>
  <c r="F26" i="4"/>
  <c r="B27" i="4"/>
  <c r="C27" i="4"/>
  <c r="D27" i="4"/>
  <c r="E27" i="4"/>
  <c r="F27" i="4"/>
  <c r="B28" i="4"/>
  <c r="C28" i="4"/>
  <c r="D28" i="4"/>
  <c r="E28" i="4"/>
  <c r="F28" i="4"/>
  <c r="B29" i="4"/>
  <c r="C29" i="4"/>
  <c r="D29" i="4"/>
  <c r="E29" i="4"/>
  <c r="F29" i="4"/>
  <c r="B30" i="4"/>
  <c r="C30" i="4"/>
  <c r="D30" i="4"/>
  <c r="E30" i="4"/>
  <c r="F30" i="4"/>
  <c r="B31" i="4"/>
  <c r="C31" i="4"/>
  <c r="D31" i="4"/>
  <c r="E31" i="4"/>
  <c r="F31" i="4"/>
  <c r="B32" i="4"/>
  <c r="C32" i="4"/>
  <c r="D32" i="4"/>
  <c r="E32" i="4"/>
  <c r="F32" i="4"/>
  <c r="B33" i="4"/>
  <c r="C33" i="4"/>
  <c r="D33" i="4"/>
  <c r="E33" i="4"/>
  <c r="F33" i="4"/>
  <c r="B34" i="4"/>
  <c r="C34" i="4"/>
  <c r="D34" i="4"/>
  <c r="E34" i="4"/>
  <c r="F34" i="4"/>
  <c r="B35" i="4"/>
  <c r="C35" i="4"/>
  <c r="D35" i="4"/>
  <c r="E35" i="4"/>
  <c r="F35" i="4"/>
  <c r="B36" i="4"/>
  <c r="C36" i="4"/>
  <c r="D36" i="4" s="1"/>
  <c r="E36" i="4"/>
  <c r="F36" i="4"/>
  <c r="B37" i="4"/>
  <c r="C37" i="4"/>
  <c r="D37" i="4"/>
  <c r="E37" i="4"/>
  <c r="F37" i="4"/>
  <c r="B38" i="4"/>
  <c r="C38" i="4"/>
  <c r="D38" i="4"/>
  <c r="E38" i="4"/>
  <c r="F38" i="4"/>
  <c r="B39" i="4"/>
  <c r="C39" i="4"/>
  <c r="D39" i="4" s="1"/>
  <c r="E39" i="4"/>
  <c r="F39" i="4"/>
  <c r="B40" i="4"/>
  <c r="C40" i="4"/>
  <c r="D40" i="4" s="1"/>
  <c r="E40" i="4"/>
  <c r="F40" i="4"/>
  <c r="B41" i="4"/>
  <c r="C41" i="4"/>
  <c r="D41" i="4"/>
  <c r="E41" i="4"/>
  <c r="F41" i="4"/>
  <c r="B42" i="4"/>
  <c r="C42" i="4"/>
  <c r="D42" i="4"/>
  <c r="E42" i="4"/>
  <c r="F42" i="4"/>
  <c r="B43" i="4"/>
  <c r="C43" i="4"/>
  <c r="D43" i="4"/>
  <c r="E43" i="4"/>
  <c r="F43" i="4"/>
  <c r="B44" i="4"/>
  <c r="C44" i="4"/>
  <c r="D44" i="4"/>
  <c r="E44" i="4"/>
  <c r="F44" i="4"/>
  <c r="B45" i="4"/>
  <c r="C45" i="4"/>
  <c r="D45" i="4" s="1"/>
  <c r="E45" i="4"/>
  <c r="F45" i="4"/>
  <c r="B46" i="4"/>
  <c r="C46" i="4"/>
  <c r="D46" i="4"/>
  <c r="E46" i="4"/>
  <c r="F46" i="4"/>
  <c r="B47" i="4"/>
  <c r="C47" i="4"/>
  <c r="D47" i="4" s="1"/>
  <c r="E47" i="4"/>
  <c r="F47" i="4"/>
  <c r="B48" i="4"/>
  <c r="C48" i="4"/>
  <c r="D48" i="4"/>
  <c r="E48" i="4"/>
  <c r="F48" i="4"/>
  <c r="B49" i="4"/>
  <c r="C49" i="4"/>
  <c r="D49" i="4"/>
  <c r="E49" i="4"/>
  <c r="F49" i="4"/>
  <c r="B50" i="4"/>
  <c r="C50" i="4"/>
  <c r="D50" i="4"/>
  <c r="E50" i="4"/>
  <c r="F50" i="4"/>
  <c r="B51" i="4"/>
  <c r="C51" i="4"/>
  <c r="D51" i="4"/>
  <c r="E51" i="4"/>
  <c r="F51" i="4"/>
  <c r="B52" i="4"/>
  <c r="C52" i="4"/>
  <c r="D52" i="4"/>
  <c r="E52" i="4"/>
  <c r="F52" i="4"/>
  <c r="B53" i="4"/>
  <c r="C53" i="4"/>
  <c r="D53" i="4" s="1"/>
  <c r="E53" i="4"/>
  <c r="F53" i="4"/>
  <c r="B54" i="4"/>
  <c r="C54" i="4"/>
  <c r="D54" i="4"/>
  <c r="E54" i="4"/>
  <c r="F54" i="4"/>
  <c r="B55" i="4"/>
  <c r="C55" i="4"/>
  <c r="D55" i="4"/>
  <c r="E55" i="4"/>
  <c r="F55" i="4"/>
  <c r="B56" i="4"/>
  <c r="C56" i="4"/>
  <c r="D56" i="4" s="1"/>
  <c r="E56" i="4"/>
  <c r="F56" i="4"/>
  <c r="B57" i="4"/>
  <c r="C57" i="4"/>
  <c r="D57" i="4"/>
  <c r="E57" i="4"/>
  <c r="F57" i="4"/>
  <c r="B58" i="4"/>
  <c r="C58" i="4"/>
  <c r="D58" i="4"/>
  <c r="E58" i="4"/>
  <c r="F58" i="4"/>
  <c r="B59" i="4"/>
  <c r="C59" i="4"/>
  <c r="D59" i="4"/>
  <c r="E59" i="4"/>
  <c r="F59" i="4"/>
  <c r="B60" i="4"/>
  <c r="C60" i="4"/>
  <c r="D60" i="4"/>
  <c r="E60" i="4"/>
  <c r="F60" i="4"/>
  <c r="B61" i="4"/>
  <c r="C61" i="4"/>
  <c r="D61" i="4"/>
  <c r="E61" i="4"/>
  <c r="F61" i="4"/>
  <c r="B62" i="4"/>
  <c r="C62" i="4"/>
  <c r="D62" i="4"/>
  <c r="E62" i="4"/>
  <c r="F62" i="4"/>
  <c r="B63" i="4"/>
  <c r="C63" i="4"/>
  <c r="D63" i="4"/>
  <c r="E63" i="4"/>
  <c r="F63" i="4"/>
  <c r="B64" i="4"/>
  <c r="C64" i="4"/>
  <c r="D64" i="4" s="1"/>
  <c r="E64" i="4"/>
  <c r="F64" i="4"/>
  <c r="B65" i="4"/>
  <c r="C65" i="4"/>
  <c r="D65" i="4"/>
  <c r="E65" i="4"/>
  <c r="F65" i="4"/>
  <c r="B66" i="4"/>
  <c r="C66" i="4"/>
  <c r="D66" i="4"/>
  <c r="E66" i="4"/>
  <c r="F66" i="4"/>
  <c r="B67" i="4"/>
  <c r="C67" i="4"/>
  <c r="D67" i="4"/>
  <c r="E67" i="4"/>
  <c r="F67" i="4"/>
  <c r="B68" i="4"/>
  <c r="C68" i="4"/>
  <c r="D68" i="4"/>
  <c r="E68" i="4"/>
  <c r="F68" i="4"/>
  <c r="B69" i="4"/>
  <c r="C69" i="4"/>
  <c r="D69" i="4"/>
  <c r="E69" i="4"/>
  <c r="F69" i="4"/>
  <c r="B70" i="4"/>
  <c r="C70" i="4"/>
  <c r="D70" i="4"/>
  <c r="E70" i="4"/>
  <c r="F70" i="4"/>
  <c r="B71" i="4"/>
  <c r="C71" i="4"/>
  <c r="D71" i="4"/>
  <c r="E71" i="4"/>
  <c r="F71" i="4"/>
  <c r="B72" i="4"/>
  <c r="C72" i="4"/>
  <c r="D72" i="4"/>
  <c r="E72" i="4"/>
  <c r="F72" i="4"/>
  <c r="B73" i="4"/>
  <c r="C73" i="4"/>
  <c r="D73" i="4" s="1"/>
  <c r="E73" i="4"/>
  <c r="F73" i="4"/>
  <c r="B74" i="4"/>
  <c r="C74" i="4"/>
  <c r="D74" i="4"/>
  <c r="E74" i="4"/>
  <c r="F74" i="4"/>
  <c r="B75" i="4"/>
  <c r="C75" i="4"/>
  <c r="D75" i="4" s="1"/>
  <c r="E75" i="4"/>
  <c r="F75" i="4"/>
  <c r="B76" i="4"/>
  <c r="C76" i="4"/>
  <c r="D76" i="4"/>
  <c r="E76" i="4"/>
  <c r="F76" i="4"/>
  <c r="B77" i="4"/>
  <c r="C77" i="4"/>
  <c r="D77" i="4"/>
  <c r="E77" i="4"/>
  <c r="F77" i="4"/>
  <c r="B78" i="4"/>
  <c r="C78" i="4"/>
  <c r="D78" i="4"/>
  <c r="E78" i="4"/>
  <c r="F78" i="4"/>
  <c r="B79" i="4"/>
  <c r="C79" i="4"/>
  <c r="D79" i="4"/>
  <c r="E79" i="4"/>
  <c r="F79" i="4"/>
  <c r="B80" i="4"/>
  <c r="C80" i="4"/>
  <c r="D80" i="4"/>
  <c r="E80" i="4"/>
  <c r="F80" i="4"/>
  <c r="B81" i="4"/>
  <c r="C81" i="4"/>
  <c r="D81" i="4"/>
  <c r="E81" i="4"/>
  <c r="F81" i="4"/>
  <c r="B82" i="4"/>
  <c r="C82" i="4"/>
  <c r="D82" i="4"/>
  <c r="E82" i="4"/>
  <c r="F82" i="4"/>
  <c r="B83" i="4"/>
  <c r="C83" i="4"/>
  <c r="D83" i="4" s="1"/>
  <c r="E83" i="4"/>
  <c r="F83" i="4"/>
  <c r="B84" i="4"/>
  <c r="C84" i="4"/>
  <c r="D84" i="4"/>
  <c r="E84" i="4"/>
  <c r="F84" i="4"/>
  <c r="B85" i="4"/>
  <c r="C85" i="4"/>
  <c r="D85" i="4"/>
  <c r="E85" i="4"/>
  <c r="F85" i="4"/>
  <c r="B86" i="4"/>
  <c r="C86" i="4"/>
  <c r="D86" i="4"/>
  <c r="E86" i="4"/>
  <c r="F86" i="4"/>
  <c r="B87" i="4"/>
  <c r="C87" i="4"/>
  <c r="D87" i="4" s="1"/>
  <c r="E87" i="4"/>
  <c r="F87" i="4"/>
  <c r="B88" i="4"/>
  <c r="C88" i="4"/>
  <c r="D88" i="4"/>
  <c r="E88" i="4"/>
  <c r="F88" i="4"/>
  <c r="B89" i="4"/>
  <c r="C89" i="4"/>
  <c r="D89" i="4" s="1"/>
  <c r="E89" i="4"/>
  <c r="F89" i="4"/>
  <c r="B90" i="4"/>
  <c r="C90" i="4"/>
  <c r="D90" i="4" s="1"/>
  <c r="E90" i="4"/>
  <c r="F90" i="4"/>
  <c r="B91" i="4"/>
  <c r="C91" i="4"/>
  <c r="D91" i="4" s="1"/>
  <c r="E91" i="4"/>
  <c r="F91" i="4"/>
  <c r="B92" i="4"/>
  <c r="C92" i="4"/>
  <c r="D92" i="4"/>
  <c r="E92" i="4"/>
  <c r="F92" i="4"/>
  <c r="B93" i="4"/>
  <c r="C93" i="4"/>
  <c r="D93" i="4" s="1"/>
  <c r="E93" i="4"/>
  <c r="F93" i="4"/>
  <c r="B94" i="4"/>
  <c r="C94" i="4"/>
  <c r="D94" i="4"/>
  <c r="E94" i="4"/>
  <c r="F94" i="4"/>
  <c r="B95" i="4"/>
  <c r="C95" i="4"/>
  <c r="D95" i="4" s="1"/>
  <c r="E95" i="4"/>
  <c r="F95" i="4"/>
  <c r="B96" i="4"/>
  <c r="C96" i="4"/>
  <c r="D96" i="4" s="1"/>
  <c r="E96" i="4"/>
  <c r="F96" i="4"/>
  <c r="B97" i="4"/>
  <c r="C97" i="4"/>
  <c r="D97" i="4"/>
  <c r="E97" i="4"/>
  <c r="F97" i="4"/>
  <c r="B98" i="4"/>
  <c r="C98" i="4"/>
  <c r="D98" i="4"/>
  <c r="E98" i="4"/>
  <c r="F98" i="4"/>
  <c r="B99" i="4"/>
  <c r="C99" i="4"/>
  <c r="D99" i="4"/>
  <c r="E99" i="4"/>
  <c r="F99" i="4"/>
  <c r="B100" i="4"/>
  <c r="C100" i="4"/>
  <c r="D100" i="4"/>
  <c r="E100" i="4"/>
  <c r="F100" i="4"/>
  <c r="B101" i="4"/>
  <c r="C101" i="4"/>
  <c r="D101" i="4"/>
  <c r="E101" i="4"/>
  <c r="F101" i="4"/>
  <c r="B102" i="4"/>
  <c r="C102" i="4"/>
  <c r="D102" i="4"/>
  <c r="E102" i="4"/>
  <c r="F102" i="4"/>
  <c r="B103" i="4"/>
  <c r="C103" i="4"/>
  <c r="D103" i="4"/>
  <c r="E103" i="4"/>
  <c r="F103" i="4"/>
  <c r="B104" i="4"/>
  <c r="C104" i="4"/>
  <c r="D104" i="4"/>
  <c r="E104" i="4"/>
  <c r="F104" i="4"/>
  <c r="B105" i="4"/>
  <c r="C105" i="4"/>
  <c r="D105" i="4"/>
  <c r="E105" i="4"/>
  <c r="F105" i="4"/>
  <c r="B106" i="4"/>
  <c r="C106" i="4"/>
  <c r="D106" i="4"/>
  <c r="E106" i="4"/>
  <c r="F106" i="4"/>
  <c r="B107" i="4"/>
  <c r="C107" i="4"/>
  <c r="D107" i="4"/>
  <c r="E107" i="4"/>
  <c r="F107" i="4"/>
  <c r="B108" i="4"/>
  <c r="C108" i="4"/>
  <c r="D108" i="4" s="1"/>
  <c r="E108" i="4"/>
  <c r="F108" i="4"/>
  <c r="B109" i="4"/>
  <c r="C109" i="4"/>
  <c r="D109" i="4"/>
  <c r="E109" i="4"/>
  <c r="F109" i="4"/>
  <c r="B110" i="4"/>
  <c r="C110" i="4"/>
  <c r="D110" i="4"/>
  <c r="E110" i="4"/>
  <c r="F110" i="4"/>
  <c r="B111" i="4"/>
  <c r="C111" i="4"/>
  <c r="D111" i="4"/>
  <c r="E111" i="4"/>
  <c r="F111" i="4"/>
  <c r="B112" i="4"/>
  <c r="C112" i="4"/>
  <c r="D112" i="4"/>
  <c r="E112" i="4"/>
  <c r="F112" i="4"/>
  <c r="B113" i="4"/>
  <c r="C113" i="4"/>
  <c r="D113" i="4"/>
  <c r="E113" i="4"/>
  <c r="F113" i="4"/>
  <c r="B114" i="4"/>
  <c r="C114" i="4"/>
  <c r="D114" i="4" s="1"/>
  <c r="E114" i="4"/>
  <c r="F114" i="4"/>
  <c r="B115" i="4"/>
  <c r="C115" i="4"/>
  <c r="D115" i="4" s="1"/>
  <c r="E115" i="4"/>
  <c r="F115" i="4"/>
  <c r="B116" i="4"/>
  <c r="C116" i="4"/>
  <c r="D116" i="4" s="1"/>
  <c r="E116" i="4"/>
  <c r="F116" i="4"/>
  <c r="B117" i="4"/>
  <c r="C117" i="4"/>
  <c r="D117" i="4"/>
  <c r="E117" i="4"/>
  <c r="F117" i="4"/>
  <c r="B118" i="4"/>
  <c r="C118" i="4"/>
  <c r="D118" i="4"/>
  <c r="E118" i="4"/>
  <c r="F118" i="4"/>
  <c r="B119" i="4"/>
  <c r="C119" i="4"/>
  <c r="D119" i="4"/>
  <c r="E119" i="4"/>
  <c r="F119" i="4"/>
  <c r="B120" i="4"/>
  <c r="C120" i="4"/>
  <c r="D120" i="4"/>
  <c r="E120" i="4"/>
  <c r="F120" i="4"/>
  <c r="B121" i="4"/>
  <c r="C121" i="4"/>
  <c r="D121" i="4"/>
  <c r="E121" i="4"/>
  <c r="F121" i="4"/>
  <c r="B122" i="4"/>
  <c r="C122" i="4"/>
  <c r="D122" i="4"/>
  <c r="E122" i="4"/>
  <c r="F122" i="4"/>
  <c r="B123" i="4"/>
  <c r="C123" i="4"/>
  <c r="D123" i="4"/>
  <c r="E123" i="4"/>
  <c r="F123" i="4"/>
  <c r="B124" i="4"/>
  <c r="C124" i="4"/>
  <c r="D124" i="4"/>
  <c r="E124" i="4"/>
  <c r="F124" i="4"/>
  <c r="B125" i="4"/>
  <c r="C125" i="4"/>
  <c r="D125" i="4" s="1"/>
  <c r="E125" i="4"/>
  <c r="F125" i="4"/>
  <c r="B126" i="4"/>
  <c r="C126" i="4"/>
  <c r="D126" i="4"/>
  <c r="E126" i="4"/>
  <c r="F126" i="4"/>
  <c r="B127" i="4"/>
  <c r="C127" i="4"/>
  <c r="D127" i="4"/>
  <c r="E127" i="4"/>
  <c r="F127" i="4"/>
  <c r="B128" i="4"/>
  <c r="C128" i="4"/>
  <c r="D128" i="4"/>
  <c r="E128" i="4"/>
  <c r="F128" i="4"/>
  <c r="B129" i="4"/>
  <c r="C129" i="4"/>
  <c r="D129" i="4"/>
  <c r="E129" i="4"/>
  <c r="F129" i="4"/>
  <c r="B130" i="4"/>
  <c r="C130" i="4"/>
  <c r="D130" i="4" s="1"/>
  <c r="E130" i="4"/>
  <c r="F130" i="4"/>
  <c r="B131" i="4"/>
  <c r="C131" i="4"/>
  <c r="D131" i="4"/>
  <c r="E131" i="4"/>
  <c r="F131" i="4"/>
  <c r="B132" i="4"/>
  <c r="C132" i="4"/>
  <c r="D132" i="4"/>
  <c r="E132" i="4"/>
  <c r="F132" i="4"/>
  <c r="B133" i="4"/>
  <c r="C133" i="4"/>
  <c r="D133" i="4"/>
  <c r="E133" i="4"/>
  <c r="F133" i="4"/>
  <c r="B134" i="4"/>
  <c r="C134" i="4"/>
  <c r="D134" i="4" s="1"/>
  <c r="E134" i="4"/>
  <c r="F134" i="4"/>
  <c r="B135" i="4"/>
  <c r="C135" i="4"/>
  <c r="D135" i="4" s="1"/>
  <c r="E135" i="4"/>
  <c r="F135" i="4"/>
  <c r="B136" i="4"/>
  <c r="C136" i="4"/>
  <c r="D136" i="4" s="1"/>
  <c r="E136" i="4"/>
  <c r="F136" i="4"/>
  <c r="B137" i="4"/>
  <c r="C137" i="4"/>
  <c r="D137" i="4" s="1"/>
  <c r="E137" i="4"/>
  <c r="F137" i="4"/>
  <c r="B138" i="4"/>
  <c r="C138" i="4"/>
  <c r="D138" i="4"/>
  <c r="E138" i="4"/>
  <c r="F138" i="4"/>
  <c r="B139" i="4"/>
  <c r="C139" i="4"/>
  <c r="D139" i="4" s="1"/>
  <c r="E139" i="4"/>
  <c r="F139" i="4"/>
  <c r="B140" i="4"/>
  <c r="C140" i="4"/>
  <c r="D140" i="4"/>
  <c r="E140" i="4"/>
  <c r="F140" i="4"/>
  <c r="B141" i="4"/>
  <c r="C141" i="4"/>
  <c r="D141" i="4"/>
  <c r="E141" i="4"/>
  <c r="F141" i="4"/>
  <c r="B142" i="4"/>
  <c r="C142" i="4"/>
  <c r="D142" i="4"/>
  <c r="E142" i="4"/>
  <c r="F142" i="4"/>
  <c r="B143" i="4"/>
  <c r="C143" i="4"/>
  <c r="D143" i="4"/>
  <c r="E143" i="4"/>
  <c r="F143" i="4"/>
  <c r="B144" i="4"/>
  <c r="C144" i="4"/>
  <c r="D144" i="4" s="1"/>
  <c r="E144" i="4"/>
  <c r="F144" i="4"/>
  <c r="B145" i="4"/>
  <c r="C145" i="4"/>
  <c r="D145" i="4"/>
  <c r="E145" i="4"/>
  <c r="F145" i="4"/>
  <c r="B146" i="4"/>
  <c r="C146" i="4"/>
  <c r="D146" i="4" s="1"/>
  <c r="E146" i="4"/>
  <c r="F146" i="4"/>
  <c r="B147" i="4"/>
  <c r="C147" i="4"/>
  <c r="D147" i="4"/>
  <c r="E147" i="4"/>
  <c r="F147" i="4"/>
  <c r="B148" i="4"/>
  <c r="C148" i="4"/>
  <c r="D148" i="4" s="1"/>
  <c r="E148" i="4"/>
  <c r="F148" i="4"/>
  <c r="B149" i="4"/>
  <c r="C149" i="4"/>
  <c r="D149" i="4"/>
  <c r="E149" i="4"/>
  <c r="F149" i="4"/>
  <c r="B150" i="4"/>
  <c r="C150" i="4"/>
  <c r="D150" i="4"/>
  <c r="E150" i="4"/>
  <c r="F150" i="4"/>
  <c r="B151" i="4"/>
  <c r="C151" i="4"/>
  <c r="D151" i="4"/>
  <c r="E151" i="4"/>
  <c r="F151" i="4"/>
  <c r="B152" i="4"/>
  <c r="C152" i="4"/>
  <c r="D152" i="4" s="1"/>
  <c r="E152" i="4"/>
  <c r="F152" i="4"/>
  <c r="B153" i="4"/>
  <c r="C153" i="4"/>
  <c r="D153" i="4" s="1"/>
  <c r="E153" i="4"/>
  <c r="F153" i="4"/>
  <c r="B154" i="4"/>
  <c r="C154" i="4"/>
  <c r="D154" i="4"/>
  <c r="E154" i="4"/>
  <c r="F154" i="4"/>
  <c r="B155" i="4"/>
  <c r="C155" i="4"/>
  <c r="D155" i="4"/>
  <c r="E155" i="4"/>
  <c r="F155" i="4"/>
  <c r="B156" i="4"/>
  <c r="C156" i="4"/>
  <c r="D156" i="4"/>
  <c r="E156" i="4"/>
  <c r="F156" i="4"/>
  <c r="B157" i="4"/>
  <c r="C157" i="4"/>
  <c r="D157" i="4" s="1"/>
  <c r="E157" i="4"/>
  <c r="F157" i="4"/>
  <c r="B158" i="4"/>
  <c r="C158" i="4"/>
  <c r="D158" i="4"/>
  <c r="E158" i="4"/>
  <c r="F158" i="4"/>
  <c r="B159" i="4"/>
  <c r="C159" i="4"/>
  <c r="D159" i="4"/>
  <c r="E159" i="4"/>
  <c r="F159" i="4"/>
  <c r="B160" i="4"/>
  <c r="C160" i="4"/>
  <c r="D160" i="4" s="1"/>
  <c r="E160" i="4"/>
  <c r="F160" i="4"/>
  <c r="B161" i="4"/>
  <c r="C161" i="4"/>
  <c r="D161" i="4"/>
  <c r="E161" i="4"/>
  <c r="F161" i="4"/>
  <c r="B162" i="4"/>
  <c r="C162" i="4"/>
  <c r="D162" i="4"/>
  <c r="E162" i="4"/>
  <c r="F162" i="4"/>
  <c r="B163" i="4"/>
  <c r="C163" i="4"/>
  <c r="D163" i="4" s="1"/>
  <c r="E163" i="4"/>
  <c r="F163" i="4"/>
  <c r="B164" i="4"/>
  <c r="C164" i="4"/>
  <c r="D164" i="4"/>
  <c r="E164" i="4"/>
  <c r="F164" i="4"/>
  <c r="B165" i="4"/>
  <c r="C165" i="4"/>
  <c r="D165" i="4"/>
  <c r="E165" i="4"/>
  <c r="F165" i="4"/>
  <c r="B166" i="4"/>
  <c r="C166" i="4"/>
  <c r="D166" i="4"/>
  <c r="E166" i="4"/>
  <c r="F166" i="4"/>
  <c r="B167" i="4"/>
  <c r="C167" i="4"/>
  <c r="D167" i="4" s="1"/>
  <c r="E167" i="4"/>
  <c r="F167" i="4"/>
  <c r="B168" i="4"/>
  <c r="C168" i="4"/>
  <c r="D168" i="4"/>
  <c r="E168" i="4"/>
  <c r="F168" i="4"/>
  <c r="B169" i="4"/>
  <c r="C169" i="4"/>
  <c r="D169" i="4" s="1"/>
  <c r="E169" i="4"/>
  <c r="F169" i="4"/>
  <c r="B170" i="4"/>
  <c r="C170" i="4"/>
  <c r="D170" i="4"/>
  <c r="E170" i="4"/>
  <c r="F170" i="4"/>
  <c r="B171" i="4"/>
  <c r="C171" i="4"/>
  <c r="D171" i="4"/>
  <c r="E171" i="4"/>
  <c r="F171" i="4"/>
  <c r="B172" i="4"/>
  <c r="C172" i="4"/>
  <c r="D172" i="4"/>
  <c r="E172" i="4"/>
  <c r="F172" i="4"/>
  <c r="B173" i="4"/>
  <c r="C173" i="4"/>
  <c r="D173" i="4" s="1"/>
  <c r="E173" i="4"/>
  <c r="F173" i="4"/>
  <c r="B174" i="4"/>
  <c r="C174" i="4"/>
  <c r="D174" i="4" s="1"/>
  <c r="E174" i="4"/>
  <c r="F174" i="4"/>
  <c r="B175" i="4"/>
  <c r="C175" i="4"/>
  <c r="D175" i="4" s="1"/>
  <c r="E175" i="4"/>
  <c r="F175" i="4"/>
  <c r="B176" i="4"/>
  <c r="C176" i="4"/>
  <c r="D176" i="4" s="1"/>
  <c r="E176" i="4"/>
  <c r="F176" i="4"/>
  <c r="B177" i="4"/>
  <c r="C177" i="4"/>
  <c r="D177" i="4"/>
  <c r="E177" i="4"/>
  <c r="F177" i="4"/>
  <c r="B178" i="4"/>
  <c r="C178" i="4"/>
  <c r="D178" i="4" s="1"/>
  <c r="E178" i="4"/>
  <c r="F178" i="4"/>
  <c r="B179" i="4"/>
  <c r="C179" i="4"/>
  <c r="D179" i="4"/>
  <c r="E179" i="4"/>
  <c r="F179" i="4"/>
  <c r="B180" i="4"/>
  <c r="C180" i="4"/>
  <c r="D180" i="4"/>
  <c r="E180" i="4"/>
  <c r="F180" i="4"/>
  <c r="B181" i="4"/>
  <c r="C181" i="4"/>
  <c r="D181" i="4" s="1"/>
  <c r="E181" i="4"/>
  <c r="F181" i="4"/>
  <c r="B182" i="4"/>
  <c r="C182" i="4"/>
  <c r="D182" i="4" s="1"/>
  <c r="E182" i="4"/>
  <c r="F182" i="4"/>
  <c r="B183" i="4"/>
  <c r="C183" i="4"/>
  <c r="D183" i="4"/>
  <c r="E183" i="4"/>
  <c r="F183" i="4"/>
  <c r="B184" i="4"/>
  <c r="C184" i="4"/>
  <c r="D184" i="4" s="1"/>
  <c r="E184" i="4"/>
  <c r="F184" i="4"/>
  <c r="B185" i="4"/>
  <c r="C185" i="4"/>
  <c r="D185" i="4" s="1"/>
  <c r="E185" i="4"/>
  <c r="F185" i="4"/>
  <c r="B186" i="4"/>
  <c r="C186" i="4"/>
  <c r="D186" i="4"/>
  <c r="E186" i="4"/>
  <c r="F186" i="4"/>
  <c r="B187" i="4"/>
  <c r="C187" i="4"/>
  <c r="D187" i="4"/>
  <c r="E187" i="4"/>
  <c r="F187" i="4"/>
  <c r="B188" i="4"/>
  <c r="C188" i="4"/>
  <c r="D188" i="4"/>
  <c r="E188" i="4"/>
  <c r="F188" i="4"/>
  <c r="B189" i="4"/>
  <c r="C189" i="4"/>
  <c r="D189" i="4" s="1"/>
  <c r="E189" i="4"/>
  <c r="F189" i="4"/>
  <c r="B190" i="4"/>
  <c r="C190" i="4"/>
  <c r="D190" i="4" s="1"/>
  <c r="E190" i="4"/>
  <c r="F190" i="4"/>
  <c r="B191" i="4"/>
  <c r="C191" i="4"/>
  <c r="D191" i="4" s="1"/>
  <c r="E191" i="4"/>
  <c r="F191" i="4"/>
  <c r="B192" i="4"/>
  <c r="C192" i="4"/>
  <c r="D192" i="4"/>
  <c r="E192" i="4"/>
  <c r="F192" i="4"/>
  <c r="B193" i="4"/>
  <c r="C193" i="4"/>
  <c r="D193" i="4"/>
  <c r="E193" i="4"/>
  <c r="F193" i="4"/>
  <c r="B194" i="4"/>
  <c r="C194" i="4"/>
  <c r="D194" i="4"/>
  <c r="E194" i="4"/>
  <c r="F194" i="4"/>
  <c r="B195" i="4"/>
  <c r="C195" i="4"/>
  <c r="D195" i="4" s="1"/>
  <c r="E195" i="4"/>
  <c r="F195" i="4"/>
  <c r="B196" i="4"/>
  <c r="C196" i="4"/>
  <c r="D196" i="4"/>
  <c r="E196" i="4"/>
  <c r="F196" i="4"/>
  <c r="B197" i="4"/>
  <c r="C197" i="4"/>
  <c r="D197" i="4"/>
  <c r="E197" i="4"/>
  <c r="F197" i="4"/>
  <c r="B198" i="4"/>
  <c r="C198" i="4"/>
  <c r="D198" i="4" s="1"/>
  <c r="E198" i="4"/>
  <c r="F198" i="4"/>
  <c r="B199" i="4"/>
  <c r="C199" i="4"/>
  <c r="D199" i="4"/>
  <c r="E199" i="4"/>
  <c r="F199" i="4"/>
  <c r="B200" i="4"/>
  <c r="C200" i="4"/>
  <c r="D200" i="4" s="1"/>
  <c r="E200" i="4"/>
  <c r="F200" i="4"/>
  <c r="B201" i="4"/>
  <c r="C201" i="4"/>
  <c r="D201" i="4" s="1"/>
  <c r="E201" i="4"/>
  <c r="F201" i="4"/>
  <c r="B202" i="4"/>
  <c r="C202" i="4"/>
  <c r="D202" i="4" s="1"/>
  <c r="E202" i="4"/>
  <c r="F202" i="4"/>
  <c r="B203" i="4"/>
  <c r="C203" i="4"/>
  <c r="D203" i="4"/>
  <c r="E203" i="4"/>
  <c r="F203" i="4"/>
  <c r="B204" i="4"/>
  <c r="C204" i="4"/>
  <c r="D204" i="4"/>
  <c r="E204" i="4"/>
  <c r="F204" i="4"/>
  <c r="B205" i="4"/>
  <c r="C205" i="4"/>
  <c r="D205" i="4" s="1"/>
  <c r="E205" i="4"/>
  <c r="F205" i="4"/>
  <c r="B206" i="4"/>
  <c r="C206" i="4"/>
  <c r="D206" i="4"/>
  <c r="E206" i="4"/>
  <c r="F206" i="4"/>
  <c r="B207" i="4"/>
  <c r="C207" i="4"/>
  <c r="D207" i="4" s="1"/>
  <c r="E207" i="4"/>
  <c r="F207" i="4"/>
  <c r="B208" i="4"/>
  <c r="C208" i="4"/>
  <c r="D208" i="4" s="1"/>
  <c r="E208" i="4"/>
  <c r="F208" i="4"/>
  <c r="B209" i="4"/>
  <c r="C209" i="4"/>
  <c r="D209" i="4"/>
  <c r="E209" i="4"/>
  <c r="F209" i="4"/>
  <c r="B210" i="4"/>
  <c r="C210" i="4"/>
  <c r="D210" i="4" s="1"/>
  <c r="E210" i="4"/>
  <c r="F210" i="4"/>
  <c r="B211" i="4"/>
  <c r="C211" i="4"/>
  <c r="D211" i="4" s="1"/>
  <c r="E211" i="4"/>
  <c r="F211" i="4"/>
  <c r="B212" i="4"/>
  <c r="C212" i="4"/>
  <c r="D212" i="4" s="1"/>
  <c r="E212" i="4"/>
  <c r="F212" i="4"/>
  <c r="B213" i="4"/>
  <c r="C213" i="4"/>
  <c r="D213" i="4" s="1"/>
  <c r="E213" i="4"/>
  <c r="F213" i="4"/>
  <c r="B214" i="4"/>
  <c r="C214" i="4"/>
  <c r="D214" i="4" s="1"/>
  <c r="E214" i="4"/>
  <c r="F214" i="4"/>
  <c r="B215" i="4"/>
  <c r="C215" i="4"/>
  <c r="D215" i="4" s="1"/>
  <c r="E215" i="4"/>
  <c r="F215" i="4"/>
  <c r="B216" i="4"/>
  <c r="C216" i="4"/>
  <c r="D216" i="4" s="1"/>
  <c r="E216" i="4"/>
  <c r="F216" i="4"/>
  <c r="B217" i="4"/>
  <c r="C217" i="4"/>
  <c r="D217" i="4" s="1"/>
  <c r="E217" i="4"/>
  <c r="F217" i="4"/>
  <c r="B218" i="4"/>
  <c r="C218" i="4"/>
  <c r="D218" i="4"/>
  <c r="E218" i="4"/>
  <c r="F218" i="4"/>
  <c r="B219" i="4"/>
  <c r="C219" i="4"/>
  <c r="D219" i="4"/>
  <c r="E219" i="4"/>
  <c r="F219" i="4"/>
  <c r="B220" i="4"/>
  <c r="C220" i="4"/>
  <c r="D220" i="4"/>
  <c r="E220" i="4"/>
  <c r="F220" i="4"/>
  <c r="B221" i="4"/>
  <c r="C221" i="4"/>
  <c r="D221" i="4"/>
  <c r="E221" i="4"/>
  <c r="F221" i="4"/>
  <c r="B222" i="4"/>
  <c r="C222" i="4"/>
  <c r="D222" i="4" s="1"/>
  <c r="E222" i="4"/>
  <c r="F222" i="4"/>
  <c r="B223" i="4"/>
  <c r="C223" i="4"/>
  <c r="D223" i="4"/>
  <c r="E223" i="4"/>
  <c r="F223" i="4"/>
  <c r="B224" i="4"/>
  <c r="C224" i="4"/>
  <c r="D224" i="4"/>
  <c r="E224" i="4"/>
  <c r="F224" i="4"/>
  <c r="B225" i="4"/>
  <c r="C225" i="4"/>
  <c r="D225" i="4"/>
  <c r="E225" i="4"/>
  <c r="F225" i="4"/>
  <c r="B226" i="4"/>
  <c r="C226" i="4"/>
  <c r="D226" i="4"/>
  <c r="E226" i="4"/>
  <c r="F226" i="4"/>
  <c r="B227" i="4"/>
  <c r="C227" i="4"/>
  <c r="D227" i="4"/>
  <c r="E227" i="4"/>
  <c r="F227" i="4"/>
  <c r="B228" i="4"/>
  <c r="C228" i="4"/>
  <c r="D228" i="4"/>
  <c r="E228" i="4"/>
  <c r="F228" i="4"/>
  <c r="B229" i="4"/>
  <c r="C229" i="4"/>
  <c r="D229" i="4" s="1"/>
  <c r="E229" i="4"/>
  <c r="F229" i="4"/>
  <c r="B230" i="4"/>
  <c r="C230" i="4"/>
  <c r="D230" i="4" s="1"/>
  <c r="E230" i="4"/>
  <c r="F230" i="4"/>
  <c r="B231" i="4"/>
  <c r="C231" i="4"/>
  <c r="D231" i="4" s="1"/>
  <c r="E231" i="4"/>
  <c r="F231" i="4"/>
  <c r="B232" i="4"/>
  <c r="C232" i="4"/>
  <c r="D232" i="4" s="1"/>
  <c r="E232" i="4"/>
  <c r="F232" i="4"/>
  <c r="B233" i="4"/>
  <c r="C233" i="4"/>
  <c r="D233" i="4"/>
  <c r="E233" i="4"/>
  <c r="F233" i="4"/>
  <c r="B234" i="4"/>
  <c r="C234" i="4"/>
  <c r="D234" i="4" s="1"/>
  <c r="E234" i="4"/>
  <c r="F234" i="4"/>
  <c r="B235" i="4"/>
  <c r="C235" i="4"/>
  <c r="D235" i="4" s="1"/>
  <c r="E235" i="4"/>
  <c r="F235" i="4"/>
  <c r="B236" i="4"/>
  <c r="C236" i="4"/>
  <c r="D236" i="4" s="1"/>
  <c r="E236" i="4"/>
  <c r="F236" i="4"/>
  <c r="B237" i="4"/>
  <c r="C237" i="4"/>
  <c r="D237" i="4" s="1"/>
  <c r="E237" i="4"/>
  <c r="F237" i="4"/>
  <c r="B238" i="4"/>
  <c r="C238" i="4"/>
  <c r="D238" i="4" s="1"/>
  <c r="E238" i="4"/>
  <c r="F238" i="4"/>
  <c r="B239" i="4"/>
  <c r="C239" i="4"/>
  <c r="D239" i="4"/>
  <c r="E239" i="4"/>
  <c r="F239" i="4"/>
  <c r="G239" i="4" s="1"/>
  <c r="H239" i="4" s="1"/>
  <c r="B240" i="4"/>
  <c r="C240" i="4"/>
  <c r="D240" i="4"/>
  <c r="E240" i="4"/>
  <c r="F240" i="4"/>
  <c r="B241" i="4"/>
  <c r="C241" i="4"/>
  <c r="D241" i="4"/>
  <c r="E241" i="4"/>
  <c r="F241" i="4"/>
  <c r="B242" i="4"/>
  <c r="C242" i="4"/>
  <c r="D242" i="4"/>
  <c r="E242" i="4"/>
  <c r="F242" i="4"/>
  <c r="B243" i="4"/>
  <c r="C243" i="4"/>
  <c r="D243" i="4"/>
  <c r="E243" i="4"/>
  <c r="F243" i="4"/>
  <c r="B244" i="4"/>
  <c r="C244" i="4"/>
  <c r="D244" i="4" s="1"/>
  <c r="E244" i="4"/>
  <c r="F244" i="4"/>
  <c r="B245" i="4"/>
  <c r="C245" i="4"/>
  <c r="D245" i="4" s="1"/>
  <c r="E245" i="4"/>
  <c r="F245" i="4"/>
  <c r="B246" i="4"/>
  <c r="C246" i="4"/>
  <c r="D246" i="4" s="1"/>
  <c r="E246" i="4"/>
  <c r="F246" i="4"/>
  <c r="B247" i="4"/>
  <c r="C247" i="4"/>
  <c r="D247" i="4" s="1"/>
  <c r="E247" i="4"/>
  <c r="F247" i="4"/>
  <c r="B248" i="4"/>
  <c r="C248" i="4"/>
  <c r="D248" i="4"/>
  <c r="E248" i="4"/>
  <c r="F248" i="4"/>
  <c r="B249" i="4"/>
  <c r="C249" i="4"/>
  <c r="D249" i="4"/>
  <c r="E249" i="4"/>
  <c r="F249" i="4"/>
  <c r="B250" i="4"/>
  <c r="C250" i="4"/>
  <c r="D250" i="4" s="1"/>
  <c r="E250" i="4"/>
  <c r="F250" i="4"/>
  <c r="B251" i="4"/>
  <c r="C251" i="4"/>
  <c r="D251" i="4" s="1"/>
  <c r="E251" i="4"/>
  <c r="F251" i="4"/>
  <c r="B252" i="4"/>
  <c r="C252" i="4"/>
  <c r="D252" i="4" s="1"/>
  <c r="E252" i="4"/>
  <c r="F252" i="4"/>
  <c r="B253" i="4"/>
  <c r="C253" i="4"/>
  <c r="D253" i="4"/>
  <c r="E253" i="4"/>
  <c r="F253" i="4"/>
  <c r="B254" i="4"/>
  <c r="C254" i="4"/>
  <c r="D254" i="4"/>
  <c r="E254" i="4"/>
  <c r="F254" i="4"/>
  <c r="B255" i="4"/>
  <c r="C255" i="4"/>
  <c r="D255" i="4" s="1"/>
  <c r="E255" i="4"/>
  <c r="F255" i="4"/>
  <c r="B256" i="4"/>
  <c r="C256" i="4"/>
  <c r="D256" i="4" s="1"/>
  <c r="E256" i="4"/>
  <c r="F256" i="4"/>
  <c r="B257" i="4"/>
  <c r="C257" i="4"/>
  <c r="D257" i="4"/>
  <c r="E257" i="4"/>
  <c r="F257" i="4"/>
  <c r="B258" i="4"/>
  <c r="C258" i="4"/>
  <c r="D258" i="4" s="1"/>
  <c r="E258" i="4"/>
  <c r="F258" i="4"/>
  <c r="B259" i="4"/>
  <c r="C259" i="4"/>
  <c r="D259" i="4"/>
  <c r="E259" i="4"/>
  <c r="F259" i="4"/>
  <c r="B260" i="4"/>
  <c r="C260" i="4"/>
  <c r="D260" i="4"/>
  <c r="E260" i="4"/>
  <c r="F260" i="4"/>
  <c r="B261" i="4"/>
  <c r="C261" i="4"/>
  <c r="D261" i="4"/>
  <c r="E261" i="4"/>
  <c r="F261" i="4"/>
  <c r="B262" i="4"/>
  <c r="C262" i="4"/>
  <c r="D262" i="4"/>
  <c r="E262" i="4"/>
  <c r="F262" i="4"/>
  <c r="B263" i="4"/>
  <c r="C263" i="4"/>
  <c r="D263" i="4"/>
  <c r="E263" i="4"/>
  <c r="F263" i="4"/>
  <c r="B264" i="4"/>
  <c r="C264" i="4"/>
  <c r="D264" i="4" s="1"/>
  <c r="E264" i="4"/>
  <c r="F264" i="4"/>
  <c r="B265" i="4"/>
  <c r="C265" i="4"/>
  <c r="D265" i="4"/>
  <c r="E265" i="4"/>
  <c r="F265" i="4"/>
  <c r="B266" i="4"/>
  <c r="C266" i="4"/>
  <c r="D266" i="4" s="1"/>
  <c r="E266" i="4"/>
  <c r="F266" i="4"/>
  <c r="B267" i="4"/>
  <c r="C267" i="4"/>
  <c r="D267" i="4" s="1"/>
  <c r="E267" i="4"/>
  <c r="F267" i="4"/>
  <c r="B268" i="4"/>
  <c r="C268" i="4"/>
  <c r="D268" i="4"/>
  <c r="E268" i="4"/>
  <c r="F268" i="4"/>
  <c r="B269" i="4"/>
  <c r="C269" i="4"/>
  <c r="D269" i="4"/>
  <c r="E269" i="4"/>
  <c r="F269" i="4"/>
  <c r="B270" i="4"/>
  <c r="C270" i="4"/>
  <c r="D270" i="4"/>
  <c r="E270" i="4"/>
  <c r="F270" i="4"/>
  <c r="B271" i="4"/>
  <c r="C271" i="4"/>
  <c r="D271" i="4" s="1"/>
  <c r="E271" i="4"/>
  <c r="F271" i="4"/>
  <c r="B272" i="4"/>
  <c r="C272" i="4"/>
  <c r="D272" i="4" s="1"/>
  <c r="E272" i="4"/>
  <c r="F272" i="4"/>
  <c r="B273" i="4"/>
  <c r="C273" i="4"/>
  <c r="D273" i="4"/>
  <c r="E273" i="4"/>
  <c r="F273" i="4"/>
  <c r="B274" i="4"/>
  <c r="C274" i="4"/>
  <c r="D274" i="4" s="1"/>
  <c r="E274" i="4"/>
  <c r="F274" i="4"/>
  <c r="B275" i="4"/>
  <c r="C275" i="4"/>
  <c r="D275" i="4"/>
  <c r="E275" i="4"/>
  <c r="F275" i="4"/>
  <c r="B276" i="4"/>
  <c r="C276" i="4"/>
  <c r="D276" i="4"/>
  <c r="E276" i="4"/>
  <c r="F276" i="4"/>
  <c r="B277" i="4"/>
  <c r="C277" i="4"/>
  <c r="D277" i="4" s="1"/>
  <c r="E277" i="4"/>
  <c r="F277" i="4"/>
  <c r="B278" i="4"/>
  <c r="C278" i="4"/>
  <c r="D278" i="4"/>
  <c r="E278" i="4"/>
  <c r="F278" i="4"/>
  <c r="B279" i="4"/>
  <c r="C279" i="4"/>
  <c r="D279" i="4"/>
  <c r="E279" i="4"/>
  <c r="F279" i="4"/>
  <c r="B280" i="4"/>
  <c r="C280" i="4"/>
  <c r="D280" i="4" s="1"/>
  <c r="E280" i="4"/>
  <c r="F280" i="4"/>
  <c r="B281" i="4"/>
  <c r="C281" i="4"/>
  <c r="D281" i="4" s="1"/>
  <c r="E281" i="4"/>
  <c r="F281" i="4"/>
  <c r="B282" i="4"/>
  <c r="C282" i="4"/>
  <c r="D282" i="4" s="1"/>
  <c r="E282" i="4"/>
  <c r="F282" i="4"/>
  <c r="B283" i="4"/>
  <c r="C283" i="4"/>
  <c r="D283" i="4" s="1"/>
  <c r="E283" i="4"/>
  <c r="F283" i="4"/>
  <c r="B284" i="4"/>
  <c r="C284" i="4"/>
  <c r="E284" i="4"/>
  <c r="F284" i="4"/>
  <c r="B285" i="4"/>
  <c r="C285" i="4"/>
  <c r="E285" i="4"/>
  <c r="F285" i="4"/>
  <c r="B286" i="4"/>
  <c r="C286" i="4"/>
  <c r="D286" i="4"/>
  <c r="E286" i="4"/>
  <c r="F286" i="4"/>
  <c r="B287" i="4"/>
  <c r="C287" i="4"/>
  <c r="D287" i="4"/>
  <c r="E287" i="4"/>
  <c r="F287" i="4"/>
  <c r="B288" i="4"/>
  <c r="C288" i="4"/>
  <c r="D288" i="4" s="1"/>
  <c r="E288" i="4"/>
  <c r="F288" i="4"/>
  <c r="B289" i="4"/>
  <c r="C289" i="4"/>
  <c r="D289" i="4" s="1"/>
  <c r="E289" i="4"/>
  <c r="F289" i="4"/>
  <c r="B290" i="4"/>
  <c r="C290" i="4"/>
  <c r="D290" i="4"/>
  <c r="E290" i="4"/>
  <c r="F290" i="4"/>
  <c r="B291" i="4"/>
  <c r="C291" i="4"/>
  <c r="D291" i="4" s="1"/>
  <c r="E291" i="4"/>
  <c r="F291" i="4"/>
  <c r="B292" i="4"/>
  <c r="C292" i="4"/>
  <c r="D292" i="4"/>
  <c r="E292" i="4"/>
  <c r="F292" i="4"/>
  <c r="B293" i="4"/>
  <c r="C293" i="4"/>
  <c r="D293" i="4"/>
  <c r="E293" i="4"/>
  <c r="F293" i="4"/>
  <c r="B294" i="4"/>
  <c r="C294" i="4"/>
  <c r="D294" i="4" s="1"/>
  <c r="E294" i="4"/>
  <c r="F294" i="4"/>
  <c r="B295" i="4"/>
  <c r="C295" i="4"/>
  <c r="D295" i="4" s="1"/>
  <c r="E295" i="4"/>
  <c r="F295" i="4"/>
  <c r="B296" i="4"/>
  <c r="C296" i="4"/>
  <c r="D296" i="4" s="1"/>
  <c r="E296" i="4"/>
  <c r="F296" i="4"/>
  <c r="B297" i="4"/>
  <c r="C297" i="4"/>
  <c r="D297" i="4"/>
  <c r="E297" i="4"/>
  <c r="F297" i="4"/>
  <c r="B298" i="4"/>
  <c r="C298" i="4"/>
  <c r="D298" i="4" s="1"/>
  <c r="E298" i="4"/>
  <c r="F298" i="4"/>
  <c r="B299" i="4"/>
  <c r="C299" i="4"/>
  <c r="D299" i="4"/>
  <c r="E299" i="4"/>
  <c r="F299" i="4"/>
  <c r="B300" i="4"/>
  <c r="C300" i="4"/>
  <c r="D300" i="4" s="1"/>
  <c r="E300" i="4"/>
  <c r="F300" i="4"/>
  <c r="B301" i="4"/>
  <c r="C301" i="4"/>
  <c r="D301" i="4"/>
  <c r="E301" i="4"/>
  <c r="F301" i="4"/>
  <c r="B302" i="4"/>
  <c r="C302" i="4"/>
  <c r="D302" i="4" s="1"/>
  <c r="E302" i="4"/>
  <c r="F302" i="4"/>
  <c r="B303" i="4"/>
  <c r="C303" i="4"/>
  <c r="D303" i="4" s="1"/>
  <c r="E303" i="4"/>
  <c r="F303" i="4"/>
  <c r="B304" i="4"/>
  <c r="C304" i="4"/>
  <c r="D304" i="4" s="1"/>
  <c r="E304" i="4"/>
  <c r="F304" i="4"/>
  <c r="B305" i="4"/>
  <c r="C305" i="4"/>
  <c r="D305" i="4"/>
  <c r="E305" i="4"/>
  <c r="F305" i="4"/>
  <c r="B306" i="4"/>
  <c r="C306" i="4"/>
  <c r="D306" i="4"/>
  <c r="E306" i="4"/>
  <c r="F306" i="4"/>
  <c r="B307" i="4"/>
  <c r="C307" i="4"/>
  <c r="D307" i="4"/>
  <c r="E307" i="4"/>
  <c r="F307" i="4"/>
  <c r="B308" i="4"/>
  <c r="C308" i="4"/>
  <c r="D308" i="4" s="1"/>
  <c r="E308" i="4"/>
  <c r="F308" i="4"/>
  <c r="B309" i="4"/>
  <c r="C309" i="4"/>
  <c r="D309" i="4" s="1"/>
  <c r="E309" i="4"/>
  <c r="F309" i="4"/>
  <c r="B310" i="4"/>
  <c r="C310" i="4"/>
  <c r="D310" i="4" s="1"/>
  <c r="E310" i="4"/>
  <c r="F310" i="4"/>
  <c r="B311" i="4"/>
  <c r="C311" i="4"/>
  <c r="D311" i="4"/>
  <c r="E311" i="4"/>
  <c r="F311" i="4"/>
  <c r="B312" i="4"/>
  <c r="C312" i="4"/>
  <c r="D312" i="4"/>
  <c r="E312" i="4"/>
  <c r="F312" i="4"/>
  <c r="B313" i="4"/>
  <c r="C313" i="4"/>
  <c r="D313" i="4"/>
  <c r="E313" i="4"/>
  <c r="F313" i="4"/>
  <c r="B314" i="4"/>
  <c r="C314" i="4"/>
  <c r="D314" i="4"/>
  <c r="E314" i="4"/>
  <c r="F314" i="4"/>
  <c r="B315" i="4"/>
  <c r="C315" i="4"/>
  <c r="D315" i="4"/>
  <c r="E315" i="4"/>
  <c r="F315" i="4"/>
  <c r="B316" i="4"/>
  <c r="C316" i="4"/>
  <c r="D316" i="4"/>
  <c r="E316" i="4"/>
  <c r="F316" i="4"/>
  <c r="B317" i="4"/>
  <c r="C317" i="4"/>
  <c r="D317" i="4" s="1"/>
  <c r="E317" i="4"/>
  <c r="F317" i="4"/>
  <c r="B318" i="4"/>
  <c r="C318" i="4"/>
  <c r="D318" i="4" s="1"/>
  <c r="E318" i="4"/>
  <c r="F318" i="4"/>
  <c r="B319" i="4"/>
  <c r="C319" i="4"/>
  <c r="D319" i="4"/>
  <c r="E319" i="4"/>
  <c r="F319" i="4"/>
  <c r="B320" i="4"/>
  <c r="C320" i="4"/>
  <c r="D320" i="4" s="1"/>
  <c r="E320" i="4"/>
  <c r="F320" i="4"/>
  <c r="B321" i="4"/>
  <c r="C321" i="4"/>
  <c r="D321" i="4"/>
  <c r="E321" i="4"/>
  <c r="F321" i="4"/>
  <c r="B322" i="4"/>
  <c r="C322" i="4"/>
  <c r="D322" i="4" s="1"/>
  <c r="E322" i="4"/>
  <c r="F322" i="4"/>
  <c r="B323" i="4"/>
  <c r="C323" i="4"/>
  <c r="D323" i="4"/>
  <c r="E323" i="4"/>
  <c r="F323" i="4"/>
  <c r="B324" i="4"/>
  <c r="C324" i="4"/>
  <c r="D324" i="4"/>
  <c r="E324" i="4"/>
  <c r="F324" i="4"/>
  <c r="B325" i="4"/>
  <c r="C325" i="4"/>
  <c r="D325" i="4"/>
  <c r="E325" i="4"/>
  <c r="F325" i="4"/>
  <c r="B326" i="4"/>
  <c r="C326" i="4"/>
  <c r="D326" i="4"/>
  <c r="E326" i="4"/>
  <c r="F326" i="4"/>
  <c r="B327" i="4"/>
  <c r="C327" i="4"/>
  <c r="D327" i="4" s="1"/>
  <c r="E327" i="4"/>
  <c r="F327" i="4"/>
  <c r="B328" i="4"/>
  <c r="C328" i="4"/>
  <c r="D328" i="4"/>
  <c r="E328" i="4"/>
  <c r="F328" i="4"/>
  <c r="B329" i="4"/>
  <c r="C329" i="4"/>
  <c r="D329" i="4"/>
  <c r="E329" i="4"/>
  <c r="F329" i="4"/>
  <c r="B330" i="4"/>
  <c r="C330" i="4"/>
  <c r="D330" i="4" s="1"/>
  <c r="E330" i="4"/>
  <c r="F330" i="4"/>
  <c r="B331" i="4"/>
  <c r="C331" i="4"/>
  <c r="D331" i="4" s="1"/>
  <c r="E331" i="4"/>
  <c r="F331" i="4"/>
  <c r="B332" i="4"/>
  <c r="C332" i="4"/>
  <c r="D332" i="4"/>
  <c r="E332" i="4"/>
  <c r="F332" i="4"/>
  <c r="B333" i="4"/>
  <c r="C333" i="4"/>
  <c r="D333" i="4" s="1"/>
  <c r="E333" i="4"/>
  <c r="F333" i="4"/>
  <c r="B334" i="4"/>
  <c r="C334" i="4"/>
  <c r="D334" i="4" s="1"/>
  <c r="E334" i="4"/>
  <c r="F334" i="4"/>
  <c r="B335" i="4"/>
  <c r="C335" i="4"/>
  <c r="D335" i="4"/>
  <c r="E335" i="4"/>
  <c r="F335" i="4"/>
  <c r="B336" i="4"/>
  <c r="C336" i="4"/>
  <c r="D336" i="4" s="1"/>
  <c r="E336" i="4"/>
  <c r="F336" i="4"/>
  <c r="B337" i="4"/>
  <c r="C337" i="4"/>
  <c r="D337" i="4"/>
  <c r="E337" i="4"/>
  <c r="F337" i="4"/>
  <c r="B338" i="4"/>
  <c r="C338" i="4"/>
  <c r="D338" i="4"/>
  <c r="E338" i="4"/>
  <c r="F338" i="4"/>
  <c r="B339" i="4"/>
  <c r="C339" i="4"/>
  <c r="D339" i="4" s="1"/>
  <c r="E339" i="4"/>
  <c r="F339" i="4"/>
  <c r="B340" i="4"/>
  <c r="C340" i="4"/>
  <c r="D340" i="4" s="1"/>
  <c r="E340" i="4"/>
  <c r="F340" i="4"/>
  <c r="B341" i="4"/>
  <c r="C341" i="4"/>
  <c r="D341" i="4" s="1"/>
  <c r="E341" i="4"/>
  <c r="F341" i="4"/>
  <c r="B342" i="4"/>
  <c r="C342" i="4"/>
  <c r="D342" i="4"/>
  <c r="E342" i="4"/>
  <c r="F342" i="4"/>
  <c r="B343" i="4"/>
  <c r="C343" i="4"/>
  <c r="D343" i="4" s="1"/>
  <c r="E343" i="4"/>
  <c r="F343" i="4"/>
  <c r="B344" i="4"/>
  <c r="C344" i="4"/>
  <c r="D344" i="4" s="1"/>
  <c r="E344" i="4"/>
  <c r="F344" i="4"/>
  <c r="B345" i="4"/>
  <c r="C345" i="4"/>
  <c r="D345" i="4"/>
  <c r="E345" i="4"/>
  <c r="F345" i="4"/>
  <c r="B346" i="4"/>
  <c r="C346" i="4"/>
  <c r="D346" i="4" s="1"/>
  <c r="E346" i="4"/>
  <c r="F346" i="4"/>
  <c r="B347" i="4"/>
  <c r="C347" i="4"/>
  <c r="D347" i="4" s="1"/>
  <c r="E347" i="4"/>
  <c r="F347" i="4"/>
  <c r="B348" i="4"/>
  <c r="C348" i="4"/>
  <c r="D348" i="4" s="1"/>
  <c r="E348" i="4"/>
  <c r="F348" i="4"/>
  <c r="B349" i="4"/>
  <c r="C349" i="4"/>
  <c r="D349" i="4"/>
  <c r="E349" i="4"/>
  <c r="F349" i="4"/>
  <c r="B350" i="4"/>
  <c r="C350" i="4"/>
  <c r="D350" i="4" s="1"/>
  <c r="E350" i="4"/>
  <c r="F350" i="4"/>
  <c r="B351" i="4"/>
  <c r="C351" i="4"/>
  <c r="D351" i="4" s="1"/>
  <c r="E351" i="4"/>
  <c r="F351" i="4"/>
  <c r="B352" i="4"/>
  <c r="C352" i="4"/>
  <c r="D352" i="4" s="1"/>
  <c r="E352" i="4"/>
  <c r="F352" i="4"/>
  <c r="B353" i="4"/>
  <c r="C353" i="4"/>
  <c r="D353" i="4"/>
  <c r="E353" i="4"/>
  <c r="F353" i="4"/>
  <c r="B354" i="4"/>
  <c r="C354" i="4"/>
  <c r="D354" i="4"/>
  <c r="E354" i="4"/>
  <c r="F354" i="4"/>
  <c r="B355" i="4"/>
  <c r="C355" i="4"/>
  <c r="D355" i="4"/>
  <c r="E355" i="4"/>
  <c r="F355" i="4"/>
  <c r="H355" i="4" s="1"/>
  <c r="G355" i="4"/>
  <c r="B356" i="4"/>
  <c r="C356" i="4"/>
  <c r="D356" i="4" s="1"/>
  <c r="E356" i="4"/>
  <c r="F356" i="4"/>
  <c r="B357" i="4"/>
  <c r="C357" i="4"/>
  <c r="D357" i="4"/>
  <c r="E357" i="4"/>
  <c r="F357" i="4"/>
  <c r="B358" i="4"/>
  <c r="C358" i="4"/>
  <c r="D358" i="4"/>
  <c r="E358" i="4"/>
  <c r="F358" i="4"/>
  <c r="B359" i="4"/>
  <c r="C359" i="4"/>
  <c r="D359" i="4"/>
  <c r="E359" i="4"/>
  <c r="F359" i="4"/>
  <c r="B360" i="4"/>
  <c r="C360" i="4"/>
  <c r="D360" i="4"/>
  <c r="E360" i="4"/>
  <c r="F360" i="4"/>
  <c r="B361" i="4"/>
  <c r="C361" i="4"/>
  <c r="D361" i="4" s="1"/>
  <c r="E361" i="4"/>
  <c r="F361" i="4"/>
  <c r="B362" i="4"/>
  <c r="C362" i="4"/>
  <c r="D362" i="4" s="1"/>
  <c r="E362" i="4"/>
  <c r="F362" i="4"/>
  <c r="B363" i="4"/>
  <c r="C363" i="4"/>
  <c r="D363" i="4" s="1"/>
  <c r="E363" i="4"/>
  <c r="F363" i="4"/>
  <c r="B364" i="4"/>
  <c r="C364" i="4"/>
  <c r="D364" i="4"/>
  <c r="E364" i="4"/>
  <c r="F364" i="4"/>
  <c r="B365" i="4"/>
  <c r="C365" i="4"/>
  <c r="D365" i="4"/>
  <c r="E365" i="4"/>
  <c r="F365" i="4"/>
  <c r="B366" i="4"/>
  <c r="C366" i="4"/>
  <c r="D366" i="4"/>
  <c r="E366" i="4"/>
  <c r="F366" i="4"/>
  <c r="B367" i="4"/>
  <c r="C367" i="4"/>
  <c r="D367" i="4"/>
  <c r="E367" i="4"/>
  <c r="F367" i="4"/>
  <c r="B368" i="4"/>
  <c r="C368" i="4"/>
  <c r="D368" i="4"/>
  <c r="E368" i="4"/>
  <c r="F368" i="4"/>
  <c r="B369" i="4"/>
  <c r="C369" i="4"/>
  <c r="D369" i="4"/>
  <c r="E369" i="4"/>
  <c r="F369" i="4"/>
  <c r="B370" i="4"/>
  <c r="C370" i="4"/>
  <c r="D370" i="4"/>
  <c r="E370" i="4"/>
  <c r="F370" i="4"/>
  <c r="H370" i="4" s="1"/>
  <c r="G370" i="4"/>
  <c r="B371" i="4"/>
  <c r="C371" i="4"/>
  <c r="D371" i="4" s="1"/>
  <c r="E371" i="4"/>
  <c r="F371" i="4"/>
  <c r="B372" i="4"/>
  <c r="C372" i="4"/>
  <c r="D372" i="4" s="1"/>
  <c r="E372" i="4"/>
  <c r="F372" i="4"/>
  <c r="B373" i="4"/>
  <c r="C373" i="4"/>
  <c r="D373" i="4"/>
  <c r="E373" i="4"/>
  <c r="F373" i="4"/>
  <c r="B374" i="4"/>
  <c r="C374" i="4"/>
  <c r="D374" i="4"/>
  <c r="E374" i="4"/>
  <c r="F374" i="4"/>
  <c r="B375" i="4"/>
  <c r="C375" i="4"/>
  <c r="D375" i="4" s="1"/>
  <c r="E375" i="4"/>
  <c r="F375" i="4"/>
  <c r="B376" i="4"/>
  <c r="C376" i="4"/>
  <c r="D376" i="4" s="1"/>
  <c r="E376" i="4"/>
  <c r="F376" i="4"/>
  <c r="B377" i="4"/>
  <c r="C377" i="4"/>
  <c r="D377" i="4" s="1"/>
  <c r="E377" i="4"/>
  <c r="F377" i="4"/>
  <c r="B378" i="4"/>
  <c r="C378" i="4"/>
  <c r="D378" i="4"/>
  <c r="E378" i="4"/>
  <c r="F378" i="4"/>
  <c r="B379" i="4"/>
  <c r="C379" i="4"/>
  <c r="D379" i="4"/>
  <c r="E379" i="4"/>
  <c r="F379" i="4"/>
  <c r="B380" i="4"/>
  <c r="C380" i="4"/>
  <c r="D380" i="4" s="1"/>
  <c r="E380" i="4"/>
  <c r="F380" i="4"/>
  <c r="B381" i="4"/>
  <c r="C381" i="4"/>
  <c r="D381" i="4" s="1"/>
  <c r="E381" i="4"/>
  <c r="F381" i="4"/>
  <c r="B382" i="4"/>
  <c r="C382" i="4"/>
  <c r="D382" i="4"/>
  <c r="E382" i="4"/>
  <c r="F382" i="4"/>
  <c r="B383" i="4"/>
  <c r="C383" i="4"/>
  <c r="D383" i="4" s="1"/>
  <c r="E383" i="4"/>
  <c r="F383" i="4"/>
  <c r="B384" i="4"/>
  <c r="C384" i="4"/>
  <c r="D384" i="4"/>
  <c r="E384" i="4"/>
  <c r="F384" i="4"/>
  <c r="B385" i="4"/>
  <c r="C385" i="4"/>
  <c r="D385" i="4"/>
  <c r="E385" i="4"/>
  <c r="F385" i="4"/>
  <c r="B386" i="4"/>
  <c r="C386" i="4"/>
  <c r="D386" i="4"/>
  <c r="E386" i="4"/>
  <c r="F386" i="4"/>
  <c r="B387" i="4"/>
  <c r="C387" i="4"/>
  <c r="D387" i="4"/>
  <c r="E387" i="4"/>
  <c r="F387" i="4"/>
  <c r="B388" i="4"/>
  <c r="C388" i="4"/>
  <c r="D388" i="4"/>
  <c r="E388" i="4"/>
  <c r="F388" i="4"/>
  <c r="B389" i="4"/>
  <c r="C389" i="4"/>
  <c r="D389" i="4" s="1"/>
  <c r="E389" i="4"/>
  <c r="F389" i="4"/>
  <c r="B390" i="4"/>
  <c r="C390" i="4"/>
  <c r="D390" i="4" s="1"/>
  <c r="E390" i="4"/>
  <c r="F390" i="4"/>
  <c r="B391" i="4"/>
  <c r="C391" i="4"/>
  <c r="D391" i="4"/>
  <c r="E391" i="4"/>
  <c r="F391" i="4"/>
  <c r="B392" i="4"/>
  <c r="C392" i="4"/>
  <c r="D392" i="4" s="1"/>
  <c r="E392" i="4"/>
  <c r="F392" i="4"/>
  <c r="B393" i="4"/>
  <c r="C393" i="4"/>
  <c r="D393" i="4"/>
  <c r="E393" i="4"/>
  <c r="F393" i="4"/>
  <c r="B394" i="4"/>
  <c r="C394" i="4"/>
  <c r="D394" i="4"/>
  <c r="E394" i="4"/>
  <c r="F394" i="4"/>
  <c r="B395" i="4"/>
  <c r="C395" i="4"/>
  <c r="D395" i="4" s="1"/>
  <c r="E395" i="4"/>
  <c r="F395" i="4"/>
  <c r="B396" i="4"/>
  <c r="C396" i="4"/>
  <c r="D396" i="4"/>
  <c r="E396" i="4"/>
  <c r="F396" i="4"/>
  <c r="B397" i="4"/>
  <c r="C397" i="4"/>
  <c r="D397" i="4" s="1"/>
  <c r="E397" i="4"/>
  <c r="F397" i="4"/>
  <c r="B398" i="4"/>
  <c r="C398" i="4"/>
  <c r="D398" i="4" s="1"/>
  <c r="E398" i="4"/>
  <c r="F398" i="4"/>
  <c r="B399" i="4"/>
  <c r="C399" i="4"/>
  <c r="D399" i="4" s="1"/>
  <c r="E399" i="4"/>
  <c r="F399" i="4"/>
  <c r="B400" i="4"/>
  <c r="C400" i="4"/>
  <c r="D400" i="4" s="1"/>
  <c r="E400" i="4"/>
  <c r="F400" i="4"/>
  <c r="B401" i="4"/>
  <c r="C401" i="4"/>
  <c r="D401" i="4"/>
  <c r="E401" i="4"/>
  <c r="F401" i="4"/>
  <c r="B402" i="4"/>
  <c r="C402" i="4"/>
  <c r="D402" i="4"/>
  <c r="E402" i="4"/>
  <c r="F402" i="4"/>
  <c r="B403" i="4"/>
  <c r="C403" i="4"/>
  <c r="D403" i="4"/>
  <c r="E403" i="4"/>
  <c r="F403" i="4"/>
  <c r="B404" i="4"/>
  <c r="C404" i="4"/>
  <c r="D404" i="4"/>
  <c r="E404" i="4"/>
  <c r="F404" i="4"/>
  <c r="B405" i="4"/>
  <c r="C405" i="4"/>
  <c r="D405" i="4"/>
  <c r="E405" i="4"/>
  <c r="F405" i="4"/>
  <c r="B406" i="4"/>
  <c r="C406" i="4"/>
  <c r="D406" i="4" s="1"/>
  <c r="E406" i="4"/>
  <c r="F406" i="4"/>
  <c r="B407" i="4"/>
  <c r="C407" i="4"/>
  <c r="D407" i="4" s="1"/>
  <c r="E407" i="4"/>
  <c r="F407" i="4"/>
  <c r="B408" i="4"/>
  <c r="C408" i="4"/>
  <c r="D408" i="4"/>
  <c r="E408" i="4"/>
  <c r="F408" i="4"/>
  <c r="B409" i="4"/>
  <c r="C409" i="4"/>
  <c r="D409" i="4" s="1"/>
  <c r="E409" i="4"/>
  <c r="F409" i="4"/>
  <c r="B410" i="4"/>
  <c r="C410" i="4"/>
  <c r="D410" i="4" s="1"/>
  <c r="E410" i="4"/>
  <c r="F410" i="4"/>
  <c r="B411" i="4"/>
  <c r="C411" i="4"/>
  <c r="D411" i="4"/>
  <c r="E411" i="4"/>
  <c r="F411" i="4"/>
  <c r="B412" i="4"/>
  <c r="C412" i="4"/>
  <c r="D412" i="4"/>
  <c r="E412" i="4"/>
  <c r="F412" i="4"/>
  <c r="B413" i="4"/>
  <c r="C413" i="4"/>
  <c r="D413" i="4"/>
  <c r="E413" i="4"/>
  <c r="F413" i="4"/>
  <c r="B414" i="4"/>
  <c r="C414" i="4"/>
  <c r="D414" i="4"/>
  <c r="E414" i="4"/>
  <c r="F414" i="4"/>
  <c r="B415" i="4"/>
  <c r="C415" i="4"/>
  <c r="D415" i="4"/>
  <c r="E415" i="4"/>
  <c r="F415" i="4"/>
  <c r="B416" i="4"/>
  <c r="C416" i="4"/>
  <c r="D416" i="4"/>
  <c r="E416" i="4"/>
  <c r="F416" i="4"/>
  <c r="B417" i="4"/>
  <c r="C417" i="4"/>
  <c r="D417" i="4"/>
  <c r="E417" i="4"/>
  <c r="F417" i="4"/>
  <c r="B418" i="4"/>
  <c r="C418" i="4"/>
  <c r="D418" i="4" s="1"/>
  <c r="E418" i="4"/>
  <c r="F418" i="4"/>
  <c r="B419" i="4"/>
  <c r="C419" i="4"/>
  <c r="D419" i="4" s="1"/>
  <c r="E419" i="4"/>
  <c r="F419" i="4"/>
  <c r="B420" i="4"/>
  <c r="C420" i="4"/>
  <c r="D420" i="4"/>
  <c r="E420" i="4"/>
  <c r="F420" i="4"/>
  <c r="B421" i="4"/>
  <c r="C421" i="4"/>
  <c r="D421" i="4"/>
  <c r="E421" i="4"/>
  <c r="F421" i="4"/>
  <c r="B422" i="4"/>
  <c r="C422" i="4"/>
  <c r="D422" i="4" s="1"/>
  <c r="E422" i="4"/>
  <c r="F422" i="4"/>
  <c r="B423" i="4"/>
  <c r="C423" i="4"/>
  <c r="D423" i="4" s="1"/>
  <c r="E423" i="4"/>
  <c r="F423" i="4"/>
  <c r="B424" i="4"/>
  <c r="C424" i="4"/>
  <c r="D424" i="4" s="1"/>
  <c r="E424" i="4"/>
  <c r="F424" i="4"/>
  <c r="B425" i="4"/>
  <c r="C425" i="4"/>
  <c r="D425" i="4"/>
  <c r="E425" i="4"/>
  <c r="F425" i="4"/>
  <c r="B426" i="4"/>
  <c r="C426" i="4"/>
  <c r="D426" i="4"/>
  <c r="E426" i="4"/>
  <c r="F426" i="4"/>
  <c r="B427" i="4"/>
  <c r="C427" i="4"/>
  <c r="D427" i="4" s="1"/>
  <c r="E427" i="4"/>
  <c r="F427" i="4"/>
  <c r="B428" i="4"/>
  <c r="C428" i="4"/>
  <c r="D428" i="4" s="1"/>
  <c r="E428" i="4"/>
  <c r="F428" i="4"/>
  <c r="B429" i="4"/>
  <c r="C429" i="4"/>
  <c r="D429" i="4" s="1"/>
  <c r="E429" i="4"/>
  <c r="F429" i="4"/>
  <c r="B430" i="4"/>
  <c r="C430" i="4"/>
  <c r="D430" i="4" s="1"/>
  <c r="E430" i="4"/>
  <c r="F430" i="4"/>
  <c r="B431" i="4"/>
  <c r="C431" i="4"/>
  <c r="D431" i="4" s="1"/>
  <c r="E431" i="4"/>
  <c r="F431" i="4"/>
  <c r="B432" i="4"/>
  <c r="C432" i="4"/>
  <c r="D432" i="4"/>
  <c r="E432" i="4"/>
  <c r="F432" i="4"/>
  <c r="B433" i="4"/>
  <c r="C433" i="4"/>
  <c r="D433" i="4"/>
  <c r="E433" i="4"/>
  <c r="F433" i="4"/>
  <c r="G433" i="4" s="1"/>
  <c r="B434" i="4"/>
  <c r="C434" i="4"/>
  <c r="D434" i="4"/>
  <c r="E434" i="4"/>
  <c r="F434" i="4"/>
  <c r="B435" i="4"/>
  <c r="C435" i="4"/>
  <c r="D435" i="4"/>
  <c r="E435" i="4"/>
  <c r="F435" i="4"/>
  <c r="B436" i="4"/>
  <c r="C436" i="4"/>
  <c r="D436" i="4" s="1"/>
  <c r="E436" i="4"/>
  <c r="F436" i="4"/>
  <c r="B437" i="4"/>
  <c r="C437" i="4"/>
  <c r="D437" i="4"/>
  <c r="E437" i="4"/>
  <c r="F437" i="4"/>
  <c r="B438" i="4"/>
  <c r="C438" i="4"/>
  <c r="D438" i="4"/>
  <c r="E438" i="4"/>
  <c r="F438" i="4"/>
  <c r="G438" i="4" s="1"/>
  <c r="H438" i="4" s="1"/>
  <c r="B439" i="4"/>
  <c r="C439" i="4"/>
  <c r="D439" i="4" s="1"/>
  <c r="E439" i="4"/>
  <c r="F439" i="4"/>
  <c r="B440" i="4"/>
  <c r="C440" i="4"/>
  <c r="D440" i="4" s="1"/>
  <c r="E440" i="4"/>
  <c r="F440" i="4"/>
  <c r="B441" i="4"/>
  <c r="C441" i="4"/>
  <c r="D441" i="4" s="1"/>
  <c r="E441" i="4"/>
  <c r="F441" i="4"/>
  <c r="B442" i="4"/>
  <c r="C442" i="4"/>
  <c r="D442" i="4" s="1"/>
  <c r="E442" i="4"/>
  <c r="F442" i="4"/>
  <c r="B443" i="4"/>
  <c r="C443" i="4"/>
  <c r="D443" i="4"/>
  <c r="E443" i="4"/>
  <c r="F443" i="4"/>
  <c r="B444" i="4"/>
  <c r="C444" i="4"/>
  <c r="D444" i="4" s="1"/>
  <c r="E444" i="4"/>
  <c r="F444" i="4"/>
  <c r="B445" i="4"/>
  <c r="C445" i="4"/>
  <c r="D445" i="4"/>
  <c r="E445" i="4"/>
  <c r="F445" i="4"/>
  <c r="B446" i="4"/>
  <c r="C446" i="4"/>
  <c r="D446" i="4" s="1"/>
  <c r="E446" i="4"/>
  <c r="F446" i="4"/>
  <c r="B447" i="4"/>
  <c r="C447" i="4"/>
  <c r="D447" i="4"/>
  <c r="E447" i="4"/>
  <c r="F447" i="4"/>
  <c r="B448" i="4"/>
  <c r="C448" i="4"/>
  <c r="D448" i="4" s="1"/>
  <c r="E448" i="4"/>
  <c r="F448" i="4"/>
  <c r="B449" i="4"/>
  <c r="C449" i="4"/>
  <c r="D449" i="4"/>
  <c r="E449" i="4"/>
  <c r="F449" i="4"/>
  <c r="B450" i="4"/>
  <c r="C450" i="4"/>
  <c r="D450" i="4" s="1"/>
  <c r="E450" i="4"/>
  <c r="F450" i="4"/>
  <c r="B451" i="4"/>
  <c r="C451" i="4"/>
  <c r="D451" i="4"/>
  <c r="E451" i="4"/>
  <c r="F451" i="4"/>
  <c r="B452" i="4"/>
  <c r="C452" i="4"/>
  <c r="D452" i="4" s="1"/>
  <c r="E452" i="4"/>
  <c r="F452" i="4"/>
  <c r="B453" i="4"/>
  <c r="C453" i="4"/>
  <c r="D453" i="4"/>
  <c r="E453" i="4"/>
  <c r="F453" i="4"/>
  <c r="B454" i="4"/>
  <c r="C454" i="4"/>
  <c r="D454" i="4" s="1"/>
  <c r="E454" i="4"/>
  <c r="F454" i="4"/>
  <c r="B455" i="4"/>
  <c r="C455" i="4"/>
  <c r="D455" i="4"/>
  <c r="E455" i="4"/>
  <c r="F455" i="4"/>
  <c r="B456" i="4"/>
  <c r="C456" i="4"/>
  <c r="D456" i="4" s="1"/>
  <c r="E456" i="4"/>
  <c r="F456" i="4"/>
  <c r="B457" i="4"/>
  <c r="C457" i="4"/>
  <c r="D457" i="4" s="1"/>
  <c r="E457" i="4"/>
  <c r="F457" i="4"/>
  <c r="B458" i="4"/>
  <c r="C458" i="4"/>
  <c r="D458" i="4"/>
  <c r="E458" i="4"/>
  <c r="F458" i="4"/>
  <c r="B459" i="4"/>
  <c r="C459" i="4"/>
  <c r="D459" i="4" s="1"/>
  <c r="E459" i="4"/>
  <c r="F459" i="4"/>
  <c r="B460" i="4"/>
  <c r="C460" i="4"/>
  <c r="D460" i="4" s="1"/>
  <c r="E460" i="4"/>
  <c r="F460" i="4"/>
  <c r="B461" i="4"/>
  <c r="C461" i="4"/>
  <c r="D461" i="4" s="1"/>
  <c r="E461" i="4"/>
  <c r="F461" i="4"/>
  <c r="B462" i="4"/>
  <c r="C462" i="4"/>
  <c r="D462" i="4"/>
  <c r="E462" i="4"/>
  <c r="F462" i="4"/>
  <c r="B463" i="4"/>
  <c r="C463" i="4"/>
  <c r="D463" i="4"/>
  <c r="E463" i="4"/>
  <c r="F463" i="4"/>
  <c r="B464" i="4"/>
  <c r="C464" i="4"/>
  <c r="D464" i="4"/>
  <c r="E464" i="4"/>
  <c r="F464" i="4"/>
  <c r="B465" i="4"/>
  <c r="C465" i="4"/>
  <c r="D465" i="4"/>
  <c r="E465" i="4"/>
  <c r="F465" i="4"/>
  <c r="B466" i="4"/>
  <c r="C466" i="4"/>
  <c r="D466" i="4" s="1"/>
  <c r="E466" i="4"/>
  <c r="F466" i="4"/>
  <c r="B467" i="4"/>
  <c r="C467" i="4"/>
  <c r="D467" i="4"/>
  <c r="E467" i="4"/>
  <c r="F467" i="4"/>
  <c r="B468" i="4"/>
  <c r="C468" i="4"/>
  <c r="D468" i="4"/>
  <c r="E468" i="4"/>
  <c r="F468" i="4"/>
  <c r="B469" i="4"/>
  <c r="C469" i="4"/>
  <c r="D469" i="4"/>
  <c r="E469" i="4"/>
  <c r="F469" i="4"/>
  <c r="B470" i="4"/>
  <c r="C470" i="4"/>
  <c r="D470" i="4" s="1"/>
  <c r="E470" i="4"/>
  <c r="F470" i="4"/>
  <c r="B471" i="4"/>
  <c r="C471" i="4"/>
  <c r="D471" i="4"/>
  <c r="E471" i="4"/>
  <c r="F471" i="4"/>
  <c r="B472" i="4"/>
  <c r="C472" i="4"/>
  <c r="D472" i="4" s="1"/>
  <c r="E472" i="4"/>
  <c r="F472" i="4"/>
  <c r="B473" i="4"/>
  <c r="C473" i="4"/>
  <c r="D473" i="4"/>
  <c r="E473" i="4"/>
  <c r="F473" i="4"/>
  <c r="B474" i="4"/>
  <c r="C474" i="4"/>
  <c r="D474" i="4"/>
  <c r="E474" i="4"/>
  <c r="F474" i="4"/>
  <c r="B475" i="4"/>
  <c r="C475" i="4"/>
  <c r="D475" i="4"/>
  <c r="E475" i="4"/>
  <c r="F475" i="4"/>
  <c r="B476" i="4"/>
  <c r="C476" i="4"/>
  <c r="D476" i="4" s="1"/>
  <c r="E476" i="4"/>
  <c r="F476" i="4"/>
  <c r="B477" i="4"/>
  <c r="C477" i="4"/>
  <c r="D477" i="4"/>
  <c r="E477" i="4"/>
  <c r="F477" i="4"/>
  <c r="B478" i="4"/>
  <c r="C478" i="4"/>
  <c r="D478" i="4"/>
  <c r="E478" i="4"/>
  <c r="F478" i="4"/>
  <c r="B479" i="4"/>
  <c r="C479" i="4"/>
  <c r="D479" i="4"/>
  <c r="E479" i="4"/>
  <c r="F479" i="4"/>
  <c r="B480" i="4"/>
  <c r="C480" i="4"/>
  <c r="D480" i="4" s="1"/>
  <c r="E480" i="4"/>
  <c r="F480" i="4"/>
  <c r="B481" i="4"/>
  <c r="C481" i="4"/>
  <c r="D481" i="4"/>
  <c r="E481" i="4"/>
  <c r="F481" i="4"/>
  <c r="B482" i="4"/>
  <c r="C482" i="4"/>
  <c r="D482" i="4" s="1"/>
  <c r="E482" i="4"/>
  <c r="F482" i="4"/>
  <c r="B483" i="4"/>
  <c r="C483" i="4"/>
  <c r="D483" i="4"/>
  <c r="E483" i="4"/>
  <c r="F483" i="4"/>
  <c r="B484" i="4"/>
  <c r="C484" i="4"/>
  <c r="D484" i="4"/>
  <c r="E484" i="4"/>
  <c r="F484" i="4"/>
  <c r="B485" i="4"/>
  <c r="C485" i="4"/>
  <c r="D485" i="4"/>
  <c r="E485" i="4"/>
  <c r="F485" i="4"/>
  <c r="B486" i="4"/>
  <c r="C486" i="4"/>
  <c r="D486" i="4"/>
  <c r="E486" i="4"/>
  <c r="F486" i="4"/>
  <c r="B487" i="4"/>
  <c r="C487" i="4"/>
  <c r="D487" i="4" s="1"/>
  <c r="E487" i="4"/>
  <c r="F487" i="4"/>
  <c r="B488" i="4"/>
  <c r="C488" i="4"/>
  <c r="D488" i="4" s="1"/>
  <c r="E488" i="4"/>
  <c r="F488" i="4"/>
  <c r="B489" i="4"/>
  <c r="C489" i="4"/>
  <c r="D489" i="4"/>
  <c r="E489" i="4"/>
  <c r="F489" i="4"/>
  <c r="B490" i="4"/>
  <c r="C490" i="4"/>
  <c r="D490" i="4" s="1"/>
  <c r="E490" i="4"/>
  <c r="F490" i="4"/>
  <c r="B491" i="4"/>
  <c r="C491" i="4"/>
  <c r="D491" i="4"/>
  <c r="E491" i="4"/>
  <c r="F491" i="4"/>
  <c r="B492" i="4"/>
  <c r="C492" i="4"/>
  <c r="D492" i="4"/>
  <c r="E492" i="4"/>
  <c r="F492" i="4"/>
  <c r="B493" i="4"/>
  <c r="C493" i="4"/>
  <c r="D493" i="4"/>
  <c r="E493" i="4"/>
  <c r="F493" i="4"/>
  <c r="B494" i="4"/>
  <c r="C494" i="4"/>
  <c r="D494" i="4"/>
  <c r="E494" i="4"/>
  <c r="F494" i="4"/>
  <c r="B495" i="4"/>
  <c r="C495" i="4"/>
  <c r="D495" i="4" s="1"/>
  <c r="E495" i="4"/>
  <c r="F495" i="4"/>
  <c r="B496" i="4"/>
  <c r="C496" i="4"/>
  <c r="D496" i="4"/>
  <c r="E496" i="4"/>
  <c r="F496" i="4"/>
  <c r="B497" i="4"/>
  <c r="C497" i="4"/>
  <c r="D497" i="4"/>
  <c r="E497" i="4"/>
  <c r="F497" i="4"/>
  <c r="B498" i="4"/>
  <c r="C498" i="4"/>
  <c r="D498" i="4"/>
  <c r="E498" i="4"/>
  <c r="F498" i="4"/>
  <c r="B499" i="4"/>
  <c r="C499" i="4"/>
  <c r="D499" i="4" s="1"/>
  <c r="E499" i="4"/>
  <c r="F499" i="4"/>
  <c r="B500" i="4"/>
  <c r="C500" i="4"/>
  <c r="D500" i="4" s="1"/>
  <c r="E500" i="4"/>
  <c r="F500" i="4"/>
  <c r="B501" i="4"/>
  <c r="C501" i="4"/>
  <c r="D501" i="4"/>
  <c r="E501" i="4"/>
  <c r="F501" i="4"/>
  <c r="B502" i="4"/>
  <c r="C502" i="4"/>
  <c r="D502" i="4"/>
  <c r="E502" i="4"/>
  <c r="F502" i="4"/>
  <c r="B503" i="4"/>
  <c r="C503" i="4"/>
  <c r="D503" i="4"/>
  <c r="E503" i="4"/>
  <c r="F503" i="4"/>
  <c r="B504" i="4"/>
  <c r="C504" i="4"/>
  <c r="D504" i="4" s="1"/>
  <c r="E504" i="4"/>
  <c r="F504" i="4"/>
  <c r="B505" i="4"/>
  <c r="C505" i="4"/>
  <c r="D505" i="4" s="1"/>
  <c r="E505" i="4"/>
  <c r="F505" i="4"/>
  <c r="B506" i="4"/>
  <c r="C506" i="4"/>
  <c r="D506" i="4" s="1"/>
  <c r="E506" i="4"/>
  <c r="F506" i="4"/>
  <c r="B507" i="4"/>
  <c r="C507" i="4"/>
  <c r="D507" i="4" s="1"/>
  <c r="E507" i="4"/>
  <c r="F507" i="4"/>
  <c r="B508" i="4"/>
  <c r="C508" i="4"/>
  <c r="D508" i="4"/>
  <c r="E508" i="4"/>
  <c r="F508" i="4"/>
  <c r="B509" i="4"/>
  <c r="C509" i="4"/>
  <c r="D509" i="4"/>
  <c r="E509" i="4"/>
  <c r="F509" i="4"/>
  <c r="B510" i="4"/>
  <c r="C510" i="4"/>
  <c r="D510" i="4"/>
  <c r="E510" i="4"/>
  <c r="F510" i="4"/>
  <c r="G510" i="4" s="1"/>
  <c r="H510" i="4" s="1"/>
  <c r="B511" i="4"/>
  <c r="C511" i="4"/>
  <c r="D511" i="4"/>
  <c r="E511" i="4"/>
  <c r="F511" i="4"/>
  <c r="B512" i="4"/>
  <c r="C512" i="4"/>
  <c r="D512" i="4"/>
  <c r="E512" i="4"/>
  <c r="F512" i="4"/>
  <c r="B513" i="4"/>
  <c r="C513" i="4"/>
  <c r="D513" i="4"/>
  <c r="E513" i="4"/>
  <c r="F513" i="4"/>
  <c r="B514" i="4"/>
  <c r="C514" i="4"/>
  <c r="D514" i="4" s="1"/>
  <c r="E514" i="4"/>
  <c r="F514" i="4"/>
  <c r="B515" i="4"/>
  <c r="C515" i="4"/>
  <c r="D515" i="4"/>
  <c r="E515" i="4"/>
  <c r="F515" i="4"/>
  <c r="B516" i="4"/>
  <c r="C516" i="4"/>
  <c r="D516" i="4" s="1"/>
  <c r="E516" i="4"/>
  <c r="F516" i="4"/>
  <c r="B517" i="4"/>
  <c r="C517" i="4"/>
  <c r="D517" i="4"/>
  <c r="E517" i="4"/>
  <c r="F517" i="4"/>
  <c r="B518" i="4"/>
  <c r="C518" i="4"/>
  <c r="D518" i="4"/>
  <c r="E518" i="4"/>
  <c r="F518" i="4"/>
  <c r="B519" i="4"/>
  <c r="C519" i="4"/>
  <c r="D519" i="4" s="1"/>
  <c r="E519" i="4"/>
  <c r="F519" i="4"/>
  <c r="B520" i="4"/>
  <c r="C520" i="4"/>
  <c r="D520" i="4"/>
  <c r="E520" i="4"/>
  <c r="F520" i="4"/>
  <c r="G520" i="4" s="1"/>
  <c r="H520" i="4" s="1"/>
  <c r="B521" i="4"/>
  <c r="C521" i="4"/>
  <c r="D521" i="4"/>
  <c r="E521" i="4"/>
  <c r="F521" i="4"/>
  <c r="B522" i="4"/>
  <c r="C522" i="4"/>
  <c r="D522" i="4" s="1"/>
  <c r="E522" i="4"/>
  <c r="F522" i="4"/>
  <c r="B523" i="4"/>
  <c r="C523" i="4"/>
  <c r="D523" i="4" s="1"/>
  <c r="E523" i="4"/>
  <c r="F523" i="4"/>
  <c r="B524" i="4"/>
  <c r="C524" i="4"/>
  <c r="D524" i="4" s="1"/>
  <c r="E524" i="4"/>
  <c r="F524" i="4"/>
  <c r="B525" i="4"/>
  <c r="C525" i="4"/>
  <c r="D525" i="4"/>
  <c r="E525" i="4"/>
  <c r="F525" i="4"/>
  <c r="B526" i="4"/>
  <c r="C526" i="4"/>
  <c r="D526" i="4"/>
  <c r="E526" i="4"/>
  <c r="F526" i="4"/>
  <c r="B527" i="4"/>
  <c r="C527" i="4"/>
  <c r="D527" i="4"/>
  <c r="E527" i="4"/>
  <c r="F527" i="4"/>
  <c r="B528" i="4"/>
  <c r="C528" i="4"/>
  <c r="D528" i="4" s="1"/>
  <c r="E528" i="4"/>
  <c r="F528" i="4"/>
  <c r="B529" i="4"/>
  <c r="C529" i="4"/>
  <c r="D529" i="4"/>
  <c r="E529" i="4"/>
  <c r="F529" i="4"/>
  <c r="B530" i="4"/>
  <c r="C530" i="4"/>
  <c r="D530" i="4" s="1"/>
  <c r="E530" i="4"/>
  <c r="F530" i="4"/>
  <c r="B531" i="4"/>
  <c r="C531" i="4"/>
  <c r="D531" i="4"/>
  <c r="E531" i="4"/>
  <c r="F531" i="4"/>
  <c r="B532" i="4"/>
  <c r="C532" i="4"/>
  <c r="D532" i="4"/>
  <c r="E532" i="4"/>
  <c r="F532" i="4"/>
  <c r="B533" i="4"/>
  <c r="C533" i="4"/>
  <c r="D533" i="4"/>
  <c r="E533" i="4"/>
  <c r="F533" i="4"/>
  <c r="B534" i="4"/>
  <c r="C534" i="4"/>
  <c r="D534" i="4" s="1"/>
  <c r="E534" i="4"/>
  <c r="F534" i="4"/>
  <c r="B535" i="4"/>
  <c r="C535" i="4"/>
  <c r="D535" i="4"/>
  <c r="E535" i="4"/>
  <c r="F535" i="4"/>
  <c r="B536" i="4"/>
  <c r="C536" i="4"/>
  <c r="D536" i="4" s="1"/>
  <c r="E536" i="4"/>
  <c r="F536" i="4"/>
  <c r="B537" i="4"/>
  <c r="C537" i="4"/>
  <c r="D537" i="4"/>
  <c r="E537" i="4"/>
  <c r="F537" i="4"/>
  <c r="B538" i="4"/>
  <c r="C538" i="4"/>
  <c r="D538" i="4"/>
  <c r="E538" i="4"/>
  <c r="F538" i="4"/>
  <c r="B539" i="4"/>
  <c r="C539" i="4"/>
  <c r="D539" i="4"/>
  <c r="E539" i="4"/>
  <c r="F539" i="4"/>
  <c r="B540" i="4"/>
  <c r="C540" i="4"/>
  <c r="D540" i="4" s="1"/>
  <c r="E540" i="4"/>
  <c r="F540" i="4"/>
  <c r="B541" i="4"/>
  <c r="C541" i="4"/>
  <c r="D541" i="4" s="1"/>
  <c r="E541" i="4"/>
  <c r="F541" i="4"/>
  <c r="B542" i="4"/>
  <c r="C542" i="4"/>
  <c r="D542" i="4" s="1"/>
  <c r="E542" i="4"/>
  <c r="F542" i="4"/>
  <c r="B543" i="4"/>
  <c r="C543" i="4"/>
  <c r="D543" i="4"/>
  <c r="E543" i="4"/>
  <c r="F543" i="4"/>
  <c r="B544" i="4"/>
  <c r="C544" i="4"/>
  <c r="D544" i="4" s="1"/>
  <c r="E544" i="4"/>
  <c r="F544" i="4"/>
  <c r="B545" i="4"/>
  <c r="C545" i="4"/>
  <c r="D545" i="4" s="1"/>
  <c r="E545" i="4"/>
  <c r="F545" i="4"/>
  <c r="B546" i="4"/>
  <c r="C546" i="4"/>
  <c r="D546" i="4" s="1"/>
  <c r="E546" i="4"/>
  <c r="F546" i="4"/>
  <c r="B547" i="4"/>
  <c r="C547" i="4"/>
  <c r="D547" i="4"/>
  <c r="E547" i="4"/>
  <c r="F547" i="4"/>
  <c r="B548" i="4"/>
  <c r="C548" i="4"/>
  <c r="D548" i="4"/>
  <c r="E548" i="4"/>
  <c r="F548" i="4"/>
  <c r="B549" i="4"/>
  <c r="C549" i="4"/>
  <c r="D549" i="4"/>
  <c r="E549" i="4"/>
  <c r="F549" i="4"/>
  <c r="B550" i="4"/>
  <c r="C550" i="4"/>
  <c r="D550" i="4"/>
  <c r="E550" i="4"/>
  <c r="F550" i="4"/>
  <c r="B551" i="4"/>
  <c r="C551" i="4"/>
  <c r="D551" i="4" s="1"/>
  <c r="E551" i="4"/>
  <c r="F551" i="4"/>
  <c r="B552" i="4"/>
  <c r="C552" i="4"/>
  <c r="D552" i="4" s="1"/>
  <c r="E552" i="4"/>
  <c r="F552" i="4"/>
  <c r="B553" i="4"/>
  <c r="C553" i="4"/>
  <c r="D553" i="4"/>
  <c r="E553" i="4"/>
  <c r="F553" i="4"/>
  <c r="B554" i="4"/>
  <c r="C554" i="4"/>
  <c r="D554" i="4"/>
  <c r="E554" i="4"/>
  <c r="F554" i="4"/>
  <c r="B555" i="4"/>
  <c r="C555" i="4"/>
  <c r="D555" i="4"/>
  <c r="E555" i="4"/>
  <c r="F555" i="4"/>
  <c r="B556" i="4"/>
  <c r="C556" i="4"/>
  <c r="D556" i="4"/>
  <c r="E556" i="4"/>
  <c r="F556" i="4"/>
  <c r="B557" i="4"/>
  <c r="C557" i="4"/>
  <c r="D557" i="4"/>
  <c r="E557" i="4"/>
  <c r="F557" i="4"/>
  <c r="B558" i="4"/>
  <c r="C558" i="4"/>
  <c r="D558" i="4"/>
  <c r="E558" i="4"/>
  <c r="F558" i="4"/>
  <c r="B559" i="4"/>
  <c r="C559" i="4"/>
  <c r="D559" i="4"/>
  <c r="E559" i="4"/>
  <c r="F559" i="4"/>
  <c r="B560" i="4"/>
  <c r="C560" i="4"/>
  <c r="D560" i="4"/>
  <c r="E560" i="4"/>
  <c r="F560" i="4"/>
  <c r="B561" i="4"/>
  <c r="C561" i="4"/>
  <c r="D561" i="4" s="1"/>
  <c r="E561" i="4"/>
  <c r="F561" i="4"/>
  <c r="B562" i="4"/>
  <c r="C562" i="4"/>
  <c r="D562" i="4" s="1"/>
  <c r="E562" i="4"/>
  <c r="F562" i="4"/>
  <c r="B563" i="4"/>
  <c r="C563" i="4"/>
  <c r="D563" i="4"/>
  <c r="E563" i="4"/>
  <c r="F563" i="4"/>
  <c r="B564" i="4"/>
  <c r="C564" i="4"/>
  <c r="D564" i="4"/>
  <c r="E564" i="4"/>
  <c r="F564" i="4"/>
  <c r="B565" i="4"/>
  <c r="C565" i="4"/>
  <c r="D565" i="4" s="1"/>
  <c r="E565" i="4"/>
  <c r="F565" i="4"/>
  <c r="B566" i="4"/>
  <c r="C566" i="4"/>
  <c r="D566" i="4" s="1"/>
  <c r="E566" i="4"/>
  <c r="F566" i="4"/>
  <c r="B567" i="4"/>
  <c r="C567" i="4"/>
  <c r="D567" i="4"/>
  <c r="E567" i="4"/>
  <c r="F567" i="4"/>
  <c r="B568" i="4"/>
  <c r="C568" i="4"/>
  <c r="D568" i="4" s="1"/>
  <c r="E568" i="4"/>
  <c r="F568" i="4"/>
  <c r="B569" i="4"/>
  <c r="C569" i="4"/>
  <c r="D569" i="4"/>
  <c r="E569" i="4"/>
  <c r="F569" i="4"/>
  <c r="B570" i="4"/>
  <c r="C570" i="4"/>
  <c r="D570" i="4"/>
  <c r="E570" i="4"/>
  <c r="F570" i="4"/>
  <c r="B571" i="4"/>
  <c r="C571" i="4"/>
  <c r="D571" i="4"/>
  <c r="E571" i="4"/>
  <c r="F571" i="4"/>
  <c r="B572" i="4"/>
  <c r="C572" i="4"/>
  <c r="D572" i="4"/>
  <c r="E572" i="4"/>
  <c r="F572" i="4"/>
  <c r="B573" i="4"/>
  <c r="C573" i="4"/>
  <c r="D573" i="4" s="1"/>
  <c r="E573" i="4"/>
  <c r="F573" i="4"/>
  <c r="B574" i="4"/>
  <c r="C574" i="4"/>
  <c r="D574" i="4"/>
  <c r="E574" i="4"/>
  <c r="F574" i="4"/>
  <c r="B575" i="4"/>
  <c r="C575" i="4"/>
  <c r="D575" i="4"/>
  <c r="E575" i="4"/>
  <c r="F575" i="4"/>
  <c r="B576" i="4"/>
  <c r="C576" i="4"/>
  <c r="D576" i="4"/>
  <c r="E576" i="4"/>
  <c r="F576" i="4"/>
  <c r="B577" i="4"/>
  <c r="C577" i="4"/>
  <c r="D577" i="4"/>
  <c r="E577" i="4"/>
  <c r="F577" i="4"/>
  <c r="B578" i="4"/>
  <c r="C578" i="4"/>
  <c r="D578" i="4" s="1"/>
  <c r="E578" i="4"/>
  <c r="F578" i="4"/>
  <c r="B579" i="4"/>
  <c r="C579" i="4"/>
  <c r="D579" i="4"/>
  <c r="E579" i="4"/>
  <c r="F579" i="4"/>
  <c r="B580" i="4"/>
  <c r="C580" i="4"/>
  <c r="D580" i="4"/>
  <c r="E580" i="4"/>
  <c r="F580" i="4"/>
  <c r="B581" i="4"/>
  <c r="C581" i="4"/>
  <c r="D581" i="4" s="1"/>
  <c r="E581" i="4"/>
  <c r="F581" i="4"/>
  <c r="B582" i="4"/>
  <c r="C582" i="4"/>
  <c r="D582" i="4" s="1"/>
  <c r="E582" i="4"/>
  <c r="F582" i="4"/>
  <c r="B583" i="4"/>
  <c r="C583" i="4"/>
  <c r="D583" i="4"/>
  <c r="E583" i="4"/>
  <c r="F583" i="4"/>
  <c r="B584" i="4"/>
  <c r="C584" i="4"/>
  <c r="D584" i="4"/>
  <c r="E584" i="4"/>
  <c r="F584" i="4"/>
  <c r="B585" i="4"/>
  <c r="C585" i="4"/>
  <c r="D585" i="4" s="1"/>
  <c r="E585" i="4"/>
  <c r="F585" i="4"/>
  <c r="B586" i="4"/>
  <c r="C586" i="4"/>
  <c r="D586" i="4"/>
  <c r="E586" i="4"/>
  <c r="F586" i="4"/>
  <c r="B587" i="4"/>
  <c r="C587" i="4"/>
  <c r="D587" i="4" s="1"/>
  <c r="E587" i="4"/>
  <c r="F587" i="4"/>
  <c r="B588" i="4"/>
  <c r="C588" i="4"/>
  <c r="D588" i="4"/>
  <c r="E588" i="4"/>
  <c r="F588" i="4"/>
  <c r="B589" i="4"/>
  <c r="C589" i="4"/>
  <c r="D589" i="4"/>
  <c r="E589" i="4"/>
  <c r="F589" i="4"/>
  <c r="B590" i="4"/>
  <c r="C590" i="4"/>
  <c r="D590" i="4"/>
  <c r="E590" i="4"/>
  <c r="F590" i="4"/>
  <c r="B591" i="4"/>
  <c r="C591" i="4"/>
  <c r="D591" i="4" s="1"/>
  <c r="E591" i="4"/>
  <c r="F591" i="4"/>
  <c r="B592" i="4"/>
  <c r="C592" i="4"/>
  <c r="D592" i="4"/>
  <c r="E592" i="4"/>
  <c r="F592" i="4"/>
  <c r="B593" i="4"/>
  <c r="C593" i="4"/>
  <c r="D593" i="4"/>
  <c r="E593" i="4"/>
  <c r="F593" i="4"/>
  <c r="B594" i="4"/>
  <c r="C594" i="4"/>
  <c r="D594" i="4"/>
  <c r="E594" i="4"/>
  <c r="F594" i="4"/>
  <c r="B595" i="4"/>
  <c r="C595" i="4"/>
  <c r="D595" i="4" s="1"/>
  <c r="E595" i="4"/>
  <c r="F595" i="4"/>
  <c r="B596" i="4"/>
  <c r="C596" i="4"/>
  <c r="D596" i="4" s="1"/>
  <c r="E596" i="4"/>
  <c r="F596" i="4"/>
  <c r="B597" i="4"/>
  <c r="C597" i="4"/>
  <c r="D597" i="4"/>
  <c r="E597" i="4"/>
  <c r="F597" i="4"/>
  <c r="B598" i="4"/>
  <c r="C598" i="4"/>
  <c r="D598" i="4"/>
  <c r="E598" i="4"/>
  <c r="F598" i="4"/>
  <c r="B599" i="4"/>
  <c r="C599" i="4"/>
  <c r="D599" i="4" s="1"/>
  <c r="E599" i="4"/>
  <c r="F599" i="4"/>
  <c r="B600" i="4"/>
  <c r="C600" i="4"/>
  <c r="D600" i="4" s="1"/>
  <c r="E600" i="4"/>
  <c r="F600" i="4"/>
  <c r="B601" i="4"/>
  <c r="C601" i="4"/>
  <c r="D601" i="4" s="1"/>
  <c r="E601" i="4"/>
  <c r="F601" i="4"/>
  <c r="B602" i="4"/>
  <c r="C602" i="4"/>
  <c r="D602" i="4"/>
  <c r="E602" i="4"/>
  <c r="F602" i="4"/>
  <c r="B603" i="4"/>
  <c r="C603" i="4"/>
  <c r="D603" i="4"/>
  <c r="E603" i="4"/>
  <c r="F603" i="4"/>
  <c r="B604" i="4"/>
  <c r="C604" i="4"/>
  <c r="D604" i="4" s="1"/>
  <c r="E604" i="4"/>
  <c r="F604" i="4"/>
  <c r="B605" i="4"/>
  <c r="C605" i="4"/>
  <c r="D605" i="4"/>
  <c r="E605" i="4"/>
  <c r="F605" i="4"/>
  <c r="B606" i="4"/>
  <c r="C606" i="4"/>
  <c r="D606" i="4"/>
  <c r="E606" i="4"/>
  <c r="F606" i="4"/>
  <c r="B607" i="4"/>
  <c r="C607" i="4"/>
  <c r="D607" i="4" s="1"/>
  <c r="E607" i="4"/>
  <c r="F607" i="4"/>
  <c r="B608" i="4"/>
  <c r="C608" i="4"/>
  <c r="D608" i="4" s="1"/>
  <c r="E608" i="4"/>
  <c r="F608" i="4"/>
  <c r="G608" i="4" s="1"/>
  <c r="H608" i="4" s="1"/>
  <c r="B609" i="4"/>
  <c r="C609" i="4"/>
  <c r="D609" i="4" s="1"/>
  <c r="E609" i="4"/>
  <c r="F609" i="4"/>
  <c r="B610" i="4"/>
  <c r="C610" i="4"/>
  <c r="D610" i="4"/>
  <c r="E610" i="4"/>
  <c r="F610" i="4"/>
  <c r="B611" i="4"/>
  <c r="C611" i="4"/>
  <c r="D611" i="4" s="1"/>
  <c r="E611" i="4"/>
  <c r="F611" i="4"/>
  <c r="B612" i="4"/>
  <c r="C612" i="4"/>
  <c r="D612" i="4"/>
  <c r="E612" i="4"/>
  <c r="F612" i="4"/>
  <c r="B613" i="4"/>
  <c r="C613" i="4"/>
  <c r="D613" i="4" s="1"/>
  <c r="E613" i="4"/>
  <c r="F613" i="4"/>
  <c r="B614" i="4"/>
  <c r="C614" i="4"/>
  <c r="D614" i="4" s="1"/>
  <c r="E614" i="4"/>
  <c r="F614" i="4"/>
  <c r="B615" i="4"/>
  <c r="C615" i="4"/>
  <c r="D615" i="4"/>
  <c r="E615" i="4"/>
  <c r="F615" i="4"/>
  <c r="G615" i="4" s="1"/>
  <c r="H615" i="4" s="1"/>
  <c r="B616" i="4"/>
  <c r="C616" i="4"/>
  <c r="D616" i="4" s="1"/>
  <c r="E616" i="4"/>
  <c r="F616" i="4"/>
  <c r="B617" i="4"/>
  <c r="C617" i="4"/>
  <c r="D617" i="4"/>
  <c r="E617" i="4"/>
  <c r="F617" i="4"/>
  <c r="B618" i="4"/>
  <c r="C618" i="4"/>
  <c r="D618" i="4"/>
  <c r="E618" i="4"/>
  <c r="F618" i="4"/>
  <c r="B619" i="4"/>
  <c r="C619" i="4"/>
  <c r="D619" i="4"/>
  <c r="E619" i="4"/>
  <c r="F619" i="4"/>
  <c r="B620" i="4"/>
  <c r="C620" i="4"/>
  <c r="D620" i="4"/>
  <c r="E620" i="4"/>
  <c r="F620" i="4"/>
  <c r="B621" i="4"/>
  <c r="C621" i="4"/>
  <c r="D621" i="4" s="1"/>
  <c r="E621" i="4"/>
  <c r="F621" i="4"/>
  <c r="B622" i="4"/>
  <c r="C622" i="4"/>
  <c r="D622" i="4" s="1"/>
  <c r="E622" i="4"/>
  <c r="F622" i="4"/>
  <c r="B623" i="4"/>
  <c r="C623" i="4"/>
  <c r="D623" i="4"/>
  <c r="E623" i="4"/>
  <c r="F623" i="4"/>
  <c r="B624" i="4"/>
  <c r="C624" i="4"/>
  <c r="D624" i="4"/>
  <c r="E624" i="4"/>
  <c r="F624" i="4"/>
  <c r="B625" i="4"/>
  <c r="C625" i="4"/>
  <c r="D625" i="4"/>
  <c r="E625" i="4"/>
  <c r="F625" i="4"/>
  <c r="B3" i="4"/>
  <c r="C3" i="4"/>
  <c r="D4" i="4" s="1"/>
  <c r="E3" i="4"/>
  <c r="F3" i="4"/>
  <c r="B2" i="4"/>
  <c r="C2" i="4"/>
  <c r="D3" i="4" s="1"/>
  <c r="E2" i="4"/>
  <c r="F2" i="4"/>
  <c r="B7" i="6" l="1"/>
  <c r="B6" i="6"/>
  <c r="B8" i="6"/>
  <c r="B23" i="5"/>
  <c r="B22" i="5"/>
  <c r="B21" i="5"/>
  <c r="B20" i="5"/>
  <c r="C7" i="5"/>
  <c r="B7" i="5"/>
  <c r="D7" i="5" s="1"/>
  <c r="E7" i="5" s="1"/>
  <c r="C6" i="5"/>
  <c r="B6" i="5"/>
  <c r="C5" i="5"/>
  <c r="B5" i="5"/>
  <c r="D5" i="5" s="1"/>
  <c r="E5" i="5" s="1"/>
  <c r="C4" i="5"/>
  <c r="B4" i="5"/>
  <c r="D4" i="5" s="1"/>
  <c r="E4" i="5" s="1"/>
  <c r="G6865" i="4"/>
  <c r="H6865" i="4"/>
  <c r="G6243" i="4"/>
  <c r="H6243" i="4"/>
  <c r="H6242" i="4"/>
  <c r="G6242" i="4"/>
  <c r="G5620" i="4"/>
  <c r="H5620" i="4" s="1"/>
  <c r="G5621" i="4"/>
  <c r="H5621" i="4"/>
  <c r="G5622" i="4"/>
  <c r="H5622" i="4"/>
  <c r="G5623" i="4"/>
  <c r="H5623" i="4"/>
  <c r="G5624" i="4"/>
  <c r="H5624" i="4" s="1"/>
  <c r="G5625" i="4"/>
  <c r="H5625" i="4"/>
  <c r="G5626" i="4"/>
  <c r="H5626" i="4" s="1"/>
  <c r="G5627" i="4"/>
  <c r="H5627" i="4"/>
  <c r="G5628" i="4"/>
  <c r="H5628" i="4"/>
  <c r="G5629" i="4"/>
  <c r="H5629" i="4" s="1"/>
  <c r="G5630" i="4"/>
  <c r="H5630" i="4" s="1"/>
  <c r="G5631" i="4"/>
  <c r="H5631" i="4" s="1"/>
  <c r="G5632" i="4"/>
  <c r="H5632" i="4" s="1"/>
  <c r="G5633" i="4"/>
  <c r="H5633" i="4" s="1"/>
  <c r="G5634" i="4"/>
  <c r="H5634" i="4"/>
  <c r="G5635" i="4"/>
  <c r="H5635" i="4"/>
  <c r="G5636" i="4"/>
  <c r="H5636" i="4"/>
  <c r="G5637" i="4"/>
  <c r="H5637" i="4"/>
  <c r="G5638" i="4"/>
  <c r="H5638" i="4"/>
  <c r="G5639" i="4"/>
  <c r="H5639" i="4"/>
  <c r="G5640" i="4"/>
  <c r="H5640" i="4" s="1"/>
  <c r="G5641" i="4"/>
  <c r="H5641" i="4" s="1"/>
  <c r="G5642" i="4"/>
  <c r="H5642" i="4"/>
  <c r="G5643" i="4"/>
  <c r="H5643" i="4" s="1"/>
  <c r="G5644" i="4"/>
  <c r="H5644" i="4"/>
  <c r="G5645" i="4"/>
  <c r="H5645" i="4"/>
  <c r="G5646" i="4"/>
  <c r="H5646" i="4" s="1"/>
  <c r="G5647" i="4"/>
  <c r="H5647" i="4"/>
  <c r="G5648" i="4"/>
  <c r="H5648" i="4"/>
  <c r="G5649" i="4"/>
  <c r="H5649" i="4" s="1"/>
  <c r="G5650" i="4"/>
  <c r="H5650" i="4" s="1"/>
  <c r="G5651" i="4"/>
  <c r="H5651" i="4" s="1"/>
  <c r="G5652" i="4"/>
  <c r="H5652" i="4" s="1"/>
  <c r="G5653" i="4"/>
  <c r="H5653" i="4"/>
  <c r="G5654" i="4"/>
  <c r="H5654" i="4" s="1"/>
  <c r="G5655" i="4"/>
  <c r="H5655" i="4"/>
  <c r="G5656" i="4"/>
  <c r="H5656" i="4" s="1"/>
  <c r="G5657" i="4"/>
  <c r="H5657" i="4" s="1"/>
  <c r="G5658" i="4"/>
  <c r="H5658" i="4" s="1"/>
  <c r="G5659" i="4"/>
  <c r="H5659" i="4"/>
  <c r="G5660" i="4"/>
  <c r="H5660" i="4" s="1"/>
  <c r="G5661" i="4"/>
  <c r="H5661" i="4" s="1"/>
  <c r="G5662" i="4"/>
  <c r="H5662" i="4" s="1"/>
  <c r="G5663" i="4"/>
  <c r="H5663" i="4" s="1"/>
  <c r="G5664" i="4"/>
  <c r="H5664" i="4" s="1"/>
  <c r="G5665" i="4"/>
  <c r="H5665" i="4" s="1"/>
  <c r="G5666" i="4"/>
  <c r="H5666" i="4" s="1"/>
  <c r="G5667" i="4"/>
  <c r="H5667" i="4"/>
  <c r="G5668" i="4"/>
  <c r="H5668" i="4" s="1"/>
  <c r="G5669" i="4"/>
  <c r="H5669" i="4" s="1"/>
  <c r="G5670" i="4"/>
  <c r="H5670" i="4" s="1"/>
  <c r="G5671" i="4"/>
  <c r="H5671" i="4"/>
  <c r="G5672" i="4"/>
  <c r="H5672" i="4"/>
  <c r="G5673" i="4"/>
  <c r="H5673" i="4"/>
  <c r="G5674" i="4"/>
  <c r="H5674" i="4" s="1"/>
  <c r="G5675" i="4"/>
  <c r="H5675" i="4" s="1"/>
  <c r="G5676" i="4"/>
  <c r="H5676" i="4"/>
  <c r="G5677" i="4"/>
  <c r="H5677" i="4" s="1"/>
  <c r="G5678" i="4"/>
  <c r="H5678" i="4"/>
  <c r="G5679" i="4"/>
  <c r="H5679" i="4"/>
  <c r="G5680" i="4"/>
  <c r="H5680" i="4" s="1"/>
  <c r="G5681" i="4"/>
  <c r="H5681" i="4" s="1"/>
  <c r="D5682" i="4"/>
  <c r="D5683" i="4"/>
  <c r="G5684" i="4"/>
  <c r="H5684" i="4"/>
  <c r="G5685" i="4"/>
  <c r="H5685" i="4" s="1"/>
  <c r="G5686" i="4"/>
  <c r="H5686" i="4" s="1"/>
  <c r="G5687" i="4"/>
  <c r="H5687" i="4"/>
  <c r="G5688" i="4"/>
  <c r="H5688" i="4" s="1"/>
  <c r="G5689" i="4"/>
  <c r="H5689" i="4"/>
  <c r="G5690" i="4"/>
  <c r="H5690" i="4" s="1"/>
  <c r="G5691" i="4"/>
  <c r="H5691" i="4"/>
  <c r="G5692" i="4"/>
  <c r="H5692" i="4" s="1"/>
  <c r="G5693" i="4"/>
  <c r="H5693" i="4"/>
  <c r="G5694" i="4"/>
  <c r="H5694" i="4"/>
  <c r="G5695" i="4"/>
  <c r="H5695" i="4"/>
  <c r="G5696" i="4"/>
  <c r="H5696" i="4" s="1"/>
  <c r="G5697" i="4"/>
  <c r="H5697" i="4" s="1"/>
  <c r="G5698" i="4"/>
  <c r="H5698" i="4" s="1"/>
  <c r="G5699" i="4"/>
  <c r="H5699" i="4" s="1"/>
  <c r="G5700" i="4"/>
  <c r="H5700" i="4"/>
  <c r="G5701" i="4"/>
  <c r="H5701" i="4" s="1"/>
  <c r="G5702" i="4"/>
  <c r="H5702" i="4" s="1"/>
  <c r="G5703" i="4"/>
  <c r="H5703" i="4"/>
  <c r="G5704" i="4"/>
  <c r="H5704" i="4"/>
  <c r="G5705" i="4"/>
  <c r="H5705" i="4" s="1"/>
  <c r="G5706" i="4"/>
  <c r="H5706" i="4"/>
  <c r="G5707" i="4"/>
  <c r="H5707" i="4" s="1"/>
  <c r="G5708" i="4"/>
  <c r="H5708" i="4"/>
  <c r="G5709" i="4"/>
  <c r="H5709" i="4"/>
  <c r="G5710" i="4"/>
  <c r="H5710" i="4" s="1"/>
  <c r="G5711" i="4"/>
  <c r="H5711" i="4"/>
  <c r="G5712" i="4"/>
  <c r="H5712" i="4" s="1"/>
  <c r="G5713" i="4"/>
  <c r="H5713" i="4" s="1"/>
  <c r="G5714" i="4"/>
  <c r="H5714" i="4"/>
  <c r="G5715" i="4"/>
  <c r="H5715" i="4"/>
  <c r="G5716" i="4"/>
  <c r="H5716" i="4"/>
  <c r="G5717" i="4"/>
  <c r="H5717" i="4" s="1"/>
  <c r="G5718" i="4"/>
  <c r="H5718" i="4"/>
  <c r="G5719" i="4"/>
  <c r="H5719" i="4"/>
  <c r="G5720" i="4"/>
  <c r="H5720" i="4" s="1"/>
  <c r="G5721" i="4"/>
  <c r="H5721" i="4" s="1"/>
  <c r="G5722" i="4"/>
  <c r="H5722" i="4"/>
  <c r="G5723" i="4"/>
  <c r="H5723" i="4" s="1"/>
  <c r="G5724" i="4"/>
  <c r="H5724" i="4"/>
  <c r="G5725" i="4"/>
  <c r="H5725" i="4"/>
  <c r="G5726" i="4"/>
  <c r="H5726" i="4" s="1"/>
  <c r="G5727" i="4"/>
  <c r="H5727" i="4"/>
  <c r="G5728" i="4"/>
  <c r="H5728" i="4" s="1"/>
  <c r="G5729" i="4"/>
  <c r="H5729" i="4"/>
  <c r="G5730" i="4"/>
  <c r="H5730" i="4"/>
  <c r="G5731" i="4"/>
  <c r="H5731" i="4" s="1"/>
  <c r="G5732" i="4"/>
  <c r="H5732" i="4"/>
  <c r="G5733" i="4"/>
  <c r="H5733" i="4" s="1"/>
  <c r="G5734" i="4"/>
  <c r="H5734" i="4" s="1"/>
  <c r="G5735" i="4"/>
  <c r="H5735" i="4" s="1"/>
  <c r="G5736" i="4"/>
  <c r="H5736" i="4"/>
  <c r="G5737" i="4"/>
  <c r="H5737" i="4"/>
  <c r="G5738" i="4"/>
  <c r="H5738" i="4"/>
  <c r="G5739" i="4"/>
  <c r="H5739" i="4" s="1"/>
  <c r="G5740" i="4"/>
  <c r="H5740" i="4"/>
  <c r="G5741" i="4"/>
  <c r="H5741" i="4" s="1"/>
  <c r="G5742" i="4"/>
  <c r="H5742" i="4" s="1"/>
  <c r="G5743" i="4"/>
  <c r="H5743" i="4" s="1"/>
  <c r="G5744" i="4"/>
  <c r="H5744" i="4"/>
  <c r="G5745" i="4"/>
  <c r="H5745" i="4" s="1"/>
  <c r="G5746" i="4"/>
  <c r="H5746" i="4"/>
  <c r="G5747" i="4"/>
  <c r="H5747" i="4" s="1"/>
  <c r="G5748" i="4"/>
  <c r="H5748" i="4"/>
  <c r="G5749" i="4"/>
  <c r="H5749" i="4"/>
  <c r="G5750" i="4"/>
  <c r="H5750" i="4" s="1"/>
  <c r="G5751" i="4"/>
  <c r="H5751" i="4"/>
  <c r="G5752" i="4"/>
  <c r="H5752" i="4" s="1"/>
  <c r="G5753" i="4"/>
  <c r="H5753" i="4" s="1"/>
  <c r="G5754" i="4"/>
  <c r="H5754" i="4"/>
  <c r="G5755" i="4"/>
  <c r="H5755" i="4"/>
  <c r="G5756" i="4"/>
  <c r="H5756" i="4"/>
  <c r="G5757" i="4"/>
  <c r="H5757" i="4" s="1"/>
  <c r="G5758" i="4"/>
  <c r="H5758" i="4"/>
  <c r="G5759" i="4"/>
  <c r="H5759" i="4" s="1"/>
  <c r="G5760" i="4"/>
  <c r="H5760" i="4" s="1"/>
  <c r="G5761" i="4"/>
  <c r="H5761" i="4"/>
  <c r="G5762" i="4"/>
  <c r="H5762" i="4"/>
  <c r="G5763" i="4"/>
  <c r="H5763" i="4"/>
  <c r="G5764" i="4"/>
  <c r="H5764" i="4" s="1"/>
  <c r="G5765" i="4"/>
  <c r="H5765" i="4"/>
  <c r="G5766" i="4"/>
  <c r="H5766" i="4" s="1"/>
  <c r="G5767" i="4"/>
  <c r="H5767" i="4"/>
  <c r="G5768" i="4"/>
  <c r="H5768" i="4"/>
  <c r="G5769" i="4"/>
  <c r="H5769" i="4" s="1"/>
  <c r="G5770" i="4"/>
  <c r="H5770" i="4" s="1"/>
  <c r="G5771" i="4"/>
  <c r="H5771" i="4"/>
  <c r="G5772" i="4"/>
  <c r="H5772" i="4"/>
  <c r="G5773" i="4"/>
  <c r="H5773" i="4" s="1"/>
  <c r="G5774" i="4"/>
  <c r="H5774" i="4" s="1"/>
  <c r="G5775" i="4"/>
  <c r="H5775" i="4"/>
  <c r="G5776" i="4"/>
  <c r="H5776" i="4" s="1"/>
  <c r="G5777" i="4"/>
  <c r="H5777" i="4" s="1"/>
  <c r="G5778" i="4"/>
  <c r="H5778" i="4"/>
  <c r="G5779" i="4"/>
  <c r="H5779" i="4"/>
  <c r="G5780" i="4"/>
  <c r="H5780" i="4"/>
  <c r="G5781" i="4"/>
  <c r="H5781" i="4" s="1"/>
  <c r="G5782" i="4"/>
  <c r="H5782" i="4"/>
  <c r="G5783" i="4"/>
  <c r="H5783" i="4"/>
  <c r="G5784" i="4"/>
  <c r="H5784" i="4" s="1"/>
  <c r="G5785" i="4"/>
  <c r="H5785" i="4"/>
  <c r="G5786" i="4"/>
  <c r="H5786" i="4"/>
  <c r="G5787" i="4"/>
  <c r="H5787" i="4" s="1"/>
  <c r="G5788" i="4"/>
  <c r="H5788" i="4"/>
  <c r="G5789" i="4"/>
  <c r="H5789" i="4" s="1"/>
  <c r="G5790" i="4"/>
  <c r="H5790" i="4" s="1"/>
  <c r="G5791" i="4"/>
  <c r="H5791" i="4" s="1"/>
  <c r="G5792" i="4"/>
  <c r="H5792" i="4"/>
  <c r="G5793" i="4"/>
  <c r="H5793" i="4" s="1"/>
  <c r="G5794" i="4"/>
  <c r="H5794" i="4" s="1"/>
  <c r="G5795" i="4"/>
  <c r="H5795" i="4" s="1"/>
  <c r="G5796" i="4"/>
  <c r="H5796" i="4" s="1"/>
  <c r="G5797" i="4"/>
  <c r="H5797" i="4" s="1"/>
  <c r="G5798" i="4"/>
  <c r="H5798" i="4"/>
  <c r="G5799" i="4"/>
  <c r="H5799" i="4" s="1"/>
  <c r="G5800" i="4"/>
  <c r="H5800" i="4" s="1"/>
  <c r="G5801" i="4"/>
  <c r="H5801" i="4"/>
  <c r="G5802" i="4"/>
  <c r="H5802" i="4" s="1"/>
  <c r="G5803" i="4"/>
  <c r="H5803" i="4"/>
  <c r="G5804" i="4"/>
  <c r="H5804" i="4" s="1"/>
  <c r="G5805" i="4"/>
  <c r="H5805" i="4" s="1"/>
  <c r="G5806" i="4"/>
  <c r="H5806" i="4"/>
  <c r="G5807" i="4"/>
  <c r="H5807" i="4"/>
  <c r="G5808" i="4"/>
  <c r="H5808" i="4" s="1"/>
  <c r="G5809" i="4"/>
  <c r="H5809" i="4" s="1"/>
  <c r="G5810" i="4"/>
  <c r="H5810" i="4"/>
  <c r="G5811" i="4"/>
  <c r="H5811" i="4"/>
  <c r="G5812" i="4"/>
  <c r="H5812" i="4" s="1"/>
  <c r="G5813" i="4"/>
  <c r="H5813" i="4" s="1"/>
  <c r="G5814" i="4"/>
  <c r="H5814" i="4"/>
  <c r="G5815" i="4"/>
  <c r="H5815" i="4" s="1"/>
  <c r="G5816" i="4"/>
  <c r="H5816" i="4" s="1"/>
  <c r="G5817" i="4"/>
  <c r="H5817" i="4" s="1"/>
  <c r="G5818" i="4"/>
  <c r="H5818" i="4"/>
  <c r="G5819" i="4"/>
  <c r="H5819" i="4" s="1"/>
  <c r="G5820" i="4"/>
  <c r="H5820" i="4"/>
  <c r="G5821" i="4"/>
  <c r="H5821" i="4" s="1"/>
  <c r="G5822" i="4"/>
  <c r="H5822" i="4"/>
  <c r="G5823" i="4"/>
  <c r="H5823" i="4"/>
  <c r="G5824" i="4"/>
  <c r="H5824" i="4"/>
  <c r="G5825" i="4"/>
  <c r="H5825" i="4" s="1"/>
  <c r="G5826" i="4"/>
  <c r="H5826" i="4" s="1"/>
  <c r="G5827" i="4"/>
  <c r="H5827" i="4"/>
  <c r="G5828" i="4"/>
  <c r="H5828" i="4"/>
  <c r="G5829" i="4"/>
  <c r="H5829" i="4" s="1"/>
  <c r="G5830" i="4"/>
  <c r="H5830" i="4"/>
  <c r="G5831" i="4"/>
  <c r="H5831" i="4"/>
  <c r="G5832" i="4"/>
  <c r="H5832" i="4" s="1"/>
  <c r="G5833" i="4"/>
  <c r="H5833" i="4"/>
  <c r="G5834" i="4"/>
  <c r="H5834" i="4"/>
  <c r="G5835" i="4"/>
  <c r="H5835" i="4" s="1"/>
  <c r="G5836" i="4"/>
  <c r="H5836" i="4" s="1"/>
  <c r="G5837" i="4"/>
  <c r="H5837" i="4"/>
  <c r="G5838" i="4"/>
  <c r="H5838" i="4"/>
  <c r="G5839" i="4"/>
  <c r="H5839" i="4" s="1"/>
  <c r="G5840" i="4"/>
  <c r="H5840" i="4" s="1"/>
  <c r="G5841" i="4"/>
  <c r="H5841" i="4" s="1"/>
  <c r="G5842" i="4"/>
  <c r="H5842" i="4" s="1"/>
  <c r="G5843" i="4"/>
  <c r="H5843" i="4"/>
  <c r="G5844" i="4"/>
  <c r="H5844" i="4"/>
  <c r="G5845" i="4"/>
  <c r="H5845" i="4" s="1"/>
  <c r="G5846" i="4"/>
  <c r="H5846" i="4" s="1"/>
  <c r="G5847" i="4"/>
  <c r="H5847" i="4" s="1"/>
  <c r="G5848" i="4"/>
  <c r="H5848" i="4" s="1"/>
  <c r="G5849" i="4"/>
  <c r="H5849" i="4"/>
  <c r="G5850" i="4"/>
  <c r="H5850" i="4" s="1"/>
  <c r="G5851" i="4"/>
  <c r="H5851" i="4" s="1"/>
  <c r="G5852" i="4"/>
  <c r="H5852" i="4"/>
  <c r="G5853" i="4"/>
  <c r="H5853" i="4" s="1"/>
  <c r="G5854" i="4"/>
  <c r="H5854" i="4" s="1"/>
  <c r="G5855" i="4"/>
  <c r="H5855" i="4"/>
  <c r="G5856" i="4"/>
  <c r="H5856" i="4" s="1"/>
  <c r="G5857" i="4"/>
  <c r="H5857" i="4" s="1"/>
  <c r="G5858" i="4"/>
  <c r="H5858" i="4"/>
  <c r="G5859" i="4"/>
  <c r="H5859" i="4" s="1"/>
  <c r="G5860" i="4"/>
  <c r="H5860" i="4"/>
  <c r="G5861" i="4"/>
  <c r="H5861" i="4"/>
  <c r="G5862" i="4"/>
  <c r="H5862" i="4"/>
  <c r="G5863" i="4"/>
  <c r="H5863" i="4" s="1"/>
  <c r="G5864" i="4"/>
  <c r="H5864" i="4" s="1"/>
  <c r="G5865" i="4"/>
  <c r="H5865" i="4"/>
  <c r="G5866" i="4"/>
  <c r="H5866" i="4" s="1"/>
  <c r="G5867" i="4"/>
  <c r="H5867" i="4" s="1"/>
  <c r="G5868" i="4"/>
  <c r="H5868" i="4"/>
  <c r="G5869" i="4"/>
  <c r="H5869" i="4" s="1"/>
  <c r="G5870" i="4"/>
  <c r="H5870" i="4" s="1"/>
  <c r="G5871" i="4"/>
  <c r="H5871" i="4" s="1"/>
  <c r="G5872" i="4"/>
  <c r="H5872" i="4" s="1"/>
  <c r="G5873" i="4"/>
  <c r="H5873" i="4"/>
  <c r="G5874" i="4"/>
  <c r="H5874" i="4" s="1"/>
  <c r="G5875" i="4"/>
  <c r="H5875" i="4"/>
  <c r="G5876" i="4"/>
  <c r="H5876" i="4"/>
  <c r="G5877" i="4"/>
  <c r="H5877" i="4" s="1"/>
  <c r="G5878" i="4"/>
  <c r="H5878" i="4"/>
  <c r="G5879" i="4"/>
  <c r="H5879" i="4"/>
  <c r="G5880" i="4"/>
  <c r="H5880" i="4" s="1"/>
  <c r="G5881" i="4"/>
  <c r="H5881" i="4" s="1"/>
  <c r="G5882" i="4"/>
  <c r="H5882" i="4" s="1"/>
  <c r="G5883" i="4"/>
  <c r="H5883" i="4" s="1"/>
  <c r="G5884" i="4"/>
  <c r="H5884" i="4" s="1"/>
  <c r="G5885" i="4"/>
  <c r="H5885" i="4" s="1"/>
  <c r="G5886" i="4"/>
  <c r="H5886" i="4" s="1"/>
  <c r="G5887" i="4"/>
  <c r="H5887" i="4" s="1"/>
  <c r="G5888" i="4"/>
  <c r="H5888" i="4" s="1"/>
  <c r="G5889" i="4"/>
  <c r="H5889" i="4"/>
  <c r="G5890" i="4"/>
  <c r="H5890" i="4"/>
  <c r="G5891" i="4"/>
  <c r="H5891" i="4"/>
  <c r="G5892" i="4"/>
  <c r="H5892" i="4" s="1"/>
  <c r="G5893" i="4"/>
  <c r="H5893" i="4" s="1"/>
  <c r="G5894" i="4"/>
  <c r="H5894" i="4" s="1"/>
  <c r="G5895" i="4"/>
  <c r="H5895" i="4" s="1"/>
  <c r="G5896" i="4"/>
  <c r="H5896" i="4" s="1"/>
  <c r="G5897" i="4"/>
  <c r="H5897" i="4" s="1"/>
  <c r="H5898" i="4"/>
  <c r="G5898" i="4"/>
  <c r="G5899" i="4"/>
  <c r="H5899" i="4"/>
  <c r="G5900" i="4"/>
  <c r="H5900" i="4" s="1"/>
  <c r="G5901" i="4"/>
  <c r="H5901" i="4" s="1"/>
  <c r="G5902" i="4"/>
  <c r="H5902" i="4" s="1"/>
  <c r="G5903" i="4"/>
  <c r="H5903" i="4" s="1"/>
  <c r="G5904" i="4"/>
  <c r="H5904" i="4"/>
  <c r="G5905" i="4"/>
  <c r="H5905" i="4" s="1"/>
  <c r="G5906" i="4"/>
  <c r="H5906" i="4" s="1"/>
  <c r="G5907" i="4"/>
  <c r="H5907" i="4"/>
  <c r="G5908" i="4"/>
  <c r="H5908" i="4"/>
  <c r="G5909" i="4"/>
  <c r="H5909" i="4" s="1"/>
  <c r="G5910" i="4"/>
  <c r="H5910" i="4" s="1"/>
  <c r="G5911" i="4"/>
  <c r="H5911" i="4"/>
  <c r="G5912" i="4"/>
  <c r="H5912" i="4" s="1"/>
  <c r="G5913" i="4"/>
  <c r="H5913" i="4" s="1"/>
  <c r="G5914" i="4"/>
  <c r="H5914" i="4"/>
  <c r="G5915" i="4"/>
  <c r="H5915" i="4" s="1"/>
  <c r="G5916" i="4"/>
  <c r="H5916" i="4" s="1"/>
  <c r="D5917" i="4"/>
  <c r="D5918" i="4"/>
  <c r="G5917" i="4"/>
  <c r="H5917" i="4"/>
  <c r="G5918" i="4"/>
  <c r="H5918" i="4" s="1"/>
  <c r="G5919" i="4"/>
  <c r="H5919" i="4" s="1"/>
  <c r="G5920" i="4"/>
  <c r="H5920" i="4" s="1"/>
  <c r="G5921" i="4"/>
  <c r="H5921" i="4"/>
  <c r="G5922" i="4"/>
  <c r="H5922" i="4" s="1"/>
  <c r="G5923" i="4"/>
  <c r="H5923" i="4"/>
  <c r="G5924" i="4"/>
  <c r="H5924" i="4" s="1"/>
  <c r="G5925" i="4"/>
  <c r="H5925" i="4" s="1"/>
  <c r="G5926" i="4"/>
  <c r="H5926" i="4" s="1"/>
  <c r="G5927" i="4"/>
  <c r="H5927" i="4"/>
  <c r="G5928" i="4"/>
  <c r="H5928" i="4"/>
  <c r="G5929" i="4"/>
  <c r="H5929" i="4"/>
  <c r="G5930" i="4"/>
  <c r="H5930" i="4" s="1"/>
  <c r="G5931" i="4"/>
  <c r="H5931" i="4"/>
  <c r="G5932" i="4"/>
  <c r="H5932" i="4"/>
  <c r="G5933" i="4"/>
  <c r="H5933" i="4"/>
  <c r="G5934" i="4"/>
  <c r="H5934" i="4" s="1"/>
  <c r="G5935" i="4"/>
  <c r="H5935" i="4"/>
  <c r="G5936" i="4"/>
  <c r="H5936" i="4"/>
  <c r="G5937" i="4"/>
  <c r="H5937" i="4" s="1"/>
  <c r="G5938" i="4"/>
  <c r="H5938" i="4" s="1"/>
  <c r="G5939" i="4"/>
  <c r="H5939" i="4"/>
  <c r="G5940" i="4"/>
  <c r="H5940" i="4"/>
  <c r="G5941" i="4"/>
  <c r="H5941" i="4" s="1"/>
  <c r="G5942" i="4"/>
  <c r="H5942" i="4"/>
  <c r="G5943" i="4"/>
  <c r="H5943" i="4" s="1"/>
  <c r="G5944" i="4"/>
  <c r="H5944" i="4" s="1"/>
  <c r="G5945" i="4"/>
  <c r="H5945" i="4" s="1"/>
  <c r="G5946" i="4"/>
  <c r="H5946" i="4" s="1"/>
  <c r="G5947" i="4"/>
  <c r="H5947" i="4"/>
  <c r="G5948" i="4"/>
  <c r="H5948" i="4" s="1"/>
  <c r="G5949" i="4"/>
  <c r="H5949" i="4" s="1"/>
  <c r="G5950" i="4"/>
  <c r="H5950" i="4" s="1"/>
  <c r="G5951" i="4"/>
  <c r="H5951" i="4"/>
  <c r="G5952" i="4"/>
  <c r="H5952" i="4"/>
  <c r="G5953" i="4"/>
  <c r="H5953" i="4"/>
  <c r="G5954" i="4"/>
  <c r="H5954" i="4" s="1"/>
  <c r="G5955" i="4"/>
  <c r="H5955" i="4" s="1"/>
  <c r="G5956" i="4"/>
  <c r="H5956" i="4" s="1"/>
  <c r="G5957" i="4"/>
  <c r="H5957" i="4"/>
  <c r="G5958" i="4"/>
  <c r="H5958" i="4"/>
  <c r="G5959" i="4"/>
  <c r="H5959" i="4"/>
  <c r="G5960" i="4"/>
  <c r="H5960" i="4" s="1"/>
  <c r="G5961" i="4"/>
  <c r="H5961" i="4" s="1"/>
  <c r="G5962" i="4"/>
  <c r="H5962" i="4"/>
  <c r="G5963" i="4"/>
  <c r="H5963" i="4" s="1"/>
  <c r="G5964" i="4"/>
  <c r="H5964" i="4" s="1"/>
  <c r="G5965" i="4"/>
  <c r="H5965" i="4" s="1"/>
  <c r="G5966" i="4"/>
  <c r="H5966" i="4"/>
  <c r="G5967" i="4"/>
  <c r="H5967" i="4"/>
  <c r="G5968" i="4"/>
  <c r="H5968" i="4"/>
  <c r="G5969" i="4"/>
  <c r="H5969" i="4" s="1"/>
  <c r="G5970" i="4"/>
  <c r="H5970" i="4" s="1"/>
  <c r="G5971" i="4"/>
  <c r="H5971" i="4"/>
  <c r="G5972" i="4"/>
  <c r="H5972" i="4" s="1"/>
  <c r="G5973" i="4"/>
  <c r="H5973" i="4"/>
  <c r="G5974" i="4"/>
  <c r="H5974" i="4" s="1"/>
  <c r="G5975" i="4"/>
  <c r="H5975" i="4"/>
  <c r="G5976" i="4"/>
  <c r="H5976" i="4" s="1"/>
  <c r="G5977" i="4"/>
  <c r="H5977" i="4"/>
  <c r="G5978" i="4"/>
  <c r="H5978" i="4" s="1"/>
  <c r="G5979" i="4"/>
  <c r="H5979" i="4" s="1"/>
  <c r="G5980" i="4"/>
  <c r="H5980" i="4" s="1"/>
  <c r="G5981" i="4"/>
  <c r="H5981" i="4"/>
  <c r="G5982" i="4"/>
  <c r="H5982" i="4"/>
  <c r="G5983" i="4"/>
  <c r="H5983" i="4"/>
  <c r="G5984" i="4"/>
  <c r="H5984" i="4"/>
  <c r="G5985" i="4"/>
  <c r="H5985" i="4"/>
  <c r="G5986" i="4"/>
  <c r="H5986" i="4"/>
  <c r="G5987" i="4"/>
  <c r="H5987" i="4" s="1"/>
  <c r="G5988" i="4"/>
  <c r="H5988" i="4" s="1"/>
  <c r="G5989" i="4"/>
  <c r="H5989" i="4" s="1"/>
  <c r="G5990" i="4"/>
  <c r="H5990" i="4" s="1"/>
  <c r="G5991" i="4"/>
  <c r="H5991" i="4" s="1"/>
  <c r="G5992" i="4"/>
  <c r="H5992" i="4" s="1"/>
  <c r="G5993" i="4"/>
  <c r="H5993" i="4" s="1"/>
  <c r="G5994" i="4"/>
  <c r="H5994" i="4" s="1"/>
  <c r="G5995" i="4"/>
  <c r="H5995" i="4" s="1"/>
  <c r="G5996" i="4"/>
  <c r="H5996" i="4" s="1"/>
  <c r="G5997" i="4"/>
  <c r="H5997" i="4" s="1"/>
  <c r="G5999" i="4"/>
  <c r="H5999" i="4" s="1"/>
  <c r="G6000" i="4"/>
  <c r="H6000" i="4" s="1"/>
  <c r="G6001" i="4"/>
  <c r="H6001" i="4" s="1"/>
  <c r="G6002" i="4"/>
  <c r="H6002" i="4" s="1"/>
  <c r="G6003" i="4"/>
  <c r="H6003" i="4" s="1"/>
  <c r="G6004" i="4"/>
  <c r="H6004" i="4" s="1"/>
  <c r="G6005" i="4"/>
  <c r="H6005" i="4" s="1"/>
  <c r="G6006" i="4"/>
  <c r="H6006" i="4" s="1"/>
  <c r="G6007" i="4"/>
  <c r="H6007" i="4" s="1"/>
  <c r="G6008" i="4"/>
  <c r="H6008" i="4" s="1"/>
  <c r="G6009" i="4"/>
  <c r="H6009" i="4" s="1"/>
  <c r="G6010" i="4"/>
  <c r="H6010" i="4" s="1"/>
  <c r="G6011" i="4"/>
  <c r="H6011" i="4" s="1"/>
  <c r="G6012" i="4"/>
  <c r="H6012" i="4" s="1"/>
  <c r="G6013" i="4"/>
  <c r="H6013" i="4" s="1"/>
  <c r="G6014" i="4"/>
  <c r="H6014" i="4" s="1"/>
  <c r="G6015" i="4"/>
  <c r="H6015" i="4" s="1"/>
  <c r="G6016" i="4"/>
  <c r="H6016" i="4" s="1"/>
  <c r="G6017" i="4"/>
  <c r="H6017" i="4" s="1"/>
  <c r="G6018" i="4"/>
  <c r="H6018" i="4" s="1"/>
  <c r="G6019" i="4"/>
  <c r="H6019" i="4" s="1"/>
  <c r="G6020" i="4"/>
  <c r="H6020" i="4" s="1"/>
  <c r="G6021" i="4"/>
  <c r="H6021" i="4" s="1"/>
  <c r="G6022" i="4"/>
  <c r="H6022" i="4" s="1"/>
  <c r="G6023" i="4"/>
  <c r="H6023" i="4" s="1"/>
  <c r="G6024" i="4"/>
  <c r="H6024" i="4" s="1"/>
  <c r="G6025" i="4"/>
  <c r="H6025" i="4" s="1"/>
  <c r="G6026" i="4"/>
  <c r="H6026" i="4" s="1"/>
  <c r="G6027" i="4"/>
  <c r="H6027" i="4" s="1"/>
  <c r="G6028" i="4"/>
  <c r="H6028" i="4"/>
  <c r="G6029" i="4"/>
  <c r="H6029" i="4" s="1"/>
  <c r="G6030" i="4"/>
  <c r="H6030" i="4" s="1"/>
  <c r="G6031" i="4"/>
  <c r="H6031" i="4" s="1"/>
  <c r="G6032" i="4"/>
  <c r="H6032" i="4" s="1"/>
  <c r="G6033" i="4"/>
  <c r="H6033" i="4" s="1"/>
  <c r="G6034" i="4"/>
  <c r="H6034" i="4" s="1"/>
  <c r="G6035" i="4"/>
  <c r="H6035" i="4" s="1"/>
  <c r="G6036" i="4"/>
  <c r="H6036" i="4" s="1"/>
  <c r="G6037" i="4"/>
  <c r="H6037" i="4" s="1"/>
  <c r="G6038" i="4"/>
  <c r="H6038" i="4" s="1"/>
  <c r="G6039" i="4"/>
  <c r="H6039" i="4"/>
  <c r="G6040" i="4"/>
  <c r="H6040" i="4" s="1"/>
  <c r="G6041" i="4"/>
  <c r="H6041" i="4"/>
  <c r="G6042" i="4"/>
  <c r="H6042" i="4"/>
  <c r="G6043" i="4"/>
  <c r="H6043" i="4" s="1"/>
  <c r="G6044" i="4"/>
  <c r="H6044" i="4" s="1"/>
  <c r="G6045" i="4"/>
  <c r="H6045" i="4" s="1"/>
  <c r="G6046" i="4"/>
  <c r="H6046" i="4" s="1"/>
  <c r="G6047" i="4"/>
  <c r="H6047" i="4"/>
  <c r="G6048" i="4"/>
  <c r="H6048" i="4" s="1"/>
  <c r="G6049" i="4"/>
  <c r="H6049" i="4" s="1"/>
  <c r="G6050" i="4"/>
  <c r="H6050" i="4"/>
  <c r="G6051" i="4"/>
  <c r="H6051" i="4" s="1"/>
  <c r="G6052" i="4"/>
  <c r="H6052" i="4" s="1"/>
  <c r="G6053" i="4"/>
  <c r="H6053" i="4" s="1"/>
  <c r="G6054" i="4"/>
  <c r="H6054" i="4" s="1"/>
  <c r="G6055" i="4"/>
  <c r="H6055" i="4" s="1"/>
  <c r="G6056" i="4"/>
  <c r="H6056" i="4" s="1"/>
  <c r="G6057" i="4"/>
  <c r="H6057" i="4" s="1"/>
  <c r="G6058" i="4"/>
  <c r="H6058" i="4"/>
  <c r="G6059" i="4"/>
  <c r="H6059" i="4"/>
  <c r="G6060" i="4"/>
  <c r="H6060" i="4"/>
  <c r="G6061" i="4"/>
  <c r="H6061" i="4"/>
  <c r="G6062" i="4"/>
  <c r="H6062" i="4"/>
  <c r="G6063" i="4"/>
  <c r="H6063" i="4"/>
  <c r="G6064" i="4"/>
  <c r="H6064" i="4"/>
  <c r="G6065" i="4"/>
  <c r="H6065" i="4" s="1"/>
  <c r="G6066" i="4"/>
  <c r="H6066" i="4" s="1"/>
  <c r="G6067" i="4"/>
  <c r="H6067" i="4"/>
  <c r="G6068" i="4"/>
  <c r="H6068" i="4" s="1"/>
  <c r="G6069" i="4"/>
  <c r="H6069" i="4" s="1"/>
  <c r="G6070" i="4"/>
  <c r="H6070" i="4"/>
  <c r="G6071" i="4"/>
  <c r="H6071" i="4" s="1"/>
  <c r="G6072" i="4"/>
  <c r="H6072" i="4"/>
  <c r="G6073" i="4"/>
  <c r="H6073" i="4" s="1"/>
  <c r="G6074" i="4"/>
  <c r="H6074" i="4"/>
  <c r="G6075" i="4"/>
  <c r="H6075" i="4"/>
  <c r="G6076" i="4"/>
  <c r="H6076" i="4"/>
  <c r="G6077" i="4"/>
  <c r="H6077" i="4"/>
  <c r="G6078" i="4"/>
  <c r="H6078" i="4"/>
  <c r="G6079" i="4"/>
  <c r="H6079" i="4" s="1"/>
  <c r="G6080" i="4"/>
  <c r="H6080" i="4" s="1"/>
  <c r="G6081" i="4"/>
  <c r="H6081" i="4"/>
  <c r="G6082" i="4"/>
  <c r="H6082" i="4"/>
  <c r="G6083" i="4"/>
  <c r="H6083" i="4" s="1"/>
  <c r="G6084" i="4"/>
  <c r="H6084" i="4" s="1"/>
  <c r="G6085" i="4"/>
  <c r="H6085" i="4" s="1"/>
  <c r="G6086" i="4"/>
  <c r="H6086" i="4" s="1"/>
  <c r="G6087" i="4"/>
  <c r="H6087" i="4" s="1"/>
  <c r="G6088" i="4"/>
  <c r="H6088" i="4" s="1"/>
  <c r="G6089" i="4"/>
  <c r="H6089" i="4" s="1"/>
  <c r="G6090" i="4"/>
  <c r="H6090" i="4" s="1"/>
  <c r="G6091" i="4"/>
  <c r="H6091" i="4" s="1"/>
  <c r="G6092" i="4"/>
  <c r="H6092" i="4" s="1"/>
  <c r="G6093" i="4"/>
  <c r="H6093" i="4" s="1"/>
  <c r="G6094" i="4"/>
  <c r="H6094" i="4" s="1"/>
  <c r="G6095" i="4"/>
  <c r="H6095" i="4" s="1"/>
  <c r="G6096" i="4"/>
  <c r="H6096" i="4" s="1"/>
  <c r="G6097" i="4"/>
  <c r="H6097" i="4" s="1"/>
  <c r="G6098" i="4"/>
  <c r="H6098" i="4" s="1"/>
  <c r="G6099" i="4"/>
  <c r="H6099" i="4" s="1"/>
  <c r="G6100" i="4"/>
  <c r="H6100" i="4" s="1"/>
  <c r="G6101" i="4"/>
  <c r="H6101" i="4" s="1"/>
  <c r="G6102" i="4"/>
  <c r="H6102" i="4" s="1"/>
  <c r="G6103" i="4"/>
  <c r="H6103" i="4" s="1"/>
  <c r="G6104" i="4"/>
  <c r="H6104" i="4" s="1"/>
  <c r="G6105" i="4"/>
  <c r="H6105" i="4" s="1"/>
  <c r="G6106" i="4"/>
  <c r="H6106" i="4" s="1"/>
  <c r="G6107" i="4"/>
  <c r="H6107" i="4" s="1"/>
  <c r="G6108" i="4"/>
  <c r="H6108" i="4" s="1"/>
  <c r="G6109" i="4"/>
  <c r="H6109" i="4" s="1"/>
  <c r="G6110" i="4"/>
  <c r="H6110" i="4" s="1"/>
  <c r="G6111" i="4"/>
  <c r="H6111" i="4" s="1"/>
  <c r="G6112" i="4"/>
  <c r="H6112" i="4" s="1"/>
  <c r="G6113" i="4"/>
  <c r="H6113" i="4" s="1"/>
  <c r="G6114" i="4"/>
  <c r="H6114" i="4" s="1"/>
  <c r="G6115" i="4"/>
  <c r="H6115" i="4" s="1"/>
  <c r="G6116" i="4"/>
  <c r="H6116" i="4" s="1"/>
  <c r="H6117" i="4"/>
  <c r="G6117" i="4"/>
  <c r="G6118" i="4"/>
  <c r="H6118" i="4" s="1"/>
  <c r="G6119" i="4"/>
  <c r="H6119" i="4" s="1"/>
  <c r="G6120" i="4"/>
  <c r="H6120" i="4" s="1"/>
  <c r="G6121" i="4"/>
  <c r="H6121" i="4" s="1"/>
  <c r="G6122" i="4"/>
  <c r="H6122" i="4" s="1"/>
  <c r="G6123" i="4"/>
  <c r="H6123" i="4" s="1"/>
  <c r="G6124" i="4"/>
  <c r="H6124" i="4" s="1"/>
  <c r="G6125" i="4"/>
  <c r="H6125" i="4" s="1"/>
  <c r="G6126" i="4"/>
  <c r="H6126" i="4" s="1"/>
  <c r="G6127" i="4"/>
  <c r="H6127" i="4" s="1"/>
  <c r="G6128" i="4"/>
  <c r="H6128" i="4" s="1"/>
  <c r="G6129" i="4"/>
  <c r="H6129" i="4" s="1"/>
  <c r="G6130" i="4"/>
  <c r="H6130" i="4" s="1"/>
  <c r="G6131" i="4"/>
  <c r="H6131" i="4" s="1"/>
  <c r="G6132" i="4"/>
  <c r="H6132" i="4" s="1"/>
  <c r="G6133" i="4"/>
  <c r="H6133" i="4" s="1"/>
  <c r="G6134" i="4"/>
  <c r="H6134" i="4" s="1"/>
  <c r="G6135" i="4"/>
  <c r="H6135" i="4" s="1"/>
  <c r="G6136" i="4"/>
  <c r="H6136" i="4" s="1"/>
  <c r="G6137" i="4"/>
  <c r="H6137" i="4" s="1"/>
  <c r="G6138" i="4"/>
  <c r="H6138" i="4" s="1"/>
  <c r="G6139" i="4"/>
  <c r="H6139" i="4" s="1"/>
  <c r="G6140" i="4"/>
  <c r="H6140" i="4" s="1"/>
  <c r="G6141" i="4"/>
  <c r="H6141" i="4" s="1"/>
  <c r="G6142" i="4"/>
  <c r="H6142" i="4" s="1"/>
  <c r="G6143" i="4"/>
  <c r="H6143" i="4" s="1"/>
  <c r="G6144" i="4"/>
  <c r="H6144" i="4" s="1"/>
  <c r="G6145" i="4"/>
  <c r="H6145" i="4" s="1"/>
  <c r="G6146" i="4"/>
  <c r="H6146" i="4" s="1"/>
  <c r="G6147" i="4"/>
  <c r="H6147" i="4" s="1"/>
  <c r="G6148" i="4"/>
  <c r="H6148" i="4" s="1"/>
  <c r="G6149" i="4"/>
  <c r="H6149" i="4" s="1"/>
  <c r="G6150" i="4"/>
  <c r="H6150" i="4" s="1"/>
  <c r="G6151" i="4"/>
  <c r="H6151" i="4" s="1"/>
  <c r="G6152" i="4"/>
  <c r="H6152" i="4" s="1"/>
  <c r="G6153" i="4"/>
  <c r="H6153" i="4" s="1"/>
  <c r="G6154" i="4"/>
  <c r="H6154" i="4" s="1"/>
  <c r="G6155" i="4"/>
  <c r="H6155" i="4" s="1"/>
  <c r="G6156" i="4"/>
  <c r="H6156" i="4" s="1"/>
  <c r="G6157" i="4"/>
  <c r="H6157" i="4" s="1"/>
  <c r="G6158" i="4"/>
  <c r="H6158" i="4" s="1"/>
  <c r="G6159" i="4"/>
  <c r="H6159" i="4" s="1"/>
  <c r="G6160" i="4"/>
  <c r="H6160" i="4" s="1"/>
  <c r="G6161" i="4"/>
  <c r="H6161" i="4" s="1"/>
  <c r="G6162" i="4"/>
  <c r="H6162" i="4" s="1"/>
  <c r="G6163" i="4"/>
  <c r="H6163" i="4" s="1"/>
  <c r="G6164" i="4"/>
  <c r="H6164" i="4" s="1"/>
  <c r="G6165" i="4"/>
  <c r="H6165" i="4" s="1"/>
  <c r="G6166" i="4"/>
  <c r="H6166" i="4" s="1"/>
  <c r="G6167" i="4"/>
  <c r="H6167" i="4" s="1"/>
  <c r="G6168" i="4"/>
  <c r="H6168" i="4" s="1"/>
  <c r="G6169" i="4"/>
  <c r="H6169" i="4" s="1"/>
  <c r="G6170" i="4"/>
  <c r="H6170" i="4" s="1"/>
  <c r="G6171" i="4"/>
  <c r="H6171" i="4" s="1"/>
  <c r="G6172" i="4"/>
  <c r="H6172" i="4" s="1"/>
  <c r="G6173" i="4"/>
  <c r="H6173" i="4" s="1"/>
  <c r="G6174" i="4"/>
  <c r="H6174" i="4" s="1"/>
  <c r="G6175" i="4"/>
  <c r="H6175" i="4" s="1"/>
  <c r="G6176" i="4"/>
  <c r="H6176" i="4" s="1"/>
  <c r="G6177" i="4"/>
  <c r="H6177" i="4" s="1"/>
  <c r="G6178" i="4"/>
  <c r="H6178" i="4" s="1"/>
  <c r="G6179" i="4"/>
  <c r="H6179" i="4" s="1"/>
  <c r="G6180" i="4"/>
  <c r="H6180" i="4" s="1"/>
  <c r="G6181" i="4"/>
  <c r="H6181" i="4" s="1"/>
  <c r="G6182" i="4"/>
  <c r="H6182" i="4" s="1"/>
  <c r="G6183" i="4"/>
  <c r="H6183" i="4" s="1"/>
  <c r="G6184" i="4"/>
  <c r="H6184" i="4" s="1"/>
  <c r="G6185" i="4"/>
  <c r="H6185" i="4" s="1"/>
  <c r="G6186" i="4"/>
  <c r="H6186" i="4" s="1"/>
  <c r="G6187" i="4"/>
  <c r="H6187" i="4" s="1"/>
  <c r="G6188" i="4"/>
  <c r="H6188" i="4" s="1"/>
  <c r="G6189" i="4"/>
  <c r="H6189" i="4" s="1"/>
  <c r="G6190" i="4"/>
  <c r="H6190" i="4" s="1"/>
  <c r="G6191" i="4"/>
  <c r="H6191" i="4" s="1"/>
  <c r="G6192" i="4"/>
  <c r="H6192" i="4" s="1"/>
  <c r="D6194" i="4"/>
  <c r="D6193" i="4"/>
  <c r="G6193" i="4"/>
  <c r="H6193" i="4" s="1"/>
  <c r="G6194" i="4"/>
  <c r="H6194" i="4" s="1"/>
  <c r="G6195" i="4"/>
  <c r="H6195" i="4" s="1"/>
  <c r="G6196" i="4"/>
  <c r="H6196" i="4" s="1"/>
  <c r="G6197" i="4"/>
  <c r="H6197" i="4" s="1"/>
  <c r="G6198" i="4"/>
  <c r="H6198" i="4" s="1"/>
  <c r="G6199" i="4"/>
  <c r="H6199" i="4" s="1"/>
  <c r="G6200" i="4"/>
  <c r="H6200" i="4" s="1"/>
  <c r="G6201" i="4"/>
  <c r="H6201" i="4" s="1"/>
  <c r="G6202" i="4"/>
  <c r="H6202" i="4" s="1"/>
  <c r="G6203" i="4"/>
  <c r="H6203" i="4" s="1"/>
  <c r="G6204" i="4"/>
  <c r="H6204" i="4" s="1"/>
  <c r="G6205" i="4"/>
  <c r="H6205" i="4" s="1"/>
  <c r="G6206" i="4"/>
  <c r="H6206" i="4" s="1"/>
  <c r="G6207" i="4"/>
  <c r="H6207" i="4" s="1"/>
  <c r="G6208" i="4"/>
  <c r="H6208" i="4" s="1"/>
  <c r="G6209" i="4"/>
  <c r="H6209" i="4" s="1"/>
  <c r="G6210" i="4"/>
  <c r="H6210" i="4" s="1"/>
  <c r="G6211" i="4"/>
  <c r="H6211" i="4" s="1"/>
  <c r="G6212" i="4"/>
  <c r="H6212" i="4" s="1"/>
  <c r="G6213" i="4"/>
  <c r="H6213" i="4" s="1"/>
  <c r="G6214" i="4"/>
  <c r="H6214" i="4" s="1"/>
  <c r="G6215" i="4"/>
  <c r="H6215" i="4" s="1"/>
  <c r="G6216" i="4"/>
  <c r="H6216" i="4" s="1"/>
  <c r="G6217" i="4"/>
  <c r="H6217" i="4" s="1"/>
  <c r="G6218" i="4"/>
  <c r="H6218" i="4" s="1"/>
  <c r="G6219" i="4"/>
  <c r="H6219" i="4" s="1"/>
  <c r="G6220" i="4"/>
  <c r="H6220" i="4" s="1"/>
  <c r="G6221" i="4"/>
  <c r="H6221" i="4" s="1"/>
  <c r="G6222" i="4"/>
  <c r="H6222" i="4" s="1"/>
  <c r="G6223" i="4"/>
  <c r="H6223" i="4" s="1"/>
  <c r="G6224" i="4"/>
  <c r="H6224" i="4" s="1"/>
  <c r="G6225" i="4"/>
  <c r="H6225" i="4" s="1"/>
  <c r="G6226" i="4"/>
  <c r="H6226" i="4" s="1"/>
  <c r="G6227" i="4"/>
  <c r="H6227" i="4" s="1"/>
  <c r="G6228" i="4"/>
  <c r="H6228" i="4" s="1"/>
  <c r="G6229" i="4"/>
  <c r="H6229" i="4" s="1"/>
  <c r="G6230" i="4"/>
  <c r="H6230" i="4" s="1"/>
  <c r="G6231" i="4"/>
  <c r="H6231" i="4" s="1"/>
  <c r="G6232" i="4"/>
  <c r="H6232" i="4" s="1"/>
  <c r="G6233" i="4"/>
  <c r="H6233" i="4" s="1"/>
  <c r="G6234" i="4"/>
  <c r="H6234" i="4" s="1"/>
  <c r="G6235" i="4"/>
  <c r="H6235" i="4" s="1"/>
  <c r="G6236" i="4"/>
  <c r="H6236" i="4" s="1"/>
  <c r="G6237" i="4"/>
  <c r="H6237" i="4" s="1"/>
  <c r="G6238" i="4"/>
  <c r="H6238" i="4" s="1"/>
  <c r="G6239" i="4"/>
  <c r="H6239" i="4" s="1"/>
  <c r="G6240" i="4"/>
  <c r="H6240" i="4" s="1"/>
  <c r="G6241" i="4"/>
  <c r="H6241" i="4" s="1"/>
  <c r="G5619" i="4"/>
  <c r="H5619" i="4" s="1"/>
  <c r="G5618" i="4"/>
  <c r="H5618" i="4" s="1"/>
  <c r="G4996" i="4"/>
  <c r="H4996" i="4" s="1"/>
  <c r="G4997" i="4"/>
  <c r="H4997" i="4" s="1"/>
  <c r="G4998" i="4"/>
  <c r="H4998" i="4" s="1"/>
  <c r="G4999" i="4"/>
  <c r="H4999" i="4" s="1"/>
  <c r="G5000" i="4"/>
  <c r="H5000" i="4" s="1"/>
  <c r="G5001" i="4"/>
  <c r="H5001" i="4" s="1"/>
  <c r="G5002" i="4"/>
  <c r="H5002" i="4" s="1"/>
  <c r="G5003" i="4"/>
  <c r="H5003" i="4" s="1"/>
  <c r="G5004" i="4"/>
  <c r="H5004" i="4" s="1"/>
  <c r="G5005" i="4"/>
  <c r="H5005" i="4" s="1"/>
  <c r="G5006" i="4"/>
  <c r="H5006" i="4" s="1"/>
  <c r="G5007" i="4"/>
  <c r="H5007" i="4" s="1"/>
  <c r="G5008" i="4"/>
  <c r="H5008" i="4" s="1"/>
  <c r="G5009" i="4"/>
  <c r="H5009" i="4" s="1"/>
  <c r="G5010" i="4"/>
  <c r="H5010" i="4" s="1"/>
  <c r="G5011" i="4"/>
  <c r="H5011" i="4" s="1"/>
  <c r="G5012" i="4"/>
  <c r="H5012" i="4" s="1"/>
  <c r="G5013" i="4"/>
  <c r="H5013" i="4" s="1"/>
  <c r="G5014" i="4"/>
  <c r="H5014" i="4" s="1"/>
  <c r="G5015" i="4"/>
  <c r="H5015" i="4" s="1"/>
  <c r="G5016" i="4"/>
  <c r="H5016" i="4" s="1"/>
  <c r="G5017" i="4"/>
  <c r="H5017" i="4" s="1"/>
  <c r="G5018" i="4"/>
  <c r="H5018" i="4" s="1"/>
  <c r="G5019" i="4"/>
  <c r="H5019" i="4" s="1"/>
  <c r="G5020" i="4"/>
  <c r="H5020" i="4" s="1"/>
  <c r="G5021" i="4"/>
  <c r="H5021" i="4" s="1"/>
  <c r="G5022" i="4"/>
  <c r="H5022" i="4" s="1"/>
  <c r="G5023" i="4"/>
  <c r="H5023" i="4" s="1"/>
  <c r="G5024" i="4"/>
  <c r="H5024" i="4" s="1"/>
  <c r="G5025" i="4"/>
  <c r="H5025" i="4" s="1"/>
  <c r="G5026" i="4"/>
  <c r="H5026" i="4" s="1"/>
  <c r="G5027" i="4"/>
  <c r="H5027" i="4" s="1"/>
  <c r="G5028" i="4"/>
  <c r="H5028" i="4" s="1"/>
  <c r="G5029" i="4"/>
  <c r="H5029" i="4" s="1"/>
  <c r="G5030" i="4"/>
  <c r="H5030" i="4" s="1"/>
  <c r="G5031" i="4"/>
  <c r="H5031" i="4" s="1"/>
  <c r="G5032" i="4"/>
  <c r="H5032" i="4" s="1"/>
  <c r="G5033" i="4"/>
  <c r="H5033" i="4" s="1"/>
  <c r="G5034" i="4"/>
  <c r="H5034" i="4" s="1"/>
  <c r="G5035" i="4"/>
  <c r="H5035" i="4" s="1"/>
  <c r="G5036" i="4"/>
  <c r="H5036" i="4" s="1"/>
  <c r="G5037" i="4"/>
  <c r="H5037" i="4" s="1"/>
  <c r="G5038" i="4"/>
  <c r="H5038" i="4" s="1"/>
  <c r="G5039" i="4"/>
  <c r="H5039" i="4" s="1"/>
  <c r="G5040" i="4"/>
  <c r="H5040" i="4" s="1"/>
  <c r="G5041" i="4"/>
  <c r="H5041" i="4" s="1"/>
  <c r="G5042" i="4"/>
  <c r="H5042" i="4" s="1"/>
  <c r="G5043" i="4"/>
  <c r="H5043" i="4" s="1"/>
  <c r="G5044" i="4"/>
  <c r="H5044" i="4" s="1"/>
  <c r="G5045" i="4"/>
  <c r="H5045" i="4" s="1"/>
  <c r="G5046" i="4"/>
  <c r="H5046" i="4" s="1"/>
  <c r="G5047" i="4"/>
  <c r="H5047" i="4" s="1"/>
  <c r="G5048" i="4"/>
  <c r="H5048" i="4" s="1"/>
  <c r="G5049" i="4"/>
  <c r="H5049" i="4" s="1"/>
  <c r="G5050" i="4"/>
  <c r="H5050" i="4" s="1"/>
  <c r="G5051" i="4"/>
  <c r="H5051" i="4" s="1"/>
  <c r="G5052" i="4"/>
  <c r="H5052" i="4" s="1"/>
  <c r="G5053" i="4"/>
  <c r="H5053" i="4" s="1"/>
  <c r="G5054" i="4"/>
  <c r="H5054" i="4" s="1"/>
  <c r="G5055" i="4"/>
  <c r="H5055" i="4" s="1"/>
  <c r="G5056" i="4"/>
  <c r="H5056" i="4" s="1"/>
  <c r="G5057" i="4"/>
  <c r="H5057" i="4" s="1"/>
  <c r="G5058" i="4"/>
  <c r="H5058" i="4" s="1"/>
  <c r="G5059" i="4"/>
  <c r="H5059" i="4" s="1"/>
  <c r="G5060" i="4"/>
  <c r="H5060" i="4" s="1"/>
  <c r="G5061" i="4"/>
  <c r="H5061" i="4" s="1"/>
  <c r="G5062" i="4"/>
  <c r="H5062" i="4" s="1"/>
  <c r="G5063" i="4"/>
  <c r="H5063" i="4" s="1"/>
  <c r="G5064" i="4"/>
  <c r="H5064" i="4" s="1"/>
  <c r="G5065" i="4"/>
  <c r="H5065" i="4" s="1"/>
  <c r="G5066" i="4"/>
  <c r="H5066" i="4" s="1"/>
  <c r="G5067" i="4"/>
  <c r="H5067" i="4" s="1"/>
  <c r="G5068" i="4"/>
  <c r="H5068" i="4" s="1"/>
  <c r="G5069" i="4"/>
  <c r="H5069" i="4" s="1"/>
  <c r="H5070" i="4"/>
  <c r="G5070" i="4"/>
  <c r="G5071" i="4"/>
  <c r="H5071" i="4" s="1"/>
  <c r="G5072" i="4"/>
  <c r="H5072" i="4"/>
  <c r="G5073" i="4"/>
  <c r="H5073" i="4" s="1"/>
  <c r="G5074" i="4"/>
  <c r="H5074" i="4" s="1"/>
  <c r="G5075" i="4"/>
  <c r="H5075" i="4" s="1"/>
  <c r="G5076" i="4"/>
  <c r="H5076" i="4"/>
  <c r="G5077" i="4"/>
  <c r="H5077" i="4"/>
  <c r="G5078" i="4"/>
  <c r="H5078" i="4" s="1"/>
  <c r="G5079" i="4"/>
  <c r="H5079" i="4" s="1"/>
  <c r="G5080" i="4"/>
  <c r="H5080" i="4"/>
  <c r="G5081" i="4"/>
  <c r="H5081" i="4"/>
  <c r="G5082" i="4"/>
  <c r="H5082" i="4"/>
  <c r="G5083" i="4"/>
  <c r="H5083" i="4"/>
  <c r="G5084" i="4"/>
  <c r="H5084" i="4"/>
  <c r="G5085" i="4"/>
  <c r="H5085" i="4" s="1"/>
  <c r="G5086" i="4"/>
  <c r="H5086" i="4"/>
  <c r="G5087" i="4"/>
  <c r="H5087" i="4" s="1"/>
  <c r="G5088" i="4"/>
  <c r="H5088" i="4" s="1"/>
  <c r="G5089" i="4"/>
  <c r="H5089" i="4" s="1"/>
  <c r="G5090" i="4"/>
  <c r="H5090" i="4" s="1"/>
  <c r="G5091" i="4"/>
  <c r="H5091" i="4" s="1"/>
  <c r="G5092" i="4"/>
  <c r="H5092" i="4" s="1"/>
  <c r="G5093" i="4"/>
  <c r="H5093" i="4"/>
  <c r="G5094" i="4"/>
  <c r="H5094" i="4" s="1"/>
  <c r="G5095" i="4"/>
  <c r="H5095" i="4" s="1"/>
  <c r="G5096" i="4"/>
  <c r="H5096" i="4" s="1"/>
  <c r="G5097" i="4"/>
  <c r="H5097" i="4" s="1"/>
  <c r="G5098" i="4"/>
  <c r="H5098" i="4" s="1"/>
  <c r="G5099" i="4"/>
  <c r="H5099" i="4"/>
  <c r="G5100" i="4"/>
  <c r="H5100" i="4" s="1"/>
  <c r="G5101" i="4"/>
  <c r="H5101" i="4" s="1"/>
  <c r="G5102" i="4"/>
  <c r="H5102" i="4"/>
  <c r="G5103" i="4"/>
  <c r="H5103" i="4"/>
  <c r="G5104" i="4"/>
  <c r="H5104" i="4"/>
  <c r="G5105" i="4"/>
  <c r="H5105" i="4" s="1"/>
  <c r="G5106" i="4"/>
  <c r="H5106" i="4"/>
  <c r="G5107" i="4"/>
  <c r="H5107" i="4"/>
  <c r="G5108" i="4"/>
  <c r="H5108" i="4" s="1"/>
  <c r="G5109" i="4"/>
  <c r="H5109" i="4" s="1"/>
  <c r="G5110" i="4"/>
  <c r="H5110" i="4"/>
  <c r="G5111" i="4"/>
  <c r="H5111" i="4"/>
  <c r="G5112" i="4"/>
  <c r="H5112" i="4"/>
  <c r="G5113" i="4"/>
  <c r="H5113" i="4"/>
  <c r="G5114" i="4"/>
  <c r="H5114" i="4" s="1"/>
  <c r="G5115" i="4"/>
  <c r="H5115" i="4"/>
  <c r="G5116" i="4"/>
  <c r="H5116" i="4"/>
  <c r="G5117" i="4"/>
  <c r="H5117" i="4" s="1"/>
  <c r="G5118" i="4"/>
  <c r="H5118" i="4" s="1"/>
  <c r="G5119" i="4"/>
  <c r="H5119" i="4" s="1"/>
  <c r="D5120" i="4"/>
  <c r="D5121" i="4"/>
  <c r="G5120" i="4"/>
  <c r="H5120" i="4"/>
  <c r="G5122" i="4"/>
  <c r="H5122" i="4" s="1"/>
  <c r="G5123" i="4"/>
  <c r="H5123" i="4" s="1"/>
  <c r="G5124" i="4"/>
  <c r="H5124" i="4"/>
  <c r="G5125" i="4"/>
  <c r="H5125" i="4"/>
  <c r="G5126" i="4"/>
  <c r="H5126" i="4" s="1"/>
  <c r="G5127" i="4"/>
  <c r="H5127" i="4" s="1"/>
  <c r="G5128" i="4"/>
  <c r="H5128" i="4" s="1"/>
  <c r="G5129" i="4"/>
  <c r="H5129" i="4" s="1"/>
  <c r="G5130" i="4"/>
  <c r="H5130" i="4"/>
  <c r="G5131" i="4"/>
  <c r="H5131" i="4" s="1"/>
  <c r="G5132" i="4"/>
  <c r="H5132" i="4" s="1"/>
  <c r="G5133" i="4"/>
  <c r="H5133" i="4"/>
  <c r="G5134" i="4"/>
  <c r="H5134" i="4"/>
  <c r="G5135" i="4"/>
  <c r="H5135" i="4" s="1"/>
  <c r="G5136" i="4"/>
  <c r="H5136" i="4"/>
  <c r="G5137" i="4"/>
  <c r="H5137" i="4" s="1"/>
  <c r="G5138" i="4"/>
  <c r="H5138" i="4"/>
  <c r="G5139" i="4"/>
  <c r="H5139" i="4"/>
  <c r="G5140" i="4"/>
  <c r="H5140" i="4"/>
  <c r="G5141" i="4"/>
  <c r="H5141" i="4" s="1"/>
  <c r="G5142" i="4"/>
  <c r="H5142" i="4"/>
  <c r="G5143" i="4"/>
  <c r="H5143" i="4" s="1"/>
  <c r="G5144" i="4"/>
  <c r="H5144" i="4" s="1"/>
  <c r="G5145" i="4"/>
  <c r="H5145" i="4" s="1"/>
  <c r="G5146" i="4"/>
  <c r="H5146" i="4"/>
  <c r="G5147" i="4"/>
  <c r="H5147" i="4" s="1"/>
  <c r="G5148" i="4"/>
  <c r="H5148" i="4"/>
  <c r="G5149" i="4"/>
  <c r="H5149" i="4" s="1"/>
  <c r="G5150" i="4"/>
  <c r="H5150" i="4"/>
  <c r="G5151" i="4"/>
  <c r="H5151" i="4"/>
  <c r="G5152" i="4"/>
  <c r="H5152" i="4" s="1"/>
  <c r="G5153" i="4"/>
  <c r="H5153" i="4" s="1"/>
  <c r="G5154" i="4"/>
  <c r="H5154" i="4" s="1"/>
  <c r="G5155" i="4"/>
  <c r="H5155" i="4"/>
  <c r="G5156" i="4"/>
  <c r="H5156" i="4"/>
  <c r="G5157" i="4"/>
  <c r="H5157" i="4" s="1"/>
  <c r="G5158" i="4"/>
  <c r="H5158" i="4"/>
  <c r="G5159" i="4"/>
  <c r="H5159" i="4" s="1"/>
  <c r="G5160" i="4"/>
  <c r="H5160" i="4" s="1"/>
  <c r="G5161" i="4"/>
  <c r="H5161" i="4" s="1"/>
  <c r="G5162" i="4"/>
  <c r="H5162" i="4" s="1"/>
  <c r="G5163" i="4"/>
  <c r="H5163" i="4" s="1"/>
  <c r="G5164" i="4"/>
  <c r="H5164" i="4" s="1"/>
  <c r="G5165" i="4"/>
  <c r="H5165" i="4" s="1"/>
  <c r="G5166" i="4"/>
  <c r="H5166" i="4" s="1"/>
  <c r="G5167" i="4"/>
  <c r="H5167" i="4" s="1"/>
  <c r="G5168" i="4"/>
  <c r="H5168" i="4" s="1"/>
  <c r="G5169" i="4"/>
  <c r="H5169" i="4" s="1"/>
  <c r="G5170" i="4"/>
  <c r="H5170" i="4" s="1"/>
  <c r="G5171" i="4"/>
  <c r="H5171" i="4" s="1"/>
  <c r="G5172" i="4"/>
  <c r="H5172" i="4" s="1"/>
  <c r="G5173" i="4"/>
  <c r="H5173" i="4" s="1"/>
  <c r="G5174" i="4"/>
  <c r="H5174" i="4" s="1"/>
  <c r="G5175" i="4"/>
  <c r="H5175" i="4" s="1"/>
  <c r="G5176" i="4"/>
  <c r="H5176" i="4" s="1"/>
  <c r="G5177" i="4"/>
  <c r="H5177" i="4" s="1"/>
  <c r="G5178" i="4"/>
  <c r="H5178" i="4" s="1"/>
  <c r="G5179" i="4"/>
  <c r="H5179" i="4" s="1"/>
  <c r="G5180" i="4"/>
  <c r="H5180" i="4" s="1"/>
  <c r="G5181" i="4"/>
  <c r="H5181" i="4" s="1"/>
  <c r="G5182" i="4"/>
  <c r="H5182" i="4" s="1"/>
  <c r="G5183" i="4"/>
  <c r="H5183" i="4" s="1"/>
  <c r="G5184" i="4"/>
  <c r="H5184" i="4" s="1"/>
  <c r="G5185" i="4"/>
  <c r="H5185" i="4" s="1"/>
  <c r="G5186" i="4"/>
  <c r="H5186" i="4" s="1"/>
  <c r="G5187" i="4"/>
  <c r="H5187" i="4" s="1"/>
  <c r="G5188" i="4"/>
  <c r="H5188" i="4" s="1"/>
  <c r="G5189" i="4"/>
  <c r="H5189" i="4" s="1"/>
  <c r="G5190" i="4"/>
  <c r="H5190" i="4" s="1"/>
  <c r="G5191" i="4"/>
  <c r="H5191" i="4" s="1"/>
  <c r="G5192" i="4"/>
  <c r="H5192" i="4" s="1"/>
  <c r="G5193" i="4"/>
  <c r="H5193" i="4" s="1"/>
  <c r="G5194" i="4"/>
  <c r="H5194" i="4" s="1"/>
  <c r="G5195" i="4"/>
  <c r="H5195" i="4" s="1"/>
  <c r="G5196" i="4"/>
  <c r="H5196" i="4" s="1"/>
  <c r="G5197" i="4"/>
  <c r="H5197" i="4" s="1"/>
  <c r="G5198" i="4"/>
  <c r="H5198" i="4" s="1"/>
  <c r="G5199" i="4"/>
  <c r="H5199" i="4" s="1"/>
  <c r="G5200" i="4"/>
  <c r="H5200" i="4" s="1"/>
  <c r="G5201" i="4"/>
  <c r="H5201" i="4" s="1"/>
  <c r="G5202" i="4"/>
  <c r="H5202" i="4" s="1"/>
  <c r="G5203" i="4"/>
  <c r="H5203" i="4" s="1"/>
  <c r="G5204" i="4"/>
  <c r="H5204" i="4" s="1"/>
  <c r="G5205" i="4"/>
  <c r="H5205" i="4" s="1"/>
  <c r="G5206" i="4"/>
  <c r="H5206" i="4" s="1"/>
  <c r="G5207" i="4"/>
  <c r="H5207" i="4" s="1"/>
  <c r="G5208" i="4"/>
  <c r="H5208" i="4" s="1"/>
  <c r="G5209" i="4"/>
  <c r="H5209" i="4" s="1"/>
  <c r="G5210" i="4"/>
  <c r="H5210" i="4" s="1"/>
  <c r="G5211" i="4"/>
  <c r="H5211" i="4" s="1"/>
  <c r="G5212" i="4"/>
  <c r="H5212" i="4" s="1"/>
  <c r="G5213" i="4"/>
  <c r="H5213" i="4" s="1"/>
  <c r="G5214" i="4"/>
  <c r="H5214" i="4" s="1"/>
  <c r="G5215" i="4"/>
  <c r="H5215" i="4" s="1"/>
  <c r="G5216" i="4"/>
  <c r="H5216" i="4" s="1"/>
  <c r="G5217" i="4"/>
  <c r="H5217" i="4" s="1"/>
  <c r="G5218" i="4"/>
  <c r="H5218" i="4" s="1"/>
  <c r="G5219" i="4"/>
  <c r="H5219" i="4" s="1"/>
  <c r="G5220" i="4"/>
  <c r="H5220" i="4" s="1"/>
  <c r="G5221" i="4"/>
  <c r="H5221" i="4" s="1"/>
  <c r="G5222" i="4"/>
  <c r="H5222" i="4" s="1"/>
  <c r="G5223" i="4"/>
  <c r="H5223" i="4" s="1"/>
  <c r="G5224" i="4"/>
  <c r="H5224" i="4" s="1"/>
  <c r="G5225" i="4"/>
  <c r="H5225" i="4" s="1"/>
  <c r="G5226" i="4"/>
  <c r="H5226" i="4" s="1"/>
  <c r="G5227" i="4"/>
  <c r="H5227" i="4" s="1"/>
  <c r="G5228" i="4"/>
  <c r="H5228" i="4" s="1"/>
  <c r="G5229" i="4"/>
  <c r="H5229" i="4" s="1"/>
  <c r="G5230" i="4"/>
  <c r="H5230" i="4" s="1"/>
  <c r="G5231" i="4"/>
  <c r="H5231" i="4" s="1"/>
  <c r="G5232" i="4"/>
  <c r="H5232" i="4" s="1"/>
  <c r="G5233" i="4"/>
  <c r="H5233" i="4" s="1"/>
  <c r="G5234" i="4"/>
  <c r="H5234" i="4" s="1"/>
  <c r="G5235" i="4"/>
  <c r="H5235" i="4" s="1"/>
  <c r="G5236" i="4"/>
  <c r="H5236" i="4" s="1"/>
  <c r="G5237" i="4"/>
  <c r="H5237" i="4" s="1"/>
  <c r="G5238" i="4"/>
  <c r="H5238" i="4" s="1"/>
  <c r="G5239" i="4"/>
  <c r="H5239" i="4" s="1"/>
  <c r="G5240" i="4"/>
  <c r="H5240" i="4" s="1"/>
  <c r="G5241" i="4"/>
  <c r="H5241" i="4" s="1"/>
  <c r="G5242" i="4"/>
  <c r="H5242" i="4" s="1"/>
  <c r="G5243" i="4"/>
  <c r="H5243" i="4" s="1"/>
  <c r="G5244" i="4"/>
  <c r="H5244" i="4" s="1"/>
  <c r="G5245" i="4"/>
  <c r="H5245" i="4" s="1"/>
  <c r="G5246" i="4"/>
  <c r="H5246" i="4" s="1"/>
  <c r="G5247" i="4"/>
  <c r="H5247" i="4" s="1"/>
  <c r="G5248" i="4"/>
  <c r="H5248" i="4" s="1"/>
  <c r="G5249" i="4"/>
  <c r="H5249" i="4" s="1"/>
  <c r="G5250" i="4"/>
  <c r="H5250" i="4" s="1"/>
  <c r="G5251" i="4"/>
  <c r="H5251" i="4" s="1"/>
  <c r="G5252" i="4"/>
  <c r="H5252" i="4" s="1"/>
  <c r="G5253" i="4"/>
  <c r="H5253" i="4" s="1"/>
  <c r="G5254" i="4"/>
  <c r="H5254" i="4" s="1"/>
  <c r="G5255" i="4"/>
  <c r="H5255" i="4" s="1"/>
  <c r="G5256" i="4"/>
  <c r="H5256" i="4" s="1"/>
  <c r="G5257" i="4"/>
  <c r="H5257" i="4" s="1"/>
  <c r="G5258" i="4"/>
  <c r="H5258" i="4" s="1"/>
  <c r="G5259" i="4"/>
  <c r="H5259" i="4" s="1"/>
  <c r="G5260" i="4"/>
  <c r="H5260" i="4" s="1"/>
  <c r="G5261" i="4"/>
  <c r="H5261" i="4" s="1"/>
  <c r="G5262" i="4"/>
  <c r="H5262" i="4" s="1"/>
  <c r="G5263" i="4"/>
  <c r="H5263" i="4" s="1"/>
  <c r="G5264" i="4"/>
  <c r="H5264" i="4" s="1"/>
  <c r="G5265" i="4"/>
  <c r="H5265" i="4" s="1"/>
  <c r="G5266" i="4"/>
  <c r="H5266" i="4" s="1"/>
  <c r="G5267" i="4"/>
  <c r="H5267" i="4" s="1"/>
  <c r="G5268" i="4"/>
  <c r="H5268" i="4" s="1"/>
  <c r="G5269" i="4"/>
  <c r="H5269" i="4" s="1"/>
  <c r="G5270" i="4"/>
  <c r="H5270" i="4" s="1"/>
  <c r="G5271" i="4"/>
  <c r="H5271" i="4" s="1"/>
  <c r="G5272" i="4"/>
  <c r="H5272" i="4" s="1"/>
  <c r="G5273" i="4"/>
  <c r="H5273" i="4" s="1"/>
  <c r="G5274" i="4"/>
  <c r="H5274" i="4" s="1"/>
  <c r="G5275" i="4"/>
  <c r="H5275" i="4" s="1"/>
  <c r="G5276" i="4"/>
  <c r="H5276" i="4" s="1"/>
  <c r="G5277" i="4"/>
  <c r="H5277" i="4" s="1"/>
  <c r="G5278" i="4"/>
  <c r="H5278" i="4" s="1"/>
  <c r="G5279" i="4"/>
  <c r="H5279" i="4" s="1"/>
  <c r="G5280" i="4"/>
  <c r="H5280" i="4" s="1"/>
  <c r="G5281" i="4"/>
  <c r="H5281" i="4" s="1"/>
  <c r="G5282" i="4"/>
  <c r="H5282" i="4"/>
  <c r="G5283" i="4"/>
  <c r="H5283" i="4" s="1"/>
  <c r="G5284" i="4"/>
  <c r="H5284" i="4" s="1"/>
  <c r="G5285" i="4"/>
  <c r="H5285" i="4" s="1"/>
  <c r="G5286" i="4"/>
  <c r="H5286" i="4" s="1"/>
  <c r="G5287" i="4"/>
  <c r="H5287" i="4" s="1"/>
  <c r="G5288" i="4"/>
  <c r="H5288" i="4" s="1"/>
  <c r="G5289" i="4"/>
  <c r="H5289" i="4" s="1"/>
  <c r="G5290" i="4"/>
  <c r="H5290" i="4" s="1"/>
  <c r="G5291" i="4"/>
  <c r="H5291" i="4" s="1"/>
  <c r="G5292" i="4"/>
  <c r="H5292" i="4" s="1"/>
  <c r="G5293" i="4"/>
  <c r="H5293" i="4" s="1"/>
  <c r="G5294" i="4"/>
  <c r="H5294" i="4" s="1"/>
  <c r="G5295" i="4"/>
  <c r="H5295" i="4" s="1"/>
  <c r="G5296" i="4"/>
  <c r="H5296" i="4" s="1"/>
  <c r="G5297" i="4"/>
  <c r="H5297" i="4" s="1"/>
  <c r="G5298" i="4"/>
  <c r="H5298" i="4" s="1"/>
  <c r="G5299" i="4"/>
  <c r="H5299" i="4" s="1"/>
  <c r="G5300" i="4"/>
  <c r="H5300" i="4" s="1"/>
  <c r="G5301" i="4"/>
  <c r="H5301" i="4" s="1"/>
  <c r="G5302" i="4"/>
  <c r="H5302" i="4" s="1"/>
  <c r="G5303" i="4"/>
  <c r="H5303" i="4" s="1"/>
  <c r="G5304" i="4"/>
  <c r="H5304" i="4" s="1"/>
  <c r="G5305" i="4"/>
  <c r="H5305" i="4" s="1"/>
  <c r="G5306" i="4"/>
  <c r="H5306" i="4" s="1"/>
  <c r="G5307" i="4"/>
  <c r="H5307" i="4" s="1"/>
  <c r="G5308" i="4"/>
  <c r="H5308" i="4" s="1"/>
  <c r="G5309" i="4"/>
  <c r="H5309" i="4" s="1"/>
  <c r="H5310" i="4"/>
  <c r="G5310" i="4"/>
  <c r="G5311" i="4"/>
  <c r="H5311" i="4" s="1"/>
  <c r="G5312" i="4"/>
  <c r="H5312" i="4" s="1"/>
  <c r="G5313" i="4"/>
  <c r="H5313" i="4" s="1"/>
  <c r="G5314" i="4"/>
  <c r="H5314" i="4" s="1"/>
  <c r="G5315" i="4"/>
  <c r="H5315" i="4" s="1"/>
  <c r="G5316" i="4"/>
  <c r="H5316" i="4" s="1"/>
  <c r="G5317" i="4"/>
  <c r="H5317" i="4" s="1"/>
  <c r="G5318" i="4"/>
  <c r="H5318" i="4" s="1"/>
  <c r="G5319" i="4"/>
  <c r="H5319" i="4" s="1"/>
  <c r="G5320" i="4"/>
  <c r="H5320" i="4" s="1"/>
  <c r="G5321" i="4"/>
  <c r="H5321" i="4" s="1"/>
  <c r="G5322" i="4"/>
  <c r="H5322" i="4" s="1"/>
  <c r="G5323" i="4"/>
  <c r="H5323" i="4" s="1"/>
  <c r="G5324" i="4"/>
  <c r="H5324" i="4" s="1"/>
  <c r="G5325" i="4"/>
  <c r="H5325" i="4" s="1"/>
  <c r="G5326" i="4"/>
  <c r="H5326" i="4" s="1"/>
  <c r="G5327" i="4"/>
  <c r="H5327" i="4" s="1"/>
  <c r="G5328" i="4"/>
  <c r="H5328" i="4" s="1"/>
  <c r="G5329" i="4"/>
  <c r="H5329" i="4" s="1"/>
  <c r="G5330" i="4"/>
  <c r="H5330" i="4" s="1"/>
  <c r="G5331" i="4"/>
  <c r="H5331" i="4" s="1"/>
  <c r="G5332" i="4"/>
  <c r="H5332" i="4" s="1"/>
  <c r="G5333" i="4"/>
  <c r="H5333" i="4" s="1"/>
  <c r="G5334" i="4"/>
  <c r="H5334" i="4" s="1"/>
  <c r="G5335" i="4"/>
  <c r="H5335" i="4" s="1"/>
  <c r="G5336" i="4"/>
  <c r="H5336" i="4" s="1"/>
  <c r="G5337" i="4"/>
  <c r="H5337" i="4" s="1"/>
  <c r="G5338" i="4"/>
  <c r="H5338" i="4" s="1"/>
  <c r="G5339" i="4"/>
  <c r="H5339" i="4" s="1"/>
  <c r="G5340" i="4"/>
  <c r="H5340" i="4" s="1"/>
  <c r="G5341" i="4"/>
  <c r="H5341" i="4" s="1"/>
  <c r="G5342" i="4"/>
  <c r="H5342" i="4" s="1"/>
  <c r="D5344" i="4"/>
  <c r="D5343" i="4"/>
  <c r="G5343" i="4"/>
  <c r="H5343" i="4" s="1"/>
  <c r="G5344" i="4"/>
  <c r="H5344" i="4" s="1"/>
  <c r="G5345" i="4"/>
  <c r="H5345" i="4" s="1"/>
  <c r="G5346" i="4"/>
  <c r="H5346" i="4" s="1"/>
  <c r="G5347" i="4"/>
  <c r="H5347" i="4" s="1"/>
  <c r="G5348" i="4"/>
  <c r="H5348" i="4" s="1"/>
  <c r="G5349" i="4"/>
  <c r="H5349" i="4" s="1"/>
  <c r="G5350" i="4"/>
  <c r="H5350" i="4" s="1"/>
  <c r="G5351" i="4"/>
  <c r="H5351" i="4"/>
  <c r="G5352" i="4"/>
  <c r="H5352" i="4"/>
  <c r="G5353" i="4"/>
  <c r="H5353" i="4" s="1"/>
  <c r="G5354" i="4"/>
  <c r="H5354" i="4"/>
  <c r="G5355" i="4"/>
  <c r="H5355" i="4" s="1"/>
  <c r="G5356" i="4"/>
  <c r="H5356" i="4"/>
  <c r="G5357" i="4"/>
  <c r="H5357" i="4"/>
  <c r="G5358" i="4"/>
  <c r="H5358" i="4"/>
  <c r="G5359" i="4"/>
  <c r="H5359" i="4" s="1"/>
  <c r="G5360" i="4"/>
  <c r="H5360" i="4"/>
  <c r="G5361" i="4"/>
  <c r="H5361" i="4" s="1"/>
  <c r="G5362" i="4"/>
  <c r="H5362" i="4"/>
  <c r="G5363" i="4"/>
  <c r="H5363" i="4"/>
  <c r="G5364" i="4"/>
  <c r="H5364" i="4" s="1"/>
  <c r="G5365" i="4"/>
  <c r="H5365" i="4"/>
  <c r="G5366" i="4"/>
  <c r="H5366" i="4" s="1"/>
  <c r="G5367" i="4"/>
  <c r="H5367" i="4"/>
  <c r="G5368" i="4"/>
  <c r="H5368" i="4"/>
  <c r="G5369" i="4"/>
  <c r="H5369" i="4"/>
  <c r="G5370" i="4"/>
  <c r="H5370" i="4" s="1"/>
  <c r="G5371" i="4"/>
  <c r="H5371" i="4"/>
  <c r="G5372" i="4"/>
  <c r="H5372" i="4" s="1"/>
  <c r="G5373" i="4"/>
  <c r="H5373" i="4"/>
  <c r="G5374" i="4"/>
  <c r="H5374" i="4"/>
  <c r="G5375" i="4"/>
  <c r="H5375" i="4"/>
  <c r="G5376" i="4"/>
  <c r="H5376" i="4"/>
  <c r="G5377" i="4"/>
  <c r="H5377" i="4" s="1"/>
  <c r="G5378" i="4"/>
  <c r="H5378" i="4" s="1"/>
  <c r="G5379" i="4"/>
  <c r="H5379" i="4"/>
  <c r="G5380" i="4"/>
  <c r="H5380" i="4" s="1"/>
  <c r="G5381" i="4"/>
  <c r="H5381" i="4"/>
  <c r="G5382" i="4"/>
  <c r="H5382" i="4" s="1"/>
  <c r="G5383" i="4"/>
  <c r="H5383" i="4"/>
  <c r="G5384" i="4"/>
  <c r="H5384" i="4"/>
  <c r="G5385" i="4"/>
  <c r="H5385" i="4"/>
  <c r="G5386" i="4"/>
  <c r="H5386" i="4"/>
  <c r="G5387" i="4"/>
  <c r="H5387" i="4"/>
  <c r="G5388" i="4"/>
  <c r="H5388" i="4"/>
  <c r="G5389" i="4"/>
  <c r="H5389" i="4"/>
  <c r="G5390" i="4"/>
  <c r="H5390" i="4"/>
  <c r="G5391" i="4"/>
  <c r="H5391" i="4" s="1"/>
  <c r="G5392" i="4"/>
  <c r="H5392" i="4" s="1"/>
  <c r="G5393" i="4"/>
  <c r="H5393" i="4" s="1"/>
  <c r="G5394" i="4"/>
  <c r="H5394" i="4" s="1"/>
  <c r="G5395" i="4"/>
  <c r="H5395" i="4"/>
  <c r="G5396" i="4"/>
  <c r="H5396" i="4"/>
  <c r="G5397" i="4"/>
  <c r="H5397" i="4" s="1"/>
  <c r="G5398" i="4"/>
  <c r="H5398" i="4" s="1"/>
  <c r="G5399" i="4"/>
  <c r="H5399" i="4" s="1"/>
  <c r="G5400" i="4"/>
  <c r="H5400" i="4"/>
  <c r="G5401" i="4"/>
  <c r="H5401" i="4" s="1"/>
  <c r="G5402" i="4"/>
  <c r="H5402" i="4"/>
  <c r="G5403" i="4"/>
  <c r="H5403" i="4"/>
  <c r="G5404" i="4"/>
  <c r="H5404" i="4" s="1"/>
  <c r="G5405" i="4"/>
  <c r="H5405" i="4" s="1"/>
  <c r="G5406" i="4"/>
  <c r="H5406" i="4" s="1"/>
  <c r="G5407" i="4"/>
  <c r="H5407" i="4" s="1"/>
  <c r="G5408" i="4"/>
  <c r="H5408" i="4"/>
  <c r="G5409" i="4"/>
  <c r="H5409" i="4"/>
  <c r="G5410" i="4"/>
  <c r="H5410" i="4"/>
  <c r="G5411" i="4"/>
  <c r="H5411" i="4" s="1"/>
  <c r="G5412" i="4"/>
  <c r="H5412" i="4"/>
  <c r="G5413" i="4"/>
  <c r="H5413" i="4" s="1"/>
  <c r="G5414" i="4"/>
  <c r="H5414" i="4" s="1"/>
  <c r="G5415" i="4"/>
  <c r="H5415" i="4" s="1"/>
  <c r="G5416" i="4"/>
  <c r="H5416" i="4"/>
  <c r="G5417" i="4"/>
  <c r="H5417" i="4" s="1"/>
  <c r="G5418" i="4"/>
  <c r="H5418" i="4" s="1"/>
  <c r="G5419" i="4"/>
  <c r="H5419" i="4" s="1"/>
  <c r="G5420" i="4"/>
  <c r="H5420" i="4"/>
  <c r="G5421" i="4"/>
  <c r="H5421" i="4"/>
  <c r="G5422" i="4"/>
  <c r="H5422" i="4"/>
  <c r="G5423" i="4"/>
  <c r="H5423" i="4"/>
  <c r="G5424" i="4"/>
  <c r="H5424" i="4"/>
  <c r="G5425" i="4"/>
  <c r="H5425" i="4"/>
  <c r="G5426" i="4"/>
  <c r="H5426" i="4"/>
  <c r="G5427" i="4"/>
  <c r="H5427" i="4" s="1"/>
  <c r="G5428" i="4"/>
  <c r="H5428" i="4"/>
  <c r="G5429" i="4"/>
  <c r="H5429" i="4"/>
  <c r="G5430" i="4"/>
  <c r="H5430" i="4"/>
  <c r="G5431" i="4"/>
  <c r="H5431" i="4" s="1"/>
  <c r="G5432" i="4"/>
  <c r="H5432" i="4" s="1"/>
  <c r="G5433" i="4"/>
  <c r="H5433" i="4"/>
  <c r="G5434" i="4"/>
  <c r="H5434" i="4" s="1"/>
  <c r="G5435" i="4"/>
  <c r="H5435" i="4" s="1"/>
  <c r="G5436" i="4"/>
  <c r="H5436" i="4" s="1"/>
  <c r="G5437" i="4"/>
  <c r="H5437" i="4" s="1"/>
  <c r="G5438" i="4"/>
  <c r="H5438" i="4"/>
  <c r="G5439" i="4"/>
  <c r="H5439" i="4"/>
  <c r="G5440" i="4"/>
  <c r="H5440" i="4" s="1"/>
  <c r="G5441" i="4"/>
  <c r="H5441" i="4" s="1"/>
  <c r="G5442" i="4"/>
  <c r="H5442" i="4" s="1"/>
  <c r="G5443" i="4"/>
  <c r="H5443" i="4"/>
  <c r="G5444" i="4"/>
  <c r="H5444" i="4"/>
  <c r="G5445" i="4"/>
  <c r="H5445" i="4" s="1"/>
  <c r="G5446" i="4"/>
  <c r="H5446" i="4"/>
  <c r="G5447" i="4"/>
  <c r="H5447" i="4"/>
  <c r="G5448" i="4"/>
  <c r="H5448" i="4" s="1"/>
  <c r="G5449" i="4"/>
  <c r="H5449" i="4"/>
  <c r="G5450" i="4"/>
  <c r="H5450" i="4"/>
  <c r="G5451" i="4"/>
  <c r="H5451" i="4"/>
  <c r="G5452" i="4"/>
  <c r="H5452" i="4"/>
  <c r="G5453" i="4"/>
  <c r="H5453" i="4" s="1"/>
  <c r="G5454" i="4"/>
  <c r="H5454" i="4" s="1"/>
  <c r="G5455" i="4"/>
  <c r="H5455" i="4"/>
  <c r="G5456" i="4"/>
  <c r="H5456" i="4"/>
  <c r="G5457" i="4"/>
  <c r="H5457" i="4" s="1"/>
  <c r="G5458" i="4"/>
  <c r="H5458" i="4"/>
  <c r="G5459" i="4"/>
  <c r="H5459" i="4"/>
  <c r="G5460" i="4"/>
  <c r="H5460" i="4"/>
  <c r="G5461" i="4"/>
  <c r="H5461" i="4" s="1"/>
  <c r="G5463" i="4"/>
  <c r="H5463" i="4" s="1"/>
  <c r="G5465" i="4"/>
  <c r="H5465" i="4" s="1"/>
  <c r="G5466" i="4"/>
  <c r="H5466" i="4" s="1"/>
  <c r="G5467" i="4"/>
  <c r="H5467" i="4"/>
  <c r="G5468" i="4"/>
  <c r="H5468" i="4" s="1"/>
  <c r="G5469" i="4"/>
  <c r="H5469" i="4"/>
  <c r="G5470" i="4"/>
  <c r="H5470" i="4" s="1"/>
  <c r="G5471" i="4"/>
  <c r="H5471" i="4" s="1"/>
  <c r="G5472" i="4"/>
  <c r="H5472" i="4"/>
  <c r="G5473" i="4"/>
  <c r="H5473" i="4" s="1"/>
  <c r="G5474" i="4"/>
  <c r="H5474" i="4" s="1"/>
  <c r="G5475" i="4"/>
  <c r="H5475" i="4" s="1"/>
  <c r="G5476" i="4"/>
  <c r="H5476" i="4" s="1"/>
  <c r="G5477" i="4"/>
  <c r="H5477" i="4"/>
  <c r="G5478" i="4"/>
  <c r="H5478" i="4"/>
  <c r="G5479" i="4"/>
  <c r="H5479" i="4"/>
  <c r="G5480" i="4"/>
  <c r="H5480" i="4"/>
  <c r="G5481" i="4"/>
  <c r="H5481" i="4" s="1"/>
  <c r="G5482" i="4"/>
  <c r="H5482" i="4"/>
  <c r="G5483" i="4"/>
  <c r="H5483" i="4"/>
  <c r="G5484" i="4"/>
  <c r="H5484" i="4" s="1"/>
  <c r="G5485" i="4"/>
  <c r="H5485" i="4" s="1"/>
  <c r="G5486" i="4"/>
  <c r="H5486" i="4" s="1"/>
  <c r="G5487" i="4"/>
  <c r="H5487" i="4" s="1"/>
  <c r="G5488" i="4"/>
  <c r="H5488" i="4"/>
  <c r="G5489" i="4"/>
  <c r="H5489" i="4"/>
  <c r="G5490" i="4"/>
  <c r="H5490" i="4" s="1"/>
  <c r="G5491" i="4"/>
  <c r="H5491" i="4"/>
  <c r="G5492" i="4"/>
  <c r="H5492" i="4"/>
  <c r="G5493" i="4"/>
  <c r="H5493" i="4" s="1"/>
  <c r="G5494" i="4"/>
  <c r="H5494" i="4" s="1"/>
  <c r="G5495" i="4"/>
  <c r="H5495" i="4"/>
  <c r="G5496" i="4"/>
  <c r="H5496" i="4"/>
  <c r="G5497" i="4"/>
  <c r="H5497" i="4"/>
  <c r="G5498" i="4"/>
  <c r="H5498" i="4" s="1"/>
  <c r="G5499" i="4"/>
  <c r="H5499" i="4"/>
  <c r="G5500" i="4"/>
  <c r="H5500" i="4" s="1"/>
  <c r="G5501" i="4"/>
  <c r="H5501" i="4"/>
  <c r="G5502" i="4"/>
  <c r="H5502" i="4"/>
  <c r="G5503" i="4"/>
  <c r="H5503" i="4" s="1"/>
  <c r="G5504" i="4"/>
  <c r="H5504" i="4" s="1"/>
  <c r="G5505" i="4"/>
  <c r="H5505" i="4"/>
  <c r="G5506" i="4"/>
  <c r="H5506" i="4"/>
  <c r="G5507" i="4"/>
  <c r="H5507" i="4"/>
  <c r="G5508" i="4"/>
  <c r="H5508" i="4" s="1"/>
  <c r="G5509" i="4"/>
  <c r="H5509" i="4"/>
  <c r="G5510" i="4"/>
  <c r="H5510" i="4" s="1"/>
  <c r="G5511" i="4"/>
  <c r="H5511" i="4" s="1"/>
  <c r="G5512" i="4"/>
  <c r="H5512" i="4" s="1"/>
  <c r="G5513" i="4"/>
  <c r="H5513" i="4"/>
  <c r="G5514" i="4"/>
  <c r="H5514" i="4" s="1"/>
  <c r="G5515" i="4"/>
  <c r="H5515" i="4"/>
  <c r="G5516" i="4"/>
  <c r="H5516" i="4" s="1"/>
  <c r="G5517" i="4"/>
  <c r="H5517" i="4" s="1"/>
  <c r="G5518" i="4"/>
  <c r="H5518" i="4" s="1"/>
  <c r="G5519" i="4"/>
  <c r="H5519" i="4" s="1"/>
  <c r="G5520" i="4"/>
  <c r="H5520" i="4" s="1"/>
  <c r="G5521" i="4"/>
  <c r="H5521" i="4"/>
  <c r="G5522" i="4"/>
  <c r="H5522" i="4" s="1"/>
  <c r="G5523" i="4"/>
  <c r="H5523" i="4"/>
  <c r="G5524" i="4"/>
  <c r="H5524" i="4"/>
  <c r="G5525" i="4"/>
  <c r="H5525" i="4" s="1"/>
  <c r="G5526" i="4"/>
  <c r="H5526" i="4"/>
  <c r="G5527" i="4"/>
  <c r="H5527" i="4"/>
  <c r="G5528" i="4"/>
  <c r="H5528" i="4"/>
  <c r="G5529" i="4"/>
  <c r="H5529" i="4"/>
  <c r="G5530" i="4"/>
  <c r="H5530" i="4" s="1"/>
  <c r="G5531" i="4"/>
  <c r="H5531" i="4"/>
  <c r="G5532" i="4"/>
  <c r="H5532" i="4"/>
  <c r="G5533" i="4"/>
  <c r="H5533" i="4" s="1"/>
  <c r="G5534" i="4"/>
  <c r="H5534" i="4"/>
  <c r="G5535" i="4"/>
  <c r="H5535" i="4" s="1"/>
  <c r="G5536" i="4"/>
  <c r="H5536" i="4" s="1"/>
  <c r="G5537" i="4"/>
  <c r="H5537" i="4" s="1"/>
  <c r="G5538" i="4"/>
  <c r="H5538" i="4" s="1"/>
  <c r="G5539" i="4"/>
  <c r="H5539" i="4"/>
  <c r="G5540" i="4"/>
  <c r="H5540" i="4" s="1"/>
  <c r="G5541" i="4"/>
  <c r="H5541" i="4"/>
  <c r="G5542" i="4"/>
  <c r="H5542" i="4"/>
  <c r="G5543" i="4"/>
  <c r="H5543" i="4" s="1"/>
  <c r="G5544" i="4"/>
  <c r="H5544" i="4" s="1"/>
  <c r="G5545" i="4"/>
  <c r="H5545" i="4" s="1"/>
  <c r="G5546" i="4"/>
  <c r="H5546" i="4" s="1"/>
  <c r="G5547" i="4"/>
  <c r="H5547" i="4" s="1"/>
  <c r="G5548" i="4"/>
  <c r="H5548" i="4" s="1"/>
  <c r="G5549" i="4"/>
  <c r="H5549" i="4"/>
  <c r="G5550" i="4"/>
  <c r="H5550" i="4"/>
  <c r="G5551" i="4"/>
  <c r="H5551" i="4" s="1"/>
  <c r="G5552" i="4"/>
  <c r="H5552" i="4" s="1"/>
  <c r="G5553" i="4"/>
  <c r="H5553" i="4"/>
  <c r="G5555" i="4"/>
  <c r="H5555" i="4" s="1"/>
  <c r="G5556" i="4"/>
  <c r="H5556" i="4"/>
  <c r="G5557" i="4"/>
  <c r="H5557" i="4"/>
  <c r="G5558" i="4"/>
  <c r="H5558" i="4" s="1"/>
  <c r="G5559" i="4"/>
  <c r="H5559" i="4"/>
  <c r="G5560" i="4"/>
  <c r="H5560" i="4"/>
  <c r="G5561" i="4"/>
  <c r="H5561" i="4" s="1"/>
  <c r="G5562" i="4"/>
  <c r="H5562" i="4" s="1"/>
  <c r="G5563" i="4"/>
  <c r="H5563" i="4"/>
  <c r="G5564" i="4"/>
  <c r="H5564" i="4" s="1"/>
  <c r="G5565" i="4"/>
  <c r="H5565" i="4" s="1"/>
  <c r="G5566" i="4"/>
  <c r="H5566" i="4" s="1"/>
  <c r="G5567" i="4"/>
  <c r="H5567" i="4" s="1"/>
  <c r="G5568" i="4"/>
  <c r="H5568" i="4"/>
  <c r="G5569" i="4"/>
  <c r="H5569" i="4" s="1"/>
  <c r="G5570" i="4"/>
  <c r="H5570" i="4"/>
  <c r="G5571" i="4"/>
  <c r="H5571" i="4" s="1"/>
  <c r="G5572" i="4"/>
  <c r="H5572" i="4"/>
  <c r="G5573" i="4"/>
  <c r="H5573" i="4"/>
  <c r="G5574" i="4"/>
  <c r="H5574" i="4" s="1"/>
  <c r="G5575" i="4"/>
  <c r="H5575" i="4"/>
  <c r="G5576" i="4"/>
  <c r="H5576" i="4" s="1"/>
  <c r="G5577" i="4"/>
  <c r="H5577" i="4"/>
  <c r="G5578" i="4"/>
  <c r="H5578" i="4" s="1"/>
  <c r="G5579" i="4"/>
  <c r="H5579" i="4"/>
  <c r="G5580" i="4"/>
  <c r="H5580" i="4" s="1"/>
  <c r="G5581" i="4"/>
  <c r="H5581" i="4" s="1"/>
  <c r="G5582" i="4"/>
  <c r="H5582" i="4" s="1"/>
  <c r="G5583" i="4"/>
  <c r="H5583" i="4"/>
  <c r="G5584" i="4"/>
  <c r="H5584" i="4"/>
  <c r="G5585" i="4"/>
  <c r="H5585" i="4"/>
  <c r="G5586" i="4"/>
  <c r="H5586" i="4" s="1"/>
  <c r="G5587" i="4"/>
  <c r="H5587" i="4"/>
  <c r="G5588" i="4"/>
  <c r="H5588" i="4" s="1"/>
  <c r="G5589" i="4"/>
  <c r="H5589" i="4" s="1"/>
  <c r="G5590" i="4"/>
  <c r="H5590" i="4" s="1"/>
  <c r="G5591" i="4"/>
  <c r="H5591" i="4"/>
  <c r="G5592" i="4"/>
  <c r="H5592" i="4" s="1"/>
  <c r="G5593" i="4"/>
  <c r="H5593" i="4"/>
  <c r="G5594" i="4"/>
  <c r="H5594" i="4"/>
  <c r="G5595" i="4"/>
  <c r="H5595" i="4"/>
  <c r="G5596" i="4"/>
  <c r="H5596" i="4"/>
  <c r="G5597" i="4"/>
  <c r="H5597" i="4" s="1"/>
  <c r="G5598" i="4"/>
  <c r="H5598" i="4"/>
  <c r="G5599" i="4"/>
  <c r="H5599" i="4"/>
  <c r="G5600" i="4"/>
  <c r="H5600" i="4" s="1"/>
  <c r="G5601" i="4"/>
  <c r="H5601" i="4" s="1"/>
  <c r="G5602" i="4"/>
  <c r="H5602" i="4"/>
  <c r="G5603" i="4"/>
  <c r="H5603" i="4" s="1"/>
  <c r="G5604" i="4"/>
  <c r="H5604" i="4" s="1"/>
  <c r="G5605" i="4"/>
  <c r="H5605" i="4"/>
  <c r="G5606" i="4"/>
  <c r="H5606" i="4"/>
  <c r="G5607" i="4"/>
  <c r="H5607" i="4" s="1"/>
  <c r="G5608" i="4"/>
  <c r="H5608" i="4"/>
  <c r="G5609" i="4"/>
  <c r="H5609" i="4" s="1"/>
  <c r="G5610" i="4"/>
  <c r="H5610" i="4" s="1"/>
  <c r="G5611" i="4"/>
  <c r="H5611" i="4"/>
  <c r="G5612" i="4"/>
  <c r="H5612" i="4"/>
  <c r="G5613" i="4"/>
  <c r="H5613" i="4" s="1"/>
  <c r="G5614" i="4"/>
  <c r="H5614" i="4" s="1"/>
  <c r="G5615" i="4"/>
  <c r="H5615" i="4"/>
  <c r="G5616" i="4"/>
  <c r="H5616" i="4"/>
  <c r="G5617" i="4"/>
  <c r="H5617" i="4" s="1"/>
  <c r="G4995" i="4"/>
  <c r="H4995" i="4" s="1"/>
  <c r="G4994" i="4"/>
  <c r="H4994" i="4"/>
  <c r="G4372" i="4"/>
  <c r="H4372" i="4"/>
  <c r="G4373" i="4"/>
  <c r="H4373" i="4"/>
  <c r="G4374" i="4"/>
  <c r="H4374" i="4" s="1"/>
  <c r="G4375" i="4"/>
  <c r="H4375" i="4"/>
  <c r="G4376" i="4"/>
  <c r="H4376" i="4" s="1"/>
  <c r="G4377" i="4"/>
  <c r="H4377" i="4" s="1"/>
  <c r="G4378" i="4"/>
  <c r="H4378" i="4"/>
  <c r="G4379" i="4"/>
  <c r="H4379" i="4" s="1"/>
  <c r="G4380" i="4"/>
  <c r="H4380" i="4" s="1"/>
  <c r="G4381" i="4"/>
  <c r="H4381" i="4" s="1"/>
  <c r="G4382" i="4"/>
  <c r="H4382" i="4" s="1"/>
  <c r="G4383" i="4"/>
  <c r="H4383" i="4"/>
  <c r="G4384" i="4"/>
  <c r="H4384" i="4"/>
  <c r="G4385" i="4"/>
  <c r="H4385" i="4" s="1"/>
  <c r="G4386" i="4"/>
  <c r="H4386" i="4"/>
  <c r="G4387" i="4"/>
  <c r="H4387" i="4" s="1"/>
  <c r="G4388" i="4"/>
  <c r="H4388" i="4"/>
  <c r="G4389" i="4"/>
  <c r="H4389" i="4"/>
  <c r="G4390" i="4"/>
  <c r="H4390" i="4" s="1"/>
  <c r="G4391" i="4"/>
  <c r="H4391" i="4"/>
  <c r="G4392" i="4"/>
  <c r="H4392" i="4" s="1"/>
  <c r="G4393" i="4"/>
  <c r="H4393" i="4"/>
  <c r="G4394" i="4"/>
  <c r="H4394" i="4" s="1"/>
  <c r="G4395" i="4"/>
  <c r="H4395" i="4" s="1"/>
  <c r="G4396" i="4"/>
  <c r="H4396" i="4" s="1"/>
  <c r="G4397" i="4"/>
  <c r="H4397" i="4" s="1"/>
  <c r="G4398" i="4"/>
  <c r="H4398" i="4" s="1"/>
  <c r="G4399" i="4"/>
  <c r="H4399" i="4" s="1"/>
  <c r="G4400" i="4"/>
  <c r="H4400" i="4" s="1"/>
  <c r="G4401" i="4"/>
  <c r="H4401" i="4" s="1"/>
  <c r="G4402" i="4"/>
  <c r="H4402" i="4"/>
  <c r="G4403" i="4"/>
  <c r="H4403" i="4" s="1"/>
  <c r="G4404" i="4"/>
  <c r="H4404" i="4" s="1"/>
  <c r="G4405" i="4"/>
  <c r="H4405" i="4"/>
  <c r="G4406" i="4"/>
  <c r="H4406" i="4" s="1"/>
  <c r="D4408" i="4"/>
  <c r="D4407" i="4"/>
  <c r="G4407" i="4"/>
  <c r="H4407" i="4"/>
  <c r="G4408" i="4"/>
  <c r="H4408" i="4" s="1"/>
  <c r="G4409" i="4"/>
  <c r="H4409" i="4"/>
  <c r="G4410" i="4"/>
  <c r="H4410" i="4" s="1"/>
  <c r="G4411" i="4"/>
  <c r="H4411" i="4" s="1"/>
  <c r="G4412" i="4"/>
  <c r="H4412" i="4" s="1"/>
  <c r="G4413" i="4"/>
  <c r="H4413" i="4" s="1"/>
  <c r="G4414" i="4"/>
  <c r="H4414" i="4"/>
  <c r="G4415" i="4"/>
  <c r="H4415" i="4"/>
  <c r="G4416" i="4"/>
  <c r="H4416" i="4" s="1"/>
  <c r="G4417" i="4"/>
  <c r="H4417" i="4" s="1"/>
  <c r="G4418" i="4"/>
  <c r="H4418" i="4"/>
  <c r="G4419" i="4"/>
  <c r="H4419" i="4" s="1"/>
  <c r="G4420" i="4"/>
  <c r="H4420" i="4"/>
  <c r="G4421" i="4"/>
  <c r="H4421" i="4"/>
  <c r="G4422" i="4"/>
  <c r="H4422" i="4"/>
  <c r="G4423" i="4"/>
  <c r="H4423" i="4"/>
  <c r="G4424" i="4"/>
  <c r="H4424" i="4"/>
  <c r="G4425" i="4"/>
  <c r="H4425" i="4" s="1"/>
  <c r="G4426" i="4"/>
  <c r="H4426" i="4" s="1"/>
  <c r="G4427" i="4"/>
  <c r="H4427" i="4"/>
  <c r="G4428" i="4"/>
  <c r="H4428" i="4"/>
  <c r="G4429" i="4"/>
  <c r="H4429" i="4"/>
  <c r="G4430" i="4"/>
  <c r="H4430" i="4" s="1"/>
  <c r="G4431" i="4"/>
  <c r="H4431" i="4"/>
  <c r="G4432" i="4"/>
  <c r="H4432" i="4"/>
  <c r="G4433" i="4"/>
  <c r="H4433" i="4"/>
  <c r="G4434" i="4"/>
  <c r="H4434" i="4" s="1"/>
  <c r="G4435" i="4"/>
  <c r="H4435" i="4" s="1"/>
  <c r="G4436" i="4"/>
  <c r="H4436" i="4" s="1"/>
  <c r="G4437" i="4"/>
  <c r="H4437" i="4"/>
  <c r="G4438" i="4"/>
  <c r="H4438" i="4" s="1"/>
  <c r="G4440" i="4"/>
  <c r="H4440" i="4"/>
  <c r="G4441" i="4"/>
  <c r="H4441" i="4" s="1"/>
  <c r="G4442" i="4"/>
  <c r="H4442" i="4"/>
  <c r="G4443" i="4"/>
  <c r="H4443" i="4" s="1"/>
  <c r="G4444" i="4"/>
  <c r="H4444" i="4"/>
  <c r="G4445" i="4"/>
  <c r="H4445" i="4" s="1"/>
  <c r="G4446" i="4"/>
  <c r="H4446" i="4"/>
  <c r="G4447" i="4"/>
  <c r="H4447" i="4" s="1"/>
  <c r="G4448" i="4"/>
  <c r="H4448" i="4" s="1"/>
  <c r="G4449" i="4"/>
  <c r="H4449" i="4"/>
  <c r="G4450" i="4"/>
  <c r="H4450" i="4" s="1"/>
  <c r="G4451" i="4"/>
  <c r="H4451" i="4" s="1"/>
  <c r="G4452" i="4"/>
  <c r="H4452" i="4"/>
  <c r="G4453" i="4"/>
  <c r="H4453" i="4" s="1"/>
  <c r="G4454" i="4"/>
  <c r="H4454" i="4"/>
  <c r="G4455" i="4"/>
  <c r="H4455" i="4"/>
  <c r="G4456" i="4"/>
  <c r="H4456" i="4"/>
  <c r="G4457" i="4"/>
  <c r="H4457" i="4" s="1"/>
  <c r="G4458" i="4"/>
  <c r="H4458" i="4" s="1"/>
  <c r="G4459" i="4"/>
  <c r="H4459" i="4"/>
  <c r="G4460" i="4"/>
  <c r="H4460" i="4" s="1"/>
  <c r="G4461" i="4"/>
  <c r="H4461" i="4" s="1"/>
  <c r="G4462" i="4"/>
  <c r="H4462" i="4" s="1"/>
  <c r="G4463" i="4"/>
  <c r="H4463" i="4" s="1"/>
  <c r="G4464" i="4"/>
  <c r="H4464" i="4" s="1"/>
  <c r="G4465" i="4"/>
  <c r="H4465" i="4"/>
  <c r="G4466" i="4"/>
  <c r="H4466" i="4"/>
  <c r="G4467" i="4"/>
  <c r="H4467" i="4" s="1"/>
  <c r="G4468" i="4"/>
  <c r="H4468" i="4"/>
  <c r="G4469" i="4"/>
  <c r="H4469" i="4"/>
  <c r="G4470" i="4"/>
  <c r="H4470" i="4"/>
  <c r="G4471" i="4"/>
  <c r="H4471" i="4"/>
  <c r="G4472" i="4"/>
  <c r="H4472" i="4" s="1"/>
  <c r="G4473" i="4"/>
  <c r="H4473" i="4"/>
  <c r="G4474" i="4"/>
  <c r="H4474" i="4" s="1"/>
  <c r="G4475" i="4"/>
  <c r="H4475" i="4" s="1"/>
  <c r="G4476" i="4"/>
  <c r="H4476" i="4" s="1"/>
  <c r="G4477" i="4"/>
  <c r="H4477" i="4" s="1"/>
  <c r="G4478" i="4"/>
  <c r="H4478" i="4"/>
  <c r="G4479" i="4"/>
  <c r="H4479" i="4" s="1"/>
  <c r="G4480" i="4"/>
  <c r="H4480" i="4" s="1"/>
  <c r="G4481" i="4"/>
  <c r="H4481" i="4" s="1"/>
  <c r="G4482" i="4"/>
  <c r="H4482" i="4" s="1"/>
  <c r="G4483" i="4"/>
  <c r="H4483" i="4"/>
  <c r="G4484" i="4"/>
  <c r="H4484" i="4" s="1"/>
  <c r="G4485" i="4"/>
  <c r="H4485" i="4" s="1"/>
  <c r="G4486" i="4"/>
  <c r="H4486" i="4"/>
  <c r="G4487" i="4"/>
  <c r="H4487" i="4" s="1"/>
  <c r="G4488" i="4"/>
  <c r="H4488" i="4" s="1"/>
  <c r="G4489" i="4"/>
  <c r="H4489" i="4" s="1"/>
  <c r="G4490" i="4"/>
  <c r="H4490" i="4" s="1"/>
  <c r="G4491" i="4"/>
  <c r="H4491" i="4"/>
  <c r="G4492" i="4"/>
  <c r="H4492" i="4"/>
  <c r="G4493" i="4"/>
  <c r="H4493" i="4"/>
  <c r="G4494" i="4"/>
  <c r="H4494" i="4" s="1"/>
  <c r="G4495" i="4"/>
  <c r="H4495" i="4" s="1"/>
  <c r="G4496" i="4"/>
  <c r="H4496" i="4"/>
  <c r="G4497" i="4"/>
  <c r="H4497" i="4" s="1"/>
  <c r="G4498" i="4"/>
  <c r="H4498" i="4"/>
  <c r="G4499" i="4"/>
  <c r="H4499" i="4"/>
  <c r="G4500" i="4"/>
  <c r="H4500" i="4" s="1"/>
  <c r="G4501" i="4"/>
  <c r="H4501" i="4"/>
  <c r="G4502" i="4"/>
  <c r="H4502" i="4"/>
  <c r="G4503" i="4"/>
  <c r="H4503" i="4"/>
  <c r="G4504" i="4"/>
  <c r="H4504" i="4"/>
  <c r="G4505" i="4"/>
  <c r="H4505" i="4" s="1"/>
  <c r="G4506" i="4"/>
  <c r="H4506" i="4"/>
  <c r="G4507" i="4"/>
  <c r="H4507" i="4"/>
  <c r="G4508" i="4"/>
  <c r="H4508" i="4"/>
  <c r="G4509" i="4"/>
  <c r="H4509" i="4" s="1"/>
  <c r="G4510" i="4"/>
  <c r="H4510" i="4" s="1"/>
  <c r="G4511" i="4"/>
  <c r="H4511" i="4" s="1"/>
  <c r="G4512" i="4"/>
  <c r="H4512" i="4"/>
  <c r="G4513" i="4"/>
  <c r="H4513" i="4"/>
  <c r="G4514" i="4"/>
  <c r="H4514" i="4" s="1"/>
  <c r="G4515" i="4"/>
  <c r="H4515" i="4"/>
  <c r="G4516" i="4"/>
  <c r="H4516" i="4"/>
  <c r="G4517" i="4"/>
  <c r="H4517" i="4" s="1"/>
  <c r="G4518" i="4"/>
  <c r="H4518" i="4"/>
  <c r="G4519" i="4"/>
  <c r="H4519" i="4" s="1"/>
  <c r="G4520" i="4"/>
  <c r="H4520" i="4"/>
  <c r="G4521" i="4"/>
  <c r="H4521" i="4"/>
  <c r="G4522" i="4"/>
  <c r="H4522" i="4" s="1"/>
  <c r="G4523" i="4"/>
  <c r="H4523" i="4" s="1"/>
  <c r="G4524" i="4"/>
  <c r="H4524" i="4"/>
  <c r="G4525" i="4"/>
  <c r="H4525" i="4" s="1"/>
  <c r="G4526" i="4"/>
  <c r="H4526" i="4" s="1"/>
  <c r="G4527" i="4"/>
  <c r="H4527" i="4" s="1"/>
  <c r="G4528" i="4"/>
  <c r="H4528" i="4" s="1"/>
  <c r="G4529" i="4"/>
  <c r="H4529" i="4" s="1"/>
  <c r="G4530" i="4"/>
  <c r="H4530" i="4" s="1"/>
  <c r="G4531" i="4"/>
  <c r="H4531" i="4" s="1"/>
  <c r="G4532" i="4"/>
  <c r="H4532" i="4" s="1"/>
  <c r="G4533" i="4"/>
  <c r="H4533" i="4" s="1"/>
  <c r="G4534" i="4"/>
  <c r="H4534" i="4" s="1"/>
  <c r="G4535" i="4"/>
  <c r="H4535" i="4" s="1"/>
  <c r="G4536" i="4"/>
  <c r="H4536" i="4" s="1"/>
  <c r="G4537" i="4"/>
  <c r="H4537" i="4" s="1"/>
  <c r="G4538" i="4"/>
  <c r="H4538" i="4" s="1"/>
  <c r="G4539" i="4"/>
  <c r="H4539" i="4" s="1"/>
  <c r="G4540" i="4"/>
  <c r="H4540" i="4" s="1"/>
  <c r="G4541" i="4"/>
  <c r="H4541" i="4" s="1"/>
  <c r="G4542" i="4"/>
  <c r="H4542" i="4" s="1"/>
  <c r="G4543" i="4"/>
  <c r="H4543" i="4" s="1"/>
  <c r="G4544" i="4"/>
  <c r="H4544" i="4" s="1"/>
  <c r="G4545" i="4"/>
  <c r="H4545" i="4" s="1"/>
  <c r="G4546" i="4"/>
  <c r="H4546" i="4" s="1"/>
  <c r="G4547" i="4"/>
  <c r="H4547" i="4" s="1"/>
  <c r="G4548" i="4"/>
  <c r="H4548" i="4" s="1"/>
  <c r="G4549" i="4"/>
  <c r="H4549" i="4" s="1"/>
  <c r="G4550" i="4"/>
  <c r="H4550" i="4" s="1"/>
  <c r="G4551" i="4"/>
  <c r="H4551" i="4" s="1"/>
  <c r="G4552" i="4"/>
  <c r="H4552" i="4" s="1"/>
  <c r="G4553" i="4"/>
  <c r="H4553" i="4" s="1"/>
  <c r="G4554" i="4"/>
  <c r="H4554" i="4" s="1"/>
  <c r="G4555" i="4"/>
  <c r="H4555" i="4" s="1"/>
  <c r="G4556" i="4"/>
  <c r="H4556" i="4" s="1"/>
  <c r="G4557" i="4"/>
  <c r="H4557" i="4" s="1"/>
  <c r="D4559" i="4"/>
  <c r="D4558" i="4"/>
  <c r="G4558" i="4"/>
  <c r="H4558" i="4" s="1"/>
  <c r="G3491" i="4"/>
  <c r="H3491" i="4" s="1"/>
  <c r="G3538" i="4"/>
  <c r="H3538" i="4" s="1"/>
  <c r="G3628" i="4"/>
  <c r="H3628" i="4" s="1"/>
  <c r="G3698" i="4"/>
  <c r="H3698" i="4" s="1"/>
  <c r="G2502" i="4"/>
  <c r="H2502" i="4" s="1"/>
  <c r="D2505" i="4"/>
  <c r="D2504" i="4"/>
  <c r="G2515" i="4"/>
  <c r="H2515" i="4" s="1"/>
  <c r="G2521" i="4"/>
  <c r="H2521" i="4" s="1"/>
  <c r="G2523" i="4"/>
  <c r="H2523" i="4" s="1"/>
  <c r="G2525" i="4"/>
  <c r="H2525" i="4" s="1"/>
  <c r="G2527" i="4"/>
  <c r="H2527" i="4" s="1"/>
  <c r="G2529" i="4"/>
  <c r="H2529" i="4" s="1"/>
  <c r="D2530" i="4"/>
  <c r="D2531" i="4"/>
  <c r="G2531" i="4"/>
  <c r="H2531" i="4" s="1"/>
  <c r="G2534" i="4"/>
  <c r="H2534" i="4" s="1"/>
  <c r="G2536" i="4"/>
  <c r="H2536" i="4" s="1"/>
  <c r="G2538" i="4"/>
  <c r="H2538" i="4" s="1"/>
  <c r="G2540" i="4"/>
  <c r="H2540" i="4" s="1"/>
  <c r="G2542" i="4"/>
  <c r="H2542" i="4" s="1"/>
  <c r="G2544" i="4"/>
  <c r="H2544" i="4" s="1"/>
  <c r="G2545" i="4"/>
  <c r="H2545" i="4" s="1"/>
  <c r="G2547" i="4"/>
  <c r="H2547" i="4" s="1"/>
  <c r="G2549" i="4"/>
  <c r="H2549" i="4" s="1"/>
  <c r="G2551" i="4"/>
  <c r="H2551" i="4" s="1"/>
  <c r="G2553" i="4"/>
  <c r="H2553" i="4" s="1"/>
  <c r="G2555" i="4"/>
  <c r="H2555" i="4" s="1"/>
  <c r="G2557" i="4"/>
  <c r="H2557" i="4" s="1"/>
  <c r="G2564" i="4"/>
  <c r="H2564" i="4" s="1"/>
  <c r="G2565" i="4"/>
  <c r="H2565" i="4" s="1"/>
  <c r="G2567" i="4"/>
  <c r="H2567" i="4" s="1"/>
  <c r="G2571" i="4"/>
  <c r="H2571" i="4" s="1"/>
  <c r="G2573" i="4"/>
  <c r="H2573" i="4" s="1"/>
  <c r="G2575" i="4"/>
  <c r="H2575" i="4" s="1"/>
  <c r="G2577" i="4"/>
  <c r="H2577" i="4" s="1"/>
  <c r="G2580" i="4"/>
  <c r="H2580" i="4" s="1"/>
  <c r="G2582" i="4"/>
  <c r="H2582" i="4" s="1"/>
  <c r="G2584" i="4"/>
  <c r="H2584" i="4" s="1"/>
  <c r="G2586" i="4"/>
  <c r="H2586" i="4" s="1"/>
  <c r="G2588" i="4"/>
  <c r="H2588" i="4" s="1"/>
  <c r="G2590" i="4"/>
  <c r="H2590" i="4" s="1"/>
  <c r="G2592" i="4"/>
  <c r="H2592" i="4" s="1"/>
  <c r="G2594" i="4"/>
  <c r="H2594" i="4" s="1"/>
  <c r="G2596" i="4"/>
  <c r="H2596" i="4" s="1"/>
  <c r="G2598" i="4"/>
  <c r="H2598" i="4" s="1"/>
  <c r="G2600" i="4"/>
  <c r="H2600" i="4" s="1"/>
  <c r="G2602" i="4"/>
  <c r="H2602" i="4" s="1"/>
  <c r="G2605" i="4"/>
  <c r="H2605" i="4" s="1"/>
  <c r="G2607" i="4"/>
  <c r="H2607" i="4" s="1"/>
  <c r="G2609" i="4"/>
  <c r="H2609" i="4" s="1"/>
  <c r="G2611" i="4"/>
  <c r="H2611" i="4" s="1"/>
  <c r="G2613" i="4"/>
  <c r="H2613" i="4" s="1"/>
  <c r="G2615" i="4"/>
  <c r="H2615" i="4" s="1"/>
  <c r="G2617" i="4"/>
  <c r="H2617" i="4" s="1"/>
  <c r="G2619" i="4"/>
  <c r="H2619" i="4" s="1"/>
  <c r="G2621" i="4"/>
  <c r="H2621" i="4" s="1"/>
  <c r="G2623" i="4"/>
  <c r="H2623" i="4" s="1"/>
  <c r="G2625" i="4"/>
  <c r="H2625" i="4" s="1"/>
  <c r="G2627" i="4"/>
  <c r="H2627" i="4" s="1"/>
  <c r="G2629" i="4"/>
  <c r="H2629" i="4" s="1"/>
  <c r="G2631" i="4"/>
  <c r="H2631" i="4" s="1"/>
  <c r="G2633" i="4"/>
  <c r="H2633" i="4" s="1"/>
  <c r="G2635" i="4"/>
  <c r="H2635" i="4" s="1"/>
  <c r="G2637" i="4"/>
  <c r="H2637" i="4" s="1"/>
  <c r="G2639" i="4"/>
  <c r="H2639" i="4" s="1"/>
  <c r="G2641" i="4"/>
  <c r="H2641" i="4" s="1"/>
  <c r="G2643" i="4"/>
  <c r="H2643" i="4" s="1"/>
  <c r="G2645" i="4"/>
  <c r="H2645" i="4" s="1"/>
  <c r="G2647" i="4"/>
  <c r="H2647" i="4" s="1"/>
  <c r="G2649" i="4"/>
  <c r="H2649" i="4" s="1"/>
  <c r="G2651" i="4"/>
  <c r="H2651" i="4" s="1"/>
  <c r="G2653" i="4"/>
  <c r="H2653" i="4" s="1"/>
  <c r="G2660" i="4"/>
  <c r="H2660" i="4" s="1"/>
  <c r="G2662" i="4"/>
  <c r="H2662" i="4" s="1"/>
  <c r="G2665" i="4"/>
  <c r="H2665" i="4" s="1"/>
  <c r="G2667" i="4"/>
  <c r="H2667" i="4" s="1"/>
  <c r="G2669" i="4"/>
  <c r="H2669" i="4" s="1"/>
  <c r="G2671" i="4"/>
  <c r="H2671" i="4" s="1"/>
  <c r="G2673" i="4"/>
  <c r="H2673" i="4" s="1"/>
  <c r="G2675" i="4"/>
  <c r="H2675" i="4" s="1"/>
  <c r="G2677" i="4"/>
  <c r="H2677" i="4" s="1"/>
  <c r="G2679" i="4"/>
  <c r="H2679" i="4" s="1"/>
  <c r="G2681" i="4"/>
  <c r="H2681" i="4" s="1"/>
  <c r="G2683" i="4"/>
  <c r="H2683" i="4" s="1"/>
  <c r="G2685" i="4"/>
  <c r="H2685" i="4" s="1"/>
  <c r="G2687" i="4"/>
  <c r="H2687" i="4" s="1"/>
  <c r="G2690" i="4"/>
  <c r="H2690" i="4" s="1"/>
  <c r="G2694" i="4"/>
  <c r="H2694" i="4" s="1"/>
  <c r="G2696" i="4"/>
  <c r="H2696" i="4" s="1"/>
  <c r="G2698" i="4"/>
  <c r="H2698" i="4" s="1"/>
  <c r="G2700" i="4"/>
  <c r="H2700" i="4" s="1"/>
  <c r="G2702" i="4"/>
  <c r="H2702" i="4" s="1"/>
  <c r="G2704" i="4"/>
  <c r="H2704" i="4" s="1"/>
  <c r="G2706" i="4"/>
  <c r="H2706" i="4" s="1"/>
  <c r="G2708" i="4"/>
  <c r="H2708" i="4" s="1"/>
  <c r="G2710" i="4"/>
  <c r="H2710" i="4" s="1"/>
  <c r="G2712" i="4"/>
  <c r="H2712" i="4" s="1"/>
  <c r="G2715" i="4"/>
  <c r="H2715" i="4" s="1"/>
  <c r="G2717" i="4"/>
  <c r="H2717" i="4" s="1"/>
  <c r="G2720" i="4"/>
  <c r="H2720" i="4" s="1"/>
  <c r="G2722" i="4"/>
  <c r="H2722" i="4" s="1"/>
  <c r="G2724" i="4"/>
  <c r="H2724" i="4" s="1"/>
  <c r="G2726" i="4"/>
  <c r="H2726" i="4" s="1"/>
  <c r="G2728" i="4"/>
  <c r="H2728" i="4" s="1"/>
  <c r="G2730" i="4"/>
  <c r="H2730" i="4" s="1"/>
  <c r="G2732" i="4"/>
  <c r="H2732" i="4" s="1"/>
  <c r="G2734" i="4"/>
  <c r="H2734" i="4" s="1"/>
  <c r="G2737" i="4"/>
  <c r="H2737" i="4" s="1"/>
  <c r="G2739" i="4"/>
  <c r="H2739" i="4" s="1"/>
  <c r="G2741" i="4"/>
  <c r="H2741" i="4" s="1"/>
  <c r="G2743" i="4"/>
  <c r="H2743" i="4" s="1"/>
  <c r="G2745" i="4"/>
  <c r="H2745" i="4" s="1"/>
  <c r="G2747" i="4"/>
  <c r="H2747" i="4" s="1"/>
  <c r="G2749" i="4"/>
  <c r="H2749" i="4" s="1"/>
  <c r="G2751" i="4"/>
  <c r="H2751" i="4" s="1"/>
  <c r="G2753" i="4"/>
  <c r="H2753" i="4" s="1"/>
  <c r="G2755" i="4"/>
  <c r="H2755" i="4" s="1"/>
  <c r="G2758" i="4"/>
  <c r="H2758" i="4" s="1"/>
  <c r="G2760" i="4"/>
  <c r="H2760" i="4" s="1"/>
  <c r="G2762" i="4"/>
  <c r="H2762" i="4" s="1"/>
  <c r="G2764" i="4"/>
  <c r="H2764" i="4" s="1"/>
  <c r="G2768" i="4"/>
  <c r="H2768" i="4" s="1"/>
  <c r="G2770" i="4"/>
  <c r="H2770" i="4" s="1"/>
  <c r="G2772" i="4"/>
  <c r="H2772" i="4" s="1"/>
  <c r="G2774" i="4"/>
  <c r="H2774" i="4" s="1"/>
  <c r="G2776" i="4"/>
  <c r="H2776" i="4" s="1"/>
  <c r="G2777" i="4"/>
  <c r="H2777" i="4" s="1"/>
  <c r="G2779" i="4"/>
  <c r="H2779" i="4" s="1"/>
  <c r="G2781" i="4"/>
  <c r="H2781" i="4" s="1"/>
  <c r="G2783" i="4"/>
  <c r="H2783" i="4" s="1"/>
  <c r="G2785" i="4"/>
  <c r="H2785" i="4" s="1"/>
  <c r="G2787" i="4"/>
  <c r="H2787" i="4" s="1"/>
  <c r="G2790" i="4"/>
  <c r="H2790" i="4" s="1"/>
  <c r="G2792" i="4"/>
  <c r="H2792" i="4" s="1"/>
  <c r="G2794" i="4"/>
  <c r="H2794" i="4" s="1"/>
  <c r="G2797" i="4"/>
  <c r="H2797" i="4" s="1"/>
  <c r="G2799" i="4"/>
  <c r="H2799" i="4" s="1"/>
  <c r="G2801" i="4"/>
  <c r="H2801" i="4" s="1"/>
  <c r="G2803" i="4"/>
  <c r="H2803" i="4" s="1"/>
  <c r="G2805" i="4"/>
  <c r="H2805" i="4" s="1"/>
  <c r="G2807" i="4"/>
  <c r="H2807" i="4" s="1"/>
  <c r="G2809" i="4"/>
  <c r="H2809" i="4" s="1"/>
  <c r="G2812" i="4"/>
  <c r="H2812" i="4" s="1"/>
  <c r="G2814" i="4"/>
  <c r="H2814" i="4" s="1"/>
  <c r="G2816" i="4"/>
  <c r="H2816" i="4" s="1"/>
  <c r="G2818" i="4"/>
  <c r="H2818" i="4" s="1"/>
  <c r="G2822" i="4"/>
  <c r="H2822" i="4" s="1"/>
  <c r="G2824" i="4"/>
  <c r="H2824" i="4" s="1"/>
  <c r="G2826" i="4"/>
  <c r="H2826" i="4" s="1"/>
  <c r="G2830" i="4"/>
  <c r="H2830" i="4" s="1"/>
  <c r="G2832" i="4"/>
  <c r="H2832" i="4" s="1"/>
  <c r="G2834" i="4"/>
  <c r="H2834" i="4" s="1"/>
  <c r="G2836" i="4"/>
  <c r="H2836" i="4" s="1"/>
  <c r="G2838" i="4"/>
  <c r="H2838" i="4" s="1"/>
  <c r="G2840" i="4"/>
  <c r="H2840" i="4" s="1"/>
  <c r="G2842" i="4"/>
  <c r="H2842" i="4" s="1"/>
  <c r="G2844" i="4"/>
  <c r="H2844" i="4" s="1"/>
  <c r="G2845" i="4"/>
  <c r="H2845" i="4" s="1"/>
  <c r="G2848" i="4"/>
  <c r="H2848" i="4" s="1"/>
  <c r="G2854" i="4"/>
  <c r="H2854" i="4" s="1"/>
  <c r="G2856" i="4"/>
  <c r="H2856" i="4" s="1"/>
  <c r="G2858" i="4"/>
  <c r="H2858" i="4" s="1"/>
  <c r="G2860" i="4"/>
  <c r="H2860" i="4" s="1"/>
  <c r="G2862" i="4"/>
  <c r="H2862" i="4" s="1"/>
  <c r="G2865" i="4"/>
  <c r="H2865" i="4" s="1"/>
  <c r="G2866" i="4"/>
  <c r="H2866" i="4" s="1"/>
  <c r="G2868" i="4"/>
  <c r="H2868" i="4" s="1"/>
  <c r="G2871" i="4"/>
  <c r="H2871" i="4" s="1"/>
  <c r="G2873" i="4"/>
  <c r="H2873" i="4" s="1"/>
  <c r="G2874" i="4"/>
  <c r="H2874" i="4" s="1"/>
  <c r="G2877" i="4"/>
  <c r="H2877" i="4" s="1"/>
  <c r="G2879" i="4"/>
  <c r="H2879" i="4" s="1"/>
  <c r="G2883" i="4"/>
  <c r="H2883" i="4" s="1"/>
  <c r="G2885" i="4"/>
  <c r="H2885" i="4" s="1"/>
  <c r="G2887" i="4"/>
  <c r="H2887" i="4" s="1"/>
  <c r="G2889" i="4"/>
  <c r="H2889" i="4" s="1"/>
  <c r="G2890" i="4"/>
  <c r="H2890" i="4" s="1"/>
  <c r="G2892" i="4"/>
  <c r="H2892" i="4" s="1"/>
  <c r="G2894" i="4"/>
  <c r="H2894" i="4" s="1"/>
  <c r="G2896" i="4"/>
  <c r="H2896" i="4" s="1"/>
  <c r="G2897" i="4"/>
  <c r="H2897" i="4" s="1"/>
  <c r="G2899" i="4"/>
  <c r="H2899" i="4" s="1"/>
  <c r="G2902" i="4"/>
  <c r="H2902" i="4" s="1"/>
  <c r="G2904" i="4"/>
  <c r="H2904" i="4" s="1"/>
  <c r="G2906" i="4"/>
  <c r="H2906" i="4" s="1"/>
  <c r="G2910" i="4"/>
  <c r="H2910" i="4" s="1"/>
  <c r="G2912" i="4"/>
  <c r="H2912" i="4"/>
  <c r="G2914" i="4"/>
  <c r="H2914" i="4" s="1"/>
  <c r="G2917" i="4"/>
  <c r="H2917" i="4" s="1"/>
  <c r="G2919" i="4"/>
  <c r="H2919" i="4" s="1"/>
  <c r="G2921" i="4"/>
  <c r="H2921" i="4" s="1"/>
  <c r="G2923" i="4"/>
  <c r="H2923" i="4" s="1"/>
  <c r="G2925" i="4"/>
  <c r="H2925" i="4" s="1"/>
  <c r="G2927" i="4"/>
  <c r="H2927" i="4" s="1"/>
  <c r="G2929" i="4"/>
  <c r="H2929" i="4" s="1"/>
  <c r="G2931" i="4"/>
  <c r="H2931" i="4" s="1"/>
  <c r="G2934" i="4"/>
  <c r="H2934" i="4" s="1"/>
  <c r="G2936" i="4"/>
  <c r="H2936" i="4" s="1"/>
  <c r="G2938" i="4"/>
  <c r="H2938" i="4" s="1"/>
  <c r="G2940" i="4"/>
  <c r="H2940" i="4" s="1"/>
  <c r="G2942" i="4"/>
  <c r="H2942" i="4" s="1"/>
  <c r="G2944" i="4"/>
  <c r="H2944" i="4" s="1"/>
  <c r="G2945" i="4"/>
  <c r="H2945" i="4" s="1"/>
  <c r="G2947" i="4"/>
  <c r="H2947" i="4" s="1"/>
  <c r="G2949" i="4"/>
  <c r="H2949" i="4" s="1"/>
  <c r="G2951" i="4"/>
  <c r="H2951" i="4" s="1"/>
  <c r="G2953" i="4"/>
  <c r="H2953" i="4" s="1"/>
  <c r="G2955" i="4"/>
  <c r="H2955" i="4" s="1"/>
  <c r="G2958" i="4"/>
  <c r="H2958" i="4" s="1"/>
  <c r="G2960" i="4"/>
  <c r="H2960" i="4" s="1"/>
  <c r="G2963" i="4"/>
  <c r="H2963" i="4" s="1"/>
  <c r="G2965" i="4"/>
  <c r="H2965" i="4" s="1"/>
  <c r="G2967" i="4"/>
  <c r="H2967" i="4" s="1"/>
  <c r="G2971" i="4"/>
  <c r="H2971" i="4" s="1"/>
  <c r="G2974" i="4"/>
  <c r="H2974" i="4" s="1"/>
  <c r="G2976" i="4"/>
  <c r="H2976" i="4" s="1"/>
  <c r="G2978" i="4"/>
  <c r="H2978" i="4" s="1"/>
  <c r="G2980" i="4"/>
  <c r="H2980" i="4" s="1"/>
  <c r="G2982" i="4"/>
  <c r="H2982" i="4" s="1"/>
  <c r="G2984" i="4"/>
  <c r="H2984" i="4" s="1"/>
  <c r="G2986" i="4"/>
  <c r="H2986" i="4" s="1"/>
  <c r="G2990" i="4"/>
  <c r="H2990" i="4" s="1"/>
  <c r="G2992" i="4"/>
  <c r="H2992" i="4" s="1"/>
  <c r="G2994" i="4"/>
  <c r="H2994" i="4" s="1"/>
  <c r="G2997" i="4"/>
  <c r="H2997" i="4" s="1"/>
  <c r="G2999" i="4"/>
  <c r="H2999" i="4" s="1"/>
  <c r="G3001" i="4"/>
  <c r="H3001" i="4" s="1"/>
  <c r="G3003" i="4"/>
  <c r="H3003" i="4" s="1"/>
  <c r="G3005" i="4"/>
  <c r="H3005" i="4" s="1"/>
  <c r="G3007" i="4"/>
  <c r="H3007" i="4" s="1"/>
  <c r="G3009" i="4"/>
  <c r="H3009" i="4" s="1"/>
  <c r="G3011" i="4"/>
  <c r="H3011" i="4" s="1"/>
  <c r="G3015" i="4"/>
  <c r="H3015" i="4" s="1"/>
  <c r="G3017" i="4"/>
  <c r="H3017" i="4" s="1"/>
  <c r="G3020" i="4"/>
  <c r="H3020" i="4" s="1"/>
  <c r="G3025" i="4"/>
  <c r="H3025" i="4" s="1"/>
  <c r="G3027" i="4"/>
  <c r="H3027" i="4" s="1"/>
  <c r="G3029" i="4"/>
  <c r="H3029" i="4" s="1"/>
  <c r="G3031" i="4"/>
  <c r="H3031" i="4" s="1"/>
  <c r="G3033" i="4"/>
  <c r="H3033" i="4" s="1"/>
  <c r="G3035" i="4"/>
  <c r="H3035" i="4" s="1"/>
  <c r="G3037" i="4"/>
  <c r="H3037" i="4" s="1"/>
  <c r="G3039" i="4"/>
  <c r="H3039" i="4" s="1"/>
  <c r="G3041" i="4"/>
  <c r="H3041" i="4" s="1"/>
  <c r="G3043" i="4"/>
  <c r="H3043" i="4" s="1"/>
  <c r="G3045" i="4"/>
  <c r="H3045" i="4" s="1"/>
  <c r="G3047" i="4"/>
  <c r="H3047" i="4" s="1"/>
  <c r="G3051" i="4"/>
  <c r="H3051" i="4" s="1"/>
  <c r="H3054" i="4"/>
  <c r="G3054" i="4"/>
  <c r="G3056" i="4"/>
  <c r="H3056" i="4"/>
  <c r="G3058" i="4"/>
  <c r="H3058" i="4"/>
  <c r="G3060" i="4"/>
  <c r="H3060" i="4" s="1"/>
  <c r="G3062" i="4"/>
  <c r="H3062" i="4"/>
  <c r="G3065" i="4"/>
  <c r="H3065" i="4"/>
  <c r="G3066" i="4"/>
  <c r="H3066" i="4"/>
  <c r="G3068" i="4"/>
  <c r="H3068" i="4"/>
  <c r="G3070" i="4"/>
  <c r="H3070" i="4"/>
  <c r="G3072" i="4"/>
  <c r="H3072" i="4"/>
  <c r="G3074" i="4"/>
  <c r="H3074" i="4" s="1"/>
  <c r="G3076" i="4"/>
  <c r="H3076" i="4" s="1"/>
  <c r="G3078" i="4"/>
  <c r="H3078" i="4"/>
  <c r="G3080" i="4"/>
  <c r="H3080" i="4"/>
  <c r="G3082" i="4"/>
  <c r="H3082" i="4" s="1"/>
  <c r="G3084" i="4"/>
  <c r="H3084" i="4"/>
  <c r="G3086" i="4"/>
  <c r="H3086" i="4"/>
  <c r="G3088" i="4"/>
  <c r="H3088" i="4"/>
  <c r="G3090" i="4"/>
  <c r="H3090" i="4" s="1"/>
  <c r="G3093" i="4"/>
  <c r="H3093" i="4"/>
  <c r="G3094" i="4"/>
  <c r="H3094" i="4" s="1"/>
  <c r="G3096" i="4"/>
  <c r="H3096" i="4"/>
  <c r="G3098" i="4"/>
  <c r="H3098" i="4"/>
  <c r="G3100" i="4"/>
  <c r="H3100" i="4" s="1"/>
  <c r="G3102" i="4"/>
  <c r="H3102" i="4"/>
  <c r="G3104" i="4"/>
  <c r="H3104" i="4"/>
  <c r="G3106" i="4"/>
  <c r="H3106" i="4" s="1"/>
  <c r="G3108" i="4"/>
  <c r="H3108" i="4"/>
  <c r="G3110" i="4"/>
  <c r="H3110" i="4" s="1"/>
  <c r="G3113" i="4"/>
  <c r="H3113" i="4" s="1"/>
  <c r="G3115" i="4"/>
  <c r="H3115" i="4"/>
  <c r="G3117" i="4"/>
  <c r="H3117" i="4"/>
  <c r="G3119" i="4"/>
  <c r="H3119" i="4" s="1"/>
  <c r="G3121" i="4"/>
  <c r="H3121" i="4"/>
  <c r="G1255" i="4"/>
  <c r="H1255" i="4" s="1"/>
  <c r="G1257" i="4"/>
  <c r="H1257" i="4" s="1"/>
  <c r="G1259" i="4"/>
  <c r="H1259" i="4" s="1"/>
  <c r="G1261" i="4"/>
  <c r="H1261" i="4"/>
  <c r="G1266" i="4"/>
  <c r="H1266" i="4"/>
  <c r="G1269" i="4"/>
  <c r="H1269" i="4" s="1"/>
  <c r="G1272" i="4"/>
  <c r="H1272" i="4" s="1"/>
  <c r="G1274" i="4"/>
  <c r="H1274" i="4"/>
  <c r="G1276" i="4"/>
  <c r="H1276" i="4"/>
  <c r="G1278" i="4"/>
  <c r="H1278" i="4"/>
  <c r="G1280" i="4"/>
  <c r="H1280" i="4" s="1"/>
  <c r="G1283" i="4"/>
  <c r="H1283" i="4"/>
  <c r="G1285" i="4"/>
  <c r="H1285" i="4" s="1"/>
  <c r="G1287" i="4"/>
  <c r="H1287" i="4"/>
  <c r="G1289" i="4"/>
  <c r="H1289" i="4"/>
  <c r="G1291" i="4"/>
  <c r="H1291" i="4"/>
  <c r="G1293" i="4"/>
  <c r="H1293" i="4" s="1"/>
  <c r="G1295" i="4"/>
  <c r="H1295" i="4"/>
  <c r="G1297" i="4"/>
  <c r="H1297" i="4" s="1"/>
  <c r="G1299" i="4"/>
  <c r="H1299" i="4" s="1"/>
  <c r="G1301" i="4"/>
  <c r="H1301" i="4" s="1"/>
  <c r="G1303" i="4"/>
  <c r="H1303" i="4"/>
  <c r="G1307" i="4"/>
  <c r="H1307" i="4"/>
  <c r="G1309" i="4"/>
  <c r="H1309" i="4"/>
  <c r="G1311" i="4"/>
  <c r="H1311" i="4" s="1"/>
  <c r="G1313" i="4"/>
  <c r="H1313" i="4" s="1"/>
  <c r="G1316" i="4"/>
  <c r="H1316" i="4" s="1"/>
  <c r="G1318" i="4"/>
  <c r="H1318" i="4"/>
  <c r="G1320" i="4"/>
  <c r="H1320" i="4"/>
  <c r="G1324" i="4"/>
  <c r="H1324" i="4" s="1"/>
  <c r="G1326" i="4"/>
  <c r="H1326" i="4" s="1"/>
  <c r="G1328" i="4"/>
  <c r="H1328" i="4" s="1"/>
  <c r="G1330" i="4"/>
  <c r="H1330" i="4" s="1"/>
  <c r="G1332" i="4"/>
  <c r="H1332" i="4"/>
  <c r="G1334" i="4"/>
  <c r="H1334" i="4" s="1"/>
  <c r="G1336" i="4"/>
  <c r="H1336" i="4" s="1"/>
  <c r="G1338" i="4"/>
  <c r="H1338" i="4"/>
  <c r="G1340" i="4"/>
  <c r="H1340" i="4" s="1"/>
  <c r="G1343" i="4"/>
  <c r="H1343" i="4" s="1"/>
  <c r="G1345" i="4"/>
  <c r="H1345" i="4"/>
  <c r="G1347" i="4"/>
  <c r="H1347" i="4" s="1"/>
  <c r="G1349" i="4"/>
  <c r="H1349" i="4" s="1"/>
  <c r="G1351" i="4"/>
  <c r="H1351" i="4" s="1"/>
  <c r="G1353" i="4"/>
  <c r="H1353" i="4" s="1"/>
  <c r="G1355" i="4"/>
  <c r="H1355" i="4"/>
  <c r="G1357" i="4"/>
  <c r="H1357" i="4" s="1"/>
  <c r="G1359" i="4"/>
  <c r="H1359" i="4" s="1"/>
  <c r="G1361" i="4"/>
  <c r="H1361" i="4" s="1"/>
  <c r="G1363" i="4"/>
  <c r="H1363" i="4"/>
  <c r="G1365" i="4"/>
  <c r="H1365" i="4" s="1"/>
  <c r="G1369" i="4"/>
  <c r="H1369" i="4" s="1"/>
  <c r="G1371" i="4"/>
  <c r="H1371" i="4" s="1"/>
  <c r="G1373" i="4"/>
  <c r="H1373" i="4" s="1"/>
  <c r="G1376" i="4"/>
  <c r="H1376" i="4" s="1"/>
  <c r="G1378" i="4"/>
  <c r="H1378" i="4"/>
  <c r="G1380" i="4"/>
  <c r="H1380" i="4"/>
  <c r="G1381" i="4"/>
  <c r="H1381" i="4" s="1"/>
  <c r="G1383" i="4"/>
  <c r="H1383" i="4" s="1"/>
  <c r="G1385" i="4"/>
  <c r="H1385" i="4" s="1"/>
  <c r="G1387" i="4"/>
  <c r="H1387" i="4"/>
  <c r="G1389" i="4"/>
  <c r="H1389" i="4"/>
  <c r="G1391" i="4"/>
  <c r="H1391" i="4"/>
  <c r="G1395" i="4"/>
  <c r="H1395" i="4"/>
  <c r="G1397" i="4"/>
  <c r="H1397" i="4"/>
  <c r="G1399" i="4"/>
  <c r="H1399" i="4"/>
  <c r="G1401" i="4"/>
  <c r="H1401" i="4" s="1"/>
  <c r="G1403" i="4"/>
  <c r="H1403" i="4"/>
  <c r="G1406" i="4"/>
  <c r="H1406" i="4" s="1"/>
  <c r="D1408" i="4"/>
  <c r="D1407" i="4"/>
  <c r="G1410" i="4"/>
  <c r="H1410" i="4" s="1"/>
  <c r="G1412" i="4"/>
  <c r="H1412" i="4"/>
  <c r="G1416" i="4"/>
  <c r="H1416" i="4"/>
  <c r="G1418" i="4"/>
  <c r="H1418" i="4" s="1"/>
  <c r="G1420" i="4"/>
  <c r="H1420" i="4"/>
  <c r="G1425" i="4"/>
  <c r="H1425" i="4"/>
  <c r="G1427" i="4"/>
  <c r="H1427" i="4" s="1"/>
  <c r="G1429" i="4"/>
  <c r="H1429" i="4" s="1"/>
  <c r="G1431" i="4"/>
  <c r="H1431" i="4"/>
  <c r="G1433" i="4"/>
  <c r="H1433" i="4"/>
  <c r="G1435" i="4"/>
  <c r="H1435" i="4"/>
  <c r="G1437" i="4"/>
  <c r="H1437" i="4" s="1"/>
  <c r="G1440" i="4"/>
  <c r="H1440" i="4"/>
  <c r="G1442" i="4"/>
  <c r="H1442" i="4" s="1"/>
  <c r="G1444" i="4"/>
  <c r="H1444" i="4" s="1"/>
  <c r="G1446" i="4"/>
  <c r="H1446" i="4" s="1"/>
  <c r="G1448" i="4"/>
  <c r="H1448" i="4" s="1"/>
  <c r="G1451" i="4"/>
  <c r="H1451" i="4"/>
  <c r="G1453" i="4"/>
  <c r="H1453" i="4"/>
  <c r="G1455" i="4"/>
  <c r="H1455" i="4"/>
  <c r="G1457" i="4"/>
  <c r="H1457" i="4" s="1"/>
  <c r="G1461" i="4"/>
  <c r="H1461" i="4"/>
  <c r="G1463" i="4"/>
  <c r="H1463" i="4"/>
  <c r="G1466" i="4"/>
  <c r="H1466" i="4" s="1"/>
  <c r="G1468" i="4"/>
  <c r="H1468" i="4"/>
  <c r="G1470" i="4"/>
  <c r="H1470" i="4" s="1"/>
  <c r="G1472" i="4"/>
  <c r="H1472" i="4" s="1"/>
  <c r="G1475" i="4"/>
  <c r="H1475" i="4" s="1"/>
  <c r="G1477" i="4"/>
  <c r="H1477" i="4"/>
  <c r="G1479" i="4"/>
  <c r="H1479" i="4"/>
  <c r="G1483" i="4"/>
  <c r="H1483" i="4" s="1"/>
  <c r="G1485" i="4"/>
  <c r="H1485" i="4" s="1"/>
  <c r="G1492" i="4"/>
  <c r="H1492" i="4"/>
  <c r="G1494" i="4"/>
  <c r="H1494" i="4"/>
  <c r="G1496" i="4"/>
  <c r="H1496" i="4"/>
  <c r="G1498" i="4"/>
  <c r="H1498" i="4"/>
  <c r="G1503" i="4"/>
  <c r="H1503" i="4"/>
  <c r="G1505" i="4"/>
  <c r="H1505" i="4" s="1"/>
  <c r="G1507" i="4"/>
  <c r="H1507" i="4"/>
  <c r="G1508" i="4"/>
  <c r="H1508" i="4" s="1"/>
  <c r="G1512" i="4"/>
  <c r="H1512" i="4" s="1"/>
  <c r="G1514" i="4"/>
  <c r="H1514" i="4" s="1"/>
  <c r="G1516" i="4"/>
  <c r="H1516" i="4" s="1"/>
  <c r="G1518" i="4"/>
  <c r="H1518" i="4" s="1"/>
  <c r="G1521" i="4"/>
  <c r="H1521" i="4"/>
  <c r="G1526" i="4"/>
  <c r="H1526" i="4"/>
  <c r="G1527" i="4"/>
  <c r="H1527" i="4" s="1"/>
  <c r="G1529" i="4"/>
  <c r="H1529" i="4"/>
  <c r="G1533" i="4"/>
  <c r="H1533" i="4" s="1"/>
  <c r="G1538" i="4"/>
  <c r="H1538" i="4" s="1"/>
  <c r="G1540" i="4"/>
  <c r="H1540" i="4" s="1"/>
  <c r="G1542" i="4"/>
  <c r="H1542" i="4" s="1"/>
  <c r="G1544" i="4"/>
  <c r="H1544" i="4"/>
  <c r="G1546" i="4"/>
  <c r="H1546" i="4"/>
  <c r="G1548" i="4"/>
  <c r="H1548" i="4"/>
  <c r="G1551" i="4"/>
  <c r="H1551" i="4" s="1"/>
  <c r="G1554" i="4"/>
  <c r="H1554" i="4"/>
  <c r="G1556" i="4"/>
  <c r="H1556" i="4" s="1"/>
  <c r="G1561" i="4"/>
  <c r="H1561" i="4" s="1"/>
  <c r="G1563" i="4"/>
  <c r="H1563" i="4" s="1"/>
  <c r="G1565" i="4"/>
  <c r="H1565" i="4" s="1"/>
  <c r="G1567" i="4"/>
  <c r="H1567" i="4"/>
  <c r="G1569" i="4"/>
  <c r="H1569" i="4"/>
  <c r="G1571" i="4"/>
  <c r="H1571" i="4" s="1"/>
  <c r="G1575" i="4"/>
  <c r="H1575" i="4" s="1"/>
  <c r="G1577" i="4"/>
  <c r="H1577" i="4" s="1"/>
  <c r="G1580" i="4"/>
  <c r="H1580" i="4" s="1"/>
  <c r="G1581" i="4"/>
  <c r="H1581" i="4"/>
  <c r="G1583" i="4"/>
  <c r="H1583" i="4"/>
  <c r="G1585" i="4"/>
  <c r="H1585" i="4" s="1"/>
  <c r="G1587" i="4"/>
  <c r="H1587" i="4"/>
  <c r="G1589" i="4"/>
  <c r="H1589" i="4"/>
  <c r="G1591" i="4"/>
  <c r="H1591" i="4"/>
  <c r="G1593" i="4"/>
  <c r="H1593" i="4"/>
  <c r="G1595" i="4"/>
  <c r="H1595" i="4"/>
  <c r="G1598" i="4"/>
  <c r="H1598" i="4"/>
  <c r="G1602" i="4"/>
  <c r="H1602" i="4"/>
  <c r="G1604" i="4"/>
  <c r="H1604" i="4" s="1"/>
  <c r="G1606" i="4"/>
  <c r="H1606" i="4"/>
  <c r="G1608" i="4"/>
  <c r="H1608" i="4" s="1"/>
  <c r="G1610" i="4"/>
  <c r="H1610" i="4" s="1"/>
  <c r="G1612" i="4"/>
  <c r="H1612" i="4" s="1"/>
  <c r="G1614" i="4"/>
  <c r="H1614" i="4" s="1"/>
  <c r="G1616" i="4"/>
  <c r="H1616" i="4" s="1"/>
  <c r="G1618" i="4"/>
  <c r="H1618" i="4" s="1"/>
  <c r="G1620" i="4"/>
  <c r="H1620" i="4" s="1"/>
  <c r="G1622" i="4"/>
  <c r="H1622" i="4" s="1"/>
  <c r="G1624" i="4"/>
  <c r="H1624" i="4"/>
  <c r="G1626" i="4"/>
  <c r="H1626" i="4" s="1"/>
  <c r="G1627" i="4"/>
  <c r="H1627" i="4" s="1"/>
  <c r="G1629" i="4"/>
  <c r="H1629" i="4"/>
  <c r="G1632" i="4"/>
  <c r="H1632" i="4" s="1"/>
  <c r="G1634" i="4"/>
  <c r="H1634" i="4"/>
  <c r="G1636" i="4"/>
  <c r="H1636" i="4" s="1"/>
  <c r="G1639" i="4"/>
  <c r="H1639" i="4"/>
  <c r="G1641" i="4"/>
  <c r="H1641" i="4"/>
  <c r="G1643" i="4"/>
  <c r="H1643" i="4"/>
  <c r="G1645" i="4"/>
  <c r="H1645" i="4"/>
  <c r="G1647" i="4"/>
  <c r="H1647" i="4" s="1"/>
  <c r="G1650" i="4"/>
  <c r="H1650" i="4" s="1"/>
  <c r="G1653" i="4"/>
  <c r="H1653" i="4" s="1"/>
  <c r="G1658" i="4"/>
  <c r="H1658" i="4" s="1"/>
  <c r="G1660" i="4"/>
  <c r="H1660" i="4" s="1"/>
  <c r="G1664" i="4"/>
  <c r="H1664" i="4" s="1"/>
  <c r="G1665" i="4"/>
  <c r="H1665" i="4"/>
  <c r="G1667" i="4"/>
  <c r="H1667" i="4"/>
  <c r="G1669" i="4"/>
  <c r="H1669" i="4"/>
  <c r="G1671" i="4"/>
  <c r="H1671" i="4"/>
  <c r="G1673" i="4"/>
  <c r="H1673" i="4"/>
  <c r="G1677" i="4"/>
  <c r="H1677" i="4" s="1"/>
  <c r="G1679" i="4"/>
  <c r="H1679" i="4"/>
  <c r="G1681" i="4"/>
  <c r="H1681" i="4"/>
  <c r="G1683" i="4"/>
  <c r="H1683" i="4"/>
  <c r="G1688" i="4"/>
  <c r="H1688" i="4" s="1"/>
  <c r="G1691" i="4"/>
  <c r="H1691" i="4" s="1"/>
  <c r="G1694" i="4"/>
  <c r="H1694" i="4" s="1"/>
  <c r="G1696" i="4"/>
  <c r="H1696" i="4" s="1"/>
  <c r="G1698" i="4"/>
  <c r="H1698" i="4"/>
  <c r="G1700" i="4"/>
  <c r="H1700" i="4"/>
  <c r="G1702" i="4"/>
  <c r="H1702" i="4"/>
  <c r="G1704" i="4"/>
  <c r="H1704" i="4"/>
  <c r="G1707" i="4"/>
  <c r="H1707" i="4"/>
  <c r="G1709" i="4"/>
  <c r="H1709" i="4"/>
  <c r="G1711" i="4"/>
  <c r="H1711" i="4"/>
  <c r="G1713" i="4"/>
  <c r="H1713" i="4" s="1"/>
  <c r="G1715" i="4"/>
  <c r="H1715" i="4"/>
  <c r="G1717" i="4"/>
  <c r="H1717" i="4"/>
  <c r="G1720" i="4"/>
  <c r="H1720" i="4"/>
  <c r="G1722" i="4"/>
  <c r="H1722" i="4"/>
  <c r="G1724" i="4"/>
  <c r="H1724" i="4"/>
  <c r="G1727" i="4"/>
  <c r="H1727" i="4" s="1"/>
  <c r="G1732" i="4"/>
  <c r="H1732" i="4" s="1"/>
  <c r="G1734" i="4"/>
  <c r="H1734" i="4"/>
  <c r="G1736" i="4"/>
  <c r="H1736" i="4" s="1"/>
  <c r="G1738" i="4"/>
  <c r="H1738" i="4" s="1"/>
  <c r="G1740" i="4"/>
  <c r="H1740" i="4"/>
  <c r="G1742" i="4"/>
  <c r="H1742" i="4"/>
  <c r="G1744" i="4"/>
  <c r="H1744" i="4" s="1"/>
  <c r="G1746" i="4"/>
  <c r="H1746" i="4"/>
  <c r="G1748" i="4"/>
  <c r="H1748" i="4"/>
  <c r="G1750" i="4"/>
  <c r="H1750" i="4"/>
  <c r="G1751" i="4"/>
  <c r="H1751" i="4"/>
  <c r="G1754" i="4"/>
  <c r="H1754" i="4" s="1"/>
  <c r="G1756" i="4"/>
  <c r="H1756" i="4" s="1"/>
  <c r="G1758" i="4"/>
  <c r="H1758" i="4"/>
  <c r="G1760" i="4"/>
  <c r="H1760" i="4"/>
  <c r="G1763" i="4"/>
  <c r="H1763" i="4"/>
  <c r="G1765" i="4"/>
  <c r="H1765" i="4"/>
  <c r="G1768" i="4"/>
  <c r="H1768" i="4"/>
  <c r="G1770" i="4"/>
  <c r="H1770" i="4" s="1"/>
  <c r="G1773" i="4"/>
  <c r="H1773" i="4"/>
  <c r="G1775" i="4"/>
  <c r="H1775" i="4"/>
  <c r="G1776" i="4"/>
  <c r="H1776" i="4"/>
  <c r="G1778" i="4"/>
  <c r="H1778" i="4"/>
  <c r="G1780" i="4"/>
  <c r="H1780" i="4" s="1"/>
  <c r="G1782" i="4"/>
  <c r="H1782" i="4" s="1"/>
  <c r="G1784" i="4"/>
  <c r="H1784" i="4" s="1"/>
  <c r="G1786" i="4"/>
  <c r="H1786" i="4"/>
  <c r="G1788" i="4"/>
  <c r="H1788" i="4" s="1"/>
  <c r="G1790" i="4"/>
  <c r="H1790" i="4"/>
  <c r="G1792" i="4"/>
  <c r="H1792" i="4" s="1"/>
  <c r="G1794" i="4"/>
  <c r="H1794" i="4"/>
  <c r="G1796" i="4"/>
  <c r="H1796" i="4" s="1"/>
  <c r="G1798" i="4"/>
  <c r="H1798" i="4" s="1"/>
  <c r="G1800" i="4"/>
  <c r="H1800" i="4" s="1"/>
  <c r="G1802" i="4"/>
  <c r="H1802" i="4" s="1"/>
  <c r="G1804" i="4"/>
  <c r="H1804" i="4" s="1"/>
  <c r="G1810" i="4"/>
  <c r="H1810" i="4"/>
  <c r="G1814" i="4"/>
  <c r="H1814" i="4" s="1"/>
  <c r="G1816" i="4"/>
  <c r="H1816" i="4" s="1"/>
  <c r="G1817" i="4"/>
  <c r="H1817" i="4" s="1"/>
  <c r="G1821" i="4"/>
  <c r="H1821" i="4" s="1"/>
  <c r="G1823" i="4"/>
  <c r="H1823" i="4" s="1"/>
  <c r="G1825" i="4"/>
  <c r="H1825" i="4" s="1"/>
  <c r="G1829" i="4"/>
  <c r="H1829" i="4" s="1"/>
  <c r="G1831" i="4"/>
  <c r="H1831" i="4" s="1"/>
  <c r="G1836" i="4"/>
  <c r="H1836" i="4" s="1"/>
  <c r="G1840" i="4"/>
  <c r="H1840" i="4" s="1"/>
  <c r="G1842" i="4"/>
  <c r="H1842" i="4" s="1"/>
  <c r="G1846" i="4"/>
  <c r="H1846" i="4"/>
  <c r="G1848" i="4"/>
  <c r="H1848" i="4" s="1"/>
  <c r="G1850" i="4"/>
  <c r="H1850" i="4"/>
  <c r="G1852" i="4"/>
  <c r="H1852" i="4" s="1"/>
  <c r="G1853" i="4"/>
  <c r="H1853" i="4"/>
  <c r="G1855" i="4"/>
  <c r="H1855" i="4" s="1"/>
  <c r="G1857" i="4"/>
  <c r="H1857" i="4" s="1"/>
  <c r="G1860" i="4"/>
  <c r="H1860" i="4"/>
  <c r="G1862" i="4"/>
  <c r="H1862" i="4"/>
  <c r="G1865" i="4"/>
  <c r="H1865" i="4"/>
  <c r="G1867" i="4"/>
  <c r="H1867" i="4" s="1"/>
  <c r="G1869" i="4"/>
  <c r="H1869" i="4"/>
  <c r="G1871" i="4"/>
  <c r="H1871" i="4"/>
  <c r="G1873" i="4"/>
  <c r="H1873" i="4"/>
  <c r="G1251" i="4"/>
  <c r="H1251" i="4" s="1"/>
  <c r="G846" i="4"/>
  <c r="H846" i="4" s="1"/>
  <c r="G885" i="4"/>
  <c r="H885" i="4" s="1"/>
  <c r="G889" i="4"/>
  <c r="H889" i="4" s="1"/>
  <c r="G892" i="4"/>
  <c r="H892" i="4"/>
  <c r="G946" i="4"/>
  <c r="H946" i="4"/>
  <c r="G964" i="4"/>
  <c r="H964" i="4"/>
  <c r="G1049" i="4"/>
  <c r="H1049" i="4" s="1"/>
  <c r="G1050" i="4"/>
  <c r="H1050" i="4"/>
  <c r="G1051" i="4"/>
  <c r="H1051" i="4" s="1"/>
  <c r="G1052" i="4"/>
  <c r="H1052" i="4" s="1"/>
  <c r="G1053" i="4"/>
  <c r="H1053" i="4"/>
  <c r="G1054" i="4"/>
  <c r="H1054" i="4"/>
  <c r="G1055" i="4"/>
  <c r="H1055" i="4"/>
  <c r="G1056" i="4"/>
  <c r="H1056" i="4" s="1"/>
  <c r="G1057" i="4"/>
  <c r="H1057" i="4"/>
  <c r="G1058" i="4"/>
  <c r="H1058" i="4"/>
  <c r="G1059" i="4"/>
  <c r="H1059" i="4" s="1"/>
  <c r="G1060" i="4"/>
  <c r="H1060" i="4"/>
  <c r="G1061" i="4"/>
  <c r="H1061" i="4"/>
  <c r="G1062" i="4"/>
  <c r="H1062" i="4" s="1"/>
  <c r="G1063" i="4"/>
  <c r="H1063" i="4" s="1"/>
  <c r="G1064" i="4"/>
  <c r="H1064" i="4"/>
  <c r="G1065" i="4"/>
  <c r="H1065" i="4"/>
  <c r="G1066" i="4"/>
  <c r="H1066" i="4" s="1"/>
  <c r="G1067" i="4"/>
  <c r="H1067" i="4" s="1"/>
  <c r="G1068" i="4"/>
  <c r="H1068" i="4" s="1"/>
  <c r="G1069" i="4"/>
  <c r="H1069" i="4"/>
  <c r="G1070" i="4"/>
  <c r="H1070" i="4"/>
  <c r="G1071" i="4"/>
  <c r="H1071" i="4"/>
  <c r="G1072" i="4"/>
  <c r="H1072" i="4"/>
  <c r="G1073" i="4"/>
  <c r="H1073" i="4" s="1"/>
  <c r="G1074" i="4"/>
  <c r="H1074" i="4" s="1"/>
  <c r="G1075" i="4"/>
  <c r="H1075" i="4" s="1"/>
  <c r="G1077" i="4"/>
  <c r="H1077" i="4"/>
  <c r="G1078" i="4"/>
  <c r="H1078" i="4" s="1"/>
  <c r="G1079" i="4"/>
  <c r="H1079" i="4" s="1"/>
  <c r="G1080" i="4"/>
  <c r="H1080" i="4"/>
  <c r="G1081" i="4"/>
  <c r="H1081" i="4"/>
  <c r="G1082" i="4"/>
  <c r="H1082" i="4" s="1"/>
  <c r="G1083" i="4"/>
  <c r="H1083" i="4" s="1"/>
  <c r="G1084" i="4"/>
  <c r="H1084" i="4"/>
  <c r="G1085" i="4"/>
  <c r="H1085" i="4" s="1"/>
  <c r="G1086" i="4"/>
  <c r="H1086" i="4"/>
  <c r="G1087" i="4"/>
  <c r="H1087" i="4"/>
  <c r="G1088" i="4"/>
  <c r="H1088" i="4"/>
  <c r="G1089" i="4"/>
  <c r="H1089" i="4"/>
  <c r="G1090" i="4"/>
  <c r="H1090" i="4" s="1"/>
  <c r="G1091" i="4"/>
  <c r="H1091" i="4" s="1"/>
  <c r="G1092" i="4"/>
  <c r="H1092" i="4"/>
  <c r="G1093" i="4"/>
  <c r="H1093" i="4" s="1"/>
  <c r="G1094" i="4"/>
  <c r="H1094" i="4"/>
  <c r="G1095" i="4"/>
  <c r="H1095" i="4" s="1"/>
  <c r="G1096" i="4"/>
  <c r="H1096" i="4"/>
  <c r="G1097" i="4"/>
  <c r="H1097" i="4" s="1"/>
  <c r="G1098" i="4"/>
  <c r="H1098" i="4" s="1"/>
  <c r="G1099" i="4"/>
  <c r="H1099" i="4" s="1"/>
  <c r="G1100" i="4"/>
  <c r="H1100" i="4"/>
  <c r="G1101" i="4"/>
  <c r="H1101" i="4"/>
  <c r="G1102" i="4"/>
  <c r="H1102" i="4" s="1"/>
  <c r="G1103" i="4"/>
  <c r="H1103" i="4" s="1"/>
  <c r="G1104" i="4"/>
  <c r="H1104" i="4"/>
  <c r="G1105" i="4"/>
  <c r="H1105" i="4"/>
  <c r="G1106" i="4"/>
  <c r="H1106" i="4"/>
  <c r="G1107" i="4"/>
  <c r="H1107" i="4"/>
  <c r="G1108" i="4"/>
  <c r="H1108" i="4"/>
  <c r="G1109" i="4"/>
  <c r="H1109" i="4"/>
  <c r="G1110" i="4"/>
  <c r="H1110" i="4"/>
  <c r="G1111" i="4"/>
  <c r="H1111" i="4" s="1"/>
  <c r="G1112" i="4"/>
  <c r="H1112" i="4"/>
  <c r="G1113" i="4"/>
  <c r="H1113" i="4"/>
  <c r="G1114" i="4"/>
  <c r="H1114" i="4"/>
  <c r="G1115" i="4"/>
  <c r="H1115" i="4" s="1"/>
  <c r="G1116" i="4"/>
  <c r="H1116" i="4"/>
  <c r="G1117" i="4"/>
  <c r="H1117" i="4" s="1"/>
  <c r="G1118" i="4"/>
  <c r="H1118" i="4"/>
  <c r="G1119" i="4"/>
  <c r="H1119" i="4" s="1"/>
  <c r="G1120" i="4"/>
  <c r="H1120" i="4"/>
  <c r="G1121" i="4"/>
  <c r="H1121" i="4"/>
  <c r="G1122" i="4"/>
  <c r="H1122" i="4"/>
  <c r="G1123" i="4"/>
  <c r="H1123" i="4" s="1"/>
  <c r="G1124" i="4"/>
  <c r="H1124" i="4" s="1"/>
  <c r="G1125" i="4"/>
  <c r="H1125" i="4"/>
  <c r="G1126" i="4"/>
  <c r="H1126" i="4" s="1"/>
  <c r="G1127" i="4"/>
  <c r="H1127" i="4"/>
  <c r="G1128" i="4"/>
  <c r="H1128" i="4"/>
  <c r="G1129" i="4"/>
  <c r="H1129" i="4" s="1"/>
  <c r="G1130" i="4"/>
  <c r="H1130" i="4" s="1"/>
  <c r="G1131" i="4"/>
  <c r="H1131" i="4"/>
  <c r="G1132" i="4"/>
  <c r="H1132" i="4"/>
  <c r="G1133" i="4"/>
  <c r="H1133" i="4"/>
  <c r="G1134" i="4"/>
  <c r="H1134" i="4" s="1"/>
  <c r="G1135" i="4"/>
  <c r="H1135" i="4"/>
  <c r="G1136" i="4"/>
  <c r="H1136" i="4"/>
  <c r="G1137" i="4"/>
  <c r="H1137" i="4" s="1"/>
  <c r="G1138" i="4"/>
  <c r="H1138" i="4" s="1"/>
  <c r="G1139" i="4"/>
  <c r="H1139" i="4" s="1"/>
  <c r="G1141" i="4"/>
  <c r="H1141" i="4"/>
  <c r="G1142" i="4"/>
  <c r="H1142" i="4"/>
  <c r="G1143" i="4"/>
  <c r="H1143" i="4" s="1"/>
  <c r="G1144" i="4"/>
  <c r="H1144" i="4"/>
  <c r="G1145" i="4"/>
  <c r="H1145" i="4"/>
  <c r="G1146" i="4"/>
  <c r="H1146" i="4" s="1"/>
  <c r="G1147" i="4"/>
  <c r="H1147" i="4" s="1"/>
  <c r="G1148" i="4"/>
  <c r="H1148" i="4"/>
  <c r="G1149" i="4"/>
  <c r="H1149" i="4"/>
  <c r="G1150" i="4"/>
  <c r="H1150" i="4" s="1"/>
  <c r="G1151" i="4"/>
  <c r="H1151" i="4" s="1"/>
  <c r="G1152" i="4"/>
  <c r="H1152" i="4" s="1"/>
  <c r="G1153" i="4"/>
  <c r="H1153" i="4" s="1"/>
  <c r="G1154" i="4"/>
  <c r="H1154" i="4" s="1"/>
  <c r="G1155" i="4"/>
  <c r="H1155" i="4" s="1"/>
  <c r="G1156" i="4"/>
  <c r="H1156" i="4" s="1"/>
  <c r="G1157" i="4"/>
  <c r="H1157" i="4" s="1"/>
  <c r="G1158" i="4"/>
  <c r="H1158" i="4" s="1"/>
  <c r="G1159" i="4"/>
  <c r="H1159" i="4" s="1"/>
  <c r="D1161" i="4"/>
  <c r="D1160" i="4"/>
  <c r="G1160" i="4"/>
  <c r="H1160" i="4" s="1"/>
  <c r="G1161" i="4"/>
  <c r="H1161" i="4" s="1"/>
  <c r="G1162" i="4"/>
  <c r="H1162" i="4" s="1"/>
  <c r="G1163" i="4"/>
  <c r="H1163" i="4" s="1"/>
  <c r="G1164" i="4"/>
  <c r="H1164" i="4" s="1"/>
  <c r="G1165" i="4"/>
  <c r="H1165" i="4" s="1"/>
  <c r="G1166" i="4"/>
  <c r="H1166" i="4" s="1"/>
  <c r="G1167" i="4"/>
  <c r="H1167" i="4" s="1"/>
  <c r="G1168" i="4"/>
  <c r="H1168" i="4" s="1"/>
  <c r="G1169" i="4"/>
  <c r="H1169" i="4" s="1"/>
  <c r="G1170" i="4"/>
  <c r="H1170" i="4"/>
  <c r="G1171" i="4"/>
  <c r="H1171" i="4"/>
  <c r="G1172" i="4"/>
  <c r="H1172" i="4" s="1"/>
  <c r="G1173" i="4"/>
  <c r="H1173" i="4"/>
  <c r="G1174" i="4"/>
  <c r="H1174" i="4" s="1"/>
  <c r="G1175" i="4"/>
  <c r="H1175" i="4"/>
  <c r="G1176" i="4"/>
  <c r="H1176" i="4"/>
  <c r="G1177" i="4"/>
  <c r="H1177" i="4" s="1"/>
  <c r="G1178" i="4"/>
  <c r="H1178" i="4"/>
  <c r="G1179" i="4"/>
  <c r="H1179" i="4"/>
  <c r="G1180" i="4"/>
  <c r="H1180" i="4" s="1"/>
  <c r="G1181" i="4"/>
  <c r="H1181" i="4" s="1"/>
  <c r="G1182" i="4"/>
  <c r="H1182" i="4"/>
  <c r="G1183" i="4"/>
  <c r="H1183" i="4" s="1"/>
  <c r="G1184" i="4"/>
  <c r="H1184" i="4"/>
  <c r="G1185" i="4"/>
  <c r="H1185" i="4"/>
  <c r="G1186" i="4"/>
  <c r="H1186" i="4"/>
  <c r="G1187" i="4"/>
  <c r="H1187" i="4" s="1"/>
  <c r="G1188" i="4"/>
  <c r="H1188" i="4"/>
  <c r="G1189" i="4"/>
  <c r="H1189" i="4" s="1"/>
  <c r="G1190" i="4"/>
  <c r="H1190" i="4"/>
  <c r="G1191" i="4"/>
  <c r="H1191" i="4"/>
  <c r="G1192" i="4"/>
  <c r="H1192" i="4" s="1"/>
  <c r="G1193" i="4"/>
  <c r="H1193" i="4" s="1"/>
  <c r="G1194" i="4"/>
  <c r="H1194" i="4" s="1"/>
  <c r="G1195" i="4"/>
  <c r="H1195" i="4" s="1"/>
  <c r="G1196" i="4"/>
  <c r="H1196" i="4"/>
  <c r="G1197" i="4"/>
  <c r="H1197" i="4"/>
  <c r="G1198" i="4"/>
  <c r="H1198" i="4" s="1"/>
  <c r="G1199" i="4"/>
  <c r="H1199" i="4"/>
  <c r="G1200" i="4"/>
  <c r="H1200" i="4" s="1"/>
  <c r="G1201" i="4"/>
  <c r="H1201" i="4"/>
  <c r="G1202" i="4"/>
  <c r="H1202" i="4" s="1"/>
  <c r="G1203" i="4"/>
  <c r="H1203" i="4"/>
  <c r="G1204" i="4"/>
  <c r="H1204" i="4"/>
  <c r="G1205" i="4"/>
  <c r="H1205" i="4"/>
  <c r="G1206" i="4"/>
  <c r="H1206" i="4" s="1"/>
  <c r="G1207" i="4"/>
  <c r="H1207" i="4"/>
  <c r="G1208" i="4"/>
  <c r="H1208" i="4"/>
  <c r="G1209" i="4"/>
  <c r="H1209" i="4"/>
  <c r="G1210" i="4"/>
  <c r="H1210" i="4"/>
  <c r="G1211" i="4"/>
  <c r="H1211" i="4" s="1"/>
  <c r="G1212" i="4"/>
  <c r="H1212" i="4"/>
  <c r="G1213" i="4"/>
  <c r="H1213" i="4" s="1"/>
  <c r="G1214" i="4"/>
  <c r="H1214" i="4"/>
  <c r="G1215" i="4"/>
  <c r="H1215" i="4" s="1"/>
  <c r="G1216" i="4"/>
  <c r="H1216" i="4" s="1"/>
  <c r="G1217" i="4"/>
  <c r="H1217" i="4" s="1"/>
  <c r="G1218" i="4"/>
  <c r="H1218" i="4" s="1"/>
  <c r="G1219" i="4"/>
  <c r="H1219" i="4" s="1"/>
  <c r="G1220" i="4"/>
  <c r="H1220" i="4" s="1"/>
  <c r="G1221" i="4"/>
  <c r="H1221" i="4" s="1"/>
  <c r="G1222" i="4"/>
  <c r="H1222" i="4" s="1"/>
  <c r="G1223" i="4"/>
  <c r="H1223" i="4" s="1"/>
  <c r="G1224" i="4"/>
  <c r="H1224" i="4" s="1"/>
  <c r="G1225" i="4"/>
  <c r="H1225" i="4" s="1"/>
  <c r="G1226" i="4"/>
  <c r="H1226" i="4" s="1"/>
  <c r="G1227" i="4"/>
  <c r="H1227" i="4" s="1"/>
  <c r="G1228" i="4"/>
  <c r="H1228" i="4" s="1"/>
  <c r="G1229" i="4"/>
  <c r="H1229" i="4" s="1"/>
  <c r="G1230" i="4"/>
  <c r="H1230" i="4" s="1"/>
  <c r="G1231" i="4"/>
  <c r="H1231" i="4" s="1"/>
  <c r="G1232" i="4"/>
  <c r="H1232" i="4" s="1"/>
  <c r="G1233" i="4"/>
  <c r="H1233" i="4" s="1"/>
  <c r="G1234" i="4"/>
  <c r="H1234" i="4" s="1"/>
  <c r="G1235" i="4"/>
  <c r="H1235" i="4" s="1"/>
  <c r="G1236" i="4"/>
  <c r="H1236" i="4" s="1"/>
  <c r="G1237" i="4"/>
  <c r="H1237" i="4" s="1"/>
  <c r="G1238" i="4"/>
  <c r="H1238" i="4" s="1"/>
  <c r="G1239" i="4"/>
  <c r="H1239" i="4" s="1"/>
  <c r="G1240" i="4"/>
  <c r="H1240" i="4" s="1"/>
  <c r="G1241" i="4"/>
  <c r="H1241" i="4" s="1"/>
  <c r="G1242" i="4"/>
  <c r="H1242" i="4" s="1"/>
  <c r="G1243" i="4"/>
  <c r="H1243" i="4" s="1"/>
  <c r="G1244" i="4"/>
  <c r="H1244" i="4" s="1"/>
  <c r="G1245" i="4"/>
  <c r="H1245" i="4" s="1"/>
  <c r="G1246" i="4"/>
  <c r="H1246" i="4" s="1"/>
  <c r="G1247" i="4"/>
  <c r="H1247" i="4" s="1"/>
  <c r="G1248" i="4"/>
  <c r="H1248" i="4" s="1"/>
  <c r="G1249" i="4"/>
  <c r="H1249" i="4" s="1"/>
  <c r="G626" i="4"/>
  <c r="H626" i="4" s="1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G31" i="4"/>
  <c r="H31" i="4" s="1"/>
  <c r="G32" i="4"/>
  <c r="H32" i="4" s="1"/>
  <c r="G33" i="4"/>
  <c r="H33" i="4" s="1"/>
  <c r="G34" i="4"/>
  <c r="H34" i="4" s="1"/>
  <c r="G35" i="4"/>
  <c r="H35" i="4" s="1"/>
  <c r="G36" i="4"/>
  <c r="H36" i="4" s="1"/>
  <c r="G37" i="4"/>
  <c r="H37" i="4" s="1"/>
  <c r="G38" i="4"/>
  <c r="H38" i="4" s="1"/>
  <c r="G39" i="4"/>
  <c r="H39" i="4" s="1"/>
  <c r="G40" i="4"/>
  <c r="H40" i="4" s="1"/>
  <c r="G41" i="4"/>
  <c r="H41" i="4" s="1"/>
  <c r="G42" i="4"/>
  <c r="H42" i="4" s="1"/>
  <c r="G43" i="4"/>
  <c r="H43" i="4" s="1"/>
  <c r="G44" i="4"/>
  <c r="H44" i="4" s="1"/>
  <c r="G45" i="4"/>
  <c r="H45" i="4" s="1"/>
  <c r="G46" i="4"/>
  <c r="H46" i="4" s="1"/>
  <c r="G47" i="4"/>
  <c r="H47" i="4" s="1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H54" i="4" s="1"/>
  <c r="G55" i="4"/>
  <c r="H55" i="4" s="1"/>
  <c r="G56" i="4"/>
  <c r="H56" i="4" s="1"/>
  <c r="G57" i="4"/>
  <c r="H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H73" i="4" s="1"/>
  <c r="G74" i="4"/>
  <c r="H74" i="4" s="1"/>
  <c r="G75" i="4"/>
  <c r="H75" i="4" s="1"/>
  <c r="G76" i="4"/>
  <c r="H76" i="4" s="1"/>
  <c r="G77" i="4"/>
  <c r="H77" i="4" s="1"/>
  <c r="G78" i="4"/>
  <c r="H78" i="4" s="1"/>
  <c r="G79" i="4"/>
  <c r="H79" i="4" s="1"/>
  <c r="G80" i="4"/>
  <c r="H80" i="4" s="1"/>
  <c r="G81" i="4"/>
  <c r="H81" i="4" s="1"/>
  <c r="G82" i="4"/>
  <c r="H82" i="4" s="1"/>
  <c r="G83" i="4"/>
  <c r="H83" i="4" s="1"/>
  <c r="G84" i="4"/>
  <c r="H84" i="4" s="1"/>
  <c r="G85" i="4"/>
  <c r="H85" i="4" s="1"/>
  <c r="G86" i="4"/>
  <c r="H86" i="4" s="1"/>
  <c r="G87" i="4"/>
  <c r="H87" i="4" s="1"/>
  <c r="G88" i="4"/>
  <c r="H88" i="4" s="1"/>
  <c r="G89" i="4"/>
  <c r="H89" i="4" s="1"/>
  <c r="G90" i="4"/>
  <c r="H90" i="4" s="1"/>
  <c r="G91" i="4"/>
  <c r="H91" i="4" s="1"/>
  <c r="G92" i="4"/>
  <c r="H92" i="4" s="1"/>
  <c r="G93" i="4"/>
  <c r="H93" i="4" s="1"/>
  <c r="G94" i="4"/>
  <c r="H94" i="4" s="1"/>
  <c r="G95" i="4"/>
  <c r="H95" i="4" s="1"/>
  <c r="G96" i="4"/>
  <c r="H96" i="4" s="1"/>
  <c r="G97" i="4"/>
  <c r="H97" i="4" s="1"/>
  <c r="G98" i="4"/>
  <c r="H98" i="4" s="1"/>
  <c r="G99" i="4"/>
  <c r="H99" i="4" s="1"/>
  <c r="G100" i="4"/>
  <c r="H100" i="4" s="1"/>
  <c r="G101" i="4"/>
  <c r="H101" i="4" s="1"/>
  <c r="G102" i="4"/>
  <c r="H102" i="4" s="1"/>
  <c r="G103" i="4"/>
  <c r="H103" i="4" s="1"/>
  <c r="G104" i="4"/>
  <c r="H104" i="4"/>
  <c r="G105" i="4"/>
  <c r="H105" i="4" s="1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H111" i="4" s="1"/>
  <c r="G112" i="4"/>
  <c r="H112" i="4" s="1"/>
  <c r="G113" i="4"/>
  <c r="H113" i="4" s="1"/>
  <c r="G114" i="4"/>
  <c r="H114" i="4" s="1"/>
  <c r="G115" i="4"/>
  <c r="H115" i="4" s="1"/>
  <c r="G116" i="4"/>
  <c r="H116" i="4" s="1"/>
  <c r="G117" i="4"/>
  <c r="H117" i="4" s="1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H126" i="4" s="1"/>
  <c r="G127" i="4"/>
  <c r="H127" i="4" s="1"/>
  <c r="G128" i="4"/>
  <c r="H128" i="4" s="1"/>
  <c r="G129" i="4"/>
  <c r="H129" i="4" s="1"/>
  <c r="G130" i="4"/>
  <c r="H130" i="4" s="1"/>
  <c r="G131" i="4"/>
  <c r="H131" i="4" s="1"/>
  <c r="G132" i="4"/>
  <c r="H132" i="4" s="1"/>
  <c r="G133" i="4"/>
  <c r="H133" i="4" s="1"/>
  <c r="G134" i="4"/>
  <c r="H134" i="4" s="1"/>
  <c r="G135" i="4"/>
  <c r="H135" i="4" s="1"/>
  <c r="G136" i="4"/>
  <c r="H136" i="4" s="1"/>
  <c r="G137" i="4"/>
  <c r="H137" i="4" s="1"/>
  <c r="G138" i="4"/>
  <c r="H138" i="4" s="1"/>
  <c r="G139" i="4"/>
  <c r="H139" i="4" s="1"/>
  <c r="G140" i="4"/>
  <c r="H140" i="4" s="1"/>
  <c r="G141" i="4"/>
  <c r="H141" i="4" s="1"/>
  <c r="G142" i="4"/>
  <c r="H142" i="4" s="1"/>
  <c r="G143" i="4"/>
  <c r="H143" i="4" s="1"/>
  <c r="G144" i="4"/>
  <c r="H144" i="4" s="1"/>
  <c r="G145" i="4"/>
  <c r="H145" i="4" s="1"/>
  <c r="G146" i="4"/>
  <c r="H146" i="4" s="1"/>
  <c r="G147" i="4"/>
  <c r="H147" i="4" s="1"/>
  <c r="G148" i="4"/>
  <c r="H148" i="4" s="1"/>
  <c r="G149" i="4"/>
  <c r="H149" i="4" s="1"/>
  <c r="G150" i="4"/>
  <c r="H150" i="4" s="1"/>
  <c r="G151" i="4"/>
  <c r="H151" i="4" s="1"/>
  <c r="G152" i="4"/>
  <c r="H152" i="4" s="1"/>
  <c r="G153" i="4"/>
  <c r="H153" i="4" s="1"/>
  <c r="G154" i="4"/>
  <c r="H154" i="4" s="1"/>
  <c r="G155" i="4"/>
  <c r="H155" i="4" s="1"/>
  <c r="G156" i="4"/>
  <c r="H156" i="4" s="1"/>
  <c r="G157" i="4"/>
  <c r="H157" i="4" s="1"/>
  <c r="G158" i="4"/>
  <c r="H158" i="4" s="1"/>
  <c r="G159" i="4"/>
  <c r="H159" i="4" s="1"/>
  <c r="G160" i="4"/>
  <c r="H160" i="4" s="1"/>
  <c r="G161" i="4"/>
  <c r="H161" i="4" s="1"/>
  <c r="G162" i="4"/>
  <c r="H162" i="4" s="1"/>
  <c r="G163" i="4"/>
  <c r="H163" i="4" s="1"/>
  <c r="G164" i="4"/>
  <c r="H164" i="4" s="1"/>
  <c r="G165" i="4"/>
  <c r="H165" i="4" s="1"/>
  <c r="G166" i="4"/>
  <c r="H166" i="4" s="1"/>
  <c r="G167" i="4"/>
  <c r="H167" i="4" s="1"/>
  <c r="G168" i="4"/>
  <c r="H168" i="4" s="1"/>
  <c r="G169" i="4"/>
  <c r="H169" i="4" s="1"/>
  <c r="G170" i="4"/>
  <c r="H170" i="4" s="1"/>
  <c r="G171" i="4"/>
  <c r="H171" i="4" s="1"/>
  <c r="G172" i="4"/>
  <c r="H172" i="4" s="1"/>
  <c r="G173" i="4"/>
  <c r="H173" i="4" s="1"/>
  <c r="G174" i="4"/>
  <c r="H174" i="4" s="1"/>
  <c r="G175" i="4"/>
  <c r="H175" i="4" s="1"/>
  <c r="G176" i="4"/>
  <c r="H176" i="4" s="1"/>
  <c r="G177" i="4"/>
  <c r="H177" i="4" s="1"/>
  <c r="G178" i="4"/>
  <c r="H178" i="4" s="1"/>
  <c r="G179" i="4"/>
  <c r="H179" i="4" s="1"/>
  <c r="G180" i="4"/>
  <c r="H180" i="4" s="1"/>
  <c r="G181" i="4"/>
  <c r="H181" i="4" s="1"/>
  <c r="G182" i="4"/>
  <c r="H182" i="4" s="1"/>
  <c r="G183" i="4"/>
  <c r="H183" i="4" s="1"/>
  <c r="G184" i="4"/>
  <c r="H184" i="4" s="1"/>
  <c r="G185" i="4"/>
  <c r="H185" i="4" s="1"/>
  <c r="G186" i="4"/>
  <c r="H186" i="4" s="1"/>
  <c r="G187" i="4"/>
  <c r="H187" i="4" s="1"/>
  <c r="G188" i="4"/>
  <c r="H188" i="4" s="1"/>
  <c r="G189" i="4"/>
  <c r="H189" i="4" s="1"/>
  <c r="G190" i="4"/>
  <c r="H190" i="4" s="1"/>
  <c r="G191" i="4"/>
  <c r="H191" i="4" s="1"/>
  <c r="G192" i="4"/>
  <c r="H192" i="4" s="1"/>
  <c r="G193" i="4"/>
  <c r="H193" i="4" s="1"/>
  <c r="G194" i="4"/>
  <c r="H194" i="4" s="1"/>
  <c r="G195" i="4"/>
  <c r="H195" i="4" s="1"/>
  <c r="G196" i="4"/>
  <c r="H196" i="4" s="1"/>
  <c r="G197" i="4"/>
  <c r="H197" i="4" s="1"/>
  <c r="G198" i="4"/>
  <c r="H198" i="4"/>
  <c r="G199" i="4"/>
  <c r="H199" i="4" s="1"/>
  <c r="G200" i="4"/>
  <c r="H200" i="4" s="1"/>
  <c r="G201" i="4"/>
  <c r="H201" i="4" s="1"/>
  <c r="G202" i="4"/>
  <c r="H202" i="4" s="1"/>
  <c r="G203" i="4"/>
  <c r="H203" i="4" s="1"/>
  <c r="G204" i="4"/>
  <c r="H204" i="4" s="1"/>
  <c r="G205" i="4"/>
  <c r="H205" i="4" s="1"/>
  <c r="G206" i="4"/>
  <c r="H206" i="4" s="1"/>
  <c r="G207" i="4"/>
  <c r="H207" i="4" s="1"/>
  <c r="G208" i="4"/>
  <c r="H208" i="4" s="1"/>
  <c r="G209" i="4"/>
  <c r="H209" i="4" s="1"/>
  <c r="G210" i="4"/>
  <c r="H210" i="4" s="1"/>
  <c r="G211" i="4"/>
  <c r="H211" i="4" s="1"/>
  <c r="G212" i="4"/>
  <c r="H212" i="4" s="1"/>
  <c r="G213" i="4"/>
  <c r="H213" i="4" s="1"/>
  <c r="G214" i="4"/>
  <c r="H214" i="4" s="1"/>
  <c r="G215" i="4"/>
  <c r="H215" i="4" s="1"/>
  <c r="G216" i="4"/>
  <c r="H216" i="4" s="1"/>
  <c r="G217" i="4"/>
  <c r="H217" i="4" s="1"/>
  <c r="G218" i="4"/>
  <c r="H218" i="4" s="1"/>
  <c r="G219" i="4"/>
  <c r="H219" i="4" s="1"/>
  <c r="G220" i="4"/>
  <c r="H220" i="4" s="1"/>
  <c r="G221" i="4"/>
  <c r="H221" i="4" s="1"/>
  <c r="G222" i="4"/>
  <c r="H222" i="4" s="1"/>
  <c r="G223" i="4"/>
  <c r="H223" i="4" s="1"/>
  <c r="G224" i="4"/>
  <c r="H224" i="4" s="1"/>
  <c r="G225" i="4"/>
  <c r="H225" i="4" s="1"/>
  <c r="G226" i="4"/>
  <c r="H226" i="4" s="1"/>
  <c r="G227" i="4"/>
  <c r="H227" i="4" s="1"/>
  <c r="G228" i="4"/>
  <c r="H228" i="4" s="1"/>
  <c r="G229" i="4"/>
  <c r="H229" i="4" s="1"/>
  <c r="G230" i="4"/>
  <c r="H230" i="4" s="1"/>
  <c r="G231" i="4"/>
  <c r="H231" i="4" s="1"/>
  <c r="G232" i="4"/>
  <c r="H232" i="4" s="1"/>
  <c r="G233" i="4"/>
  <c r="H233" i="4" s="1"/>
  <c r="G234" i="4"/>
  <c r="H234" i="4" s="1"/>
  <c r="G235" i="4"/>
  <c r="H235" i="4" s="1"/>
  <c r="G236" i="4"/>
  <c r="H236" i="4"/>
  <c r="G237" i="4"/>
  <c r="H237" i="4" s="1"/>
  <c r="G238" i="4"/>
  <c r="H238" i="4" s="1"/>
  <c r="G240" i="4"/>
  <c r="H240" i="4" s="1"/>
  <c r="G241" i="4"/>
  <c r="H241" i="4" s="1"/>
  <c r="G242" i="4"/>
  <c r="H242" i="4" s="1"/>
  <c r="G243" i="4"/>
  <c r="H243" i="4" s="1"/>
  <c r="G244" i="4"/>
  <c r="H244" i="4" s="1"/>
  <c r="G245" i="4"/>
  <c r="H245" i="4" s="1"/>
  <c r="G246" i="4"/>
  <c r="H246" i="4" s="1"/>
  <c r="G247" i="4"/>
  <c r="H247" i="4" s="1"/>
  <c r="G248" i="4"/>
  <c r="H248" i="4" s="1"/>
  <c r="G249" i="4"/>
  <c r="H249" i="4" s="1"/>
  <c r="G250" i="4"/>
  <c r="H250" i="4" s="1"/>
  <c r="G251" i="4"/>
  <c r="H251" i="4" s="1"/>
  <c r="G252" i="4"/>
  <c r="H252" i="4" s="1"/>
  <c r="G253" i="4"/>
  <c r="H253" i="4" s="1"/>
  <c r="G254" i="4"/>
  <c r="H254" i="4" s="1"/>
  <c r="G255" i="4"/>
  <c r="H255" i="4" s="1"/>
  <c r="G256" i="4"/>
  <c r="H256" i="4" s="1"/>
  <c r="G257" i="4"/>
  <c r="H257" i="4" s="1"/>
  <c r="G258" i="4"/>
  <c r="H258" i="4" s="1"/>
  <c r="G259" i="4"/>
  <c r="H259" i="4" s="1"/>
  <c r="G260" i="4"/>
  <c r="H260" i="4" s="1"/>
  <c r="H261" i="4"/>
  <c r="G261" i="4"/>
  <c r="G262" i="4"/>
  <c r="H262" i="4" s="1"/>
  <c r="G263" i="4"/>
  <c r="H263" i="4" s="1"/>
  <c r="G264" i="4"/>
  <c r="H264" i="4" s="1"/>
  <c r="G265" i="4"/>
  <c r="H265" i="4" s="1"/>
  <c r="G266" i="4"/>
  <c r="H266" i="4" s="1"/>
  <c r="G267" i="4"/>
  <c r="H267" i="4"/>
  <c r="G268" i="4"/>
  <c r="H268" i="4" s="1"/>
  <c r="G269" i="4"/>
  <c r="H269" i="4" s="1"/>
  <c r="G270" i="4"/>
  <c r="H270" i="4" s="1"/>
  <c r="G271" i="4"/>
  <c r="H271" i="4" s="1"/>
  <c r="G272" i="4"/>
  <c r="H272" i="4" s="1"/>
  <c r="G273" i="4"/>
  <c r="H273" i="4" s="1"/>
  <c r="G274" i="4"/>
  <c r="H274" i="4" s="1"/>
  <c r="G275" i="4"/>
  <c r="H275" i="4" s="1"/>
  <c r="G276" i="4"/>
  <c r="H276" i="4" s="1"/>
  <c r="G277" i="4"/>
  <c r="H277" i="4"/>
  <c r="G278" i="4"/>
  <c r="H278" i="4" s="1"/>
  <c r="G279" i="4"/>
  <c r="H279" i="4" s="1"/>
  <c r="G280" i="4"/>
  <c r="H280" i="4" s="1"/>
  <c r="G281" i="4"/>
  <c r="H281" i="4" s="1"/>
  <c r="G282" i="4"/>
  <c r="H282" i="4" s="1"/>
  <c r="G283" i="4"/>
  <c r="H283" i="4" s="1"/>
  <c r="D284" i="4"/>
  <c r="D285" i="4"/>
  <c r="G284" i="4"/>
  <c r="H284" i="4" s="1"/>
  <c r="G285" i="4"/>
  <c r="H285" i="4"/>
  <c r="G286" i="4"/>
  <c r="H286" i="4" s="1"/>
  <c r="G287" i="4"/>
  <c r="H287" i="4" s="1"/>
  <c r="G288" i="4"/>
  <c r="H288" i="4" s="1"/>
  <c r="G289" i="4"/>
  <c r="H289" i="4" s="1"/>
  <c r="G290" i="4"/>
  <c r="H290" i="4" s="1"/>
  <c r="G291" i="4"/>
  <c r="H291" i="4" s="1"/>
  <c r="G292" i="4"/>
  <c r="H292" i="4" s="1"/>
  <c r="G293" i="4"/>
  <c r="H293" i="4" s="1"/>
  <c r="G294" i="4"/>
  <c r="H294" i="4" s="1"/>
  <c r="G295" i="4"/>
  <c r="H295" i="4" s="1"/>
  <c r="G296" i="4"/>
  <c r="H296" i="4" s="1"/>
  <c r="G297" i="4"/>
  <c r="H297" i="4" s="1"/>
  <c r="G298" i="4"/>
  <c r="H298" i="4" s="1"/>
  <c r="G299" i="4"/>
  <c r="H299" i="4" s="1"/>
  <c r="G300" i="4"/>
  <c r="H300" i="4" s="1"/>
  <c r="G301" i="4"/>
  <c r="H301" i="4" s="1"/>
  <c r="G302" i="4"/>
  <c r="H302" i="4" s="1"/>
  <c r="G303" i="4"/>
  <c r="H303" i="4" s="1"/>
  <c r="G304" i="4"/>
  <c r="H304" i="4" s="1"/>
  <c r="G305" i="4"/>
  <c r="H305" i="4" s="1"/>
  <c r="G306" i="4"/>
  <c r="H306" i="4" s="1"/>
  <c r="G307" i="4"/>
  <c r="H307" i="4" s="1"/>
  <c r="G308" i="4"/>
  <c r="H308" i="4" s="1"/>
  <c r="G309" i="4"/>
  <c r="H309" i="4" s="1"/>
  <c r="G310" i="4"/>
  <c r="H310" i="4" s="1"/>
  <c r="G311" i="4"/>
  <c r="H311" i="4" s="1"/>
  <c r="G312" i="4"/>
  <c r="H312" i="4" s="1"/>
  <c r="G313" i="4"/>
  <c r="H313" i="4" s="1"/>
  <c r="G314" i="4"/>
  <c r="H314" i="4" s="1"/>
  <c r="G315" i="4"/>
  <c r="H315" i="4" s="1"/>
  <c r="G316" i="4"/>
  <c r="H316" i="4" s="1"/>
  <c r="G317" i="4"/>
  <c r="H317" i="4" s="1"/>
  <c r="G318" i="4"/>
  <c r="H318" i="4" s="1"/>
  <c r="G319" i="4"/>
  <c r="H319" i="4" s="1"/>
  <c r="G320" i="4"/>
  <c r="H320" i="4" s="1"/>
  <c r="G321" i="4"/>
  <c r="H321" i="4" s="1"/>
  <c r="G322" i="4"/>
  <c r="H322" i="4" s="1"/>
  <c r="G323" i="4"/>
  <c r="H323" i="4" s="1"/>
  <c r="G324" i="4"/>
  <c r="H324" i="4" s="1"/>
  <c r="G325" i="4"/>
  <c r="H325" i="4" s="1"/>
  <c r="G326" i="4"/>
  <c r="H326" i="4" s="1"/>
  <c r="G327" i="4"/>
  <c r="H327" i="4" s="1"/>
  <c r="G328" i="4"/>
  <c r="H328" i="4" s="1"/>
  <c r="G329" i="4"/>
  <c r="H329" i="4" s="1"/>
  <c r="G330" i="4"/>
  <c r="H330" i="4" s="1"/>
  <c r="G331" i="4"/>
  <c r="H331" i="4" s="1"/>
  <c r="G332" i="4"/>
  <c r="H332" i="4" s="1"/>
  <c r="G333" i="4"/>
  <c r="H333" i="4" s="1"/>
  <c r="G334" i="4"/>
  <c r="H334" i="4" s="1"/>
  <c r="G335" i="4"/>
  <c r="H335" i="4" s="1"/>
  <c r="G336" i="4"/>
  <c r="H336" i="4" s="1"/>
  <c r="G337" i="4"/>
  <c r="H337" i="4" s="1"/>
  <c r="G338" i="4"/>
  <c r="H338" i="4" s="1"/>
  <c r="G339" i="4"/>
  <c r="H339" i="4" s="1"/>
  <c r="G340" i="4"/>
  <c r="H340" i="4" s="1"/>
  <c r="G341" i="4"/>
  <c r="H341" i="4" s="1"/>
  <c r="G342" i="4"/>
  <c r="H342" i="4" s="1"/>
  <c r="G343" i="4"/>
  <c r="H343" i="4" s="1"/>
  <c r="G344" i="4"/>
  <c r="H344" i="4" s="1"/>
  <c r="G345" i="4"/>
  <c r="H345" i="4" s="1"/>
  <c r="G346" i="4"/>
  <c r="H346" i="4" s="1"/>
  <c r="G347" i="4"/>
  <c r="H347" i="4" s="1"/>
  <c r="G348" i="4"/>
  <c r="H348" i="4" s="1"/>
  <c r="G349" i="4"/>
  <c r="H349" i="4" s="1"/>
  <c r="G350" i="4"/>
  <c r="H350" i="4" s="1"/>
  <c r="G351" i="4"/>
  <c r="H351" i="4" s="1"/>
  <c r="G352" i="4"/>
  <c r="H352" i="4" s="1"/>
  <c r="G353" i="4"/>
  <c r="H353" i="4" s="1"/>
  <c r="G354" i="4"/>
  <c r="H354" i="4" s="1"/>
  <c r="G356" i="4"/>
  <c r="H356" i="4" s="1"/>
  <c r="G357" i="4"/>
  <c r="H357" i="4" s="1"/>
  <c r="G358" i="4"/>
  <c r="H358" i="4" s="1"/>
  <c r="G359" i="4"/>
  <c r="H359" i="4" s="1"/>
  <c r="G360" i="4"/>
  <c r="H360" i="4" s="1"/>
  <c r="G361" i="4"/>
  <c r="H361" i="4" s="1"/>
  <c r="G362" i="4"/>
  <c r="H362" i="4" s="1"/>
  <c r="G363" i="4"/>
  <c r="H363" i="4" s="1"/>
  <c r="G364" i="4"/>
  <c r="H364" i="4" s="1"/>
  <c r="G365" i="4"/>
  <c r="H365" i="4" s="1"/>
  <c r="G366" i="4"/>
  <c r="H366" i="4" s="1"/>
  <c r="G367" i="4"/>
  <c r="H367" i="4" s="1"/>
  <c r="G368" i="4"/>
  <c r="H368" i="4" s="1"/>
  <c r="G369" i="4"/>
  <c r="H369" i="4" s="1"/>
  <c r="G371" i="4"/>
  <c r="H371" i="4" s="1"/>
  <c r="G372" i="4"/>
  <c r="H372" i="4" s="1"/>
  <c r="G373" i="4"/>
  <c r="H373" i="4" s="1"/>
  <c r="G374" i="4"/>
  <c r="H374" i="4" s="1"/>
  <c r="G375" i="4"/>
  <c r="H375" i="4" s="1"/>
  <c r="G376" i="4"/>
  <c r="H376" i="4" s="1"/>
  <c r="G377" i="4"/>
  <c r="H377" i="4" s="1"/>
  <c r="G378" i="4"/>
  <c r="H378" i="4" s="1"/>
  <c r="G379" i="4"/>
  <c r="H379" i="4" s="1"/>
  <c r="G380" i="4"/>
  <c r="H380" i="4" s="1"/>
  <c r="G381" i="4"/>
  <c r="H381" i="4" s="1"/>
  <c r="G382" i="4"/>
  <c r="H382" i="4" s="1"/>
  <c r="G383" i="4"/>
  <c r="H383" i="4" s="1"/>
  <c r="G384" i="4"/>
  <c r="H384" i="4" s="1"/>
  <c r="G385" i="4"/>
  <c r="H385" i="4" s="1"/>
  <c r="G386" i="4"/>
  <c r="H386" i="4" s="1"/>
  <c r="G387" i="4"/>
  <c r="H387" i="4" s="1"/>
  <c r="G388" i="4"/>
  <c r="H388" i="4" s="1"/>
  <c r="G389" i="4"/>
  <c r="H389" i="4" s="1"/>
  <c r="G390" i="4"/>
  <c r="H390" i="4" s="1"/>
  <c r="G391" i="4"/>
  <c r="H391" i="4" s="1"/>
  <c r="G392" i="4"/>
  <c r="H392" i="4" s="1"/>
  <c r="G393" i="4"/>
  <c r="H393" i="4" s="1"/>
  <c r="G394" i="4"/>
  <c r="H394" i="4" s="1"/>
  <c r="G395" i="4"/>
  <c r="H395" i="4" s="1"/>
  <c r="G396" i="4"/>
  <c r="H396" i="4" s="1"/>
  <c r="G397" i="4"/>
  <c r="H397" i="4" s="1"/>
  <c r="G398" i="4"/>
  <c r="H398" i="4" s="1"/>
  <c r="G399" i="4"/>
  <c r="H399" i="4" s="1"/>
  <c r="G400" i="4"/>
  <c r="H400" i="4" s="1"/>
  <c r="G401" i="4"/>
  <c r="H401" i="4" s="1"/>
  <c r="G402" i="4"/>
  <c r="H402" i="4" s="1"/>
  <c r="G403" i="4"/>
  <c r="H403" i="4" s="1"/>
  <c r="G404" i="4"/>
  <c r="H404" i="4" s="1"/>
  <c r="G405" i="4"/>
  <c r="H405" i="4" s="1"/>
  <c r="G406" i="4"/>
  <c r="H406" i="4" s="1"/>
  <c r="G407" i="4"/>
  <c r="H407" i="4" s="1"/>
  <c r="G408" i="4"/>
  <c r="H408" i="4"/>
  <c r="G409" i="4"/>
  <c r="H409" i="4" s="1"/>
  <c r="G410" i="4"/>
  <c r="H410" i="4" s="1"/>
  <c r="G411" i="4"/>
  <c r="H411" i="4" s="1"/>
  <c r="G412" i="4"/>
  <c r="H412" i="4" s="1"/>
  <c r="G413" i="4"/>
  <c r="H413" i="4" s="1"/>
  <c r="G414" i="4"/>
  <c r="H414" i="4" s="1"/>
  <c r="G415" i="4"/>
  <c r="H415" i="4" s="1"/>
  <c r="G416" i="4"/>
  <c r="H416" i="4" s="1"/>
  <c r="G417" i="4"/>
  <c r="H417" i="4" s="1"/>
  <c r="G418" i="4"/>
  <c r="H418" i="4" s="1"/>
  <c r="G419" i="4"/>
  <c r="H419" i="4" s="1"/>
  <c r="G420" i="4"/>
  <c r="H420" i="4" s="1"/>
  <c r="G421" i="4"/>
  <c r="H421" i="4" s="1"/>
  <c r="G422" i="4"/>
  <c r="H422" i="4" s="1"/>
  <c r="G423" i="4"/>
  <c r="H423" i="4" s="1"/>
  <c r="G424" i="4"/>
  <c r="H424" i="4" s="1"/>
  <c r="G425" i="4"/>
  <c r="H425" i="4" s="1"/>
  <c r="G426" i="4"/>
  <c r="H426" i="4" s="1"/>
  <c r="G427" i="4"/>
  <c r="H427" i="4" s="1"/>
  <c r="G428" i="4"/>
  <c r="H428" i="4" s="1"/>
  <c r="G429" i="4"/>
  <c r="H429" i="4" s="1"/>
  <c r="G430" i="4"/>
  <c r="H430" i="4" s="1"/>
  <c r="G431" i="4"/>
  <c r="H431" i="4" s="1"/>
  <c r="G432" i="4"/>
  <c r="H432" i="4" s="1"/>
  <c r="G434" i="4"/>
  <c r="H434" i="4"/>
  <c r="G435" i="4"/>
  <c r="H435" i="4" s="1"/>
  <c r="G436" i="4"/>
  <c r="H436" i="4" s="1"/>
  <c r="G437" i="4"/>
  <c r="H437" i="4" s="1"/>
  <c r="G439" i="4"/>
  <c r="H439" i="4" s="1"/>
  <c r="G440" i="4"/>
  <c r="H440" i="4" s="1"/>
  <c r="G441" i="4"/>
  <c r="H441" i="4" s="1"/>
  <c r="G442" i="4"/>
  <c r="H442" i="4" s="1"/>
  <c r="G443" i="4"/>
  <c r="H443" i="4" s="1"/>
  <c r="G444" i="4"/>
  <c r="H444" i="4" s="1"/>
  <c r="G445" i="4"/>
  <c r="H445" i="4" s="1"/>
  <c r="G446" i="4"/>
  <c r="H446" i="4" s="1"/>
  <c r="G447" i="4"/>
  <c r="H447" i="4" s="1"/>
  <c r="G448" i="4"/>
  <c r="H448" i="4" s="1"/>
  <c r="G449" i="4"/>
  <c r="H449" i="4" s="1"/>
  <c r="G450" i="4"/>
  <c r="H450" i="4" s="1"/>
  <c r="G451" i="4"/>
  <c r="H451" i="4" s="1"/>
  <c r="G452" i="4"/>
  <c r="H452" i="4" s="1"/>
  <c r="G453" i="4"/>
  <c r="H453" i="4" s="1"/>
  <c r="G454" i="4"/>
  <c r="H454" i="4" s="1"/>
  <c r="G455" i="4"/>
  <c r="H455" i="4" s="1"/>
  <c r="G456" i="4"/>
  <c r="H456" i="4" s="1"/>
  <c r="G457" i="4"/>
  <c r="H457" i="4" s="1"/>
  <c r="G458" i="4"/>
  <c r="H458" i="4" s="1"/>
  <c r="G459" i="4"/>
  <c r="H459" i="4" s="1"/>
  <c r="G460" i="4"/>
  <c r="H460" i="4" s="1"/>
  <c r="G461" i="4"/>
  <c r="H461" i="4" s="1"/>
  <c r="G462" i="4"/>
  <c r="H462" i="4" s="1"/>
  <c r="G463" i="4"/>
  <c r="H463" i="4" s="1"/>
  <c r="G464" i="4"/>
  <c r="H464" i="4" s="1"/>
  <c r="G465" i="4"/>
  <c r="H465" i="4" s="1"/>
  <c r="G466" i="4"/>
  <c r="H466" i="4" s="1"/>
  <c r="G467" i="4"/>
  <c r="H467" i="4" s="1"/>
  <c r="G468" i="4"/>
  <c r="H468" i="4" s="1"/>
  <c r="G469" i="4"/>
  <c r="H469" i="4" s="1"/>
  <c r="G470" i="4"/>
  <c r="H470" i="4" s="1"/>
  <c r="G471" i="4"/>
  <c r="H471" i="4" s="1"/>
  <c r="G472" i="4"/>
  <c r="H472" i="4" s="1"/>
  <c r="G473" i="4"/>
  <c r="H473" i="4" s="1"/>
  <c r="G474" i="4"/>
  <c r="H474" i="4" s="1"/>
  <c r="G475" i="4"/>
  <c r="H475" i="4" s="1"/>
  <c r="G476" i="4"/>
  <c r="H476" i="4" s="1"/>
  <c r="G477" i="4"/>
  <c r="H477" i="4" s="1"/>
  <c r="G478" i="4"/>
  <c r="H478" i="4" s="1"/>
  <c r="G479" i="4"/>
  <c r="H479" i="4" s="1"/>
  <c r="G480" i="4"/>
  <c r="H480" i="4" s="1"/>
  <c r="G481" i="4"/>
  <c r="H481" i="4" s="1"/>
  <c r="G482" i="4"/>
  <c r="H482" i="4" s="1"/>
  <c r="G483" i="4"/>
  <c r="H483" i="4" s="1"/>
  <c r="G484" i="4"/>
  <c r="H484" i="4" s="1"/>
  <c r="G485" i="4"/>
  <c r="H485" i="4" s="1"/>
  <c r="G486" i="4"/>
  <c r="H486" i="4" s="1"/>
  <c r="G487" i="4"/>
  <c r="H487" i="4" s="1"/>
  <c r="G488" i="4"/>
  <c r="H488" i="4" s="1"/>
  <c r="G489" i="4"/>
  <c r="H489" i="4" s="1"/>
  <c r="G490" i="4"/>
  <c r="H490" i="4" s="1"/>
  <c r="G491" i="4"/>
  <c r="H491" i="4" s="1"/>
  <c r="G492" i="4"/>
  <c r="H492" i="4"/>
  <c r="G493" i="4"/>
  <c r="H493" i="4" s="1"/>
  <c r="G494" i="4"/>
  <c r="H494" i="4"/>
  <c r="G495" i="4"/>
  <c r="H495" i="4" s="1"/>
  <c r="G496" i="4"/>
  <c r="H496" i="4" s="1"/>
  <c r="G497" i="4"/>
  <c r="H497" i="4" s="1"/>
  <c r="G498" i="4"/>
  <c r="H498" i="4" s="1"/>
  <c r="G499" i="4"/>
  <c r="H499" i="4" s="1"/>
  <c r="G500" i="4"/>
  <c r="H500" i="4"/>
  <c r="G501" i="4"/>
  <c r="H501" i="4" s="1"/>
  <c r="G502" i="4"/>
  <c r="H502" i="4" s="1"/>
  <c r="G503" i="4"/>
  <c r="H503" i="4" s="1"/>
  <c r="G504" i="4"/>
  <c r="H504" i="4" s="1"/>
  <c r="G505" i="4"/>
  <c r="H505" i="4"/>
  <c r="G506" i="4"/>
  <c r="H506" i="4"/>
  <c r="G507" i="4"/>
  <c r="H507" i="4"/>
  <c r="G508" i="4"/>
  <c r="H508" i="4"/>
  <c r="G509" i="4"/>
  <c r="H509" i="4" s="1"/>
  <c r="G511" i="4"/>
  <c r="H511" i="4"/>
  <c r="G512" i="4"/>
  <c r="H512" i="4" s="1"/>
  <c r="G513" i="4"/>
  <c r="H513" i="4" s="1"/>
  <c r="G514" i="4"/>
  <c r="H514" i="4"/>
  <c r="G515" i="4"/>
  <c r="H515" i="4"/>
  <c r="G516" i="4"/>
  <c r="H516" i="4"/>
  <c r="G517" i="4"/>
  <c r="H517" i="4"/>
  <c r="G518" i="4"/>
  <c r="H518" i="4" s="1"/>
  <c r="G519" i="4"/>
  <c r="H519" i="4" s="1"/>
  <c r="G521" i="4"/>
  <c r="H521" i="4"/>
  <c r="G522" i="4"/>
  <c r="H522" i="4" s="1"/>
  <c r="G523" i="4"/>
  <c r="H523" i="4"/>
  <c r="G524" i="4"/>
  <c r="H524" i="4" s="1"/>
  <c r="G525" i="4"/>
  <c r="H525" i="4" s="1"/>
  <c r="G526" i="4"/>
  <c r="H526" i="4"/>
  <c r="G527" i="4"/>
  <c r="H527" i="4" s="1"/>
  <c r="G528" i="4"/>
  <c r="H528" i="4" s="1"/>
  <c r="G529" i="4"/>
  <c r="H529" i="4" s="1"/>
  <c r="G530" i="4"/>
  <c r="H530" i="4" s="1"/>
  <c r="G531" i="4"/>
  <c r="H531" i="4" s="1"/>
  <c r="G532" i="4"/>
  <c r="H532" i="4" s="1"/>
  <c r="G533" i="4"/>
  <c r="H533" i="4" s="1"/>
  <c r="G534" i="4"/>
  <c r="H534" i="4"/>
  <c r="G535" i="4"/>
  <c r="H535" i="4" s="1"/>
  <c r="G536" i="4"/>
  <c r="H536" i="4" s="1"/>
  <c r="G537" i="4"/>
  <c r="H537" i="4" s="1"/>
  <c r="G538" i="4"/>
  <c r="H538" i="4"/>
  <c r="G539" i="4"/>
  <c r="H539" i="4"/>
  <c r="G540" i="4"/>
  <c r="H540" i="4" s="1"/>
  <c r="G541" i="4"/>
  <c r="H541" i="4" s="1"/>
  <c r="G542" i="4"/>
  <c r="H542" i="4"/>
  <c r="G543" i="4"/>
  <c r="H543" i="4" s="1"/>
  <c r="G544" i="4"/>
  <c r="H544" i="4"/>
  <c r="G545" i="4"/>
  <c r="H545" i="4" s="1"/>
  <c r="G546" i="4"/>
  <c r="H546" i="4" s="1"/>
  <c r="G547" i="4"/>
  <c r="H547" i="4" s="1"/>
  <c r="G548" i="4"/>
  <c r="H548" i="4"/>
  <c r="G549" i="4"/>
  <c r="H549" i="4" s="1"/>
  <c r="G550" i="4"/>
  <c r="H550" i="4" s="1"/>
  <c r="G551" i="4"/>
  <c r="H551" i="4"/>
  <c r="G552" i="4"/>
  <c r="H552" i="4"/>
  <c r="G553" i="4"/>
  <c r="H553" i="4" s="1"/>
  <c r="G554" i="4"/>
  <c r="H554" i="4" s="1"/>
  <c r="G555" i="4"/>
  <c r="H555" i="4" s="1"/>
  <c r="G556" i="4"/>
  <c r="H556" i="4" s="1"/>
  <c r="G557" i="4"/>
  <c r="H557" i="4"/>
  <c r="G558" i="4"/>
  <c r="H558" i="4"/>
  <c r="G559" i="4"/>
  <c r="H559" i="4" s="1"/>
  <c r="G560" i="4"/>
  <c r="H560" i="4"/>
  <c r="G561" i="4"/>
  <c r="H561" i="4"/>
  <c r="G562" i="4"/>
  <c r="H562" i="4"/>
  <c r="G563" i="4"/>
  <c r="H563" i="4" s="1"/>
  <c r="G564" i="4"/>
  <c r="H564" i="4" s="1"/>
  <c r="G565" i="4"/>
  <c r="H565" i="4"/>
  <c r="G566" i="4"/>
  <c r="H566" i="4" s="1"/>
  <c r="G567" i="4"/>
  <c r="H567" i="4" s="1"/>
  <c r="G568" i="4"/>
  <c r="H568" i="4"/>
  <c r="G569" i="4"/>
  <c r="H569" i="4" s="1"/>
  <c r="G570" i="4"/>
  <c r="H570" i="4" s="1"/>
  <c r="G571" i="4"/>
  <c r="H571" i="4"/>
  <c r="G572" i="4"/>
  <c r="H572" i="4"/>
  <c r="G573" i="4"/>
  <c r="H573" i="4"/>
  <c r="G574" i="4"/>
  <c r="H574" i="4" s="1"/>
  <c r="G575" i="4"/>
  <c r="H575" i="4" s="1"/>
  <c r="G576" i="4"/>
  <c r="H576" i="4"/>
  <c r="G577" i="4"/>
  <c r="H577" i="4" s="1"/>
  <c r="G578" i="4"/>
  <c r="H578" i="4"/>
  <c r="G579" i="4"/>
  <c r="H579" i="4"/>
  <c r="G580" i="4"/>
  <c r="H580" i="4" s="1"/>
  <c r="G581" i="4"/>
  <c r="H581" i="4"/>
  <c r="G582" i="4"/>
  <c r="H582" i="4" s="1"/>
  <c r="G583" i="4"/>
  <c r="H583" i="4" s="1"/>
  <c r="G584" i="4"/>
  <c r="H584" i="4" s="1"/>
  <c r="G585" i="4"/>
  <c r="H585" i="4" s="1"/>
  <c r="G586" i="4"/>
  <c r="H586" i="4"/>
  <c r="G587" i="4"/>
  <c r="H587" i="4"/>
  <c r="G588" i="4"/>
  <c r="H588" i="4" s="1"/>
  <c r="G589" i="4"/>
  <c r="H589" i="4"/>
  <c r="G590" i="4"/>
  <c r="H590" i="4" s="1"/>
  <c r="G591" i="4"/>
  <c r="H591" i="4"/>
  <c r="G592" i="4"/>
  <c r="H592" i="4"/>
  <c r="G593" i="4"/>
  <c r="H593" i="4"/>
  <c r="G594" i="4"/>
  <c r="H594" i="4"/>
  <c r="G595" i="4"/>
  <c r="H595" i="4"/>
  <c r="G596" i="4"/>
  <c r="H596" i="4" s="1"/>
  <c r="G597" i="4"/>
  <c r="H597" i="4"/>
  <c r="G598" i="4"/>
  <c r="H598" i="4"/>
  <c r="G599" i="4"/>
  <c r="H599" i="4" s="1"/>
  <c r="G600" i="4"/>
  <c r="H600" i="4"/>
  <c r="G601" i="4"/>
  <c r="H601" i="4"/>
  <c r="G602" i="4"/>
  <c r="H602" i="4" s="1"/>
  <c r="G603" i="4"/>
  <c r="H603" i="4" s="1"/>
  <c r="G604" i="4"/>
  <c r="H604" i="4"/>
  <c r="G605" i="4"/>
  <c r="H605" i="4"/>
  <c r="G606" i="4"/>
  <c r="H606" i="4" s="1"/>
  <c r="G607" i="4"/>
  <c r="H607" i="4"/>
  <c r="G609" i="4"/>
  <c r="H609" i="4"/>
  <c r="G610" i="4"/>
  <c r="H610" i="4"/>
  <c r="G611" i="4"/>
  <c r="H611" i="4" s="1"/>
  <c r="G612" i="4"/>
  <c r="H612" i="4"/>
  <c r="G613" i="4"/>
  <c r="H613" i="4"/>
  <c r="G614" i="4"/>
  <c r="H614" i="4" s="1"/>
  <c r="G616" i="4"/>
  <c r="H616" i="4"/>
  <c r="G617" i="4"/>
  <c r="H617" i="4" s="1"/>
  <c r="G618" i="4"/>
  <c r="H618" i="4"/>
  <c r="G619" i="4"/>
  <c r="H619" i="4" s="1"/>
  <c r="G620" i="4"/>
  <c r="H620" i="4" s="1"/>
  <c r="G621" i="4"/>
  <c r="H621" i="4"/>
  <c r="G622" i="4"/>
  <c r="H622" i="4" s="1"/>
  <c r="G623" i="4"/>
  <c r="H623" i="4"/>
  <c r="G624" i="4"/>
  <c r="H624" i="4"/>
  <c r="G625" i="4"/>
  <c r="H625" i="4"/>
  <c r="G3" i="4"/>
  <c r="H3" i="4" s="1"/>
  <c r="G2" i="4"/>
  <c r="H2" i="4" s="1"/>
  <c r="H1969" i="4"/>
  <c r="H4439" i="4"/>
  <c r="H2312" i="4"/>
  <c r="H1076" i="4"/>
  <c r="H1140" i="4"/>
  <c r="H627" i="4"/>
  <c r="H433" i="4"/>
  <c r="D6" i="5" l="1"/>
  <c r="E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<sst xmlns="http://schemas.openxmlformats.org/spreadsheetml/2006/main" count="7120" uniqueCount="112">
  <si>
    <t>Ticker</t>
  </si>
  <si>
    <t>Company Name</t>
  </si>
  <si>
    <t>Role</t>
  </si>
  <si>
    <t>Pair_ID</t>
  </si>
  <si>
    <t>Sector</t>
  </si>
  <si>
    <t>Announcement_Date</t>
  </si>
  <si>
    <t>Post_Cutoff_Date</t>
  </si>
  <si>
    <t>First_Dividend_Amount</t>
  </si>
  <si>
    <t>META</t>
  </si>
  <si>
    <t>Meta Platforms</t>
  </si>
  <si>
    <t>Treated</t>
  </si>
  <si>
    <t>Communication Services</t>
  </si>
  <si>
    <t>AMZN</t>
  </si>
  <si>
    <t>Amazon</t>
  </si>
  <si>
    <t>Control</t>
  </si>
  <si>
    <t>Consumer Discretionary</t>
  </si>
  <si>
    <t>GOOGL</t>
  </si>
  <si>
    <t>Alphabet</t>
  </si>
  <si>
    <t>ADBE</t>
  </si>
  <si>
    <t>Adobe</t>
  </si>
  <si>
    <t>Information Technology</t>
  </si>
  <si>
    <t>CRM</t>
  </si>
  <si>
    <t>Salesforce</t>
  </si>
  <si>
    <t>NOW</t>
  </si>
  <si>
    <t>ServiceNow</t>
  </si>
  <si>
    <t>BKNG</t>
  </si>
  <si>
    <t>Booking Holdings</t>
  </si>
  <si>
    <t>ABNB</t>
  </si>
  <si>
    <t>Airbnb</t>
  </si>
  <si>
    <t>TMUS</t>
  </si>
  <si>
    <t>T-Mobile US</t>
  </si>
  <si>
    <t>CHTR</t>
  </si>
  <si>
    <t>Charter Communications</t>
  </si>
  <si>
    <t>SPY</t>
  </si>
  <si>
    <t>S&amp;P 500 ETF</t>
  </si>
  <si>
    <t>Benchmark</t>
  </si>
  <si>
    <t>Date</t>
  </si>
  <si>
    <t>Open</t>
  </si>
  <si>
    <t>High</t>
  </si>
  <si>
    <t>Low</t>
  </si>
  <si>
    <t>Close</t>
  </si>
  <si>
    <t>Volume</t>
  </si>
  <si>
    <t>Return</t>
  </si>
  <si>
    <t>Treat</t>
  </si>
  <si>
    <t>Post</t>
  </si>
  <si>
    <t>Treat_x_Post</t>
  </si>
  <si>
    <t>DiD Regression — Return ~ Post + Treat + Treat×Post</t>
  </si>
  <si>
    <t>Term</t>
  </si>
  <si>
    <t>Coefficient</t>
  </si>
  <si>
    <t>Std Error</t>
  </si>
  <si>
    <t>t-stat</t>
  </si>
  <si>
    <t>p-value</t>
  </si>
  <si>
    <t>Intercept</t>
  </si>
  <si>
    <t>Raw LINEST output</t>
  </si>
  <si>
    <t>(coefficients run right-to-left: Treat_x_Post, Treat, Post, Intercept)</t>
  </si>
  <si>
    <t>Sensitivity Analysis</t>
  </si>
  <si>
    <t>Regression input data — filtered: Ticker ≠ SPY and Return present (FILTER spill)</t>
  </si>
  <si>
    <t>R²  |  SE-Y</t>
  </si>
  <si>
    <t>F  |  df (resid)</t>
  </si>
  <si>
    <t>SS_reg  |  SS_resid</t>
  </si>
  <si>
    <t>Note</t>
  </si>
  <si>
    <t>DiD Estimate</t>
  </si>
  <si>
    <t>Model Statistics</t>
  </si>
  <si>
    <t>R²</t>
  </si>
  <si>
    <t>F-statistic</t>
  </si>
  <si>
    <t>Residual df</t>
  </si>
  <si>
    <t>Observations (n)</t>
  </si>
  <si>
    <t>Pre-Announcement Parallel Trends Check</t>
  </si>
  <si>
    <t>Event-time aligned: relative trading day −60…−1 = the last 60 trading days before each firm's own announcement cutoff (≈ 90 calendar days). Group averages taken across the 5 treated and 5 control firms at each relative day.</t>
  </si>
  <si>
    <t>Firm</t>
  </si>
  <si>
    <t>Pair</t>
  </si>
  <si>
    <t>Panel Start Row</t>
  </si>
  <si>
    <t>Cutoff (Announcement)</t>
  </si>
  <si>
    <t>Pre-days k (&lt;cutoff)</t>
  </si>
  <si>
    <t>Rel Trading Day</t>
  </si>
  <si>
    <t>Avg Daily Return — Treated</t>
  </si>
  <si>
    <t>Avg Daily Return — Control</t>
  </si>
  <si>
    <t>Pre-period correlation (Treated vs Control avg daily return):</t>
  </si>
  <si>
    <t>Higher correlation = treated and control groups moved together pre-announcement, supporting the parallel-trends assumption.</t>
  </si>
  <si>
    <t>RelTD</t>
  </si>
  <si>
    <t>Effect of event-window length on the DiD estimate (Treat_x_Post). Window = ± trading days around each firm's own cutoff; SPY excluded.</t>
  </si>
  <si>
    <t>Event Window (± trading days):</t>
  </si>
  <si>
    <t>DiD Coefficient (Treat_x_Post):</t>
  </si>
  <si>
    <t>p-value:</t>
  </si>
  <si>
    <t>Observations (n):</t>
  </si>
  <si>
    <t>Live LINEST  (cols: Treat_x_Post, Treat, Post, Intercept)</t>
  </si>
  <si>
    <t>Event Window (±td)</t>
  </si>
  <si>
    <t>DiD Coef (Treat_x_Post)</t>
  </si>
  <si>
    <t>n obs</t>
  </si>
  <si>
    <t>Dividend Initiation Announcements: A Difference-in-Differences Analysis</t>
  </si>
  <si>
    <t>Treated: META · GOOGL · CRM · BKNG · TMUS      vs.      Matched Controls: AMZN · ADBE · NOW · ABNB · CHTR</t>
  </si>
  <si>
    <t>Sample: Jan 2023 – Jun 2025   ·   Daily split-adjusted closes   ·   Event-time difference-in-differences</t>
  </si>
  <si>
    <t>HEADLINE FINDING</t>
  </si>
  <si>
    <t>Pooled DiD estimate  (Treat × Post)</t>
  </si>
  <si>
    <t>No statistically significant differential return effect detected (p = 0.86).</t>
  </si>
  <si>
    <t>SENSITIVITY — EVENT WINDOW LENGTH</t>
  </si>
  <si>
    <t>Window (±td)</t>
  </si>
  <si>
    <t>DiD Coef</t>
  </si>
  <si>
    <t>Effect is non-monotonic and insignificant across all event windows tested (±1 to ±30 trading days).</t>
  </si>
  <si>
    <t>INTERPRETATION</t>
  </si>
  <si>
    <t>•  The DiD design is well-specified — parallel trends roughly hold pre-announcement (Treated–Control return correlation r = 0.41).</t>
  </si>
  <si>
    <t>•  No robust average treatment effect at any event window (±1 to ±30 trading days); every p-value exceeds 0.40.</t>
  </si>
  <si>
    <t>•  Likely driver: a small sample (n = 5 treated firms) with one large outlier — Meta's ~+20% reaction — pulling the group average toward zero, compounded by a broad 2024 mega-cap rally that lifted treated and control firms alike.</t>
  </si>
  <si>
    <t>•  Consistent with recent evidence (e.g., Wolfe Research) that first-time dividend initiators have not reliably outperformed post-announcement — contrasting older event-study literature showing positive average announcement returns.</t>
  </si>
  <si>
    <t>METHODOLOGY</t>
  </si>
  <si>
    <t>Data: Stooq daily split-/dividend-adjusted closes. Sample: Jan 3 2023 – Jun 30 2025 (624 trading days × 11 tickers). Specification: Return ~ β0 + β1·Post + β2·Treat + β3·Treat×Post, pooled OLS via LINEST; SPY benchmark excluded (n = 6,230 firm-days). Post defined relative to each pair's treated-firm announcement date.</t>
  </si>
  <si>
    <t>PARALLEL TRENDS CHECK</t>
  </si>
  <si>
    <t>Per-Pair Difference-in-Differences (one regression per matched pair)</t>
  </si>
  <si>
    <t>Model: Return ~ Post + Treat + Treat_x_Post, run on each pair's two firms only (Panel_Data, filtered by Pair_ID).</t>
  </si>
  <si>
    <t>Treated Firm</t>
  </si>
  <si>
    <t>Control Firm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</si>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</sst>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00000"/>
    <numFmt numFmtId="166" formatCode="0.000"/>
    <numFmt numFmtId="167" formatCode="0.000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1F4E78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sz val="11"/>
      <color rgb="FF1F4E7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555555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sz val="16"/>
      <color rgb="FF1F4E78"/>
      <name val="Aptos Narrow"/>
      <family val="2"/>
      <scheme val="minor"/>
    </font>
    <font>
      <b/>
      <sz val="12"/>
      <color rgb="FF40404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404040"/>
      <name val="Aptos Narrow"/>
      <family val="2"/>
      <scheme val="minor"/>
    </font>
    <font>
      <b/>
      <sz val="14"/>
      <color rgb="FF1F4E7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0F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2" xfId="0" applyFont="1" applyFill="1" applyBorder="1" applyAlignment="1">
      <alignment horizontal="center"/>
    </xf>
    <xf numFmtId="0" fontId="1" fillId="0" borderId="2" xfId="0" applyFont="1" applyBorder="1"/>
    <xf numFmtId="0" fontId="4" fillId="0" borderId="0" xfId="0" applyFont="1"/>
    <xf numFmtId="0" fontId="5" fillId="0" borderId="0" xfId="0" applyFont="1"/>
    <xf numFmtId="2" fontId="0" fillId="0" borderId="0" xfId="0" applyNumberFormat="1"/>
    <xf numFmtId="10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165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  <xf numFmtId="0" fontId="1" fillId="0" borderId="0" xfId="0" applyFont="1" applyAlignment="1">
      <alignment horizontal="center"/>
    </xf>
    <xf numFmtId="167" fontId="0" fillId="0" borderId="0" xfId="0" applyNumberFormat="1"/>
    <xf numFmtId="166" fontId="0" fillId="0" borderId="0" xfId="0" applyNumberFormat="1"/>
    <xf numFmtId="0" fontId="1" fillId="3" borderId="2" xfId="0" applyFont="1" applyFill="1" applyBorder="1"/>
    <xf numFmtId="0" fontId="1" fillId="3" borderId="0" xfId="0" applyFont="1" applyFill="1" applyAlignment="1">
      <alignment horizontal="center"/>
    </xf>
    <xf numFmtId="165" fontId="1" fillId="3" borderId="2" xfId="0" applyNumberFormat="1" applyFont="1" applyFill="1" applyBorder="1"/>
    <xf numFmtId="166" fontId="1" fillId="3" borderId="2" xfId="0" applyNumberFormat="1" applyFont="1" applyFill="1" applyBorder="1"/>
    <xf numFmtId="167" fontId="1" fillId="3" borderId="2" xfId="0" applyNumberFormat="1" applyFont="1" applyFill="1" applyBorder="1"/>
    <xf numFmtId="0" fontId="6" fillId="0" borderId="0" xfId="0" applyFont="1"/>
    <xf numFmtId="0" fontId="7" fillId="0" borderId="0" xfId="0" applyFont="1"/>
    <xf numFmtId="0" fontId="1" fillId="4" borderId="0" xfId="0" applyFont="1" applyFill="1"/>
    <xf numFmtId="0" fontId="1" fillId="5" borderId="0" xfId="0" applyFont="1" applyFill="1"/>
    <xf numFmtId="166" fontId="1" fillId="3" borderId="0" xfId="0" applyNumberFormat="1" applyFont="1" applyFill="1"/>
    <xf numFmtId="0" fontId="1" fillId="2" borderId="0" xfId="0" applyFont="1" applyFill="1" applyBorder="1" applyAlignment="1">
      <alignment horizontal="center"/>
    </xf>
    <xf numFmtId="1" fontId="8" fillId="6" borderId="0" xfId="0" applyNumberFormat="1" applyFont="1" applyFill="1" applyAlignment="1">
      <alignment horizontal="center"/>
    </xf>
    <xf numFmtId="165" fontId="0" fillId="0" borderId="0" xfId="0" applyNumberFormat="1"/>
    <xf numFmtId="1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165" fontId="1" fillId="8" borderId="0" xfId="0" applyNumberFormat="1" applyFont="1" applyFill="1"/>
    <xf numFmtId="166" fontId="1" fillId="8" borderId="0" xfId="0" applyNumberFormat="1" applyFont="1" applyFill="1"/>
    <xf numFmtId="167" fontId="1" fillId="8" borderId="0" xfId="0" applyNumberFormat="1" applyFont="1" applyFill="1"/>
    <xf numFmtId="0" fontId="13" fillId="8" borderId="0" xfId="0" applyFont="1" applyFill="1"/>
    <xf numFmtId="0" fontId="14" fillId="0" borderId="0" xfId="0" applyFont="1"/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5" fillId="0" borderId="0" xfId="0" applyFont="1"/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Pre-Announcement Parallel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Parallel_Trends!$B$17</c:f>
              <c:strCache>
                <c:ptCount val="1"/>
                <c:pt idx="0">
                  <c:v>Avg Daily Return — Treated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Parallel_Trends!$A$18:$A$77</c:f>
              <c:numCache>
                <c:formatCode>0</c:formatCode>
                <c:ptCount val="60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</c:numCache>
            </c:numRef>
          </c:cat>
          <c:val>
            <c:numRef>
              <c:f>Parallel_Trends!$B$18:$B$77</c:f>
              <c:numCache>
                <c:formatCode>0.0000</c:formatCode>
                <c:ptCount val="60"/>
                <c:pt idx="0">
                  <c:v>1.9114045292175107E-2</c:v>
                </c:pt>
                <c:pt idx="1">
                  <c:v>-7.7137836734535673E-3</c:v>
                </c:pt>
                <c:pt idx="2">
                  <c:v>-4.4244658946159809E-3</c:v>
                </c:pt>
                <c:pt idx="3">
                  <c:v>-1.1899089138851294E-3</c:v>
                </c:pt>
                <c:pt idx="4">
                  <c:v>8.1187924548130619E-3</c:v>
                </c:pt>
                <c:pt idx="5">
                  <c:v>4.8933534100769945E-3</c:v>
                </c:pt>
                <c:pt idx="6">
                  <c:v>2.7000134749012527E-3</c:v>
                </c:pt>
                <c:pt idx="7">
                  <c:v>8.9376987735662276E-3</c:v>
                </c:pt>
                <c:pt idx="8">
                  <c:v>8.1743014579649387E-3</c:v>
                </c:pt>
                <c:pt idx="9">
                  <c:v>2.9076251913361826E-3</c:v>
                </c:pt>
                <c:pt idx="10">
                  <c:v>2.5409287373455935E-3</c:v>
                </c:pt>
                <c:pt idx="11">
                  <c:v>1.3792840318998101E-2</c:v>
                </c:pt>
                <c:pt idx="12">
                  <c:v>-1.1010372748831987E-3</c:v>
                </c:pt>
                <c:pt idx="13">
                  <c:v>2.2085623732217563E-3</c:v>
                </c:pt>
                <c:pt idx="14">
                  <c:v>-2.0159588871597743E-4</c:v>
                </c:pt>
                <c:pt idx="15">
                  <c:v>8.1959266759857648E-3</c:v>
                </c:pt>
                <c:pt idx="16">
                  <c:v>3.8778333625524076E-3</c:v>
                </c:pt>
                <c:pt idx="17">
                  <c:v>-2.270453516614368E-3</c:v>
                </c:pt>
                <c:pt idx="18">
                  <c:v>-1.4437934687671405E-2</c:v>
                </c:pt>
                <c:pt idx="19">
                  <c:v>1.6251917363637736E-3</c:v>
                </c:pt>
                <c:pt idx="20">
                  <c:v>-5.0498522074090332E-3</c:v>
                </c:pt>
                <c:pt idx="21">
                  <c:v>-3.6222776902050668E-4</c:v>
                </c:pt>
                <c:pt idx="22">
                  <c:v>-7.8658791566242892E-3</c:v>
                </c:pt>
                <c:pt idx="23">
                  <c:v>-7.8435814742339183E-4</c:v>
                </c:pt>
                <c:pt idx="24">
                  <c:v>6.7173934792164047E-5</c:v>
                </c:pt>
                <c:pt idx="25">
                  <c:v>-1.7456176453567896E-3</c:v>
                </c:pt>
                <c:pt idx="26">
                  <c:v>5.0442118749291385E-3</c:v>
                </c:pt>
                <c:pt idx="27">
                  <c:v>8.266666322897586E-3</c:v>
                </c:pt>
                <c:pt idx="28">
                  <c:v>8.3424182342437987E-3</c:v>
                </c:pt>
                <c:pt idx="29">
                  <c:v>6.5358925237600559E-3</c:v>
                </c:pt>
                <c:pt idx="30">
                  <c:v>8.7210252367034384E-3</c:v>
                </c:pt>
                <c:pt idx="31">
                  <c:v>9.633210403142068E-3</c:v>
                </c:pt>
                <c:pt idx="32">
                  <c:v>-1.0222102722203807E-3</c:v>
                </c:pt>
                <c:pt idx="33">
                  <c:v>1.5243634768940284E-2</c:v>
                </c:pt>
                <c:pt idx="34">
                  <c:v>-6.0160769145098936E-3</c:v>
                </c:pt>
                <c:pt idx="35">
                  <c:v>-9.0283398480479611E-4</c:v>
                </c:pt>
                <c:pt idx="36">
                  <c:v>3.0939015714737117E-4</c:v>
                </c:pt>
                <c:pt idx="37">
                  <c:v>1.0488639552657376E-2</c:v>
                </c:pt>
                <c:pt idx="38">
                  <c:v>-9.9550331412196595E-3</c:v>
                </c:pt>
                <c:pt idx="39">
                  <c:v>4.2915315899231922E-3</c:v>
                </c:pt>
                <c:pt idx="40">
                  <c:v>-1.094037333111153E-3</c:v>
                </c:pt>
                <c:pt idx="41">
                  <c:v>-5.0167068246118605E-4</c:v>
                </c:pt>
                <c:pt idx="42">
                  <c:v>1.1719759285426345E-2</c:v>
                </c:pt>
                <c:pt idx="43">
                  <c:v>6.7591718593066783E-3</c:v>
                </c:pt>
                <c:pt idx="44">
                  <c:v>3.2444893264269581E-3</c:v>
                </c:pt>
                <c:pt idx="45">
                  <c:v>-3.9529979222924895E-3</c:v>
                </c:pt>
                <c:pt idx="46">
                  <c:v>6.7184045827175295E-3</c:v>
                </c:pt>
                <c:pt idx="47">
                  <c:v>5.2887969763329989E-3</c:v>
                </c:pt>
                <c:pt idx="48">
                  <c:v>1.2962170744964751E-3</c:v>
                </c:pt>
                <c:pt idx="49">
                  <c:v>-2.5895124363103372E-3</c:v>
                </c:pt>
                <c:pt idx="50">
                  <c:v>7.0385892219236414E-3</c:v>
                </c:pt>
                <c:pt idx="51">
                  <c:v>1.6288692804071702E-2</c:v>
                </c:pt>
                <c:pt idx="52">
                  <c:v>-1.1270040119895807E-2</c:v>
                </c:pt>
                <c:pt idx="53">
                  <c:v>1.4324186703235319E-3</c:v>
                </c:pt>
                <c:pt idx="54">
                  <c:v>2.4338545112808862E-3</c:v>
                </c:pt>
                <c:pt idx="55">
                  <c:v>1.7914116654208056E-3</c:v>
                </c:pt>
                <c:pt idx="56">
                  <c:v>6.7896018373939659E-3</c:v>
                </c:pt>
                <c:pt idx="57">
                  <c:v>2.2692707218303853E-3</c:v>
                </c:pt>
                <c:pt idx="58">
                  <c:v>7.9631238332094727E-3</c:v>
                </c:pt>
                <c:pt idx="59">
                  <c:v>-2.9197354399077115E-3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37-4FA3-B0DF-1D63AF023C46}"/>
            </c:ext>
          </c:extLst>
        </c:ser>
        <c:ser>
          <c:idx val="1"/>
          <c:order val="1"/>
          <c:tx>
            <c:strRef>
              <c:f>Parallel_Trends!$C$17</c:f>
              <c:strCache>
                <c:ptCount val="1"/>
                <c:pt idx="0">
                  <c:v>Avg Daily Return — Control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Parallel_Trends!$A$18:$A$77</c:f>
              <c:numCache>
                <c:formatCode>0</c:formatCode>
                <c:ptCount val="60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</c:numCache>
            </c:numRef>
          </c:cat>
          <c:val>
            <c:numRef>
              <c:f>Parallel_Trends!$C$18:$C$77</c:f>
              <c:numCache>
                <c:formatCode>0.0000</c:formatCode>
                <c:ptCount val="60"/>
                <c:pt idx="0">
                  <c:v>-3.565864566358168E-3</c:v>
                </c:pt>
                <c:pt idx="1">
                  <c:v>5.0096359077890897E-3</c:v>
                </c:pt>
                <c:pt idx="2">
                  <c:v>4.3619936622573572E-3</c:v>
                </c:pt>
                <c:pt idx="3">
                  <c:v>-2.3180452919184801E-4</c:v>
                </c:pt>
                <c:pt idx="4">
                  <c:v>3.0867465950001893E-4</c:v>
                </c:pt>
                <c:pt idx="5">
                  <c:v>1.002464654930595E-2</c:v>
                </c:pt>
                <c:pt idx="6">
                  <c:v>-2.6195286850682507E-3</c:v>
                </c:pt>
                <c:pt idx="7">
                  <c:v>4.3924068603070406E-3</c:v>
                </c:pt>
                <c:pt idx="8">
                  <c:v>3.9889105446684779E-3</c:v>
                </c:pt>
                <c:pt idx="9">
                  <c:v>1.2704829952442155E-3</c:v>
                </c:pt>
                <c:pt idx="10">
                  <c:v>-2.1143211656745155E-3</c:v>
                </c:pt>
                <c:pt idx="11">
                  <c:v>2.0715327734575739E-2</c:v>
                </c:pt>
                <c:pt idx="12">
                  <c:v>-6.3516526684341823E-3</c:v>
                </c:pt>
                <c:pt idx="13">
                  <c:v>-2.3242694878379488E-3</c:v>
                </c:pt>
                <c:pt idx="14">
                  <c:v>7.6434921416219655E-4</c:v>
                </c:pt>
                <c:pt idx="15">
                  <c:v>1.6600237225123493E-3</c:v>
                </c:pt>
                <c:pt idx="16">
                  <c:v>-1.2875616777254795E-3</c:v>
                </c:pt>
                <c:pt idx="17">
                  <c:v>7.4349416126800573E-3</c:v>
                </c:pt>
                <c:pt idx="18">
                  <c:v>-4.9076938054661845E-3</c:v>
                </c:pt>
                <c:pt idx="19">
                  <c:v>-1.6497050562969129E-4</c:v>
                </c:pt>
                <c:pt idx="20">
                  <c:v>2.3853924567489581E-4</c:v>
                </c:pt>
                <c:pt idx="21">
                  <c:v>-1.131903696183234E-3</c:v>
                </c:pt>
                <c:pt idx="22">
                  <c:v>-5.6249293675549429E-3</c:v>
                </c:pt>
                <c:pt idx="23">
                  <c:v>-2.387171903095231E-3</c:v>
                </c:pt>
                <c:pt idx="24">
                  <c:v>-7.7293690667008972E-3</c:v>
                </c:pt>
                <c:pt idx="25">
                  <c:v>7.3252250337476179E-3</c:v>
                </c:pt>
                <c:pt idx="26">
                  <c:v>6.8447997533357396E-3</c:v>
                </c:pt>
                <c:pt idx="27">
                  <c:v>8.7447947103292296E-3</c:v>
                </c:pt>
                <c:pt idx="28">
                  <c:v>7.546023051888384E-3</c:v>
                </c:pt>
                <c:pt idx="29">
                  <c:v>1.9434109264792453E-2</c:v>
                </c:pt>
                <c:pt idx="30">
                  <c:v>1.9471975957471965E-3</c:v>
                </c:pt>
                <c:pt idx="31">
                  <c:v>-3.1969749577517304E-3</c:v>
                </c:pt>
                <c:pt idx="32">
                  <c:v>-2.1640921235276122E-2</c:v>
                </c:pt>
                <c:pt idx="33">
                  <c:v>6.3941400148985307E-3</c:v>
                </c:pt>
                <c:pt idx="34">
                  <c:v>4.3357197103384816E-3</c:v>
                </c:pt>
                <c:pt idx="35">
                  <c:v>2.3801939610302416E-3</c:v>
                </c:pt>
                <c:pt idx="36">
                  <c:v>6.3889160952250498E-3</c:v>
                </c:pt>
                <c:pt idx="37">
                  <c:v>2.3084237794806172E-3</c:v>
                </c:pt>
                <c:pt idx="38">
                  <c:v>3.045166231011831E-3</c:v>
                </c:pt>
                <c:pt idx="39">
                  <c:v>2.8074399747247012E-3</c:v>
                </c:pt>
                <c:pt idx="40">
                  <c:v>-4.9852207215492546E-3</c:v>
                </c:pt>
                <c:pt idx="41">
                  <c:v>-8.9648867874596132E-3</c:v>
                </c:pt>
                <c:pt idx="42">
                  <c:v>1.5936505132758284E-2</c:v>
                </c:pt>
                <c:pt idx="43">
                  <c:v>1.0793646161846504E-2</c:v>
                </c:pt>
                <c:pt idx="44">
                  <c:v>-1.5085388529502807E-3</c:v>
                </c:pt>
                <c:pt idx="45">
                  <c:v>-9.4675084620071456E-3</c:v>
                </c:pt>
                <c:pt idx="46">
                  <c:v>7.0468753909220137E-3</c:v>
                </c:pt>
                <c:pt idx="47">
                  <c:v>3.8713101984126918E-4</c:v>
                </c:pt>
                <c:pt idx="48">
                  <c:v>4.4373155633110618E-4</c:v>
                </c:pt>
                <c:pt idx="49">
                  <c:v>-1.0884217887913605E-2</c:v>
                </c:pt>
                <c:pt idx="50">
                  <c:v>-1.3099732056160106E-3</c:v>
                </c:pt>
                <c:pt idx="51">
                  <c:v>7.8758395811558968E-3</c:v>
                </c:pt>
                <c:pt idx="52">
                  <c:v>-1.093158133351071E-2</c:v>
                </c:pt>
                <c:pt idx="53">
                  <c:v>1.1093264754679555E-2</c:v>
                </c:pt>
                <c:pt idx="54">
                  <c:v>5.95615885944456E-4</c:v>
                </c:pt>
                <c:pt idx="55">
                  <c:v>4.6531062795092783E-3</c:v>
                </c:pt>
                <c:pt idx="56">
                  <c:v>1.1648236964289715E-2</c:v>
                </c:pt>
                <c:pt idx="57">
                  <c:v>-3.2550202114819625E-3</c:v>
                </c:pt>
                <c:pt idx="58">
                  <c:v>-1.0904435383355037E-2</c:v>
                </c:pt>
                <c:pt idx="59">
                  <c:v>-1.1048065095434434E-2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37-4FA3-B0DF-1D63AF023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180575"/>
        <c:axId val="1174980847"/>
      </c:lineChart>
      <c:catAx>
        <c:axId val="130018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Trading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80847"/>
        <c:crosses val="autoZero"/>
        <c:auto val="1"/>
        <c:lblAlgn val="ctr"/>
        <c:lblOffset val="100"/>
        <c:noMultiLvlLbl val="0"/>
      </c:catAx>
      <c:valAx>
        <c:axId val="117498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Daily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8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Pre-Announcement Parallel Trends Check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Parallel_Trends!$B$17</c:f>
              <c:strCache>
                <c:ptCount val="1"/>
                <c:pt idx="0">
                  <c:v>Avg Daily Return — Treated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Parallel_Trends!$A$18:$A$77</c:f>
              <c:numCache>
                <c:formatCode>0</c:formatCode>
                <c:ptCount val="60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</c:numCache>
            </c:numRef>
          </c:cat>
          <c:val>
            <c:numRef>
              <c:f>Parallel_Trends!$B$18:$B$77</c:f>
              <c:numCache>
                <c:formatCode>0.0000</c:formatCode>
                <c:ptCount val="60"/>
                <c:pt idx="0">
                  <c:v>1.9114045292175107E-2</c:v>
                </c:pt>
                <c:pt idx="1">
                  <c:v>-7.7137836734535673E-3</c:v>
                </c:pt>
                <c:pt idx="2">
                  <c:v>-4.4244658946159809E-3</c:v>
                </c:pt>
                <c:pt idx="3">
                  <c:v>-1.1899089138851294E-3</c:v>
                </c:pt>
                <c:pt idx="4">
                  <c:v>8.1187924548130619E-3</c:v>
                </c:pt>
                <c:pt idx="5">
                  <c:v>4.8933534100769945E-3</c:v>
                </c:pt>
                <c:pt idx="6">
                  <c:v>2.7000134749012527E-3</c:v>
                </c:pt>
                <c:pt idx="7">
                  <c:v>8.9376987735662276E-3</c:v>
                </c:pt>
                <c:pt idx="8">
                  <c:v>8.1743014579649387E-3</c:v>
                </c:pt>
                <c:pt idx="9">
                  <c:v>2.9076251913361826E-3</c:v>
                </c:pt>
                <c:pt idx="10">
                  <c:v>2.5409287373455935E-3</c:v>
                </c:pt>
                <c:pt idx="11">
                  <c:v>1.3792840318998101E-2</c:v>
                </c:pt>
                <c:pt idx="12">
                  <c:v>-1.1010372748831987E-3</c:v>
                </c:pt>
                <c:pt idx="13">
                  <c:v>2.2085623732217563E-3</c:v>
                </c:pt>
                <c:pt idx="14">
                  <c:v>-2.0159588871597743E-4</c:v>
                </c:pt>
                <c:pt idx="15">
                  <c:v>8.1959266759857648E-3</c:v>
                </c:pt>
                <c:pt idx="16">
                  <c:v>3.8778333625524076E-3</c:v>
                </c:pt>
                <c:pt idx="17">
                  <c:v>-2.270453516614368E-3</c:v>
                </c:pt>
                <c:pt idx="18">
                  <c:v>-1.4437934687671405E-2</c:v>
                </c:pt>
                <c:pt idx="19">
                  <c:v>1.6251917363637736E-3</c:v>
                </c:pt>
                <c:pt idx="20">
                  <c:v>-5.0498522074090332E-3</c:v>
                </c:pt>
                <c:pt idx="21">
                  <c:v>-3.6222776902050668E-4</c:v>
                </c:pt>
                <c:pt idx="22">
                  <c:v>-7.8658791566242892E-3</c:v>
                </c:pt>
                <c:pt idx="23">
                  <c:v>-7.8435814742339183E-4</c:v>
                </c:pt>
                <c:pt idx="24">
                  <c:v>6.7173934792164047E-5</c:v>
                </c:pt>
                <c:pt idx="25">
                  <c:v>-1.7456176453567896E-3</c:v>
                </c:pt>
                <c:pt idx="26">
                  <c:v>5.0442118749291385E-3</c:v>
                </c:pt>
                <c:pt idx="27">
                  <c:v>8.266666322897586E-3</c:v>
                </c:pt>
                <c:pt idx="28">
                  <c:v>8.3424182342437987E-3</c:v>
                </c:pt>
                <c:pt idx="29">
                  <c:v>6.5358925237600559E-3</c:v>
                </c:pt>
                <c:pt idx="30">
                  <c:v>8.7210252367034384E-3</c:v>
                </c:pt>
                <c:pt idx="31">
                  <c:v>9.633210403142068E-3</c:v>
                </c:pt>
                <c:pt idx="32">
                  <c:v>-1.0222102722203807E-3</c:v>
                </c:pt>
                <c:pt idx="33">
                  <c:v>1.5243634768940284E-2</c:v>
                </c:pt>
                <c:pt idx="34">
                  <c:v>-6.0160769145098936E-3</c:v>
                </c:pt>
                <c:pt idx="35">
                  <c:v>-9.0283398480479611E-4</c:v>
                </c:pt>
                <c:pt idx="36">
                  <c:v>3.0939015714737117E-4</c:v>
                </c:pt>
                <c:pt idx="37">
                  <c:v>1.0488639552657376E-2</c:v>
                </c:pt>
                <c:pt idx="38">
                  <c:v>-9.9550331412196595E-3</c:v>
                </c:pt>
                <c:pt idx="39">
                  <c:v>4.2915315899231922E-3</c:v>
                </c:pt>
                <c:pt idx="40">
                  <c:v>-1.094037333111153E-3</c:v>
                </c:pt>
                <c:pt idx="41">
                  <c:v>-5.0167068246118605E-4</c:v>
                </c:pt>
                <c:pt idx="42">
                  <c:v>1.1719759285426345E-2</c:v>
                </c:pt>
                <c:pt idx="43">
                  <c:v>6.7591718593066783E-3</c:v>
                </c:pt>
                <c:pt idx="44">
                  <c:v>3.2444893264269581E-3</c:v>
                </c:pt>
                <c:pt idx="45">
                  <c:v>-3.9529979222924895E-3</c:v>
                </c:pt>
                <c:pt idx="46">
                  <c:v>6.7184045827175295E-3</c:v>
                </c:pt>
                <c:pt idx="47">
                  <c:v>5.2887969763329989E-3</c:v>
                </c:pt>
                <c:pt idx="48">
                  <c:v>1.2962170744964751E-3</c:v>
                </c:pt>
                <c:pt idx="49">
                  <c:v>-2.5895124363103372E-3</c:v>
                </c:pt>
                <c:pt idx="50">
                  <c:v>7.0385892219236414E-3</c:v>
                </c:pt>
                <c:pt idx="51">
                  <c:v>1.6288692804071702E-2</c:v>
                </c:pt>
                <c:pt idx="52">
                  <c:v>-1.1270040119895807E-2</c:v>
                </c:pt>
                <c:pt idx="53">
                  <c:v>1.4324186703235319E-3</c:v>
                </c:pt>
                <c:pt idx="54">
                  <c:v>2.4338545112808862E-3</c:v>
                </c:pt>
                <c:pt idx="55">
                  <c:v>1.7914116654208056E-3</c:v>
                </c:pt>
                <c:pt idx="56">
                  <c:v>6.7896018373939659E-3</c:v>
                </c:pt>
                <c:pt idx="57">
                  <c:v>2.2692707218303853E-3</c:v>
                </c:pt>
                <c:pt idx="58">
                  <c:v>7.9631238332094727E-3</c:v>
                </c:pt>
                <c:pt idx="59">
                  <c:v>-2.9197354399077115E-3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46-4961-975B-84C78CD7B38E}"/>
            </c:ext>
          </c:extLst>
        </c:ser>
        <c:ser>
          <c:idx val="1"/>
          <c:order val="1"/>
          <c:tx>
            <c:strRef>
              <c:f>Parallel_Trends!$C$17</c:f>
              <c:strCache>
                <c:ptCount val="1"/>
                <c:pt idx="0">
                  <c:v>Avg Daily Return — Control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Parallel_Trends!$A$18:$A$77</c:f>
              <c:numCache>
                <c:formatCode>0</c:formatCode>
                <c:ptCount val="60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</c:numCache>
            </c:numRef>
          </c:cat>
          <c:val>
            <c:numRef>
              <c:f>Parallel_Trends!$C$18:$C$77</c:f>
              <c:numCache>
                <c:formatCode>0.0000</c:formatCode>
                <c:ptCount val="60"/>
                <c:pt idx="0">
                  <c:v>-3.565864566358168E-3</c:v>
                </c:pt>
                <c:pt idx="1">
                  <c:v>5.0096359077890897E-3</c:v>
                </c:pt>
                <c:pt idx="2">
                  <c:v>4.3619936622573572E-3</c:v>
                </c:pt>
                <c:pt idx="3">
                  <c:v>-2.3180452919184801E-4</c:v>
                </c:pt>
                <c:pt idx="4">
                  <c:v>3.0867465950001893E-4</c:v>
                </c:pt>
                <c:pt idx="5">
                  <c:v>1.002464654930595E-2</c:v>
                </c:pt>
                <c:pt idx="6">
                  <c:v>-2.6195286850682507E-3</c:v>
                </c:pt>
                <c:pt idx="7">
                  <c:v>4.3924068603070406E-3</c:v>
                </c:pt>
                <c:pt idx="8">
                  <c:v>3.9889105446684779E-3</c:v>
                </c:pt>
                <c:pt idx="9">
                  <c:v>1.2704829952442155E-3</c:v>
                </c:pt>
                <c:pt idx="10">
                  <c:v>-2.1143211656745155E-3</c:v>
                </c:pt>
                <c:pt idx="11">
                  <c:v>2.0715327734575739E-2</c:v>
                </c:pt>
                <c:pt idx="12">
                  <c:v>-6.3516526684341823E-3</c:v>
                </c:pt>
                <c:pt idx="13">
                  <c:v>-2.3242694878379488E-3</c:v>
                </c:pt>
                <c:pt idx="14">
                  <c:v>7.6434921416219655E-4</c:v>
                </c:pt>
                <c:pt idx="15">
                  <c:v>1.6600237225123493E-3</c:v>
                </c:pt>
                <c:pt idx="16">
                  <c:v>-1.2875616777254795E-3</c:v>
                </c:pt>
                <c:pt idx="17">
                  <c:v>7.4349416126800573E-3</c:v>
                </c:pt>
                <c:pt idx="18">
                  <c:v>-4.9076938054661845E-3</c:v>
                </c:pt>
                <c:pt idx="19">
                  <c:v>-1.6497050562969129E-4</c:v>
                </c:pt>
                <c:pt idx="20">
                  <c:v>2.3853924567489581E-4</c:v>
                </c:pt>
                <c:pt idx="21">
                  <c:v>-1.131903696183234E-3</c:v>
                </c:pt>
                <c:pt idx="22">
                  <c:v>-5.6249293675549429E-3</c:v>
                </c:pt>
                <c:pt idx="23">
                  <c:v>-2.387171903095231E-3</c:v>
                </c:pt>
                <c:pt idx="24">
                  <c:v>-7.7293690667008972E-3</c:v>
                </c:pt>
                <c:pt idx="25">
                  <c:v>7.3252250337476179E-3</c:v>
                </c:pt>
                <c:pt idx="26">
                  <c:v>6.8447997533357396E-3</c:v>
                </c:pt>
                <c:pt idx="27">
                  <c:v>8.7447947103292296E-3</c:v>
                </c:pt>
                <c:pt idx="28">
                  <c:v>7.546023051888384E-3</c:v>
                </c:pt>
                <c:pt idx="29">
                  <c:v>1.9434109264792453E-2</c:v>
                </c:pt>
                <c:pt idx="30">
                  <c:v>1.9471975957471965E-3</c:v>
                </c:pt>
                <c:pt idx="31">
                  <c:v>-3.1969749577517304E-3</c:v>
                </c:pt>
                <c:pt idx="32">
                  <c:v>-2.1640921235276122E-2</c:v>
                </c:pt>
                <c:pt idx="33">
                  <c:v>6.3941400148985307E-3</c:v>
                </c:pt>
                <c:pt idx="34">
                  <c:v>4.3357197103384816E-3</c:v>
                </c:pt>
                <c:pt idx="35">
                  <c:v>2.3801939610302416E-3</c:v>
                </c:pt>
                <c:pt idx="36">
                  <c:v>6.3889160952250498E-3</c:v>
                </c:pt>
                <c:pt idx="37">
                  <c:v>2.3084237794806172E-3</c:v>
                </c:pt>
                <c:pt idx="38">
                  <c:v>3.045166231011831E-3</c:v>
                </c:pt>
                <c:pt idx="39">
                  <c:v>2.8074399747247012E-3</c:v>
                </c:pt>
                <c:pt idx="40">
                  <c:v>-4.9852207215492546E-3</c:v>
                </c:pt>
                <c:pt idx="41">
                  <c:v>-8.9648867874596132E-3</c:v>
                </c:pt>
                <c:pt idx="42">
                  <c:v>1.5936505132758284E-2</c:v>
                </c:pt>
                <c:pt idx="43">
                  <c:v>1.0793646161846504E-2</c:v>
                </c:pt>
                <c:pt idx="44">
                  <c:v>-1.5085388529502807E-3</c:v>
                </c:pt>
                <c:pt idx="45">
                  <c:v>-9.4675084620071456E-3</c:v>
                </c:pt>
                <c:pt idx="46">
                  <c:v>7.0468753909220137E-3</c:v>
                </c:pt>
                <c:pt idx="47">
                  <c:v>3.8713101984126918E-4</c:v>
                </c:pt>
                <c:pt idx="48">
                  <c:v>4.4373155633110618E-4</c:v>
                </c:pt>
                <c:pt idx="49">
                  <c:v>-1.0884217887913605E-2</c:v>
                </c:pt>
                <c:pt idx="50">
                  <c:v>-1.3099732056160106E-3</c:v>
                </c:pt>
                <c:pt idx="51">
                  <c:v>7.8758395811558968E-3</c:v>
                </c:pt>
                <c:pt idx="52">
                  <c:v>-1.093158133351071E-2</c:v>
                </c:pt>
                <c:pt idx="53">
                  <c:v>1.1093264754679555E-2</c:v>
                </c:pt>
                <c:pt idx="54">
                  <c:v>5.95615885944456E-4</c:v>
                </c:pt>
                <c:pt idx="55">
                  <c:v>4.6531062795092783E-3</c:v>
                </c:pt>
                <c:pt idx="56">
                  <c:v>1.1648236964289715E-2</c:v>
                </c:pt>
                <c:pt idx="57">
                  <c:v>-3.2550202114819625E-3</c:v>
                </c:pt>
                <c:pt idx="58">
                  <c:v>-1.0904435383355037E-2</c:v>
                </c:pt>
                <c:pt idx="59">
                  <c:v>-1.1048065095434434E-2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46-4961-975B-84C78CD7B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738432"/>
        <c:axId val="757804944"/>
      </c:lineChart>
      <c:catAx>
        <c:axId val="77173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Trading Day (days before announcement)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04944"/>
        <c:crosses val="autoZero"/>
        <c:auto val="1"/>
        <c:lblAlgn val="ctr"/>
        <c:lblOffset val="100"/>
        <c:noMultiLvlLbl val="0"/>
      </c:catAx>
      <c:valAx>
        <c:axId val="75780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Daily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73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1ADF8E-FA91-149C-5F0F-86C2C004E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81</xdr:row>
      <xdr:rowOff>0</xdr:rowOff>
    </xdr:from>
    <xdr:to>
      <xdr:col>12</xdr:col>
      <xdr:colOff>0</xdr:colOff>
      <xdr:row>106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EEBC09-A777-CF50-AF6A-0511FDD2D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6FEC47-3876-4298-8C14-EAC5B9D3E16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023a2f4-cd13-4fee-91cb-0e006e36ed37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9000-81A1-4157-A077-55FDEA60CDE9}">
  <dimension ref="A1:H1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.46484375" customWidth="1"/>
    <col min="2" max="2" width="33.796875" customWidth="1"/>
    <col min="3" max="3" width="14.19921875" customWidth="1"/>
    <col min="4" max="4" width="12.46484375" customWidth="1"/>
    <col min="5" max="5" width="31.1328125" customWidth="1"/>
    <col min="6" max="6" width="24.86328125" customWidth="1"/>
    <col min="7" max="7" width="24" customWidth="1"/>
    <col min="8" max="8" width="28.46484375" customWidth="1"/>
  </cols>
  <sheetData>
    <row r="1" spans="1:8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45">
      <c r="A2" t="s">
        <v>8</v>
      </c>
      <c r="B2" t="s">
        <v>9</v>
      </c>
      <c r="C2" s="5" t="s">
        <v>10</v>
      </c>
      <c r="D2" s="5">
        <v>1</v>
      </c>
      <c r="E2" t="s">
        <v>11</v>
      </c>
      <c r="F2" s="1">
        <v>45323</v>
      </c>
      <c r="G2" s="1">
        <v>45323</v>
      </c>
      <c r="H2" s="4">
        <v>0.5</v>
      </c>
    </row>
    <row r="3" spans="1:8" x14ac:dyDescent="0.45">
      <c r="A3" t="s">
        <v>12</v>
      </c>
      <c r="B3" t="s">
        <v>13</v>
      </c>
      <c r="C3" s="5" t="s">
        <v>14</v>
      </c>
      <c r="D3" s="5">
        <v>1</v>
      </c>
      <c r="E3" t="s">
        <v>15</v>
      </c>
      <c r="F3" s="1">
        <v>45323</v>
      </c>
      <c r="G3" s="1"/>
      <c r="H3" s="4"/>
    </row>
    <row r="4" spans="1:8" x14ac:dyDescent="0.45">
      <c r="A4" t="s">
        <v>16</v>
      </c>
      <c r="B4" t="s">
        <v>17</v>
      </c>
      <c r="C4" s="5" t="s">
        <v>10</v>
      </c>
      <c r="D4" s="5">
        <v>2</v>
      </c>
      <c r="E4" t="s">
        <v>11</v>
      </c>
      <c r="F4" s="1">
        <v>45407</v>
      </c>
      <c r="G4" s="1">
        <v>45407</v>
      </c>
      <c r="H4" s="4">
        <v>0.2</v>
      </c>
    </row>
    <row r="5" spans="1:8" x14ac:dyDescent="0.45">
      <c r="A5" t="s">
        <v>18</v>
      </c>
      <c r="B5" t="s">
        <v>19</v>
      </c>
      <c r="C5" s="5" t="s">
        <v>14</v>
      </c>
      <c r="D5" s="5">
        <v>2</v>
      </c>
      <c r="E5" t="s">
        <v>20</v>
      </c>
      <c r="F5" s="1">
        <v>45407</v>
      </c>
      <c r="G5" s="1"/>
      <c r="H5" s="4"/>
    </row>
    <row r="6" spans="1:8" x14ac:dyDescent="0.45">
      <c r="A6" t="s">
        <v>21</v>
      </c>
      <c r="B6" t="s">
        <v>22</v>
      </c>
      <c r="C6" s="5" t="s">
        <v>10</v>
      </c>
      <c r="D6" s="5">
        <v>3</v>
      </c>
      <c r="E6" t="s">
        <v>20</v>
      </c>
      <c r="F6" s="1">
        <v>45350</v>
      </c>
      <c r="G6" s="1">
        <v>45350</v>
      </c>
      <c r="H6" s="4">
        <v>0.4</v>
      </c>
    </row>
    <row r="7" spans="1:8" x14ac:dyDescent="0.45">
      <c r="A7" t="s">
        <v>23</v>
      </c>
      <c r="B7" t="s">
        <v>24</v>
      </c>
      <c r="C7" s="5" t="s">
        <v>14</v>
      </c>
      <c r="D7" s="5">
        <v>3</v>
      </c>
      <c r="E7" t="s">
        <v>20</v>
      </c>
      <c r="F7" s="1">
        <v>45350</v>
      </c>
      <c r="G7" s="1"/>
      <c r="H7" s="4"/>
    </row>
    <row r="8" spans="1:8" x14ac:dyDescent="0.45">
      <c r="A8" t="s">
        <v>25</v>
      </c>
      <c r="B8" t="s">
        <v>26</v>
      </c>
      <c r="C8" s="5" t="s">
        <v>10</v>
      </c>
      <c r="D8" s="5">
        <v>4</v>
      </c>
      <c r="E8" t="s">
        <v>15</v>
      </c>
      <c r="F8" s="1">
        <v>45344</v>
      </c>
      <c r="G8" s="1">
        <v>45344</v>
      </c>
      <c r="H8" s="4">
        <v>8.75</v>
      </c>
    </row>
    <row r="9" spans="1:8" x14ac:dyDescent="0.45">
      <c r="A9" t="s">
        <v>27</v>
      </c>
      <c r="B9" t="s">
        <v>28</v>
      </c>
      <c r="C9" s="5" t="s">
        <v>14</v>
      </c>
      <c r="D9" s="5">
        <v>4</v>
      </c>
      <c r="E9" t="s">
        <v>15</v>
      </c>
      <c r="F9" s="1">
        <v>45344</v>
      </c>
      <c r="G9" s="1"/>
      <c r="H9" s="4"/>
    </row>
    <row r="10" spans="1:8" x14ac:dyDescent="0.45">
      <c r="A10" t="s">
        <v>29</v>
      </c>
      <c r="B10" t="s">
        <v>30</v>
      </c>
      <c r="C10" s="5" t="s">
        <v>10</v>
      </c>
      <c r="D10" s="5">
        <v>5</v>
      </c>
      <c r="E10" t="s">
        <v>11</v>
      </c>
      <c r="F10" s="1">
        <v>45175</v>
      </c>
      <c r="G10" s="1">
        <v>45175</v>
      </c>
      <c r="H10" s="4">
        <v>0.65</v>
      </c>
    </row>
    <row r="11" spans="1:8" x14ac:dyDescent="0.45">
      <c r="A11" t="s">
        <v>31</v>
      </c>
      <c r="B11" t="s">
        <v>32</v>
      </c>
      <c r="C11" s="5" t="s">
        <v>14</v>
      </c>
      <c r="D11" s="5">
        <v>5</v>
      </c>
      <c r="E11" t="s">
        <v>11</v>
      </c>
      <c r="F11" s="1">
        <v>45175</v>
      </c>
      <c r="G11" s="1"/>
      <c r="H11" s="4"/>
    </row>
    <row r="12" spans="1:8" x14ac:dyDescent="0.45">
      <c r="A12" t="s">
        <v>33</v>
      </c>
      <c r="B12" t="s">
        <v>34</v>
      </c>
      <c r="C12" s="5" t="s">
        <v>35</v>
      </c>
      <c r="D12" s="5"/>
      <c r="F12" s="1"/>
      <c r="G12" s="1"/>
      <c r="H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F754-6139-43C4-8F1A-9D2016605C1F}">
  <dimension ref="A1:BX626"/>
  <sheetViews>
    <sheetView topLeftCell="BL1"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1" max="1" width="14.19921875" customWidth="1"/>
    <col min="2" max="6" width="11" customWidth="1"/>
    <col min="7" max="7" width="3.19921875" customWidth="1"/>
    <col min="8" max="8" width="14.19921875" customWidth="1"/>
    <col min="9" max="13" width="11" customWidth="1"/>
    <col min="14" max="14" width="3.19921875" customWidth="1"/>
    <col min="15" max="15" width="14.19921875" customWidth="1"/>
    <col min="16" max="20" width="11" customWidth="1"/>
    <col min="21" max="21" width="3.19921875" customWidth="1"/>
    <col min="22" max="22" width="14.19921875" customWidth="1"/>
    <col min="23" max="27" width="11" customWidth="1"/>
    <col min="28" max="28" width="3.19921875" customWidth="1"/>
    <col min="29" max="29" width="14.19921875" customWidth="1"/>
    <col min="30" max="34" width="11" customWidth="1"/>
    <col min="35" max="35" width="3.19921875" customWidth="1"/>
    <col min="36" max="36" width="14.19921875" customWidth="1"/>
    <col min="37" max="41" width="11" customWidth="1"/>
    <col min="42" max="42" width="3.19921875" customWidth="1"/>
    <col min="43" max="43" width="14.19921875" customWidth="1"/>
    <col min="44" max="48" width="11" customWidth="1"/>
    <col min="49" max="49" width="3.19921875" customWidth="1"/>
    <col min="50" max="50" width="14.19921875" customWidth="1"/>
    <col min="51" max="55" width="11" customWidth="1"/>
    <col min="56" max="56" width="3.19921875" customWidth="1"/>
    <col min="57" max="57" width="14.19921875" customWidth="1"/>
    <col min="58" max="62" width="11" customWidth="1"/>
    <col min="63" max="63" width="3.19921875" customWidth="1"/>
    <col min="64" max="64" width="14.19921875" customWidth="1"/>
    <col min="65" max="69" width="11" customWidth="1"/>
    <col min="70" max="70" width="3.19921875" customWidth="1"/>
    <col min="71" max="71" width="14.19921875" customWidth="1"/>
    <col min="72" max="76" width="11" customWidth="1"/>
  </cols>
  <sheetData>
    <row r="1" spans="1:76" ht="15.75" x14ac:dyDescent="0.5">
      <c r="A1" s="6" t="s">
        <v>8</v>
      </c>
      <c r="H1" s="6" t="s">
        <v>12</v>
      </c>
      <c r="O1" s="6" t="s">
        <v>16</v>
      </c>
      <c r="V1" s="6" t="s">
        <v>18</v>
      </c>
      <c r="AC1" s="6" t="s">
        <v>21</v>
      </c>
      <c r="AJ1" s="6" t="s">
        <v>23</v>
      </c>
      <c r="AQ1" s="6" t="s">
        <v>25</v>
      </c>
      <c r="AX1" s="6" t="s">
        <v>27</v>
      </c>
      <c r="BE1" s="6" t="s">
        <v>29</v>
      </c>
      <c r="BL1" s="6" t="s">
        <v>31</v>
      </c>
      <c r="BS1" s="6" t="s">
        <v>33</v>
      </c>
    </row>
    <row r="2" spans="1:76" x14ac:dyDescent="0.4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V2" s="3" t="s">
        <v>36</v>
      </c>
      <c r="W2" s="3" t="s">
        <v>37</v>
      </c>
      <c r="X2" s="3" t="s">
        <v>38</v>
      </c>
      <c r="Y2" s="3" t="s">
        <v>39</v>
      </c>
      <c r="Z2" s="3" t="s">
        <v>40</v>
      </c>
      <c r="AA2" s="3" t="s">
        <v>41</v>
      </c>
      <c r="AC2" s="3" t="s">
        <v>36</v>
      </c>
      <c r="AD2" s="3" t="s">
        <v>37</v>
      </c>
      <c r="AE2" s="3" t="s">
        <v>38</v>
      </c>
      <c r="AF2" s="3" t="s">
        <v>39</v>
      </c>
      <c r="AG2" s="3" t="s">
        <v>40</v>
      </c>
      <c r="AH2" s="3" t="s">
        <v>41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Q2" s="3" t="s">
        <v>36</v>
      </c>
      <c r="AR2" s="3" t="s">
        <v>37</v>
      </c>
      <c r="AS2" s="3" t="s">
        <v>38</v>
      </c>
      <c r="AT2" s="3" t="s">
        <v>39</v>
      </c>
      <c r="AU2" s="3" t="s">
        <v>40</v>
      </c>
      <c r="AV2" s="3" t="s">
        <v>41</v>
      </c>
      <c r="AX2" s="3" t="s">
        <v>36</v>
      </c>
      <c r="AY2" s="3" t="s">
        <v>37</v>
      </c>
      <c r="AZ2" s="3" t="s">
        <v>38</v>
      </c>
      <c r="BA2" s="3" t="s">
        <v>39</v>
      </c>
      <c r="BB2" s="3" t="s">
        <v>40</v>
      </c>
      <c r="BC2" s="3" t="s">
        <v>41</v>
      </c>
      <c r="BE2" s="3" t="s">
        <v>36</v>
      </c>
      <c r="BF2" s="3" t="s">
        <v>37</v>
      </c>
      <c r="BG2" s="3" t="s">
        <v>38</v>
      </c>
      <c r="BH2" s="3" t="s">
        <v>39</v>
      </c>
      <c r="BI2" s="3" t="s">
        <v>40</v>
      </c>
      <c r="BJ2" s="3" t="s">
        <v>41</v>
      </c>
      <c r="BL2" s="3" t="s">
        <v>36</v>
      </c>
      <c r="BM2" s="3" t="s">
        <v>37</v>
      </c>
      <c r="BN2" s="3" t="s">
        <v>38</v>
      </c>
      <c r="BO2" s="3" t="s">
        <v>39</v>
      </c>
      <c r="BP2" s="3" t="s">
        <v>40</v>
      </c>
      <c r="BQ2" s="3" t="s">
        <v>41</v>
      </c>
      <c r="BS2" s="3" t="s">
        <v>36</v>
      </c>
      <c r="BT2" s="3" t="s">
        <v>37</v>
      </c>
      <c r="BU2" s="3" t="s">
        <v>38</v>
      </c>
      <c r="BV2" s="3" t="s">
        <v>39</v>
      </c>
      <c r="BW2" s="3" t="s">
        <v>40</v>
      </c>
      <c r="BX2" s="3" t="s">
        <v>41</v>
      </c>
    </row>
    <row r="3" spans="1:76" x14ac:dyDescent="0.45">
      <c r="A3" s="1">
        <v>44929</v>
      </c>
      <c r="B3">
        <v>122.82</v>
      </c>
      <c r="C3">
        <v>126.37</v>
      </c>
      <c r="D3">
        <v>122.28</v>
      </c>
      <c r="E3">
        <v>124.74</v>
      </c>
      <c r="F3">
        <v>35528531</v>
      </c>
      <c r="H3" s="1">
        <v>44929</v>
      </c>
      <c r="I3">
        <v>85.46</v>
      </c>
      <c r="J3">
        <v>86.96</v>
      </c>
      <c r="K3">
        <v>84.204999999999998</v>
      </c>
      <c r="L3">
        <v>85.82</v>
      </c>
      <c r="M3">
        <v>76706040</v>
      </c>
      <c r="O3" s="1">
        <v>44929</v>
      </c>
      <c r="P3">
        <v>89.261399999999995</v>
      </c>
      <c r="Q3">
        <v>90.721100000000007</v>
      </c>
      <c r="R3">
        <v>88.200199999999995</v>
      </c>
      <c r="S3">
        <v>88.798000000000002</v>
      </c>
      <c r="T3">
        <v>28233202</v>
      </c>
      <c r="V3" s="1">
        <v>44929</v>
      </c>
      <c r="W3">
        <v>340.16</v>
      </c>
      <c r="X3">
        <v>345.82</v>
      </c>
      <c r="Y3">
        <v>331.92</v>
      </c>
      <c r="Z3">
        <v>336.92</v>
      </c>
      <c r="AA3">
        <v>2229104</v>
      </c>
      <c r="AC3" s="1">
        <v>44929</v>
      </c>
      <c r="AD3">
        <v>135.19</v>
      </c>
      <c r="AE3">
        <v>136.94999999999999</v>
      </c>
      <c r="AF3">
        <v>133.03</v>
      </c>
      <c r="AG3">
        <v>134.78</v>
      </c>
      <c r="AH3">
        <v>8196354</v>
      </c>
      <c r="AJ3" s="1">
        <v>44929</v>
      </c>
      <c r="AK3">
        <v>79.016000000000005</v>
      </c>
      <c r="AL3">
        <v>79.73</v>
      </c>
      <c r="AM3">
        <v>76.13</v>
      </c>
      <c r="AN3">
        <v>77.099999999999994</v>
      </c>
      <c r="AO3">
        <v>5440380</v>
      </c>
      <c r="AQ3" s="1">
        <v>44929</v>
      </c>
      <c r="AR3">
        <v>80.057599999999994</v>
      </c>
      <c r="AS3">
        <v>80.456999999999994</v>
      </c>
      <c r="AT3">
        <v>78.751599999999996</v>
      </c>
      <c r="AU3">
        <v>79.797700000000006</v>
      </c>
      <c r="AV3">
        <v>6799665</v>
      </c>
      <c r="AX3" s="1">
        <v>44929</v>
      </c>
      <c r="AY3">
        <v>87.385000000000005</v>
      </c>
      <c r="AZ3">
        <v>88.14</v>
      </c>
      <c r="BA3">
        <v>84.3</v>
      </c>
      <c r="BB3">
        <v>84.9</v>
      </c>
      <c r="BC3">
        <v>3901185</v>
      </c>
      <c r="BE3" s="1">
        <v>44929</v>
      </c>
      <c r="BF3">
        <v>139</v>
      </c>
      <c r="BG3">
        <v>140.09</v>
      </c>
      <c r="BH3">
        <v>136.26</v>
      </c>
      <c r="BI3">
        <v>139.04</v>
      </c>
      <c r="BJ3">
        <v>8245426</v>
      </c>
      <c r="BL3" s="1">
        <v>44929</v>
      </c>
      <c r="BM3">
        <v>342.06</v>
      </c>
      <c r="BN3">
        <v>345.53</v>
      </c>
      <c r="BO3">
        <v>337.18</v>
      </c>
      <c r="BP3">
        <v>341.58</v>
      </c>
      <c r="BQ3">
        <v>1524126</v>
      </c>
      <c r="BS3" s="1">
        <v>44929</v>
      </c>
      <c r="BT3">
        <v>372.69900000000001</v>
      </c>
      <c r="BU3">
        <v>374.69799999999998</v>
      </c>
      <c r="BV3">
        <v>366.35899999999998</v>
      </c>
      <c r="BW3">
        <v>369.25700000000001</v>
      </c>
      <c r="BX3">
        <v>77194556</v>
      </c>
    </row>
    <row r="4" spans="1:76" x14ac:dyDescent="0.45">
      <c r="A4" s="1">
        <v>44930</v>
      </c>
      <c r="B4">
        <v>127.38</v>
      </c>
      <c r="C4">
        <v>129.0498</v>
      </c>
      <c r="D4">
        <v>125.85</v>
      </c>
      <c r="E4">
        <v>127.37</v>
      </c>
      <c r="F4">
        <v>32397094</v>
      </c>
      <c r="H4" s="1">
        <v>44930</v>
      </c>
      <c r="I4">
        <v>86.55</v>
      </c>
      <c r="J4">
        <v>86.98</v>
      </c>
      <c r="K4">
        <v>83.36</v>
      </c>
      <c r="L4">
        <v>85.14</v>
      </c>
      <c r="M4">
        <v>68885123</v>
      </c>
      <c r="O4" s="1">
        <v>44930</v>
      </c>
      <c r="P4">
        <v>90.023600000000002</v>
      </c>
      <c r="Q4">
        <v>90.322599999999994</v>
      </c>
      <c r="R4">
        <v>86.955799999999996</v>
      </c>
      <c r="S4">
        <v>87.761799999999994</v>
      </c>
      <c r="T4">
        <v>34981128</v>
      </c>
      <c r="V4" s="1">
        <v>44930</v>
      </c>
      <c r="W4">
        <v>342.89</v>
      </c>
      <c r="X4">
        <v>345.62920000000003</v>
      </c>
      <c r="Y4">
        <v>336.73</v>
      </c>
      <c r="Z4">
        <v>341.41</v>
      </c>
      <c r="AA4">
        <v>2186849</v>
      </c>
      <c r="AC4" s="1">
        <v>44930</v>
      </c>
      <c r="AD4">
        <v>141.22</v>
      </c>
      <c r="AE4">
        <v>141.85</v>
      </c>
      <c r="AF4">
        <v>137.61500000000001</v>
      </c>
      <c r="AG4">
        <v>139.59</v>
      </c>
      <c r="AH4">
        <v>14322576</v>
      </c>
      <c r="AJ4" s="1">
        <v>44930</v>
      </c>
      <c r="AK4">
        <v>78.19</v>
      </c>
      <c r="AL4">
        <v>79.412000000000006</v>
      </c>
      <c r="AM4">
        <v>76.947999999999993</v>
      </c>
      <c r="AN4">
        <v>78.77</v>
      </c>
      <c r="AO4">
        <v>7025085</v>
      </c>
      <c r="AQ4" s="1">
        <v>44930</v>
      </c>
      <c r="AR4">
        <v>81.235699999999994</v>
      </c>
      <c r="AS4">
        <v>82.993300000000005</v>
      </c>
      <c r="AT4">
        <v>80.762299999999996</v>
      </c>
      <c r="AU4">
        <v>82.869399999999999</v>
      </c>
      <c r="AV4">
        <v>9375602</v>
      </c>
      <c r="AX4" s="1">
        <v>44930</v>
      </c>
      <c r="AY4">
        <v>85.89</v>
      </c>
      <c r="AZ4">
        <v>88.84</v>
      </c>
      <c r="BA4">
        <v>84.79</v>
      </c>
      <c r="BB4">
        <v>88.72</v>
      </c>
      <c r="BC4">
        <v>4817088</v>
      </c>
      <c r="BE4" s="1">
        <v>44930</v>
      </c>
      <c r="BF4">
        <v>140.5</v>
      </c>
      <c r="BG4">
        <v>140.97999999999999</v>
      </c>
      <c r="BH4">
        <v>137.36000000000001</v>
      </c>
      <c r="BI4">
        <v>139.96</v>
      </c>
      <c r="BJ4">
        <v>6900798</v>
      </c>
      <c r="BL4" s="1">
        <v>44930</v>
      </c>
      <c r="BM4">
        <v>347.01</v>
      </c>
      <c r="BN4">
        <v>355.92570000000001</v>
      </c>
      <c r="BO4">
        <v>345.21</v>
      </c>
      <c r="BP4">
        <v>354</v>
      </c>
      <c r="BQ4">
        <v>1643217</v>
      </c>
      <c r="BS4" s="1">
        <v>44930</v>
      </c>
      <c r="BT4">
        <v>371.54599999999999</v>
      </c>
      <c r="BU4">
        <v>374.16399999999999</v>
      </c>
      <c r="BV4">
        <v>368.46199999999999</v>
      </c>
      <c r="BW4">
        <v>372.108</v>
      </c>
      <c r="BX4">
        <v>88624980</v>
      </c>
    </row>
    <row r="5" spans="1:76" x14ac:dyDescent="0.45">
      <c r="A5" s="1">
        <v>44931</v>
      </c>
      <c r="B5">
        <v>126.125</v>
      </c>
      <c r="C5">
        <v>128.52000000000001</v>
      </c>
      <c r="D5">
        <v>124.54</v>
      </c>
      <c r="E5">
        <v>126.94</v>
      </c>
      <c r="F5">
        <v>25447099</v>
      </c>
      <c r="H5" s="1">
        <v>44931</v>
      </c>
      <c r="I5">
        <v>85.33</v>
      </c>
      <c r="J5">
        <v>85.42</v>
      </c>
      <c r="K5">
        <v>83.07</v>
      </c>
      <c r="L5">
        <v>83.12</v>
      </c>
      <c r="M5">
        <v>67930825</v>
      </c>
      <c r="O5" s="1">
        <v>44931</v>
      </c>
      <c r="P5">
        <v>87.153999999999996</v>
      </c>
      <c r="Q5">
        <v>87.253699999999995</v>
      </c>
      <c r="R5">
        <v>85.589699999999993</v>
      </c>
      <c r="S5">
        <v>85.8887</v>
      </c>
      <c r="T5">
        <v>27292957</v>
      </c>
      <c r="V5" s="1">
        <v>44931</v>
      </c>
      <c r="W5">
        <v>337.53</v>
      </c>
      <c r="X5">
        <v>337.55</v>
      </c>
      <c r="Y5">
        <v>328.16</v>
      </c>
      <c r="Z5">
        <v>328.44</v>
      </c>
      <c r="AA5">
        <v>2081625</v>
      </c>
      <c r="AC5" s="1">
        <v>44931</v>
      </c>
      <c r="AD5">
        <v>137.63999999999999</v>
      </c>
      <c r="AE5">
        <v>138.59</v>
      </c>
      <c r="AF5">
        <v>134.24</v>
      </c>
      <c r="AG5">
        <v>136.34</v>
      </c>
      <c r="AH5">
        <v>8493489</v>
      </c>
      <c r="AJ5" s="1">
        <v>44931</v>
      </c>
      <c r="AK5">
        <v>77.69</v>
      </c>
      <c r="AL5">
        <v>77.94</v>
      </c>
      <c r="AM5">
        <v>73.05</v>
      </c>
      <c r="AN5">
        <v>73.263999999999996</v>
      </c>
      <c r="AO5">
        <v>8950220</v>
      </c>
      <c r="AQ5" s="1">
        <v>44931</v>
      </c>
      <c r="AR5">
        <v>81.89</v>
      </c>
      <c r="AS5">
        <v>84.559100000000001</v>
      </c>
      <c r="AT5">
        <v>81.89</v>
      </c>
      <c r="AU5">
        <v>84.224199999999996</v>
      </c>
      <c r="AV5">
        <v>9576995</v>
      </c>
      <c r="AX5" s="1">
        <v>44931</v>
      </c>
      <c r="AY5">
        <v>88.48</v>
      </c>
      <c r="AZ5">
        <v>88.5</v>
      </c>
      <c r="BA5">
        <v>86.75</v>
      </c>
      <c r="BB5">
        <v>87.71</v>
      </c>
      <c r="BC5">
        <v>3419036</v>
      </c>
      <c r="BE5" s="1">
        <v>44931</v>
      </c>
      <c r="BF5">
        <v>140.63</v>
      </c>
      <c r="BG5">
        <v>145.1199</v>
      </c>
      <c r="BH5">
        <v>140.16</v>
      </c>
      <c r="BI5">
        <v>144.47999999999999</v>
      </c>
      <c r="BJ5">
        <v>9254901</v>
      </c>
      <c r="BL5" s="1">
        <v>44931</v>
      </c>
      <c r="BM5">
        <v>362.4</v>
      </c>
      <c r="BN5">
        <v>365.88</v>
      </c>
      <c r="BO5">
        <v>355.37</v>
      </c>
      <c r="BP5">
        <v>361.43</v>
      </c>
      <c r="BQ5">
        <v>1490586</v>
      </c>
      <c r="BS5" s="1">
        <v>44931</v>
      </c>
      <c r="BT5">
        <v>370.13</v>
      </c>
      <c r="BU5">
        <v>370.24599999999998</v>
      </c>
      <c r="BV5">
        <v>367.26</v>
      </c>
      <c r="BW5">
        <v>367.86099999999999</v>
      </c>
      <c r="BX5">
        <v>79380657</v>
      </c>
    </row>
    <row r="6" spans="1:76" x14ac:dyDescent="0.45">
      <c r="A6" s="1">
        <v>44932</v>
      </c>
      <c r="B6">
        <v>128.97</v>
      </c>
      <c r="C6">
        <v>130.33000000000001</v>
      </c>
      <c r="D6">
        <v>126.04</v>
      </c>
      <c r="E6">
        <v>130.02000000000001</v>
      </c>
      <c r="F6">
        <v>27584498</v>
      </c>
      <c r="H6" s="1">
        <v>44932</v>
      </c>
      <c r="I6">
        <v>83.03</v>
      </c>
      <c r="J6">
        <v>86.4</v>
      </c>
      <c r="K6">
        <v>81.430000000000007</v>
      </c>
      <c r="L6">
        <v>86.08</v>
      </c>
      <c r="M6">
        <v>83303361</v>
      </c>
      <c r="O6" s="1">
        <v>44932</v>
      </c>
      <c r="P6">
        <v>86.476500000000001</v>
      </c>
      <c r="Q6">
        <v>87.3733</v>
      </c>
      <c r="R6">
        <v>84.5535</v>
      </c>
      <c r="S6">
        <v>87.024600000000007</v>
      </c>
      <c r="T6">
        <v>41531507</v>
      </c>
      <c r="V6" s="1">
        <v>44932</v>
      </c>
      <c r="W6">
        <v>332.28</v>
      </c>
      <c r="X6">
        <v>334.88</v>
      </c>
      <c r="Y6">
        <v>322.44</v>
      </c>
      <c r="Z6">
        <v>332.75</v>
      </c>
      <c r="AA6">
        <v>2216579</v>
      </c>
      <c r="AC6" s="1">
        <v>44932</v>
      </c>
      <c r="AD6">
        <v>137.58000000000001</v>
      </c>
      <c r="AE6">
        <v>141.65</v>
      </c>
      <c r="AF6">
        <v>135.55000000000001</v>
      </c>
      <c r="AG6">
        <v>140.51</v>
      </c>
      <c r="AH6">
        <v>9145711</v>
      </c>
      <c r="AJ6" s="1">
        <v>44932</v>
      </c>
      <c r="AK6">
        <v>74.317999999999998</v>
      </c>
      <c r="AL6">
        <v>74.317999999999998</v>
      </c>
      <c r="AM6">
        <v>70.724000000000004</v>
      </c>
      <c r="AN6">
        <v>73.305999999999997</v>
      </c>
      <c r="AO6">
        <v>13383640</v>
      </c>
      <c r="AQ6" s="1">
        <v>44932</v>
      </c>
      <c r="AR6">
        <v>85.016599999999997</v>
      </c>
      <c r="AS6">
        <v>86.040800000000004</v>
      </c>
      <c r="AT6">
        <v>84.468500000000006</v>
      </c>
      <c r="AU6">
        <v>85.571600000000004</v>
      </c>
      <c r="AV6">
        <v>8923766</v>
      </c>
      <c r="AX6" s="1">
        <v>44932</v>
      </c>
      <c r="AY6">
        <v>88.52</v>
      </c>
      <c r="AZ6">
        <v>88.74</v>
      </c>
      <c r="BA6">
        <v>85.71</v>
      </c>
      <c r="BB6">
        <v>88.52</v>
      </c>
      <c r="BC6">
        <v>4348374</v>
      </c>
      <c r="BE6" s="1">
        <v>44932</v>
      </c>
      <c r="BF6">
        <v>145.79</v>
      </c>
      <c r="BG6">
        <v>149.47</v>
      </c>
      <c r="BH6">
        <v>145.79</v>
      </c>
      <c r="BI6">
        <v>148.57</v>
      </c>
      <c r="BJ6">
        <v>6539579</v>
      </c>
      <c r="BL6" s="1">
        <v>44932</v>
      </c>
      <c r="BM6">
        <v>367.07</v>
      </c>
      <c r="BN6">
        <v>370.29</v>
      </c>
      <c r="BO6">
        <v>360.79</v>
      </c>
      <c r="BP6">
        <v>367.73</v>
      </c>
      <c r="BQ6">
        <v>1086004</v>
      </c>
      <c r="BS6" s="1">
        <v>44932</v>
      </c>
      <c r="BT6">
        <v>370.99299999999999</v>
      </c>
      <c r="BU6">
        <v>377.43099999999998</v>
      </c>
      <c r="BV6">
        <v>367.89299999999997</v>
      </c>
      <c r="BW6">
        <v>376.29700000000003</v>
      </c>
      <c r="BX6">
        <v>107452126</v>
      </c>
    </row>
    <row r="7" spans="1:76" x14ac:dyDescent="0.45">
      <c r="A7" s="1">
        <v>44935</v>
      </c>
      <c r="B7">
        <v>131.16</v>
      </c>
      <c r="C7">
        <v>132.94999999999999</v>
      </c>
      <c r="D7">
        <v>129.28</v>
      </c>
      <c r="E7">
        <v>129.47</v>
      </c>
      <c r="F7">
        <v>26649145</v>
      </c>
      <c r="H7" s="1">
        <v>44935</v>
      </c>
      <c r="I7">
        <v>87.46</v>
      </c>
      <c r="J7">
        <v>89.48</v>
      </c>
      <c r="K7">
        <v>87.08</v>
      </c>
      <c r="L7">
        <v>87.36</v>
      </c>
      <c r="M7">
        <v>65266056</v>
      </c>
      <c r="O7" s="1">
        <v>44935</v>
      </c>
      <c r="P7">
        <v>88.040800000000004</v>
      </c>
      <c r="Q7">
        <v>89.724800000000002</v>
      </c>
      <c r="R7">
        <v>87.542699999999996</v>
      </c>
      <c r="S7">
        <v>87.702100000000002</v>
      </c>
      <c r="T7">
        <v>29109043</v>
      </c>
      <c r="V7" s="1">
        <v>44935</v>
      </c>
      <c r="W7">
        <v>338.9</v>
      </c>
      <c r="X7">
        <v>349.45499999999998</v>
      </c>
      <c r="Y7">
        <v>338.42</v>
      </c>
      <c r="Z7">
        <v>341.98</v>
      </c>
      <c r="AA7">
        <v>3133817</v>
      </c>
      <c r="AC7" s="1">
        <v>44935</v>
      </c>
      <c r="AD7">
        <v>142.59</v>
      </c>
      <c r="AE7">
        <v>149.19999999999999</v>
      </c>
      <c r="AF7">
        <v>142.59</v>
      </c>
      <c r="AG7">
        <v>147.1</v>
      </c>
      <c r="AH7">
        <v>13679737</v>
      </c>
      <c r="AJ7" s="1">
        <v>44935</v>
      </c>
      <c r="AK7">
        <v>74.775999999999996</v>
      </c>
      <c r="AL7">
        <v>78.597999999999999</v>
      </c>
      <c r="AM7">
        <v>74.638000000000005</v>
      </c>
      <c r="AN7">
        <v>75.712000000000003</v>
      </c>
      <c r="AO7">
        <v>10439070</v>
      </c>
      <c r="AQ7" s="1">
        <v>44935</v>
      </c>
      <c r="AR7">
        <v>86.19</v>
      </c>
      <c r="AS7">
        <v>87.270499999999998</v>
      </c>
      <c r="AT7">
        <v>85.793999999999997</v>
      </c>
      <c r="AU7">
        <v>86.716499999999996</v>
      </c>
      <c r="AV7">
        <v>6917985</v>
      </c>
      <c r="AX7" s="1">
        <v>44935</v>
      </c>
      <c r="AY7">
        <v>90.254999999999995</v>
      </c>
      <c r="AZ7">
        <v>92.05</v>
      </c>
      <c r="BA7">
        <v>88.88</v>
      </c>
      <c r="BB7">
        <v>89.24</v>
      </c>
      <c r="BC7">
        <v>4319380</v>
      </c>
      <c r="BE7" s="1">
        <v>44935</v>
      </c>
      <c r="BF7">
        <v>148.02000000000001</v>
      </c>
      <c r="BG7">
        <v>150.22999999999999</v>
      </c>
      <c r="BH7">
        <v>147.75</v>
      </c>
      <c r="BI7">
        <v>148.77000000000001</v>
      </c>
      <c r="BJ7">
        <v>4977094</v>
      </c>
      <c r="BL7" s="1">
        <v>44935</v>
      </c>
      <c r="BM7">
        <v>365</v>
      </c>
      <c r="BN7">
        <v>369.08</v>
      </c>
      <c r="BO7">
        <v>363.54</v>
      </c>
      <c r="BP7">
        <v>367.18</v>
      </c>
      <c r="BQ7">
        <v>1073518</v>
      </c>
      <c r="BS7" s="1">
        <v>44935</v>
      </c>
      <c r="BT7">
        <v>378.517</v>
      </c>
      <c r="BU7">
        <v>381.74700000000001</v>
      </c>
      <c r="BV7">
        <v>375.899</v>
      </c>
      <c r="BW7">
        <v>376.084</v>
      </c>
      <c r="BX7">
        <v>76294570</v>
      </c>
    </row>
    <row r="8" spans="1:76" x14ac:dyDescent="0.45">
      <c r="A8" s="1">
        <v>44936</v>
      </c>
      <c r="B8">
        <v>127.27</v>
      </c>
      <c r="C8">
        <v>133.44</v>
      </c>
      <c r="D8">
        <v>127.15</v>
      </c>
      <c r="E8">
        <v>132.99</v>
      </c>
      <c r="F8">
        <v>28684431</v>
      </c>
      <c r="H8" s="1">
        <v>44936</v>
      </c>
      <c r="I8">
        <v>87.57</v>
      </c>
      <c r="J8">
        <v>90.185000000000002</v>
      </c>
      <c r="K8">
        <v>87.29</v>
      </c>
      <c r="L8">
        <v>89.87</v>
      </c>
      <c r="M8">
        <v>67756601</v>
      </c>
      <c r="O8" s="1">
        <v>44936</v>
      </c>
      <c r="P8">
        <v>85.669399999999996</v>
      </c>
      <c r="Q8">
        <v>88.349599999999995</v>
      </c>
      <c r="R8">
        <v>85.52</v>
      </c>
      <c r="S8">
        <v>88.1006</v>
      </c>
      <c r="T8">
        <v>30578203</v>
      </c>
      <c r="V8" s="1">
        <v>44936</v>
      </c>
      <c r="W8">
        <v>337.65</v>
      </c>
      <c r="X8">
        <v>344.63</v>
      </c>
      <c r="Y8">
        <v>336.8</v>
      </c>
      <c r="Z8">
        <v>338.7</v>
      </c>
      <c r="AA8">
        <v>1670248</v>
      </c>
      <c r="AC8" s="1">
        <v>44936</v>
      </c>
      <c r="AD8">
        <v>145.81</v>
      </c>
      <c r="AE8">
        <v>149.28</v>
      </c>
      <c r="AF8">
        <v>145.60390000000001</v>
      </c>
      <c r="AG8">
        <v>147.44</v>
      </c>
      <c r="AH8">
        <v>6527711</v>
      </c>
      <c r="AJ8" s="1">
        <v>44936</v>
      </c>
      <c r="AK8">
        <v>74.873999999999995</v>
      </c>
      <c r="AL8">
        <v>76.754000000000005</v>
      </c>
      <c r="AM8">
        <v>74.873999999999995</v>
      </c>
      <c r="AN8">
        <v>76.168000000000006</v>
      </c>
      <c r="AO8">
        <v>5322775</v>
      </c>
      <c r="AQ8" s="1">
        <v>44936</v>
      </c>
      <c r="AR8">
        <v>86.408199999999994</v>
      </c>
      <c r="AS8">
        <v>87.209299999999999</v>
      </c>
      <c r="AT8">
        <v>85.574600000000004</v>
      </c>
      <c r="AU8">
        <v>87.2089</v>
      </c>
      <c r="AV8">
        <v>5518623</v>
      </c>
      <c r="AX8" s="1">
        <v>44936</v>
      </c>
      <c r="AY8">
        <v>88.86</v>
      </c>
      <c r="AZ8">
        <v>89.62</v>
      </c>
      <c r="BA8">
        <v>86.75</v>
      </c>
      <c r="BB8">
        <v>88.54</v>
      </c>
      <c r="BC8">
        <v>4165610</v>
      </c>
      <c r="BE8" s="1">
        <v>44936</v>
      </c>
      <c r="BF8">
        <v>148.97</v>
      </c>
      <c r="BG8">
        <v>149.9</v>
      </c>
      <c r="BH8">
        <v>147.74</v>
      </c>
      <c r="BI8">
        <v>149.56</v>
      </c>
      <c r="BJ8">
        <v>3779510</v>
      </c>
      <c r="BL8" s="1">
        <v>44936</v>
      </c>
      <c r="BM8">
        <v>367.18</v>
      </c>
      <c r="BN8">
        <v>374.64</v>
      </c>
      <c r="BO8">
        <v>366.69</v>
      </c>
      <c r="BP8">
        <v>374.64</v>
      </c>
      <c r="BQ8">
        <v>1115036</v>
      </c>
      <c r="BS8" s="1">
        <v>44936</v>
      </c>
      <c r="BT8">
        <v>375.49200000000002</v>
      </c>
      <c r="BU8">
        <v>378.78899999999999</v>
      </c>
      <c r="BV8">
        <v>374.54199999999997</v>
      </c>
      <c r="BW8">
        <v>378.721</v>
      </c>
      <c r="BX8">
        <v>67404673</v>
      </c>
    </row>
    <row r="9" spans="1:76" x14ac:dyDescent="0.45">
      <c r="A9" s="1">
        <v>44937</v>
      </c>
      <c r="B9">
        <v>130.96</v>
      </c>
      <c r="C9">
        <v>133.8494</v>
      </c>
      <c r="D9">
        <v>130.34</v>
      </c>
      <c r="E9">
        <v>132.88999999999999</v>
      </c>
      <c r="F9">
        <v>25423046</v>
      </c>
      <c r="H9" s="1">
        <v>44937</v>
      </c>
      <c r="I9">
        <v>90.93</v>
      </c>
      <c r="J9">
        <v>95.26</v>
      </c>
      <c r="K9">
        <v>90.93</v>
      </c>
      <c r="L9">
        <v>95.09</v>
      </c>
      <c r="M9">
        <v>103126183</v>
      </c>
      <c r="O9" s="1">
        <v>44937</v>
      </c>
      <c r="P9">
        <v>88.858000000000004</v>
      </c>
      <c r="Q9">
        <v>91.269199999999998</v>
      </c>
      <c r="R9">
        <v>88.688599999999994</v>
      </c>
      <c r="S9">
        <v>91.189499999999995</v>
      </c>
      <c r="T9">
        <v>26959346</v>
      </c>
      <c r="V9" s="1">
        <v>44937</v>
      </c>
      <c r="W9">
        <v>337.39</v>
      </c>
      <c r="X9">
        <v>343.19</v>
      </c>
      <c r="Y9">
        <v>333.47</v>
      </c>
      <c r="Z9">
        <v>342.93</v>
      </c>
      <c r="AA9">
        <v>2344403</v>
      </c>
      <c r="AC9" s="1">
        <v>44937</v>
      </c>
      <c r="AD9">
        <v>145.28</v>
      </c>
      <c r="AE9">
        <v>147.04</v>
      </c>
      <c r="AF9">
        <v>143.56</v>
      </c>
      <c r="AG9">
        <v>144.9</v>
      </c>
      <c r="AH9">
        <v>13595042</v>
      </c>
      <c r="AJ9" s="1">
        <v>44937</v>
      </c>
      <c r="AK9">
        <v>76.963999999999999</v>
      </c>
      <c r="AL9">
        <v>78.784000000000006</v>
      </c>
      <c r="AM9">
        <v>76.641999999999996</v>
      </c>
      <c r="AN9">
        <v>78.756</v>
      </c>
      <c r="AO9">
        <v>6292020</v>
      </c>
      <c r="AQ9" s="1">
        <v>44937</v>
      </c>
      <c r="AR9">
        <v>87.303200000000004</v>
      </c>
      <c r="AS9">
        <v>88.203199999999995</v>
      </c>
      <c r="AT9">
        <v>86.994900000000001</v>
      </c>
      <c r="AU9">
        <v>87.360500000000002</v>
      </c>
      <c r="AV9">
        <v>7385355</v>
      </c>
      <c r="AX9" s="1">
        <v>44937</v>
      </c>
      <c r="AY9">
        <v>89</v>
      </c>
      <c r="AZ9">
        <v>94.83</v>
      </c>
      <c r="BA9">
        <v>88.864000000000004</v>
      </c>
      <c r="BB9">
        <v>94.44</v>
      </c>
      <c r="BC9">
        <v>7718901</v>
      </c>
      <c r="BE9" s="1">
        <v>44937</v>
      </c>
      <c r="BF9">
        <v>149.5</v>
      </c>
      <c r="BG9">
        <v>149.845</v>
      </c>
      <c r="BH9">
        <v>148.1223</v>
      </c>
      <c r="BI9">
        <v>148.80000000000001</v>
      </c>
      <c r="BJ9">
        <v>4451508</v>
      </c>
      <c r="BL9" s="1">
        <v>44937</v>
      </c>
      <c r="BM9">
        <v>377.3</v>
      </c>
      <c r="BN9">
        <v>379.685</v>
      </c>
      <c r="BO9">
        <v>372.22</v>
      </c>
      <c r="BP9">
        <v>378.43</v>
      </c>
      <c r="BQ9">
        <v>848692</v>
      </c>
      <c r="BS9" s="1">
        <v>44937</v>
      </c>
      <c r="BT9">
        <v>380.32</v>
      </c>
      <c r="BU9">
        <v>383.58800000000002</v>
      </c>
      <c r="BV9">
        <v>379.49700000000001</v>
      </c>
      <c r="BW9">
        <v>383.51</v>
      </c>
      <c r="BX9">
        <v>71037975</v>
      </c>
    </row>
    <row r="10" spans="1:76" x14ac:dyDescent="0.45">
      <c r="A10" s="1">
        <v>44938</v>
      </c>
      <c r="B10">
        <v>133.44</v>
      </c>
      <c r="C10">
        <v>137.6781</v>
      </c>
      <c r="D10">
        <v>131.76</v>
      </c>
      <c r="E10">
        <v>136.71</v>
      </c>
      <c r="F10">
        <v>30757732</v>
      </c>
      <c r="H10" s="1">
        <v>44938</v>
      </c>
      <c r="I10">
        <v>96.93</v>
      </c>
      <c r="J10">
        <v>97.19</v>
      </c>
      <c r="K10">
        <v>93.5</v>
      </c>
      <c r="L10">
        <v>95.27</v>
      </c>
      <c r="M10">
        <v>85254781</v>
      </c>
      <c r="O10" s="1">
        <v>44938</v>
      </c>
      <c r="P10">
        <v>91.149500000000003</v>
      </c>
      <c r="Q10">
        <v>91.538200000000003</v>
      </c>
      <c r="R10">
        <v>89.425799999999995</v>
      </c>
      <c r="S10">
        <v>90.800799999999995</v>
      </c>
      <c r="T10">
        <v>30367823</v>
      </c>
      <c r="V10" s="1">
        <v>44938</v>
      </c>
      <c r="W10">
        <v>344.16500000000002</v>
      </c>
      <c r="X10">
        <v>346.44</v>
      </c>
      <c r="Y10">
        <v>337.37</v>
      </c>
      <c r="Z10">
        <v>344.54</v>
      </c>
      <c r="AA10">
        <v>2121831</v>
      </c>
      <c r="AC10" s="1">
        <v>44938</v>
      </c>
      <c r="AD10">
        <v>147.84</v>
      </c>
      <c r="AE10">
        <v>149.82</v>
      </c>
      <c r="AF10">
        <v>143.94</v>
      </c>
      <c r="AG10">
        <v>149.6</v>
      </c>
      <c r="AH10">
        <v>11678023</v>
      </c>
      <c r="AJ10" s="1">
        <v>44938</v>
      </c>
      <c r="AK10">
        <v>81.965999999999994</v>
      </c>
      <c r="AL10">
        <v>84.168000000000006</v>
      </c>
      <c r="AM10">
        <v>79.168999999999997</v>
      </c>
      <c r="AN10">
        <v>82.652000000000001</v>
      </c>
      <c r="AO10">
        <v>11570055</v>
      </c>
      <c r="AQ10" s="1">
        <v>44938</v>
      </c>
      <c r="AR10">
        <v>87.388599999999997</v>
      </c>
      <c r="AS10">
        <v>89.043099999999995</v>
      </c>
      <c r="AT10">
        <v>86.961600000000004</v>
      </c>
      <c r="AU10">
        <v>88.615499999999997</v>
      </c>
      <c r="AV10">
        <v>7438810</v>
      </c>
      <c r="AX10" s="1">
        <v>44938</v>
      </c>
      <c r="AY10">
        <v>95.31</v>
      </c>
      <c r="AZ10">
        <v>98.95</v>
      </c>
      <c r="BA10">
        <v>94.02</v>
      </c>
      <c r="BB10">
        <v>98.49</v>
      </c>
      <c r="BC10">
        <v>7695221</v>
      </c>
      <c r="BE10" s="1">
        <v>44938</v>
      </c>
      <c r="BF10">
        <v>147.77000000000001</v>
      </c>
      <c r="BG10">
        <v>150.09</v>
      </c>
      <c r="BH10">
        <v>146.55000000000001</v>
      </c>
      <c r="BI10">
        <v>149.91</v>
      </c>
      <c r="BJ10">
        <v>4269378</v>
      </c>
      <c r="BL10" s="1">
        <v>44938</v>
      </c>
      <c r="BM10">
        <v>380.61</v>
      </c>
      <c r="BN10">
        <v>388.57</v>
      </c>
      <c r="BO10">
        <v>377.755</v>
      </c>
      <c r="BP10">
        <v>385.47</v>
      </c>
      <c r="BQ10">
        <v>1207742</v>
      </c>
      <c r="BS10" s="1">
        <v>44938</v>
      </c>
      <c r="BT10">
        <v>384.62599999999998</v>
      </c>
      <c r="BU10">
        <v>386.38799999999998</v>
      </c>
      <c r="BV10">
        <v>380.50700000000001</v>
      </c>
      <c r="BW10">
        <v>384.90699999999998</v>
      </c>
      <c r="BX10">
        <v>92980836</v>
      </c>
    </row>
    <row r="11" spans="1:76" x14ac:dyDescent="0.45">
      <c r="A11" s="1">
        <v>44939</v>
      </c>
      <c r="B11">
        <v>134.97</v>
      </c>
      <c r="C11">
        <v>137.38999999999999</v>
      </c>
      <c r="D11">
        <v>134.83500000000001</v>
      </c>
      <c r="E11">
        <v>136.97999999999999</v>
      </c>
      <c r="F11">
        <v>22423839</v>
      </c>
      <c r="H11" s="1">
        <v>44939</v>
      </c>
      <c r="I11">
        <v>94.18</v>
      </c>
      <c r="J11">
        <v>98.37</v>
      </c>
      <c r="K11">
        <v>94.12</v>
      </c>
      <c r="L11">
        <v>98.12</v>
      </c>
      <c r="M11">
        <v>85549432</v>
      </c>
      <c r="O11" s="1">
        <v>44939</v>
      </c>
      <c r="P11">
        <v>90.521900000000002</v>
      </c>
      <c r="Q11">
        <v>91.856999999999999</v>
      </c>
      <c r="R11">
        <v>89.804400000000001</v>
      </c>
      <c r="S11">
        <v>91.787300000000002</v>
      </c>
      <c r="T11">
        <v>26424658</v>
      </c>
      <c r="V11" s="1">
        <v>44939</v>
      </c>
      <c r="W11">
        <v>340.25</v>
      </c>
      <c r="X11">
        <v>344.65</v>
      </c>
      <c r="Y11">
        <v>335.5</v>
      </c>
      <c r="Z11">
        <v>344.38</v>
      </c>
      <c r="AA11">
        <v>2582132</v>
      </c>
      <c r="AC11" s="1">
        <v>44939</v>
      </c>
      <c r="AD11">
        <v>146.19999999999999</v>
      </c>
      <c r="AE11">
        <v>149.96</v>
      </c>
      <c r="AF11">
        <v>146.0942</v>
      </c>
      <c r="AG11">
        <v>149.51</v>
      </c>
      <c r="AH11">
        <v>8378111</v>
      </c>
      <c r="AJ11" s="1">
        <v>44939</v>
      </c>
      <c r="AK11">
        <v>81.733999999999995</v>
      </c>
      <c r="AL11">
        <v>83.47</v>
      </c>
      <c r="AM11">
        <v>81.611099999999993</v>
      </c>
      <c r="AN11">
        <v>82.977999999999994</v>
      </c>
      <c r="AO11">
        <v>5590965</v>
      </c>
      <c r="AQ11" s="1">
        <v>44939</v>
      </c>
      <c r="AR11">
        <v>87.303200000000004</v>
      </c>
      <c r="AS11">
        <v>90.391999999999996</v>
      </c>
      <c r="AT11">
        <v>87.256399999999999</v>
      </c>
      <c r="AU11">
        <v>90.365600000000001</v>
      </c>
      <c r="AV11">
        <v>7402189</v>
      </c>
      <c r="AX11" s="1">
        <v>44939</v>
      </c>
      <c r="AY11">
        <v>97.5</v>
      </c>
      <c r="AZ11">
        <v>100.6999</v>
      </c>
      <c r="BA11">
        <v>97.42</v>
      </c>
      <c r="BB11">
        <v>100.37</v>
      </c>
      <c r="BC11">
        <v>6528993</v>
      </c>
      <c r="BE11" s="1">
        <v>44939</v>
      </c>
      <c r="BF11">
        <v>149.91</v>
      </c>
      <c r="BG11">
        <v>150.56829999999999</v>
      </c>
      <c r="BH11">
        <v>148.26</v>
      </c>
      <c r="BI11">
        <v>149.68</v>
      </c>
      <c r="BJ11">
        <v>6543839</v>
      </c>
      <c r="BL11" s="1">
        <v>44939</v>
      </c>
      <c r="BM11">
        <v>383.97</v>
      </c>
      <c r="BN11">
        <v>389.96</v>
      </c>
      <c r="BO11">
        <v>383.67</v>
      </c>
      <c r="BP11">
        <v>388.47</v>
      </c>
      <c r="BQ11">
        <v>780923</v>
      </c>
      <c r="BS11" s="1">
        <v>44939</v>
      </c>
      <c r="BT11">
        <v>381.66800000000001</v>
      </c>
      <c r="BU11">
        <v>386.98200000000003</v>
      </c>
      <c r="BV11">
        <v>381.39800000000002</v>
      </c>
      <c r="BW11">
        <v>386.40100000000001</v>
      </c>
      <c r="BX11">
        <v>65904976</v>
      </c>
    </row>
    <row r="12" spans="1:76" x14ac:dyDescent="0.45">
      <c r="A12" s="1">
        <v>44943</v>
      </c>
      <c r="B12">
        <v>136.17599999999999</v>
      </c>
      <c r="C12">
        <v>136.75</v>
      </c>
      <c r="D12">
        <v>134.25</v>
      </c>
      <c r="E12">
        <v>135.36000000000001</v>
      </c>
      <c r="F12">
        <v>21147587</v>
      </c>
      <c r="H12" s="1">
        <v>44943</v>
      </c>
      <c r="I12">
        <v>98.68</v>
      </c>
      <c r="J12">
        <v>98.89</v>
      </c>
      <c r="K12">
        <v>95.73</v>
      </c>
      <c r="L12">
        <v>96.05</v>
      </c>
      <c r="M12">
        <v>72755001</v>
      </c>
      <c r="O12" s="1">
        <v>44943</v>
      </c>
      <c r="P12">
        <v>91.727500000000006</v>
      </c>
      <c r="Q12">
        <v>91.916799999999995</v>
      </c>
      <c r="R12">
        <v>89.724800000000002</v>
      </c>
      <c r="S12">
        <v>90.960300000000004</v>
      </c>
      <c r="T12">
        <v>32720610</v>
      </c>
      <c r="V12" s="1">
        <v>44943</v>
      </c>
      <c r="W12">
        <v>344.38</v>
      </c>
      <c r="X12">
        <v>350.786</v>
      </c>
      <c r="Y12">
        <v>341.97</v>
      </c>
      <c r="Z12">
        <v>344.38</v>
      </c>
      <c r="AA12">
        <v>2512729</v>
      </c>
      <c r="AC12" s="1">
        <v>44943</v>
      </c>
      <c r="AD12">
        <v>149.6</v>
      </c>
      <c r="AE12">
        <v>150.49</v>
      </c>
      <c r="AF12">
        <v>146.1001</v>
      </c>
      <c r="AG12">
        <v>148.47</v>
      </c>
      <c r="AH12">
        <v>9407610</v>
      </c>
      <c r="AJ12" s="1">
        <v>44943</v>
      </c>
      <c r="AK12">
        <v>83</v>
      </c>
      <c r="AL12">
        <v>83.884</v>
      </c>
      <c r="AM12">
        <v>81.59</v>
      </c>
      <c r="AN12">
        <v>83.647999999999996</v>
      </c>
      <c r="AO12">
        <v>6743650</v>
      </c>
      <c r="AQ12" s="1">
        <v>44943</v>
      </c>
      <c r="AR12">
        <v>90.230800000000002</v>
      </c>
      <c r="AS12">
        <v>91.739500000000007</v>
      </c>
      <c r="AT12">
        <v>90.230800000000002</v>
      </c>
      <c r="AU12">
        <v>91.648700000000005</v>
      </c>
      <c r="AV12">
        <v>8763095</v>
      </c>
      <c r="AX12" s="1">
        <v>44943</v>
      </c>
      <c r="AY12">
        <v>99.915000000000006</v>
      </c>
      <c r="AZ12">
        <v>102.735</v>
      </c>
      <c r="BA12">
        <v>99.1</v>
      </c>
      <c r="BB12">
        <v>101.27</v>
      </c>
      <c r="BC12">
        <v>5496249</v>
      </c>
      <c r="BE12" s="1">
        <v>44943</v>
      </c>
      <c r="BF12">
        <v>149.18</v>
      </c>
      <c r="BG12">
        <v>149.18</v>
      </c>
      <c r="BH12">
        <v>146.63499999999999</v>
      </c>
      <c r="BI12">
        <v>146.97999999999999</v>
      </c>
      <c r="BJ12">
        <v>5481985</v>
      </c>
      <c r="BL12" s="1">
        <v>44943</v>
      </c>
      <c r="BM12">
        <v>385.89</v>
      </c>
      <c r="BN12">
        <v>390.98</v>
      </c>
      <c r="BO12">
        <v>383.77</v>
      </c>
      <c r="BP12">
        <v>388.35</v>
      </c>
      <c r="BQ12">
        <v>907955</v>
      </c>
      <c r="BS12" s="1">
        <v>44943</v>
      </c>
      <c r="BT12">
        <v>386.38299999999998</v>
      </c>
      <c r="BU12">
        <v>388.07799999999997</v>
      </c>
      <c r="BV12">
        <v>385.005</v>
      </c>
      <c r="BW12">
        <v>385.69099999999997</v>
      </c>
      <c r="BX12">
        <v>64639915</v>
      </c>
    </row>
    <row r="13" spans="1:76" x14ac:dyDescent="0.45">
      <c r="A13" s="1">
        <v>44944</v>
      </c>
      <c r="B13">
        <v>135.81</v>
      </c>
      <c r="C13">
        <v>137.25</v>
      </c>
      <c r="D13">
        <v>132.80000000000001</v>
      </c>
      <c r="E13">
        <v>133.02000000000001</v>
      </c>
      <c r="F13">
        <v>20215486</v>
      </c>
      <c r="H13" s="1">
        <v>44944</v>
      </c>
      <c r="I13">
        <v>97.25</v>
      </c>
      <c r="J13">
        <v>99.32</v>
      </c>
      <c r="K13">
        <v>95.38</v>
      </c>
      <c r="L13">
        <v>95.46</v>
      </c>
      <c r="M13">
        <v>79570370</v>
      </c>
      <c r="O13" s="1">
        <v>44944</v>
      </c>
      <c r="P13">
        <v>91.807199999999995</v>
      </c>
      <c r="Q13">
        <v>92.464699999999993</v>
      </c>
      <c r="R13">
        <v>90.312600000000003</v>
      </c>
      <c r="S13">
        <v>90.790800000000004</v>
      </c>
      <c r="T13">
        <v>29222241</v>
      </c>
      <c r="V13" s="1">
        <v>44944</v>
      </c>
      <c r="W13">
        <v>345.01</v>
      </c>
      <c r="X13">
        <v>349.24</v>
      </c>
      <c r="Y13">
        <v>338.4</v>
      </c>
      <c r="Z13">
        <v>341.31</v>
      </c>
      <c r="AA13">
        <v>2080033</v>
      </c>
      <c r="AC13" s="1">
        <v>44944</v>
      </c>
      <c r="AD13">
        <v>148.86000000000001</v>
      </c>
      <c r="AE13">
        <v>149.54</v>
      </c>
      <c r="AF13">
        <v>145.29</v>
      </c>
      <c r="AG13">
        <v>145.44999999999999</v>
      </c>
      <c r="AH13">
        <v>7812580</v>
      </c>
      <c r="AJ13" s="1">
        <v>44944</v>
      </c>
      <c r="AK13">
        <v>84.158000000000001</v>
      </c>
      <c r="AL13">
        <v>86.3</v>
      </c>
      <c r="AM13">
        <v>82.927999999999997</v>
      </c>
      <c r="AN13">
        <v>83.24</v>
      </c>
      <c r="AO13">
        <v>8633290</v>
      </c>
      <c r="AQ13" s="1">
        <v>44944</v>
      </c>
      <c r="AR13">
        <v>92.668899999999994</v>
      </c>
      <c r="AS13">
        <v>93.246899999999997</v>
      </c>
      <c r="AT13">
        <v>90.055300000000003</v>
      </c>
      <c r="AU13">
        <v>90.173599999999993</v>
      </c>
      <c r="AV13">
        <v>7820459</v>
      </c>
      <c r="AX13" s="1">
        <v>44944</v>
      </c>
      <c r="AY13">
        <v>101.41</v>
      </c>
      <c r="AZ13">
        <v>103.8001</v>
      </c>
      <c r="BA13">
        <v>100.32</v>
      </c>
      <c r="BB13">
        <v>101.11</v>
      </c>
      <c r="BC13">
        <v>6062224</v>
      </c>
      <c r="BE13" s="1">
        <v>44944</v>
      </c>
      <c r="BF13">
        <v>146.13</v>
      </c>
      <c r="BG13">
        <v>147.74</v>
      </c>
      <c r="BH13">
        <v>145.5</v>
      </c>
      <c r="BI13">
        <v>145.9</v>
      </c>
      <c r="BJ13">
        <v>4543391</v>
      </c>
      <c r="BL13" s="1">
        <v>44944</v>
      </c>
      <c r="BM13">
        <v>386.3</v>
      </c>
      <c r="BN13">
        <v>390.97500000000002</v>
      </c>
      <c r="BO13">
        <v>381.25</v>
      </c>
      <c r="BP13">
        <v>381.86</v>
      </c>
      <c r="BQ13">
        <v>1166218</v>
      </c>
      <c r="BS13" s="1">
        <v>44944</v>
      </c>
      <c r="BT13">
        <v>386.89499999999998</v>
      </c>
      <c r="BU13">
        <v>387.97199999999998</v>
      </c>
      <c r="BV13">
        <v>379.399</v>
      </c>
      <c r="BW13">
        <v>379.60300000000001</v>
      </c>
      <c r="BX13">
        <v>102752079</v>
      </c>
    </row>
    <row r="14" spans="1:76" x14ac:dyDescent="0.45">
      <c r="A14" s="1">
        <v>44945</v>
      </c>
      <c r="B14">
        <v>132.49</v>
      </c>
      <c r="C14">
        <v>137.44999999999999</v>
      </c>
      <c r="D14">
        <v>132.13999999999999</v>
      </c>
      <c r="E14">
        <v>136.15</v>
      </c>
      <c r="F14">
        <v>28625232</v>
      </c>
      <c r="H14" s="1">
        <v>44945</v>
      </c>
      <c r="I14">
        <v>94.74</v>
      </c>
      <c r="J14">
        <v>95.44</v>
      </c>
      <c r="K14">
        <v>92.86</v>
      </c>
      <c r="L14">
        <v>93.68</v>
      </c>
      <c r="M14">
        <v>69002663</v>
      </c>
      <c r="O14" s="1">
        <v>44945</v>
      </c>
      <c r="P14">
        <v>90.392300000000006</v>
      </c>
      <c r="Q14">
        <v>93.266900000000007</v>
      </c>
      <c r="R14">
        <v>90.302599999999998</v>
      </c>
      <c r="S14">
        <v>92.713800000000006</v>
      </c>
      <c r="T14">
        <v>37134525</v>
      </c>
      <c r="V14" s="1">
        <v>44945</v>
      </c>
      <c r="W14">
        <v>340.56</v>
      </c>
      <c r="X14">
        <v>346.73</v>
      </c>
      <c r="Y14">
        <v>340.01</v>
      </c>
      <c r="Z14">
        <v>342.53</v>
      </c>
      <c r="AA14">
        <v>2466965</v>
      </c>
      <c r="AC14" s="1">
        <v>44945</v>
      </c>
      <c r="AD14">
        <v>143.52000000000001</v>
      </c>
      <c r="AE14">
        <v>146.68</v>
      </c>
      <c r="AF14">
        <v>143.16</v>
      </c>
      <c r="AG14">
        <v>146.41</v>
      </c>
      <c r="AH14">
        <v>7070135</v>
      </c>
      <c r="AJ14" s="1">
        <v>44945</v>
      </c>
      <c r="AK14">
        <v>83.203999999999994</v>
      </c>
      <c r="AL14">
        <v>86.853200000000001</v>
      </c>
      <c r="AM14">
        <v>83.06</v>
      </c>
      <c r="AN14">
        <v>85.686000000000007</v>
      </c>
      <c r="AO14">
        <v>13394475</v>
      </c>
      <c r="AQ14" s="1">
        <v>44945</v>
      </c>
      <c r="AR14">
        <v>89.134799999999998</v>
      </c>
      <c r="AS14">
        <v>91.190100000000001</v>
      </c>
      <c r="AT14">
        <v>89.070700000000002</v>
      </c>
      <c r="AU14">
        <v>90.917599999999993</v>
      </c>
      <c r="AV14">
        <v>7239124</v>
      </c>
      <c r="AX14" s="1">
        <v>44945</v>
      </c>
      <c r="AY14">
        <v>99.84</v>
      </c>
      <c r="AZ14">
        <v>100.52</v>
      </c>
      <c r="BA14">
        <v>97.57</v>
      </c>
      <c r="BB14">
        <v>99.1</v>
      </c>
      <c r="BC14">
        <v>4996747</v>
      </c>
      <c r="BE14" s="1">
        <v>44945</v>
      </c>
      <c r="BF14">
        <v>145.18</v>
      </c>
      <c r="BG14">
        <v>145.66999999999999</v>
      </c>
      <c r="BH14">
        <v>143.66</v>
      </c>
      <c r="BI14">
        <v>145.13999999999999</v>
      </c>
      <c r="BJ14">
        <v>5345710</v>
      </c>
      <c r="BL14" s="1">
        <v>44945</v>
      </c>
      <c r="BM14">
        <v>379.09</v>
      </c>
      <c r="BN14">
        <v>385.01</v>
      </c>
      <c r="BO14">
        <v>373.85</v>
      </c>
      <c r="BP14">
        <v>384.2</v>
      </c>
      <c r="BQ14">
        <v>1317287</v>
      </c>
      <c r="BS14" s="1">
        <v>44945</v>
      </c>
      <c r="BT14">
        <v>377.53800000000001</v>
      </c>
      <c r="BU14">
        <v>379.20699999999999</v>
      </c>
      <c r="BV14">
        <v>375.50200000000001</v>
      </c>
      <c r="BW14">
        <v>376.84</v>
      </c>
      <c r="BX14">
        <v>89681892</v>
      </c>
    </row>
    <row r="15" spans="1:76" x14ac:dyDescent="0.45">
      <c r="A15" s="1">
        <v>44946</v>
      </c>
      <c r="B15">
        <v>135.88999999999999</v>
      </c>
      <c r="C15">
        <v>139.94</v>
      </c>
      <c r="D15">
        <v>134.61000000000001</v>
      </c>
      <c r="E15">
        <v>139.37</v>
      </c>
      <c r="F15">
        <v>28688630</v>
      </c>
      <c r="H15" s="1">
        <v>44946</v>
      </c>
      <c r="I15">
        <v>93.86</v>
      </c>
      <c r="J15">
        <v>97.353999999999999</v>
      </c>
      <c r="K15">
        <v>93.202500000000001</v>
      </c>
      <c r="L15">
        <v>97.25</v>
      </c>
      <c r="M15">
        <v>67481539</v>
      </c>
      <c r="O15" s="1">
        <v>44946</v>
      </c>
      <c r="P15">
        <v>94.756500000000003</v>
      </c>
      <c r="Q15">
        <v>97.944900000000004</v>
      </c>
      <c r="R15">
        <v>94.6768</v>
      </c>
      <c r="S15">
        <v>97.665999999999997</v>
      </c>
      <c r="T15">
        <v>63420152</v>
      </c>
      <c r="V15" s="1">
        <v>44946</v>
      </c>
      <c r="W15">
        <v>343.27</v>
      </c>
      <c r="X15">
        <v>357.42</v>
      </c>
      <c r="Y15">
        <v>342.76</v>
      </c>
      <c r="Z15">
        <v>356.38</v>
      </c>
      <c r="AA15">
        <v>3149369</v>
      </c>
      <c r="AC15" s="1">
        <v>44946</v>
      </c>
      <c r="AD15">
        <v>144.30000000000001</v>
      </c>
      <c r="AE15">
        <v>151.52500000000001</v>
      </c>
      <c r="AF15">
        <v>144.30000000000001</v>
      </c>
      <c r="AG15">
        <v>151.25</v>
      </c>
      <c r="AH15">
        <v>10127053</v>
      </c>
      <c r="AJ15" s="1">
        <v>44946</v>
      </c>
      <c r="AK15">
        <v>85.84</v>
      </c>
      <c r="AL15">
        <v>88.647999999999996</v>
      </c>
      <c r="AM15">
        <v>85.715999999999994</v>
      </c>
      <c r="AN15">
        <v>88.366</v>
      </c>
      <c r="AO15">
        <v>7613390</v>
      </c>
      <c r="AQ15" s="1">
        <v>44946</v>
      </c>
      <c r="AR15">
        <v>91.377899999999997</v>
      </c>
      <c r="AS15">
        <v>92.295299999999997</v>
      </c>
      <c r="AT15">
        <v>91.109200000000001</v>
      </c>
      <c r="AU15">
        <v>92.052000000000007</v>
      </c>
      <c r="AV15">
        <v>7733591</v>
      </c>
      <c r="AX15" s="1">
        <v>44946</v>
      </c>
      <c r="AY15">
        <v>99.01</v>
      </c>
      <c r="AZ15">
        <v>101.37</v>
      </c>
      <c r="BA15">
        <v>98.110699999999994</v>
      </c>
      <c r="BB15">
        <v>101.28</v>
      </c>
      <c r="BC15">
        <v>5104017</v>
      </c>
      <c r="BE15" s="1">
        <v>44946</v>
      </c>
      <c r="BF15">
        <v>142.41</v>
      </c>
      <c r="BG15">
        <v>145.505</v>
      </c>
      <c r="BH15">
        <v>142.38999999999999</v>
      </c>
      <c r="BI15">
        <v>145.12</v>
      </c>
      <c r="BJ15">
        <v>5878406</v>
      </c>
      <c r="BL15" s="1">
        <v>44946</v>
      </c>
      <c r="BM15">
        <v>382.8</v>
      </c>
      <c r="BN15">
        <v>400.15</v>
      </c>
      <c r="BO15">
        <v>382.435</v>
      </c>
      <c r="BP15">
        <v>396.11</v>
      </c>
      <c r="BQ15">
        <v>1999880</v>
      </c>
      <c r="BS15" s="1">
        <v>44946</v>
      </c>
      <c r="BT15">
        <v>378.255</v>
      </c>
      <c r="BU15">
        <v>384.01499999999999</v>
      </c>
      <c r="BV15">
        <v>376.58800000000002</v>
      </c>
      <c r="BW15">
        <v>383.86</v>
      </c>
      <c r="BX15">
        <v>94681118</v>
      </c>
    </row>
    <row r="16" spans="1:76" x14ac:dyDescent="0.45">
      <c r="A16" s="1">
        <v>44949</v>
      </c>
      <c r="B16">
        <v>139.29</v>
      </c>
      <c r="C16">
        <v>143.76</v>
      </c>
      <c r="D16">
        <v>138.66</v>
      </c>
      <c r="E16">
        <v>143.27000000000001</v>
      </c>
      <c r="F16">
        <v>27470093</v>
      </c>
      <c r="H16" s="1">
        <v>44949</v>
      </c>
      <c r="I16">
        <v>97.56</v>
      </c>
      <c r="J16">
        <v>97.78</v>
      </c>
      <c r="K16">
        <v>95.86</v>
      </c>
      <c r="L16">
        <v>97.52</v>
      </c>
      <c r="M16">
        <v>76501103</v>
      </c>
      <c r="O16" s="1">
        <v>44949</v>
      </c>
      <c r="P16">
        <v>97.596100000000007</v>
      </c>
      <c r="Q16">
        <v>99.678700000000006</v>
      </c>
      <c r="R16">
        <v>97.147800000000004</v>
      </c>
      <c r="S16">
        <v>99.429500000000004</v>
      </c>
      <c r="T16">
        <v>40150077</v>
      </c>
      <c r="V16" s="1">
        <v>44949</v>
      </c>
      <c r="W16">
        <v>358.28</v>
      </c>
      <c r="X16">
        <v>365.87</v>
      </c>
      <c r="Y16">
        <v>356.85</v>
      </c>
      <c r="Z16">
        <v>364.98</v>
      </c>
      <c r="AA16">
        <v>3187260</v>
      </c>
      <c r="AC16" s="1">
        <v>44949</v>
      </c>
      <c r="AD16">
        <v>157.35</v>
      </c>
      <c r="AE16">
        <v>157.87</v>
      </c>
      <c r="AF16">
        <v>153.22999999999999</v>
      </c>
      <c r="AG16">
        <v>155.87</v>
      </c>
      <c r="AH16">
        <v>19922870</v>
      </c>
      <c r="AJ16" s="1">
        <v>44949</v>
      </c>
      <c r="AK16">
        <v>88.2</v>
      </c>
      <c r="AL16">
        <v>90.155299999999997</v>
      </c>
      <c r="AM16">
        <v>87.355000000000004</v>
      </c>
      <c r="AN16">
        <v>88.488</v>
      </c>
      <c r="AO16">
        <v>9031380</v>
      </c>
      <c r="AQ16" s="1">
        <v>44949</v>
      </c>
      <c r="AR16">
        <v>91.883600000000001</v>
      </c>
      <c r="AS16">
        <v>94.388000000000005</v>
      </c>
      <c r="AT16">
        <v>91.483000000000004</v>
      </c>
      <c r="AU16">
        <v>94.301599999999993</v>
      </c>
      <c r="AV16">
        <v>8684784</v>
      </c>
      <c r="AX16" s="1">
        <v>44949</v>
      </c>
      <c r="AY16">
        <v>101.99</v>
      </c>
      <c r="AZ16">
        <v>105.38</v>
      </c>
      <c r="BA16">
        <v>101.35</v>
      </c>
      <c r="BB16">
        <v>105.22</v>
      </c>
      <c r="BC16">
        <v>4442688</v>
      </c>
      <c r="BE16" s="1">
        <v>44949</v>
      </c>
      <c r="BF16">
        <v>145.65</v>
      </c>
      <c r="BG16">
        <v>145.83000000000001</v>
      </c>
      <c r="BH16">
        <v>143.85</v>
      </c>
      <c r="BI16">
        <v>144.37</v>
      </c>
      <c r="BJ16">
        <v>5306391</v>
      </c>
      <c r="BL16" s="1">
        <v>44949</v>
      </c>
      <c r="BM16">
        <v>397.18</v>
      </c>
      <c r="BN16">
        <v>400.95</v>
      </c>
      <c r="BO16">
        <v>390.64</v>
      </c>
      <c r="BP16">
        <v>396.01</v>
      </c>
      <c r="BQ16">
        <v>1551670</v>
      </c>
      <c r="BS16" s="1">
        <v>44949</v>
      </c>
      <c r="BT16">
        <v>384.67500000000001</v>
      </c>
      <c r="BU16">
        <v>390.42</v>
      </c>
      <c r="BV16">
        <v>383.70499999999998</v>
      </c>
      <c r="BW16">
        <v>388.46699999999998</v>
      </c>
      <c r="BX16">
        <v>86814715</v>
      </c>
    </row>
    <row r="17" spans="1:76" x14ac:dyDescent="0.45">
      <c r="A17" s="1">
        <v>44950</v>
      </c>
      <c r="B17">
        <v>141.69</v>
      </c>
      <c r="C17">
        <v>145</v>
      </c>
      <c r="D17">
        <v>141.36000000000001</v>
      </c>
      <c r="E17">
        <v>143.13999999999999</v>
      </c>
      <c r="F17">
        <v>21970190</v>
      </c>
      <c r="H17" s="1">
        <v>44950</v>
      </c>
      <c r="I17">
        <v>96.93</v>
      </c>
      <c r="J17">
        <v>98.09</v>
      </c>
      <c r="K17">
        <v>96</v>
      </c>
      <c r="L17">
        <v>96.32</v>
      </c>
      <c r="M17">
        <v>66929452</v>
      </c>
      <c r="O17" s="1">
        <v>44950</v>
      </c>
      <c r="P17">
        <v>97.745599999999996</v>
      </c>
      <c r="Q17">
        <v>99.250200000000007</v>
      </c>
      <c r="R17">
        <v>96.8489</v>
      </c>
      <c r="S17">
        <v>97.347099999999998</v>
      </c>
      <c r="T17">
        <v>33198424</v>
      </c>
      <c r="V17" s="1">
        <v>44950</v>
      </c>
      <c r="W17">
        <v>364.1</v>
      </c>
      <c r="X17">
        <v>364.45</v>
      </c>
      <c r="Y17">
        <v>358</v>
      </c>
      <c r="Z17">
        <v>361.32</v>
      </c>
      <c r="AA17">
        <v>2466393</v>
      </c>
      <c r="AC17" s="1">
        <v>44950</v>
      </c>
      <c r="AD17">
        <v>154.61000000000001</v>
      </c>
      <c r="AE17">
        <v>160.21</v>
      </c>
      <c r="AF17">
        <v>154.5</v>
      </c>
      <c r="AG17">
        <v>154.86000000000001</v>
      </c>
      <c r="AH17">
        <v>6390216</v>
      </c>
      <c r="AJ17" s="1">
        <v>44950</v>
      </c>
      <c r="AK17">
        <v>89.2</v>
      </c>
      <c r="AL17">
        <v>89.2</v>
      </c>
      <c r="AM17">
        <v>87.4</v>
      </c>
      <c r="AN17">
        <v>88.682000000000002</v>
      </c>
      <c r="AO17">
        <v>7076995</v>
      </c>
      <c r="AQ17" s="1">
        <v>44950</v>
      </c>
      <c r="AR17">
        <v>94.342600000000004</v>
      </c>
      <c r="AS17">
        <v>95.451400000000007</v>
      </c>
      <c r="AT17">
        <v>93.998900000000006</v>
      </c>
      <c r="AU17">
        <v>94.331400000000002</v>
      </c>
      <c r="AV17">
        <v>6037106</v>
      </c>
      <c r="AX17" s="1">
        <v>44950</v>
      </c>
      <c r="AY17">
        <v>104.7</v>
      </c>
      <c r="AZ17">
        <v>106.3899</v>
      </c>
      <c r="BA17">
        <v>103.82</v>
      </c>
      <c r="BB17">
        <v>104.13</v>
      </c>
      <c r="BC17">
        <v>3514662</v>
      </c>
      <c r="BE17" s="1">
        <v>44950</v>
      </c>
      <c r="BF17">
        <v>143.83000000000001</v>
      </c>
      <c r="BG17">
        <v>146.54</v>
      </c>
      <c r="BH17">
        <v>143.01</v>
      </c>
      <c r="BI17">
        <v>145.81</v>
      </c>
      <c r="BJ17">
        <v>3851654</v>
      </c>
      <c r="BL17" s="1">
        <v>44950</v>
      </c>
      <c r="BM17">
        <v>395</v>
      </c>
      <c r="BN17">
        <v>398.24990000000003</v>
      </c>
      <c r="BO17">
        <v>390.88</v>
      </c>
      <c r="BP17">
        <v>392.03</v>
      </c>
      <c r="BQ17">
        <v>1206629</v>
      </c>
      <c r="BS17" s="1">
        <v>44950</v>
      </c>
      <c r="BT17">
        <v>386.76799999999997</v>
      </c>
      <c r="BU17">
        <v>388.97</v>
      </c>
      <c r="BV17">
        <v>385.56700000000001</v>
      </c>
      <c r="BW17">
        <v>388.048</v>
      </c>
      <c r="BX17">
        <v>61388833</v>
      </c>
    </row>
    <row r="18" spans="1:76" x14ac:dyDescent="0.45">
      <c r="A18" s="1">
        <v>44951</v>
      </c>
      <c r="B18">
        <v>141.22</v>
      </c>
      <c r="C18">
        <v>143.16999999999999</v>
      </c>
      <c r="D18">
        <v>140.31</v>
      </c>
      <c r="E18">
        <v>141.5</v>
      </c>
      <c r="F18">
        <v>26622021</v>
      </c>
      <c r="H18" s="1">
        <v>44951</v>
      </c>
      <c r="I18">
        <v>92.56</v>
      </c>
      <c r="J18">
        <v>97.24</v>
      </c>
      <c r="K18">
        <v>91.52</v>
      </c>
      <c r="L18">
        <v>97.18</v>
      </c>
      <c r="M18">
        <v>94261570</v>
      </c>
      <c r="O18" s="1">
        <v>44951</v>
      </c>
      <c r="P18">
        <v>95.224800000000002</v>
      </c>
      <c r="Q18">
        <v>95.814700000000002</v>
      </c>
      <c r="R18">
        <v>93.421300000000002</v>
      </c>
      <c r="S18">
        <v>94.876099999999994</v>
      </c>
      <c r="T18">
        <v>42483402</v>
      </c>
      <c r="V18" s="1">
        <v>44951</v>
      </c>
      <c r="W18">
        <v>355.66500000000002</v>
      </c>
      <c r="X18">
        <v>359.73</v>
      </c>
      <c r="Y18">
        <v>350.57</v>
      </c>
      <c r="Z18">
        <v>358.17</v>
      </c>
      <c r="AA18">
        <v>2239126</v>
      </c>
      <c r="AC18" s="1">
        <v>44951</v>
      </c>
      <c r="AD18">
        <v>151.21</v>
      </c>
      <c r="AE18">
        <v>156.4</v>
      </c>
      <c r="AF18">
        <v>149.82</v>
      </c>
      <c r="AG18">
        <v>156.16999999999999</v>
      </c>
      <c r="AH18">
        <v>9390506</v>
      </c>
      <c r="AJ18" s="1">
        <v>44951</v>
      </c>
      <c r="AK18">
        <v>85.748000000000005</v>
      </c>
      <c r="AL18">
        <v>89.858000000000004</v>
      </c>
      <c r="AM18">
        <v>85.456000000000003</v>
      </c>
      <c r="AN18">
        <v>89.754000000000005</v>
      </c>
      <c r="AO18">
        <v>17240400</v>
      </c>
      <c r="AQ18" s="1">
        <v>44951</v>
      </c>
      <c r="AR18">
        <v>90.244100000000003</v>
      </c>
      <c r="AS18">
        <v>93.964200000000005</v>
      </c>
      <c r="AT18">
        <v>89.908100000000005</v>
      </c>
      <c r="AU18">
        <v>93.876300000000001</v>
      </c>
      <c r="AV18">
        <v>7752640</v>
      </c>
      <c r="AX18" s="1">
        <v>44951</v>
      </c>
      <c r="AY18">
        <v>100.36</v>
      </c>
      <c r="AZ18">
        <v>104.675</v>
      </c>
      <c r="BA18">
        <v>99.840999999999994</v>
      </c>
      <c r="BB18">
        <v>104.44</v>
      </c>
      <c r="BC18">
        <v>5169257</v>
      </c>
      <c r="BE18" s="1">
        <v>44951</v>
      </c>
      <c r="BF18">
        <v>145.72999999999999</v>
      </c>
      <c r="BG18">
        <v>148.54</v>
      </c>
      <c r="BH18">
        <v>145.19999999999999</v>
      </c>
      <c r="BI18">
        <v>148.07</v>
      </c>
      <c r="BJ18">
        <v>4352540</v>
      </c>
      <c r="BL18" s="1">
        <v>44951</v>
      </c>
      <c r="BM18">
        <v>390.7</v>
      </c>
      <c r="BN18">
        <v>406.1</v>
      </c>
      <c r="BO18">
        <v>387.03</v>
      </c>
      <c r="BP18">
        <v>403.76</v>
      </c>
      <c r="BQ18">
        <v>1190446</v>
      </c>
      <c r="BS18" s="1">
        <v>44951</v>
      </c>
      <c r="BT18">
        <v>383.928</v>
      </c>
      <c r="BU18">
        <v>388.53500000000003</v>
      </c>
      <c r="BV18">
        <v>381.60899999999998</v>
      </c>
      <c r="BW18">
        <v>388.19600000000003</v>
      </c>
      <c r="BX18">
        <v>87455628</v>
      </c>
    </row>
    <row r="19" spans="1:76" x14ac:dyDescent="0.45">
      <c r="A19" s="1">
        <v>44952</v>
      </c>
      <c r="B19">
        <v>144.4</v>
      </c>
      <c r="C19">
        <v>147.51</v>
      </c>
      <c r="D19">
        <v>143.30000000000001</v>
      </c>
      <c r="E19">
        <v>147.30000000000001</v>
      </c>
      <c r="F19">
        <v>25482084</v>
      </c>
      <c r="H19" s="1">
        <v>44952</v>
      </c>
      <c r="I19">
        <v>98.234999999999999</v>
      </c>
      <c r="J19">
        <v>99.49</v>
      </c>
      <c r="K19">
        <v>96.92</v>
      </c>
      <c r="L19">
        <v>99.22</v>
      </c>
      <c r="M19">
        <v>68523557</v>
      </c>
      <c r="O19" s="1">
        <v>44952</v>
      </c>
      <c r="P19">
        <v>96.151499999999999</v>
      </c>
      <c r="Q19">
        <v>97.217500000000001</v>
      </c>
      <c r="R19">
        <v>95.035499999999999</v>
      </c>
      <c r="S19">
        <v>97.167699999999996</v>
      </c>
      <c r="T19">
        <v>30223140</v>
      </c>
      <c r="V19" s="1">
        <v>44952</v>
      </c>
      <c r="W19">
        <v>362.76</v>
      </c>
      <c r="X19">
        <v>367.43</v>
      </c>
      <c r="Y19">
        <v>360.7201</v>
      </c>
      <c r="Z19">
        <v>365.82</v>
      </c>
      <c r="AA19">
        <v>2350520</v>
      </c>
      <c r="AC19" s="1">
        <v>44952</v>
      </c>
      <c r="AD19">
        <v>158.19</v>
      </c>
      <c r="AE19">
        <v>165.17</v>
      </c>
      <c r="AF19">
        <v>158.1</v>
      </c>
      <c r="AG19">
        <v>165.09</v>
      </c>
      <c r="AH19">
        <v>13354588</v>
      </c>
      <c r="AJ19" s="1">
        <v>44952</v>
      </c>
      <c r="AK19">
        <v>92.372</v>
      </c>
      <c r="AL19">
        <v>95.546000000000006</v>
      </c>
      <c r="AM19">
        <v>88.932000000000002</v>
      </c>
      <c r="AN19">
        <v>92.614000000000004</v>
      </c>
      <c r="AO19">
        <v>31754690</v>
      </c>
      <c r="AQ19" s="1">
        <v>44952</v>
      </c>
      <c r="AR19">
        <v>94.239699999999999</v>
      </c>
      <c r="AS19">
        <v>95.569100000000006</v>
      </c>
      <c r="AT19">
        <v>94.1417</v>
      </c>
      <c r="AU19">
        <v>95.462599999999995</v>
      </c>
      <c r="AV19">
        <v>6061809</v>
      </c>
      <c r="AX19" s="1">
        <v>44952</v>
      </c>
      <c r="AY19">
        <v>106.3</v>
      </c>
      <c r="AZ19">
        <v>109.49</v>
      </c>
      <c r="BA19">
        <v>105.675</v>
      </c>
      <c r="BB19">
        <v>109.42</v>
      </c>
      <c r="BC19">
        <v>5196610</v>
      </c>
      <c r="BE19" s="1">
        <v>44952</v>
      </c>
      <c r="BF19">
        <v>147.88999999999999</v>
      </c>
      <c r="BG19">
        <v>149.19</v>
      </c>
      <c r="BH19">
        <v>147.49</v>
      </c>
      <c r="BI19">
        <v>148.69</v>
      </c>
      <c r="BJ19">
        <v>3808428</v>
      </c>
      <c r="BL19" s="1">
        <v>44952</v>
      </c>
      <c r="BM19">
        <v>401.43</v>
      </c>
      <c r="BN19">
        <v>412.65</v>
      </c>
      <c r="BO19">
        <v>401.42</v>
      </c>
      <c r="BP19">
        <v>410.39</v>
      </c>
      <c r="BQ19">
        <v>1842963</v>
      </c>
      <c r="BS19" s="1">
        <v>44952</v>
      </c>
      <c r="BT19">
        <v>390.88900000000001</v>
      </c>
      <c r="BU19">
        <v>392.625</v>
      </c>
      <c r="BV19">
        <v>387.88400000000001</v>
      </c>
      <c r="BW19">
        <v>392.46</v>
      </c>
      <c r="BX19">
        <v>74550984</v>
      </c>
    </row>
    <row r="20" spans="1:76" x14ac:dyDescent="0.45">
      <c r="A20" s="1">
        <v>44953</v>
      </c>
      <c r="B20">
        <v>148.23699999999999</v>
      </c>
      <c r="C20">
        <v>153.19</v>
      </c>
      <c r="D20">
        <v>147.38999999999999</v>
      </c>
      <c r="E20">
        <v>151.74</v>
      </c>
      <c r="F20">
        <v>35771865</v>
      </c>
      <c r="H20" s="1">
        <v>44953</v>
      </c>
      <c r="I20">
        <v>99.53</v>
      </c>
      <c r="J20">
        <v>103.485</v>
      </c>
      <c r="K20">
        <v>99.53</v>
      </c>
      <c r="L20">
        <v>102.24</v>
      </c>
      <c r="M20">
        <v>87775614</v>
      </c>
      <c r="O20" s="1">
        <v>44953</v>
      </c>
      <c r="P20">
        <v>96.958500000000001</v>
      </c>
      <c r="Q20">
        <v>99.957400000000007</v>
      </c>
      <c r="R20">
        <v>96.958500000000001</v>
      </c>
      <c r="S20">
        <v>99.011099999999999</v>
      </c>
      <c r="T20">
        <v>34002570</v>
      </c>
      <c r="V20" s="1">
        <v>44953</v>
      </c>
      <c r="W20">
        <v>363.49</v>
      </c>
      <c r="X20">
        <v>373.42</v>
      </c>
      <c r="Y20">
        <v>362.85</v>
      </c>
      <c r="Z20">
        <v>370.71</v>
      </c>
      <c r="AA20">
        <v>2615582</v>
      </c>
      <c r="AC20" s="1">
        <v>44953</v>
      </c>
      <c r="AD20">
        <v>165.05</v>
      </c>
      <c r="AE20">
        <v>167.24</v>
      </c>
      <c r="AF20">
        <v>163.6</v>
      </c>
      <c r="AG20">
        <v>164.52</v>
      </c>
      <c r="AH20">
        <v>9872265</v>
      </c>
      <c r="AJ20" s="1">
        <v>44953</v>
      </c>
      <c r="AK20">
        <v>91.495999999999995</v>
      </c>
      <c r="AL20">
        <v>93.426000000000002</v>
      </c>
      <c r="AM20">
        <v>90.33</v>
      </c>
      <c r="AN20">
        <v>91.772000000000006</v>
      </c>
      <c r="AO20">
        <v>11756695</v>
      </c>
      <c r="AQ20" s="1">
        <v>44953</v>
      </c>
      <c r="AR20">
        <v>95.094800000000006</v>
      </c>
      <c r="AS20">
        <v>97.168700000000001</v>
      </c>
      <c r="AT20">
        <v>95.094800000000006</v>
      </c>
      <c r="AU20">
        <v>96.772499999999994</v>
      </c>
      <c r="AV20">
        <v>7617410</v>
      </c>
      <c r="AX20" s="1">
        <v>44953</v>
      </c>
      <c r="AY20">
        <v>108.86</v>
      </c>
      <c r="AZ20">
        <v>117.12</v>
      </c>
      <c r="BA20">
        <v>108.7345</v>
      </c>
      <c r="BB20">
        <v>115.94</v>
      </c>
      <c r="BC20">
        <v>9548495</v>
      </c>
      <c r="BE20" s="1">
        <v>44953</v>
      </c>
      <c r="BF20">
        <v>148.06</v>
      </c>
      <c r="BG20">
        <v>148.19999999999999</v>
      </c>
      <c r="BH20">
        <v>146.16999999999999</v>
      </c>
      <c r="BI20">
        <v>146.72999999999999</v>
      </c>
      <c r="BJ20">
        <v>4061735</v>
      </c>
      <c r="BL20" s="1">
        <v>44953</v>
      </c>
      <c r="BM20">
        <v>405</v>
      </c>
      <c r="BN20">
        <v>410.94</v>
      </c>
      <c r="BO20">
        <v>393.93</v>
      </c>
      <c r="BP20">
        <v>394.41</v>
      </c>
      <c r="BQ20">
        <v>2662168</v>
      </c>
      <c r="BS20" s="1">
        <v>44953</v>
      </c>
      <c r="BT20">
        <v>391.39800000000002</v>
      </c>
      <c r="BU20">
        <v>395.76799999999997</v>
      </c>
      <c r="BV20">
        <v>391.19099999999997</v>
      </c>
      <c r="BW20">
        <v>393.36200000000002</v>
      </c>
      <c r="BX20">
        <v>70486326</v>
      </c>
    </row>
    <row r="21" spans="1:76" x14ac:dyDescent="0.45">
      <c r="A21" s="1">
        <v>44956</v>
      </c>
      <c r="B21">
        <v>149.405</v>
      </c>
      <c r="C21">
        <v>151.1233</v>
      </c>
      <c r="D21">
        <v>146.94999999999999</v>
      </c>
      <c r="E21">
        <v>147.06</v>
      </c>
      <c r="F21">
        <v>28040100</v>
      </c>
      <c r="H21" s="1">
        <v>44956</v>
      </c>
      <c r="I21">
        <v>101.09</v>
      </c>
      <c r="J21">
        <v>101.74</v>
      </c>
      <c r="K21">
        <v>99.01</v>
      </c>
      <c r="L21">
        <v>100.55</v>
      </c>
      <c r="M21">
        <v>70691860</v>
      </c>
      <c r="O21" s="1">
        <v>44956</v>
      </c>
      <c r="P21">
        <v>97.127899999999997</v>
      </c>
      <c r="Q21">
        <v>97.935000000000002</v>
      </c>
      <c r="R21">
        <v>96.046800000000005</v>
      </c>
      <c r="S21">
        <v>96.5899</v>
      </c>
      <c r="T21">
        <v>27324895</v>
      </c>
      <c r="V21" s="1">
        <v>44956</v>
      </c>
      <c r="W21">
        <v>365.9</v>
      </c>
      <c r="X21">
        <v>368.7</v>
      </c>
      <c r="Y21">
        <v>362.83</v>
      </c>
      <c r="Z21">
        <v>363.42</v>
      </c>
      <c r="AA21">
        <v>2663620</v>
      </c>
      <c r="AC21" s="1">
        <v>44956</v>
      </c>
      <c r="AD21">
        <v>164.07</v>
      </c>
      <c r="AE21">
        <v>166.44</v>
      </c>
      <c r="AF21">
        <v>163.4</v>
      </c>
      <c r="AG21">
        <v>164.75</v>
      </c>
      <c r="AH21">
        <v>8169797</v>
      </c>
      <c r="AJ21" s="1">
        <v>44956</v>
      </c>
      <c r="AK21">
        <v>90.397999999999996</v>
      </c>
      <c r="AL21">
        <v>90.636200000000002</v>
      </c>
      <c r="AM21">
        <v>88.024000000000001</v>
      </c>
      <c r="AN21">
        <v>88.513999999999996</v>
      </c>
      <c r="AO21">
        <v>11595870</v>
      </c>
      <c r="AQ21" s="1">
        <v>44956</v>
      </c>
      <c r="AR21">
        <v>95.572699999999998</v>
      </c>
      <c r="AS21">
        <v>96.450299999999999</v>
      </c>
      <c r="AT21">
        <v>94.784099999999995</v>
      </c>
      <c r="AU21">
        <v>95.691800000000001</v>
      </c>
      <c r="AV21">
        <v>8079789</v>
      </c>
      <c r="AX21" s="1">
        <v>44956</v>
      </c>
      <c r="AY21">
        <v>114.13</v>
      </c>
      <c r="AZ21">
        <v>115.08</v>
      </c>
      <c r="BA21">
        <v>109.27500000000001</v>
      </c>
      <c r="BB21">
        <v>109.48</v>
      </c>
      <c r="BC21">
        <v>5469927</v>
      </c>
      <c r="BE21" s="1">
        <v>44956</v>
      </c>
      <c r="BF21">
        <v>145.90539999999999</v>
      </c>
      <c r="BG21">
        <v>147.94999999999999</v>
      </c>
      <c r="BH21">
        <v>145.34</v>
      </c>
      <c r="BI21">
        <v>146.97999999999999</v>
      </c>
      <c r="BJ21">
        <v>4485157</v>
      </c>
      <c r="BL21" s="1">
        <v>44956</v>
      </c>
      <c r="BM21">
        <v>392.02</v>
      </c>
      <c r="BN21">
        <v>395.76</v>
      </c>
      <c r="BO21">
        <v>387.84500000000003</v>
      </c>
      <c r="BP21">
        <v>390.94</v>
      </c>
      <c r="BQ21">
        <v>1364549</v>
      </c>
      <c r="BS21" s="1">
        <v>44956</v>
      </c>
      <c r="BT21">
        <v>390.57</v>
      </c>
      <c r="BU21">
        <v>392.83</v>
      </c>
      <c r="BV21">
        <v>388.12599999999998</v>
      </c>
      <c r="BW21">
        <v>388.42700000000002</v>
      </c>
      <c r="BX21">
        <v>76525530</v>
      </c>
    </row>
    <row r="22" spans="1:76" x14ac:dyDescent="0.45">
      <c r="A22" s="1">
        <v>44957</v>
      </c>
      <c r="B22">
        <v>147.94999999999999</v>
      </c>
      <c r="C22">
        <v>149.88</v>
      </c>
      <c r="D22">
        <v>147.52000000000001</v>
      </c>
      <c r="E22">
        <v>148.97</v>
      </c>
      <c r="F22">
        <v>29842109</v>
      </c>
      <c r="H22" s="1">
        <v>44957</v>
      </c>
      <c r="I22">
        <v>101.155</v>
      </c>
      <c r="J22">
        <v>103.3484</v>
      </c>
      <c r="K22">
        <v>101.14</v>
      </c>
      <c r="L22">
        <v>103.13</v>
      </c>
      <c r="M22">
        <v>66527253</v>
      </c>
      <c r="O22" s="1">
        <v>44957</v>
      </c>
      <c r="P22">
        <v>96.520099999999999</v>
      </c>
      <c r="Q22">
        <v>98.522800000000004</v>
      </c>
      <c r="R22">
        <v>96.470200000000006</v>
      </c>
      <c r="S22">
        <v>98.483000000000004</v>
      </c>
      <c r="T22">
        <v>29978953</v>
      </c>
      <c r="V22" s="1">
        <v>44957</v>
      </c>
      <c r="W22">
        <v>364.71</v>
      </c>
      <c r="X22">
        <v>370.7</v>
      </c>
      <c r="Y22">
        <v>364.01</v>
      </c>
      <c r="Z22">
        <v>370.34</v>
      </c>
      <c r="AA22">
        <v>2572359</v>
      </c>
      <c r="AC22" s="1">
        <v>44957</v>
      </c>
      <c r="AD22">
        <v>164.28</v>
      </c>
      <c r="AE22">
        <v>168.01</v>
      </c>
      <c r="AF22">
        <v>164.28</v>
      </c>
      <c r="AG22">
        <v>167.97</v>
      </c>
      <c r="AH22">
        <v>6421297</v>
      </c>
      <c r="AJ22" s="1">
        <v>44957</v>
      </c>
      <c r="AK22">
        <v>88.903999999999996</v>
      </c>
      <c r="AL22">
        <v>91.078000000000003</v>
      </c>
      <c r="AM22">
        <v>88.462000000000003</v>
      </c>
      <c r="AN22">
        <v>91.025999999999996</v>
      </c>
      <c r="AO22">
        <v>10180835</v>
      </c>
      <c r="AQ22" s="1">
        <v>44957</v>
      </c>
      <c r="AR22">
        <v>95.018600000000006</v>
      </c>
      <c r="AS22">
        <v>95.652799999999999</v>
      </c>
      <c r="AT22">
        <v>94.374600000000001</v>
      </c>
      <c r="AU22">
        <v>95.578500000000005</v>
      </c>
      <c r="AV22">
        <v>8610344</v>
      </c>
      <c r="AX22" s="1">
        <v>44957</v>
      </c>
      <c r="AY22">
        <v>109.48</v>
      </c>
      <c r="AZ22">
        <v>111.23</v>
      </c>
      <c r="BA22">
        <v>108.82</v>
      </c>
      <c r="BB22">
        <v>111.11</v>
      </c>
      <c r="BC22">
        <v>3867201</v>
      </c>
      <c r="BE22" s="1">
        <v>44957</v>
      </c>
      <c r="BF22">
        <v>147.58000000000001</v>
      </c>
      <c r="BG22">
        <v>149.965</v>
      </c>
      <c r="BH22">
        <v>147.47999999999999</v>
      </c>
      <c r="BI22">
        <v>149.31</v>
      </c>
      <c r="BJ22">
        <v>6073029</v>
      </c>
      <c r="BL22" s="1">
        <v>44957</v>
      </c>
      <c r="BM22">
        <v>390.23</v>
      </c>
      <c r="BN22">
        <v>393.01</v>
      </c>
      <c r="BO22">
        <v>381.94</v>
      </c>
      <c r="BP22">
        <v>384.31</v>
      </c>
      <c r="BQ22">
        <v>1731694</v>
      </c>
      <c r="BS22" s="1">
        <v>44957</v>
      </c>
      <c r="BT22">
        <v>388.95</v>
      </c>
      <c r="BU22">
        <v>394.18799999999999</v>
      </c>
      <c r="BV22">
        <v>388.6</v>
      </c>
      <c r="BW22">
        <v>394.13900000000001</v>
      </c>
      <c r="BX22">
        <v>89530151</v>
      </c>
    </row>
    <row r="23" spans="1:76" x14ac:dyDescent="0.45">
      <c r="A23" s="1">
        <v>44958</v>
      </c>
      <c r="B23">
        <v>148.03</v>
      </c>
      <c r="C23">
        <v>153.58000000000001</v>
      </c>
      <c r="D23">
        <v>147.06</v>
      </c>
      <c r="E23">
        <v>153.12</v>
      </c>
      <c r="F23">
        <v>55661017</v>
      </c>
      <c r="H23" s="1">
        <v>44958</v>
      </c>
      <c r="I23">
        <v>102.53</v>
      </c>
      <c r="J23">
        <v>106.24</v>
      </c>
      <c r="K23">
        <v>101.24</v>
      </c>
      <c r="L23">
        <v>105.15</v>
      </c>
      <c r="M23">
        <v>80450121</v>
      </c>
      <c r="O23" s="1">
        <v>44958</v>
      </c>
      <c r="P23">
        <v>98.353399999999993</v>
      </c>
      <c r="Q23">
        <v>100.824</v>
      </c>
      <c r="R23">
        <v>97.227500000000006</v>
      </c>
      <c r="S23">
        <v>100.06699999999999</v>
      </c>
      <c r="T23">
        <v>35659907</v>
      </c>
      <c r="V23" s="1">
        <v>44958</v>
      </c>
      <c r="W23">
        <v>370.01</v>
      </c>
      <c r="X23">
        <v>386.72</v>
      </c>
      <c r="Y23">
        <v>366.8</v>
      </c>
      <c r="Z23">
        <v>383.92</v>
      </c>
      <c r="AA23">
        <v>3361966</v>
      </c>
      <c r="AC23" s="1">
        <v>44958</v>
      </c>
      <c r="AD23">
        <v>167.73</v>
      </c>
      <c r="AE23">
        <v>173.08</v>
      </c>
      <c r="AF23">
        <v>167</v>
      </c>
      <c r="AG23">
        <v>171.82</v>
      </c>
      <c r="AH23">
        <v>8853905</v>
      </c>
      <c r="AJ23" s="1">
        <v>44958</v>
      </c>
      <c r="AK23">
        <v>91.238</v>
      </c>
      <c r="AL23">
        <v>95.501999999999995</v>
      </c>
      <c r="AM23">
        <v>90.652000000000001</v>
      </c>
      <c r="AN23">
        <v>94.762</v>
      </c>
      <c r="AO23">
        <v>11307450</v>
      </c>
      <c r="AQ23" s="1">
        <v>44958</v>
      </c>
      <c r="AR23">
        <v>95.116799999999998</v>
      </c>
      <c r="AS23">
        <v>96.683499999999995</v>
      </c>
      <c r="AT23">
        <v>93.852800000000002</v>
      </c>
      <c r="AU23">
        <v>96.035700000000006</v>
      </c>
      <c r="AV23">
        <v>10476158</v>
      </c>
      <c r="AX23" s="1">
        <v>44958</v>
      </c>
      <c r="AY23">
        <v>111.11</v>
      </c>
      <c r="AZ23">
        <v>114.89</v>
      </c>
      <c r="BA23">
        <v>109.83</v>
      </c>
      <c r="BB23">
        <v>113.99</v>
      </c>
      <c r="BC23">
        <v>4053605</v>
      </c>
      <c r="BE23" s="1">
        <v>44958</v>
      </c>
      <c r="BF23">
        <v>149.15</v>
      </c>
      <c r="BG23">
        <v>152.15</v>
      </c>
      <c r="BH23">
        <v>148.49</v>
      </c>
      <c r="BI23">
        <v>150.97</v>
      </c>
      <c r="BJ23">
        <v>7111272</v>
      </c>
      <c r="BL23" s="1">
        <v>44958</v>
      </c>
      <c r="BM23">
        <v>381.23</v>
      </c>
      <c r="BN23">
        <v>401.51</v>
      </c>
      <c r="BO23">
        <v>380.28</v>
      </c>
      <c r="BP23">
        <v>398.68</v>
      </c>
      <c r="BQ23">
        <v>1590242</v>
      </c>
      <c r="BS23" s="1">
        <v>44958</v>
      </c>
      <c r="BT23">
        <v>392.90699999999998</v>
      </c>
      <c r="BU23">
        <v>401.11099999999999</v>
      </c>
      <c r="BV23">
        <v>390.13200000000001</v>
      </c>
      <c r="BW23">
        <v>398.32799999999997</v>
      </c>
      <c r="BX23">
        <v>104636178</v>
      </c>
    </row>
    <row r="24" spans="1:76" x14ac:dyDescent="0.45">
      <c r="A24" s="1">
        <v>44959</v>
      </c>
      <c r="B24">
        <v>183.38</v>
      </c>
      <c r="C24">
        <v>197.16</v>
      </c>
      <c r="D24">
        <v>180.16</v>
      </c>
      <c r="E24">
        <v>188.77</v>
      </c>
      <c r="F24">
        <v>150475687</v>
      </c>
      <c r="H24" s="1">
        <v>44959</v>
      </c>
      <c r="I24">
        <v>110.245</v>
      </c>
      <c r="J24">
        <v>114</v>
      </c>
      <c r="K24">
        <v>108.88</v>
      </c>
      <c r="L24">
        <v>112.91</v>
      </c>
      <c r="M24">
        <v>158154243</v>
      </c>
      <c r="O24" s="1">
        <v>44959</v>
      </c>
      <c r="P24">
        <v>105.41800000000001</v>
      </c>
      <c r="Q24">
        <v>107.46</v>
      </c>
      <c r="R24">
        <v>105.22799999999999</v>
      </c>
      <c r="S24">
        <v>107.35</v>
      </c>
      <c r="T24">
        <v>70137097</v>
      </c>
      <c r="V24" s="1">
        <v>44959</v>
      </c>
      <c r="W24">
        <v>393.28</v>
      </c>
      <c r="X24">
        <v>402.49</v>
      </c>
      <c r="Y24">
        <v>388.88220000000001</v>
      </c>
      <c r="Z24">
        <v>392.23</v>
      </c>
      <c r="AA24">
        <v>4020009</v>
      </c>
      <c r="AC24" s="1">
        <v>44959</v>
      </c>
      <c r="AD24">
        <v>175.71</v>
      </c>
      <c r="AE24">
        <v>178.84</v>
      </c>
      <c r="AF24">
        <v>172.9</v>
      </c>
      <c r="AG24">
        <v>174.64</v>
      </c>
      <c r="AH24">
        <v>10667075</v>
      </c>
      <c r="AJ24" s="1">
        <v>44959</v>
      </c>
      <c r="AK24">
        <v>96.96</v>
      </c>
      <c r="AL24">
        <v>98.924000000000007</v>
      </c>
      <c r="AM24">
        <v>95.891999999999996</v>
      </c>
      <c r="AN24">
        <v>98.254000000000005</v>
      </c>
      <c r="AO24">
        <v>11498675</v>
      </c>
      <c r="AQ24" s="1">
        <v>44959</v>
      </c>
      <c r="AR24">
        <v>96.432599999999994</v>
      </c>
      <c r="AS24">
        <v>97.569000000000003</v>
      </c>
      <c r="AT24">
        <v>95.769300000000001</v>
      </c>
      <c r="AU24">
        <v>96.387100000000004</v>
      </c>
      <c r="AV24">
        <v>8812883</v>
      </c>
      <c r="AX24" s="1">
        <v>44959</v>
      </c>
      <c r="AY24">
        <v>116.25</v>
      </c>
      <c r="AZ24">
        <v>119.85</v>
      </c>
      <c r="BA24">
        <v>116.24</v>
      </c>
      <c r="BB24">
        <v>118.52</v>
      </c>
      <c r="BC24">
        <v>7166921</v>
      </c>
      <c r="BE24" s="1">
        <v>44959</v>
      </c>
      <c r="BF24">
        <v>150.02000000000001</v>
      </c>
      <c r="BG24">
        <v>150.18</v>
      </c>
      <c r="BH24">
        <v>145.77010000000001</v>
      </c>
      <c r="BI24">
        <v>146.94999999999999</v>
      </c>
      <c r="BJ24">
        <v>8665668</v>
      </c>
      <c r="BL24" s="1">
        <v>44959</v>
      </c>
      <c r="BM24">
        <v>404.82</v>
      </c>
      <c r="BN24">
        <v>415.29</v>
      </c>
      <c r="BO24">
        <v>399.75</v>
      </c>
      <c r="BP24">
        <v>412.25</v>
      </c>
      <c r="BQ24">
        <v>1165337</v>
      </c>
      <c r="BS24" s="1">
        <v>44959</v>
      </c>
      <c r="BT24">
        <v>402.26400000000001</v>
      </c>
      <c r="BU24">
        <v>405.608</v>
      </c>
      <c r="BV24">
        <v>400.34300000000002</v>
      </c>
      <c r="BW24">
        <v>404.125</v>
      </c>
      <c r="BX24">
        <v>104837602</v>
      </c>
    </row>
    <row r="25" spans="1:76" x14ac:dyDescent="0.45">
      <c r="A25" s="1">
        <v>44960</v>
      </c>
      <c r="B25">
        <v>183.465</v>
      </c>
      <c r="C25">
        <v>196.77</v>
      </c>
      <c r="D25">
        <v>182.89</v>
      </c>
      <c r="E25">
        <v>186.53</v>
      </c>
      <c r="F25">
        <v>76809701</v>
      </c>
      <c r="H25" s="1">
        <v>44960</v>
      </c>
      <c r="I25">
        <v>105.26</v>
      </c>
      <c r="J25">
        <v>108.78</v>
      </c>
      <c r="K25">
        <v>102.52</v>
      </c>
      <c r="L25">
        <v>103.39</v>
      </c>
      <c r="M25">
        <v>144374828</v>
      </c>
      <c r="O25" s="1">
        <v>44960</v>
      </c>
      <c r="P25">
        <v>102.55800000000001</v>
      </c>
      <c r="Q25">
        <v>107.42</v>
      </c>
      <c r="R25">
        <v>102.209</v>
      </c>
      <c r="S25">
        <v>104.401</v>
      </c>
      <c r="T25">
        <v>65546013</v>
      </c>
      <c r="V25" s="1">
        <v>44960</v>
      </c>
      <c r="W25">
        <v>384.29</v>
      </c>
      <c r="X25">
        <v>386.71499999999997</v>
      </c>
      <c r="Y25">
        <v>377.92</v>
      </c>
      <c r="Z25">
        <v>379.33</v>
      </c>
      <c r="AA25">
        <v>2695428</v>
      </c>
      <c r="AC25" s="1">
        <v>44960</v>
      </c>
      <c r="AD25">
        <v>170.02</v>
      </c>
      <c r="AE25">
        <v>175.08</v>
      </c>
      <c r="AF25">
        <v>169.86</v>
      </c>
      <c r="AG25">
        <v>171.04</v>
      </c>
      <c r="AH25">
        <v>6481708</v>
      </c>
      <c r="AJ25" s="1">
        <v>44960</v>
      </c>
      <c r="AK25">
        <v>95.626000000000005</v>
      </c>
      <c r="AL25">
        <v>96.94</v>
      </c>
      <c r="AM25">
        <v>93.78</v>
      </c>
      <c r="AN25">
        <v>94.444000000000003</v>
      </c>
      <c r="AO25">
        <v>8575895</v>
      </c>
      <c r="AQ25" s="1">
        <v>44960</v>
      </c>
      <c r="AR25">
        <v>95.130300000000005</v>
      </c>
      <c r="AS25">
        <v>97.075299999999999</v>
      </c>
      <c r="AT25">
        <v>94.627600000000001</v>
      </c>
      <c r="AU25">
        <v>96.401899999999998</v>
      </c>
      <c r="AV25">
        <v>7317180</v>
      </c>
      <c r="AX25" s="1">
        <v>44960</v>
      </c>
      <c r="AY25">
        <v>116.04</v>
      </c>
      <c r="AZ25">
        <v>121.4</v>
      </c>
      <c r="BA25">
        <v>115.85</v>
      </c>
      <c r="BB25">
        <v>118.7</v>
      </c>
      <c r="BC25">
        <v>6130725</v>
      </c>
      <c r="BE25" s="1">
        <v>44960</v>
      </c>
      <c r="BF25">
        <v>146.19</v>
      </c>
      <c r="BG25">
        <v>146.68</v>
      </c>
      <c r="BH25">
        <v>144.34</v>
      </c>
      <c r="BI25">
        <v>145.19</v>
      </c>
      <c r="BJ25">
        <v>5557520</v>
      </c>
      <c r="BL25" s="1">
        <v>44960</v>
      </c>
      <c r="BM25">
        <v>405.86</v>
      </c>
      <c r="BN25">
        <v>408.98</v>
      </c>
      <c r="BO25">
        <v>402.38</v>
      </c>
      <c r="BP25">
        <v>406.3</v>
      </c>
      <c r="BQ25">
        <v>832738</v>
      </c>
      <c r="BS25" s="1">
        <v>44960</v>
      </c>
      <c r="BT25">
        <v>399.09199999999998</v>
      </c>
      <c r="BU25">
        <v>404.30799999999999</v>
      </c>
      <c r="BV25">
        <v>398.60899999999998</v>
      </c>
      <c r="BW25">
        <v>399.83</v>
      </c>
      <c r="BX25">
        <v>97703304</v>
      </c>
    </row>
    <row r="26" spans="1:76" x14ac:dyDescent="0.45">
      <c r="A26" s="1">
        <v>44963</v>
      </c>
      <c r="B26">
        <v>186.53</v>
      </c>
      <c r="C26">
        <v>190.7</v>
      </c>
      <c r="D26">
        <v>185.51560000000001</v>
      </c>
      <c r="E26">
        <v>186.06</v>
      </c>
      <c r="F26">
        <v>42483811</v>
      </c>
      <c r="H26" s="1">
        <v>44963</v>
      </c>
      <c r="I26">
        <v>102.925</v>
      </c>
      <c r="J26">
        <v>103.94840000000001</v>
      </c>
      <c r="K26">
        <v>100.65</v>
      </c>
      <c r="L26">
        <v>102.18</v>
      </c>
      <c r="M26">
        <v>81945199</v>
      </c>
      <c r="O26" s="1">
        <v>44963</v>
      </c>
      <c r="P26">
        <v>102.03</v>
      </c>
      <c r="Q26">
        <v>103.983</v>
      </c>
      <c r="R26">
        <v>101.512</v>
      </c>
      <c r="S26">
        <v>102.52800000000001</v>
      </c>
      <c r="T26">
        <v>32115563</v>
      </c>
      <c r="V26" s="1">
        <v>44963</v>
      </c>
      <c r="W26">
        <v>376.21</v>
      </c>
      <c r="X26">
        <v>379.29</v>
      </c>
      <c r="Y26">
        <v>373.39</v>
      </c>
      <c r="Z26">
        <v>375.23</v>
      </c>
      <c r="AA26">
        <v>2369777</v>
      </c>
      <c r="AC26" s="1">
        <v>44963</v>
      </c>
      <c r="AD26">
        <v>168</v>
      </c>
      <c r="AE26">
        <v>171.17</v>
      </c>
      <c r="AF26">
        <v>167.35</v>
      </c>
      <c r="AG26">
        <v>169.05</v>
      </c>
      <c r="AH26">
        <v>4310553</v>
      </c>
      <c r="AJ26" s="1">
        <v>44963</v>
      </c>
      <c r="AK26">
        <v>91.102000000000004</v>
      </c>
      <c r="AL26">
        <v>93.034000000000006</v>
      </c>
      <c r="AM26">
        <v>90.55</v>
      </c>
      <c r="AN26">
        <v>91.043999999999997</v>
      </c>
      <c r="AO26">
        <v>12298620</v>
      </c>
      <c r="AQ26" s="1">
        <v>44963</v>
      </c>
      <c r="AR26">
        <v>95.4101</v>
      </c>
      <c r="AS26">
        <v>97.179400000000001</v>
      </c>
      <c r="AT26">
        <v>95.257000000000005</v>
      </c>
      <c r="AU26">
        <v>96.986199999999997</v>
      </c>
      <c r="AV26">
        <v>6268831</v>
      </c>
      <c r="AX26" s="1">
        <v>44963</v>
      </c>
      <c r="AY26">
        <v>117.41</v>
      </c>
      <c r="AZ26">
        <v>119.3335</v>
      </c>
      <c r="BA26">
        <v>116.81</v>
      </c>
      <c r="BB26">
        <v>118.35</v>
      </c>
      <c r="BC26">
        <v>3204147</v>
      </c>
      <c r="BE26" s="1">
        <v>44963</v>
      </c>
      <c r="BF26">
        <v>141.47</v>
      </c>
      <c r="BG26">
        <v>143.27000000000001</v>
      </c>
      <c r="BH26">
        <v>141.47</v>
      </c>
      <c r="BI26">
        <v>141.97</v>
      </c>
      <c r="BJ26">
        <v>6314273</v>
      </c>
      <c r="BL26" s="1">
        <v>44963</v>
      </c>
      <c r="BM26">
        <v>401.44</v>
      </c>
      <c r="BN26">
        <v>407.47</v>
      </c>
      <c r="BO26">
        <v>399.6</v>
      </c>
      <c r="BP26">
        <v>404.59</v>
      </c>
      <c r="BQ26">
        <v>667206</v>
      </c>
      <c r="BS26" s="1">
        <v>44963</v>
      </c>
      <c r="BT26">
        <v>397.34800000000001</v>
      </c>
      <c r="BU26">
        <v>398.80099999999999</v>
      </c>
      <c r="BV26">
        <v>395.70800000000003</v>
      </c>
      <c r="BW26">
        <v>397.38799999999998</v>
      </c>
      <c r="BX26">
        <v>62183372</v>
      </c>
    </row>
    <row r="27" spans="1:76" x14ac:dyDescent="0.45">
      <c r="A27" s="1">
        <v>44964</v>
      </c>
      <c r="B27">
        <v>185.57499999999999</v>
      </c>
      <c r="C27">
        <v>193.7799</v>
      </c>
      <c r="D27">
        <v>184.4</v>
      </c>
      <c r="E27">
        <v>191.62</v>
      </c>
      <c r="F27">
        <v>47080662</v>
      </c>
      <c r="H27" s="1">
        <v>44964</v>
      </c>
      <c r="I27">
        <v>101.17</v>
      </c>
      <c r="J27">
        <v>102.41</v>
      </c>
      <c r="K27">
        <v>98.08</v>
      </c>
      <c r="L27">
        <v>102.11</v>
      </c>
      <c r="M27">
        <v>119501301</v>
      </c>
      <c r="O27" s="1">
        <v>44964</v>
      </c>
      <c r="P27">
        <v>102.84699999999999</v>
      </c>
      <c r="Q27">
        <v>107.789</v>
      </c>
      <c r="R27">
        <v>102.748</v>
      </c>
      <c r="S27">
        <v>107.252</v>
      </c>
      <c r="T27">
        <v>49187897</v>
      </c>
      <c r="V27" s="1">
        <v>44964</v>
      </c>
      <c r="W27">
        <v>373.43</v>
      </c>
      <c r="X27">
        <v>384.94</v>
      </c>
      <c r="Y27">
        <v>372.75560000000002</v>
      </c>
      <c r="Z27">
        <v>383.82</v>
      </c>
      <c r="AA27">
        <v>2476197</v>
      </c>
      <c r="AC27" s="1">
        <v>44964</v>
      </c>
      <c r="AD27">
        <v>167.57</v>
      </c>
      <c r="AE27">
        <v>171.73</v>
      </c>
      <c r="AF27">
        <v>166.61</v>
      </c>
      <c r="AG27">
        <v>171.28</v>
      </c>
      <c r="AH27">
        <v>6179220</v>
      </c>
      <c r="AJ27" s="1">
        <v>44964</v>
      </c>
      <c r="AK27">
        <v>90.965999999999994</v>
      </c>
      <c r="AL27">
        <v>93.248000000000005</v>
      </c>
      <c r="AM27">
        <v>90.102000000000004</v>
      </c>
      <c r="AN27">
        <v>92.652000000000001</v>
      </c>
      <c r="AO27">
        <v>6713110</v>
      </c>
      <c r="AQ27" s="1">
        <v>44964</v>
      </c>
      <c r="AR27">
        <v>96.784800000000004</v>
      </c>
      <c r="AS27">
        <v>97.772800000000004</v>
      </c>
      <c r="AT27">
        <v>94.745199999999997</v>
      </c>
      <c r="AU27">
        <v>97.663300000000007</v>
      </c>
      <c r="AV27">
        <v>10904080</v>
      </c>
      <c r="AX27" s="1">
        <v>44964</v>
      </c>
      <c r="AY27">
        <v>117.91</v>
      </c>
      <c r="AZ27">
        <v>120.21</v>
      </c>
      <c r="BA27">
        <v>115.1379</v>
      </c>
      <c r="BB27">
        <v>119.69</v>
      </c>
      <c r="BC27">
        <v>4397729</v>
      </c>
      <c r="BE27" s="1">
        <v>44964</v>
      </c>
      <c r="BF27">
        <v>140.86199999999999</v>
      </c>
      <c r="BG27">
        <v>143.37</v>
      </c>
      <c r="BH27">
        <v>140.25</v>
      </c>
      <c r="BI27">
        <v>142.99</v>
      </c>
      <c r="BJ27">
        <v>4952304</v>
      </c>
      <c r="BL27" s="1">
        <v>44964</v>
      </c>
      <c r="BM27">
        <v>400.11</v>
      </c>
      <c r="BN27">
        <v>404.7</v>
      </c>
      <c r="BO27">
        <v>394.79</v>
      </c>
      <c r="BP27">
        <v>402.61</v>
      </c>
      <c r="BQ27">
        <v>906922</v>
      </c>
      <c r="BS27" s="1">
        <v>44964</v>
      </c>
      <c r="BT27">
        <v>396.45600000000002</v>
      </c>
      <c r="BU27">
        <v>403.84399999999999</v>
      </c>
      <c r="BV27">
        <v>395.19499999999999</v>
      </c>
      <c r="BW27">
        <v>402.58300000000003</v>
      </c>
      <c r="BX27">
        <v>93839967</v>
      </c>
    </row>
    <row r="28" spans="1:76" x14ac:dyDescent="0.45">
      <c r="A28" s="1">
        <v>44965</v>
      </c>
      <c r="B28">
        <v>190</v>
      </c>
      <c r="C28">
        <v>190.83</v>
      </c>
      <c r="D28">
        <v>182.92</v>
      </c>
      <c r="E28">
        <v>183.43</v>
      </c>
      <c r="F28">
        <v>36139074</v>
      </c>
      <c r="H28" s="1">
        <v>44965</v>
      </c>
      <c r="I28">
        <v>102.04</v>
      </c>
      <c r="J28">
        <v>102.6699</v>
      </c>
      <c r="K28">
        <v>98.775000000000006</v>
      </c>
      <c r="L28">
        <v>100.05</v>
      </c>
      <c r="M28">
        <v>75878304</v>
      </c>
      <c r="O28" s="1">
        <v>44965</v>
      </c>
      <c r="P28">
        <v>101.681</v>
      </c>
      <c r="Q28">
        <v>102.767</v>
      </c>
      <c r="R28">
        <v>97.680899999999994</v>
      </c>
      <c r="S28">
        <v>99.011099999999999</v>
      </c>
      <c r="T28">
        <v>95086969</v>
      </c>
      <c r="V28" s="1">
        <v>44965</v>
      </c>
      <c r="W28">
        <v>382.49</v>
      </c>
      <c r="X28">
        <v>387.28</v>
      </c>
      <c r="Y28">
        <v>375.7</v>
      </c>
      <c r="Z28">
        <v>378.36</v>
      </c>
      <c r="AA28">
        <v>2668061</v>
      </c>
      <c r="AC28" s="1">
        <v>44965</v>
      </c>
      <c r="AD28">
        <v>170</v>
      </c>
      <c r="AE28">
        <v>172.45</v>
      </c>
      <c r="AF28">
        <v>169.23169999999999</v>
      </c>
      <c r="AG28">
        <v>169.63</v>
      </c>
      <c r="AH28">
        <v>7694533</v>
      </c>
      <c r="AJ28" s="1">
        <v>44965</v>
      </c>
      <c r="AK28">
        <v>92.918000000000006</v>
      </c>
      <c r="AL28">
        <v>94.444000000000003</v>
      </c>
      <c r="AM28">
        <v>92.194000000000003</v>
      </c>
      <c r="AN28">
        <v>92.796000000000006</v>
      </c>
      <c r="AO28">
        <v>7829710</v>
      </c>
      <c r="AQ28" s="1">
        <v>44965</v>
      </c>
      <c r="AR28">
        <v>96.705600000000004</v>
      </c>
      <c r="AS28">
        <v>97.615200000000002</v>
      </c>
      <c r="AT28">
        <v>95.030799999999999</v>
      </c>
      <c r="AU28">
        <v>95.224400000000003</v>
      </c>
      <c r="AV28">
        <v>8929827</v>
      </c>
      <c r="AX28" s="1">
        <v>44965</v>
      </c>
      <c r="AY28">
        <v>119.39</v>
      </c>
      <c r="AZ28">
        <v>119.81</v>
      </c>
      <c r="BA28">
        <v>115.57</v>
      </c>
      <c r="BB28">
        <v>116.36</v>
      </c>
      <c r="BC28">
        <v>3605405</v>
      </c>
      <c r="BE28" s="1">
        <v>44965</v>
      </c>
      <c r="BF28">
        <v>142.06</v>
      </c>
      <c r="BG28">
        <v>144.16</v>
      </c>
      <c r="BH28">
        <v>141.815</v>
      </c>
      <c r="BI28">
        <v>143.81</v>
      </c>
      <c r="BJ28">
        <v>4014515</v>
      </c>
      <c r="BL28" s="1">
        <v>44965</v>
      </c>
      <c r="BM28">
        <v>402.61</v>
      </c>
      <c r="BN28">
        <v>406.09</v>
      </c>
      <c r="BO28">
        <v>399.82</v>
      </c>
      <c r="BP28">
        <v>403.3</v>
      </c>
      <c r="BQ28">
        <v>852797</v>
      </c>
      <c r="BS28" s="1">
        <v>44965</v>
      </c>
      <c r="BT28">
        <v>400.58699999999999</v>
      </c>
      <c r="BU28">
        <v>401.94299999999998</v>
      </c>
      <c r="BV28">
        <v>397.483</v>
      </c>
      <c r="BW28">
        <v>398.18200000000002</v>
      </c>
      <c r="BX28">
        <v>78614397</v>
      </c>
    </row>
    <row r="29" spans="1:76" x14ac:dyDescent="0.45">
      <c r="A29" s="1">
        <v>44966</v>
      </c>
      <c r="B29">
        <v>186.13</v>
      </c>
      <c r="C29">
        <v>186.65</v>
      </c>
      <c r="D29">
        <v>177.27</v>
      </c>
      <c r="E29">
        <v>177.92</v>
      </c>
      <c r="F29">
        <v>37118811</v>
      </c>
      <c r="H29" s="1">
        <v>44966</v>
      </c>
      <c r="I29">
        <v>101.32</v>
      </c>
      <c r="J29">
        <v>101.78</v>
      </c>
      <c r="K29">
        <v>97.57</v>
      </c>
      <c r="L29">
        <v>98.24</v>
      </c>
      <c r="M29">
        <v>64622489</v>
      </c>
      <c r="O29" s="1">
        <v>44966</v>
      </c>
      <c r="P29">
        <v>99.638800000000003</v>
      </c>
      <c r="Q29">
        <v>99.668700000000001</v>
      </c>
      <c r="R29">
        <v>93.291899999999998</v>
      </c>
      <c r="S29">
        <v>94.666799999999995</v>
      </c>
      <c r="T29">
        <v>119888056</v>
      </c>
      <c r="V29" s="1">
        <v>44966</v>
      </c>
      <c r="W29">
        <v>384.97</v>
      </c>
      <c r="X29">
        <v>386.51</v>
      </c>
      <c r="Y29">
        <v>374.02</v>
      </c>
      <c r="Z29">
        <v>375.81</v>
      </c>
      <c r="AA29">
        <v>2265158</v>
      </c>
      <c r="AC29" s="1">
        <v>44966</v>
      </c>
      <c r="AD29">
        <v>173.33</v>
      </c>
      <c r="AE29">
        <v>175.38</v>
      </c>
      <c r="AF29">
        <v>172.01</v>
      </c>
      <c r="AG29">
        <v>173.66</v>
      </c>
      <c r="AH29">
        <v>11512319</v>
      </c>
      <c r="AJ29" s="1">
        <v>44966</v>
      </c>
      <c r="AK29">
        <v>94.05</v>
      </c>
      <c r="AL29">
        <v>94.885999999999996</v>
      </c>
      <c r="AM29">
        <v>92.212000000000003</v>
      </c>
      <c r="AN29">
        <v>92.66</v>
      </c>
      <c r="AO29">
        <v>7614255</v>
      </c>
      <c r="AQ29" s="1">
        <v>44966</v>
      </c>
      <c r="AR29">
        <v>96.667000000000002</v>
      </c>
      <c r="AS29">
        <v>97.801100000000005</v>
      </c>
      <c r="AT29">
        <v>95.636600000000001</v>
      </c>
      <c r="AU29">
        <v>95.657899999999998</v>
      </c>
      <c r="AV29">
        <v>8888673</v>
      </c>
      <c r="AX29" s="1">
        <v>44966</v>
      </c>
      <c r="AY29">
        <v>118</v>
      </c>
      <c r="AZ29">
        <v>119.28</v>
      </c>
      <c r="BA29">
        <v>114.52</v>
      </c>
      <c r="BB29">
        <v>114.94</v>
      </c>
      <c r="BC29">
        <v>4508691</v>
      </c>
      <c r="BE29" s="1">
        <v>44966</v>
      </c>
      <c r="BF29">
        <v>144.99</v>
      </c>
      <c r="BG29">
        <v>145.30000000000001</v>
      </c>
      <c r="BH29">
        <v>142.72999999999999</v>
      </c>
      <c r="BI29">
        <v>142.85</v>
      </c>
      <c r="BJ29">
        <v>4146633</v>
      </c>
      <c r="BL29" s="1">
        <v>44966</v>
      </c>
      <c r="BM29">
        <v>408.84</v>
      </c>
      <c r="BN29">
        <v>412.88</v>
      </c>
      <c r="BO29">
        <v>393.07499999999999</v>
      </c>
      <c r="BP29">
        <v>393.77</v>
      </c>
      <c r="BQ29">
        <v>1046845</v>
      </c>
      <c r="BS29" s="1">
        <v>44966</v>
      </c>
      <c r="BT29">
        <v>401.82799999999997</v>
      </c>
      <c r="BU29">
        <v>401.98200000000003</v>
      </c>
      <c r="BV29">
        <v>393.49</v>
      </c>
      <c r="BW29">
        <v>394.73</v>
      </c>
      <c r="BX29">
        <v>81159056</v>
      </c>
    </row>
    <row r="30" spans="1:76" x14ac:dyDescent="0.45">
      <c r="A30" s="1">
        <v>44967</v>
      </c>
      <c r="B30">
        <v>176.35339999999999</v>
      </c>
      <c r="C30">
        <v>178.89</v>
      </c>
      <c r="D30">
        <v>173.35</v>
      </c>
      <c r="E30">
        <v>174.15</v>
      </c>
      <c r="F30">
        <v>33433567</v>
      </c>
      <c r="H30" s="1">
        <v>44967</v>
      </c>
      <c r="I30">
        <v>97.56</v>
      </c>
      <c r="J30">
        <v>98.816299999999998</v>
      </c>
      <c r="K30">
        <v>96.23</v>
      </c>
      <c r="L30">
        <v>97.61</v>
      </c>
      <c r="M30">
        <v>52740133</v>
      </c>
      <c r="O30" s="1">
        <v>44967</v>
      </c>
      <c r="P30">
        <v>95.1053</v>
      </c>
      <c r="Q30">
        <v>96.400499999999994</v>
      </c>
      <c r="R30">
        <v>93.909599999999998</v>
      </c>
      <c r="S30">
        <v>94.228399999999993</v>
      </c>
      <c r="T30">
        <v>55180006</v>
      </c>
      <c r="V30" s="1">
        <v>44967</v>
      </c>
      <c r="W30">
        <v>371.63</v>
      </c>
      <c r="X30">
        <v>374.52</v>
      </c>
      <c r="Y30">
        <v>367.08</v>
      </c>
      <c r="Z30">
        <v>370.99</v>
      </c>
      <c r="AA30">
        <v>1846426</v>
      </c>
      <c r="AC30" s="1">
        <v>44967</v>
      </c>
      <c r="AD30">
        <v>167.655</v>
      </c>
      <c r="AE30">
        <v>169.74</v>
      </c>
      <c r="AF30">
        <v>165.33</v>
      </c>
      <c r="AG30">
        <v>167.03</v>
      </c>
      <c r="AH30">
        <v>11273735</v>
      </c>
      <c r="AJ30" s="1">
        <v>44967</v>
      </c>
      <c r="AK30">
        <v>91.721999999999994</v>
      </c>
      <c r="AL30">
        <v>92.197999999999993</v>
      </c>
      <c r="AM30">
        <v>90.873999999999995</v>
      </c>
      <c r="AN30">
        <v>91.671999999999997</v>
      </c>
      <c r="AO30">
        <v>8278360</v>
      </c>
      <c r="AQ30" s="1">
        <v>44967</v>
      </c>
      <c r="AR30">
        <v>93.600099999999998</v>
      </c>
      <c r="AS30">
        <v>94.421800000000005</v>
      </c>
      <c r="AT30">
        <v>91.539199999999994</v>
      </c>
      <c r="AU30">
        <v>92.212299999999999</v>
      </c>
      <c r="AV30">
        <v>14454818</v>
      </c>
      <c r="AX30" s="1">
        <v>44967</v>
      </c>
      <c r="AY30">
        <v>112.25</v>
      </c>
      <c r="AZ30">
        <v>113.36</v>
      </c>
      <c r="BA30">
        <v>106.53830000000001</v>
      </c>
      <c r="BB30">
        <v>108.87</v>
      </c>
      <c r="BC30">
        <v>6463548</v>
      </c>
      <c r="BE30" s="1">
        <v>44967</v>
      </c>
      <c r="BF30">
        <v>143.36000000000001</v>
      </c>
      <c r="BG30">
        <v>143.94</v>
      </c>
      <c r="BH30">
        <v>142.59</v>
      </c>
      <c r="BI30">
        <v>143.69999999999999</v>
      </c>
      <c r="BJ30">
        <v>3558031</v>
      </c>
      <c r="BL30" s="1">
        <v>44967</v>
      </c>
      <c r="BM30">
        <v>391.95</v>
      </c>
      <c r="BN30">
        <v>399.38499999999999</v>
      </c>
      <c r="BO30">
        <v>390.02</v>
      </c>
      <c r="BP30">
        <v>396.94</v>
      </c>
      <c r="BQ30">
        <v>739828</v>
      </c>
      <c r="BS30" s="1">
        <v>44967</v>
      </c>
      <c r="BT30">
        <v>393.53699999999998</v>
      </c>
      <c r="BU30">
        <v>396.03899999999999</v>
      </c>
      <c r="BV30">
        <v>392.71199999999999</v>
      </c>
      <c r="BW30">
        <v>395.649</v>
      </c>
      <c r="BX30">
        <v>72985750</v>
      </c>
    </row>
    <row r="31" spans="1:76" x14ac:dyDescent="0.45">
      <c r="A31" s="1">
        <v>44970</v>
      </c>
      <c r="B31">
        <v>178.215</v>
      </c>
      <c r="C31">
        <v>181</v>
      </c>
      <c r="D31">
        <v>175.82</v>
      </c>
      <c r="E31">
        <v>179.43</v>
      </c>
      <c r="F31">
        <v>31463223</v>
      </c>
      <c r="H31" s="1">
        <v>44970</v>
      </c>
      <c r="I31">
        <v>97.85</v>
      </c>
      <c r="J31">
        <v>99.68</v>
      </c>
      <c r="K31">
        <v>96.91</v>
      </c>
      <c r="L31">
        <v>99.54</v>
      </c>
      <c r="M31">
        <v>52841464</v>
      </c>
      <c r="O31" s="1">
        <v>44970</v>
      </c>
      <c r="P31">
        <v>94.397800000000004</v>
      </c>
      <c r="Q31">
        <v>94.856200000000001</v>
      </c>
      <c r="R31">
        <v>93.501000000000005</v>
      </c>
      <c r="S31">
        <v>94.268299999999996</v>
      </c>
      <c r="T31">
        <v>50257651</v>
      </c>
      <c r="V31" s="1">
        <v>44970</v>
      </c>
      <c r="W31">
        <v>373.41</v>
      </c>
      <c r="X31">
        <v>376.31</v>
      </c>
      <c r="Y31">
        <v>371.03</v>
      </c>
      <c r="Z31">
        <v>375</v>
      </c>
      <c r="AA31">
        <v>1877255</v>
      </c>
      <c r="AC31" s="1">
        <v>44970</v>
      </c>
      <c r="AD31">
        <v>168.28</v>
      </c>
      <c r="AE31">
        <v>171.16</v>
      </c>
      <c r="AF31">
        <v>166.95</v>
      </c>
      <c r="AG31">
        <v>171.08</v>
      </c>
      <c r="AH31">
        <v>8820334</v>
      </c>
      <c r="AJ31" s="1">
        <v>44970</v>
      </c>
      <c r="AK31">
        <v>91.855999999999995</v>
      </c>
      <c r="AL31">
        <v>92.76</v>
      </c>
      <c r="AM31">
        <v>90.403999999999996</v>
      </c>
      <c r="AN31">
        <v>92.207999999999998</v>
      </c>
      <c r="AO31">
        <v>5891770</v>
      </c>
      <c r="AQ31" s="1">
        <v>44970</v>
      </c>
      <c r="AR31">
        <v>93.334000000000003</v>
      </c>
      <c r="AS31">
        <v>95.528999999999996</v>
      </c>
      <c r="AT31">
        <v>92.927800000000005</v>
      </c>
      <c r="AU31">
        <v>95.143799999999999</v>
      </c>
      <c r="AV31">
        <v>6852382</v>
      </c>
      <c r="AX31" s="1">
        <v>44970</v>
      </c>
      <c r="AY31">
        <v>110</v>
      </c>
      <c r="AZ31">
        <v>116.9</v>
      </c>
      <c r="BA31">
        <v>109.81</v>
      </c>
      <c r="BB31">
        <v>116.42</v>
      </c>
      <c r="BC31">
        <v>7657239</v>
      </c>
      <c r="BE31" s="1">
        <v>44970</v>
      </c>
      <c r="BF31">
        <v>144.5</v>
      </c>
      <c r="BG31">
        <v>146.6</v>
      </c>
      <c r="BH31">
        <v>144</v>
      </c>
      <c r="BI31">
        <v>146.58000000000001</v>
      </c>
      <c r="BJ31">
        <v>3547852</v>
      </c>
      <c r="BL31" s="1">
        <v>44970</v>
      </c>
      <c r="BM31">
        <v>396.14</v>
      </c>
      <c r="BN31">
        <v>402.75</v>
      </c>
      <c r="BO31">
        <v>395.03</v>
      </c>
      <c r="BP31">
        <v>400.13</v>
      </c>
      <c r="BQ31">
        <v>660774</v>
      </c>
      <c r="BS31" s="1">
        <v>44970</v>
      </c>
      <c r="BT31">
        <v>396.31</v>
      </c>
      <c r="BU31">
        <v>400.43200000000002</v>
      </c>
      <c r="BV31">
        <v>395.846</v>
      </c>
      <c r="BW31">
        <v>400.29500000000002</v>
      </c>
      <c r="BX31">
        <v>66946197</v>
      </c>
    </row>
    <row r="32" spans="1:76" x14ac:dyDescent="0.45">
      <c r="A32" s="1">
        <v>44971</v>
      </c>
      <c r="B32">
        <v>177.16</v>
      </c>
      <c r="C32">
        <v>181.50640000000001</v>
      </c>
      <c r="D32">
        <v>175.88</v>
      </c>
      <c r="E32">
        <v>179.48</v>
      </c>
      <c r="F32">
        <v>24034631</v>
      </c>
      <c r="H32" s="1">
        <v>44971</v>
      </c>
      <c r="I32">
        <v>98.41</v>
      </c>
      <c r="J32">
        <v>100.9207</v>
      </c>
      <c r="K32">
        <v>97.52</v>
      </c>
      <c r="L32">
        <v>99.7</v>
      </c>
      <c r="M32">
        <v>56202898</v>
      </c>
      <c r="O32" s="1">
        <v>44971</v>
      </c>
      <c r="P32">
        <v>94.088899999999995</v>
      </c>
      <c r="Q32">
        <v>94.502499999999998</v>
      </c>
      <c r="R32">
        <v>91.926699999999997</v>
      </c>
      <c r="S32">
        <v>94.338099999999997</v>
      </c>
      <c r="T32">
        <v>54924507</v>
      </c>
      <c r="V32" s="1">
        <v>44971</v>
      </c>
      <c r="W32">
        <v>375</v>
      </c>
      <c r="X32">
        <v>380.56</v>
      </c>
      <c r="Y32">
        <v>369.96</v>
      </c>
      <c r="Z32">
        <v>377.9</v>
      </c>
      <c r="AA32">
        <v>2479706</v>
      </c>
      <c r="AC32" s="1">
        <v>44971</v>
      </c>
      <c r="AD32">
        <v>168.22</v>
      </c>
      <c r="AE32">
        <v>172.79</v>
      </c>
      <c r="AF32">
        <v>167.85</v>
      </c>
      <c r="AG32">
        <v>169.96</v>
      </c>
      <c r="AH32">
        <v>8393074</v>
      </c>
      <c r="AJ32" s="1">
        <v>44971</v>
      </c>
      <c r="AK32">
        <v>91.328000000000003</v>
      </c>
      <c r="AL32">
        <v>93.896000000000001</v>
      </c>
      <c r="AM32">
        <v>91.12</v>
      </c>
      <c r="AN32">
        <v>92.27</v>
      </c>
      <c r="AO32">
        <v>4889285</v>
      </c>
      <c r="AQ32" s="1">
        <v>44971</v>
      </c>
      <c r="AR32">
        <v>94.951400000000007</v>
      </c>
      <c r="AS32">
        <v>97.425399999999996</v>
      </c>
      <c r="AT32">
        <v>94.630600000000001</v>
      </c>
      <c r="AU32">
        <v>97.029399999999995</v>
      </c>
      <c r="AV32">
        <v>6717508</v>
      </c>
      <c r="AX32" s="1">
        <v>44971</v>
      </c>
      <c r="AY32">
        <v>116.29</v>
      </c>
      <c r="AZ32">
        <v>121.32</v>
      </c>
      <c r="BA32">
        <v>115.2</v>
      </c>
      <c r="BB32">
        <v>120.87</v>
      </c>
      <c r="BC32">
        <v>17145033</v>
      </c>
      <c r="BE32" s="1">
        <v>44971</v>
      </c>
      <c r="BF32">
        <v>145.88999999999999</v>
      </c>
      <c r="BG32">
        <v>147.59</v>
      </c>
      <c r="BH32">
        <v>144.88999999999999</v>
      </c>
      <c r="BI32">
        <v>147.49</v>
      </c>
      <c r="BJ32">
        <v>4195463</v>
      </c>
      <c r="BL32" s="1">
        <v>44971</v>
      </c>
      <c r="BM32">
        <v>400.86</v>
      </c>
      <c r="BN32">
        <v>403.89</v>
      </c>
      <c r="BO32">
        <v>392.88</v>
      </c>
      <c r="BP32">
        <v>400.13</v>
      </c>
      <c r="BQ32">
        <v>623610</v>
      </c>
      <c r="BS32" s="1">
        <v>44971</v>
      </c>
      <c r="BT32">
        <v>398.75299999999999</v>
      </c>
      <c r="BU32">
        <v>402.44799999999998</v>
      </c>
      <c r="BV32">
        <v>396.10899999999998</v>
      </c>
      <c r="BW32">
        <v>400.11099999999999</v>
      </c>
      <c r="BX32">
        <v>91157076</v>
      </c>
    </row>
    <row r="33" spans="1:76" x14ac:dyDescent="0.45">
      <c r="A33" s="1">
        <v>44972</v>
      </c>
      <c r="B33">
        <v>176.41499999999999</v>
      </c>
      <c r="C33">
        <v>178.19</v>
      </c>
      <c r="D33">
        <v>175.33</v>
      </c>
      <c r="E33">
        <v>177.16</v>
      </c>
      <c r="F33">
        <v>25337966</v>
      </c>
      <c r="H33" s="1">
        <v>44972</v>
      </c>
      <c r="I33">
        <v>99.09</v>
      </c>
      <c r="J33">
        <v>101.17</v>
      </c>
      <c r="K33">
        <v>98.45</v>
      </c>
      <c r="L33">
        <v>101.16</v>
      </c>
      <c r="M33">
        <v>48053879</v>
      </c>
      <c r="O33" s="1">
        <v>44972</v>
      </c>
      <c r="P33">
        <v>94.148700000000005</v>
      </c>
      <c r="Q33">
        <v>96.769199999999998</v>
      </c>
      <c r="R33">
        <v>93.81</v>
      </c>
      <c r="S33">
        <v>96.5899</v>
      </c>
      <c r="T33">
        <v>50480818</v>
      </c>
      <c r="V33" s="1">
        <v>44972</v>
      </c>
      <c r="W33">
        <v>375.6</v>
      </c>
      <c r="X33">
        <v>381.67</v>
      </c>
      <c r="Y33">
        <v>374.84</v>
      </c>
      <c r="Z33">
        <v>375.94</v>
      </c>
      <c r="AA33">
        <v>2089245</v>
      </c>
      <c r="AC33" s="1">
        <v>44972</v>
      </c>
      <c r="AD33">
        <v>168.85</v>
      </c>
      <c r="AE33">
        <v>171.60499999999999</v>
      </c>
      <c r="AF33">
        <v>168.24</v>
      </c>
      <c r="AG33">
        <v>171.1</v>
      </c>
      <c r="AH33">
        <v>4998274</v>
      </c>
      <c r="AJ33" s="1">
        <v>44972</v>
      </c>
      <c r="AK33">
        <v>91.796000000000006</v>
      </c>
      <c r="AL33">
        <v>92.9</v>
      </c>
      <c r="AM33">
        <v>91.304000000000002</v>
      </c>
      <c r="AN33">
        <v>92.781999999999996</v>
      </c>
      <c r="AO33">
        <v>5282380</v>
      </c>
      <c r="AQ33" s="1">
        <v>44972</v>
      </c>
      <c r="AR33">
        <v>98.166300000000007</v>
      </c>
      <c r="AS33">
        <v>98.929100000000005</v>
      </c>
      <c r="AT33">
        <v>97.460300000000004</v>
      </c>
      <c r="AU33">
        <v>98.816599999999994</v>
      </c>
      <c r="AV33">
        <v>7622937</v>
      </c>
      <c r="AX33" s="1">
        <v>44972</v>
      </c>
      <c r="AY33">
        <v>130</v>
      </c>
      <c r="AZ33">
        <v>138.7499</v>
      </c>
      <c r="BA33">
        <v>129.85</v>
      </c>
      <c r="BB33">
        <v>137.01</v>
      </c>
      <c r="BC33">
        <v>32502208</v>
      </c>
      <c r="BE33" s="1">
        <v>44972</v>
      </c>
      <c r="BF33">
        <v>146.73500000000001</v>
      </c>
      <c r="BG33">
        <v>148</v>
      </c>
      <c r="BH33">
        <v>146.52000000000001</v>
      </c>
      <c r="BI33">
        <v>147.55000000000001</v>
      </c>
      <c r="BJ33">
        <v>5334733</v>
      </c>
      <c r="BL33" s="1">
        <v>44972</v>
      </c>
      <c r="BM33">
        <v>397.48</v>
      </c>
      <c r="BN33">
        <v>404.92</v>
      </c>
      <c r="BO33">
        <v>394.71</v>
      </c>
      <c r="BP33">
        <v>403.61</v>
      </c>
      <c r="BQ33">
        <v>658482</v>
      </c>
      <c r="BS33" s="1">
        <v>44972</v>
      </c>
      <c r="BT33">
        <v>397.89</v>
      </c>
      <c r="BU33">
        <v>401.488</v>
      </c>
      <c r="BV33">
        <v>397.03800000000001</v>
      </c>
      <c r="BW33">
        <v>401.411</v>
      </c>
      <c r="BX33">
        <v>63616850</v>
      </c>
    </row>
    <row r="34" spans="1:76" x14ac:dyDescent="0.45">
      <c r="A34" s="1">
        <v>44973</v>
      </c>
      <c r="B34">
        <v>172.75</v>
      </c>
      <c r="C34">
        <v>175.85</v>
      </c>
      <c r="D34">
        <v>171.79</v>
      </c>
      <c r="E34">
        <v>172.44</v>
      </c>
      <c r="F34">
        <v>25827473</v>
      </c>
      <c r="H34" s="1">
        <v>44973</v>
      </c>
      <c r="I34">
        <v>99.21</v>
      </c>
      <c r="J34">
        <v>100.63</v>
      </c>
      <c r="K34">
        <v>98.1</v>
      </c>
      <c r="L34">
        <v>98.15</v>
      </c>
      <c r="M34">
        <v>56339173</v>
      </c>
      <c r="O34" s="1">
        <v>44973</v>
      </c>
      <c r="P34">
        <v>95.025599999999997</v>
      </c>
      <c r="Q34">
        <v>97.327200000000005</v>
      </c>
      <c r="R34">
        <v>94.397800000000004</v>
      </c>
      <c r="S34">
        <v>95.165000000000006</v>
      </c>
      <c r="T34">
        <v>42616549</v>
      </c>
      <c r="V34" s="1">
        <v>44973</v>
      </c>
      <c r="W34">
        <v>366.04</v>
      </c>
      <c r="X34">
        <v>373.49</v>
      </c>
      <c r="Y34">
        <v>363.55</v>
      </c>
      <c r="Z34">
        <v>365.16</v>
      </c>
      <c r="AA34">
        <v>2917042</v>
      </c>
      <c r="AC34" s="1">
        <v>44973</v>
      </c>
      <c r="AD34">
        <v>168.99</v>
      </c>
      <c r="AE34">
        <v>170.37</v>
      </c>
      <c r="AF34">
        <v>167.9573</v>
      </c>
      <c r="AG34">
        <v>168.11</v>
      </c>
      <c r="AH34">
        <v>7483541</v>
      </c>
      <c r="AJ34" s="1">
        <v>44973</v>
      </c>
      <c r="AK34">
        <v>90</v>
      </c>
      <c r="AL34">
        <v>92.197999999999993</v>
      </c>
      <c r="AM34">
        <v>89.851699999999994</v>
      </c>
      <c r="AN34">
        <v>90.738</v>
      </c>
      <c r="AO34">
        <v>5752365</v>
      </c>
      <c r="AQ34" s="1">
        <v>44973</v>
      </c>
      <c r="AR34">
        <v>97.176699999999997</v>
      </c>
      <c r="AS34">
        <v>99.618799999999993</v>
      </c>
      <c r="AT34">
        <v>96.968699999999998</v>
      </c>
      <c r="AU34">
        <v>97.898600000000002</v>
      </c>
      <c r="AV34">
        <v>8692882</v>
      </c>
      <c r="AX34" s="1">
        <v>44973</v>
      </c>
      <c r="AY34">
        <v>135.65</v>
      </c>
      <c r="AZ34">
        <v>144.63</v>
      </c>
      <c r="BA34">
        <v>134.72999999999999</v>
      </c>
      <c r="BB34">
        <v>139.41999999999999</v>
      </c>
      <c r="BC34">
        <v>18705822</v>
      </c>
      <c r="BE34" s="1">
        <v>44973</v>
      </c>
      <c r="BF34">
        <v>145.69999999999999</v>
      </c>
      <c r="BG34">
        <v>148.05000000000001</v>
      </c>
      <c r="BH34">
        <v>145.27000000000001</v>
      </c>
      <c r="BI34">
        <v>146.72999999999999</v>
      </c>
      <c r="BJ34">
        <v>4689237</v>
      </c>
      <c r="BL34" s="1">
        <v>44973</v>
      </c>
      <c r="BM34">
        <v>395.54</v>
      </c>
      <c r="BN34">
        <v>404.185</v>
      </c>
      <c r="BO34">
        <v>394.41</v>
      </c>
      <c r="BP34">
        <v>400.37</v>
      </c>
      <c r="BQ34">
        <v>727859</v>
      </c>
      <c r="BS34" s="1">
        <v>44973</v>
      </c>
      <c r="BT34">
        <v>396.37900000000002</v>
      </c>
      <c r="BU34">
        <v>400.37200000000001</v>
      </c>
      <c r="BV34">
        <v>395.74799999999999</v>
      </c>
      <c r="BW34">
        <v>395.88299999999998</v>
      </c>
      <c r="BX34">
        <v>78824792</v>
      </c>
    </row>
    <row r="35" spans="1:76" x14ac:dyDescent="0.45">
      <c r="A35" s="1">
        <v>44974</v>
      </c>
      <c r="B35">
        <v>170.22</v>
      </c>
      <c r="C35">
        <v>173.18</v>
      </c>
      <c r="D35">
        <v>169.7</v>
      </c>
      <c r="E35">
        <v>172.88</v>
      </c>
      <c r="F35">
        <v>24171260</v>
      </c>
      <c r="H35" s="1">
        <v>44974</v>
      </c>
      <c r="I35">
        <v>97.8</v>
      </c>
      <c r="J35">
        <v>97.94</v>
      </c>
      <c r="K35">
        <v>95.65</v>
      </c>
      <c r="L35">
        <v>97.2</v>
      </c>
      <c r="M35">
        <v>60029405</v>
      </c>
      <c r="O35" s="1">
        <v>44974</v>
      </c>
      <c r="P35">
        <v>94.507400000000004</v>
      </c>
      <c r="Q35">
        <v>95.214799999999997</v>
      </c>
      <c r="R35">
        <v>92.8733</v>
      </c>
      <c r="S35">
        <v>94.009200000000007</v>
      </c>
      <c r="T35">
        <v>34408401</v>
      </c>
      <c r="V35" s="1">
        <v>44974</v>
      </c>
      <c r="W35">
        <v>359.31</v>
      </c>
      <c r="X35">
        <v>359.61</v>
      </c>
      <c r="Y35">
        <v>352.12</v>
      </c>
      <c r="Z35">
        <v>356.85</v>
      </c>
      <c r="AA35">
        <v>2985940</v>
      </c>
      <c r="AC35" s="1">
        <v>44974</v>
      </c>
      <c r="AD35">
        <v>165.03</v>
      </c>
      <c r="AE35">
        <v>167.11</v>
      </c>
      <c r="AF35">
        <v>162.74</v>
      </c>
      <c r="AG35">
        <v>165.17</v>
      </c>
      <c r="AH35">
        <v>8084490</v>
      </c>
      <c r="AJ35" s="1">
        <v>44974</v>
      </c>
      <c r="AK35">
        <v>90</v>
      </c>
      <c r="AL35">
        <v>90.593999999999994</v>
      </c>
      <c r="AM35">
        <v>86.878</v>
      </c>
      <c r="AN35">
        <v>87.802000000000007</v>
      </c>
      <c r="AO35">
        <v>9820400</v>
      </c>
      <c r="AQ35" s="1">
        <v>44974</v>
      </c>
      <c r="AR35">
        <v>96.817099999999996</v>
      </c>
      <c r="AS35">
        <v>97.171700000000001</v>
      </c>
      <c r="AT35">
        <v>95.908699999999996</v>
      </c>
      <c r="AU35">
        <v>96.674400000000006</v>
      </c>
      <c r="AV35">
        <v>7309667</v>
      </c>
      <c r="AX35" s="1">
        <v>44974</v>
      </c>
      <c r="AY35">
        <v>137.435</v>
      </c>
      <c r="AZ35">
        <v>138.4</v>
      </c>
      <c r="BA35">
        <v>130.72999999999999</v>
      </c>
      <c r="BB35">
        <v>131.6</v>
      </c>
      <c r="BC35">
        <v>11386744</v>
      </c>
      <c r="BE35" s="1">
        <v>44974</v>
      </c>
      <c r="BF35">
        <v>147.08000000000001</v>
      </c>
      <c r="BG35">
        <v>149.4</v>
      </c>
      <c r="BH35">
        <v>146.91499999999999</v>
      </c>
      <c r="BI35">
        <v>149.35</v>
      </c>
      <c r="BJ35">
        <v>4617875</v>
      </c>
      <c r="BL35" s="1">
        <v>44974</v>
      </c>
      <c r="BM35">
        <v>398.33</v>
      </c>
      <c r="BN35">
        <v>401.05</v>
      </c>
      <c r="BO35">
        <v>390.51</v>
      </c>
      <c r="BP35">
        <v>395.62</v>
      </c>
      <c r="BQ35">
        <v>678583</v>
      </c>
      <c r="BS35" s="1">
        <v>44974</v>
      </c>
      <c r="BT35">
        <v>393.73099999999999</v>
      </c>
      <c r="BU35">
        <v>395.13600000000002</v>
      </c>
      <c r="BV35">
        <v>391.78199999999998</v>
      </c>
      <c r="BW35">
        <v>394.892</v>
      </c>
      <c r="BX35">
        <v>92052774</v>
      </c>
    </row>
    <row r="36" spans="1:76" x14ac:dyDescent="0.45">
      <c r="A36" s="1">
        <v>44978</v>
      </c>
      <c r="B36">
        <v>174.31</v>
      </c>
      <c r="C36">
        <v>178.17</v>
      </c>
      <c r="D36">
        <v>171.88</v>
      </c>
      <c r="E36">
        <v>172.08</v>
      </c>
      <c r="F36">
        <v>34592582</v>
      </c>
      <c r="H36" s="1">
        <v>44978</v>
      </c>
      <c r="I36">
        <v>95.334999999999994</v>
      </c>
      <c r="J36">
        <v>95.605000000000004</v>
      </c>
      <c r="K36">
        <v>94.27</v>
      </c>
      <c r="L36">
        <v>94.58</v>
      </c>
      <c r="M36">
        <v>56580360</v>
      </c>
      <c r="O36" s="1">
        <v>44978</v>
      </c>
      <c r="P36">
        <v>92.664100000000005</v>
      </c>
      <c r="Q36">
        <v>92.763800000000003</v>
      </c>
      <c r="R36">
        <v>91.388800000000003</v>
      </c>
      <c r="S36">
        <v>91.458500000000001</v>
      </c>
      <c r="T36">
        <v>33751165</v>
      </c>
      <c r="V36" s="1">
        <v>44978</v>
      </c>
      <c r="W36">
        <v>350.78</v>
      </c>
      <c r="X36">
        <v>353.25</v>
      </c>
      <c r="Y36">
        <v>345.69</v>
      </c>
      <c r="Z36">
        <v>346.7</v>
      </c>
      <c r="AA36">
        <v>3002659</v>
      </c>
      <c r="AC36" s="1">
        <v>44978</v>
      </c>
      <c r="AD36">
        <v>163.74</v>
      </c>
      <c r="AE36">
        <v>164.51</v>
      </c>
      <c r="AF36">
        <v>161.44999999999999</v>
      </c>
      <c r="AG36">
        <v>161.62</v>
      </c>
      <c r="AH36">
        <v>5210800</v>
      </c>
      <c r="AJ36" s="1">
        <v>44978</v>
      </c>
      <c r="AK36">
        <v>86.364000000000004</v>
      </c>
      <c r="AL36">
        <v>87.42</v>
      </c>
      <c r="AM36">
        <v>85.71</v>
      </c>
      <c r="AN36">
        <v>86.372</v>
      </c>
      <c r="AO36">
        <v>5493610</v>
      </c>
      <c r="AQ36" s="1">
        <v>44978</v>
      </c>
      <c r="AR36">
        <v>94.8309</v>
      </c>
      <c r="AS36">
        <v>96.191400000000002</v>
      </c>
      <c r="AT36">
        <v>94.8309</v>
      </c>
      <c r="AU36">
        <v>95.240499999999997</v>
      </c>
      <c r="AV36">
        <v>5736978</v>
      </c>
      <c r="AX36" s="1">
        <v>44978</v>
      </c>
      <c r="AY36">
        <v>129.77000000000001</v>
      </c>
      <c r="AZ36">
        <v>132.85</v>
      </c>
      <c r="BA36">
        <v>128.14500000000001</v>
      </c>
      <c r="BB36">
        <v>128.78</v>
      </c>
      <c r="BC36">
        <v>6618673</v>
      </c>
      <c r="BE36" s="1">
        <v>44978</v>
      </c>
      <c r="BF36">
        <v>148.25</v>
      </c>
      <c r="BG36">
        <v>148.54499999999999</v>
      </c>
      <c r="BH36">
        <v>145.495</v>
      </c>
      <c r="BI36">
        <v>147.09</v>
      </c>
      <c r="BJ36">
        <v>5648841</v>
      </c>
      <c r="BL36" s="1">
        <v>44978</v>
      </c>
      <c r="BM36">
        <v>385.06</v>
      </c>
      <c r="BN36">
        <v>386.55</v>
      </c>
      <c r="BO36">
        <v>377.81</v>
      </c>
      <c r="BP36">
        <v>377.91</v>
      </c>
      <c r="BQ36">
        <v>1992394</v>
      </c>
      <c r="BS36" s="1">
        <v>44978</v>
      </c>
      <c r="BT36">
        <v>390.822</v>
      </c>
      <c r="BU36">
        <v>391.88900000000001</v>
      </c>
      <c r="BV36">
        <v>386.71100000000001</v>
      </c>
      <c r="BW36">
        <v>386.97199999999998</v>
      </c>
      <c r="BX36">
        <v>85244155</v>
      </c>
    </row>
    <row r="37" spans="1:76" x14ac:dyDescent="0.45">
      <c r="A37" s="1">
        <v>44979</v>
      </c>
      <c r="B37">
        <v>171.07</v>
      </c>
      <c r="C37">
        <v>172.755</v>
      </c>
      <c r="D37">
        <v>169.69</v>
      </c>
      <c r="E37">
        <v>171.12</v>
      </c>
      <c r="F37">
        <v>22433158</v>
      </c>
      <c r="H37" s="1">
        <v>44979</v>
      </c>
      <c r="I37">
        <v>95.1</v>
      </c>
      <c r="J37">
        <v>97.01</v>
      </c>
      <c r="K37">
        <v>94.8</v>
      </c>
      <c r="L37">
        <v>95.79</v>
      </c>
      <c r="M37">
        <v>59534094</v>
      </c>
      <c r="O37" s="1">
        <v>44979</v>
      </c>
      <c r="P37">
        <v>91.368799999999993</v>
      </c>
      <c r="Q37">
        <v>91.777299999999997</v>
      </c>
      <c r="R37">
        <v>90.282700000000006</v>
      </c>
      <c r="S37">
        <v>91.318899999999999</v>
      </c>
      <c r="T37">
        <v>30995974</v>
      </c>
      <c r="V37" s="1">
        <v>44979</v>
      </c>
      <c r="W37">
        <v>346.69</v>
      </c>
      <c r="X37">
        <v>353.17239999999998</v>
      </c>
      <c r="Y37">
        <v>344.45</v>
      </c>
      <c r="Z37">
        <v>348.72</v>
      </c>
      <c r="AA37">
        <v>2599304</v>
      </c>
      <c r="AC37" s="1">
        <v>44979</v>
      </c>
      <c r="AD37">
        <v>163.11000000000001</v>
      </c>
      <c r="AE37">
        <v>165</v>
      </c>
      <c r="AF37">
        <v>162.11000000000001</v>
      </c>
      <c r="AG37">
        <v>163.36000000000001</v>
      </c>
      <c r="AH37">
        <v>4343685</v>
      </c>
      <c r="AJ37" s="1">
        <v>44979</v>
      </c>
      <c r="AK37">
        <v>87.53</v>
      </c>
      <c r="AL37">
        <v>89.414000000000001</v>
      </c>
      <c r="AM37">
        <v>87.058000000000007</v>
      </c>
      <c r="AN37">
        <v>87.968000000000004</v>
      </c>
      <c r="AO37">
        <v>6186675</v>
      </c>
      <c r="AQ37" s="1">
        <v>44979</v>
      </c>
      <c r="AR37">
        <v>95.153400000000005</v>
      </c>
      <c r="AS37">
        <v>96.189899999999994</v>
      </c>
      <c r="AT37">
        <v>94.970100000000002</v>
      </c>
      <c r="AU37">
        <v>95.288300000000007</v>
      </c>
      <c r="AV37">
        <v>4226708</v>
      </c>
      <c r="AX37" s="1">
        <v>44979</v>
      </c>
      <c r="AY37">
        <v>128.13999999999999</v>
      </c>
      <c r="AZ37">
        <v>128.88</v>
      </c>
      <c r="BA37">
        <v>124.55</v>
      </c>
      <c r="BB37">
        <v>127.21</v>
      </c>
      <c r="BC37">
        <v>5758987</v>
      </c>
      <c r="BE37" s="1">
        <v>44979</v>
      </c>
      <c r="BF37">
        <v>147.86000000000001</v>
      </c>
      <c r="BG37">
        <v>148.44999999999999</v>
      </c>
      <c r="BH37">
        <v>146.65</v>
      </c>
      <c r="BI37">
        <v>147.33000000000001</v>
      </c>
      <c r="BJ37">
        <v>3540128</v>
      </c>
      <c r="BL37" s="1">
        <v>44979</v>
      </c>
      <c r="BM37">
        <v>376.38</v>
      </c>
      <c r="BN37">
        <v>385.38</v>
      </c>
      <c r="BO37">
        <v>375.68</v>
      </c>
      <c r="BP37">
        <v>382.65</v>
      </c>
      <c r="BQ37">
        <v>1189978</v>
      </c>
      <c r="BS37" s="1">
        <v>44979</v>
      </c>
      <c r="BT37">
        <v>387.39</v>
      </c>
      <c r="BU37">
        <v>388.95</v>
      </c>
      <c r="BV37">
        <v>384.96499999999997</v>
      </c>
      <c r="BW37">
        <v>386.43799999999999</v>
      </c>
      <c r="BX37">
        <v>86364542</v>
      </c>
    </row>
    <row r="38" spans="1:76" x14ac:dyDescent="0.45">
      <c r="A38" s="1">
        <v>44980</v>
      </c>
      <c r="B38">
        <v>172</v>
      </c>
      <c r="C38">
        <v>173.69</v>
      </c>
      <c r="D38">
        <v>169.38</v>
      </c>
      <c r="E38">
        <v>172.04</v>
      </c>
      <c r="F38">
        <v>20017779</v>
      </c>
      <c r="H38" s="1">
        <v>44980</v>
      </c>
      <c r="I38">
        <v>96.12</v>
      </c>
      <c r="J38">
        <v>96.43</v>
      </c>
      <c r="K38">
        <v>93.67</v>
      </c>
      <c r="L38">
        <v>95.82</v>
      </c>
      <c r="M38">
        <v>48466994</v>
      </c>
      <c r="O38" s="1">
        <v>44980</v>
      </c>
      <c r="P38">
        <v>91.587900000000005</v>
      </c>
      <c r="Q38">
        <v>91.607900000000001</v>
      </c>
      <c r="R38">
        <v>89.4358</v>
      </c>
      <c r="S38">
        <v>90.561700000000002</v>
      </c>
      <c r="T38">
        <v>41355757</v>
      </c>
      <c r="V38" s="1">
        <v>44980</v>
      </c>
      <c r="W38">
        <v>350.44</v>
      </c>
      <c r="X38">
        <v>353.8</v>
      </c>
      <c r="Y38">
        <v>343.92750000000001</v>
      </c>
      <c r="Z38">
        <v>347.02</v>
      </c>
      <c r="AA38">
        <v>3154508</v>
      </c>
      <c r="AC38" s="1">
        <v>44980</v>
      </c>
      <c r="AD38">
        <v>165.29</v>
      </c>
      <c r="AE38">
        <v>165.47</v>
      </c>
      <c r="AF38">
        <v>161.57</v>
      </c>
      <c r="AG38">
        <v>164.12</v>
      </c>
      <c r="AH38">
        <v>4679419</v>
      </c>
      <c r="AJ38" s="1">
        <v>44980</v>
      </c>
      <c r="AK38">
        <v>88.081999999999994</v>
      </c>
      <c r="AL38">
        <v>88.555999999999997</v>
      </c>
      <c r="AM38">
        <v>86.756</v>
      </c>
      <c r="AN38">
        <v>88.341999999999999</v>
      </c>
      <c r="AO38">
        <v>4733885</v>
      </c>
      <c r="AQ38" s="1">
        <v>44980</v>
      </c>
      <c r="AR38">
        <v>95.407300000000006</v>
      </c>
      <c r="AS38">
        <v>96.361500000000007</v>
      </c>
      <c r="AT38">
        <v>93.554199999999994</v>
      </c>
      <c r="AU38">
        <v>95.279700000000005</v>
      </c>
      <c r="AV38">
        <v>10684810</v>
      </c>
      <c r="AX38" s="1">
        <v>44980</v>
      </c>
      <c r="AY38">
        <v>128.21</v>
      </c>
      <c r="AZ38">
        <v>128.85</v>
      </c>
      <c r="BA38">
        <v>121.92</v>
      </c>
      <c r="BB38">
        <v>125.52</v>
      </c>
      <c r="BC38">
        <v>7013484</v>
      </c>
      <c r="BE38" s="1">
        <v>44980</v>
      </c>
      <c r="BF38">
        <v>146.41</v>
      </c>
      <c r="BG38">
        <v>146.43</v>
      </c>
      <c r="BH38">
        <v>142.63</v>
      </c>
      <c r="BI38">
        <v>144.72999999999999</v>
      </c>
      <c r="BJ38">
        <v>5563072</v>
      </c>
      <c r="BL38" s="1">
        <v>44980</v>
      </c>
      <c r="BM38">
        <v>380.41</v>
      </c>
      <c r="BN38">
        <v>384.81</v>
      </c>
      <c r="BO38">
        <v>377.65</v>
      </c>
      <c r="BP38">
        <v>383.23</v>
      </c>
      <c r="BQ38">
        <v>865320</v>
      </c>
      <c r="BS38" s="1">
        <v>44980</v>
      </c>
      <c r="BT38">
        <v>389.36700000000002</v>
      </c>
      <c r="BU38">
        <v>389.98899999999998</v>
      </c>
      <c r="BV38">
        <v>384.21800000000002</v>
      </c>
      <c r="BW38">
        <v>388.49599999999998</v>
      </c>
      <c r="BX38">
        <v>99256068</v>
      </c>
    </row>
    <row r="39" spans="1:76" x14ac:dyDescent="0.45">
      <c r="A39" s="1">
        <v>44981</v>
      </c>
      <c r="B39">
        <v>168.64</v>
      </c>
      <c r="C39">
        <v>170.72</v>
      </c>
      <c r="D39">
        <v>167.66</v>
      </c>
      <c r="E39">
        <v>170.39</v>
      </c>
      <c r="F39">
        <v>19791334</v>
      </c>
      <c r="H39" s="1">
        <v>44981</v>
      </c>
      <c r="I39">
        <v>93.53</v>
      </c>
      <c r="J39">
        <v>94.14</v>
      </c>
      <c r="K39">
        <v>92.318600000000004</v>
      </c>
      <c r="L39">
        <v>93.5</v>
      </c>
      <c r="M39">
        <v>57053812</v>
      </c>
      <c r="O39" s="1">
        <v>44981</v>
      </c>
      <c r="P39">
        <v>89.117000000000004</v>
      </c>
      <c r="Q39">
        <v>89.565399999999997</v>
      </c>
      <c r="R39">
        <v>88.255200000000002</v>
      </c>
      <c r="S39">
        <v>88.808000000000007</v>
      </c>
      <c r="T39">
        <v>36717717</v>
      </c>
      <c r="V39" s="1">
        <v>44981</v>
      </c>
      <c r="W39">
        <v>328.12</v>
      </c>
      <c r="X39">
        <v>329.76</v>
      </c>
      <c r="Y39">
        <v>318.60000000000002</v>
      </c>
      <c r="Z39">
        <v>320.54000000000002</v>
      </c>
      <c r="AA39">
        <v>8444481</v>
      </c>
      <c r="AC39" s="1">
        <v>44981</v>
      </c>
      <c r="AD39">
        <v>160.59</v>
      </c>
      <c r="AE39">
        <v>162.38999999999999</v>
      </c>
      <c r="AF39">
        <v>159.655</v>
      </c>
      <c r="AG39">
        <v>162.19999999999999</v>
      </c>
      <c r="AH39">
        <v>6569915</v>
      </c>
      <c r="AJ39" s="1">
        <v>44981</v>
      </c>
      <c r="AK39">
        <v>86.463999999999999</v>
      </c>
      <c r="AL39">
        <v>86.915999999999997</v>
      </c>
      <c r="AM39">
        <v>84.751999999999995</v>
      </c>
      <c r="AN39">
        <v>85.117999999999995</v>
      </c>
      <c r="AO39">
        <v>5430030</v>
      </c>
      <c r="AQ39" s="1">
        <v>44981</v>
      </c>
      <c r="AR39">
        <v>95.417400000000001</v>
      </c>
      <c r="AS39">
        <v>97.742500000000007</v>
      </c>
      <c r="AT39">
        <v>94.437399999999997</v>
      </c>
      <c r="AU39">
        <v>96.300200000000004</v>
      </c>
      <c r="AV39">
        <v>14355802</v>
      </c>
      <c r="AX39" s="1">
        <v>44981</v>
      </c>
      <c r="AY39">
        <v>123.04</v>
      </c>
      <c r="AZ39">
        <v>124.84990000000001</v>
      </c>
      <c r="BA39">
        <v>120.1914</v>
      </c>
      <c r="BB39">
        <v>122.78</v>
      </c>
      <c r="BC39">
        <v>5119777</v>
      </c>
      <c r="BE39" s="1">
        <v>44981</v>
      </c>
      <c r="BF39">
        <v>143.22999999999999</v>
      </c>
      <c r="BG39">
        <v>144.55500000000001</v>
      </c>
      <c r="BH39">
        <v>142.21</v>
      </c>
      <c r="BI39">
        <v>144.41</v>
      </c>
      <c r="BJ39">
        <v>4593843</v>
      </c>
      <c r="BL39" s="1">
        <v>44981</v>
      </c>
      <c r="BM39">
        <v>376.68</v>
      </c>
      <c r="BN39">
        <v>378.3</v>
      </c>
      <c r="BO39">
        <v>373.25</v>
      </c>
      <c r="BP39">
        <v>374.81</v>
      </c>
      <c r="BQ39">
        <v>1013324</v>
      </c>
      <c r="BS39" s="1">
        <v>44981</v>
      </c>
      <c r="BT39">
        <v>383.41399999999999</v>
      </c>
      <c r="BU39">
        <v>385.18799999999999</v>
      </c>
      <c r="BV39">
        <v>381.68799999999999</v>
      </c>
      <c r="BW39">
        <v>384.34500000000003</v>
      </c>
      <c r="BX39">
        <v>111582340</v>
      </c>
    </row>
    <row r="40" spans="1:76" x14ac:dyDescent="0.45">
      <c r="A40" s="1">
        <v>44984</v>
      </c>
      <c r="B40">
        <v>171.875</v>
      </c>
      <c r="C40">
        <v>173.12</v>
      </c>
      <c r="D40">
        <v>169.06</v>
      </c>
      <c r="E40">
        <v>169.54</v>
      </c>
      <c r="F40">
        <v>19277002</v>
      </c>
      <c r="H40" s="1">
        <v>44984</v>
      </c>
      <c r="I40">
        <v>94.28</v>
      </c>
      <c r="J40">
        <v>94.78</v>
      </c>
      <c r="K40">
        <v>93.14</v>
      </c>
      <c r="L40">
        <v>93.76</v>
      </c>
      <c r="M40">
        <v>47470321</v>
      </c>
      <c r="O40" s="1">
        <v>44984</v>
      </c>
      <c r="P40">
        <v>89.545400000000001</v>
      </c>
      <c r="Q40">
        <v>89.834299999999999</v>
      </c>
      <c r="R40">
        <v>89.012299999999996</v>
      </c>
      <c r="S40">
        <v>89.545400000000001</v>
      </c>
      <c r="T40">
        <v>27602000</v>
      </c>
      <c r="V40" s="1">
        <v>44984</v>
      </c>
      <c r="W40">
        <v>322.02</v>
      </c>
      <c r="X40">
        <v>325.10000000000002</v>
      </c>
      <c r="Y40">
        <v>320.7</v>
      </c>
      <c r="Z40">
        <v>322.32</v>
      </c>
      <c r="AA40">
        <v>3500550</v>
      </c>
      <c r="AC40" s="1">
        <v>44984</v>
      </c>
      <c r="AD40">
        <v>163.84</v>
      </c>
      <c r="AE40">
        <v>164.77</v>
      </c>
      <c r="AF40">
        <v>162.22</v>
      </c>
      <c r="AG40">
        <v>163.13999999999999</v>
      </c>
      <c r="AH40">
        <v>6891182</v>
      </c>
      <c r="AJ40" s="1">
        <v>44984</v>
      </c>
      <c r="AK40">
        <v>86.248000000000005</v>
      </c>
      <c r="AL40">
        <v>87.528000000000006</v>
      </c>
      <c r="AM40">
        <v>85.531999999999996</v>
      </c>
      <c r="AN40">
        <v>85.713999999999999</v>
      </c>
      <c r="AO40">
        <v>7410260</v>
      </c>
      <c r="AQ40" s="1">
        <v>44984</v>
      </c>
      <c r="AR40">
        <v>97.396299999999997</v>
      </c>
      <c r="AS40">
        <v>99.295100000000005</v>
      </c>
      <c r="AT40">
        <v>97.1892</v>
      </c>
      <c r="AU40">
        <v>98.994500000000002</v>
      </c>
      <c r="AV40">
        <v>9244981</v>
      </c>
      <c r="AX40" s="1">
        <v>44984</v>
      </c>
      <c r="AY40">
        <v>123.95</v>
      </c>
      <c r="AZ40">
        <v>125.06</v>
      </c>
      <c r="BA40">
        <v>122.73</v>
      </c>
      <c r="BB40">
        <v>123.53</v>
      </c>
      <c r="BC40">
        <v>5011368</v>
      </c>
      <c r="BE40" s="1">
        <v>44984</v>
      </c>
      <c r="BF40">
        <v>144.54</v>
      </c>
      <c r="BG40">
        <v>146</v>
      </c>
      <c r="BH40">
        <v>143.85</v>
      </c>
      <c r="BI40">
        <v>144.13</v>
      </c>
      <c r="BJ40">
        <v>5288109</v>
      </c>
      <c r="BL40" s="1">
        <v>44984</v>
      </c>
      <c r="BM40">
        <v>379.82</v>
      </c>
      <c r="BN40">
        <v>381.15</v>
      </c>
      <c r="BO40">
        <v>373.13</v>
      </c>
      <c r="BP40">
        <v>375.05</v>
      </c>
      <c r="BQ40">
        <v>1011890</v>
      </c>
      <c r="BS40" s="1">
        <v>44984</v>
      </c>
      <c r="BT40">
        <v>387.72800000000001</v>
      </c>
      <c r="BU40">
        <v>389.10599999999999</v>
      </c>
      <c r="BV40">
        <v>384.70400000000001</v>
      </c>
      <c r="BW40">
        <v>385.654</v>
      </c>
      <c r="BX40">
        <v>82963728</v>
      </c>
    </row>
    <row r="41" spans="1:76" x14ac:dyDescent="0.45">
      <c r="A41" s="1">
        <v>44985</v>
      </c>
      <c r="B41">
        <v>171.9</v>
      </c>
      <c r="C41">
        <v>177.55</v>
      </c>
      <c r="D41">
        <v>171.87</v>
      </c>
      <c r="E41">
        <v>174.94</v>
      </c>
      <c r="F41">
        <v>46051117</v>
      </c>
      <c r="H41" s="1">
        <v>44985</v>
      </c>
      <c r="I41">
        <v>93.14</v>
      </c>
      <c r="J41">
        <v>94.69</v>
      </c>
      <c r="K41">
        <v>92.92</v>
      </c>
      <c r="L41">
        <v>94.23</v>
      </c>
      <c r="M41">
        <v>43959290</v>
      </c>
      <c r="O41" s="1">
        <v>44985</v>
      </c>
      <c r="P41">
        <v>89.007400000000004</v>
      </c>
      <c r="Q41">
        <v>90.900400000000005</v>
      </c>
      <c r="R41">
        <v>88.997399999999999</v>
      </c>
      <c r="S41">
        <v>89.734800000000007</v>
      </c>
      <c r="T41">
        <v>30251306</v>
      </c>
      <c r="V41" s="1">
        <v>44985</v>
      </c>
      <c r="W41">
        <v>323.37</v>
      </c>
      <c r="X41">
        <v>325.73</v>
      </c>
      <c r="Y41">
        <v>320.97000000000003</v>
      </c>
      <c r="Z41">
        <v>323.95</v>
      </c>
      <c r="AA41">
        <v>2714154</v>
      </c>
      <c r="AC41" s="1">
        <v>44985</v>
      </c>
      <c r="AD41">
        <v>162.53</v>
      </c>
      <c r="AE41">
        <v>164.45</v>
      </c>
      <c r="AF41">
        <v>161.53</v>
      </c>
      <c r="AG41">
        <v>163.61000000000001</v>
      </c>
      <c r="AH41">
        <v>6912624</v>
      </c>
      <c r="AJ41" s="1">
        <v>44985</v>
      </c>
      <c r="AK41">
        <v>85.132000000000005</v>
      </c>
      <c r="AL41">
        <v>86.843999999999994</v>
      </c>
      <c r="AM41">
        <v>85.132000000000005</v>
      </c>
      <c r="AN41">
        <v>86.433999999999997</v>
      </c>
      <c r="AO41">
        <v>7344150</v>
      </c>
      <c r="AQ41" s="1">
        <v>44985</v>
      </c>
      <c r="AR41">
        <v>98.632000000000005</v>
      </c>
      <c r="AS41">
        <v>100.08499999999999</v>
      </c>
      <c r="AT41">
        <v>98.211200000000005</v>
      </c>
      <c r="AU41">
        <v>99.108900000000006</v>
      </c>
      <c r="AV41">
        <v>8663340</v>
      </c>
      <c r="AX41" s="1">
        <v>44985</v>
      </c>
      <c r="AY41">
        <v>125.11</v>
      </c>
      <c r="AZ41">
        <v>126.3843</v>
      </c>
      <c r="BA41">
        <v>123.03</v>
      </c>
      <c r="BB41">
        <v>123.28</v>
      </c>
      <c r="BC41">
        <v>7317099</v>
      </c>
      <c r="BE41" s="1">
        <v>44985</v>
      </c>
      <c r="BF41">
        <v>143.21</v>
      </c>
      <c r="BG41">
        <v>144.30500000000001</v>
      </c>
      <c r="BH41">
        <v>142.11000000000001</v>
      </c>
      <c r="BI41">
        <v>142.18</v>
      </c>
      <c r="BJ41">
        <v>5648878</v>
      </c>
      <c r="BL41" s="1">
        <v>44985</v>
      </c>
      <c r="BM41">
        <v>372.79</v>
      </c>
      <c r="BN41">
        <v>377.79</v>
      </c>
      <c r="BO41">
        <v>362.52499999999998</v>
      </c>
      <c r="BP41">
        <v>367.61</v>
      </c>
      <c r="BQ41">
        <v>1906115</v>
      </c>
      <c r="BS41" s="1">
        <v>44985</v>
      </c>
      <c r="BT41">
        <v>385.17</v>
      </c>
      <c r="BU41">
        <v>387.15699999999998</v>
      </c>
      <c r="BV41">
        <v>384.12299999999999</v>
      </c>
      <c r="BW41">
        <v>384.22699999999998</v>
      </c>
      <c r="BX41">
        <v>99458379</v>
      </c>
    </row>
    <row r="42" spans="1:76" x14ac:dyDescent="0.45">
      <c r="A42" s="1">
        <v>44986</v>
      </c>
      <c r="B42">
        <v>174.59</v>
      </c>
      <c r="C42">
        <v>177.85</v>
      </c>
      <c r="D42">
        <v>173.05</v>
      </c>
      <c r="E42">
        <v>173.42</v>
      </c>
      <c r="F42">
        <v>30998380</v>
      </c>
      <c r="H42" s="1">
        <v>44986</v>
      </c>
      <c r="I42">
        <v>93.87</v>
      </c>
      <c r="J42">
        <v>94.68</v>
      </c>
      <c r="K42">
        <v>91.59</v>
      </c>
      <c r="L42">
        <v>92.17</v>
      </c>
      <c r="M42">
        <v>52299524</v>
      </c>
      <c r="O42" s="1">
        <v>44986</v>
      </c>
      <c r="P42">
        <v>89.654899999999998</v>
      </c>
      <c r="Q42">
        <v>90.7012</v>
      </c>
      <c r="R42">
        <v>89.346100000000007</v>
      </c>
      <c r="S42">
        <v>90.033600000000007</v>
      </c>
      <c r="T42">
        <v>31224006</v>
      </c>
      <c r="V42" s="1">
        <v>44986</v>
      </c>
      <c r="W42">
        <v>323.8</v>
      </c>
      <c r="X42">
        <v>325.26</v>
      </c>
      <c r="Y42">
        <v>321</v>
      </c>
      <c r="Z42">
        <v>323.38</v>
      </c>
      <c r="AA42">
        <v>2377736</v>
      </c>
      <c r="AC42" s="1">
        <v>44986</v>
      </c>
      <c r="AD42">
        <v>162.99</v>
      </c>
      <c r="AE42">
        <v>167.98</v>
      </c>
      <c r="AF42">
        <v>162.97999999999999</v>
      </c>
      <c r="AG42">
        <v>167.35</v>
      </c>
      <c r="AH42">
        <v>15841217</v>
      </c>
      <c r="AJ42" s="1">
        <v>44986</v>
      </c>
      <c r="AK42">
        <v>86.388000000000005</v>
      </c>
      <c r="AL42">
        <v>87.084000000000003</v>
      </c>
      <c r="AM42">
        <v>85.207999999999998</v>
      </c>
      <c r="AN42">
        <v>85.787999999999997</v>
      </c>
      <c r="AO42">
        <v>4587305</v>
      </c>
      <c r="AQ42" s="1">
        <v>44986</v>
      </c>
      <c r="AR42">
        <v>99.344800000000006</v>
      </c>
      <c r="AS42">
        <v>100.297</v>
      </c>
      <c r="AT42">
        <v>99.143500000000003</v>
      </c>
      <c r="AU42">
        <v>100.22</v>
      </c>
      <c r="AV42">
        <v>8381599</v>
      </c>
      <c r="AX42" s="1">
        <v>44986</v>
      </c>
      <c r="AY42">
        <v>122.375</v>
      </c>
      <c r="AZ42">
        <v>123.3</v>
      </c>
      <c r="BA42">
        <v>120.3901</v>
      </c>
      <c r="BB42">
        <v>120.83</v>
      </c>
      <c r="BC42">
        <v>4645027</v>
      </c>
      <c r="BE42" s="1">
        <v>44986</v>
      </c>
      <c r="BF42">
        <v>141.83000000000001</v>
      </c>
      <c r="BG42">
        <v>142.47999999999999</v>
      </c>
      <c r="BH42">
        <v>140.08000000000001</v>
      </c>
      <c r="BI42">
        <v>141.29</v>
      </c>
      <c r="BJ42">
        <v>4353831</v>
      </c>
      <c r="BL42" s="1">
        <v>44986</v>
      </c>
      <c r="BM42">
        <v>365.28</v>
      </c>
      <c r="BN42">
        <v>371.36</v>
      </c>
      <c r="BO42">
        <v>360.1</v>
      </c>
      <c r="BP42">
        <v>362.54</v>
      </c>
      <c r="BQ42">
        <v>1156353</v>
      </c>
      <c r="BS42" s="1">
        <v>44986</v>
      </c>
      <c r="BT42">
        <v>383.404</v>
      </c>
      <c r="BU42">
        <v>384.64600000000002</v>
      </c>
      <c r="BV42">
        <v>381.43599999999998</v>
      </c>
      <c r="BW42">
        <v>382.75400000000002</v>
      </c>
      <c r="BX42">
        <v>102828975</v>
      </c>
    </row>
    <row r="43" spans="1:76" x14ac:dyDescent="0.45">
      <c r="A43" s="1">
        <v>44987</v>
      </c>
      <c r="B43">
        <v>172.38</v>
      </c>
      <c r="C43">
        <v>175.01</v>
      </c>
      <c r="D43">
        <v>171.43</v>
      </c>
      <c r="E43">
        <v>174.53</v>
      </c>
      <c r="F43">
        <v>17360708</v>
      </c>
      <c r="H43" s="1">
        <v>44987</v>
      </c>
      <c r="I43">
        <v>91.41</v>
      </c>
      <c r="J43">
        <v>92.23</v>
      </c>
      <c r="K43">
        <v>90.39</v>
      </c>
      <c r="L43">
        <v>92.13</v>
      </c>
      <c r="M43">
        <v>55574820</v>
      </c>
      <c r="O43" s="1">
        <v>44987</v>
      </c>
      <c r="P43">
        <v>89.336100000000002</v>
      </c>
      <c r="Q43">
        <v>91.941699999999997</v>
      </c>
      <c r="R43">
        <v>89.266400000000004</v>
      </c>
      <c r="S43">
        <v>91.667599999999993</v>
      </c>
      <c r="T43">
        <v>32343052</v>
      </c>
      <c r="V43" s="1">
        <v>44987</v>
      </c>
      <c r="W43">
        <v>323.38</v>
      </c>
      <c r="X43">
        <v>334.46</v>
      </c>
      <c r="Y43">
        <v>321.56</v>
      </c>
      <c r="Z43">
        <v>333.5</v>
      </c>
      <c r="AA43">
        <v>3846745</v>
      </c>
      <c r="AC43" s="1">
        <v>44987</v>
      </c>
      <c r="AD43">
        <v>193.12</v>
      </c>
      <c r="AE43">
        <v>193.91</v>
      </c>
      <c r="AF43">
        <v>185.2</v>
      </c>
      <c r="AG43">
        <v>186.59</v>
      </c>
      <c r="AH43">
        <v>37719871</v>
      </c>
      <c r="AJ43" s="1">
        <v>44987</v>
      </c>
      <c r="AK43">
        <v>85.742000000000004</v>
      </c>
      <c r="AL43">
        <v>87.284000000000006</v>
      </c>
      <c r="AM43">
        <v>85.116</v>
      </c>
      <c r="AN43">
        <v>87.207999999999998</v>
      </c>
      <c r="AO43">
        <v>5783640</v>
      </c>
      <c r="AQ43" s="1">
        <v>44987</v>
      </c>
      <c r="AR43">
        <v>99.723399999999998</v>
      </c>
      <c r="AS43">
        <v>101.449</v>
      </c>
      <c r="AT43">
        <v>99.258399999999995</v>
      </c>
      <c r="AU43">
        <v>101.223</v>
      </c>
      <c r="AV43">
        <v>8370572</v>
      </c>
      <c r="AX43" s="1">
        <v>44987</v>
      </c>
      <c r="AY43">
        <v>119.67</v>
      </c>
      <c r="AZ43">
        <v>123.26</v>
      </c>
      <c r="BA43">
        <v>119.36</v>
      </c>
      <c r="BB43">
        <v>122.38</v>
      </c>
      <c r="BC43">
        <v>4089401</v>
      </c>
      <c r="BE43" s="1">
        <v>44987</v>
      </c>
      <c r="BF43">
        <v>140.87</v>
      </c>
      <c r="BG43">
        <v>141.38999999999999</v>
      </c>
      <c r="BH43">
        <v>140.54</v>
      </c>
      <c r="BI43">
        <v>141.15</v>
      </c>
      <c r="BJ43">
        <v>4621390</v>
      </c>
      <c r="BL43" s="1">
        <v>44987</v>
      </c>
      <c r="BM43">
        <v>359.48</v>
      </c>
      <c r="BN43">
        <v>364.55</v>
      </c>
      <c r="BO43">
        <v>359.48</v>
      </c>
      <c r="BP43">
        <v>363.09</v>
      </c>
      <c r="BQ43">
        <v>942613</v>
      </c>
      <c r="BS43" s="1">
        <v>44987</v>
      </c>
      <c r="BT43">
        <v>380.75799999999998</v>
      </c>
      <c r="BU43">
        <v>386.58499999999998</v>
      </c>
      <c r="BV43">
        <v>380.41699999999997</v>
      </c>
      <c r="BW43">
        <v>385.73099999999999</v>
      </c>
      <c r="BX43">
        <v>88079032</v>
      </c>
    </row>
    <row r="44" spans="1:76" x14ac:dyDescent="0.45">
      <c r="A44" s="1">
        <v>44988</v>
      </c>
      <c r="B44">
        <v>178.92</v>
      </c>
      <c r="C44">
        <v>186.62</v>
      </c>
      <c r="D44">
        <v>177.05</v>
      </c>
      <c r="E44">
        <v>185.25</v>
      </c>
      <c r="F44">
        <v>45877692</v>
      </c>
      <c r="H44" s="1">
        <v>44988</v>
      </c>
      <c r="I44">
        <v>92.74</v>
      </c>
      <c r="J44">
        <v>94.94</v>
      </c>
      <c r="K44">
        <v>92.66</v>
      </c>
      <c r="L44">
        <v>94.9</v>
      </c>
      <c r="M44">
        <v>55759609</v>
      </c>
      <c r="O44" s="1">
        <v>44988</v>
      </c>
      <c r="P44">
        <v>92.146000000000001</v>
      </c>
      <c r="Q44">
        <v>93.391400000000004</v>
      </c>
      <c r="R44">
        <v>92.116</v>
      </c>
      <c r="S44">
        <v>93.311700000000002</v>
      </c>
      <c r="T44">
        <v>35287563</v>
      </c>
      <c r="V44" s="1">
        <v>44988</v>
      </c>
      <c r="W44">
        <v>334.69</v>
      </c>
      <c r="X44">
        <v>344.76</v>
      </c>
      <c r="Y44">
        <v>334.48349999999999</v>
      </c>
      <c r="Z44">
        <v>344.04</v>
      </c>
      <c r="AA44">
        <v>3725472</v>
      </c>
      <c r="AC44" s="1">
        <v>44988</v>
      </c>
      <c r="AD44">
        <v>188.07</v>
      </c>
      <c r="AE44">
        <v>189.77</v>
      </c>
      <c r="AF44">
        <v>184.29</v>
      </c>
      <c r="AG44">
        <v>186.43</v>
      </c>
      <c r="AH44">
        <v>12087193</v>
      </c>
      <c r="AJ44" s="1">
        <v>44988</v>
      </c>
      <c r="AK44">
        <v>87.963999999999999</v>
      </c>
      <c r="AL44">
        <v>89.076499999999996</v>
      </c>
      <c r="AM44">
        <v>87.825999999999993</v>
      </c>
      <c r="AN44">
        <v>88.796000000000006</v>
      </c>
      <c r="AO44">
        <v>4957640</v>
      </c>
      <c r="AQ44" s="1">
        <v>44988</v>
      </c>
      <c r="AR44">
        <v>102.093</v>
      </c>
      <c r="AS44">
        <v>103.203</v>
      </c>
      <c r="AT44">
        <v>101.673</v>
      </c>
      <c r="AU44">
        <v>102.89400000000001</v>
      </c>
      <c r="AV44">
        <v>10673400</v>
      </c>
      <c r="AX44" s="1">
        <v>44988</v>
      </c>
      <c r="AY44">
        <v>123.18</v>
      </c>
      <c r="AZ44">
        <v>125.87</v>
      </c>
      <c r="BA44">
        <v>122.7</v>
      </c>
      <c r="BB44">
        <v>125.73</v>
      </c>
      <c r="BC44">
        <v>5499352</v>
      </c>
      <c r="BE44" s="1">
        <v>44988</v>
      </c>
      <c r="BF44">
        <v>142.27000000000001</v>
      </c>
      <c r="BG44">
        <v>142.44</v>
      </c>
      <c r="BH44">
        <v>141</v>
      </c>
      <c r="BI44">
        <v>141.9</v>
      </c>
      <c r="BJ44">
        <v>4250269</v>
      </c>
      <c r="BL44" s="1">
        <v>44988</v>
      </c>
      <c r="BM44">
        <v>367.52</v>
      </c>
      <c r="BN44">
        <v>370.99</v>
      </c>
      <c r="BO44">
        <v>365.66</v>
      </c>
      <c r="BP44">
        <v>369.98</v>
      </c>
      <c r="BQ44">
        <v>1047198</v>
      </c>
      <c r="BS44" s="1">
        <v>44988</v>
      </c>
      <c r="BT44">
        <v>387.57400000000001</v>
      </c>
      <c r="BU44">
        <v>392.17099999999999</v>
      </c>
      <c r="BV44">
        <v>386.91500000000002</v>
      </c>
      <c r="BW44">
        <v>391.91899999999998</v>
      </c>
      <c r="BX44">
        <v>92941907</v>
      </c>
    </row>
    <row r="45" spans="1:76" x14ac:dyDescent="0.45">
      <c r="A45" s="1">
        <v>44991</v>
      </c>
      <c r="B45">
        <v>188</v>
      </c>
      <c r="C45">
        <v>189.66</v>
      </c>
      <c r="D45">
        <v>184.64</v>
      </c>
      <c r="E45">
        <v>184.9</v>
      </c>
      <c r="F45">
        <v>33209394</v>
      </c>
      <c r="H45" s="1">
        <v>44991</v>
      </c>
      <c r="I45">
        <v>95.19</v>
      </c>
      <c r="J45">
        <v>96.545000000000002</v>
      </c>
      <c r="K45">
        <v>93.74</v>
      </c>
      <c r="L45">
        <v>93.75</v>
      </c>
      <c r="M45">
        <v>52112355</v>
      </c>
      <c r="O45" s="1">
        <v>44991</v>
      </c>
      <c r="P45">
        <v>93.675399999999996</v>
      </c>
      <c r="Q45">
        <v>95.623400000000004</v>
      </c>
      <c r="R45">
        <v>93.660499999999999</v>
      </c>
      <c r="S45">
        <v>94.7864</v>
      </c>
      <c r="T45">
        <v>32757633</v>
      </c>
      <c r="V45" s="1">
        <v>44991</v>
      </c>
      <c r="W45">
        <v>344.33</v>
      </c>
      <c r="X45">
        <v>351.77499999999998</v>
      </c>
      <c r="Y45">
        <v>344.28</v>
      </c>
      <c r="Z45">
        <v>347.02</v>
      </c>
      <c r="AA45">
        <v>3060306</v>
      </c>
      <c r="AC45" s="1">
        <v>44991</v>
      </c>
      <c r="AD45">
        <v>185.07</v>
      </c>
      <c r="AE45">
        <v>189</v>
      </c>
      <c r="AF45">
        <v>183.625</v>
      </c>
      <c r="AG45">
        <v>183.8</v>
      </c>
      <c r="AH45">
        <v>10770253</v>
      </c>
      <c r="AJ45" s="1">
        <v>44991</v>
      </c>
      <c r="AK45">
        <v>89.1</v>
      </c>
      <c r="AL45">
        <v>90.977999999999994</v>
      </c>
      <c r="AM45">
        <v>88.873999999999995</v>
      </c>
      <c r="AN45">
        <v>89.203999999999994</v>
      </c>
      <c r="AO45">
        <v>5470515</v>
      </c>
      <c r="AQ45" s="1">
        <v>44991</v>
      </c>
      <c r="AR45">
        <v>101.096</v>
      </c>
      <c r="AS45">
        <v>103.131</v>
      </c>
      <c r="AT45">
        <v>101.096</v>
      </c>
      <c r="AU45">
        <v>102.62</v>
      </c>
      <c r="AV45">
        <v>11408786</v>
      </c>
      <c r="AX45" s="1">
        <v>44991</v>
      </c>
      <c r="AY45">
        <v>126.355</v>
      </c>
      <c r="AZ45">
        <v>129.43989999999999</v>
      </c>
      <c r="BA45">
        <v>125.28</v>
      </c>
      <c r="BB45">
        <v>126.33</v>
      </c>
      <c r="BC45">
        <v>5292491</v>
      </c>
      <c r="BE45" s="1">
        <v>44991</v>
      </c>
      <c r="BF45">
        <v>141.94999999999999</v>
      </c>
      <c r="BG45">
        <v>144.27000000000001</v>
      </c>
      <c r="BH45">
        <v>141.64400000000001</v>
      </c>
      <c r="BI45">
        <v>143.72</v>
      </c>
      <c r="BJ45">
        <v>4498325</v>
      </c>
      <c r="BL45" s="1">
        <v>44991</v>
      </c>
      <c r="BM45">
        <v>373.14</v>
      </c>
      <c r="BN45">
        <v>373.14</v>
      </c>
      <c r="BO45">
        <v>367.22</v>
      </c>
      <c r="BP45">
        <v>369.11</v>
      </c>
      <c r="BQ45">
        <v>800589</v>
      </c>
      <c r="BS45" s="1">
        <v>44991</v>
      </c>
      <c r="BT45">
        <v>392.75099999999998</v>
      </c>
      <c r="BU45">
        <v>395.07900000000001</v>
      </c>
      <c r="BV45">
        <v>391.74200000000002</v>
      </c>
      <c r="BW45">
        <v>392.19</v>
      </c>
      <c r="BX45">
        <v>75075429</v>
      </c>
    </row>
    <row r="46" spans="1:76" x14ac:dyDescent="0.45">
      <c r="A46" s="1">
        <v>44992</v>
      </c>
      <c r="B46">
        <v>189</v>
      </c>
      <c r="C46">
        <v>190.36</v>
      </c>
      <c r="D46">
        <v>184.01</v>
      </c>
      <c r="E46">
        <v>184.51</v>
      </c>
      <c r="F46">
        <v>36701495</v>
      </c>
      <c r="H46" s="1">
        <v>44992</v>
      </c>
      <c r="I46">
        <v>94.06</v>
      </c>
      <c r="J46">
        <v>95.09</v>
      </c>
      <c r="K46">
        <v>92.78</v>
      </c>
      <c r="L46">
        <v>93.55</v>
      </c>
      <c r="M46">
        <v>49100668</v>
      </c>
      <c r="O46" s="1">
        <v>44992</v>
      </c>
      <c r="P46">
        <v>94.636899999999997</v>
      </c>
      <c r="Q46">
        <v>95.3245</v>
      </c>
      <c r="R46">
        <v>93.1922</v>
      </c>
      <c r="S46">
        <v>93.521000000000001</v>
      </c>
      <c r="T46">
        <v>27936382</v>
      </c>
      <c r="V46" s="1">
        <v>44992</v>
      </c>
      <c r="W46">
        <v>347.86</v>
      </c>
      <c r="X46">
        <v>352.16500000000002</v>
      </c>
      <c r="Y46">
        <v>344.06</v>
      </c>
      <c r="Z46">
        <v>344.8</v>
      </c>
      <c r="AA46">
        <v>2252817</v>
      </c>
      <c r="AC46" s="1">
        <v>44992</v>
      </c>
      <c r="AD46">
        <v>184.45500000000001</v>
      </c>
      <c r="AE46">
        <v>186.16</v>
      </c>
      <c r="AF46">
        <v>183.03</v>
      </c>
      <c r="AG46">
        <v>183.32</v>
      </c>
      <c r="AH46">
        <v>9024333</v>
      </c>
      <c r="AJ46" s="1">
        <v>44992</v>
      </c>
      <c r="AK46">
        <v>89.12</v>
      </c>
      <c r="AL46">
        <v>90.908000000000001</v>
      </c>
      <c r="AM46">
        <v>88.751999999999995</v>
      </c>
      <c r="AN46">
        <v>88.962000000000003</v>
      </c>
      <c r="AO46">
        <v>6075980</v>
      </c>
      <c r="AQ46" s="1">
        <v>44992</v>
      </c>
      <c r="AR46">
        <v>102.08499999999999</v>
      </c>
      <c r="AS46">
        <v>103.271</v>
      </c>
      <c r="AT46">
        <v>100.97</v>
      </c>
      <c r="AU46">
        <v>101.265</v>
      </c>
      <c r="AV46">
        <v>7568921</v>
      </c>
      <c r="AX46" s="1">
        <v>44992</v>
      </c>
      <c r="AY46">
        <v>125.74</v>
      </c>
      <c r="AZ46">
        <v>130.85</v>
      </c>
      <c r="BA46">
        <v>125.5</v>
      </c>
      <c r="BB46">
        <v>126.94</v>
      </c>
      <c r="BC46">
        <v>5590811</v>
      </c>
      <c r="BE46" s="1">
        <v>44992</v>
      </c>
      <c r="BF46">
        <v>143.66999999999999</v>
      </c>
      <c r="BG46">
        <v>144.12</v>
      </c>
      <c r="BH46">
        <v>141.88</v>
      </c>
      <c r="BI46">
        <v>142.87</v>
      </c>
      <c r="BJ46">
        <v>4682112</v>
      </c>
      <c r="BL46" s="1">
        <v>44992</v>
      </c>
      <c r="BM46">
        <v>368.23</v>
      </c>
      <c r="BN46">
        <v>369.28179999999998</v>
      </c>
      <c r="BO46">
        <v>354.38</v>
      </c>
      <c r="BP46">
        <v>357.85</v>
      </c>
      <c r="BQ46">
        <v>1085332</v>
      </c>
      <c r="BS46" s="1">
        <v>44992</v>
      </c>
      <c r="BT46">
        <v>392.142</v>
      </c>
      <c r="BU46">
        <v>392.38299999999998</v>
      </c>
      <c r="BV46">
        <v>385.553</v>
      </c>
      <c r="BW46">
        <v>386.17700000000002</v>
      </c>
      <c r="BX46">
        <v>111702161</v>
      </c>
    </row>
    <row r="47" spans="1:76" x14ac:dyDescent="0.45">
      <c r="A47" s="1">
        <v>44993</v>
      </c>
      <c r="B47">
        <v>182.87</v>
      </c>
      <c r="C47">
        <v>185.26</v>
      </c>
      <c r="D47">
        <v>181.34</v>
      </c>
      <c r="E47">
        <v>184.97</v>
      </c>
      <c r="F47">
        <v>19432405</v>
      </c>
      <c r="H47" s="1">
        <v>44993</v>
      </c>
      <c r="I47">
        <v>93.6</v>
      </c>
      <c r="J47">
        <v>94.165000000000006</v>
      </c>
      <c r="K47">
        <v>92.18</v>
      </c>
      <c r="L47">
        <v>93.92</v>
      </c>
      <c r="M47">
        <v>44899128</v>
      </c>
      <c r="O47" s="1">
        <v>44993</v>
      </c>
      <c r="P47">
        <v>93.78</v>
      </c>
      <c r="Q47">
        <v>95.608400000000003</v>
      </c>
      <c r="R47">
        <v>93.660499999999999</v>
      </c>
      <c r="S47">
        <v>93.909599999999998</v>
      </c>
      <c r="T47">
        <v>34226892</v>
      </c>
      <c r="V47" s="1">
        <v>44993</v>
      </c>
      <c r="W47">
        <v>346.74</v>
      </c>
      <c r="X47">
        <v>348.69</v>
      </c>
      <c r="Y47">
        <v>343.4701</v>
      </c>
      <c r="Z47">
        <v>345.84</v>
      </c>
      <c r="AA47">
        <v>2518851</v>
      </c>
      <c r="AC47" s="1">
        <v>44993</v>
      </c>
      <c r="AD47">
        <v>183.3</v>
      </c>
      <c r="AE47">
        <v>184.9</v>
      </c>
      <c r="AF47">
        <v>181.8</v>
      </c>
      <c r="AG47">
        <v>182.95</v>
      </c>
      <c r="AH47">
        <v>6749072</v>
      </c>
      <c r="AJ47" s="1">
        <v>44993</v>
      </c>
      <c r="AK47">
        <v>88.866</v>
      </c>
      <c r="AL47">
        <v>90.103999999999999</v>
      </c>
      <c r="AM47">
        <v>88.3</v>
      </c>
      <c r="AN47">
        <v>89.394000000000005</v>
      </c>
      <c r="AO47">
        <v>4088960</v>
      </c>
      <c r="AQ47" s="1">
        <v>44993</v>
      </c>
      <c r="AR47">
        <v>101.206</v>
      </c>
      <c r="AS47">
        <v>102.095</v>
      </c>
      <c r="AT47">
        <v>100.667</v>
      </c>
      <c r="AU47">
        <v>101.42100000000001</v>
      </c>
      <c r="AV47">
        <v>5384820</v>
      </c>
      <c r="AX47" s="1">
        <v>44993</v>
      </c>
      <c r="AY47">
        <v>126.9</v>
      </c>
      <c r="AZ47">
        <v>127.66</v>
      </c>
      <c r="BA47">
        <v>124.74</v>
      </c>
      <c r="BB47">
        <v>125</v>
      </c>
      <c r="BC47">
        <v>3290816</v>
      </c>
      <c r="BE47" s="1">
        <v>44993</v>
      </c>
      <c r="BF47">
        <v>143.43</v>
      </c>
      <c r="BG47">
        <v>144.04499999999999</v>
      </c>
      <c r="BH47">
        <v>142.31</v>
      </c>
      <c r="BI47">
        <v>143.18</v>
      </c>
      <c r="BJ47">
        <v>4393147</v>
      </c>
      <c r="BL47" s="1">
        <v>44993</v>
      </c>
      <c r="BM47">
        <v>358.96</v>
      </c>
      <c r="BN47">
        <v>360.67</v>
      </c>
      <c r="BO47">
        <v>351.41500000000002</v>
      </c>
      <c r="BP47">
        <v>353.87</v>
      </c>
      <c r="BQ47">
        <v>856204</v>
      </c>
      <c r="BS47" s="1">
        <v>44993</v>
      </c>
      <c r="BT47">
        <v>386.29399999999998</v>
      </c>
      <c r="BU47">
        <v>387.57400000000001</v>
      </c>
      <c r="BV47">
        <v>384.54899999999998</v>
      </c>
      <c r="BW47">
        <v>386.80799999999999</v>
      </c>
      <c r="BX47">
        <v>77087197</v>
      </c>
    </row>
    <row r="48" spans="1:76" x14ac:dyDescent="0.45">
      <c r="A48" s="1">
        <v>44994</v>
      </c>
      <c r="B48">
        <v>186.35</v>
      </c>
      <c r="C48">
        <v>188.93</v>
      </c>
      <c r="D48">
        <v>180.3</v>
      </c>
      <c r="E48">
        <v>181.69</v>
      </c>
      <c r="F48">
        <v>26582750</v>
      </c>
      <c r="H48" s="1">
        <v>44994</v>
      </c>
      <c r="I48">
        <v>93.68</v>
      </c>
      <c r="J48">
        <v>96.21</v>
      </c>
      <c r="K48">
        <v>92.18</v>
      </c>
      <c r="L48">
        <v>92.25</v>
      </c>
      <c r="M48">
        <v>56218705</v>
      </c>
      <c r="O48" s="1">
        <v>44994</v>
      </c>
      <c r="P48">
        <v>93.710300000000004</v>
      </c>
      <c r="Q48">
        <v>95.184899999999999</v>
      </c>
      <c r="R48">
        <v>91.568100000000001</v>
      </c>
      <c r="S48">
        <v>91.986599999999996</v>
      </c>
      <c r="T48">
        <v>28917983</v>
      </c>
      <c r="V48" s="1">
        <v>44994</v>
      </c>
      <c r="W48">
        <v>344.72</v>
      </c>
      <c r="X48">
        <v>350.13</v>
      </c>
      <c r="Y48">
        <v>336.99</v>
      </c>
      <c r="Z48">
        <v>338.37</v>
      </c>
      <c r="AA48">
        <v>3798302</v>
      </c>
      <c r="AC48" s="1">
        <v>44994</v>
      </c>
      <c r="AD48">
        <v>183.1</v>
      </c>
      <c r="AE48">
        <v>183.8441</v>
      </c>
      <c r="AF48">
        <v>178.54</v>
      </c>
      <c r="AG48">
        <v>178.72</v>
      </c>
      <c r="AH48">
        <v>7102401</v>
      </c>
      <c r="AJ48" s="1">
        <v>44994</v>
      </c>
      <c r="AK48">
        <v>88.846000000000004</v>
      </c>
      <c r="AL48">
        <v>90.16</v>
      </c>
      <c r="AM48">
        <v>85.618200000000002</v>
      </c>
      <c r="AN48">
        <v>85.7</v>
      </c>
      <c r="AO48">
        <v>7346750</v>
      </c>
      <c r="AQ48" s="1">
        <v>44994</v>
      </c>
      <c r="AR48">
        <v>100.96899999999999</v>
      </c>
      <c r="AS48">
        <v>101.59699999999999</v>
      </c>
      <c r="AT48">
        <v>98.305599999999998</v>
      </c>
      <c r="AU48">
        <v>98.378299999999996</v>
      </c>
      <c r="AV48">
        <v>8318695</v>
      </c>
      <c r="AX48" s="1">
        <v>44994</v>
      </c>
      <c r="AY48">
        <v>125.06</v>
      </c>
      <c r="AZ48">
        <v>125.2</v>
      </c>
      <c r="BA48">
        <v>119.71</v>
      </c>
      <c r="BB48">
        <v>119.84</v>
      </c>
      <c r="BC48">
        <v>6147726</v>
      </c>
      <c r="BE48" s="1">
        <v>44994</v>
      </c>
      <c r="BF48">
        <v>143.80000000000001</v>
      </c>
      <c r="BG48">
        <v>143.85</v>
      </c>
      <c r="BH48">
        <v>140.69</v>
      </c>
      <c r="BI48">
        <v>141.09</v>
      </c>
      <c r="BJ48">
        <v>5816529</v>
      </c>
      <c r="BL48" s="1">
        <v>44994</v>
      </c>
      <c r="BM48">
        <v>351.68</v>
      </c>
      <c r="BN48">
        <v>352.96</v>
      </c>
      <c r="BO48">
        <v>342.8</v>
      </c>
      <c r="BP48">
        <v>343.01</v>
      </c>
      <c r="BQ48">
        <v>944140</v>
      </c>
      <c r="BS48" s="1">
        <v>44994</v>
      </c>
      <c r="BT48">
        <v>387.60199999999998</v>
      </c>
      <c r="BU48">
        <v>389.28899999999999</v>
      </c>
      <c r="BV48">
        <v>378.67200000000003</v>
      </c>
      <c r="BW48">
        <v>379.67099999999999</v>
      </c>
      <c r="BX48">
        <v>115450702</v>
      </c>
    </row>
    <row r="49" spans="1:76" x14ac:dyDescent="0.45">
      <c r="A49" s="1">
        <v>44995</v>
      </c>
      <c r="B49">
        <v>181.01</v>
      </c>
      <c r="C49">
        <v>184.77</v>
      </c>
      <c r="D49">
        <v>178.8</v>
      </c>
      <c r="E49">
        <v>179.51</v>
      </c>
      <c r="F49">
        <v>25665032</v>
      </c>
      <c r="H49" s="1">
        <v>44995</v>
      </c>
      <c r="I49">
        <v>92.67</v>
      </c>
      <c r="J49">
        <v>93.57</v>
      </c>
      <c r="K49">
        <v>90.245000000000005</v>
      </c>
      <c r="L49">
        <v>90.73</v>
      </c>
      <c r="M49">
        <v>69827490</v>
      </c>
      <c r="O49" s="1">
        <v>44995</v>
      </c>
      <c r="P49">
        <v>91.837000000000003</v>
      </c>
      <c r="Q49">
        <v>92.454800000000006</v>
      </c>
      <c r="R49">
        <v>90.0685</v>
      </c>
      <c r="S49">
        <v>90.302599999999998</v>
      </c>
      <c r="T49">
        <v>36071335</v>
      </c>
      <c r="V49" s="1">
        <v>44995</v>
      </c>
      <c r="W49">
        <v>338.34</v>
      </c>
      <c r="X49">
        <v>338.52</v>
      </c>
      <c r="Y49">
        <v>328.44499999999999</v>
      </c>
      <c r="Z49">
        <v>329.3</v>
      </c>
      <c r="AA49">
        <v>4148249</v>
      </c>
      <c r="AC49" s="1">
        <v>44995</v>
      </c>
      <c r="AD49">
        <v>178.5</v>
      </c>
      <c r="AE49">
        <v>179.36</v>
      </c>
      <c r="AF49">
        <v>171.71</v>
      </c>
      <c r="AG49">
        <v>173.18</v>
      </c>
      <c r="AH49">
        <v>14108961</v>
      </c>
      <c r="AJ49" s="1">
        <v>44995</v>
      </c>
      <c r="AK49">
        <v>85.6</v>
      </c>
      <c r="AL49">
        <v>85.846000000000004</v>
      </c>
      <c r="AM49">
        <v>81.861999999999995</v>
      </c>
      <c r="AN49">
        <v>83.016000000000005</v>
      </c>
      <c r="AO49">
        <v>9420990</v>
      </c>
      <c r="AQ49" s="1">
        <v>44995</v>
      </c>
      <c r="AR49">
        <v>98.515699999999995</v>
      </c>
      <c r="AS49">
        <v>99.131699999999995</v>
      </c>
      <c r="AT49">
        <v>96.653400000000005</v>
      </c>
      <c r="AU49">
        <v>97.400099999999995</v>
      </c>
      <c r="AV49">
        <v>9771716</v>
      </c>
      <c r="AX49" s="1">
        <v>44995</v>
      </c>
      <c r="AY49">
        <v>119.735</v>
      </c>
      <c r="AZ49">
        <v>121.44</v>
      </c>
      <c r="BA49">
        <v>115.85</v>
      </c>
      <c r="BB49">
        <v>118.3</v>
      </c>
      <c r="BC49">
        <v>5254762</v>
      </c>
      <c r="BE49" s="1">
        <v>44995</v>
      </c>
      <c r="BF49">
        <v>141.22</v>
      </c>
      <c r="BG49">
        <v>142.07</v>
      </c>
      <c r="BH49">
        <v>139</v>
      </c>
      <c r="BI49">
        <v>139.51</v>
      </c>
      <c r="BJ49">
        <v>6332205</v>
      </c>
      <c r="BL49" s="1">
        <v>44995</v>
      </c>
      <c r="BM49">
        <v>342.27</v>
      </c>
      <c r="BN49">
        <v>342.27</v>
      </c>
      <c r="BO49">
        <v>327.17</v>
      </c>
      <c r="BP49">
        <v>329.49</v>
      </c>
      <c r="BQ49">
        <v>1465660</v>
      </c>
      <c r="BS49" s="1">
        <v>44995</v>
      </c>
      <c r="BT49">
        <v>379.11700000000002</v>
      </c>
      <c r="BU49">
        <v>381.22300000000001</v>
      </c>
      <c r="BV49">
        <v>372.65</v>
      </c>
      <c r="BW49">
        <v>374.19400000000002</v>
      </c>
      <c r="BX49">
        <v>195179136</v>
      </c>
    </row>
    <row r="50" spans="1:76" x14ac:dyDescent="0.45">
      <c r="A50" s="1">
        <v>44998</v>
      </c>
      <c r="B50">
        <v>177.96</v>
      </c>
      <c r="C50">
        <v>183.78</v>
      </c>
      <c r="D50">
        <v>174.82</v>
      </c>
      <c r="E50">
        <v>180.9</v>
      </c>
      <c r="F50">
        <v>24727969</v>
      </c>
      <c r="H50" s="1">
        <v>44998</v>
      </c>
      <c r="I50">
        <v>89.97</v>
      </c>
      <c r="J50">
        <v>94.02</v>
      </c>
      <c r="K50">
        <v>88.12</v>
      </c>
      <c r="L50">
        <v>92.43</v>
      </c>
      <c r="M50">
        <v>72397053</v>
      </c>
      <c r="O50" s="1">
        <v>44998</v>
      </c>
      <c r="P50">
        <v>89.764499999999998</v>
      </c>
      <c r="Q50">
        <v>92.235699999999994</v>
      </c>
      <c r="R50">
        <v>89.096999999999994</v>
      </c>
      <c r="S50">
        <v>90.781000000000006</v>
      </c>
      <c r="T50">
        <v>37470918</v>
      </c>
      <c r="V50" s="1">
        <v>44998</v>
      </c>
      <c r="W50">
        <v>329.42</v>
      </c>
      <c r="X50">
        <v>333</v>
      </c>
      <c r="Y50">
        <v>323.29000000000002</v>
      </c>
      <c r="Z50">
        <v>324.27</v>
      </c>
      <c r="AA50">
        <v>4203455</v>
      </c>
      <c r="AC50" s="1">
        <v>44998</v>
      </c>
      <c r="AD50">
        <v>171</v>
      </c>
      <c r="AE50">
        <v>177.1</v>
      </c>
      <c r="AF50">
        <v>170</v>
      </c>
      <c r="AG50">
        <v>175.51</v>
      </c>
      <c r="AH50">
        <v>9154758</v>
      </c>
      <c r="AJ50" s="1">
        <v>44998</v>
      </c>
      <c r="AK50">
        <v>82.59</v>
      </c>
      <c r="AL50">
        <v>85.186000000000007</v>
      </c>
      <c r="AM50">
        <v>81.074399999999997</v>
      </c>
      <c r="AN50">
        <v>82.986000000000004</v>
      </c>
      <c r="AO50">
        <v>8423625</v>
      </c>
      <c r="AQ50" s="1">
        <v>44998</v>
      </c>
      <c r="AR50">
        <v>96.589799999999997</v>
      </c>
      <c r="AS50">
        <v>96.896299999999997</v>
      </c>
      <c r="AT50">
        <v>95.532899999999998</v>
      </c>
      <c r="AU50">
        <v>95.766599999999997</v>
      </c>
      <c r="AV50">
        <v>10650658</v>
      </c>
      <c r="AX50" s="1">
        <v>44998</v>
      </c>
      <c r="AY50">
        <v>115.72199999999999</v>
      </c>
      <c r="AZ50">
        <v>117.9</v>
      </c>
      <c r="BA50">
        <v>113.66</v>
      </c>
      <c r="BB50">
        <v>115.96</v>
      </c>
      <c r="BC50">
        <v>5282014</v>
      </c>
      <c r="BE50" s="1">
        <v>44998</v>
      </c>
      <c r="BF50">
        <v>140.09</v>
      </c>
      <c r="BG50">
        <v>142.4</v>
      </c>
      <c r="BH50">
        <v>139.66999999999999</v>
      </c>
      <c r="BI50">
        <v>139.72999999999999</v>
      </c>
      <c r="BJ50">
        <v>6706443</v>
      </c>
      <c r="BL50" s="1">
        <v>44998</v>
      </c>
      <c r="BM50">
        <v>326.77999999999997</v>
      </c>
      <c r="BN50">
        <v>340.52</v>
      </c>
      <c r="BO50">
        <v>322.88</v>
      </c>
      <c r="BP50">
        <v>335.26</v>
      </c>
      <c r="BQ50">
        <v>1454349</v>
      </c>
      <c r="BS50" s="1">
        <v>44998</v>
      </c>
      <c r="BT50">
        <v>370.21800000000002</v>
      </c>
      <c r="BU50">
        <v>378.53699999999998</v>
      </c>
      <c r="BV50">
        <v>369.09300000000002</v>
      </c>
      <c r="BW50">
        <v>373.65899999999999</v>
      </c>
      <c r="BX50">
        <v>162730895</v>
      </c>
    </row>
    <row r="51" spans="1:76" x14ac:dyDescent="0.45">
      <c r="A51" s="1">
        <v>44999</v>
      </c>
      <c r="B51">
        <v>187.58</v>
      </c>
      <c r="C51">
        <v>194.32</v>
      </c>
      <c r="D51">
        <v>186.56</v>
      </c>
      <c r="E51">
        <v>194.02</v>
      </c>
      <c r="F51">
        <v>41642627</v>
      </c>
      <c r="H51" s="1">
        <v>44999</v>
      </c>
      <c r="I51">
        <v>93.83</v>
      </c>
      <c r="J51">
        <v>95.07</v>
      </c>
      <c r="K51">
        <v>92.71</v>
      </c>
      <c r="L51">
        <v>94.88</v>
      </c>
      <c r="M51">
        <v>60912674</v>
      </c>
      <c r="O51" s="1">
        <v>44999</v>
      </c>
      <c r="P51">
        <v>92.225700000000003</v>
      </c>
      <c r="Q51">
        <v>94.019099999999995</v>
      </c>
      <c r="R51">
        <v>92.105999999999995</v>
      </c>
      <c r="S51">
        <v>93.630600000000001</v>
      </c>
      <c r="T51">
        <v>36180899</v>
      </c>
      <c r="V51" s="1">
        <v>44999</v>
      </c>
      <c r="W51">
        <v>332.21</v>
      </c>
      <c r="X51">
        <v>335.17</v>
      </c>
      <c r="Y51">
        <v>328.69499999999999</v>
      </c>
      <c r="Z51">
        <v>333.33</v>
      </c>
      <c r="AA51">
        <v>3850920</v>
      </c>
      <c r="AC51" s="1">
        <v>44999</v>
      </c>
      <c r="AD51">
        <v>180</v>
      </c>
      <c r="AE51">
        <v>185.31</v>
      </c>
      <c r="AF51">
        <v>179.11</v>
      </c>
      <c r="AG51">
        <v>182.89</v>
      </c>
      <c r="AH51">
        <v>10138054</v>
      </c>
      <c r="AJ51" s="1">
        <v>44999</v>
      </c>
      <c r="AK51">
        <v>84.56</v>
      </c>
      <c r="AL51">
        <v>85.195999999999998</v>
      </c>
      <c r="AM51">
        <v>83.385999999999996</v>
      </c>
      <c r="AN51">
        <v>84.908000000000001</v>
      </c>
      <c r="AO51">
        <v>5682115</v>
      </c>
      <c r="AQ51" s="1">
        <v>44999</v>
      </c>
      <c r="AR51">
        <v>98.127700000000004</v>
      </c>
      <c r="AS51">
        <v>98.690200000000004</v>
      </c>
      <c r="AT51">
        <v>96.595500000000001</v>
      </c>
      <c r="AU51">
        <v>97.213999999999999</v>
      </c>
      <c r="AV51">
        <v>9652403</v>
      </c>
      <c r="AX51" s="1">
        <v>44999</v>
      </c>
      <c r="AY51">
        <v>118.94</v>
      </c>
      <c r="AZ51">
        <v>119.1</v>
      </c>
      <c r="BA51">
        <v>114.91</v>
      </c>
      <c r="BB51">
        <v>116.36</v>
      </c>
      <c r="BC51">
        <v>5416449</v>
      </c>
      <c r="BE51" s="1">
        <v>44999</v>
      </c>
      <c r="BF51">
        <v>141.30000000000001</v>
      </c>
      <c r="BG51">
        <v>143.19</v>
      </c>
      <c r="BH51">
        <v>140.91</v>
      </c>
      <c r="BI51">
        <v>143.01</v>
      </c>
      <c r="BJ51">
        <v>6487698</v>
      </c>
      <c r="BL51" s="1">
        <v>44999</v>
      </c>
      <c r="BM51">
        <v>340.14</v>
      </c>
      <c r="BN51">
        <v>340.88</v>
      </c>
      <c r="BO51">
        <v>333.87</v>
      </c>
      <c r="BP51">
        <v>336.14</v>
      </c>
      <c r="BQ51">
        <v>1011703</v>
      </c>
      <c r="BS51" s="1">
        <v>44999</v>
      </c>
      <c r="BT51">
        <v>378.64299999999997</v>
      </c>
      <c r="BU51">
        <v>381.505</v>
      </c>
      <c r="BV51">
        <v>375.298</v>
      </c>
      <c r="BW51">
        <v>379.83499999999998</v>
      </c>
      <c r="BX51">
        <v>154441601</v>
      </c>
    </row>
    <row r="52" spans="1:76" x14ac:dyDescent="0.45">
      <c r="A52" s="1">
        <v>45000</v>
      </c>
      <c r="B52">
        <v>192.95</v>
      </c>
      <c r="C52">
        <v>197.78</v>
      </c>
      <c r="D52">
        <v>190.83510000000001</v>
      </c>
      <c r="E52">
        <v>197.75</v>
      </c>
      <c r="F52">
        <v>42123552</v>
      </c>
      <c r="H52" s="1">
        <v>45000</v>
      </c>
      <c r="I52">
        <v>93.22</v>
      </c>
      <c r="J52">
        <v>96.67</v>
      </c>
      <c r="K52">
        <v>93.07</v>
      </c>
      <c r="L52">
        <v>96.2</v>
      </c>
      <c r="M52">
        <v>70731792</v>
      </c>
      <c r="O52" s="1">
        <v>45000</v>
      </c>
      <c r="P52">
        <v>92.883200000000002</v>
      </c>
      <c r="Q52">
        <v>96.579899999999995</v>
      </c>
      <c r="R52">
        <v>92.305400000000006</v>
      </c>
      <c r="S52">
        <v>95.762799999999999</v>
      </c>
      <c r="T52">
        <v>50805560</v>
      </c>
      <c r="V52" s="1">
        <v>45000</v>
      </c>
      <c r="W52">
        <v>330</v>
      </c>
      <c r="X52">
        <v>334.28</v>
      </c>
      <c r="Y52">
        <v>328.17250000000001</v>
      </c>
      <c r="Z52">
        <v>333.61</v>
      </c>
      <c r="AA52">
        <v>4627109</v>
      </c>
      <c r="AC52" s="1">
        <v>45000</v>
      </c>
      <c r="AD52">
        <v>179.16</v>
      </c>
      <c r="AE52">
        <v>183.86</v>
      </c>
      <c r="AF52">
        <v>178.21</v>
      </c>
      <c r="AG52">
        <v>182.91</v>
      </c>
      <c r="AH52">
        <v>7716870</v>
      </c>
      <c r="AJ52" s="1">
        <v>45000</v>
      </c>
      <c r="AK52">
        <v>83.744</v>
      </c>
      <c r="AL52">
        <v>84.534000000000006</v>
      </c>
      <c r="AM52">
        <v>82.96</v>
      </c>
      <c r="AN52">
        <v>84.451999999999998</v>
      </c>
      <c r="AO52">
        <v>5934070</v>
      </c>
      <c r="AQ52" s="1">
        <v>45000</v>
      </c>
      <c r="AR52">
        <v>94.971599999999995</v>
      </c>
      <c r="AS52">
        <v>95.594999999999999</v>
      </c>
      <c r="AT52">
        <v>93.579099999999997</v>
      </c>
      <c r="AU52">
        <v>94.857299999999995</v>
      </c>
      <c r="AV52">
        <v>10837790</v>
      </c>
      <c r="AX52" s="1">
        <v>45000</v>
      </c>
      <c r="AY52">
        <v>113.86</v>
      </c>
      <c r="AZ52">
        <v>114.32</v>
      </c>
      <c r="BA52">
        <v>111.51</v>
      </c>
      <c r="BB52">
        <v>113.58</v>
      </c>
      <c r="BC52">
        <v>6305075</v>
      </c>
      <c r="BE52" s="1">
        <v>45000</v>
      </c>
      <c r="BF52">
        <v>143.47</v>
      </c>
      <c r="BG52">
        <v>144.93</v>
      </c>
      <c r="BH52">
        <v>142.72</v>
      </c>
      <c r="BI52">
        <v>144.41999999999999</v>
      </c>
      <c r="BJ52">
        <v>7801495</v>
      </c>
      <c r="BL52" s="1">
        <v>45000</v>
      </c>
      <c r="BM52">
        <v>332.23</v>
      </c>
      <c r="BN52">
        <v>345.81</v>
      </c>
      <c r="BO52">
        <v>329.1</v>
      </c>
      <c r="BP52">
        <v>341.94</v>
      </c>
      <c r="BQ52">
        <v>1291183</v>
      </c>
      <c r="BS52" s="1">
        <v>45000</v>
      </c>
      <c r="BT52">
        <v>374.17399999999998</v>
      </c>
      <c r="BU52">
        <v>377.66399999999999</v>
      </c>
      <c r="BV52">
        <v>372.05900000000003</v>
      </c>
      <c r="BW52">
        <v>377.46</v>
      </c>
      <c r="BX52">
        <v>178414042</v>
      </c>
    </row>
    <row r="53" spans="1:76" x14ac:dyDescent="0.45">
      <c r="A53" s="1">
        <v>45001</v>
      </c>
      <c r="B53">
        <v>198.26</v>
      </c>
      <c r="C53">
        <v>205.76</v>
      </c>
      <c r="D53">
        <v>196.08860000000001</v>
      </c>
      <c r="E53">
        <v>204.93</v>
      </c>
      <c r="F53">
        <v>50819659</v>
      </c>
      <c r="H53" s="1">
        <v>45001</v>
      </c>
      <c r="I53">
        <v>95.75</v>
      </c>
      <c r="J53">
        <v>100.99</v>
      </c>
      <c r="K53">
        <v>95.61</v>
      </c>
      <c r="L53">
        <v>100.04</v>
      </c>
      <c r="M53">
        <v>84558934</v>
      </c>
      <c r="O53" s="1">
        <v>45001</v>
      </c>
      <c r="P53">
        <v>95.852500000000006</v>
      </c>
      <c r="Q53">
        <v>100.824</v>
      </c>
      <c r="R53">
        <v>95.155000000000001</v>
      </c>
      <c r="S53">
        <v>99.957400000000007</v>
      </c>
      <c r="T53">
        <v>65805345</v>
      </c>
      <c r="V53" s="1">
        <v>45001</v>
      </c>
      <c r="W53">
        <v>344.57</v>
      </c>
      <c r="X53">
        <v>355.49</v>
      </c>
      <c r="Y53">
        <v>340.53</v>
      </c>
      <c r="Z53">
        <v>353.29</v>
      </c>
      <c r="AA53">
        <v>6948578</v>
      </c>
      <c r="AC53" s="1">
        <v>45001</v>
      </c>
      <c r="AD53">
        <v>183.3</v>
      </c>
      <c r="AE53">
        <v>187.65</v>
      </c>
      <c r="AF53">
        <v>182.98</v>
      </c>
      <c r="AG53">
        <v>187.3</v>
      </c>
      <c r="AH53">
        <v>8370712</v>
      </c>
      <c r="AJ53" s="1">
        <v>45001</v>
      </c>
      <c r="AK53">
        <v>84.567999999999998</v>
      </c>
      <c r="AL53">
        <v>88.58</v>
      </c>
      <c r="AM53">
        <v>84.3</v>
      </c>
      <c r="AN53">
        <v>88.477999999999994</v>
      </c>
      <c r="AO53">
        <v>10375535</v>
      </c>
      <c r="AQ53" s="1">
        <v>45001</v>
      </c>
      <c r="AR53">
        <v>94.395799999999994</v>
      </c>
      <c r="AS53">
        <v>96.298400000000001</v>
      </c>
      <c r="AT53">
        <v>94.279300000000006</v>
      </c>
      <c r="AU53">
        <v>95.806700000000006</v>
      </c>
      <c r="AV53">
        <v>8598145</v>
      </c>
      <c r="AX53" s="1">
        <v>45001</v>
      </c>
      <c r="AY53">
        <v>113.95</v>
      </c>
      <c r="AZ53">
        <v>120.06</v>
      </c>
      <c r="BA53">
        <v>113.51</v>
      </c>
      <c r="BB53">
        <v>119.99</v>
      </c>
      <c r="BC53">
        <v>7697232</v>
      </c>
      <c r="BE53" s="1">
        <v>45001</v>
      </c>
      <c r="BF53">
        <v>142.94999999999999</v>
      </c>
      <c r="BG53">
        <v>143.57499999999999</v>
      </c>
      <c r="BH53">
        <v>141.15</v>
      </c>
      <c r="BI53">
        <v>141.51</v>
      </c>
      <c r="BJ53">
        <v>8240084</v>
      </c>
      <c r="BL53" s="1">
        <v>45001</v>
      </c>
      <c r="BM53">
        <v>340.25</v>
      </c>
      <c r="BN53">
        <v>350.69</v>
      </c>
      <c r="BO53">
        <v>337.3</v>
      </c>
      <c r="BP53">
        <v>346.45</v>
      </c>
      <c r="BQ53">
        <v>2105803</v>
      </c>
      <c r="BS53" s="1">
        <v>45001</v>
      </c>
      <c r="BT53">
        <v>375.07600000000002</v>
      </c>
      <c r="BU53">
        <v>384.43299999999999</v>
      </c>
      <c r="BV53">
        <v>374.56099999999998</v>
      </c>
      <c r="BW53">
        <v>384.084</v>
      </c>
      <c r="BX53">
        <v>148255354</v>
      </c>
    </row>
    <row r="54" spans="1:76" x14ac:dyDescent="0.45">
      <c r="A54" s="1">
        <v>45002</v>
      </c>
      <c r="B54">
        <v>200.56</v>
      </c>
      <c r="C54">
        <v>201.9</v>
      </c>
      <c r="D54">
        <v>195.43039999999999</v>
      </c>
      <c r="E54">
        <v>195.61</v>
      </c>
      <c r="F54">
        <v>50141098</v>
      </c>
      <c r="H54" s="1">
        <v>45002</v>
      </c>
      <c r="I54">
        <v>99.79</v>
      </c>
      <c r="J54">
        <v>100.66</v>
      </c>
      <c r="K54">
        <v>97.454999999999998</v>
      </c>
      <c r="L54">
        <v>98.95</v>
      </c>
      <c r="M54">
        <v>87300242</v>
      </c>
      <c r="O54" s="1">
        <v>45002</v>
      </c>
      <c r="P54">
        <v>99.897499999999994</v>
      </c>
      <c r="Q54">
        <v>102.464</v>
      </c>
      <c r="R54">
        <v>99.738399999999999</v>
      </c>
      <c r="S54">
        <v>101.253</v>
      </c>
      <c r="T54">
        <v>61249781</v>
      </c>
      <c r="V54" s="1">
        <v>45002</v>
      </c>
      <c r="W54">
        <v>354.78</v>
      </c>
      <c r="X54">
        <v>360.63</v>
      </c>
      <c r="Y54">
        <v>350.83499999999998</v>
      </c>
      <c r="Z54">
        <v>358.14</v>
      </c>
      <c r="AA54">
        <v>6725352</v>
      </c>
      <c r="AC54" s="1">
        <v>45002</v>
      </c>
      <c r="AD54">
        <v>186.04</v>
      </c>
      <c r="AE54">
        <v>187.66</v>
      </c>
      <c r="AF54">
        <v>184.17500000000001</v>
      </c>
      <c r="AG54">
        <v>184.85</v>
      </c>
      <c r="AH54">
        <v>10493254</v>
      </c>
      <c r="AJ54" s="1">
        <v>45002</v>
      </c>
      <c r="AK54">
        <v>88.73</v>
      </c>
      <c r="AL54">
        <v>88.731999999999999</v>
      </c>
      <c r="AM54">
        <v>86.92</v>
      </c>
      <c r="AN54">
        <v>88.2</v>
      </c>
      <c r="AO54">
        <v>14587470</v>
      </c>
      <c r="AQ54" s="1">
        <v>45002</v>
      </c>
      <c r="AR54">
        <v>95.806700000000006</v>
      </c>
      <c r="AS54">
        <v>96.030500000000004</v>
      </c>
      <c r="AT54">
        <v>93.957300000000004</v>
      </c>
      <c r="AU54">
        <v>95.843699999999998</v>
      </c>
      <c r="AV54">
        <v>20345413</v>
      </c>
      <c r="AX54" s="1">
        <v>45002</v>
      </c>
      <c r="AY54">
        <v>119.715</v>
      </c>
      <c r="AZ54">
        <v>119.96</v>
      </c>
      <c r="BA54">
        <v>116.55</v>
      </c>
      <c r="BB54">
        <v>118.15</v>
      </c>
      <c r="BC54">
        <v>5513629</v>
      </c>
      <c r="BE54" s="1">
        <v>45002</v>
      </c>
      <c r="BF54">
        <v>141.27000000000001</v>
      </c>
      <c r="BG54">
        <v>142.88999999999999</v>
      </c>
      <c r="BH54">
        <v>140.49</v>
      </c>
      <c r="BI54">
        <v>142.44999999999999</v>
      </c>
      <c r="BJ54">
        <v>9163922</v>
      </c>
      <c r="BL54" s="1">
        <v>45002</v>
      </c>
      <c r="BM54">
        <v>342.98</v>
      </c>
      <c r="BN54">
        <v>352.98</v>
      </c>
      <c r="BO54">
        <v>338.96</v>
      </c>
      <c r="BP54">
        <v>350.01</v>
      </c>
      <c r="BQ54">
        <v>2402667</v>
      </c>
      <c r="BS54" s="1">
        <v>45002</v>
      </c>
      <c r="BT54">
        <v>382.73700000000002</v>
      </c>
      <c r="BU54">
        <v>383.88499999999999</v>
      </c>
      <c r="BV54">
        <v>378.19099999999997</v>
      </c>
      <c r="BW54">
        <v>379.59199999999998</v>
      </c>
      <c r="BX54">
        <v>144403419</v>
      </c>
    </row>
    <row r="55" spans="1:76" x14ac:dyDescent="0.45">
      <c r="A55" s="1">
        <v>45005</v>
      </c>
      <c r="B55">
        <v>198.48</v>
      </c>
      <c r="C55">
        <v>199.36</v>
      </c>
      <c r="D55">
        <v>193.64</v>
      </c>
      <c r="E55">
        <v>197.81</v>
      </c>
      <c r="F55">
        <v>25186315</v>
      </c>
      <c r="H55" s="1">
        <v>45005</v>
      </c>
      <c r="I55">
        <v>98.41</v>
      </c>
      <c r="J55">
        <v>98.48</v>
      </c>
      <c r="K55">
        <v>95.7</v>
      </c>
      <c r="L55">
        <v>97.71</v>
      </c>
      <c r="M55">
        <v>62388911</v>
      </c>
      <c r="O55" s="1">
        <v>45005</v>
      </c>
      <c r="P55">
        <v>99.758200000000002</v>
      </c>
      <c r="Q55">
        <v>101.38200000000001</v>
      </c>
      <c r="R55">
        <v>99.509299999999996</v>
      </c>
      <c r="S55">
        <v>100.854</v>
      </c>
      <c r="T55">
        <v>33079924</v>
      </c>
      <c r="V55" s="1">
        <v>45005</v>
      </c>
      <c r="W55">
        <v>357.61</v>
      </c>
      <c r="X55">
        <v>364.93990000000002</v>
      </c>
      <c r="Y55">
        <v>355.35</v>
      </c>
      <c r="Z55">
        <v>362.88</v>
      </c>
      <c r="AA55">
        <v>3946758</v>
      </c>
      <c r="AC55" s="1">
        <v>45005</v>
      </c>
      <c r="AD55">
        <v>184.21</v>
      </c>
      <c r="AE55">
        <v>185.52</v>
      </c>
      <c r="AF55">
        <v>182.65</v>
      </c>
      <c r="AG55">
        <v>185.25</v>
      </c>
      <c r="AH55">
        <v>5513205</v>
      </c>
      <c r="AJ55" s="1">
        <v>45005</v>
      </c>
      <c r="AK55">
        <v>87.608000000000004</v>
      </c>
      <c r="AL55">
        <v>87.897999999999996</v>
      </c>
      <c r="AM55">
        <v>85.17</v>
      </c>
      <c r="AN55">
        <v>87.03</v>
      </c>
      <c r="AO55">
        <v>6895595</v>
      </c>
      <c r="AQ55" s="1">
        <v>45005</v>
      </c>
      <c r="AR55">
        <v>96.223799999999997</v>
      </c>
      <c r="AS55">
        <v>98.319500000000005</v>
      </c>
      <c r="AT55">
        <v>95.736900000000006</v>
      </c>
      <c r="AU55">
        <v>97.92</v>
      </c>
      <c r="AV55">
        <v>8222226</v>
      </c>
      <c r="AX55" s="1">
        <v>45005</v>
      </c>
      <c r="AY55">
        <v>118.06</v>
      </c>
      <c r="AZ55">
        <v>119.02</v>
      </c>
      <c r="BA55">
        <v>116.6254</v>
      </c>
      <c r="BB55">
        <v>118.4</v>
      </c>
      <c r="BC55">
        <v>3997686</v>
      </c>
      <c r="BE55" s="1">
        <v>45005</v>
      </c>
      <c r="BF55">
        <v>142.93</v>
      </c>
      <c r="BG55">
        <v>146.03</v>
      </c>
      <c r="BH55">
        <v>142.74</v>
      </c>
      <c r="BI55">
        <v>145.61000000000001</v>
      </c>
      <c r="BJ55">
        <v>5601847</v>
      </c>
      <c r="BL55" s="1">
        <v>45005</v>
      </c>
      <c r="BM55">
        <v>352.03</v>
      </c>
      <c r="BN55">
        <v>354.99</v>
      </c>
      <c r="BO55">
        <v>347.54</v>
      </c>
      <c r="BP55">
        <v>348.75</v>
      </c>
      <c r="BQ55">
        <v>1312952</v>
      </c>
      <c r="BS55" s="1">
        <v>45005</v>
      </c>
      <c r="BT55">
        <v>380.37900000000002</v>
      </c>
      <c r="BU55">
        <v>383.661</v>
      </c>
      <c r="BV55">
        <v>379.67</v>
      </c>
      <c r="BW55">
        <v>383.24099999999999</v>
      </c>
      <c r="BX55">
        <v>95604746</v>
      </c>
    </row>
    <row r="56" spans="1:76" x14ac:dyDescent="0.45">
      <c r="A56" s="1">
        <v>45006</v>
      </c>
      <c r="B56">
        <v>203.2</v>
      </c>
      <c r="C56">
        <v>203.55</v>
      </c>
      <c r="D56">
        <v>197.95</v>
      </c>
      <c r="E56">
        <v>202.16</v>
      </c>
      <c r="F56">
        <v>31826952</v>
      </c>
      <c r="H56" s="1">
        <v>45006</v>
      </c>
      <c r="I56">
        <v>98.14</v>
      </c>
      <c r="J56">
        <v>100.845</v>
      </c>
      <c r="K56">
        <v>98</v>
      </c>
      <c r="L56">
        <v>100.61</v>
      </c>
      <c r="M56">
        <v>58597275</v>
      </c>
      <c r="O56" s="1">
        <v>45006</v>
      </c>
      <c r="P56">
        <v>100.884</v>
      </c>
      <c r="Q56">
        <v>104.721</v>
      </c>
      <c r="R56">
        <v>100.854</v>
      </c>
      <c r="S56">
        <v>104.541</v>
      </c>
      <c r="T56">
        <v>42262933</v>
      </c>
      <c r="V56" s="1">
        <v>45006</v>
      </c>
      <c r="W56">
        <v>364.63</v>
      </c>
      <c r="X56">
        <v>376.4</v>
      </c>
      <c r="Y56">
        <v>362.92</v>
      </c>
      <c r="Z56">
        <v>374.22</v>
      </c>
      <c r="AA56">
        <v>4479191</v>
      </c>
      <c r="AC56" s="1">
        <v>45006</v>
      </c>
      <c r="AD56">
        <v>185.87</v>
      </c>
      <c r="AE56">
        <v>189.28</v>
      </c>
      <c r="AF56">
        <v>184.89</v>
      </c>
      <c r="AG56">
        <v>188.68</v>
      </c>
      <c r="AH56">
        <v>6982001</v>
      </c>
      <c r="AJ56" s="1">
        <v>45006</v>
      </c>
      <c r="AK56">
        <v>87.22</v>
      </c>
      <c r="AL56">
        <v>89.573999999999998</v>
      </c>
      <c r="AM56">
        <v>87.22</v>
      </c>
      <c r="AN56">
        <v>89.091999999999999</v>
      </c>
      <c r="AO56">
        <v>6410255</v>
      </c>
      <c r="AQ56" s="1">
        <v>45006</v>
      </c>
      <c r="AR56">
        <v>98.864900000000006</v>
      </c>
      <c r="AS56">
        <v>101.374</v>
      </c>
      <c r="AT56">
        <v>98.864900000000006</v>
      </c>
      <c r="AU56">
        <v>100.96599999999999</v>
      </c>
      <c r="AV56">
        <v>7196186</v>
      </c>
      <c r="AX56" s="1">
        <v>45006</v>
      </c>
      <c r="AY56">
        <v>120</v>
      </c>
      <c r="AZ56">
        <v>124.43</v>
      </c>
      <c r="BA56">
        <v>119.85</v>
      </c>
      <c r="BB56">
        <v>123.69</v>
      </c>
      <c r="BC56">
        <v>5374445</v>
      </c>
      <c r="BE56" s="1">
        <v>45006</v>
      </c>
      <c r="BF56">
        <v>146.18</v>
      </c>
      <c r="BG56">
        <v>146.63499999999999</v>
      </c>
      <c r="BH56">
        <v>144.25</v>
      </c>
      <c r="BI56">
        <v>144.66999999999999</v>
      </c>
      <c r="BJ56">
        <v>5559218</v>
      </c>
      <c r="BL56" s="1">
        <v>45006</v>
      </c>
      <c r="BM56">
        <v>351.66</v>
      </c>
      <c r="BN56">
        <v>355.43</v>
      </c>
      <c r="BO56">
        <v>350.09</v>
      </c>
      <c r="BP56">
        <v>352.29</v>
      </c>
      <c r="BQ56">
        <v>785021</v>
      </c>
      <c r="BS56" s="1">
        <v>45006</v>
      </c>
      <c r="BT56">
        <v>386.649</v>
      </c>
      <c r="BU56">
        <v>388.762</v>
      </c>
      <c r="BV56">
        <v>385.03500000000003</v>
      </c>
      <c r="BW56">
        <v>388.27499999999998</v>
      </c>
      <c r="BX56">
        <v>94031260</v>
      </c>
    </row>
    <row r="57" spans="1:76" x14ac:dyDescent="0.45">
      <c r="A57" s="1">
        <v>45007</v>
      </c>
      <c r="B57">
        <v>202.5</v>
      </c>
      <c r="C57">
        <v>207.37</v>
      </c>
      <c r="D57">
        <v>199.67</v>
      </c>
      <c r="E57">
        <v>199.81</v>
      </c>
      <c r="F57">
        <v>28477759</v>
      </c>
      <c r="H57" s="1">
        <v>45007</v>
      </c>
      <c r="I57">
        <v>100.45</v>
      </c>
      <c r="J57">
        <v>102.1</v>
      </c>
      <c r="K57">
        <v>98.61</v>
      </c>
      <c r="L57">
        <v>98.7</v>
      </c>
      <c r="M57">
        <v>57475365</v>
      </c>
      <c r="O57" s="1">
        <v>45007</v>
      </c>
      <c r="P57">
        <v>103.893</v>
      </c>
      <c r="Q57">
        <v>106.205</v>
      </c>
      <c r="R57">
        <v>102.95699999999999</v>
      </c>
      <c r="S57">
        <v>102.996</v>
      </c>
      <c r="T57">
        <v>43584847</v>
      </c>
      <c r="V57" s="1">
        <v>45007</v>
      </c>
      <c r="W57">
        <v>375</v>
      </c>
      <c r="X57">
        <v>377.32990000000001</v>
      </c>
      <c r="Y57">
        <v>361.52</v>
      </c>
      <c r="Z57">
        <v>361.71</v>
      </c>
      <c r="AA57">
        <v>3878428</v>
      </c>
      <c r="AC57" s="1">
        <v>45007</v>
      </c>
      <c r="AD57">
        <v>190</v>
      </c>
      <c r="AE57">
        <v>191.44</v>
      </c>
      <c r="AF57">
        <v>186.41</v>
      </c>
      <c r="AG57">
        <v>186.51</v>
      </c>
      <c r="AH57">
        <v>6575610</v>
      </c>
      <c r="AJ57" s="1">
        <v>45007</v>
      </c>
      <c r="AK57">
        <v>89.436000000000007</v>
      </c>
      <c r="AL57">
        <v>89.751999999999995</v>
      </c>
      <c r="AM57">
        <v>86.694000000000003</v>
      </c>
      <c r="AN57">
        <v>86.701999999999998</v>
      </c>
      <c r="AO57">
        <v>4657750</v>
      </c>
      <c r="AQ57" s="1">
        <v>45007</v>
      </c>
      <c r="AR57">
        <v>101.205</v>
      </c>
      <c r="AS57">
        <v>102.563</v>
      </c>
      <c r="AT57">
        <v>100.405</v>
      </c>
      <c r="AU57">
        <v>100.45399999999999</v>
      </c>
      <c r="AV57">
        <v>6954504</v>
      </c>
      <c r="AX57" s="1">
        <v>45007</v>
      </c>
      <c r="AY57">
        <v>123.89</v>
      </c>
      <c r="AZ57">
        <v>125.43</v>
      </c>
      <c r="BA57">
        <v>121</v>
      </c>
      <c r="BB57">
        <v>121.17</v>
      </c>
      <c r="BC57">
        <v>3971064</v>
      </c>
      <c r="BE57" s="1">
        <v>45007</v>
      </c>
      <c r="BF57">
        <v>144.94999999999999</v>
      </c>
      <c r="BG57">
        <v>145.68</v>
      </c>
      <c r="BH57">
        <v>143.41999999999999</v>
      </c>
      <c r="BI57">
        <v>143.46</v>
      </c>
      <c r="BJ57">
        <v>4630624</v>
      </c>
      <c r="BL57" s="1">
        <v>45007</v>
      </c>
      <c r="BM57">
        <v>355.92</v>
      </c>
      <c r="BN57">
        <v>355.92</v>
      </c>
      <c r="BO57">
        <v>341.58</v>
      </c>
      <c r="BP57">
        <v>341.83</v>
      </c>
      <c r="BQ57">
        <v>936176</v>
      </c>
      <c r="BS57" s="1">
        <v>45007</v>
      </c>
      <c r="BT57">
        <v>388.09899999999999</v>
      </c>
      <c r="BU57">
        <v>391.75799999999998</v>
      </c>
      <c r="BV57">
        <v>381.61599999999999</v>
      </c>
      <c r="BW57">
        <v>381.65600000000001</v>
      </c>
      <c r="BX57">
        <v>114807520</v>
      </c>
    </row>
    <row r="58" spans="1:76" x14ac:dyDescent="0.45">
      <c r="A58" s="1">
        <v>45008</v>
      </c>
      <c r="B58">
        <v>202.84</v>
      </c>
      <c r="C58">
        <v>207.88</v>
      </c>
      <c r="D58">
        <v>202.15</v>
      </c>
      <c r="E58">
        <v>204.28</v>
      </c>
      <c r="F58">
        <v>27389669</v>
      </c>
      <c r="H58" s="1">
        <v>45008</v>
      </c>
      <c r="I58">
        <v>100.43</v>
      </c>
      <c r="J58">
        <v>101.06</v>
      </c>
      <c r="K58">
        <v>97.62</v>
      </c>
      <c r="L58">
        <v>98.71</v>
      </c>
      <c r="M58">
        <v>57559310</v>
      </c>
      <c r="O58" s="1">
        <v>45008</v>
      </c>
      <c r="P58">
        <v>104.681</v>
      </c>
      <c r="Q58">
        <v>105.916</v>
      </c>
      <c r="R58">
        <v>104.083</v>
      </c>
      <c r="S58">
        <v>105.218</v>
      </c>
      <c r="T58">
        <v>40945665</v>
      </c>
      <c r="V58" s="1">
        <v>45008</v>
      </c>
      <c r="W58">
        <v>368.99</v>
      </c>
      <c r="X58">
        <v>375.24990000000003</v>
      </c>
      <c r="Y58">
        <v>365.49</v>
      </c>
      <c r="Z58">
        <v>369</v>
      </c>
      <c r="AA58">
        <v>3138588</v>
      </c>
      <c r="AC58" s="1">
        <v>45008</v>
      </c>
      <c r="AD58">
        <v>187.4</v>
      </c>
      <c r="AE58">
        <v>190.56</v>
      </c>
      <c r="AF58">
        <v>185.58</v>
      </c>
      <c r="AG58">
        <v>187.44</v>
      </c>
      <c r="AH58">
        <v>8685007</v>
      </c>
      <c r="AJ58" s="1">
        <v>45008</v>
      </c>
      <c r="AK58">
        <v>88.093999999999994</v>
      </c>
      <c r="AL58">
        <v>90.3947</v>
      </c>
      <c r="AM58">
        <v>87.533000000000001</v>
      </c>
      <c r="AN58">
        <v>88.093999999999994</v>
      </c>
      <c r="AO58">
        <v>5827255</v>
      </c>
      <c r="AQ58" s="1">
        <v>45008</v>
      </c>
      <c r="AR58">
        <v>101.032</v>
      </c>
      <c r="AS58">
        <v>102.706</v>
      </c>
      <c r="AT58">
        <v>99.102999999999994</v>
      </c>
      <c r="AU58">
        <v>99.6875</v>
      </c>
      <c r="AV58">
        <v>8980175</v>
      </c>
      <c r="AX58" s="1">
        <v>45008</v>
      </c>
      <c r="AY58">
        <v>122.51</v>
      </c>
      <c r="AZ58">
        <v>124.66</v>
      </c>
      <c r="BA58">
        <v>118.33</v>
      </c>
      <c r="BB58">
        <v>120.3</v>
      </c>
      <c r="BC58">
        <v>4028510</v>
      </c>
      <c r="BE58" s="1">
        <v>45008</v>
      </c>
      <c r="BF58">
        <v>143.01</v>
      </c>
      <c r="BG58">
        <v>143.85</v>
      </c>
      <c r="BH58">
        <v>141.16499999999999</v>
      </c>
      <c r="BI58">
        <v>142.30000000000001</v>
      </c>
      <c r="BJ58">
        <v>6064404</v>
      </c>
      <c r="BL58" s="1">
        <v>45008</v>
      </c>
      <c r="BM58">
        <v>344.62</v>
      </c>
      <c r="BN58">
        <v>348.7</v>
      </c>
      <c r="BO58">
        <v>338.02</v>
      </c>
      <c r="BP58">
        <v>342.17</v>
      </c>
      <c r="BQ58">
        <v>927851</v>
      </c>
      <c r="BS58" s="1">
        <v>45008</v>
      </c>
      <c r="BT58">
        <v>384.55599999999998</v>
      </c>
      <c r="BU58">
        <v>388.64400000000001</v>
      </c>
      <c r="BV58">
        <v>379.94299999999998</v>
      </c>
      <c r="BW58">
        <v>382.68799999999999</v>
      </c>
      <c r="BX58">
        <v>122620563</v>
      </c>
    </row>
    <row r="59" spans="1:76" x14ac:dyDescent="0.45">
      <c r="A59" s="1">
        <v>45009</v>
      </c>
      <c r="B59">
        <v>205.18</v>
      </c>
      <c r="C59">
        <v>207.58</v>
      </c>
      <c r="D59">
        <v>203.55</v>
      </c>
      <c r="E59">
        <v>206.01</v>
      </c>
      <c r="F59">
        <v>27733042</v>
      </c>
      <c r="H59" s="1">
        <v>45009</v>
      </c>
      <c r="I59">
        <v>98.064999999999998</v>
      </c>
      <c r="J59">
        <v>98.3</v>
      </c>
      <c r="K59">
        <v>96.4</v>
      </c>
      <c r="L59">
        <v>98.13</v>
      </c>
      <c r="M59">
        <v>56144801</v>
      </c>
      <c r="O59" s="1">
        <v>45009</v>
      </c>
      <c r="P59">
        <v>104.611</v>
      </c>
      <c r="Q59">
        <v>105.10899999999999</v>
      </c>
      <c r="R59">
        <v>103.465</v>
      </c>
      <c r="S59">
        <v>105.059</v>
      </c>
      <c r="T59">
        <v>30521286</v>
      </c>
      <c r="V59" s="1">
        <v>45009</v>
      </c>
      <c r="W59">
        <v>370.23</v>
      </c>
      <c r="X59">
        <v>375.23</v>
      </c>
      <c r="Y59">
        <v>367.72</v>
      </c>
      <c r="Z59">
        <v>374.96</v>
      </c>
      <c r="AA59">
        <v>2995521</v>
      </c>
      <c r="AC59" s="1">
        <v>45009</v>
      </c>
      <c r="AD59">
        <v>186.5</v>
      </c>
      <c r="AE59">
        <v>190.32</v>
      </c>
      <c r="AF59">
        <v>186.09</v>
      </c>
      <c r="AG59">
        <v>190.06</v>
      </c>
      <c r="AH59">
        <v>6104529</v>
      </c>
      <c r="AJ59" s="1">
        <v>45009</v>
      </c>
      <c r="AK59">
        <v>87.766000000000005</v>
      </c>
      <c r="AL59">
        <v>87.843999999999994</v>
      </c>
      <c r="AM59">
        <v>85.421999999999997</v>
      </c>
      <c r="AN59">
        <v>86.58</v>
      </c>
      <c r="AO59">
        <v>4614340</v>
      </c>
      <c r="AQ59" s="1">
        <v>45009</v>
      </c>
      <c r="AR59">
        <v>98.562899999999999</v>
      </c>
      <c r="AS59">
        <v>98.710999999999999</v>
      </c>
      <c r="AT59">
        <v>96.831800000000001</v>
      </c>
      <c r="AU59">
        <v>98.139899999999997</v>
      </c>
      <c r="AV59">
        <v>8393798</v>
      </c>
      <c r="AX59" s="1">
        <v>45009</v>
      </c>
      <c r="AY59">
        <v>119.5</v>
      </c>
      <c r="AZ59">
        <v>119.7</v>
      </c>
      <c r="BA59">
        <v>115.39</v>
      </c>
      <c r="BB59">
        <v>116.92</v>
      </c>
      <c r="BC59">
        <v>4292384</v>
      </c>
      <c r="BE59" s="1">
        <v>45009</v>
      </c>
      <c r="BF59">
        <v>141.905</v>
      </c>
      <c r="BG59">
        <v>142.93</v>
      </c>
      <c r="BH59">
        <v>140.72</v>
      </c>
      <c r="BI59">
        <v>142.54</v>
      </c>
      <c r="BJ59">
        <v>4407108</v>
      </c>
      <c r="BL59" s="1">
        <v>45009</v>
      </c>
      <c r="BM59">
        <v>340.64</v>
      </c>
      <c r="BN59">
        <v>346.37</v>
      </c>
      <c r="BO59">
        <v>335.8</v>
      </c>
      <c r="BP59">
        <v>343.95</v>
      </c>
      <c r="BQ59">
        <v>964423</v>
      </c>
      <c r="BS59" s="1">
        <v>45009</v>
      </c>
      <c r="BT59">
        <v>381.39499999999998</v>
      </c>
      <c r="BU59">
        <v>385.28699999999998</v>
      </c>
      <c r="BV59">
        <v>379.01799999999997</v>
      </c>
      <c r="BW59">
        <v>385.19900000000001</v>
      </c>
      <c r="BX59">
        <v>110722139</v>
      </c>
    </row>
    <row r="60" spans="1:76" x14ac:dyDescent="0.45">
      <c r="A60" s="1">
        <v>45012</v>
      </c>
      <c r="B60">
        <v>204.81</v>
      </c>
      <c r="C60">
        <v>205.86</v>
      </c>
      <c r="D60">
        <v>201.36</v>
      </c>
      <c r="E60">
        <v>202.84</v>
      </c>
      <c r="F60">
        <v>18527184</v>
      </c>
      <c r="H60" s="1">
        <v>45012</v>
      </c>
      <c r="I60">
        <v>99.07</v>
      </c>
      <c r="J60">
        <v>99.34</v>
      </c>
      <c r="K60">
        <v>97.08</v>
      </c>
      <c r="L60">
        <v>98.04</v>
      </c>
      <c r="M60">
        <v>46721296</v>
      </c>
      <c r="O60" s="1">
        <v>45012</v>
      </c>
      <c r="P60">
        <v>104.238</v>
      </c>
      <c r="Q60">
        <v>104.381</v>
      </c>
      <c r="R60">
        <v>101.559</v>
      </c>
      <c r="S60">
        <v>102.09</v>
      </c>
      <c r="T60">
        <v>31233680</v>
      </c>
      <c r="V60" s="1">
        <v>45012</v>
      </c>
      <c r="W60">
        <v>376.51</v>
      </c>
      <c r="X60">
        <v>380.35</v>
      </c>
      <c r="Y60">
        <v>369.68</v>
      </c>
      <c r="Z60">
        <v>373.15</v>
      </c>
      <c r="AA60">
        <v>2832190</v>
      </c>
      <c r="AC60" s="1">
        <v>45012</v>
      </c>
      <c r="AD60">
        <v>188.92</v>
      </c>
      <c r="AE60">
        <v>192.11</v>
      </c>
      <c r="AF60">
        <v>188.905</v>
      </c>
      <c r="AG60">
        <v>191.26</v>
      </c>
      <c r="AH60">
        <v>7776500</v>
      </c>
      <c r="AJ60" s="1">
        <v>45012</v>
      </c>
      <c r="AK60">
        <v>86.7</v>
      </c>
      <c r="AL60">
        <v>87.548000000000002</v>
      </c>
      <c r="AM60">
        <v>86.025999999999996</v>
      </c>
      <c r="AN60">
        <v>86.262</v>
      </c>
      <c r="AO60">
        <v>4676275</v>
      </c>
      <c r="AQ60" s="1">
        <v>45012</v>
      </c>
      <c r="AR60">
        <v>99.147499999999994</v>
      </c>
      <c r="AS60">
        <v>99.847300000000004</v>
      </c>
      <c r="AT60">
        <v>98.341800000000006</v>
      </c>
      <c r="AU60">
        <v>98.4923</v>
      </c>
      <c r="AV60">
        <v>6276700</v>
      </c>
      <c r="AX60" s="1">
        <v>45012</v>
      </c>
      <c r="AY60">
        <v>117.99</v>
      </c>
      <c r="AZ60">
        <v>119.274</v>
      </c>
      <c r="BA60">
        <v>116.74</v>
      </c>
      <c r="BB60">
        <v>117.91</v>
      </c>
      <c r="BC60">
        <v>2819623</v>
      </c>
      <c r="BE60" s="1">
        <v>45012</v>
      </c>
      <c r="BF60">
        <v>143.41</v>
      </c>
      <c r="BG60">
        <v>144.85499999999999</v>
      </c>
      <c r="BH60">
        <v>143.01</v>
      </c>
      <c r="BI60">
        <v>143.9</v>
      </c>
      <c r="BJ60">
        <v>4945945</v>
      </c>
      <c r="BL60" s="1">
        <v>45012</v>
      </c>
      <c r="BM60">
        <v>346.98</v>
      </c>
      <c r="BN60">
        <v>349.87</v>
      </c>
      <c r="BO60">
        <v>344.92</v>
      </c>
      <c r="BP60">
        <v>348.36</v>
      </c>
      <c r="BQ60">
        <v>768108</v>
      </c>
      <c r="BS60" s="1">
        <v>45012</v>
      </c>
      <c r="BT60">
        <v>387.50599999999997</v>
      </c>
      <c r="BU60">
        <v>388.28399999999999</v>
      </c>
      <c r="BV60">
        <v>385.01499999999999</v>
      </c>
      <c r="BW60">
        <v>385.91800000000001</v>
      </c>
      <c r="BX60">
        <v>76037684</v>
      </c>
    </row>
    <row r="61" spans="1:76" x14ac:dyDescent="0.45">
      <c r="A61" s="1">
        <v>45013</v>
      </c>
      <c r="B61">
        <v>200.15</v>
      </c>
      <c r="C61">
        <v>201.03</v>
      </c>
      <c r="D61">
        <v>197.9</v>
      </c>
      <c r="E61">
        <v>200.68</v>
      </c>
      <c r="F61">
        <v>19127295</v>
      </c>
      <c r="H61" s="1">
        <v>45013</v>
      </c>
      <c r="I61">
        <v>98.11</v>
      </c>
      <c r="J61">
        <v>98.44</v>
      </c>
      <c r="K61">
        <v>96.29</v>
      </c>
      <c r="L61">
        <v>97.24</v>
      </c>
      <c r="M61">
        <v>38720050</v>
      </c>
      <c r="O61" s="1">
        <v>45013</v>
      </c>
      <c r="P61">
        <v>102.07</v>
      </c>
      <c r="Q61">
        <v>102.08</v>
      </c>
      <c r="R61">
        <v>99.379800000000003</v>
      </c>
      <c r="S61">
        <v>100.66500000000001</v>
      </c>
      <c r="T61">
        <v>32174078</v>
      </c>
      <c r="V61" s="1">
        <v>45013</v>
      </c>
      <c r="W61">
        <v>373.42</v>
      </c>
      <c r="X61">
        <v>374</v>
      </c>
      <c r="Y61">
        <v>367.82</v>
      </c>
      <c r="Z61">
        <v>373.4</v>
      </c>
      <c r="AA61">
        <v>1780809</v>
      </c>
      <c r="AC61" s="1">
        <v>45013</v>
      </c>
      <c r="AD61">
        <v>191.18</v>
      </c>
      <c r="AE61">
        <v>192.83</v>
      </c>
      <c r="AF61">
        <v>191.18</v>
      </c>
      <c r="AG61">
        <v>192.3</v>
      </c>
      <c r="AH61">
        <v>4899041</v>
      </c>
      <c r="AJ61" s="1">
        <v>45013</v>
      </c>
      <c r="AK61">
        <v>85.804000000000002</v>
      </c>
      <c r="AL61">
        <v>86.382000000000005</v>
      </c>
      <c r="AM61">
        <v>85.402000000000001</v>
      </c>
      <c r="AN61">
        <v>85.816000000000003</v>
      </c>
      <c r="AO61">
        <v>5445585</v>
      </c>
      <c r="AQ61" s="1">
        <v>45013</v>
      </c>
      <c r="AR61">
        <v>98.951800000000006</v>
      </c>
      <c r="AS61">
        <v>100.294</v>
      </c>
      <c r="AT61">
        <v>98.4923</v>
      </c>
      <c r="AU61">
        <v>99.938100000000006</v>
      </c>
      <c r="AV61">
        <v>6008099</v>
      </c>
      <c r="AX61" s="1">
        <v>45013</v>
      </c>
      <c r="AY61">
        <v>117.97</v>
      </c>
      <c r="AZ61">
        <v>118.31</v>
      </c>
      <c r="BA61">
        <v>116.015</v>
      </c>
      <c r="BB61">
        <v>116.61</v>
      </c>
      <c r="BC61">
        <v>2941034</v>
      </c>
      <c r="BE61" s="1">
        <v>45013</v>
      </c>
      <c r="BF61">
        <v>143.57</v>
      </c>
      <c r="BG61">
        <v>143.94999999999999</v>
      </c>
      <c r="BH61">
        <v>142.63</v>
      </c>
      <c r="BI61">
        <v>142.79</v>
      </c>
      <c r="BJ61">
        <v>3462555</v>
      </c>
      <c r="BL61" s="1">
        <v>45013</v>
      </c>
      <c r="BM61">
        <v>348.67</v>
      </c>
      <c r="BN61">
        <v>351.375</v>
      </c>
      <c r="BO61">
        <v>343.77</v>
      </c>
      <c r="BP61">
        <v>345.54</v>
      </c>
      <c r="BQ61">
        <v>553451</v>
      </c>
      <c r="BS61" s="1">
        <v>45013</v>
      </c>
      <c r="BT61">
        <v>385.21800000000002</v>
      </c>
      <c r="BU61">
        <v>385.91800000000001</v>
      </c>
      <c r="BV61">
        <v>383.19400000000002</v>
      </c>
      <c r="BW61">
        <v>385.05200000000002</v>
      </c>
      <c r="BX61">
        <v>64593847</v>
      </c>
    </row>
    <row r="62" spans="1:76" x14ac:dyDescent="0.45">
      <c r="A62" s="1">
        <v>45014</v>
      </c>
      <c r="B62">
        <v>203.56</v>
      </c>
      <c r="C62">
        <v>205.72</v>
      </c>
      <c r="D62">
        <v>202.53550000000001</v>
      </c>
      <c r="E62">
        <v>205.35</v>
      </c>
      <c r="F62">
        <v>18851137</v>
      </c>
      <c r="H62" s="1">
        <v>45014</v>
      </c>
      <c r="I62">
        <v>98.69</v>
      </c>
      <c r="J62">
        <v>100.4218</v>
      </c>
      <c r="K62">
        <v>98.56</v>
      </c>
      <c r="L62">
        <v>100.25</v>
      </c>
      <c r="M62">
        <v>49783279</v>
      </c>
      <c r="O62" s="1">
        <v>45014</v>
      </c>
      <c r="P62">
        <v>101.911</v>
      </c>
      <c r="Q62">
        <v>102.12</v>
      </c>
      <c r="R62">
        <v>100.28700000000001</v>
      </c>
      <c r="S62">
        <v>101.024</v>
      </c>
      <c r="T62">
        <v>28883900</v>
      </c>
      <c r="V62" s="1">
        <v>45014</v>
      </c>
      <c r="W62">
        <v>376.68</v>
      </c>
      <c r="X62">
        <v>380.12</v>
      </c>
      <c r="Y62">
        <v>375.56</v>
      </c>
      <c r="Z62">
        <v>379.16</v>
      </c>
      <c r="AA62">
        <v>2497612</v>
      </c>
      <c r="AC62" s="1">
        <v>45014</v>
      </c>
      <c r="AD62">
        <v>193.14</v>
      </c>
      <c r="AE62">
        <v>197.43</v>
      </c>
      <c r="AF62">
        <v>192.88</v>
      </c>
      <c r="AG62">
        <v>196.64</v>
      </c>
      <c r="AH62">
        <v>8085228</v>
      </c>
      <c r="AJ62" s="1">
        <v>45014</v>
      </c>
      <c r="AK62">
        <v>86.71</v>
      </c>
      <c r="AL62">
        <v>87.798000000000002</v>
      </c>
      <c r="AM62">
        <v>86.257999999999996</v>
      </c>
      <c r="AN62">
        <v>87.688000000000002</v>
      </c>
      <c r="AO62">
        <v>6522680</v>
      </c>
      <c r="AQ62" s="1">
        <v>45014</v>
      </c>
      <c r="AR62">
        <v>101.363</v>
      </c>
      <c r="AS62">
        <v>101.485</v>
      </c>
      <c r="AT62">
        <v>100.333</v>
      </c>
      <c r="AU62">
        <v>100.98399999999999</v>
      </c>
      <c r="AV62">
        <v>6029721</v>
      </c>
      <c r="AX62" s="1">
        <v>45014</v>
      </c>
      <c r="AY62">
        <v>118.34</v>
      </c>
      <c r="AZ62">
        <v>119.19</v>
      </c>
      <c r="BA62">
        <v>117.1506</v>
      </c>
      <c r="BB62">
        <v>118.8</v>
      </c>
      <c r="BC62">
        <v>2711505</v>
      </c>
      <c r="BE62" s="1">
        <v>45014</v>
      </c>
      <c r="BF62">
        <v>143.86000000000001</v>
      </c>
      <c r="BG62">
        <v>144.06</v>
      </c>
      <c r="BH62">
        <v>143.46</v>
      </c>
      <c r="BI62">
        <v>143.81</v>
      </c>
      <c r="BJ62">
        <v>3965030</v>
      </c>
      <c r="BL62" s="1">
        <v>45014</v>
      </c>
      <c r="BM62">
        <v>351.36</v>
      </c>
      <c r="BN62">
        <v>351.75990000000002</v>
      </c>
      <c r="BO62">
        <v>345.7</v>
      </c>
      <c r="BP62">
        <v>349.71</v>
      </c>
      <c r="BQ62">
        <v>711242</v>
      </c>
      <c r="BS62" s="1">
        <v>45014</v>
      </c>
      <c r="BT62">
        <v>389.262</v>
      </c>
      <c r="BU62">
        <v>390.892</v>
      </c>
      <c r="BV62">
        <v>388.05</v>
      </c>
      <c r="BW62">
        <v>390.649</v>
      </c>
      <c r="BX62">
        <v>79620680</v>
      </c>
    </row>
    <row r="63" spans="1:76" x14ac:dyDescent="0.45">
      <c r="A63" s="1">
        <v>45015</v>
      </c>
      <c r="B63">
        <v>203.38</v>
      </c>
      <c r="C63">
        <v>208.09</v>
      </c>
      <c r="D63">
        <v>202.82</v>
      </c>
      <c r="E63">
        <v>207.84</v>
      </c>
      <c r="F63">
        <v>22608303</v>
      </c>
      <c r="H63" s="1">
        <v>45015</v>
      </c>
      <c r="I63">
        <v>101.55</v>
      </c>
      <c r="J63">
        <v>103.04</v>
      </c>
      <c r="K63">
        <v>101.01</v>
      </c>
      <c r="L63">
        <v>102</v>
      </c>
      <c r="M63">
        <v>53633398</v>
      </c>
      <c r="O63" s="1">
        <v>45015</v>
      </c>
      <c r="P63">
        <v>100.545</v>
      </c>
      <c r="Q63">
        <v>100.789</v>
      </c>
      <c r="R63">
        <v>99.419600000000003</v>
      </c>
      <c r="S63">
        <v>100.52500000000001</v>
      </c>
      <c r="T63">
        <v>33206123</v>
      </c>
      <c r="V63" s="1">
        <v>45015</v>
      </c>
      <c r="W63">
        <v>381.65</v>
      </c>
      <c r="X63">
        <v>382.58</v>
      </c>
      <c r="Y63">
        <v>378.08</v>
      </c>
      <c r="Z63">
        <v>381.9</v>
      </c>
      <c r="AA63">
        <v>2138955</v>
      </c>
      <c r="AC63" s="1">
        <v>45015</v>
      </c>
      <c r="AD63">
        <v>197.77</v>
      </c>
      <c r="AE63">
        <v>198.17</v>
      </c>
      <c r="AF63">
        <v>195.49</v>
      </c>
      <c r="AG63">
        <v>196.6</v>
      </c>
      <c r="AH63">
        <v>6932465</v>
      </c>
      <c r="AJ63" s="1">
        <v>45015</v>
      </c>
      <c r="AK63">
        <v>88.707999999999998</v>
      </c>
      <c r="AL63">
        <v>88.768000000000001</v>
      </c>
      <c r="AM63">
        <v>87.616</v>
      </c>
      <c r="AN63">
        <v>87.926000000000002</v>
      </c>
      <c r="AO63">
        <v>5393985</v>
      </c>
      <c r="AQ63" s="1">
        <v>45015</v>
      </c>
      <c r="AR63">
        <v>101.637</v>
      </c>
      <c r="AS63">
        <v>103.05500000000001</v>
      </c>
      <c r="AT63">
        <v>101.328</v>
      </c>
      <c r="AU63">
        <v>102.47499999999999</v>
      </c>
      <c r="AV63">
        <v>6762228</v>
      </c>
      <c r="AX63" s="1">
        <v>45015</v>
      </c>
      <c r="AY63">
        <v>120.8</v>
      </c>
      <c r="AZ63">
        <v>122.65</v>
      </c>
      <c r="BA63">
        <v>120.11</v>
      </c>
      <c r="BB63">
        <v>122.28</v>
      </c>
      <c r="BC63">
        <v>5437927</v>
      </c>
      <c r="BE63" s="1">
        <v>45015</v>
      </c>
      <c r="BF63">
        <v>144.34</v>
      </c>
      <c r="BG63">
        <v>145.1</v>
      </c>
      <c r="BH63">
        <v>143.82</v>
      </c>
      <c r="BI63">
        <v>144.57</v>
      </c>
      <c r="BJ63">
        <v>4601946</v>
      </c>
      <c r="BL63" s="1">
        <v>45015</v>
      </c>
      <c r="BM63">
        <v>352</v>
      </c>
      <c r="BN63">
        <v>354</v>
      </c>
      <c r="BO63">
        <v>347.59800000000001</v>
      </c>
      <c r="BP63">
        <v>349.05</v>
      </c>
      <c r="BQ63">
        <v>656078</v>
      </c>
      <c r="BS63" s="1">
        <v>45015</v>
      </c>
      <c r="BT63">
        <v>393.31599999999997</v>
      </c>
      <c r="BU63">
        <v>393.56900000000002</v>
      </c>
      <c r="BV63">
        <v>391.048</v>
      </c>
      <c r="BW63">
        <v>392.93700000000001</v>
      </c>
      <c r="BX63">
        <v>71753092</v>
      </c>
    </row>
    <row r="64" spans="1:76" x14ac:dyDescent="0.45">
      <c r="A64" s="1">
        <v>45016</v>
      </c>
      <c r="B64">
        <v>207.24</v>
      </c>
      <c r="C64">
        <v>212.17</v>
      </c>
      <c r="D64">
        <v>206.77</v>
      </c>
      <c r="E64">
        <v>211.94</v>
      </c>
      <c r="F64">
        <v>25440273</v>
      </c>
      <c r="H64" s="1">
        <v>45016</v>
      </c>
      <c r="I64">
        <v>102.16</v>
      </c>
      <c r="J64">
        <v>103.49</v>
      </c>
      <c r="K64">
        <v>101.95</v>
      </c>
      <c r="L64">
        <v>103.29</v>
      </c>
      <c r="M64">
        <v>56750317</v>
      </c>
      <c r="O64" s="1">
        <v>45016</v>
      </c>
      <c r="P64">
        <v>100.934</v>
      </c>
      <c r="Q64">
        <v>103.514</v>
      </c>
      <c r="R64">
        <v>100.675</v>
      </c>
      <c r="S64">
        <v>103.35599999999999</v>
      </c>
      <c r="T64">
        <v>36997002</v>
      </c>
      <c r="V64" s="1">
        <v>45016</v>
      </c>
      <c r="W64">
        <v>382.29</v>
      </c>
      <c r="X64">
        <v>385.73</v>
      </c>
      <c r="Y64">
        <v>380.26</v>
      </c>
      <c r="Z64">
        <v>385.37</v>
      </c>
      <c r="AA64">
        <v>3063428</v>
      </c>
      <c r="AC64" s="1">
        <v>45016</v>
      </c>
      <c r="AD64">
        <v>197.49</v>
      </c>
      <c r="AE64">
        <v>200</v>
      </c>
      <c r="AF64">
        <v>196.99</v>
      </c>
      <c r="AG64">
        <v>199.78</v>
      </c>
      <c r="AH64">
        <v>6634260</v>
      </c>
      <c r="AJ64" s="1">
        <v>45016</v>
      </c>
      <c r="AK64">
        <v>88.62</v>
      </c>
      <c r="AL64">
        <v>93.081000000000003</v>
      </c>
      <c r="AM64">
        <v>88.323999999999998</v>
      </c>
      <c r="AN64">
        <v>92.944000000000003</v>
      </c>
      <c r="AO64">
        <v>12270025</v>
      </c>
      <c r="AQ64" s="1">
        <v>45016</v>
      </c>
      <c r="AR64">
        <v>103.101</v>
      </c>
      <c r="AS64">
        <v>104.482</v>
      </c>
      <c r="AT64">
        <v>102.95699999999999</v>
      </c>
      <c r="AU64">
        <v>104.15</v>
      </c>
      <c r="AV64">
        <v>9315576</v>
      </c>
      <c r="AX64" s="1">
        <v>45016</v>
      </c>
      <c r="AY64">
        <v>123.3</v>
      </c>
      <c r="AZ64">
        <v>125.94</v>
      </c>
      <c r="BA64">
        <v>122.8</v>
      </c>
      <c r="BB64">
        <v>124.4</v>
      </c>
      <c r="BC64">
        <v>5533754</v>
      </c>
      <c r="BE64" s="1">
        <v>45016</v>
      </c>
      <c r="BF64">
        <v>144.9</v>
      </c>
      <c r="BG64">
        <v>145.28</v>
      </c>
      <c r="BH64">
        <v>144.47999999999999</v>
      </c>
      <c r="BI64">
        <v>144.84</v>
      </c>
      <c r="BJ64">
        <v>5228312</v>
      </c>
      <c r="BL64" s="1">
        <v>45016</v>
      </c>
      <c r="BM64">
        <v>349.86</v>
      </c>
      <c r="BN64">
        <v>358.22</v>
      </c>
      <c r="BO64">
        <v>349.75</v>
      </c>
      <c r="BP64">
        <v>357.61</v>
      </c>
      <c r="BQ64">
        <v>998806</v>
      </c>
      <c r="BS64" s="1">
        <v>45016</v>
      </c>
      <c r="BT64">
        <v>393.87200000000001</v>
      </c>
      <c r="BU64">
        <v>398.77499999999998</v>
      </c>
      <c r="BV64">
        <v>393.76400000000001</v>
      </c>
      <c r="BW64">
        <v>398.47500000000002</v>
      </c>
      <c r="BX64">
        <v>115132218</v>
      </c>
    </row>
    <row r="65" spans="1:76" x14ac:dyDescent="0.45">
      <c r="A65" s="1">
        <v>45019</v>
      </c>
      <c r="B65">
        <v>208.84</v>
      </c>
      <c r="C65">
        <v>213.48609999999999</v>
      </c>
      <c r="D65">
        <v>208.2</v>
      </c>
      <c r="E65">
        <v>213.07</v>
      </c>
      <c r="F65">
        <v>17924613</v>
      </c>
      <c r="H65" s="1">
        <v>45019</v>
      </c>
      <c r="I65">
        <v>102.3</v>
      </c>
      <c r="J65">
        <v>103.29</v>
      </c>
      <c r="K65">
        <v>101.43</v>
      </c>
      <c r="L65">
        <v>102.41</v>
      </c>
      <c r="M65">
        <v>41135733</v>
      </c>
      <c r="O65" s="1">
        <v>45019</v>
      </c>
      <c r="P65">
        <v>102.02</v>
      </c>
      <c r="Q65">
        <v>104.15300000000001</v>
      </c>
      <c r="R65">
        <v>101.562</v>
      </c>
      <c r="S65">
        <v>103.983</v>
      </c>
      <c r="T65">
        <v>25126154</v>
      </c>
      <c r="V65" s="1">
        <v>45019</v>
      </c>
      <c r="W65">
        <v>380.88</v>
      </c>
      <c r="X65">
        <v>383.73</v>
      </c>
      <c r="Y65">
        <v>378.15</v>
      </c>
      <c r="Z65">
        <v>380.08</v>
      </c>
      <c r="AA65">
        <v>2712644</v>
      </c>
      <c r="AC65" s="1">
        <v>45019</v>
      </c>
      <c r="AD65">
        <v>198.22</v>
      </c>
      <c r="AE65">
        <v>198.93</v>
      </c>
      <c r="AF65">
        <v>195.53</v>
      </c>
      <c r="AG65">
        <v>196.49</v>
      </c>
      <c r="AH65">
        <v>5340770</v>
      </c>
      <c r="AJ65" s="1">
        <v>45019</v>
      </c>
      <c r="AK65">
        <v>92.305999999999997</v>
      </c>
      <c r="AL65">
        <v>93.177999999999997</v>
      </c>
      <c r="AM65">
        <v>91.481999999999999</v>
      </c>
      <c r="AN65">
        <v>92.897999999999996</v>
      </c>
      <c r="AO65">
        <v>6792805</v>
      </c>
      <c r="AQ65" s="1">
        <v>45019</v>
      </c>
      <c r="AR65">
        <v>103.852</v>
      </c>
      <c r="AS65">
        <v>105.122</v>
      </c>
      <c r="AT65">
        <v>103.271</v>
      </c>
      <c r="AU65">
        <v>104.65300000000001</v>
      </c>
      <c r="AV65">
        <v>5682071</v>
      </c>
      <c r="AX65" s="1">
        <v>45019</v>
      </c>
      <c r="AY65">
        <v>123</v>
      </c>
      <c r="AZ65">
        <v>123.09</v>
      </c>
      <c r="BA65">
        <v>119.7107</v>
      </c>
      <c r="BB65">
        <v>121.46</v>
      </c>
      <c r="BC65">
        <v>4230612</v>
      </c>
      <c r="BE65" s="1">
        <v>45019</v>
      </c>
      <c r="BF65">
        <v>145</v>
      </c>
      <c r="BG65">
        <v>146.80000000000001</v>
      </c>
      <c r="BH65">
        <v>144.50749999999999</v>
      </c>
      <c r="BI65">
        <v>146.76</v>
      </c>
      <c r="BJ65">
        <v>5674617</v>
      </c>
      <c r="BL65" s="1">
        <v>45019</v>
      </c>
      <c r="BM65">
        <v>358.98</v>
      </c>
      <c r="BN65">
        <v>358.98</v>
      </c>
      <c r="BO65">
        <v>351.84</v>
      </c>
      <c r="BP65">
        <v>356.21</v>
      </c>
      <c r="BQ65">
        <v>923235</v>
      </c>
      <c r="BS65" s="1">
        <v>45019</v>
      </c>
      <c r="BT65">
        <v>397.95</v>
      </c>
      <c r="BU65">
        <v>400.40199999999999</v>
      </c>
      <c r="BV65">
        <v>397.55</v>
      </c>
      <c r="BW65">
        <v>399.99299999999999</v>
      </c>
      <c r="BX65">
        <v>69237059</v>
      </c>
    </row>
    <row r="66" spans="1:76" x14ac:dyDescent="0.45">
      <c r="A66" s="1">
        <v>45020</v>
      </c>
      <c r="B66">
        <v>213.39</v>
      </c>
      <c r="C66">
        <v>216.24</v>
      </c>
      <c r="D66">
        <v>212.54</v>
      </c>
      <c r="E66">
        <v>214.72</v>
      </c>
      <c r="F66">
        <v>21026367</v>
      </c>
      <c r="H66" s="1">
        <v>45020</v>
      </c>
      <c r="I66">
        <v>102.75</v>
      </c>
      <c r="J66">
        <v>104.2</v>
      </c>
      <c r="K66">
        <v>102.11</v>
      </c>
      <c r="L66">
        <v>103.95</v>
      </c>
      <c r="M66">
        <v>48662496</v>
      </c>
      <c r="O66" s="1">
        <v>45020</v>
      </c>
      <c r="P66">
        <v>103.953</v>
      </c>
      <c r="Q66">
        <v>105.19799999999999</v>
      </c>
      <c r="R66">
        <v>103.664</v>
      </c>
      <c r="S66">
        <v>104.34099999999999</v>
      </c>
      <c r="T66">
        <v>24508604</v>
      </c>
      <c r="V66" s="1">
        <v>45020</v>
      </c>
      <c r="W66">
        <v>382.24</v>
      </c>
      <c r="X66">
        <v>385.7</v>
      </c>
      <c r="Y66">
        <v>381.05020000000002</v>
      </c>
      <c r="Z66">
        <v>385.15</v>
      </c>
      <c r="AA66">
        <v>2569950</v>
      </c>
      <c r="AC66" s="1">
        <v>45020</v>
      </c>
      <c r="AD66">
        <v>198.15</v>
      </c>
      <c r="AE66">
        <v>198.70249999999999</v>
      </c>
      <c r="AF66">
        <v>196.62</v>
      </c>
      <c r="AG66">
        <v>197.2</v>
      </c>
      <c r="AH66">
        <v>4659099</v>
      </c>
      <c r="AJ66" s="1">
        <v>45020</v>
      </c>
      <c r="AK66">
        <v>95.087999999999994</v>
      </c>
      <c r="AL66">
        <v>96.465999999999994</v>
      </c>
      <c r="AM66">
        <v>94.475999999999999</v>
      </c>
      <c r="AN66">
        <v>95.21</v>
      </c>
      <c r="AO66">
        <v>11236150</v>
      </c>
      <c r="AQ66" s="1">
        <v>45020</v>
      </c>
      <c r="AR66">
        <v>104.926</v>
      </c>
      <c r="AS66">
        <v>105.036</v>
      </c>
      <c r="AT66">
        <v>103.07299999999999</v>
      </c>
      <c r="AU66">
        <v>103.598</v>
      </c>
      <c r="AV66">
        <v>6638917</v>
      </c>
      <c r="AX66" s="1">
        <v>45020</v>
      </c>
      <c r="AY66">
        <v>121.68</v>
      </c>
      <c r="AZ66">
        <v>122.06</v>
      </c>
      <c r="BA66">
        <v>118.21</v>
      </c>
      <c r="BB66">
        <v>118.46</v>
      </c>
      <c r="BC66">
        <v>3349254</v>
      </c>
      <c r="BE66" s="1">
        <v>45020</v>
      </c>
      <c r="BF66">
        <v>145.59</v>
      </c>
      <c r="BG66">
        <v>146.375</v>
      </c>
      <c r="BH66">
        <v>142.77000000000001</v>
      </c>
      <c r="BI66">
        <v>146.31</v>
      </c>
      <c r="BJ66">
        <v>6954973</v>
      </c>
      <c r="BL66" s="1">
        <v>45020</v>
      </c>
      <c r="BM66">
        <v>352.04</v>
      </c>
      <c r="BN66">
        <v>354.03</v>
      </c>
      <c r="BO66">
        <v>340.48</v>
      </c>
      <c r="BP66">
        <v>348.12</v>
      </c>
      <c r="BQ66">
        <v>1325445</v>
      </c>
      <c r="BS66" s="1">
        <v>45020</v>
      </c>
      <c r="BT66">
        <v>400.64499999999998</v>
      </c>
      <c r="BU66">
        <v>400.93700000000001</v>
      </c>
      <c r="BV66">
        <v>396.38299999999998</v>
      </c>
      <c r="BW66">
        <v>397.77499999999998</v>
      </c>
      <c r="BX66">
        <v>68425868</v>
      </c>
    </row>
    <row r="67" spans="1:76" x14ac:dyDescent="0.45">
      <c r="A67" s="1">
        <v>45021</v>
      </c>
      <c r="B67">
        <v>214.15</v>
      </c>
      <c r="C67">
        <v>215.19</v>
      </c>
      <c r="D67">
        <v>209.94</v>
      </c>
      <c r="E67">
        <v>211.48</v>
      </c>
      <c r="F67">
        <v>19396630</v>
      </c>
      <c r="H67" s="1">
        <v>45021</v>
      </c>
      <c r="I67">
        <v>103.91</v>
      </c>
      <c r="J67">
        <v>103.91</v>
      </c>
      <c r="K67">
        <v>100.75060000000001</v>
      </c>
      <c r="L67">
        <v>101.1</v>
      </c>
      <c r="M67">
        <v>45175393</v>
      </c>
      <c r="O67" s="1">
        <v>45021</v>
      </c>
      <c r="P67">
        <v>105.398</v>
      </c>
      <c r="Q67">
        <v>105.717</v>
      </c>
      <c r="R67">
        <v>103.286</v>
      </c>
      <c r="S67">
        <v>104.093</v>
      </c>
      <c r="T67">
        <v>28393058</v>
      </c>
      <c r="V67" s="1">
        <v>45021</v>
      </c>
      <c r="W67">
        <v>384.09</v>
      </c>
      <c r="X67">
        <v>386</v>
      </c>
      <c r="Y67">
        <v>377.255</v>
      </c>
      <c r="Z67">
        <v>382.02</v>
      </c>
      <c r="AA67">
        <v>2277403</v>
      </c>
      <c r="AC67" s="1">
        <v>45021</v>
      </c>
      <c r="AD67">
        <v>198</v>
      </c>
      <c r="AE67">
        <v>198.29</v>
      </c>
      <c r="AF67">
        <v>193.73</v>
      </c>
      <c r="AG67">
        <v>195.31</v>
      </c>
      <c r="AH67">
        <v>3953707</v>
      </c>
      <c r="AJ67" s="1">
        <v>45021</v>
      </c>
      <c r="AK67">
        <v>95.15</v>
      </c>
      <c r="AL67">
        <v>95.2</v>
      </c>
      <c r="AM67">
        <v>92.058000000000007</v>
      </c>
      <c r="AN67">
        <v>93.465999999999994</v>
      </c>
      <c r="AO67">
        <v>6729055</v>
      </c>
      <c r="AQ67" s="1">
        <v>45021</v>
      </c>
      <c r="AR67">
        <v>103.39</v>
      </c>
      <c r="AS67">
        <v>103.473</v>
      </c>
      <c r="AT67">
        <v>101.7</v>
      </c>
      <c r="AU67">
        <v>102.705</v>
      </c>
      <c r="AV67">
        <v>6643476</v>
      </c>
      <c r="AX67" s="1">
        <v>45021</v>
      </c>
      <c r="AY67">
        <v>117.87</v>
      </c>
      <c r="AZ67">
        <v>117.87</v>
      </c>
      <c r="BA67">
        <v>111.49</v>
      </c>
      <c r="BB67">
        <v>115.34</v>
      </c>
      <c r="BC67">
        <v>6737046</v>
      </c>
      <c r="BE67" s="1">
        <v>45021</v>
      </c>
      <c r="BF67">
        <v>147.02000000000001</v>
      </c>
      <c r="BG67">
        <v>150.06</v>
      </c>
      <c r="BH67">
        <v>147.02000000000001</v>
      </c>
      <c r="BI67">
        <v>149.12</v>
      </c>
      <c r="BJ67">
        <v>8223825</v>
      </c>
      <c r="BL67" s="1">
        <v>45021</v>
      </c>
      <c r="BM67">
        <v>347.67</v>
      </c>
      <c r="BN67">
        <v>355.99</v>
      </c>
      <c r="BO67">
        <v>342.95</v>
      </c>
      <c r="BP67">
        <v>353.12</v>
      </c>
      <c r="BQ67">
        <v>960120</v>
      </c>
      <c r="BS67" s="1">
        <v>45021</v>
      </c>
      <c r="BT67">
        <v>397.03500000000003</v>
      </c>
      <c r="BU67">
        <v>397.80200000000002</v>
      </c>
      <c r="BV67">
        <v>395.05900000000003</v>
      </c>
      <c r="BW67">
        <v>396.733</v>
      </c>
      <c r="BX67">
        <v>66986193</v>
      </c>
    </row>
    <row r="68" spans="1:76" x14ac:dyDescent="0.45">
      <c r="A68" s="1">
        <v>45022</v>
      </c>
      <c r="B68">
        <v>209.25</v>
      </c>
      <c r="C68">
        <v>216.94</v>
      </c>
      <c r="D68">
        <v>208.65</v>
      </c>
      <c r="E68">
        <v>216.1</v>
      </c>
      <c r="F68">
        <v>26104411</v>
      </c>
      <c r="H68" s="1">
        <v>45022</v>
      </c>
      <c r="I68">
        <v>100.75</v>
      </c>
      <c r="J68">
        <v>102.3817</v>
      </c>
      <c r="K68">
        <v>99.800799999999995</v>
      </c>
      <c r="L68">
        <v>102.06</v>
      </c>
      <c r="M68">
        <v>43808020</v>
      </c>
      <c r="O68" s="1">
        <v>45022</v>
      </c>
      <c r="P68">
        <v>104.88</v>
      </c>
      <c r="Q68">
        <v>108.77500000000001</v>
      </c>
      <c r="R68">
        <v>103.953</v>
      </c>
      <c r="S68">
        <v>108.02800000000001</v>
      </c>
      <c r="T68">
        <v>48888064</v>
      </c>
      <c r="V68" s="1">
        <v>45022</v>
      </c>
      <c r="W68">
        <v>379.31</v>
      </c>
      <c r="X68">
        <v>382.46</v>
      </c>
      <c r="Y68">
        <v>375.99</v>
      </c>
      <c r="Z68">
        <v>380.6</v>
      </c>
      <c r="AA68">
        <v>1836025</v>
      </c>
      <c r="AC68" s="1">
        <v>45022</v>
      </c>
      <c r="AD68">
        <v>194</v>
      </c>
      <c r="AE68">
        <v>194.07</v>
      </c>
      <c r="AF68">
        <v>189.6</v>
      </c>
      <c r="AG68">
        <v>192.55</v>
      </c>
      <c r="AH68">
        <v>6304734</v>
      </c>
      <c r="AJ68" s="1">
        <v>45022</v>
      </c>
      <c r="AK68">
        <v>92.79</v>
      </c>
      <c r="AL68">
        <v>94.73</v>
      </c>
      <c r="AM68">
        <v>91.492000000000004</v>
      </c>
      <c r="AN68">
        <v>94.626000000000005</v>
      </c>
      <c r="AO68">
        <v>8457730</v>
      </c>
      <c r="AQ68" s="1">
        <v>45022</v>
      </c>
      <c r="AR68">
        <v>102.319</v>
      </c>
      <c r="AS68">
        <v>102.319</v>
      </c>
      <c r="AT68">
        <v>100.20699999999999</v>
      </c>
      <c r="AU68">
        <v>101.459</v>
      </c>
      <c r="AV68">
        <v>6944241</v>
      </c>
      <c r="AX68" s="1">
        <v>45022</v>
      </c>
      <c r="AY68">
        <v>113.34</v>
      </c>
      <c r="AZ68">
        <v>113.41500000000001</v>
      </c>
      <c r="BA68">
        <v>107.66</v>
      </c>
      <c r="BB68">
        <v>109.69</v>
      </c>
      <c r="BC68">
        <v>14400096</v>
      </c>
      <c r="BE68" s="1">
        <v>45022</v>
      </c>
      <c r="BF68">
        <v>149.4</v>
      </c>
      <c r="BG68">
        <v>149.94999999999999</v>
      </c>
      <c r="BH68">
        <v>148.435</v>
      </c>
      <c r="BI68">
        <v>149.61000000000001</v>
      </c>
      <c r="BJ68">
        <v>4263747</v>
      </c>
      <c r="BL68" s="1">
        <v>45022</v>
      </c>
      <c r="BM68">
        <v>353.41</v>
      </c>
      <c r="BN68">
        <v>354.66500000000002</v>
      </c>
      <c r="BO68">
        <v>349.33499999999998</v>
      </c>
      <c r="BP68">
        <v>350.27</v>
      </c>
      <c r="BQ68">
        <v>765105</v>
      </c>
      <c r="BS68" s="1">
        <v>45022</v>
      </c>
      <c r="BT68">
        <v>395.92399999999998</v>
      </c>
      <c r="BU68">
        <v>398.56200000000001</v>
      </c>
      <c r="BV68">
        <v>394.86200000000002</v>
      </c>
      <c r="BW68">
        <v>398.28100000000001</v>
      </c>
      <c r="BX68">
        <v>65489388</v>
      </c>
    </row>
    <row r="69" spans="1:76" x14ac:dyDescent="0.45">
      <c r="A69" s="1">
        <v>45026</v>
      </c>
      <c r="B69">
        <v>214.71</v>
      </c>
      <c r="C69">
        <v>215.66</v>
      </c>
      <c r="D69">
        <v>210.66</v>
      </c>
      <c r="E69">
        <v>214.75</v>
      </c>
      <c r="F69">
        <v>16106074</v>
      </c>
      <c r="H69" s="1">
        <v>45026</v>
      </c>
      <c r="I69">
        <v>100.96</v>
      </c>
      <c r="J69">
        <v>102.2</v>
      </c>
      <c r="K69">
        <v>99.57</v>
      </c>
      <c r="L69">
        <v>102.17</v>
      </c>
      <c r="M69">
        <v>37261185</v>
      </c>
      <c r="O69" s="1">
        <v>45026</v>
      </c>
      <c r="P69">
        <v>106.593</v>
      </c>
      <c r="Q69">
        <v>107.202</v>
      </c>
      <c r="R69">
        <v>104.74</v>
      </c>
      <c r="S69">
        <v>106.05500000000001</v>
      </c>
      <c r="T69">
        <v>27165476</v>
      </c>
      <c r="V69" s="1">
        <v>45026</v>
      </c>
      <c r="W69">
        <v>375.48</v>
      </c>
      <c r="X69">
        <v>376.67</v>
      </c>
      <c r="Y69">
        <v>372.26</v>
      </c>
      <c r="Z69">
        <v>376.25</v>
      </c>
      <c r="AA69">
        <v>1689674</v>
      </c>
      <c r="AC69" s="1">
        <v>45026</v>
      </c>
      <c r="AD69">
        <v>190.59</v>
      </c>
      <c r="AE69">
        <v>192.55</v>
      </c>
      <c r="AF69">
        <v>189.28</v>
      </c>
      <c r="AG69">
        <v>191.49</v>
      </c>
      <c r="AH69">
        <v>5263845</v>
      </c>
      <c r="AJ69" s="1">
        <v>45026</v>
      </c>
      <c r="AK69">
        <v>93.23</v>
      </c>
      <c r="AL69">
        <v>94.605999999999995</v>
      </c>
      <c r="AM69">
        <v>91.275000000000006</v>
      </c>
      <c r="AN69">
        <v>94.528000000000006</v>
      </c>
      <c r="AO69">
        <v>6213800</v>
      </c>
      <c r="AQ69" s="1">
        <v>45026</v>
      </c>
      <c r="AR69">
        <v>100.72</v>
      </c>
      <c r="AS69">
        <v>101.50700000000001</v>
      </c>
      <c r="AT69">
        <v>100.215</v>
      </c>
      <c r="AU69">
        <v>101.015</v>
      </c>
      <c r="AV69">
        <v>5241110</v>
      </c>
      <c r="AX69" s="1">
        <v>45026</v>
      </c>
      <c r="AY69">
        <v>108.69</v>
      </c>
      <c r="AZ69">
        <v>112.63</v>
      </c>
      <c r="BA69">
        <v>108.40009999999999</v>
      </c>
      <c r="BB69">
        <v>112.6</v>
      </c>
      <c r="BC69">
        <v>5406420</v>
      </c>
      <c r="BE69" s="1">
        <v>45026</v>
      </c>
      <c r="BF69">
        <v>149.15</v>
      </c>
      <c r="BG69">
        <v>150</v>
      </c>
      <c r="BH69">
        <v>147.88</v>
      </c>
      <c r="BI69">
        <v>149.99</v>
      </c>
      <c r="BJ69">
        <v>4984464</v>
      </c>
      <c r="BL69" s="1">
        <v>45026</v>
      </c>
      <c r="BM69">
        <v>348.53</v>
      </c>
      <c r="BN69">
        <v>354.26</v>
      </c>
      <c r="BO69">
        <v>345.6</v>
      </c>
      <c r="BP69">
        <v>353.89</v>
      </c>
      <c r="BQ69">
        <v>665040</v>
      </c>
      <c r="BS69" s="1">
        <v>45026</v>
      </c>
      <c r="BT69">
        <v>395.77</v>
      </c>
      <c r="BU69">
        <v>398.76600000000002</v>
      </c>
      <c r="BV69">
        <v>395.14600000000002</v>
      </c>
      <c r="BW69">
        <v>398.69</v>
      </c>
      <c r="BX69">
        <v>65425379</v>
      </c>
    </row>
    <row r="70" spans="1:76" x14ac:dyDescent="0.45">
      <c r="A70" s="1">
        <v>45027</v>
      </c>
      <c r="B70">
        <v>215.48</v>
      </c>
      <c r="C70">
        <v>216.02</v>
      </c>
      <c r="D70">
        <v>213.41</v>
      </c>
      <c r="E70">
        <v>213.85</v>
      </c>
      <c r="F70">
        <v>16710101</v>
      </c>
      <c r="H70" s="1">
        <v>45027</v>
      </c>
      <c r="I70">
        <v>100.8</v>
      </c>
      <c r="J70">
        <v>101</v>
      </c>
      <c r="K70">
        <v>99.01</v>
      </c>
      <c r="L70">
        <v>99.92</v>
      </c>
      <c r="M70">
        <v>60417847</v>
      </c>
      <c r="O70" s="1">
        <v>45027</v>
      </c>
      <c r="P70">
        <v>106.16500000000001</v>
      </c>
      <c r="Q70">
        <v>106.345</v>
      </c>
      <c r="R70">
        <v>104.301</v>
      </c>
      <c r="S70">
        <v>104.97</v>
      </c>
      <c r="T70">
        <v>26407185</v>
      </c>
      <c r="V70" s="1">
        <v>45027</v>
      </c>
      <c r="W70">
        <v>374.01</v>
      </c>
      <c r="X70">
        <v>375.9</v>
      </c>
      <c r="Y70">
        <v>368.35</v>
      </c>
      <c r="Z70">
        <v>371.11</v>
      </c>
      <c r="AA70">
        <v>2161051</v>
      </c>
      <c r="AC70" s="1">
        <v>45027</v>
      </c>
      <c r="AD70">
        <v>189.06</v>
      </c>
      <c r="AE70">
        <v>190.46</v>
      </c>
      <c r="AF70">
        <v>187.31</v>
      </c>
      <c r="AG70">
        <v>188.89</v>
      </c>
      <c r="AH70">
        <v>4907689</v>
      </c>
      <c r="AJ70" s="1">
        <v>45027</v>
      </c>
      <c r="AK70">
        <v>93.201999999999998</v>
      </c>
      <c r="AL70">
        <v>94.778000000000006</v>
      </c>
      <c r="AM70">
        <v>92.866</v>
      </c>
      <c r="AN70">
        <v>93.963999999999999</v>
      </c>
      <c r="AO70">
        <v>4889515</v>
      </c>
      <c r="AQ70" s="1">
        <v>45027</v>
      </c>
      <c r="AR70">
        <v>101.378</v>
      </c>
      <c r="AS70">
        <v>101.648</v>
      </c>
      <c r="AT70">
        <v>100.563</v>
      </c>
      <c r="AU70">
        <v>100.777</v>
      </c>
      <c r="AV70">
        <v>6030179</v>
      </c>
      <c r="AX70" s="1">
        <v>45027</v>
      </c>
      <c r="AY70">
        <v>113.56</v>
      </c>
      <c r="AZ70">
        <v>114.8</v>
      </c>
      <c r="BA70">
        <v>112.59</v>
      </c>
      <c r="BB70">
        <v>114.25</v>
      </c>
      <c r="BC70">
        <v>4845428</v>
      </c>
      <c r="BE70" s="1">
        <v>45027</v>
      </c>
      <c r="BF70">
        <v>150</v>
      </c>
      <c r="BG70">
        <v>150.29</v>
      </c>
      <c r="BH70">
        <v>149.53</v>
      </c>
      <c r="BI70">
        <v>149.94999999999999</v>
      </c>
      <c r="BJ70">
        <v>5550202</v>
      </c>
      <c r="BL70" s="1">
        <v>45027</v>
      </c>
      <c r="BM70">
        <v>354.87</v>
      </c>
      <c r="BN70">
        <v>359.76</v>
      </c>
      <c r="BO70">
        <v>353.43</v>
      </c>
      <c r="BP70">
        <v>358.52</v>
      </c>
      <c r="BQ70">
        <v>957613</v>
      </c>
      <c r="BS70" s="1">
        <v>45027</v>
      </c>
      <c r="BT70">
        <v>399.322</v>
      </c>
      <c r="BU70">
        <v>400.21800000000002</v>
      </c>
      <c r="BV70">
        <v>398.01900000000001</v>
      </c>
      <c r="BW70">
        <v>398.79500000000002</v>
      </c>
      <c r="BX70">
        <v>60922221</v>
      </c>
    </row>
    <row r="71" spans="1:76" x14ac:dyDescent="0.45">
      <c r="A71" s="1">
        <v>45028</v>
      </c>
      <c r="B71">
        <v>214.83500000000001</v>
      </c>
      <c r="C71">
        <v>216.84</v>
      </c>
      <c r="D71">
        <v>212.584</v>
      </c>
      <c r="E71">
        <v>214</v>
      </c>
      <c r="F71">
        <v>18972172</v>
      </c>
      <c r="H71" s="1">
        <v>45028</v>
      </c>
      <c r="I71">
        <v>100.4</v>
      </c>
      <c r="J71">
        <v>100.51</v>
      </c>
      <c r="K71">
        <v>97.704999999999998</v>
      </c>
      <c r="L71">
        <v>97.83</v>
      </c>
      <c r="M71">
        <v>56735007</v>
      </c>
      <c r="O71" s="1">
        <v>45028</v>
      </c>
      <c r="P71">
        <v>106.19499999999999</v>
      </c>
      <c r="Q71">
        <v>106.36499999999999</v>
      </c>
      <c r="R71">
        <v>103.96299999999999</v>
      </c>
      <c r="S71">
        <v>104.262</v>
      </c>
      <c r="T71">
        <v>24458618</v>
      </c>
      <c r="V71" s="1">
        <v>45028</v>
      </c>
      <c r="W71">
        <v>376.42</v>
      </c>
      <c r="X71">
        <v>378.23</v>
      </c>
      <c r="Y71">
        <v>368.75</v>
      </c>
      <c r="Z71">
        <v>369.89</v>
      </c>
      <c r="AA71">
        <v>1978197</v>
      </c>
      <c r="AC71" s="1">
        <v>45028</v>
      </c>
      <c r="AD71">
        <v>190.3</v>
      </c>
      <c r="AE71">
        <v>191.88499999999999</v>
      </c>
      <c r="AF71">
        <v>189.53</v>
      </c>
      <c r="AG71">
        <v>190.32</v>
      </c>
      <c r="AH71">
        <v>5033376</v>
      </c>
      <c r="AJ71" s="1">
        <v>45028</v>
      </c>
      <c r="AK71">
        <v>94.918000000000006</v>
      </c>
      <c r="AL71">
        <v>96.165999999999997</v>
      </c>
      <c r="AM71">
        <v>93.894999999999996</v>
      </c>
      <c r="AN71">
        <v>94.286000000000001</v>
      </c>
      <c r="AO71">
        <v>8112475</v>
      </c>
      <c r="AQ71" s="1">
        <v>45028</v>
      </c>
      <c r="AR71">
        <v>101.616</v>
      </c>
      <c r="AS71">
        <v>101.619</v>
      </c>
      <c r="AT71">
        <v>99.522199999999998</v>
      </c>
      <c r="AU71">
        <v>100.02200000000001</v>
      </c>
      <c r="AV71">
        <v>7034191</v>
      </c>
      <c r="AX71" s="1">
        <v>45028</v>
      </c>
      <c r="AY71">
        <v>114.8</v>
      </c>
      <c r="AZ71">
        <v>115.84</v>
      </c>
      <c r="BA71">
        <v>111.4</v>
      </c>
      <c r="BB71">
        <v>112.42</v>
      </c>
      <c r="BC71">
        <v>6068699</v>
      </c>
      <c r="BE71" s="1">
        <v>45028</v>
      </c>
      <c r="BF71">
        <v>149.71</v>
      </c>
      <c r="BG71">
        <v>150.69999999999999</v>
      </c>
      <c r="BH71">
        <v>149.25</v>
      </c>
      <c r="BI71">
        <v>149.51</v>
      </c>
      <c r="BJ71">
        <v>4717296</v>
      </c>
      <c r="BL71" s="1">
        <v>45028</v>
      </c>
      <c r="BM71">
        <v>361.5</v>
      </c>
      <c r="BN71">
        <v>361.95</v>
      </c>
      <c r="BO71">
        <v>340.55</v>
      </c>
      <c r="BP71">
        <v>343.28</v>
      </c>
      <c r="BQ71">
        <v>1533042</v>
      </c>
      <c r="BS71" s="1">
        <v>45028</v>
      </c>
      <c r="BT71">
        <v>400.88799999999998</v>
      </c>
      <c r="BU71">
        <v>401.18099999999998</v>
      </c>
      <c r="BV71">
        <v>396.577</v>
      </c>
      <c r="BW71">
        <v>397.17200000000003</v>
      </c>
      <c r="BX71">
        <v>88787586</v>
      </c>
    </row>
    <row r="72" spans="1:76" x14ac:dyDescent="0.45">
      <c r="A72" s="1">
        <v>45029</v>
      </c>
      <c r="B72">
        <v>215.73</v>
      </c>
      <c r="C72">
        <v>221.15</v>
      </c>
      <c r="D72">
        <v>215.69</v>
      </c>
      <c r="E72">
        <v>220.35</v>
      </c>
      <c r="F72">
        <v>23310357</v>
      </c>
      <c r="H72" s="1">
        <v>45029</v>
      </c>
      <c r="I72">
        <v>98.95</v>
      </c>
      <c r="J72">
        <v>102.57</v>
      </c>
      <c r="K72">
        <v>98.71</v>
      </c>
      <c r="L72">
        <v>102.4</v>
      </c>
      <c r="M72">
        <v>67925138</v>
      </c>
      <c r="O72" s="1">
        <v>45029</v>
      </c>
      <c r="P72">
        <v>105.458</v>
      </c>
      <c r="Q72">
        <v>107.102</v>
      </c>
      <c r="R72">
        <v>105.458</v>
      </c>
      <c r="S72">
        <v>107.042</v>
      </c>
      <c r="T72">
        <v>24933639</v>
      </c>
      <c r="V72" s="1">
        <v>45029</v>
      </c>
      <c r="W72">
        <v>373.2</v>
      </c>
      <c r="X72">
        <v>379.02</v>
      </c>
      <c r="Y72">
        <v>372.73</v>
      </c>
      <c r="Z72">
        <v>378.8</v>
      </c>
      <c r="AA72">
        <v>2434809</v>
      </c>
      <c r="AC72" s="1">
        <v>45029</v>
      </c>
      <c r="AD72">
        <v>190.45</v>
      </c>
      <c r="AE72">
        <v>194.375</v>
      </c>
      <c r="AF72">
        <v>190.45</v>
      </c>
      <c r="AG72">
        <v>194.02</v>
      </c>
      <c r="AH72">
        <v>4716442</v>
      </c>
      <c r="AJ72" s="1">
        <v>45029</v>
      </c>
      <c r="AK72">
        <v>95.063999999999993</v>
      </c>
      <c r="AL72">
        <v>97.116</v>
      </c>
      <c r="AM72">
        <v>94.59</v>
      </c>
      <c r="AN72">
        <v>96.7</v>
      </c>
      <c r="AO72">
        <v>8000975</v>
      </c>
      <c r="AQ72" s="1">
        <v>45029</v>
      </c>
      <c r="AR72">
        <v>100.877</v>
      </c>
      <c r="AS72">
        <v>103.31399999999999</v>
      </c>
      <c r="AT72">
        <v>100.541</v>
      </c>
      <c r="AU72">
        <v>103.25700000000001</v>
      </c>
      <c r="AV72">
        <v>8520700</v>
      </c>
      <c r="AX72" s="1">
        <v>45029</v>
      </c>
      <c r="AY72">
        <v>113.18</v>
      </c>
      <c r="AZ72">
        <v>114.4</v>
      </c>
      <c r="BA72">
        <v>112.81</v>
      </c>
      <c r="BB72">
        <v>113.95</v>
      </c>
      <c r="BC72">
        <v>3878120</v>
      </c>
      <c r="BE72" s="1">
        <v>45029</v>
      </c>
      <c r="BF72">
        <v>149.66999999999999</v>
      </c>
      <c r="BG72">
        <v>150.56</v>
      </c>
      <c r="BH72">
        <v>148.83000000000001</v>
      </c>
      <c r="BI72">
        <v>150.37</v>
      </c>
      <c r="BJ72">
        <v>3491048</v>
      </c>
      <c r="BL72" s="1">
        <v>45029</v>
      </c>
      <c r="BM72">
        <v>345.96</v>
      </c>
      <c r="BN72">
        <v>351.45</v>
      </c>
      <c r="BO72">
        <v>343.29</v>
      </c>
      <c r="BP72">
        <v>347.63</v>
      </c>
      <c r="BQ72">
        <v>805591</v>
      </c>
      <c r="BS72" s="1">
        <v>45029</v>
      </c>
      <c r="BT72">
        <v>398.27100000000002</v>
      </c>
      <c r="BU72">
        <v>402.80799999999999</v>
      </c>
      <c r="BV72">
        <v>397.11500000000001</v>
      </c>
      <c r="BW72">
        <v>402.44600000000003</v>
      </c>
      <c r="BX72">
        <v>88165372</v>
      </c>
    </row>
    <row r="73" spans="1:76" x14ac:dyDescent="0.45">
      <c r="A73" s="1">
        <v>45030</v>
      </c>
      <c r="B73">
        <v>217.88</v>
      </c>
      <c r="C73">
        <v>222.11</v>
      </c>
      <c r="D73">
        <v>217.55</v>
      </c>
      <c r="E73">
        <v>221.49</v>
      </c>
      <c r="F73">
        <v>21591207</v>
      </c>
      <c r="H73" s="1">
        <v>45030</v>
      </c>
      <c r="I73">
        <v>102.07</v>
      </c>
      <c r="J73">
        <v>103.2013</v>
      </c>
      <c r="K73">
        <v>101.11</v>
      </c>
      <c r="L73">
        <v>102.51</v>
      </c>
      <c r="M73">
        <v>51450522</v>
      </c>
      <c r="O73" s="1">
        <v>45030</v>
      </c>
      <c r="P73">
        <v>106.504</v>
      </c>
      <c r="Q73">
        <v>108.547</v>
      </c>
      <c r="R73">
        <v>106.455</v>
      </c>
      <c r="S73">
        <v>108.477</v>
      </c>
      <c r="T73">
        <v>26674349</v>
      </c>
      <c r="V73" s="1">
        <v>45030</v>
      </c>
      <c r="W73">
        <v>376.37</v>
      </c>
      <c r="X73">
        <v>380.57</v>
      </c>
      <c r="Y73">
        <v>375.14</v>
      </c>
      <c r="Z73">
        <v>379.38</v>
      </c>
      <c r="AA73">
        <v>1525633</v>
      </c>
      <c r="AC73" s="1">
        <v>45030</v>
      </c>
      <c r="AD73">
        <v>191.85</v>
      </c>
      <c r="AE73">
        <v>195.17</v>
      </c>
      <c r="AF73">
        <v>191.19</v>
      </c>
      <c r="AG73">
        <v>194.65</v>
      </c>
      <c r="AH73">
        <v>5073782</v>
      </c>
      <c r="AJ73" s="1">
        <v>45030</v>
      </c>
      <c r="AK73">
        <v>93.355999999999995</v>
      </c>
      <c r="AL73">
        <v>93.963999999999999</v>
      </c>
      <c r="AM73">
        <v>90.937399999999997</v>
      </c>
      <c r="AN73">
        <v>92.605999999999995</v>
      </c>
      <c r="AO73">
        <v>15376080</v>
      </c>
      <c r="AQ73" s="1">
        <v>45030</v>
      </c>
      <c r="AR73">
        <v>103.131</v>
      </c>
      <c r="AS73">
        <v>104.37</v>
      </c>
      <c r="AT73">
        <v>102.706</v>
      </c>
      <c r="AU73">
        <v>104.04900000000001</v>
      </c>
      <c r="AV73">
        <v>4723442</v>
      </c>
      <c r="AX73" s="1">
        <v>45030</v>
      </c>
      <c r="AY73">
        <v>113.89</v>
      </c>
      <c r="AZ73">
        <v>115.12</v>
      </c>
      <c r="BA73">
        <v>113.02</v>
      </c>
      <c r="BB73">
        <v>114.65</v>
      </c>
      <c r="BC73">
        <v>3415241</v>
      </c>
      <c r="BE73" s="1">
        <v>45030</v>
      </c>
      <c r="BF73">
        <v>149.79</v>
      </c>
      <c r="BG73">
        <v>150.15</v>
      </c>
      <c r="BH73">
        <v>149.19999999999999</v>
      </c>
      <c r="BI73">
        <v>149.59</v>
      </c>
      <c r="BJ73">
        <v>3227476</v>
      </c>
      <c r="BL73" s="1">
        <v>45030</v>
      </c>
      <c r="BM73">
        <v>345.62</v>
      </c>
      <c r="BN73">
        <v>347.15120000000002</v>
      </c>
      <c r="BO73">
        <v>337.35</v>
      </c>
      <c r="BP73">
        <v>341.5</v>
      </c>
      <c r="BQ73">
        <v>847496</v>
      </c>
      <c r="BS73" s="1">
        <v>45030</v>
      </c>
      <c r="BT73">
        <v>401.80399999999997</v>
      </c>
      <c r="BU73">
        <v>404.02199999999999</v>
      </c>
      <c r="BV73">
        <v>399.12700000000001</v>
      </c>
      <c r="BW73">
        <v>401.46300000000002</v>
      </c>
      <c r="BX73">
        <v>80302482</v>
      </c>
    </row>
    <row r="74" spans="1:76" x14ac:dyDescent="0.45">
      <c r="A74" s="1">
        <v>45033</v>
      </c>
      <c r="B74">
        <v>219.79</v>
      </c>
      <c r="C74">
        <v>220.97900000000001</v>
      </c>
      <c r="D74">
        <v>217.13</v>
      </c>
      <c r="E74">
        <v>218.86</v>
      </c>
      <c r="F74">
        <v>15481874</v>
      </c>
      <c r="H74" s="1">
        <v>45033</v>
      </c>
      <c r="I74">
        <v>103.16</v>
      </c>
      <c r="J74">
        <v>103.73</v>
      </c>
      <c r="K74">
        <v>101.59</v>
      </c>
      <c r="L74">
        <v>102.74</v>
      </c>
      <c r="M74">
        <v>39919457</v>
      </c>
      <c r="O74" s="1">
        <v>45033</v>
      </c>
      <c r="P74">
        <v>104.279</v>
      </c>
      <c r="Q74">
        <v>105.776</v>
      </c>
      <c r="R74">
        <v>104.143</v>
      </c>
      <c r="S74">
        <v>105.58799999999999</v>
      </c>
      <c r="T74">
        <v>37707417</v>
      </c>
      <c r="V74" s="1">
        <v>45033</v>
      </c>
      <c r="W74">
        <v>379.61</v>
      </c>
      <c r="X74">
        <v>380.76</v>
      </c>
      <c r="Y74">
        <v>374.62</v>
      </c>
      <c r="Z74">
        <v>377.92</v>
      </c>
      <c r="AA74">
        <v>1614322</v>
      </c>
      <c r="AC74" s="1">
        <v>45033</v>
      </c>
      <c r="AD74">
        <v>195.16</v>
      </c>
      <c r="AE74">
        <v>197.52</v>
      </c>
      <c r="AF74">
        <v>195.03</v>
      </c>
      <c r="AG74">
        <v>197.08</v>
      </c>
      <c r="AH74">
        <v>5413475</v>
      </c>
      <c r="AJ74" s="1">
        <v>45033</v>
      </c>
      <c r="AK74">
        <v>93.001999999999995</v>
      </c>
      <c r="AL74">
        <v>94.337999999999994</v>
      </c>
      <c r="AM74">
        <v>92.713999999999999</v>
      </c>
      <c r="AN74">
        <v>94.11</v>
      </c>
      <c r="AO74">
        <v>5354655</v>
      </c>
      <c r="AQ74" s="1">
        <v>45033</v>
      </c>
      <c r="AR74">
        <v>103.349</v>
      </c>
      <c r="AS74">
        <v>105.084</v>
      </c>
      <c r="AT74">
        <v>103.349</v>
      </c>
      <c r="AU74">
        <v>105.07899999999999</v>
      </c>
      <c r="AV74">
        <v>4476157</v>
      </c>
      <c r="AX74" s="1">
        <v>45033</v>
      </c>
      <c r="AY74">
        <v>115.42</v>
      </c>
      <c r="AZ74">
        <v>116.18</v>
      </c>
      <c r="BA74">
        <v>114.59</v>
      </c>
      <c r="BB74">
        <v>116.17</v>
      </c>
      <c r="BC74">
        <v>3287076</v>
      </c>
      <c r="BE74" s="1">
        <v>45033</v>
      </c>
      <c r="BF74">
        <v>150.37</v>
      </c>
      <c r="BG74">
        <v>150.5</v>
      </c>
      <c r="BH74">
        <v>149.59</v>
      </c>
      <c r="BI74">
        <v>150.49</v>
      </c>
      <c r="BJ74">
        <v>2888531</v>
      </c>
      <c r="BL74" s="1">
        <v>45033</v>
      </c>
      <c r="BM74">
        <v>343.14</v>
      </c>
      <c r="BN74">
        <v>346.35</v>
      </c>
      <c r="BO74">
        <v>339.89</v>
      </c>
      <c r="BP74">
        <v>346.19</v>
      </c>
      <c r="BQ74">
        <v>1297979</v>
      </c>
      <c r="BS74" s="1">
        <v>45033</v>
      </c>
      <c r="BT74">
        <v>401.37599999999998</v>
      </c>
      <c r="BU74">
        <v>402.923</v>
      </c>
      <c r="BV74">
        <v>400.125</v>
      </c>
      <c r="BW74">
        <v>402.90300000000002</v>
      </c>
      <c r="BX74">
        <v>68256210</v>
      </c>
    </row>
    <row r="75" spans="1:76" x14ac:dyDescent="0.45">
      <c r="A75" s="1">
        <v>45034</v>
      </c>
      <c r="B75">
        <v>219.91</v>
      </c>
      <c r="C75">
        <v>220.44</v>
      </c>
      <c r="D75">
        <v>216.21</v>
      </c>
      <c r="E75">
        <v>217.89</v>
      </c>
      <c r="F75">
        <v>12280984</v>
      </c>
      <c r="H75" s="1">
        <v>45034</v>
      </c>
      <c r="I75">
        <v>103.95</v>
      </c>
      <c r="J75">
        <v>104.2</v>
      </c>
      <c r="K75">
        <v>101.52</v>
      </c>
      <c r="L75">
        <v>102.3</v>
      </c>
      <c r="M75">
        <v>39790518</v>
      </c>
      <c r="O75" s="1">
        <v>45034</v>
      </c>
      <c r="P75">
        <v>106.105</v>
      </c>
      <c r="Q75">
        <v>106.155</v>
      </c>
      <c r="R75">
        <v>103.694</v>
      </c>
      <c r="S75">
        <v>104.123</v>
      </c>
      <c r="T75">
        <v>26692859</v>
      </c>
      <c r="V75" s="1">
        <v>45034</v>
      </c>
      <c r="W75">
        <v>380.9</v>
      </c>
      <c r="X75">
        <v>380.9</v>
      </c>
      <c r="Y75">
        <v>374.48750000000001</v>
      </c>
      <c r="Z75">
        <v>377.55</v>
      </c>
      <c r="AA75">
        <v>1586650</v>
      </c>
      <c r="AC75" s="1">
        <v>45034</v>
      </c>
      <c r="AD75">
        <v>199.08</v>
      </c>
      <c r="AE75">
        <v>200.12</v>
      </c>
      <c r="AF75">
        <v>197.06</v>
      </c>
      <c r="AG75">
        <v>198.5</v>
      </c>
      <c r="AH75">
        <v>4679040</v>
      </c>
      <c r="AJ75" s="1">
        <v>45034</v>
      </c>
      <c r="AK75">
        <v>95.626000000000005</v>
      </c>
      <c r="AL75">
        <v>95.626000000000005</v>
      </c>
      <c r="AM75">
        <v>94.001999999999995</v>
      </c>
      <c r="AN75">
        <v>95.197999999999993</v>
      </c>
      <c r="AO75">
        <v>5905830</v>
      </c>
      <c r="AQ75" s="1">
        <v>45034</v>
      </c>
      <c r="AR75">
        <v>105.86799999999999</v>
      </c>
      <c r="AS75">
        <v>106.876</v>
      </c>
      <c r="AT75">
        <v>105.541</v>
      </c>
      <c r="AU75">
        <v>105.89</v>
      </c>
      <c r="AV75">
        <v>6240155</v>
      </c>
      <c r="AX75" s="1">
        <v>45034</v>
      </c>
      <c r="AY75">
        <v>119.83</v>
      </c>
      <c r="AZ75">
        <v>121.32</v>
      </c>
      <c r="BA75">
        <v>118.1</v>
      </c>
      <c r="BB75">
        <v>119.19</v>
      </c>
      <c r="BC75">
        <v>7162212</v>
      </c>
      <c r="BE75" s="1">
        <v>45034</v>
      </c>
      <c r="BF75">
        <v>151.13</v>
      </c>
      <c r="BG75">
        <v>151.66</v>
      </c>
      <c r="BH75">
        <v>150.1026</v>
      </c>
      <c r="BI75">
        <v>150.32</v>
      </c>
      <c r="BJ75">
        <v>3267591</v>
      </c>
      <c r="BL75" s="1">
        <v>45034</v>
      </c>
      <c r="BM75">
        <v>349.71</v>
      </c>
      <c r="BN75">
        <v>351.82</v>
      </c>
      <c r="BO75">
        <v>339.7758</v>
      </c>
      <c r="BP75">
        <v>343.32</v>
      </c>
      <c r="BQ75">
        <v>758813</v>
      </c>
      <c r="BS75" s="1">
        <v>45034</v>
      </c>
      <c r="BT75">
        <v>404.50200000000001</v>
      </c>
      <c r="BU75">
        <v>404.63499999999999</v>
      </c>
      <c r="BV75">
        <v>401.77499999999998</v>
      </c>
      <c r="BW75">
        <v>403.166</v>
      </c>
      <c r="BX75">
        <v>65301018</v>
      </c>
    </row>
    <row r="76" spans="1:76" x14ac:dyDescent="0.45">
      <c r="A76" s="1">
        <v>45035</v>
      </c>
      <c r="B76">
        <v>213.47200000000001</v>
      </c>
      <c r="C76">
        <v>217.33</v>
      </c>
      <c r="D76">
        <v>212.93</v>
      </c>
      <c r="E76">
        <v>215.7</v>
      </c>
      <c r="F76">
        <v>15898078</v>
      </c>
      <c r="H76" s="1">
        <v>45035</v>
      </c>
      <c r="I76">
        <v>101.58</v>
      </c>
      <c r="J76">
        <v>105.12</v>
      </c>
      <c r="K76">
        <v>101.39</v>
      </c>
      <c r="L76">
        <v>104.3</v>
      </c>
      <c r="M76">
        <v>58398890</v>
      </c>
      <c r="O76" s="1">
        <v>45035</v>
      </c>
      <c r="P76">
        <v>103.206</v>
      </c>
      <c r="Q76">
        <v>104.601</v>
      </c>
      <c r="R76">
        <v>102.69799999999999</v>
      </c>
      <c r="S76">
        <v>103.804</v>
      </c>
      <c r="T76">
        <v>20981469</v>
      </c>
      <c r="V76" s="1">
        <v>45035</v>
      </c>
      <c r="W76">
        <v>377.9</v>
      </c>
      <c r="X76">
        <v>382.84</v>
      </c>
      <c r="Y76">
        <v>375.6</v>
      </c>
      <c r="Z76">
        <v>380.11</v>
      </c>
      <c r="AA76">
        <v>1775191</v>
      </c>
      <c r="AC76" s="1">
        <v>45035</v>
      </c>
      <c r="AD76">
        <v>196.3</v>
      </c>
      <c r="AE76">
        <v>199.07</v>
      </c>
      <c r="AF76">
        <v>195.73</v>
      </c>
      <c r="AG76">
        <v>198.92</v>
      </c>
      <c r="AH76">
        <v>3665103</v>
      </c>
      <c r="AJ76" s="1">
        <v>45035</v>
      </c>
      <c r="AK76">
        <v>95</v>
      </c>
      <c r="AL76">
        <v>95.67</v>
      </c>
      <c r="AM76">
        <v>94.634</v>
      </c>
      <c r="AN76">
        <v>95.117999999999995</v>
      </c>
      <c r="AO76">
        <v>5092855</v>
      </c>
      <c r="AQ76" s="1">
        <v>45035</v>
      </c>
      <c r="AR76">
        <v>105.386</v>
      </c>
      <c r="AS76">
        <v>105.818</v>
      </c>
      <c r="AT76">
        <v>104.94199999999999</v>
      </c>
      <c r="AU76">
        <v>105.08799999999999</v>
      </c>
      <c r="AV76">
        <v>5055098</v>
      </c>
      <c r="AX76" s="1">
        <v>45035</v>
      </c>
      <c r="AY76">
        <v>118.145</v>
      </c>
      <c r="AZ76">
        <v>120.37</v>
      </c>
      <c r="BA76">
        <v>117.64</v>
      </c>
      <c r="BB76">
        <v>120.1</v>
      </c>
      <c r="BC76">
        <v>3309716</v>
      </c>
      <c r="BE76" s="1">
        <v>45035</v>
      </c>
      <c r="BF76">
        <v>150.24</v>
      </c>
      <c r="BG76">
        <v>150.47999999999999</v>
      </c>
      <c r="BH76">
        <v>148.65</v>
      </c>
      <c r="BI76">
        <v>148.78</v>
      </c>
      <c r="BJ76">
        <v>4931650</v>
      </c>
      <c r="BL76" s="1">
        <v>45035</v>
      </c>
      <c r="BM76">
        <v>339.35</v>
      </c>
      <c r="BN76">
        <v>345.1499</v>
      </c>
      <c r="BO76">
        <v>339.35</v>
      </c>
      <c r="BP76">
        <v>343.67</v>
      </c>
      <c r="BQ76">
        <v>857128</v>
      </c>
      <c r="BS76" s="1">
        <v>45035</v>
      </c>
      <c r="BT76">
        <v>401.22899999999998</v>
      </c>
      <c r="BU76">
        <v>404.01299999999998</v>
      </c>
      <c r="BV76">
        <v>401.17200000000003</v>
      </c>
      <c r="BW76">
        <v>403.1</v>
      </c>
      <c r="BX76">
        <v>56740104</v>
      </c>
    </row>
    <row r="77" spans="1:76" x14ac:dyDescent="0.45">
      <c r="A77" s="1">
        <v>45036</v>
      </c>
      <c r="B77">
        <v>213.48</v>
      </c>
      <c r="C77">
        <v>216.75</v>
      </c>
      <c r="D77">
        <v>212.77</v>
      </c>
      <c r="E77">
        <v>213.07</v>
      </c>
      <c r="F77">
        <v>16475443</v>
      </c>
      <c r="H77" s="1">
        <v>45036</v>
      </c>
      <c r="I77">
        <v>103.53</v>
      </c>
      <c r="J77">
        <v>105.25</v>
      </c>
      <c r="K77">
        <v>103.21</v>
      </c>
      <c r="L77">
        <v>103.81</v>
      </c>
      <c r="M77">
        <v>57696866</v>
      </c>
      <c r="O77" s="1">
        <v>45036</v>
      </c>
      <c r="P77">
        <v>103.53400000000001</v>
      </c>
      <c r="Q77">
        <v>105.866</v>
      </c>
      <c r="R77">
        <v>103.49299999999999</v>
      </c>
      <c r="S77">
        <v>104.91</v>
      </c>
      <c r="T77">
        <v>27921647</v>
      </c>
      <c r="V77" s="1">
        <v>45036</v>
      </c>
      <c r="W77">
        <v>376.04</v>
      </c>
      <c r="X77">
        <v>382.995</v>
      </c>
      <c r="Y77">
        <v>375.67</v>
      </c>
      <c r="Z77">
        <v>380.26</v>
      </c>
      <c r="AA77">
        <v>1947863</v>
      </c>
      <c r="AC77" s="1">
        <v>45036</v>
      </c>
      <c r="AD77">
        <v>197.18</v>
      </c>
      <c r="AE77">
        <v>200.08279999999999</v>
      </c>
      <c r="AF77">
        <v>196.82</v>
      </c>
      <c r="AG77">
        <v>197.51</v>
      </c>
      <c r="AH77">
        <v>3619971</v>
      </c>
      <c r="AJ77" s="1">
        <v>45036</v>
      </c>
      <c r="AK77">
        <v>94.664000000000001</v>
      </c>
      <c r="AL77">
        <v>94.756</v>
      </c>
      <c r="AM77">
        <v>93.08</v>
      </c>
      <c r="AN77">
        <v>93.537999999999997</v>
      </c>
      <c r="AO77">
        <v>5193525</v>
      </c>
      <c r="AQ77" s="1">
        <v>45036</v>
      </c>
      <c r="AR77">
        <v>104.61499999999999</v>
      </c>
      <c r="AS77">
        <v>106.008</v>
      </c>
      <c r="AT77">
        <v>104.324</v>
      </c>
      <c r="AU77">
        <v>104.479</v>
      </c>
      <c r="AV77">
        <v>6309603</v>
      </c>
      <c r="AX77" s="1">
        <v>45036</v>
      </c>
      <c r="AY77">
        <v>118.37</v>
      </c>
      <c r="AZ77">
        <v>119.7</v>
      </c>
      <c r="BA77">
        <v>117.82</v>
      </c>
      <c r="BB77">
        <v>118.4</v>
      </c>
      <c r="BC77">
        <v>4369652</v>
      </c>
      <c r="BE77" s="1">
        <v>45036</v>
      </c>
      <c r="BF77">
        <v>146.79</v>
      </c>
      <c r="BG77">
        <v>147.75</v>
      </c>
      <c r="BH77">
        <v>144.88999999999999</v>
      </c>
      <c r="BI77">
        <v>145.94</v>
      </c>
      <c r="BJ77">
        <v>6716112</v>
      </c>
      <c r="BL77" s="1">
        <v>45036</v>
      </c>
      <c r="BM77">
        <v>340.14</v>
      </c>
      <c r="BN77">
        <v>340.75</v>
      </c>
      <c r="BO77">
        <v>333.1</v>
      </c>
      <c r="BP77">
        <v>336</v>
      </c>
      <c r="BQ77">
        <v>1111167</v>
      </c>
      <c r="BS77" s="1">
        <v>45036</v>
      </c>
      <c r="BT77">
        <v>400.24700000000001</v>
      </c>
      <c r="BU77">
        <v>402.67</v>
      </c>
      <c r="BV77">
        <v>399.33199999999999</v>
      </c>
      <c r="BW77">
        <v>400.89800000000002</v>
      </c>
      <c r="BX77">
        <v>77917761</v>
      </c>
    </row>
    <row r="78" spans="1:76" x14ac:dyDescent="0.45">
      <c r="A78" s="1">
        <v>45037</v>
      </c>
      <c r="B78">
        <v>210.21</v>
      </c>
      <c r="C78">
        <v>213.41</v>
      </c>
      <c r="D78">
        <v>209.58</v>
      </c>
      <c r="E78">
        <v>212.89</v>
      </c>
      <c r="F78">
        <v>17717166</v>
      </c>
      <c r="H78" s="1">
        <v>45037</v>
      </c>
      <c r="I78">
        <v>106.1</v>
      </c>
      <c r="J78">
        <v>108.15</v>
      </c>
      <c r="K78">
        <v>105.08</v>
      </c>
      <c r="L78">
        <v>106.96</v>
      </c>
      <c r="M78">
        <v>86774185</v>
      </c>
      <c r="O78" s="1">
        <v>45037</v>
      </c>
      <c r="P78">
        <v>105.089</v>
      </c>
      <c r="Q78">
        <v>105.617</v>
      </c>
      <c r="R78">
        <v>104.401</v>
      </c>
      <c r="S78">
        <v>105.029</v>
      </c>
      <c r="T78">
        <v>25893609</v>
      </c>
      <c r="V78" s="1">
        <v>45037</v>
      </c>
      <c r="W78">
        <v>379.97</v>
      </c>
      <c r="X78">
        <v>380.44</v>
      </c>
      <c r="Y78">
        <v>375.44</v>
      </c>
      <c r="Z78">
        <v>377.67</v>
      </c>
      <c r="AA78">
        <v>1841641</v>
      </c>
      <c r="AC78" s="1">
        <v>45037</v>
      </c>
      <c r="AD78">
        <v>197.03</v>
      </c>
      <c r="AE78">
        <v>199.12</v>
      </c>
      <c r="AF78">
        <v>196.465</v>
      </c>
      <c r="AG78">
        <v>199.03</v>
      </c>
      <c r="AH78">
        <v>4860102</v>
      </c>
      <c r="AJ78" s="1">
        <v>45037</v>
      </c>
      <c r="AK78">
        <v>94.037999999999997</v>
      </c>
      <c r="AL78">
        <v>94.831999999999994</v>
      </c>
      <c r="AM78">
        <v>93.022000000000006</v>
      </c>
      <c r="AN78">
        <v>94.662000000000006</v>
      </c>
      <c r="AO78">
        <v>5460415</v>
      </c>
      <c r="AQ78" s="1">
        <v>45037</v>
      </c>
      <c r="AR78">
        <v>104.55200000000001</v>
      </c>
      <c r="AS78">
        <v>105.61499999999999</v>
      </c>
      <c r="AT78">
        <v>103.389</v>
      </c>
      <c r="AU78">
        <v>105.523</v>
      </c>
      <c r="AV78">
        <v>5350567</v>
      </c>
      <c r="AX78" s="1">
        <v>45037</v>
      </c>
      <c r="AY78">
        <v>114.955</v>
      </c>
      <c r="AZ78">
        <v>115.75</v>
      </c>
      <c r="BA78">
        <v>112.02</v>
      </c>
      <c r="BB78">
        <v>115.5</v>
      </c>
      <c r="BC78">
        <v>7357782</v>
      </c>
      <c r="BE78" s="1">
        <v>45037</v>
      </c>
      <c r="BF78">
        <v>144.9</v>
      </c>
      <c r="BG78">
        <v>146.57499999999999</v>
      </c>
      <c r="BH78">
        <v>144.9</v>
      </c>
      <c r="BI78">
        <v>146.22</v>
      </c>
      <c r="BJ78">
        <v>4323628</v>
      </c>
      <c r="BL78" s="1">
        <v>45037</v>
      </c>
      <c r="BM78">
        <v>336</v>
      </c>
      <c r="BN78">
        <v>338.42</v>
      </c>
      <c r="BO78">
        <v>332.09</v>
      </c>
      <c r="BP78">
        <v>332.71</v>
      </c>
      <c r="BQ78">
        <v>667956</v>
      </c>
      <c r="BS78" s="1">
        <v>45037</v>
      </c>
      <c r="BT78">
        <v>401.19900000000001</v>
      </c>
      <c r="BU78">
        <v>401.67700000000002</v>
      </c>
      <c r="BV78">
        <v>399.23500000000001</v>
      </c>
      <c r="BW78">
        <v>401.209</v>
      </c>
      <c r="BX78">
        <v>75469551</v>
      </c>
    </row>
    <row r="79" spans="1:76" x14ac:dyDescent="0.45">
      <c r="A79" s="1">
        <v>45040</v>
      </c>
      <c r="B79">
        <v>213.67500000000001</v>
      </c>
      <c r="C79">
        <v>213.92</v>
      </c>
      <c r="D79">
        <v>210.71</v>
      </c>
      <c r="E79">
        <v>212.79</v>
      </c>
      <c r="F79">
        <v>15750920</v>
      </c>
      <c r="H79" s="1">
        <v>45040</v>
      </c>
      <c r="I79">
        <v>107.655</v>
      </c>
      <c r="J79">
        <v>109.23</v>
      </c>
      <c r="K79">
        <v>105.07</v>
      </c>
      <c r="L79">
        <v>106.21</v>
      </c>
      <c r="M79">
        <v>69575610</v>
      </c>
      <c r="O79" s="1">
        <v>45040</v>
      </c>
      <c r="P79">
        <v>105.10899999999999</v>
      </c>
      <c r="Q79">
        <v>106.245</v>
      </c>
      <c r="R79">
        <v>104.321</v>
      </c>
      <c r="S79">
        <v>105.58799999999999</v>
      </c>
      <c r="T79">
        <v>23628174</v>
      </c>
      <c r="V79" s="1">
        <v>45040</v>
      </c>
      <c r="W79">
        <v>376.59</v>
      </c>
      <c r="X79">
        <v>378.95</v>
      </c>
      <c r="Y79">
        <v>373.57</v>
      </c>
      <c r="Z79">
        <v>377.34</v>
      </c>
      <c r="AA79">
        <v>1531057</v>
      </c>
      <c r="AC79" s="1">
        <v>45040</v>
      </c>
      <c r="AD79">
        <v>198.45</v>
      </c>
      <c r="AE79">
        <v>198.77</v>
      </c>
      <c r="AF79">
        <v>194.06010000000001</v>
      </c>
      <c r="AG79">
        <v>194.92</v>
      </c>
      <c r="AH79">
        <v>4449683</v>
      </c>
      <c r="AJ79" s="1">
        <v>45040</v>
      </c>
      <c r="AK79">
        <v>94.8</v>
      </c>
      <c r="AL79">
        <v>95.32</v>
      </c>
      <c r="AM79">
        <v>93.05</v>
      </c>
      <c r="AN79">
        <v>94.6</v>
      </c>
      <c r="AO79">
        <v>6118275</v>
      </c>
      <c r="AQ79" s="1">
        <v>45040</v>
      </c>
      <c r="AR79">
        <v>105.932</v>
      </c>
      <c r="AS79">
        <v>106.295</v>
      </c>
      <c r="AT79">
        <v>104.718</v>
      </c>
      <c r="AU79">
        <v>105.221</v>
      </c>
      <c r="AV79">
        <v>6204934</v>
      </c>
      <c r="AX79" s="1">
        <v>45040</v>
      </c>
      <c r="AY79">
        <v>115.53</v>
      </c>
      <c r="AZ79">
        <v>116.4</v>
      </c>
      <c r="BA79">
        <v>114.51</v>
      </c>
      <c r="BB79">
        <v>116.12</v>
      </c>
      <c r="BC79">
        <v>3240439</v>
      </c>
      <c r="BE79" s="1">
        <v>45040</v>
      </c>
      <c r="BF79">
        <v>146.13</v>
      </c>
      <c r="BG79">
        <v>146.76990000000001</v>
      </c>
      <c r="BH79">
        <v>145.62</v>
      </c>
      <c r="BI79">
        <v>145.86000000000001</v>
      </c>
      <c r="BJ79">
        <v>3889320</v>
      </c>
      <c r="BL79" s="1">
        <v>45040</v>
      </c>
      <c r="BM79">
        <v>332.58</v>
      </c>
      <c r="BN79">
        <v>333.31</v>
      </c>
      <c r="BO79">
        <v>325.45499999999998</v>
      </c>
      <c r="BP79">
        <v>330.83</v>
      </c>
      <c r="BQ79">
        <v>794940</v>
      </c>
      <c r="BS79" s="1">
        <v>45040</v>
      </c>
      <c r="BT79">
        <v>401.005</v>
      </c>
      <c r="BU79">
        <v>402.05700000000002</v>
      </c>
      <c r="BV79">
        <v>399.65300000000002</v>
      </c>
      <c r="BW79">
        <v>401.62900000000002</v>
      </c>
      <c r="BX79">
        <v>66094265</v>
      </c>
    </row>
    <row r="80" spans="1:76" x14ac:dyDescent="0.45">
      <c r="A80" s="1">
        <v>45041</v>
      </c>
      <c r="B80">
        <v>210.815</v>
      </c>
      <c r="C80">
        <v>211.26</v>
      </c>
      <c r="D80">
        <v>207.13</v>
      </c>
      <c r="E80">
        <v>207.55</v>
      </c>
      <c r="F80">
        <v>19198175</v>
      </c>
      <c r="H80" s="1">
        <v>45041</v>
      </c>
      <c r="I80">
        <v>104.91</v>
      </c>
      <c r="J80">
        <v>105.45</v>
      </c>
      <c r="K80">
        <v>102.45</v>
      </c>
      <c r="L80">
        <v>102.57</v>
      </c>
      <c r="M80">
        <v>65026818</v>
      </c>
      <c r="O80" s="1">
        <v>45041</v>
      </c>
      <c r="P80">
        <v>105.443</v>
      </c>
      <c r="Q80">
        <v>106.30500000000001</v>
      </c>
      <c r="R80">
        <v>103.465</v>
      </c>
      <c r="S80">
        <v>103.47499999999999</v>
      </c>
      <c r="T80">
        <v>46833266</v>
      </c>
      <c r="V80" s="1">
        <v>45041</v>
      </c>
      <c r="W80">
        <v>373.63</v>
      </c>
      <c r="X80">
        <v>375.23</v>
      </c>
      <c r="Y80">
        <v>368.88</v>
      </c>
      <c r="Z80">
        <v>369.59</v>
      </c>
      <c r="AA80">
        <v>2413128</v>
      </c>
      <c r="AC80" s="1">
        <v>45041</v>
      </c>
      <c r="AD80">
        <v>193.97</v>
      </c>
      <c r="AE80">
        <v>194.12</v>
      </c>
      <c r="AF80">
        <v>190.63</v>
      </c>
      <c r="AG80">
        <v>190.67</v>
      </c>
      <c r="AH80">
        <v>5009990</v>
      </c>
      <c r="AJ80" s="1">
        <v>45041</v>
      </c>
      <c r="AK80">
        <v>93.35</v>
      </c>
      <c r="AL80">
        <v>93.65</v>
      </c>
      <c r="AM80">
        <v>88.396000000000001</v>
      </c>
      <c r="AN80">
        <v>88.456000000000003</v>
      </c>
      <c r="AO80">
        <v>10292895</v>
      </c>
      <c r="AQ80" s="1">
        <v>45041</v>
      </c>
      <c r="AR80">
        <v>105.05800000000001</v>
      </c>
      <c r="AS80">
        <v>105.05800000000001</v>
      </c>
      <c r="AT80">
        <v>103.711</v>
      </c>
      <c r="AU80">
        <v>103.861</v>
      </c>
      <c r="AV80">
        <v>7222468</v>
      </c>
      <c r="AX80" s="1">
        <v>45041</v>
      </c>
      <c r="AY80">
        <v>115.31</v>
      </c>
      <c r="AZ80">
        <v>115.43</v>
      </c>
      <c r="BA80">
        <v>112.47</v>
      </c>
      <c r="BB80">
        <v>112.505</v>
      </c>
      <c r="BC80">
        <v>3659730</v>
      </c>
      <c r="BE80" s="1">
        <v>45041</v>
      </c>
      <c r="BF80">
        <v>146.27000000000001</v>
      </c>
      <c r="BG80">
        <v>149.18</v>
      </c>
      <c r="BH80">
        <v>146.19499999999999</v>
      </c>
      <c r="BI80">
        <v>148</v>
      </c>
      <c r="BJ80">
        <v>6394498</v>
      </c>
      <c r="BL80" s="1">
        <v>45041</v>
      </c>
      <c r="BM80">
        <v>328.75</v>
      </c>
      <c r="BN80">
        <v>329.49</v>
      </c>
      <c r="BO80">
        <v>323.69</v>
      </c>
      <c r="BP80">
        <v>323.94</v>
      </c>
      <c r="BQ80">
        <v>949619</v>
      </c>
      <c r="BS80" s="1">
        <v>45041</v>
      </c>
      <c r="BT80">
        <v>399.63400000000001</v>
      </c>
      <c r="BU80">
        <v>400.19799999999998</v>
      </c>
      <c r="BV80">
        <v>395.19499999999999</v>
      </c>
      <c r="BW80">
        <v>395.25299999999999</v>
      </c>
      <c r="BX80">
        <v>100444725</v>
      </c>
    </row>
    <row r="81" spans="1:76" x14ac:dyDescent="0.45">
      <c r="A81" s="1">
        <v>45042</v>
      </c>
      <c r="B81">
        <v>212.5</v>
      </c>
      <c r="C81">
        <v>214.11</v>
      </c>
      <c r="D81">
        <v>208.88</v>
      </c>
      <c r="E81">
        <v>209.4</v>
      </c>
      <c r="F81">
        <v>41992726</v>
      </c>
      <c r="H81" s="1">
        <v>45042</v>
      </c>
      <c r="I81">
        <v>105.04</v>
      </c>
      <c r="J81">
        <v>106.62</v>
      </c>
      <c r="K81">
        <v>104.1</v>
      </c>
      <c r="L81">
        <v>104.98</v>
      </c>
      <c r="M81">
        <v>73803790</v>
      </c>
      <c r="O81" s="1">
        <v>45042</v>
      </c>
      <c r="P81">
        <v>104.541</v>
      </c>
      <c r="Q81">
        <v>105.96599999999999</v>
      </c>
      <c r="R81">
        <v>102.259</v>
      </c>
      <c r="S81">
        <v>103.336</v>
      </c>
      <c r="T81">
        <v>53540950</v>
      </c>
      <c r="V81" s="1">
        <v>45042</v>
      </c>
      <c r="W81">
        <v>368.6</v>
      </c>
      <c r="X81">
        <v>369.45</v>
      </c>
      <c r="Y81">
        <v>357.25</v>
      </c>
      <c r="Z81">
        <v>363.06</v>
      </c>
      <c r="AA81">
        <v>2803239</v>
      </c>
      <c r="AC81" s="1">
        <v>45042</v>
      </c>
      <c r="AD81">
        <v>192.62</v>
      </c>
      <c r="AE81">
        <v>194.37</v>
      </c>
      <c r="AF81">
        <v>190.57</v>
      </c>
      <c r="AG81">
        <v>191.52</v>
      </c>
      <c r="AH81">
        <v>4007551</v>
      </c>
      <c r="AJ81" s="1">
        <v>45042</v>
      </c>
      <c r="AK81">
        <v>90</v>
      </c>
      <c r="AL81">
        <v>90.9</v>
      </c>
      <c r="AM81">
        <v>89.176000000000002</v>
      </c>
      <c r="AN81">
        <v>90.805999999999997</v>
      </c>
      <c r="AO81">
        <v>14455620</v>
      </c>
      <c r="AQ81" s="1">
        <v>45042</v>
      </c>
      <c r="AR81">
        <v>103.8</v>
      </c>
      <c r="AS81">
        <v>104.45</v>
      </c>
      <c r="AT81">
        <v>101.53400000000001</v>
      </c>
      <c r="AU81">
        <v>101.989</v>
      </c>
      <c r="AV81">
        <v>9104429</v>
      </c>
      <c r="AX81" s="1">
        <v>45042</v>
      </c>
      <c r="AY81">
        <v>113.5</v>
      </c>
      <c r="AZ81">
        <v>114.6</v>
      </c>
      <c r="BA81">
        <v>113.2</v>
      </c>
      <c r="BB81">
        <v>113.68</v>
      </c>
      <c r="BC81">
        <v>3615529</v>
      </c>
      <c r="BE81" s="1">
        <v>45042</v>
      </c>
      <c r="BF81">
        <v>146.19</v>
      </c>
      <c r="BG81">
        <v>148.94</v>
      </c>
      <c r="BH81">
        <v>145.66249999999999</v>
      </c>
      <c r="BI81">
        <v>148.28</v>
      </c>
      <c r="BJ81">
        <v>4522492</v>
      </c>
      <c r="BL81" s="1">
        <v>45042</v>
      </c>
      <c r="BM81">
        <v>321.72000000000003</v>
      </c>
      <c r="BN81">
        <v>325.10000000000002</v>
      </c>
      <c r="BO81">
        <v>318.74</v>
      </c>
      <c r="BP81">
        <v>320.63</v>
      </c>
      <c r="BQ81">
        <v>1028408</v>
      </c>
      <c r="BS81" s="1">
        <v>45042</v>
      </c>
      <c r="BT81">
        <v>395.875</v>
      </c>
      <c r="BU81">
        <v>396.96600000000001</v>
      </c>
      <c r="BV81">
        <v>393.01400000000001</v>
      </c>
      <c r="BW81">
        <v>393.57900000000001</v>
      </c>
      <c r="BX81">
        <v>82650636</v>
      </c>
    </row>
    <row r="82" spans="1:76" x14ac:dyDescent="0.45">
      <c r="A82" s="1">
        <v>45043</v>
      </c>
      <c r="B82">
        <v>239.89</v>
      </c>
      <c r="C82">
        <v>241.685</v>
      </c>
      <c r="D82">
        <v>236.77</v>
      </c>
      <c r="E82">
        <v>238.56</v>
      </c>
      <c r="F82">
        <v>71196531</v>
      </c>
      <c r="H82" s="1">
        <v>45043</v>
      </c>
      <c r="I82">
        <v>108.16</v>
      </c>
      <c r="J82">
        <v>110.86</v>
      </c>
      <c r="K82">
        <v>106.8</v>
      </c>
      <c r="L82">
        <v>109.82</v>
      </c>
      <c r="M82">
        <v>149961167</v>
      </c>
      <c r="O82" s="1">
        <v>45043</v>
      </c>
      <c r="P82">
        <v>104.07299999999999</v>
      </c>
      <c r="Q82">
        <v>107.979</v>
      </c>
      <c r="R82">
        <v>103.166</v>
      </c>
      <c r="S82">
        <v>107.202</v>
      </c>
      <c r="T82">
        <v>50270765</v>
      </c>
      <c r="V82" s="1">
        <v>45043</v>
      </c>
      <c r="W82">
        <v>365.94</v>
      </c>
      <c r="X82">
        <v>373.81990000000002</v>
      </c>
      <c r="Y82">
        <v>363.5</v>
      </c>
      <c r="Z82">
        <v>371.42</v>
      </c>
      <c r="AA82">
        <v>2338835</v>
      </c>
      <c r="AC82" s="1">
        <v>45043</v>
      </c>
      <c r="AD82">
        <v>194.17</v>
      </c>
      <c r="AE82">
        <v>197.51</v>
      </c>
      <c r="AF82">
        <v>193.27</v>
      </c>
      <c r="AG82">
        <v>195.94</v>
      </c>
      <c r="AH82">
        <v>4794364</v>
      </c>
      <c r="AJ82" s="1">
        <v>45043</v>
      </c>
      <c r="AK82">
        <v>88.046000000000006</v>
      </c>
      <c r="AL82">
        <v>91.73</v>
      </c>
      <c r="AM82">
        <v>85.536000000000001</v>
      </c>
      <c r="AN82">
        <v>90.867999999999995</v>
      </c>
      <c r="AO82">
        <v>24276610</v>
      </c>
      <c r="AQ82" s="1">
        <v>45043</v>
      </c>
      <c r="AR82">
        <v>102.95699999999999</v>
      </c>
      <c r="AS82">
        <v>103.697</v>
      </c>
      <c r="AT82">
        <v>101.202</v>
      </c>
      <c r="AU82">
        <v>103.643</v>
      </c>
      <c r="AV82">
        <v>9601596</v>
      </c>
      <c r="AX82" s="1">
        <v>45043</v>
      </c>
      <c r="AY82">
        <v>114.44</v>
      </c>
      <c r="AZ82">
        <v>115.85</v>
      </c>
      <c r="BA82">
        <v>112.2867</v>
      </c>
      <c r="BB82">
        <v>115.25</v>
      </c>
      <c r="BC82">
        <v>3870525</v>
      </c>
      <c r="BE82" s="1">
        <v>45043</v>
      </c>
      <c r="BF82">
        <v>148.85</v>
      </c>
      <c r="BG82">
        <v>150.44999999999999</v>
      </c>
      <c r="BH82">
        <v>148.76</v>
      </c>
      <c r="BI82">
        <v>149.94</v>
      </c>
      <c r="BJ82">
        <v>6332780</v>
      </c>
      <c r="BL82" s="1">
        <v>45043</v>
      </c>
      <c r="BM82">
        <v>326.5</v>
      </c>
      <c r="BN82">
        <v>345.1</v>
      </c>
      <c r="BO82">
        <v>326.5</v>
      </c>
      <c r="BP82">
        <v>342.75</v>
      </c>
      <c r="BQ82">
        <v>1645649</v>
      </c>
      <c r="BS82" s="1">
        <v>45043</v>
      </c>
      <c r="BT82">
        <v>396.149</v>
      </c>
      <c r="BU82">
        <v>401.68599999999998</v>
      </c>
      <c r="BV82">
        <v>395.89400000000001</v>
      </c>
      <c r="BW82">
        <v>401.41500000000002</v>
      </c>
      <c r="BX82">
        <v>95514938</v>
      </c>
    </row>
    <row r="83" spans="1:76" x14ac:dyDescent="0.45">
      <c r="A83" s="1">
        <v>45044</v>
      </c>
      <c r="B83">
        <v>239.01</v>
      </c>
      <c r="C83">
        <v>240.43</v>
      </c>
      <c r="D83">
        <v>235.75</v>
      </c>
      <c r="E83">
        <v>240.32</v>
      </c>
      <c r="F83">
        <v>39554036</v>
      </c>
      <c r="H83" s="1">
        <v>45044</v>
      </c>
      <c r="I83">
        <v>107.73</v>
      </c>
      <c r="J83">
        <v>109.48</v>
      </c>
      <c r="K83">
        <v>104.33</v>
      </c>
      <c r="L83">
        <v>105.45</v>
      </c>
      <c r="M83">
        <v>130715946</v>
      </c>
      <c r="O83" s="1">
        <v>45044</v>
      </c>
      <c r="P83">
        <v>106.65300000000001</v>
      </c>
      <c r="Q83">
        <v>106.962</v>
      </c>
      <c r="R83">
        <v>104.711</v>
      </c>
      <c r="S83">
        <v>106.952</v>
      </c>
      <c r="T83">
        <v>36270857</v>
      </c>
      <c r="V83" s="1">
        <v>45044</v>
      </c>
      <c r="W83">
        <v>371.42</v>
      </c>
      <c r="X83">
        <v>377.69</v>
      </c>
      <c r="Y83">
        <v>368.56</v>
      </c>
      <c r="Z83">
        <v>377.56</v>
      </c>
      <c r="AA83">
        <v>2061740</v>
      </c>
      <c r="AC83" s="1">
        <v>45044</v>
      </c>
      <c r="AD83">
        <v>196.15</v>
      </c>
      <c r="AE83">
        <v>198.64500000000001</v>
      </c>
      <c r="AF83">
        <v>195.27</v>
      </c>
      <c r="AG83">
        <v>198.37</v>
      </c>
      <c r="AH83">
        <v>4094567</v>
      </c>
      <c r="AJ83" s="1">
        <v>45044</v>
      </c>
      <c r="AK83">
        <v>90.847999999999999</v>
      </c>
      <c r="AL83">
        <v>92.335999999999999</v>
      </c>
      <c r="AM83">
        <v>89.84</v>
      </c>
      <c r="AN83">
        <v>91.884</v>
      </c>
      <c r="AO83">
        <v>11801615</v>
      </c>
      <c r="AQ83" s="1">
        <v>45044</v>
      </c>
      <c r="AR83">
        <v>103.318</v>
      </c>
      <c r="AS83">
        <v>105.78100000000001</v>
      </c>
      <c r="AT83">
        <v>102.90600000000001</v>
      </c>
      <c r="AU83">
        <v>105.482</v>
      </c>
      <c r="AV83">
        <v>7521273</v>
      </c>
      <c r="AX83" s="1">
        <v>45044</v>
      </c>
      <c r="AY83">
        <v>114.6</v>
      </c>
      <c r="AZ83">
        <v>120.47</v>
      </c>
      <c r="BA83">
        <v>113</v>
      </c>
      <c r="BB83">
        <v>119.67</v>
      </c>
      <c r="BC83">
        <v>4974339</v>
      </c>
      <c r="BE83" s="1">
        <v>45044</v>
      </c>
      <c r="BF83">
        <v>146.5</v>
      </c>
      <c r="BG83">
        <v>147.02000000000001</v>
      </c>
      <c r="BH83">
        <v>143.345</v>
      </c>
      <c r="BI83">
        <v>143.9</v>
      </c>
      <c r="BJ83">
        <v>9431708</v>
      </c>
      <c r="BL83" s="1">
        <v>45044</v>
      </c>
      <c r="BM83">
        <v>345.6</v>
      </c>
      <c r="BN83">
        <v>371.52</v>
      </c>
      <c r="BO83">
        <v>341.09</v>
      </c>
      <c r="BP83">
        <v>368.7</v>
      </c>
      <c r="BQ83">
        <v>2875051</v>
      </c>
      <c r="BS83" s="1">
        <v>45044</v>
      </c>
      <c r="BT83">
        <v>400.51900000000001</v>
      </c>
      <c r="BU83">
        <v>404.85</v>
      </c>
      <c r="BV83">
        <v>400.46100000000001</v>
      </c>
      <c r="BW83">
        <v>404.84100000000001</v>
      </c>
      <c r="BX83">
        <v>91882869</v>
      </c>
    </row>
    <row r="84" spans="1:76" x14ac:dyDescent="0.45">
      <c r="A84" s="1">
        <v>45047</v>
      </c>
      <c r="B84">
        <v>238.61500000000001</v>
      </c>
      <c r="C84">
        <v>244</v>
      </c>
      <c r="D84">
        <v>236.46</v>
      </c>
      <c r="E84">
        <v>243.18</v>
      </c>
      <c r="F84">
        <v>29143912</v>
      </c>
      <c r="H84" s="1">
        <v>45047</v>
      </c>
      <c r="I84">
        <v>104.95</v>
      </c>
      <c r="J84">
        <v>105.23</v>
      </c>
      <c r="K84">
        <v>101.82</v>
      </c>
      <c r="L84">
        <v>102.05</v>
      </c>
      <c r="M84">
        <v>74728096</v>
      </c>
      <c r="O84" s="1">
        <v>45047</v>
      </c>
      <c r="P84">
        <v>106.455</v>
      </c>
      <c r="Q84">
        <v>107.6</v>
      </c>
      <c r="R84">
        <v>106.435</v>
      </c>
      <c r="S84">
        <v>106.813</v>
      </c>
      <c r="T84">
        <v>26778403</v>
      </c>
      <c r="V84" s="1">
        <v>45047</v>
      </c>
      <c r="W84">
        <v>376.51</v>
      </c>
      <c r="X84">
        <v>378.72</v>
      </c>
      <c r="Y84">
        <v>373.71</v>
      </c>
      <c r="Z84">
        <v>374.15</v>
      </c>
      <c r="AA84">
        <v>1867950</v>
      </c>
      <c r="AC84" s="1">
        <v>45047</v>
      </c>
      <c r="AD84">
        <v>197.76</v>
      </c>
      <c r="AE84">
        <v>199.05</v>
      </c>
      <c r="AF84">
        <v>197.12</v>
      </c>
      <c r="AG84">
        <v>197.79</v>
      </c>
      <c r="AH84">
        <v>2882931</v>
      </c>
      <c r="AJ84" s="1">
        <v>45047</v>
      </c>
      <c r="AK84">
        <v>91.262</v>
      </c>
      <c r="AL84">
        <v>91.262</v>
      </c>
      <c r="AM84">
        <v>89.86</v>
      </c>
      <c r="AN84">
        <v>90.081999999999994</v>
      </c>
      <c r="AO84">
        <v>7121355</v>
      </c>
      <c r="AQ84" s="1">
        <v>45047</v>
      </c>
      <c r="AR84">
        <v>105.246</v>
      </c>
      <c r="AS84">
        <v>106.803</v>
      </c>
      <c r="AT84">
        <v>105.184</v>
      </c>
      <c r="AU84">
        <v>105.66800000000001</v>
      </c>
      <c r="AV84">
        <v>6429018</v>
      </c>
      <c r="AX84" s="1">
        <v>45047</v>
      </c>
      <c r="AY84">
        <v>119.26</v>
      </c>
      <c r="AZ84">
        <v>122.65</v>
      </c>
      <c r="BA84">
        <v>118.98</v>
      </c>
      <c r="BB84">
        <v>121.42</v>
      </c>
      <c r="BC84">
        <v>4830645</v>
      </c>
      <c r="BE84" s="1">
        <v>45047</v>
      </c>
      <c r="BF84">
        <v>144.53</v>
      </c>
      <c r="BG84">
        <v>144.57</v>
      </c>
      <c r="BH84">
        <v>142.61000000000001</v>
      </c>
      <c r="BI84">
        <v>143.21</v>
      </c>
      <c r="BJ84">
        <v>5810901</v>
      </c>
      <c r="BL84" s="1">
        <v>45047</v>
      </c>
      <c r="BM84">
        <v>368.64</v>
      </c>
      <c r="BN84">
        <v>374.42</v>
      </c>
      <c r="BO84">
        <v>365.125</v>
      </c>
      <c r="BP84">
        <v>366.51</v>
      </c>
      <c r="BQ84">
        <v>1298786</v>
      </c>
      <c r="BS84" s="1">
        <v>45047</v>
      </c>
      <c r="BT84">
        <v>404.39299999999997</v>
      </c>
      <c r="BU84">
        <v>406.48599999999999</v>
      </c>
      <c r="BV84">
        <v>404.19400000000002</v>
      </c>
      <c r="BW84">
        <v>404.43200000000002</v>
      </c>
      <c r="BX84">
        <v>63823893</v>
      </c>
    </row>
    <row r="85" spans="1:76" x14ac:dyDescent="0.45">
      <c r="A85" s="1">
        <v>45048</v>
      </c>
      <c r="B85">
        <v>243.18</v>
      </c>
      <c r="C85">
        <v>244.92</v>
      </c>
      <c r="D85">
        <v>238.99</v>
      </c>
      <c r="E85">
        <v>239.24</v>
      </c>
      <c r="F85">
        <v>24350149</v>
      </c>
      <c r="H85" s="1">
        <v>45048</v>
      </c>
      <c r="I85">
        <v>101.47</v>
      </c>
      <c r="J85">
        <v>103.9</v>
      </c>
      <c r="K85">
        <v>101.15</v>
      </c>
      <c r="L85">
        <v>103.63</v>
      </c>
      <c r="M85">
        <v>73469350</v>
      </c>
      <c r="O85" s="1">
        <v>45048</v>
      </c>
      <c r="P85">
        <v>106.753</v>
      </c>
      <c r="Q85">
        <v>106.813</v>
      </c>
      <c r="R85">
        <v>103.336</v>
      </c>
      <c r="S85">
        <v>104.94</v>
      </c>
      <c r="T85">
        <v>31109613</v>
      </c>
      <c r="V85" s="1">
        <v>45048</v>
      </c>
      <c r="W85">
        <v>374.35500000000002</v>
      </c>
      <c r="X85">
        <v>375.84500000000003</v>
      </c>
      <c r="Y85">
        <v>367.84</v>
      </c>
      <c r="Z85">
        <v>368.66</v>
      </c>
      <c r="AA85">
        <v>2287616</v>
      </c>
      <c r="AC85" s="1">
        <v>45048</v>
      </c>
      <c r="AD85">
        <v>198.02</v>
      </c>
      <c r="AE85">
        <v>198.41</v>
      </c>
      <c r="AF85">
        <v>192.93100000000001</v>
      </c>
      <c r="AG85">
        <v>193.84</v>
      </c>
      <c r="AH85">
        <v>6051017</v>
      </c>
      <c r="AJ85" s="1">
        <v>45048</v>
      </c>
      <c r="AK85">
        <v>90.105999999999995</v>
      </c>
      <c r="AL85">
        <v>90.2</v>
      </c>
      <c r="AM85">
        <v>87.878</v>
      </c>
      <c r="AN85">
        <v>88.736000000000004</v>
      </c>
      <c r="AO85">
        <v>6421570</v>
      </c>
      <c r="AQ85" s="1">
        <v>45048</v>
      </c>
      <c r="AR85">
        <v>105.504</v>
      </c>
      <c r="AS85">
        <v>107.26600000000001</v>
      </c>
      <c r="AT85">
        <v>105.504</v>
      </c>
      <c r="AU85">
        <v>106.651</v>
      </c>
      <c r="AV85">
        <v>7427579</v>
      </c>
      <c r="AX85" s="1">
        <v>45048</v>
      </c>
      <c r="AY85">
        <v>120.24</v>
      </c>
      <c r="AZ85">
        <v>121.7</v>
      </c>
      <c r="BA85">
        <v>117.94</v>
      </c>
      <c r="BB85">
        <v>120.58</v>
      </c>
      <c r="BC85">
        <v>4861759</v>
      </c>
      <c r="BE85" s="1">
        <v>45048</v>
      </c>
      <c r="BF85">
        <v>143</v>
      </c>
      <c r="BG85">
        <v>143.19999999999999</v>
      </c>
      <c r="BH85">
        <v>140.09</v>
      </c>
      <c r="BI85">
        <v>140.36000000000001</v>
      </c>
      <c r="BJ85">
        <v>6764575</v>
      </c>
      <c r="BL85" s="1">
        <v>45048</v>
      </c>
      <c r="BM85">
        <v>361.47</v>
      </c>
      <c r="BN85">
        <v>366.06</v>
      </c>
      <c r="BO85">
        <v>353.74</v>
      </c>
      <c r="BP85">
        <v>357.23</v>
      </c>
      <c r="BQ85">
        <v>1264807</v>
      </c>
      <c r="BS85" s="1">
        <v>45048</v>
      </c>
      <c r="BT85">
        <v>403.71100000000001</v>
      </c>
      <c r="BU85">
        <v>403.76</v>
      </c>
      <c r="BV85">
        <v>396.94600000000003</v>
      </c>
      <c r="BW85">
        <v>399.88600000000002</v>
      </c>
      <c r="BX85">
        <v>106847187</v>
      </c>
    </row>
    <row r="86" spans="1:76" x14ac:dyDescent="0.45">
      <c r="A86" s="1">
        <v>45049</v>
      </c>
      <c r="B86">
        <v>239.47</v>
      </c>
      <c r="C86">
        <v>241.75</v>
      </c>
      <c r="D86">
        <v>232.75</v>
      </c>
      <c r="E86">
        <v>237.03</v>
      </c>
      <c r="F86">
        <v>34463859</v>
      </c>
      <c r="H86" s="1">
        <v>45049</v>
      </c>
      <c r="I86">
        <v>103.735</v>
      </c>
      <c r="J86">
        <v>105.96</v>
      </c>
      <c r="K86">
        <v>103.28</v>
      </c>
      <c r="L86">
        <v>103.65</v>
      </c>
      <c r="M86">
        <v>65051925</v>
      </c>
      <c r="O86" s="1">
        <v>45049</v>
      </c>
      <c r="P86">
        <v>105.148</v>
      </c>
      <c r="Q86">
        <v>107.102</v>
      </c>
      <c r="R86">
        <v>104.581</v>
      </c>
      <c r="S86">
        <v>105.029</v>
      </c>
      <c r="T86">
        <v>21874415</v>
      </c>
      <c r="V86" s="1">
        <v>45049</v>
      </c>
      <c r="W86">
        <v>363.49</v>
      </c>
      <c r="X86">
        <v>365.96</v>
      </c>
      <c r="Y86">
        <v>344.23500000000001</v>
      </c>
      <c r="Z86">
        <v>345.25</v>
      </c>
      <c r="AA86">
        <v>6700789</v>
      </c>
      <c r="AC86" s="1">
        <v>45049</v>
      </c>
      <c r="AD86">
        <v>194.21</v>
      </c>
      <c r="AE86">
        <v>195.79</v>
      </c>
      <c r="AF86">
        <v>192.56</v>
      </c>
      <c r="AG86">
        <v>192.61</v>
      </c>
      <c r="AH86">
        <v>3779878</v>
      </c>
      <c r="AJ86" s="1">
        <v>45049</v>
      </c>
      <c r="AK86">
        <v>88.706000000000003</v>
      </c>
      <c r="AL86">
        <v>89.38</v>
      </c>
      <c r="AM86">
        <v>87.29</v>
      </c>
      <c r="AN86">
        <v>87.415999999999997</v>
      </c>
      <c r="AO86">
        <v>5960000</v>
      </c>
      <c r="AQ86" s="1">
        <v>45049</v>
      </c>
      <c r="AR86">
        <v>106.867</v>
      </c>
      <c r="AS86">
        <v>106.867</v>
      </c>
      <c r="AT86">
        <v>103.497</v>
      </c>
      <c r="AU86">
        <v>103.908</v>
      </c>
      <c r="AV86">
        <v>10183568</v>
      </c>
      <c r="AX86" s="1">
        <v>45049</v>
      </c>
      <c r="AY86">
        <v>120.85</v>
      </c>
      <c r="AZ86">
        <v>121.19</v>
      </c>
      <c r="BA86">
        <v>117.97</v>
      </c>
      <c r="BB86">
        <v>118.86</v>
      </c>
      <c r="BC86">
        <v>3687660</v>
      </c>
      <c r="BE86" s="1">
        <v>45049</v>
      </c>
      <c r="BF86">
        <v>140.59</v>
      </c>
      <c r="BG86">
        <v>141.22</v>
      </c>
      <c r="BH86">
        <v>139.69</v>
      </c>
      <c r="BI86">
        <v>139.91</v>
      </c>
      <c r="BJ86">
        <v>5568409</v>
      </c>
      <c r="BL86" s="1">
        <v>45049</v>
      </c>
      <c r="BM86">
        <v>357.68</v>
      </c>
      <c r="BN86">
        <v>363.78</v>
      </c>
      <c r="BO86">
        <v>353.13</v>
      </c>
      <c r="BP86">
        <v>356.9</v>
      </c>
      <c r="BQ86">
        <v>830154</v>
      </c>
      <c r="BS86" s="1">
        <v>45049</v>
      </c>
      <c r="BT86">
        <v>400.392</v>
      </c>
      <c r="BU86">
        <v>402.83600000000001</v>
      </c>
      <c r="BV86">
        <v>396.89699999999999</v>
      </c>
      <c r="BW86">
        <v>397.142</v>
      </c>
      <c r="BX86">
        <v>94038987</v>
      </c>
    </row>
    <row r="87" spans="1:76" x14ac:dyDescent="0.45">
      <c r="A87" s="1">
        <v>45050</v>
      </c>
      <c r="B87">
        <v>236.06</v>
      </c>
      <c r="C87">
        <v>238.2</v>
      </c>
      <c r="D87">
        <v>232.9264</v>
      </c>
      <c r="E87">
        <v>233.52</v>
      </c>
      <c r="F87">
        <v>17889391</v>
      </c>
      <c r="H87" s="1">
        <v>45050</v>
      </c>
      <c r="I87">
        <v>104.04</v>
      </c>
      <c r="J87">
        <v>105.39</v>
      </c>
      <c r="K87">
        <v>103.3117</v>
      </c>
      <c r="L87">
        <v>104</v>
      </c>
      <c r="M87">
        <v>45345523</v>
      </c>
      <c r="O87" s="1">
        <v>45050</v>
      </c>
      <c r="P87">
        <v>105.104</v>
      </c>
      <c r="Q87">
        <v>105.218</v>
      </c>
      <c r="R87">
        <v>103.59399999999999</v>
      </c>
      <c r="S87">
        <v>104.31100000000001</v>
      </c>
      <c r="T87">
        <v>23504404</v>
      </c>
      <c r="V87" s="1">
        <v>45050</v>
      </c>
      <c r="W87">
        <v>347.97</v>
      </c>
      <c r="X87">
        <v>348</v>
      </c>
      <c r="Y87">
        <v>332.84</v>
      </c>
      <c r="Z87">
        <v>335.83</v>
      </c>
      <c r="AA87">
        <v>6614890</v>
      </c>
      <c r="AC87" s="1">
        <v>45050</v>
      </c>
      <c r="AD87">
        <v>191.9</v>
      </c>
      <c r="AE87">
        <v>194.56</v>
      </c>
      <c r="AF87">
        <v>190.76</v>
      </c>
      <c r="AG87">
        <v>192.38</v>
      </c>
      <c r="AH87">
        <v>4386506</v>
      </c>
      <c r="AJ87" s="1">
        <v>45050</v>
      </c>
      <c r="AK87">
        <v>87.811999999999998</v>
      </c>
      <c r="AL87">
        <v>88.507999999999996</v>
      </c>
      <c r="AM87">
        <v>85.793999999999997</v>
      </c>
      <c r="AN87">
        <v>86.102000000000004</v>
      </c>
      <c r="AO87">
        <v>8294050</v>
      </c>
      <c r="AQ87" s="1">
        <v>45050</v>
      </c>
      <c r="AR87">
        <v>102.521</v>
      </c>
      <c r="AS87">
        <v>103.9</v>
      </c>
      <c r="AT87">
        <v>102.11499999999999</v>
      </c>
      <c r="AU87">
        <v>102.232</v>
      </c>
      <c r="AV87">
        <v>12421634</v>
      </c>
      <c r="AX87" s="1">
        <v>45050</v>
      </c>
      <c r="AY87">
        <v>118.94</v>
      </c>
      <c r="AZ87">
        <v>119.17</v>
      </c>
      <c r="BA87">
        <v>116.18</v>
      </c>
      <c r="BB87">
        <v>117.63</v>
      </c>
      <c r="BC87">
        <v>4939904</v>
      </c>
      <c r="BE87" s="1">
        <v>45050</v>
      </c>
      <c r="BF87">
        <v>140.13</v>
      </c>
      <c r="BG87">
        <v>141.76</v>
      </c>
      <c r="BH87">
        <v>140.13</v>
      </c>
      <c r="BI87">
        <v>141.26</v>
      </c>
      <c r="BJ87">
        <v>4849285</v>
      </c>
      <c r="BL87" s="1">
        <v>45050</v>
      </c>
      <c r="BM87">
        <v>357.77</v>
      </c>
      <c r="BN87">
        <v>358.15499999999997</v>
      </c>
      <c r="BO87">
        <v>346.95499999999998</v>
      </c>
      <c r="BP87">
        <v>348.78</v>
      </c>
      <c r="BQ87">
        <v>853099</v>
      </c>
      <c r="BS87" s="1">
        <v>45050</v>
      </c>
      <c r="BT87">
        <v>396.08199999999999</v>
      </c>
      <c r="BU87">
        <v>396.41199999999998</v>
      </c>
      <c r="BV87">
        <v>392.97500000000002</v>
      </c>
      <c r="BW87">
        <v>394.32799999999997</v>
      </c>
      <c r="BX87">
        <v>97501393</v>
      </c>
    </row>
    <row r="88" spans="1:76" x14ac:dyDescent="0.45">
      <c r="A88" s="1">
        <v>45051</v>
      </c>
      <c r="B88">
        <v>232.24</v>
      </c>
      <c r="C88">
        <v>234.68</v>
      </c>
      <c r="D88">
        <v>229.85</v>
      </c>
      <c r="E88">
        <v>232.78</v>
      </c>
      <c r="F88">
        <v>27000480</v>
      </c>
      <c r="H88" s="1">
        <v>45051</v>
      </c>
      <c r="I88">
        <v>104.27</v>
      </c>
      <c r="J88">
        <v>105.76</v>
      </c>
      <c r="K88">
        <v>103.55</v>
      </c>
      <c r="L88">
        <v>105.655</v>
      </c>
      <c r="M88">
        <v>56951744</v>
      </c>
      <c r="O88" s="1">
        <v>45051</v>
      </c>
      <c r="P88">
        <v>104.441</v>
      </c>
      <c r="Q88">
        <v>105.498</v>
      </c>
      <c r="R88">
        <v>103.73399999999999</v>
      </c>
      <c r="S88">
        <v>105.188</v>
      </c>
      <c r="T88">
        <v>26735823</v>
      </c>
      <c r="V88" s="1">
        <v>45051</v>
      </c>
      <c r="W88">
        <v>338.98</v>
      </c>
      <c r="X88">
        <v>349.55</v>
      </c>
      <c r="Y88">
        <v>338.03</v>
      </c>
      <c r="Z88">
        <v>348.4</v>
      </c>
      <c r="AA88">
        <v>4260906</v>
      </c>
      <c r="AC88" s="1">
        <v>45051</v>
      </c>
      <c r="AD88">
        <v>193.95</v>
      </c>
      <c r="AE88">
        <v>198.11</v>
      </c>
      <c r="AF88">
        <v>193.25</v>
      </c>
      <c r="AG88">
        <v>197.59</v>
      </c>
      <c r="AH88">
        <v>4284371</v>
      </c>
      <c r="AJ88" s="1">
        <v>45051</v>
      </c>
      <c r="AK88">
        <v>86.6</v>
      </c>
      <c r="AL88">
        <v>87.933999999999997</v>
      </c>
      <c r="AM88">
        <v>86.31</v>
      </c>
      <c r="AN88">
        <v>86.96</v>
      </c>
      <c r="AO88">
        <v>6514035</v>
      </c>
      <c r="AQ88" s="1">
        <v>45051</v>
      </c>
      <c r="AR88">
        <v>103.283</v>
      </c>
      <c r="AS88">
        <v>104.06100000000001</v>
      </c>
      <c r="AT88">
        <v>99.122799999999998</v>
      </c>
      <c r="AU88">
        <v>100.889</v>
      </c>
      <c r="AV88">
        <v>20073935</v>
      </c>
      <c r="AX88" s="1">
        <v>45051</v>
      </c>
      <c r="AY88">
        <v>120.01</v>
      </c>
      <c r="AZ88">
        <v>120.3</v>
      </c>
      <c r="BA88">
        <v>116.93</v>
      </c>
      <c r="BB88">
        <v>119.9</v>
      </c>
      <c r="BC88">
        <v>6624644</v>
      </c>
      <c r="BE88" s="1">
        <v>45051</v>
      </c>
      <c r="BF88">
        <v>141.5</v>
      </c>
      <c r="BG88">
        <v>143.9</v>
      </c>
      <c r="BH88">
        <v>141.12</v>
      </c>
      <c r="BI88">
        <v>143.56</v>
      </c>
      <c r="BJ88">
        <v>5091955</v>
      </c>
      <c r="BL88" s="1">
        <v>45051</v>
      </c>
      <c r="BM88">
        <v>353.96</v>
      </c>
      <c r="BN88">
        <v>353.96</v>
      </c>
      <c r="BO88">
        <v>347.11</v>
      </c>
      <c r="BP88">
        <v>350.85</v>
      </c>
      <c r="BQ88">
        <v>854325</v>
      </c>
      <c r="BS88" s="1">
        <v>45051</v>
      </c>
      <c r="BT88">
        <v>398.00900000000001</v>
      </c>
      <c r="BU88">
        <v>402.69</v>
      </c>
      <c r="BV88">
        <v>397.74700000000001</v>
      </c>
      <c r="BW88">
        <v>401.62900000000002</v>
      </c>
      <c r="BX88">
        <v>90299303</v>
      </c>
    </row>
    <row r="89" spans="1:76" x14ac:dyDescent="0.45">
      <c r="A89" s="1">
        <v>45054</v>
      </c>
      <c r="B89">
        <v>231.41499999999999</v>
      </c>
      <c r="C89">
        <v>235.62</v>
      </c>
      <c r="D89">
        <v>230.27</v>
      </c>
      <c r="E89">
        <v>233.27</v>
      </c>
      <c r="F89">
        <v>16400526</v>
      </c>
      <c r="H89" s="1">
        <v>45054</v>
      </c>
      <c r="I89">
        <v>105.04</v>
      </c>
      <c r="J89">
        <v>106.095</v>
      </c>
      <c r="K89">
        <v>104.70010000000001</v>
      </c>
      <c r="L89">
        <v>105.83</v>
      </c>
      <c r="M89">
        <v>49430909</v>
      </c>
      <c r="O89" s="1">
        <v>45054</v>
      </c>
      <c r="P89">
        <v>104.8</v>
      </c>
      <c r="Q89">
        <v>107.57</v>
      </c>
      <c r="R89">
        <v>104.78</v>
      </c>
      <c r="S89">
        <v>107.38</v>
      </c>
      <c r="T89">
        <v>26607551</v>
      </c>
      <c r="V89" s="1">
        <v>45054</v>
      </c>
      <c r="W89">
        <v>348</v>
      </c>
      <c r="X89">
        <v>350.48</v>
      </c>
      <c r="Y89">
        <v>340.76</v>
      </c>
      <c r="Z89">
        <v>344.06</v>
      </c>
      <c r="AA89">
        <v>3135894</v>
      </c>
      <c r="AC89" s="1">
        <v>45054</v>
      </c>
      <c r="AD89">
        <v>198.72</v>
      </c>
      <c r="AE89">
        <v>200.4999</v>
      </c>
      <c r="AF89">
        <v>196.08</v>
      </c>
      <c r="AG89">
        <v>197.9</v>
      </c>
      <c r="AH89">
        <v>4169404</v>
      </c>
      <c r="AJ89" s="1">
        <v>45054</v>
      </c>
      <c r="AK89">
        <v>87.38</v>
      </c>
      <c r="AL89">
        <v>87.914000000000001</v>
      </c>
      <c r="AM89">
        <v>85.81</v>
      </c>
      <c r="AN89">
        <v>87.798000000000002</v>
      </c>
      <c r="AO89">
        <v>7233220</v>
      </c>
      <c r="AQ89" s="1">
        <v>45054</v>
      </c>
      <c r="AR89">
        <v>101.03700000000001</v>
      </c>
      <c r="AS89">
        <v>103.983</v>
      </c>
      <c r="AT89">
        <v>101.03700000000001</v>
      </c>
      <c r="AU89">
        <v>103.64400000000001</v>
      </c>
      <c r="AV89">
        <v>8783061</v>
      </c>
      <c r="AX89" s="1">
        <v>45054</v>
      </c>
      <c r="AY89">
        <v>123.16</v>
      </c>
      <c r="AZ89">
        <v>127.55500000000001</v>
      </c>
      <c r="BA89">
        <v>122.98</v>
      </c>
      <c r="BB89">
        <v>125.65</v>
      </c>
      <c r="BC89">
        <v>10142902</v>
      </c>
      <c r="BE89" s="1">
        <v>45054</v>
      </c>
      <c r="BF89">
        <v>144</v>
      </c>
      <c r="BG89">
        <v>144.31</v>
      </c>
      <c r="BH89">
        <v>142.72</v>
      </c>
      <c r="BI89">
        <v>144.18</v>
      </c>
      <c r="BJ89">
        <v>4526481</v>
      </c>
      <c r="BL89" s="1">
        <v>45054</v>
      </c>
      <c r="BM89">
        <v>353.17</v>
      </c>
      <c r="BN89">
        <v>353.28</v>
      </c>
      <c r="BO89">
        <v>346.31</v>
      </c>
      <c r="BP89">
        <v>350.5</v>
      </c>
      <c r="BQ89">
        <v>731529</v>
      </c>
      <c r="BS89" s="1">
        <v>45054</v>
      </c>
      <c r="BT89">
        <v>401.959</v>
      </c>
      <c r="BU89">
        <v>402.221</v>
      </c>
      <c r="BV89">
        <v>400.315</v>
      </c>
      <c r="BW89">
        <v>401.73500000000001</v>
      </c>
      <c r="BX89">
        <v>51417638</v>
      </c>
    </row>
    <row r="90" spans="1:76" x14ac:dyDescent="0.45">
      <c r="A90" s="1">
        <v>45055</v>
      </c>
      <c r="B90">
        <v>231.46</v>
      </c>
      <c r="C90">
        <v>235.88</v>
      </c>
      <c r="D90">
        <v>231.08</v>
      </c>
      <c r="E90">
        <v>233.37</v>
      </c>
      <c r="F90">
        <v>16865587</v>
      </c>
      <c r="H90" s="1">
        <v>45055</v>
      </c>
      <c r="I90">
        <v>105.48</v>
      </c>
      <c r="J90">
        <v>106.79</v>
      </c>
      <c r="K90">
        <v>105.1567</v>
      </c>
      <c r="L90">
        <v>106.62</v>
      </c>
      <c r="M90">
        <v>44089359</v>
      </c>
      <c r="O90" s="1">
        <v>45055</v>
      </c>
      <c r="P90">
        <v>107.999</v>
      </c>
      <c r="Q90">
        <v>109.752</v>
      </c>
      <c r="R90">
        <v>106.803</v>
      </c>
      <c r="S90">
        <v>106.962</v>
      </c>
      <c r="T90">
        <v>36491950</v>
      </c>
      <c r="V90" s="1">
        <v>45055</v>
      </c>
      <c r="W90">
        <v>342.5</v>
      </c>
      <c r="X90">
        <v>345</v>
      </c>
      <c r="Y90">
        <v>341.23</v>
      </c>
      <c r="Z90">
        <v>342.65</v>
      </c>
      <c r="AA90">
        <v>1879635</v>
      </c>
      <c r="AC90" s="1">
        <v>45055</v>
      </c>
      <c r="AD90">
        <v>196.78</v>
      </c>
      <c r="AE90">
        <v>203.8</v>
      </c>
      <c r="AF90">
        <v>196.78</v>
      </c>
      <c r="AG90">
        <v>201.18</v>
      </c>
      <c r="AH90">
        <v>6996781</v>
      </c>
      <c r="AJ90" s="1">
        <v>45055</v>
      </c>
      <c r="AK90">
        <v>87.444000000000003</v>
      </c>
      <c r="AL90">
        <v>89.168000000000006</v>
      </c>
      <c r="AM90">
        <v>87.013999999999996</v>
      </c>
      <c r="AN90">
        <v>88.278000000000006</v>
      </c>
      <c r="AO90">
        <v>5858230</v>
      </c>
      <c r="AQ90" s="1">
        <v>45055</v>
      </c>
      <c r="AR90">
        <v>103.09099999999999</v>
      </c>
      <c r="AS90">
        <v>104.629</v>
      </c>
      <c r="AT90">
        <v>102.431</v>
      </c>
      <c r="AU90">
        <v>103.46299999999999</v>
      </c>
      <c r="AV90">
        <v>8649665</v>
      </c>
      <c r="AX90" s="1">
        <v>45055</v>
      </c>
      <c r="AY90">
        <v>126.6</v>
      </c>
      <c r="AZ90">
        <v>128.96</v>
      </c>
      <c r="BA90">
        <v>125.01</v>
      </c>
      <c r="BB90">
        <v>127.07</v>
      </c>
      <c r="BC90">
        <v>15410317</v>
      </c>
      <c r="BE90" s="1">
        <v>45055</v>
      </c>
      <c r="BF90">
        <v>143.81</v>
      </c>
      <c r="BG90">
        <v>144.08000000000001</v>
      </c>
      <c r="BH90">
        <v>141.75</v>
      </c>
      <c r="BI90">
        <v>142.03</v>
      </c>
      <c r="BJ90">
        <v>5038335</v>
      </c>
      <c r="BL90" s="1">
        <v>45055</v>
      </c>
      <c r="BM90">
        <v>348</v>
      </c>
      <c r="BN90">
        <v>348</v>
      </c>
      <c r="BO90">
        <v>337.72</v>
      </c>
      <c r="BP90">
        <v>339</v>
      </c>
      <c r="BQ90">
        <v>1035262</v>
      </c>
      <c r="BS90" s="1">
        <v>45055</v>
      </c>
      <c r="BT90">
        <v>400.16899999999998</v>
      </c>
      <c r="BU90">
        <v>401.10399999999998</v>
      </c>
      <c r="BV90">
        <v>399.74</v>
      </c>
      <c r="BW90">
        <v>399.97500000000002</v>
      </c>
      <c r="BX90">
        <v>50568345</v>
      </c>
    </row>
    <row r="91" spans="1:76" x14ac:dyDescent="0.45">
      <c r="A91" s="1">
        <v>45056</v>
      </c>
      <c r="B91">
        <v>236.17</v>
      </c>
      <c r="C91">
        <v>236.75</v>
      </c>
      <c r="D91">
        <v>230.72</v>
      </c>
      <c r="E91">
        <v>233.08</v>
      </c>
      <c r="F91">
        <v>19119007</v>
      </c>
      <c r="H91" s="1">
        <v>45056</v>
      </c>
      <c r="I91">
        <v>108.1</v>
      </c>
      <c r="J91">
        <v>110.67</v>
      </c>
      <c r="K91">
        <v>108.05</v>
      </c>
      <c r="L91">
        <v>110.19</v>
      </c>
      <c r="M91">
        <v>78627616</v>
      </c>
      <c r="O91" s="1">
        <v>45056</v>
      </c>
      <c r="P91">
        <v>107.58</v>
      </c>
      <c r="Q91">
        <v>112.533</v>
      </c>
      <c r="R91">
        <v>107.54</v>
      </c>
      <c r="S91">
        <v>111.346</v>
      </c>
      <c r="T91">
        <v>63382304</v>
      </c>
      <c r="V91" s="1">
        <v>45056</v>
      </c>
      <c r="W91">
        <v>348.25</v>
      </c>
      <c r="X91">
        <v>351.995</v>
      </c>
      <c r="Y91">
        <v>341.83179999999999</v>
      </c>
      <c r="Z91">
        <v>344.02</v>
      </c>
      <c r="AA91">
        <v>3386325</v>
      </c>
      <c r="AC91" s="1">
        <v>45056</v>
      </c>
      <c r="AD91">
        <v>204.94</v>
      </c>
      <c r="AE91">
        <v>206.28</v>
      </c>
      <c r="AF91">
        <v>203.04</v>
      </c>
      <c r="AG91">
        <v>204.85</v>
      </c>
      <c r="AH91">
        <v>6535555</v>
      </c>
      <c r="AJ91" s="1">
        <v>45056</v>
      </c>
      <c r="AK91">
        <v>89.835999999999999</v>
      </c>
      <c r="AL91">
        <v>91.998000000000005</v>
      </c>
      <c r="AM91">
        <v>89.25</v>
      </c>
      <c r="AN91">
        <v>90.828000000000003</v>
      </c>
      <c r="AO91">
        <v>7688760</v>
      </c>
      <c r="AQ91" s="1">
        <v>45056</v>
      </c>
      <c r="AR91">
        <v>103.46299999999999</v>
      </c>
      <c r="AS91">
        <v>104.604</v>
      </c>
      <c r="AT91">
        <v>102.039</v>
      </c>
      <c r="AU91">
        <v>103.89700000000001</v>
      </c>
      <c r="AV91">
        <v>10490038</v>
      </c>
      <c r="AX91" s="1">
        <v>45056</v>
      </c>
      <c r="AY91">
        <v>109.85</v>
      </c>
      <c r="AZ91">
        <v>115.51</v>
      </c>
      <c r="BA91">
        <v>109.37</v>
      </c>
      <c r="BB91">
        <v>113.19</v>
      </c>
      <c r="BC91">
        <v>34191000</v>
      </c>
      <c r="BE91" s="1">
        <v>45056</v>
      </c>
      <c r="BF91">
        <v>142.5</v>
      </c>
      <c r="BG91">
        <v>143.25</v>
      </c>
      <c r="BH91">
        <v>140.99</v>
      </c>
      <c r="BI91">
        <v>142.03</v>
      </c>
      <c r="BJ91">
        <v>4738085</v>
      </c>
      <c r="BL91" s="1">
        <v>45056</v>
      </c>
      <c r="BM91">
        <v>341.44</v>
      </c>
      <c r="BN91">
        <v>341.44</v>
      </c>
      <c r="BO91">
        <v>334.65</v>
      </c>
      <c r="BP91">
        <v>339.94</v>
      </c>
      <c r="BQ91">
        <v>619690</v>
      </c>
      <c r="BS91" s="1">
        <v>45056</v>
      </c>
      <c r="BT91">
        <v>402.84500000000003</v>
      </c>
      <c r="BU91">
        <v>403.483</v>
      </c>
      <c r="BV91">
        <v>397.96899999999999</v>
      </c>
      <c r="BW91">
        <v>401.84399999999999</v>
      </c>
      <c r="BX91">
        <v>98776447</v>
      </c>
    </row>
    <row r="92" spans="1:76" x14ac:dyDescent="0.45">
      <c r="A92" s="1">
        <v>45057</v>
      </c>
      <c r="B92">
        <v>233.05</v>
      </c>
      <c r="C92">
        <v>238.21</v>
      </c>
      <c r="D92">
        <v>232.3</v>
      </c>
      <c r="E92">
        <v>235.79</v>
      </c>
      <c r="F92">
        <v>20448991</v>
      </c>
      <c r="H92" s="1">
        <v>45057</v>
      </c>
      <c r="I92">
        <v>111.03</v>
      </c>
      <c r="J92">
        <v>113.28</v>
      </c>
      <c r="K92">
        <v>110.49</v>
      </c>
      <c r="L92">
        <v>112.18</v>
      </c>
      <c r="M92">
        <v>74924841</v>
      </c>
      <c r="O92" s="1">
        <v>45057</v>
      </c>
      <c r="P92">
        <v>114.97799999999999</v>
      </c>
      <c r="Q92">
        <v>117.494</v>
      </c>
      <c r="R92">
        <v>113.997</v>
      </c>
      <c r="S92">
        <v>116.149</v>
      </c>
      <c r="T92">
        <v>79186049</v>
      </c>
      <c r="V92" s="1">
        <v>45057</v>
      </c>
      <c r="W92">
        <v>341.88</v>
      </c>
      <c r="X92">
        <v>344.66</v>
      </c>
      <c r="Y92">
        <v>339.37</v>
      </c>
      <c r="Z92">
        <v>341.58</v>
      </c>
      <c r="AA92">
        <v>2183379</v>
      </c>
      <c r="AC92" s="1">
        <v>45057</v>
      </c>
      <c r="AD92">
        <v>202.91</v>
      </c>
      <c r="AE92">
        <v>203.8</v>
      </c>
      <c r="AF92">
        <v>198.55430000000001</v>
      </c>
      <c r="AG92">
        <v>203.47</v>
      </c>
      <c r="AH92">
        <v>5366315</v>
      </c>
      <c r="AJ92" s="1">
        <v>45057</v>
      </c>
      <c r="AK92">
        <v>90.798000000000002</v>
      </c>
      <c r="AL92">
        <v>91.091999999999999</v>
      </c>
      <c r="AM92">
        <v>89.49</v>
      </c>
      <c r="AN92">
        <v>90.513999999999996</v>
      </c>
      <c r="AO92">
        <v>10094035</v>
      </c>
      <c r="AQ92" s="1">
        <v>45057</v>
      </c>
      <c r="AR92">
        <v>103.54</v>
      </c>
      <c r="AS92">
        <v>104.779</v>
      </c>
      <c r="AT92">
        <v>103.483</v>
      </c>
      <c r="AU92">
        <v>104.315</v>
      </c>
      <c r="AV92">
        <v>5407969</v>
      </c>
      <c r="AX92" s="1">
        <v>45057</v>
      </c>
      <c r="AY92">
        <v>113.14</v>
      </c>
      <c r="AZ92">
        <v>114.46</v>
      </c>
      <c r="BA92">
        <v>111.04</v>
      </c>
      <c r="BB92">
        <v>111.2</v>
      </c>
      <c r="BC92">
        <v>9579405</v>
      </c>
      <c r="BE92" s="1">
        <v>45057</v>
      </c>
      <c r="BF92">
        <v>141.72</v>
      </c>
      <c r="BG92">
        <v>143.41</v>
      </c>
      <c r="BH92">
        <v>141.72</v>
      </c>
      <c r="BI92">
        <v>142.69999999999999</v>
      </c>
      <c r="BJ92">
        <v>4137753</v>
      </c>
      <c r="BL92" s="1">
        <v>45057</v>
      </c>
      <c r="BM92">
        <v>338.47</v>
      </c>
      <c r="BN92">
        <v>342.09</v>
      </c>
      <c r="BO92">
        <v>336.83</v>
      </c>
      <c r="BP92">
        <v>341.71</v>
      </c>
      <c r="BQ92">
        <v>664317</v>
      </c>
      <c r="BS92" s="1">
        <v>45057</v>
      </c>
      <c r="BT92">
        <v>400.96600000000001</v>
      </c>
      <c r="BU92">
        <v>401.435</v>
      </c>
      <c r="BV92">
        <v>399.03800000000001</v>
      </c>
      <c r="BW92">
        <v>401.14299999999997</v>
      </c>
      <c r="BX92">
        <v>72078790</v>
      </c>
    </row>
    <row r="93" spans="1:76" x14ac:dyDescent="0.45">
      <c r="A93" s="1">
        <v>45058</v>
      </c>
      <c r="B93">
        <v>236.74</v>
      </c>
      <c r="C93">
        <v>236.9599</v>
      </c>
      <c r="D93">
        <v>231.45</v>
      </c>
      <c r="E93">
        <v>233.81</v>
      </c>
      <c r="F93">
        <v>16161447</v>
      </c>
      <c r="H93" s="1">
        <v>45058</v>
      </c>
      <c r="I93">
        <v>112.16</v>
      </c>
      <c r="J93">
        <v>112.64</v>
      </c>
      <c r="K93">
        <v>109.3185</v>
      </c>
      <c r="L93">
        <v>110.26</v>
      </c>
      <c r="M93">
        <v>49852671</v>
      </c>
      <c r="O93" s="1">
        <v>45058</v>
      </c>
      <c r="P93">
        <v>116.259</v>
      </c>
      <c r="Q93">
        <v>117.604</v>
      </c>
      <c r="R93">
        <v>115.69</v>
      </c>
      <c r="S93">
        <v>117.08499999999999</v>
      </c>
      <c r="T93">
        <v>41251330</v>
      </c>
      <c r="V93" s="1">
        <v>45058</v>
      </c>
      <c r="W93">
        <v>340.51</v>
      </c>
      <c r="X93">
        <v>340.79</v>
      </c>
      <c r="Y93">
        <v>331.89</v>
      </c>
      <c r="Z93">
        <v>335.45</v>
      </c>
      <c r="AA93">
        <v>4278675</v>
      </c>
      <c r="AC93" s="1">
        <v>45058</v>
      </c>
      <c r="AD93">
        <v>203.43</v>
      </c>
      <c r="AE93">
        <v>203.964</v>
      </c>
      <c r="AF93">
        <v>200.13</v>
      </c>
      <c r="AG93">
        <v>201.81</v>
      </c>
      <c r="AH93">
        <v>4733643</v>
      </c>
      <c r="AJ93" s="1">
        <v>45058</v>
      </c>
      <c r="AK93">
        <v>90.6</v>
      </c>
      <c r="AL93">
        <v>91.494600000000005</v>
      </c>
      <c r="AM93">
        <v>89.329899999999995</v>
      </c>
      <c r="AN93">
        <v>91.04</v>
      </c>
      <c r="AO93">
        <v>6106300</v>
      </c>
      <c r="AQ93" s="1">
        <v>45058</v>
      </c>
      <c r="AR93">
        <v>105.22199999999999</v>
      </c>
      <c r="AS93">
        <v>105.22199999999999</v>
      </c>
      <c r="AT93">
        <v>103.07299999999999</v>
      </c>
      <c r="AU93">
        <v>103.303</v>
      </c>
      <c r="AV93">
        <v>5613539</v>
      </c>
      <c r="AX93" s="1">
        <v>45058</v>
      </c>
      <c r="AY93">
        <v>111.36</v>
      </c>
      <c r="AZ93">
        <v>111.56</v>
      </c>
      <c r="BA93">
        <v>104.21</v>
      </c>
      <c r="BB93">
        <v>105.27500000000001</v>
      </c>
      <c r="BC93">
        <v>14768544</v>
      </c>
      <c r="BE93" s="1">
        <v>45058</v>
      </c>
      <c r="BF93">
        <v>142.94999999999999</v>
      </c>
      <c r="BG93">
        <v>144.22499999999999</v>
      </c>
      <c r="BH93">
        <v>142.77000000000001</v>
      </c>
      <c r="BI93">
        <v>144.12</v>
      </c>
      <c r="BJ93">
        <v>3914830</v>
      </c>
      <c r="BL93" s="1">
        <v>45058</v>
      </c>
      <c r="BM93">
        <v>341.1</v>
      </c>
      <c r="BN93">
        <v>341.99</v>
      </c>
      <c r="BO93">
        <v>334.19</v>
      </c>
      <c r="BP93">
        <v>338.09</v>
      </c>
      <c r="BQ93">
        <v>779259</v>
      </c>
      <c r="BS93" s="1">
        <v>45058</v>
      </c>
      <c r="BT93">
        <v>402.399</v>
      </c>
      <c r="BU93">
        <v>402.61200000000002</v>
      </c>
      <c r="BV93">
        <v>398.16300000000001</v>
      </c>
      <c r="BW93">
        <v>400.61500000000001</v>
      </c>
      <c r="BX93">
        <v>72412163</v>
      </c>
    </row>
    <row r="94" spans="1:76" x14ac:dyDescent="0.45">
      <c r="A94" s="1">
        <v>45061</v>
      </c>
      <c r="B94">
        <v>236.92</v>
      </c>
      <c r="C94">
        <v>240.255</v>
      </c>
      <c r="D94">
        <v>235.33</v>
      </c>
      <c r="E94">
        <v>238.86</v>
      </c>
      <c r="F94">
        <v>20653229</v>
      </c>
      <c r="H94" s="1">
        <v>45061</v>
      </c>
      <c r="I94">
        <v>111.15</v>
      </c>
      <c r="J94">
        <v>112.29</v>
      </c>
      <c r="K94">
        <v>109.25</v>
      </c>
      <c r="L94">
        <v>111.2</v>
      </c>
      <c r="M94">
        <v>53011145</v>
      </c>
      <c r="O94" s="1">
        <v>45061</v>
      </c>
      <c r="P94">
        <v>115.69</v>
      </c>
      <c r="Q94">
        <v>118.05200000000001</v>
      </c>
      <c r="R94">
        <v>115.59099999999999</v>
      </c>
      <c r="S94">
        <v>116.089</v>
      </c>
      <c r="T94">
        <v>36398235</v>
      </c>
      <c r="V94" s="1">
        <v>45061</v>
      </c>
      <c r="W94">
        <v>337.35</v>
      </c>
      <c r="X94">
        <v>345.89</v>
      </c>
      <c r="Y94">
        <v>333.01</v>
      </c>
      <c r="Z94">
        <v>345.67</v>
      </c>
      <c r="AA94">
        <v>3330491</v>
      </c>
      <c r="AC94" s="1">
        <v>45061</v>
      </c>
      <c r="AD94">
        <v>203.75</v>
      </c>
      <c r="AE94">
        <v>205.3999</v>
      </c>
      <c r="AF94">
        <v>202.47499999999999</v>
      </c>
      <c r="AG94">
        <v>203.33</v>
      </c>
      <c r="AH94">
        <v>4518205</v>
      </c>
      <c r="AJ94" s="1">
        <v>45061</v>
      </c>
      <c r="AK94">
        <v>90.66</v>
      </c>
      <c r="AL94">
        <v>92.93</v>
      </c>
      <c r="AM94">
        <v>90.447000000000003</v>
      </c>
      <c r="AN94">
        <v>92.628</v>
      </c>
      <c r="AO94">
        <v>7506135</v>
      </c>
      <c r="AQ94" s="1">
        <v>45061</v>
      </c>
      <c r="AR94">
        <v>103.15300000000001</v>
      </c>
      <c r="AS94">
        <v>104.17700000000001</v>
      </c>
      <c r="AT94">
        <v>102.916</v>
      </c>
      <c r="AU94">
        <v>103.90300000000001</v>
      </c>
      <c r="AV94">
        <v>5060447</v>
      </c>
      <c r="AX94" s="1">
        <v>45061</v>
      </c>
      <c r="AY94">
        <v>105.06</v>
      </c>
      <c r="AZ94">
        <v>106.15</v>
      </c>
      <c r="BA94">
        <v>103.55</v>
      </c>
      <c r="BB94">
        <v>105.78</v>
      </c>
      <c r="BC94">
        <v>5422484</v>
      </c>
      <c r="BE94" s="1">
        <v>45061</v>
      </c>
      <c r="BF94">
        <v>143.74</v>
      </c>
      <c r="BG94">
        <v>144.84</v>
      </c>
      <c r="BH94">
        <v>143.4</v>
      </c>
      <c r="BI94">
        <v>144.62</v>
      </c>
      <c r="BJ94">
        <v>4065227</v>
      </c>
      <c r="BL94" s="1">
        <v>45061</v>
      </c>
      <c r="BM94">
        <v>338.09</v>
      </c>
      <c r="BN94">
        <v>343.3</v>
      </c>
      <c r="BO94">
        <v>337.33</v>
      </c>
      <c r="BP94">
        <v>343.24</v>
      </c>
      <c r="BQ94">
        <v>902110</v>
      </c>
      <c r="BS94" s="1">
        <v>45061</v>
      </c>
      <c r="BT94">
        <v>401.22899999999998</v>
      </c>
      <c r="BU94">
        <v>402.40800000000002</v>
      </c>
      <c r="BV94">
        <v>399.29199999999997</v>
      </c>
      <c r="BW94">
        <v>401.99799999999999</v>
      </c>
      <c r="BX94">
        <v>55776465</v>
      </c>
    </row>
    <row r="95" spans="1:76" x14ac:dyDescent="0.45">
      <c r="A95" s="1">
        <v>45062</v>
      </c>
      <c r="B95">
        <v>235.79</v>
      </c>
      <c r="C95">
        <v>239.63499999999999</v>
      </c>
      <c r="D95">
        <v>235.52</v>
      </c>
      <c r="E95">
        <v>238.82</v>
      </c>
      <c r="F95">
        <v>18163772</v>
      </c>
      <c r="H95" s="1">
        <v>45062</v>
      </c>
      <c r="I95">
        <v>111.05</v>
      </c>
      <c r="J95">
        <v>114.7899</v>
      </c>
      <c r="K95">
        <v>111.05</v>
      </c>
      <c r="L95">
        <v>113.4</v>
      </c>
      <c r="M95">
        <v>71472908</v>
      </c>
      <c r="O95" s="1">
        <v>45062</v>
      </c>
      <c r="P95">
        <v>116.069</v>
      </c>
      <c r="Q95">
        <v>120.31399999999999</v>
      </c>
      <c r="R95">
        <v>116.01</v>
      </c>
      <c r="S95">
        <v>119.07899999999999</v>
      </c>
      <c r="T95">
        <v>45198816</v>
      </c>
      <c r="V95" s="1">
        <v>45062</v>
      </c>
      <c r="W95">
        <v>344.2</v>
      </c>
      <c r="X95">
        <v>347.065</v>
      </c>
      <c r="Y95">
        <v>341.17</v>
      </c>
      <c r="Z95">
        <v>345.11</v>
      </c>
      <c r="AA95">
        <v>2558537</v>
      </c>
      <c r="AC95" s="1">
        <v>45062</v>
      </c>
      <c r="AD95">
        <v>201.93</v>
      </c>
      <c r="AE95">
        <v>205.67</v>
      </c>
      <c r="AF95">
        <v>201.75</v>
      </c>
      <c r="AG95">
        <v>204.56</v>
      </c>
      <c r="AH95">
        <v>4424764</v>
      </c>
      <c r="AJ95" s="1">
        <v>45062</v>
      </c>
      <c r="AK95">
        <v>92.58</v>
      </c>
      <c r="AL95">
        <v>95.6</v>
      </c>
      <c r="AM95">
        <v>92.353999999999999</v>
      </c>
      <c r="AN95">
        <v>93.647999999999996</v>
      </c>
      <c r="AO95">
        <v>8142495</v>
      </c>
      <c r="AQ95" s="1">
        <v>45062</v>
      </c>
      <c r="AR95">
        <v>104.44799999999999</v>
      </c>
      <c r="AS95">
        <v>105.71599999999999</v>
      </c>
      <c r="AT95">
        <v>103.91200000000001</v>
      </c>
      <c r="AU95">
        <v>103.913</v>
      </c>
      <c r="AV95">
        <v>5735857</v>
      </c>
      <c r="AX95" s="1">
        <v>45062</v>
      </c>
      <c r="AY95">
        <v>105.72</v>
      </c>
      <c r="AZ95">
        <v>107.58</v>
      </c>
      <c r="BA95">
        <v>104.3</v>
      </c>
      <c r="BB95">
        <v>105.41</v>
      </c>
      <c r="BC95">
        <v>5593052</v>
      </c>
      <c r="BE95" s="1">
        <v>45062</v>
      </c>
      <c r="BF95">
        <v>144.52000000000001</v>
      </c>
      <c r="BG95">
        <v>144.94</v>
      </c>
      <c r="BH95">
        <v>142.87</v>
      </c>
      <c r="BI95">
        <v>143.69999999999999</v>
      </c>
      <c r="BJ95">
        <v>3657896</v>
      </c>
      <c r="BL95" s="1">
        <v>45062</v>
      </c>
      <c r="BM95">
        <v>342.77</v>
      </c>
      <c r="BN95">
        <v>344.11</v>
      </c>
      <c r="BO95">
        <v>335.22</v>
      </c>
      <c r="BP95">
        <v>335.34</v>
      </c>
      <c r="BQ95">
        <v>999780</v>
      </c>
      <c r="BS95" s="1">
        <v>45062</v>
      </c>
      <c r="BT95">
        <v>400.87900000000002</v>
      </c>
      <c r="BU95">
        <v>401.80900000000003</v>
      </c>
      <c r="BV95">
        <v>399.30200000000002</v>
      </c>
      <c r="BW95">
        <v>399.31200000000001</v>
      </c>
      <c r="BX95">
        <v>59286151</v>
      </c>
    </row>
    <row r="96" spans="1:76" x14ac:dyDescent="0.45">
      <c r="A96" s="1">
        <v>45063</v>
      </c>
      <c r="B96">
        <v>238.45</v>
      </c>
      <c r="C96">
        <v>243.84229999999999</v>
      </c>
      <c r="D96">
        <v>238.14</v>
      </c>
      <c r="E96">
        <v>242.48500000000001</v>
      </c>
      <c r="F96">
        <v>21193080</v>
      </c>
      <c r="H96" s="1">
        <v>45063</v>
      </c>
      <c r="I96">
        <v>114.89</v>
      </c>
      <c r="J96">
        <v>115.83</v>
      </c>
      <c r="K96">
        <v>114.22</v>
      </c>
      <c r="L96">
        <v>115.5</v>
      </c>
      <c r="M96">
        <v>65655177</v>
      </c>
      <c r="O96" s="1">
        <v>45063</v>
      </c>
      <c r="P96">
        <v>119.178</v>
      </c>
      <c r="Q96">
        <v>121.23099999999999</v>
      </c>
      <c r="R96">
        <v>118.461</v>
      </c>
      <c r="S96">
        <v>120.40300000000001</v>
      </c>
      <c r="T96">
        <v>33444389</v>
      </c>
      <c r="V96" s="1">
        <v>45063</v>
      </c>
      <c r="W96">
        <v>345.36</v>
      </c>
      <c r="X96">
        <v>358.69</v>
      </c>
      <c r="Y96">
        <v>345.12</v>
      </c>
      <c r="Z96">
        <v>356.63</v>
      </c>
      <c r="AA96">
        <v>3560559</v>
      </c>
      <c r="AC96" s="1">
        <v>45063</v>
      </c>
      <c r="AD96">
        <v>206.495</v>
      </c>
      <c r="AE96">
        <v>209.49</v>
      </c>
      <c r="AF96">
        <v>204.8</v>
      </c>
      <c r="AG96">
        <v>209.38</v>
      </c>
      <c r="AH96">
        <v>5772221</v>
      </c>
      <c r="AJ96" s="1">
        <v>45063</v>
      </c>
      <c r="AK96">
        <v>95.897999999999996</v>
      </c>
      <c r="AL96">
        <v>98.988</v>
      </c>
      <c r="AM96">
        <v>95.432000000000002</v>
      </c>
      <c r="AN96">
        <v>98.584000000000003</v>
      </c>
      <c r="AO96">
        <v>16087970</v>
      </c>
      <c r="AQ96" s="1">
        <v>45063</v>
      </c>
      <c r="AR96">
        <v>104.523</v>
      </c>
      <c r="AS96">
        <v>106.01</v>
      </c>
      <c r="AT96">
        <v>103.688</v>
      </c>
      <c r="AU96">
        <v>105.89100000000001</v>
      </c>
      <c r="AV96">
        <v>7580993</v>
      </c>
      <c r="AX96" s="1">
        <v>45063</v>
      </c>
      <c r="AY96">
        <v>106.07</v>
      </c>
      <c r="AZ96">
        <v>109.9297</v>
      </c>
      <c r="BA96">
        <v>104.94</v>
      </c>
      <c r="BB96">
        <v>108.33</v>
      </c>
      <c r="BC96">
        <v>6887413</v>
      </c>
      <c r="BE96" s="1">
        <v>45063</v>
      </c>
      <c r="BF96">
        <v>144.44</v>
      </c>
      <c r="BG96">
        <v>144.5</v>
      </c>
      <c r="BH96">
        <v>140.86000000000001</v>
      </c>
      <c r="BI96">
        <v>141.58000000000001</v>
      </c>
      <c r="BJ96">
        <v>6752847</v>
      </c>
      <c r="BL96" s="1">
        <v>45063</v>
      </c>
      <c r="BM96">
        <v>337.04</v>
      </c>
      <c r="BN96">
        <v>340.9402</v>
      </c>
      <c r="BO96">
        <v>333.68</v>
      </c>
      <c r="BP96">
        <v>338.54</v>
      </c>
      <c r="BQ96">
        <v>990637</v>
      </c>
      <c r="BS96" s="1">
        <v>45063</v>
      </c>
      <c r="BT96">
        <v>401.35599999999999</v>
      </c>
      <c r="BU96">
        <v>404.76900000000001</v>
      </c>
      <c r="BV96">
        <v>399.68700000000001</v>
      </c>
      <c r="BW96">
        <v>404.16</v>
      </c>
      <c r="BX96">
        <v>89677902</v>
      </c>
    </row>
    <row r="97" spans="1:76" x14ac:dyDescent="0.45">
      <c r="A97" s="1">
        <v>45064</v>
      </c>
      <c r="B97">
        <v>241.3</v>
      </c>
      <c r="C97">
        <v>247.0881</v>
      </c>
      <c r="D97">
        <v>241.19</v>
      </c>
      <c r="E97">
        <v>246.85</v>
      </c>
      <c r="F97">
        <v>22943297</v>
      </c>
      <c r="H97" s="1">
        <v>45064</v>
      </c>
      <c r="I97">
        <v>116.69</v>
      </c>
      <c r="J97">
        <v>118.6</v>
      </c>
      <c r="K97">
        <v>116.33499999999999</v>
      </c>
      <c r="L97">
        <v>118.15</v>
      </c>
      <c r="M97">
        <v>73174087</v>
      </c>
      <c r="O97" s="1">
        <v>45064</v>
      </c>
      <c r="P97">
        <v>120.51300000000001</v>
      </c>
      <c r="Q97">
        <v>122.86499999999999</v>
      </c>
      <c r="R97">
        <v>120.393</v>
      </c>
      <c r="S97">
        <v>122.386</v>
      </c>
      <c r="T97">
        <v>35361960</v>
      </c>
      <c r="V97" s="1">
        <v>45064</v>
      </c>
      <c r="W97">
        <v>357</v>
      </c>
      <c r="X97">
        <v>361.48</v>
      </c>
      <c r="Y97">
        <v>356.45</v>
      </c>
      <c r="Z97">
        <v>360.43</v>
      </c>
      <c r="AA97">
        <v>2896438</v>
      </c>
      <c r="AC97" s="1">
        <v>45064</v>
      </c>
      <c r="AD97">
        <v>209.5</v>
      </c>
      <c r="AE97">
        <v>213.88</v>
      </c>
      <c r="AF97">
        <v>209.33</v>
      </c>
      <c r="AG97">
        <v>213.32</v>
      </c>
      <c r="AH97">
        <v>5165465</v>
      </c>
      <c r="AJ97" s="1">
        <v>45064</v>
      </c>
      <c r="AK97">
        <v>100</v>
      </c>
      <c r="AL97">
        <v>102.52200000000001</v>
      </c>
      <c r="AM97">
        <v>99.162999999999997</v>
      </c>
      <c r="AN97">
        <v>102.03400000000001</v>
      </c>
      <c r="AO97">
        <v>14300390</v>
      </c>
      <c r="AQ97" s="1">
        <v>45064</v>
      </c>
      <c r="AR97">
        <v>105.968</v>
      </c>
      <c r="AS97">
        <v>109.429</v>
      </c>
      <c r="AT97">
        <v>105.798</v>
      </c>
      <c r="AU97">
        <v>109.199</v>
      </c>
      <c r="AV97">
        <v>8598247</v>
      </c>
      <c r="AX97" s="1">
        <v>45064</v>
      </c>
      <c r="AY97">
        <v>108.34</v>
      </c>
      <c r="AZ97">
        <v>112.34</v>
      </c>
      <c r="BA97">
        <v>108.34</v>
      </c>
      <c r="BB97">
        <v>111.87</v>
      </c>
      <c r="BC97">
        <v>6945927</v>
      </c>
      <c r="BE97" s="1">
        <v>45064</v>
      </c>
      <c r="BF97">
        <v>140.49</v>
      </c>
      <c r="BG97">
        <v>140.85</v>
      </c>
      <c r="BH97">
        <v>136.33500000000001</v>
      </c>
      <c r="BI97">
        <v>138.18</v>
      </c>
      <c r="BJ97">
        <v>11619821</v>
      </c>
      <c r="BL97" s="1">
        <v>45064</v>
      </c>
      <c r="BM97">
        <v>337.86</v>
      </c>
      <c r="BN97">
        <v>344.53</v>
      </c>
      <c r="BO97">
        <v>333.86</v>
      </c>
      <c r="BP97">
        <v>343.61</v>
      </c>
      <c r="BQ97">
        <v>1013603</v>
      </c>
      <c r="BS97" s="1">
        <v>45064</v>
      </c>
      <c r="BT97">
        <v>403.839</v>
      </c>
      <c r="BU97">
        <v>408.48099999999999</v>
      </c>
      <c r="BV97">
        <v>403.61500000000001</v>
      </c>
      <c r="BW97">
        <v>408.053</v>
      </c>
      <c r="BX97">
        <v>99839051</v>
      </c>
    </row>
    <row r="98" spans="1:76" x14ac:dyDescent="0.45">
      <c r="A98" s="1">
        <v>45065</v>
      </c>
      <c r="B98">
        <v>247.47</v>
      </c>
      <c r="C98">
        <v>248.69</v>
      </c>
      <c r="D98">
        <v>243.41</v>
      </c>
      <c r="E98">
        <v>245.64</v>
      </c>
      <c r="F98">
        <v>21733581</v>
      </c>
      <c r="H98" s="1">
        <v>45065</v>
      </c>
      <c r="I98">
        <v>118.16</v>
      </c>
      <c r="J98">
        <v>118.31</v>
      </c>
      <c r="K98">
        <v>115.7</v>
      </c>
      <c r="L98">
        <v>116.25</v>
      </c>
      <c r="M98">
        <v>55056307</v>
      </c>
      <c r="O98" s="1">
        <v>45065</v>
      </c>
      <c r="P98">
        <v>123.10299999999999</v>
      </c>
      <c r="Q98">
        <v>125.515</v>
      </c>
      <c r="R98">
        <v>121.709</v>
      </c>
      <c r="S98">
        <v>122.31699999999999</v>
      </c>
      <c r="T98">
        <v>41503355</v>
      </c>
      <c r="V98" s="1">
        <v>45065</v>
      </c>
      <c r="W98">
        <v>363</v>
      </c>
      <c r="X98">
        <v>372.08</v>
      </c>
      <c r="Y98">
        <v>361.36</v>
      </c>
      <c r="Z98">
        <v>371.25</v>
      </c>
      <c r="AA98">
        <v>3856887</v>
      </c>
      <c r="AC98" s="1">
        <v>45065</v>
      </c>
      <c r="AD98">
        <v>212.96</v>
      </c>
      <c r="AE98">
        <v>213.24</v>
      </c>
      <c r="AF98">
        <v>209.93</v>
      </c>
      <c r="AG98">
        <v>210.36</v>
      </c>
      <c r="AH98">
        <v>6091604</v>
      </c>
      <c r="AJ98" s="1">
        <v>45065</v>
      </c>
      <c r="AK98">
        <v>102</v>
      </c>
      <c r="AL98">
        <v>102.346</v>
      </c>
      <c r="AM98">
        <v>100.55</v>
      </c>
      <c r="AN98">
        <v>102.06</v>
      </c>
      <c r="AO98">
        <v>8511245</v>
      </c>
      <c r="AQ98" s="1">
        <v>45065</v>
      </c>
      <c r="AR98">
        <v>109.199</v>
      </c>
      <c r="AS98">
        <v>109.199</v>
      </c>
      <c r="AT98">
        <v>108.121</v>
      </c>
      <c r="AU98">
        <v>108.581</v>
      </c>
      <c r="AV98">
        <v>8405844</v>
      </c>
      <c r="AX98" s="1">
        <v>45065</v>
      </c>
      <c r="AY98">
        <v>110.82</v>
      </c>
      <c r="AZ98">
        <v>110.82</v>
      </c>
      <c r="BA98">
        <v>106.645</v>
      </c>
      <c r="BB98">
        <v>107.38</v>
      </c>
      <c r="BC98">
        <v>9203689</v>
      </c>
      <c r="BE98" s="1">
        <v>45065</v>
      </c>
      <c r="BF98">
        <v>138.63</v>
      </c>
      <c r="BG98">
        <v>140.15</v>
      </c>
      <c r="BH98">
        <v>138.02000000000001</v>
      </c>
      <c r="BI98">
        <v>139.03</v>
      </c>
      <c r="BJ98">
        <v>7738251</v>
      </c>
      <c r="BL98" s="1">
        <v>45065</v>
      </c>
      <c r="BM98">
        <v>345.48</v>
      </c>
      <c r="BN98">
        <v>346.67</v>
      </c>
      <c r="BO98">
        <v>339.56</v>
      </c>
      <c r="BP98">
        <v>340.4</v>
      </c>
      <c r="BQ98">
        <v>983512</v>
      </c>
      <c r="BS98" s="1">
        <v>45065</v>
      </c>
      <c r="BT98">
        <v>408.96699999999998</v>
      </c>
      <c r="BU98">
        <v>409.50200000000001</v>
      </c>
      <c r="BV98">
        <v>406.22199999999998</v>
      </c>
      <c r="BW98">
        <v>407.46</v>
      </c>
      <c r="BX98">
        <v>106636400</v>
      </c>
    </row>
    <row r="99" spans="1:76" x14ac:dyDescent="0.45">
      <c r="A99" s="1">
        <v>45068</v>
      </c>
      <c r="B99">
        <v>245.41</v>
      </c>
      <c r="C99">
        <v>253.57</v>
      </c>
      <c r="D99">
        <v>245.12</v>
      </c>
      <c r="E99">
        <v>248.32</v>
      </c>
      <c r="F99">
        <v>27738479</v>
      </c>
      <c r="H99" s="1">
        <v>45068</v>
      </c>
      <c r="I99">
        <v>116.77</v>
      </c>
      <c r="J99">
        <v>116.77</v>
      </c>
      <c r="K99">
        <v>114.25</v>
      </c>
      <c r="L99">
        <v>115.01</v>
      </c>
      <c r="M99">
        <v>70741123</v>
      </c>
      <c r="O99" s="1">
        <v>45068</v>
      </c>
      <c r="P99">
        <v>122.496</v>
      </c>
      <c r="Q99">
        <v>125.974</v>
      </c>
      <c r="R99">
        <v>122.297</v>
      </c>
      <c r="S99">
        <v>124.598</v>
      </c>
      <c r="T99">
        <v>35380829</v>
      </c>
      <c r="V99" s="1">
        <v>45068</v>
      </c>
      <c r="W99">
        <v>371.25</v>
      </c>
      <c r="X99">
        <v>374.40249999999997</v>
      </c>
      <c r="Y99">
        <v>369.66</v>
      </c>
      <c r="Z99">
        <v>372.05</v>
      </c>
      <c r="AA99">
        <v>2627139</v>
      </c>
      <c r="AC99" s="1">
        <v>45068</v>
      </c>
      <c r="AD99">
        <v>209.17</v>
      </c>
      <c r="AE99">
        <v>212.82</v>
      </c>
      <c r="AF99">
        <v>209.04</v>
      </c>
      <c r="AG99">
        <v>210.26</v>
      </c>
      <c r="AH99">
        <v>3890834</v>
      </c>
      <c r="AJ99" s="1">
        <v>45068</v>
      </c>
      <c r="AK99">
        <v>101.32</v>
      </c>
      <c r="AL99">
        <v>103.41800000000001</v>
      </c>
      <c r="AM99">
        <v>101.23399999999999</v>
      </c>
      <c r="AN99">
        <v>102.27800000000001</v>
      </c>
      <c r="AO99">
        <v>6804695</v>
      </c>
      <c r="AQ99" s="1">
        <v>45068</v>
      </c>
      <c r="AR99">
        <v>108.545</v>
      </c>
      <c r="AS99">
        <v>109.404</v>
      </c>
      <c r="AT99">
        <v>105.745</v>
      </c>
      <c r="AU99">
        <v>105.849</v>
      </c>
      <c r="AV99">
        <v>7201381</v>
      </c>
      <c r="AX99" s="1">
        <v>45068</v>
      </c>
      <c r="AY99">
        <v>106.26</v>
      </c>
      <c r="AZ99">
        <v>110.73</v>
      </c>
      <c r="BA99">
        <v>106.2</v>
      </c>
      <c r="BB99">
        <v>109.93</v>
      </c>
      <c r="BC99">
        <v>7350588</v>
      </c>
      <c r="BE99" s="1">
        <v>45068</v>
      </c>
      <c r="BF99">
        <v>139.85</v>
      </c>
      <c r="BG99">
        <v>142.16999999999999</v>
      </c>
      <c r="BH99">
        <v>136.93</v>
      </c>
      <c r="BI99">
        <v>141.6</v>
      </c>
      <c r="BJ99">
        <v>8884932</v>
      </c>
      <c r="BL99" s="1">
        <v>45068</v>
      </c>
      <c r="BM99">
        <v>343.1</v>
      </c>
      <c r="BN99">
        <v>344.76</v>
      </c>
      <c r="BO99">
        <v>340.71</v>
      </c>
      <c r="BP99">
        <v>341.49</v>
      </c>
      <c r="BQ99">
        <v>960807</v>
      </c>
      <c r="BS99" s="1">
        <v>45068</v>
      </c>
      <c r="BT99">
        <v>407.48</v>
      </c>
      <c r="BU99">
        <v>409.18200000000002</v>
      </c>
      <c r="BV99">
        <v>406.22199999999998</v>
      </c>
      <c r="BW99">
        <v>407.62299999999999</v>
      </c>
      <c r="BX99">
        <v>62409323</v>
      </c>
    </row>
    <row r="100" spans="1:76" x14ac:dyDescent="0.45">
      <c r="A100" s="1">
        <v>45069</v>
      </c>
      <c r="B100">
        <v>246.81</v>
      </c>
      <c r="C100">
        <v>251.61</v>
      </c>
      <c r="D100">
        <v>246.65</v>
      </c>
      <c r="E100">
        <v>246.74</v>
      </c>
      <c r="F100">
        <v>17748115</v>
      </c>
      <c r="H100" s="1">
        <v>45069</v>
      </c>
      <c r="I100">
        <v>114.27</v>
      </c>
      <c r="J100">
        <v>117.14</v>
      </c>
      <c r="K100">
        <v>113.78</v>
      </c>
      <c r="L100">
        <v>114.99</v>
      </c>
      <c r="M100">
        <v>67576262</v>
      </c>
      <c r="O100" s="1">
        <v>45069</v>
      </c>
      <c r="P100">
        <v>123.712</v>
      </c>
      <c r="Q100">
        <v>124.175</v>
      </c>
      <c r="R100">
        <v>121.768</v>
      </c>
      <c r="S100">
        <v>122.117</v>
      </c>
      <c r="T100">
        <v>34169672</v>
      </c>
      <c r="V100" s="1">
        <v>45069</v>
      </c>
      <c r="W100">
        <v>371.81</v>
      </c>
      <c r="X100">
        <v>376.49</v>
      </c>
      <c r="Y100">
        <v>369.92</v>
      </c>
      <c r="Z100">
        <v>370.42</v>
      </c>
      <c r="AA100">
        <v>2967666</v>
      </c>
      <c r="AC100" s="1">
        <v>45069</v>
      </c>
      <c r="AD100">
        <v>207.74</v>
      </c>
      <c r="AE100">
        <v>209.64</v>
      </c>
      <c r="AF100">
        <v>206.47</v>
      </c>
      <c r="AG100">
        <v>206.64</v>
      </c>
      <c r="AH100">
        <v>4256810</v>
      </c>
      <c r="AJ100" s="1">
        <v>45069</v>
      </c>
      <c r="AK100">
        <v>101.5</v>
      </c>
      <c r="AL100">
        <v>102.35599999999999</v>
      </c>
      <c r="AM100">
        <v>99.97</v>
      </c>
      <c r="AN100">
        <v>100.02800000000001</v>
      </c>
      <c r="AO100">
        <v>5620700</v>
      </c>
      <c r="AQ100" s="1">
        <v>45069</v>
      </c>
      <c r="AR100">
        <v>105.087</v>
      </c>
      <c r="AS100">
        <v>105.236</v>
      </c>
      <c r="AT100">
        <v>102.999</v>
      </c>
      <c r="AU100">
        <v>103.565</v>
      </c>
      <c r="AV100">
        <v>7380567</v>
      </c>
      <c r="AX100" s="1">
        <v>45069</v>
      </c>
      <c r="AY100">
        <v>109</v>
      </c>
      <c r="AZ100">
        <v>109.70610000000001</v>
      </c>
      <c r="BA100">
        <v>105.67</v>
      </c>
      <c r="BB100">
        <v>106.25</v>
      </c>
      <c r="BC100">
        <v>6498151</v>
      </c>
      <c r="BE100" s="1">
        <v>45069</v>
      </c>
      <c r="BF100">
        <v>140.93</v>
      </c>
      <c r="BG100">
        <v>141.77000000000001</v>
      </c>
      <c r="BH100">
        <v>140.315</v>
      </c>
      <c r="BI100">
        <v>141.37</v>
      </c>
      <c r="BJ100">
        <v>5300177</v>
      </c>
      <c r="BL100" s="1">
        <v>45069</v>
      </c>
      <c r="BM100">
        <v>339.4</v>
      </c>
      <c r="BN100">
        <v>343</v>
      </c>
      <c r="BO100">
        <v>336.35</v>
      </c>
      <c r="BP100">
        <v>336.44</v>
      </c>
      <c r="BQ100">
        <v>724903</v>
      </c>
      <c r="BS100" s="1">
        <v>45069</v>
      </c>
      <c r="BT100">
        <v>405.96</v>
      </c>
      <c r="BU100">
        <v>407.55700000000002</v>
      </c>
      <c r="BV100">
        <v>402.65100000000001</v>
      </c>
      <c r="BW100">
        <v>403.05</v>
      </c>
      <c r="BX100">
        <v>88749690</v>
      </c>
    </row>
    <row r="101" spans="1:76" x14ac:dyDescent="0.45">
      <c r="A101" s="1">
        <v>45070</v>
      </c>
      <c r="B101">
        <v>245.28</v>
      </c>
      <c r="C101">
        <v>249.58920000000001</v>
      </c>
      <c r="D101">
        <v>244.952</v>
      </c>
      <c r="E101">
        <v>249.21</v>
      </c>
      <c r="F101">
        <v>17724338</v>
      </c>
      <c r="H101" s="1">
        <v>45070</v>
      </c>
      <c r="I101">
        <v>115.35</v>
      </c>
      <c r="J101">
        <v>117.34</v>
      </c>
      <c r="K101">
        <v>115.02</v>
      </c>
      <c r="L101">
        <v>116.75</v>
      </c>
      <c r="M101">
        <v>63487938</v>
      </c>
      <c r="O101" s="1">
        <v>45070</v>
      </c>
      <c r="P101">
        <v>120.68300000000001</v>
      </c>
      <c r="Q101">
        <v>121.47</v>
      </c>
      <c r="R101">
        <v>119.42700000000001</v>
      </c>
      <c r="S101">
        <v>120.46299999999999</v>
      </c>
      <c r="T101">
        <v>34306550</v>
      </c>
      <c r="V101" s="1">
        <v>45070</v>
      </c>
      <c r="W101">
        <v>368.375</v>
      </c>
      <c r="X101">
        <v>369.06</v>
      </c>
      <c r="Y101">
        <v>361.72</v>
      </c>
      <c r="Z101">
        <v>365.76</v>
      </c>
      <c r="AA101">
        <v>2666564</v>
      </c>
      <c r="AC101" s="1">
        <v>45070</v>
      </c>
      <c r="AD101">
        <v>206.04</v>
      </c>
      <c r="AE101">
        <v>210.21</v>
      </c>
      <c r="AF101">
        <v>205.42</v>
      </c>
      <c r="AG101">
        <v>209.06</v>
      </c>
      <c r="AH101">
        <v>4894012</v>
      </c>
      <c r="AJ101" s="1">
        <v>45070</v>
      </c>
      <c r="AK101">
        <v>99.343999999999994</v>
      </c>
      <c r="AL101">
        <v>101.252</v>
      </c>
      <c r="AM101">
        <v>98.825999999999993</v>
      </c>
      <c r="AN101">
        <v>100.51</v>
      </c>
      <c r="AO101">
        <v>5494950</v>
      </c>
      <c r="AQ101" s="1">
        <v>45070</v>
      </c>
      <c r="AR101">
        <v>102.96599999999999</v>
      </c>
      <c r="AS101">
        <v>103.788</v>
      </c>
      <c r="AT101">
        <v>101.91200000000001</v>
      </c>
      <c r="AU101">
        <v>103.10599999999999</v>
      </c>
      <c r="AV101">
        <v>6877518</v>
      </c>
      <c r="AX101" s="1">
        <v>45070</v>
      </c>
      <c r="AY101">
        <v>105.46</v>
      </c>
      <c r="AZ101">
        <v>106.59</v>
      </c>
      <c r="BA101">
        <v>103.8201</v>
      </c>
      <c r="BB101">
        <v>105.71</v>
      </c>
      <c r="BC101">
        <v>5371655</v>
      </c>
      <c r="BE101" s="1">
        <v>45070</v>
      </c>
      <c r="BF101">
        <v>141.4</v>
      </c>
      <c r="BG101">
        <v>141.66999999999999</v>
      </c>
      <c r="BH101">
        <v>139.88999999999999</v>
      </c>
      <c r="BI101">
        <v>140</v>
      </c>
      <c r="BJ101">
        <v>4794589</v>
      </c>
      <c r="BL101" s="1">
        <v>45070</v>
      </c>
      <c r="BM101">
        <v>335.88</v>
      </c>
      <c r="BN101">
        <v>336.28</v>
      </c>
      <c r="BO101">
        <v>330.39</v>
      </c>
      <c r="BP101">
        <v>331.24</v>
      </c>
      <c r="BQ101">
        <v>1128696</v>
      </c>
      <c r="BS101" s="1">
        <v>45070</v>
      </c>
      <c r="BT101">
        <v>401.42500000000001</v>
      </c>
      <c r="BU101">
        <v>401.81400000000002</v>
      </c>
      <c r="BV101">
        <v>398.952</v>
      </c>
      <c r="BW101">
        <v>400.13</v>
      </c>
      <c r="BX101">
        <v>91657399</v>
      </c>
    </row>
    <row r="102" spans="1:76" x14ac:dyDescent="0.45">
      <c r="A102" s="1">
        <v>45071</v>
      </c>
      <c r="B102">
        <v>253.4</v>
      </c>
      <c r="C102">
        <v>255.62</v>
      </c>
      <c r="D102">
        <v>249.17</v>
      </c>
      <c r="E102">
        <v>252.69</v>
      </c>
      <c r="F102">
        <v>22371435</v>
      </c>
      <c r="H102" s="1">
        <v>45071</v>
      </c>
      <c r="I102">
        <v>116.63</v>
      </c>
      <c r="J102">
        <v>116.87</v>
      </c>
      <c r="K102">
        <v>114.31</v>
      </c>
      <c r="L102">
        <v>115</v>
      </c>
      <c r="M102">
        <v>66496681</v>
      </c>
      <c r="O102" s="1">
        <v>45071</v>
      </c>
      <c r="P102">
        <v>124.07</v>
      </c>
      <c r="Q102">
        <v>124.867</v>
      </c>
      <c r="R102">
        <v>121.52</v>
      </c>
      <c r="S102">
        <v>123.03400000000001</v>
      </c>
      <c r="T102">
        <v>42470389</v>
      </c>
      <c r="V102" s="1">
        <v>45071</v>
      </c>
      <c r="W102">
        <v>375.49</v>
      </c>
      <c r="X102">
        <v>397.6515</v>
      </c>
      <c r="Y102">
        <v>374.09</v>
      </c>
      <c r="Z102">
        <v>392.06</v>
      </c>
      <c r="AA102">
        <v>7029991</v>
      </c>
      <c r="AC102" s="1">
        <v>45071</v>
      </c>
      <c r="AD102">
        <v>212.02</v>
      </c>
      <c r="AE102">
        <v>212.33</v>
      </c>
      <c r="AF102">
        <v>208.44</v>
      </c>
      <c r="AG102">
        <v>209.91</v>
      </c>
      <c r="AH102">
        <v>6496676</v>
      </c>
      <c r="AJ102" s="1">
        <v>45071</v>
      </c>
      <c r="AK102">
        <v>104.658</v>
      </c>
      <c r="AL102">
        <v>107.96</v>
      </c>
      <c r="AM102">
        <v>103.56</v>
      </c>
      <c r="AN102">
        <v>106.35599999999999</v>
      </c>
      <c r="AO102">
        <v>15816520</v>
      </c>
      <c r="AQ102" s="1">
        <v>45071</v>
      </c>
      <c r="AR102">
        <v>103.563</v>
      </c>
      <c r="AS102">
        <v>103.571</v>
      </c>
      <c r="AT102">
        <v>100.958</v>
      </c>
      <c r="AU102">
        <v>101.989</v>
      </c>
      <c r="AV102">
        <v>9684542</v>
      </c>
      <c r="AX102" s="1">
        <v>45071</v>
      </c>
      <c r="AY102">
        <v>106.1</v>
      </c>
      <c r="AZ102">
        <v>106.52</v>
      </c>
      <c r="BA102">
        <v>103.74</v>
      </c>
      <c r="BB102">
        <v>104.42</v>
      </c>
      <c r="BC102">
        <v>4834459</v>
      </c>
      <c r="BE102" s="1">
        <v>45071</v>
      </c>
      <c r="BF102">
        <v>136.43</v>
      </c>
      <c r="BG102">
        <v>137.30000000000001</v>
      </c>
      <c r="BH102">
        <v>134.91999999999999</v>
      </c>
      <c r="BI102">
        <v>135.76</v>
      </c>
      <c r="BJ102">
        <v>9328447</v>
      </c>
      <c r="BL102" s="1">
        <v>45071</v>
      </c>
      <c r="BM102">
        <v>327.39999999999998</v>
      </c>
      <c r="BN102">
        <v>334.17</v>
      </c>
      <c r="BO102">
        <v>319.62</v>
      </c>
      <c r="BP102">
        <v>319.66000000000003</v>
      </c>
      <c r="BQ102">
        <v>1509956</v>
      </c>
      <c r="BS102" s="1">
        <v>45071</v>
      </c>
      <c r="BT102">
        <v>403.68200000000002</v>
      </c>
      <c r="BU102">
        <v>405.065</v>
      </c>
      <c r="BV102">
        <v>401.41500000000002</v>
      </c>
      <c r="BW102">
        <v>403.59500000000003</v>
      </c>
      <c r="BX102">
        <v>93453206</v>
      </c>
    </row>
    <row r="103" spans="1:76" x14ac:dyDescent="0.45">
      <c r="A103" s="1">
        <v>45072</v>
      </c>
      <c r="B103">
        <v>252.93</v>
      </c>
      <c r="C103">
        <v>262.3107</v>
      </c>
      <c r="D103">
        <v>252.71</v>
      </c>
      <c r="E103">
        <v>262.04000000000002</v>
      </c>
      <c r="F103">
        <v>25768663</v>
      </c>
      <c r="H103" s="1">
        <v>45072</v>
      </c>
      <c r="I103">
        <v>116.04</v>
      </c>
      <c r="J103">
        <v>121.5</v>
      </c>
      <c r="K103">
        <v>116.02</v>
      </c>
      <c r="L103">
        <v>120.11</v>
      </c>
      <c r="M103">
        <v>96779889</v>
      </c>
      <c r="O103" s="1">
        <v>45072</v>
      </c>
      <c r="P103">
        <v>122.72499999999999</v>
      </c>
      <c r="Q103">
        <v>124.807</v>
      </c>
      <c r="R103">
        <v>122.008</v>
      </c>
      <c r="S103">
        <v>124.16</v>
      </c>
      <c r="T103">
        <v>35765120</v>
      </c>
      <c r="V103" s="1">
        <v>45072</v>
      </c>
      <c r="W103">
        <v>396.72</v>
      </c>
      <c r="X103">
        <v>416.36</v>
      </c>
      <c r="Y103">
        <v>396.57</v>
      </c>
      <c r="Z103">
        <v>415.39</v>
      </c>
      <c r="AA103">
        <v>7833550</v>
      </c>
      <c r="AC103" s="1">
        <v>45072</v>
      </c>
      <c r="AD103">
        <v>212.8</v>
      </c>
      <c r="AE103">
        <v>216.15</v>
      </c>
      <c r="AF103">
        <v>212.55</v>
      </c>
      <c r="AG103">
        <v>215.44</v>
      </c>
      <c r="AH103">
        <v>6933320</v>
      </c>
      <c r="AJ103" s="1">
        <v>45072</v>
      </c>
      <c r="AK103">
        <v>106.928</v>
      </c>
      <c r="AL103">
        <v>109.91200000000001</v>
      </c>
      <c r="AM103">
        <v>106.36199999999999</v>
      </c>
      <c r="AN103">
        <v>107.492</v>
      </c>
      <c r="AO103">
        <v>10673055</v>
      </c>
      <c r="AQ103" s="1">
        <v>45072</v>
      </c>
      <c r="AR103">
        <v>102.68</v>
      </c>
      <c r="AS103">
        <v>104.617</v>
      </c>
      <c r="AT103">
        <v>101.637</v>
      </c>
      <c r="AU103">
        <v>101.744</v>
      </c>
      <c r="AV103">
        <v>11853083</v>
      </c>
      <c r="AX103" s="1">
        <v>45072</v>
      </c>
      <c r="AY103">
        <v>105.18</v>
      </c>
      <c r="AZ103">
        <v>107.61499999999999</v>
      </c>
      <c r="BA103">
        <v>104.99</v>
      </c>
      <c r="BB103">
        <v>106.81</v>
      </c>
      <c r="BC103">
        <v>4680146</v>
      </c>
      <c r="BE103" s="1">
        <v>45072</v>
      </c>
      <c r="BF103">
        <v>135.24</v>
      </c>
      <c r="BG103">
        <v>136.47999999999999</v>
      </c>
      <c r="BH103">
        <v>134.1</v>
      </c>
      <c r="BI103">
        <v>135.15</v>
      </c>
      <c r="BJ103">
        <v>8849023</v>
      </c>
      <c r="BL103" s="1">
        <v>45072</v>
      </c>
      <c r="BM103">
        <v>319.66000000000003</v>
      </c>
      <c r="BN103">
        <v>330.93</v>
      </c>
      <c r="BO103">
        <v>315.02</v>
      </c>
      <c r="BP103">
        <v>330.25</v>
      </c>
      <c r="BQ103">
        <v>1428227</v>
      </c>
      <c r="BS103" s="1">
        <v>45072</v>
      </c>
      <c r="BT103">
        <v>404.25599999999997</v>
      </c>
      <c r="BU103">
        <v>409.55</v>
      </c>
      <c r="BV103">
        <v>404.17899999999997</v>
      </c>
      <c r="BW103">
        <v>408.822</v>
      </c>
      <c r="BX103">
        <v>96400144</v>
      </c>
    </row>
    <row r="104" spans="1:76" x14ac:dyDescent="0.45">
      <c r="A104" s="1">
        <v>45076</v>
      </c>
      <c r="B104">
        <v>265.25</v>
      </c>
      <c r="C104">
        <v>268.64999999999998</v>
      </c>
      <c r="D104">
        <v>261.29000000000002</v>
      </c>
      <c r="E104">
        <v>262.52</v>
      </c>
      <c r="F104">
        <v>23816483</v>
      </c>
      <c r="H104" s="1">
        <v>45076</v>
      </c>
      <c r="I104">
        <v>122.37</v>
      </c>
      <c r="J104">
        <v>122.92</v>
      </c>
      <c r="K104">
        <v>119.855</v>
      </c>
      <c r="L104">
        <v>121.66</v>
      </c>
      <c r="M104">
        <v>64314808</v>
      </c>
      <c r="O104" s="1">
        <v>45076</v>
      </c>
      <c r="P104">
        <v>125.187</v>
      </c>
      <c r="Q104">
        <v>125.20699999999999</v>
      </c>
      <c r="R104">
        <v>121.56</v>
      </c>
      <c r="S104">
        <v>123.223</v>
      </c>
      <c r="T104">
        <v>35203814</v>
      </c>
      <c r="V104" s="1">
        <v>45076</v>
      </c>
      <c r="W104">
        <v>429.94</v>
      </c>
      <c r="X104">
        <v>432.99</v>
      </c>
      <c r="Y104">
        <v>416.08</v>
      </c>
      <c r="Z104">
        <v>417.21</v>
      </c>
      <c r="AA104">
        <v>5332305</v>
      </c>
      <c r="AC104" s="1">
        <v>45076</v>
      </c>
      <c r="AD104">
        <v>219.27</v>
      </c>
      <c r="AE104">
        <v>222.14</v>
      </c>
      <c r="AF104">
        <v>215.73</v>
      </c>
      <c r="AG104">
        <v>218.87</v>
      </c>
      <c r="AH104">
        <v>10421048</v>
      </c>
      <c r="AJ104" s="1">
        <v>45076</v>
      </c>
      <c r="AK104">
        <v>109.6</v>
      </c>
      <c r="AL104">
        <v>111.316</v>
      </c>
      <c r="AM104">
        <v>108.874</v>
      </c>
      <c r="AN104">
        <v>109.824</v>
      </c>
      <c r="AO104">
        <v>9686690</v>
      </c>
      <c r="AQ104" s="1">
        <v>45076</v>
      </c>
      <c r="AR104">
        <v>101.90600000000001</v>
      </c>
      <c r="AS104">
        <v>102.339</v>
      </c>
      <c r="AT104">
        <v>98.956699999999998</v>
      </c>
      <c r="AU104">
        <v>99.296099999999996</v>
      </c>
      <c r="AV104">
        <v>12369707</v>
      </c>
      <c r="AX104" s="1">
        <v>45076</v>
      </c>
      <c r="AY104">
        <v>107.72499999999999</v>
      </c>
      <c r="AZ104">
        <v>108.78870000000001</v>
      </c>
      <c r="BA104">
        <v>106.02</v>
      </c>
      <c r="BB104">
        <v>107.19</v>
      </c>
      <c r="BC104">
        <v>5460117</v>
      </c>
      <c r="BE104" s="1">
        <v>45076</v>
      </c>
      <c r="BF104">
        <v>134.16999999999999</v>
      </c>
      <c r="BG104">
        <v>135.79</v>
      </c>
      <c r="BH104">
        <v>133.71</v>
      </c>
      <c r="BI104">
        <v>135.12</v>
      </c>
      <c r="BJ104">
        <v>6874746</v>
      </c>
      <c r="BL104" s="1">
        <v>45076</v>
      </c>
      <c r="BM104">
        <v>332</v>
      </c>
      <c r="BN104">
        <v>336.65</v>
      </c>
      <c r="BO104">
        <v>329.52499999999998</v>
      </c>
      <c r="BP104">
        <v>333.34</v>
      </c>
      <c r="BQ104">
        <v>1035248</v>
      </c>
      <c r="BS104" s="1">
        <v>45076</v>
      </c>
      <c r="BT104">
        <v>410.779</v>
      </c>
      <c r="BU104">
        <v>411.31400000000002</v>
      </c>
      <c r="BV104">
        <v>407.57</v>
      </c>
      <c r="BW104">
        <v>408.97699999999998</v>
      </c>
      <c r="BX104">
        <v>74194083</v>
      </c>
    </row>
    <row r="105" spans="1:76" x14ac:dyDescent="0.45">
      <c r="A105" s="1">
        <v>45077</v>
      </c>
      <c r="B105">
        <v>260</v>
      </c>
      <c r="C105">
        <v>265</v>
      </c>
      <c r="D105">
        <v>258.45</v>
      </c>
      <c r="E105">
        <v>264.72000000000003</v>
      </c>
      <c r="F105">
        <v>25473690</v>
      </c>
      <c r="H105" s="1">
        <v>45077</v>
      </c>
      <c r="I105">
        <v>121.45</v>
      </c>
      <c r="J105">
        <v>122.04</v>
      </c>
      <c r="K105">
        <v>119.17</v>
      </c>
      <c r="L105">
        <v>120.58</v>
      </c>
      <c r="M105">
        <v>72800787</v>
      </c>
      <c r="O105" s="1">
        <v>45077</v>
      </c>
      <c r="P105">
        <v>122.307</v>
      </c>
      <c r="Q105">
        <v>123.61199999999999</v>
      </c>
      <c r="R105">
        <v>122.05800000000001</v>
      </c>
      <c r="S105">
        <v>122.426</v>
      </c>
      <c r="T105">
        <v>37461096</v>
      </c>
      <c r="V105" s="1">
        <v>45077</v>
      </c>
      <c r="W105">
        <v>413.9</v>
      </c>
      <c r="X105">
        <v>421.36</v>
      </c>
      <c r="Y105">
        <v>410.70100000000002</v>
      </c>
      <c r="Z105">
        <v>417.79</v>
      </c>
      <c r="AA105">
        <v>5158453</v>
      </c>
      <c r="AC105" s="1">
        <v>45077</v>
      </c>
      <c r="AD105">
        <v>219.55</v>
      </c>
      <c r="AE105">
        <v>225</v>
      </c>
      <c r="AF105">
        <v>217.06</v>
      </c>
      <c r="AG105">
        <v>223.38</v>
      </c>
      <c r="AH105">
        <v>19624026</v>
      </c>
      <c r="AJ105" s="1">
        <v>45077</v>
      </c>
      <c r="AK105">
        <v>107.866</v>
      </c>
      <c r="AL105">
        <v>109.652</v>
      </c>
      <c r="AM105">
        <v>106.759</v>
      </c>
      <c r="AN105">
        <v>108.956</v>
      </c>
      <c r="AO105">
        <v>11928880</v>
      </c>
      <c r="AQ105" s="1">
        <v>45077</v>
      </c>
      <c r="AR105">
        <v>98.8245</v>
      </c>
      <c r="AS105">
        <v>99.071299999999994</v>
      </c>
      <c r="AT105">
        <v>96.474999999999994</v>
      </c>
      <c r="AU105">
        <v>98.510900000000007</v>
      </c>
      <c r="AV105">
        <v>20964083</v>
      </c>
      <c r="AX105" s="1">
        <v>45077</v>
      </c>
      <c r="AY105">
        <v>105.6</v>
      </c>
      <c r="AZ105">
        <v>110.095</v>
      </c>
      <c r="BA105">
        <v>103.74</v>
      </c>
      <c r="BB105">
        <v>109.77</v>
      </c>
      <c r="BC105">
        <v>10263068</v>
      </c>
      <c r="BE105" s="1">
        <v>45077</v>
      </c>
      <c r="BF105">
        <v>136.13999999999999</v>
      </c>
      <c r="BG105">
        <v>138.72999999999999</v>
      </c>
      <c r="BH105">
        <v>135.32</v>
      </c>
      <c r="BI105">
        <v>137.25</v>
      </c>
      <c r="BJ105">
        <v>7811230</v>
      </c>
      <c r="BL105" s="1">
        <v>45077</v>
      </c>
      <c r="BM105">
        <v>333.43</v>
      </c>
      <c r="BN105">
        <v>333.62</v>
      </c>
      <c r="BO105">
        <v>325.51</v>
      </c>
      <c r="BP105">
        <v>326.14999999999998</v>
      </c>
      <c r="BQ105">
        <v>2019375</v>
      </c>
      <c r="BS105" s="1">
        <v>45077</v>
      </c>
      <c r="BT105">
        <v>407.12900000000002</v>
      </c>
      <c r="BU105">
        <v>408.04300000000001</v>
      </c>
      <c r="BV105">
        <v>405.12299999999999</v>
      </c>
      <c r="BW105">
        <v>406.709</v>
      </c>
      <c r="BX105">
        <v>113847111</v>
      </c>
    </row>
    <row r="106" spans="1:76" x14ac:dyDescent="0.45">
      <c r="A106" s="1">
        <v>45078</v>
      </c>
      <c r="B106">
        <v>265.89999999999998</v>
      </c>
      <c r="C106">
        <v>274</v>
      </c>
      <c r="D106">
        <v>265.89</v>
      </c>
      <c r="E106">
        <v>272.61</v>
      </c>
      <c r="F106">
        <v>25609508</v>
      </c>
      <c r="H106" s="1">
        <v>45078</v>
      </c>
      <c r="I106">
        <v>120.69</v>
      </c>
      <c r="J106">
        <v>123.49</v>
      </c>
      <c r="K106">
        <v>119.93</v>
      </c>
      <c r="L106">
        <v>122.77</v>
      </c>
      <c r="M106">
        <v>54375131</v>
      </c>
      <c r="O106" s="1">
        <v>45078</v>
      </c>
      <c r="P106">
        <v>122.371</v>
      </c>
      <c r="Q106">
        <v>123.97</v>
      </c>
      <c r="R106">
        <v>122.17700000000001</v>
      </c>
      <c r="S106">
        <v>123.273</v>
      </c>
      <c r="T106">
        <v>30884237</v>
      </c>
      <c r="V106" s="1">
        <v>45078</v>
      </c>
      <c r="W106">
        <v>412.29</v>
      </c>
      <c r="X106">
        <v>430.6</v>
      </c>
      <c r="Y106">
        <v>412.29</v>
      </c>
      <c r="Z106">
        <v>426.75</v>
      </c>
      <c r="AA106">
        <v>4443071</v>
      </c>
      <c r="AC106" s="1">
        <v>45078</v>
      </c>
      <c r="AD106">
        <v>208.22</v>
      </c>
      <c r="AE106">
        <v>215.36</v>
      </c>
      <c r="AF106">
        <v>206.06</v>
      </c>
      <c r="AG106">
        <v>212.9</v>
      </c>
      <c r="AH106">
        <v>20907358</v>
      </c>
      <c r="AJ106" s="1">
        <v>45078</v>
      </c>
      <c r="AK106">
        <v>106.96</v>
      </c>
      <c r="AL106">
        <v>110.124</v>
      </c>
      <c r="AM106">
        <v>106.404</v>
      </c>
      <c r="AN106">
        <v>108.592</v>
      </c>
      <c r="AO106">
        <v>7399035</v>
      </c>
      <c r="AQ106" s="1">
        <v>45078</v>
      </c>
      <c r="AR106">
        <v>98.288899999999998</v>
      </c>
      <c r="AS106">
        <v>100.845</v>
      </c>
      <c r="AT106">
        <v>98.179900000000004</v>
      </c>
      <c r="AU106">
        <v>100.129</v>
      </c>
      <c r="AV106">
        <v>8128890</v>
      </c>
      <c r="AX106" s="1">
        <v>45078</v>
      </c>
      <c r="AY106">
        <v>109.84</v>
      </c>
      <c r="AZ106">
        <v>113.54</v>
      </c>
      <c r="BA106">
        <v>109.11</v>
      </c>
      <c r="BB106">
        <v>112.16</v>
      </c>
      <c r="BC106">
        <v>6644088</v>
      </c>
      <c r="BE106" s="1">
        <v>45078</v>
      </c>
      <c r="BF106">
        <v>137.36000000000001</v>
      </c>
      <c r="BG106">
        <v>139.19999999999999</v>
      </c>
      <c r="BH106">
        <v>137.18</v>
      </c>
      <c r="BI106">
        <v>138.91</v>
      </c>
      <c r="BJ106">
        <v>6245595</v>
      </c>
      <c r="BL106" s="1">
        <v>45078</v>
      </c>
      <c r="BM106">
        <v>328.15</v>
      </c>
      <c r="BN106">
        <v>330.32</v>
      </c>
      <c r="BO106">
        <v>319.07</v>
      </c>
      <c r="BP106">
        <v>328.02</v>
      </c>
      <c r="BQ106">
        <v>961134</v>
      </c>
      <c r="BS106" s="1">
        <v>45078</v>
      </c>
      <c r="BT106">
        <v>406.94400000000002</v>
      </c>
      <c r="BU106">
        <v>411.64400000000001</v>
      </c>
      <c r="BV106">
        <v>405.678</v>
      </c>
      <c r="BW106">
        <v>410.57400000000001</v>
      </c>
      <c r="BX106">
        <v>91299188</v>
      </c>
    </row>
    <row r="107" spans="1:76" x14ac:dyDescent="0.45">
      <c r="A107" s="1">
        <v>45079</v>
      </c>
      <c r="B107">
        <v>272.66000000000003</v>
      </c>
      <c r="C107">
        <v>275.35000000000002</v>
      </c>
      <c r="D107">
        <v>271.12</v>
      </c>
      <c r="E107">
        <v>272.61</v>
      </c>
      <c r="F107">
        <v>19416930</v>
      </c>
      <c r="H107" s="1">
        <v>45079</v>
      </c>
      <c r="I107">
        <v>124.92</v>
      </c>
      <c r="J107">
        <v>126.39</v>
      </c>
      <c r="K107">
        <v>124.015</v>
      </c>
      <c r="L107">
        <v>124.25</v>
      </c>
      <c r="M107">
        <v>61264414</v>
      </c>
      <c r="O107" s="1">
        <v>45079</v>
      </c>
      <c r="P107">
        <v>123.542</v>
      </c>
      <c r="Q107">
        <v>125.694</v>
      </c>
      <c r="R107">
        <v>123.313</v>
      </c>
      <c r="S107">
        <v>124.22</v>
      </c>
      <c r="T107">
        <v>27077952</v>
      </c>
      <c r="V107" s="1">
        <v>45079</v>
      </c>
      <c r="W107">
        <v>432</v>
      </c>
      <c r="X107">
        <v>438.5308</v>
      </c>
      <c r="Y107">
        <v>430.36</v>
      </c>
      <c r="Z107">
        <v>436.37</v>
      </c>
      <c r="AA107">
        <v>4334768</v>
      </c>
      <c r="AC107" s="1">
        <v>45079</v>
      </c>
      <c r="AD107">
        <v>212.9</v>
      </c>
      <c r="AE107">
        <v>216.14</v>
      </c>
      <c r="AF107">
        <v>210.43</v>
      </c>
      <c r="AG107">
        <v>213.03</v>
      </c>
      <c r="AH107">
        <v>11026890</v>
      </c>
      <c r="AJ107" s="1">
        <v>45079</v>
      </c>
      <c r="AK107">
        <v>109.2</v>
      </c>
      <c r="AL107">
        <v>110.88800000000001</v>
      </c>
      <c r="AM107">
        <v>108.256</v>
      </c>
      <c r="AN107">
        <v>109.636</v>
      </c>
      <c r="AO107">
        <v>6390995</v>
      </c>
      <c r="AQ107" s="1">
        <v>45079</v>
      </c>
      <c r="AR107">
        <v>101.202</v>
      </c>
      <c r="AS107">
        <v>103.446</v>
      </c>
      <c r="AT107">
        <v>100.85599999999999</v>
      </c>
      <c r="AU107">
        <v>103.099</v>
      </c>
      <c r="AV107">
        <v>8337108</v>
      </c>
      <c r="AX107" s="1">
        <v>45079</v>
      </c>
      <c r="AY107">
        <v>112.93</v>
      </c>
      <c r="AZ107">
        <v>118.45</v>
      </c>
      <c r="BA107">
        <v>112.93</v>
      </c>
      <c r="BB107">
        <v>118.06</v>
      </c>
      <c r="BC107">
        <v>10149972</v>
      </c>
      <c r="BE107" s="1">
        <v>45079</v>
      </c>
      <c r="BF107">
        <v>129</v>
      </c>
      <c r="BG107">
        <v>131.35</v>
      </c>
      <c r="BH107">
        <v>124.9199</v>
      </c>
      <c r="BI107">
        <v>131.19</v>
      </c>
      <c r="BJ107">
        <v>37260239</v>
      </c>
      <c r="BL107" s="1">
        <v>45079</v>
      </c>
      <c r="BM107">
        <v>326.47000000000003</v>
      </c>
      <c r="BN107">
        <v>334.92</v>
      </c>
      <c r="BO107">
        <v>324.2</v>
      </c>
      <c r="BP107">
        <v>329.32</v>
      </c>
      <c r="BQ107">
        <v>1066267</v>
      </c>
      <c r="BS107" s="1">
        <v>45079</v>
      </c>
      <c r="BT107">
        <v>413.18200000000002</v>
      </c>
      <c r="BU107">
        <v>417.30900000000003</v>
      </c>
      <c r="BV107">
        <v>412.64699999999999</v>
      </c>
      <c r="BW107">
        <v>416.51</v>
      </c>
      <c r="BX107">
        <v>93930496</v>
      </c>
    </row>
    <row r="108" spans="1:76" x14ac:dyDescent="0.45">
      <c r="A108" s="1">
        <v>45082</v>
      </c>
      <c r="B108">
        <v>270.3</v>
      </c>
      <c r="C108">
        <v>275.57</v>
      </c>
      <c r="D108">
        <v>269.56</v>
      </c>
      <c r="E108">
        <v>271.39</v>
      </c>
      <c r="F108">
        <v>20742946</v>
      </c>
      <c r="H108" s="1">
        <v>45082</v>
      </c>
      <c r="I108">
        <v>123.36</v>
      </c>
      <c r="J108">
        <v>125.8</v>
      </c>
      <c r="K108">
        <v>123.03</v>
      </c>
      <c r="L108">
        <v>125.3</v>
      </c>
      <c r="M108">
        <v>47950128</v>
      </c>
      <c r="O108" s="1">
        <v>45082</v>
      </c>
      <c r="P108">
        <v>123.562</v>
      </c>
      <c r="Q108">
        <v>126.96899999999999</v>
      </c>
      <c r="R108">
        <v>123.393</v>
      </c>
      <c r="S108">
        <v>125.55500000000001</v>
      </c>
      <c r="T108">
        <v>32422641</v>
      </c>
      <c r="V108" s="1">
        <v>45082</v>
      </c>
      <c r="W108">
        <v>433.01</v>
      </c>
      <c r="X108">
        <v>440.37990000000002</v>
      </c>
      <c r="Y108">
        <v>426.96</v>
      </c>
      <c r="Z108">
        <v>434.18</v>
      </c>
      <c r="AA108">
        <v>3447429</v>
      </c>
      <c r="AC108" s="1">
        <v>45082</v>
      </c>
      <c r="AD108">
        <v>210.47</v>
      </c>
      <c r="AE108">
        <v>212.32</v>
      </c>
      <c r="AF108">
        <v>207.05500000000001</v>
      </c>
      <c r="AG108">
        <v>209.86</v>
      </c>
      <c r="AH108">
        <v>7804410</v>
      </c>
      <c r="AJ108" s="1">
        <v>45082</v>
      </c>
      <c r="AK108">
        <v>109.616</v>
      </c>
      <c r="AL108">
        <v>111.97199999999999</v>
      </c>
      <c r="AM108">
        <v>108.474</v>
      </c>
      <c r="AN108">
        <v>111.342</v>
      </c>
      <c r="AO108">
        <v>6580945</v>
      </c>
      <c r="AQ108" s="1">
        <v>45082</v>
      </c>
      <c r="AR108">
        <v>102.776</v>
      </c>
      <c r="AS108">
        <v>105.024</v>
      </c>
      <c r="AT108">
        <v>102.776</v>
      </c>
      <c r="AU108">
        <v>104.871</v>
      </c>
      <c r="AV108">
        <v>7971275</v>
      </c>
      <c r="AX108" s="1">
        <v>45082</v>
      </c>
      <c r="AY108">
        <v>115.12</v>
      </c>
      <c r="AZ108">
        <v>116.595</v>
      </c>
      <c r="BA108">
        <v>112.315</v>
      </c>
      <c r="BB108">
        <v>115.69</v>
      </c>
      <c r="BC108">
        <v>8324362</v>
      </c>
      <c r="BE108" s="1">
        <v>45082</v>
      </c>
      <c r="BF108">
        <v>132</v>
      </c>
      <c r="BG108">
        <v>133.01</v>
      </c>
      <c r="BH108">
        <v>130.88999999999999</v>
      </c>
      <c r="BI108">
        <v>132.22</v>
      </c>
      <c r="BJ108">
        <v>9068413</v>
      </c>
      <c r="BL108" s="1">
        <v>45082</v>
      </c>
      <c r="BM108">
        <v>332.44</v>
      </c>
      <c r="BN108">
        <v>336.12</v>
      </c>
      <c r="BO108">
        <v>330.38</v>
      </c>
      <c r="BP108">
        <v>334.91</v>
      </c>
      <c r="BQ108">
        <v>872725</v>
      </c>
      <c r="BS108" s="1">
        <v>45082</v>
      </c>
      <c r="BT108">
        <v>416.86099999999999</v>
      </c>
      <c r="BU108">
        <v>418.166</v>
      </c>
      <c r="BV108">
        <v>415.00200000000001</v>
      </c>
      <c r="BW108">
        <v>415.71300000000002</v>
      </c>
      <c r="BX108">
        <v>67253228</v>
      </c>
    </row>
    <row r="109" spans="1:76" x14ac:dyDescent="0.45">
      <c r="A109" s="1">
        <v>45083</v>
      </c>
      <c r="B109">
        <v>270.14</v>
      </c>
      <c r="C109">
        <v>276.57</v>
      </c>
      <c r="D109">
        <v>269.69</v>
      </c>
      <c r="E109">
        <v>271.12</v>
      </c>
      <c r="F109">
        <v>19419010</v>
      </c>
      <c r="H109" s="1">
        <v>45083</v>
      </c>
      <c r="I109">
        <v>125.07</v>
      </c>
      <c r="J109">
        <v>127.4</v>
      </c>
      <c r="K109">
        <v>125</v>
      </c>
      <c r="L109">
        <v>126.61</v>
      </c>
      <c r="M109">
        <v>45695212</v>
      </c>
      <c r="O109" s="1">
        <v>45083</v>
      </c>
      <c r="P109">
        <v>125.55500000000001</v>
      </c>
      <c r="Q109">
        <v>127.827</v>
      </c>
      <c r="R109">
        <v>124.907</v>
      </c>
      <c r="S109">
        <v>126.85</v>
      </c>
      <c r="T109">
        <v>26734861</v>
      </c>
      <c r="V109" s="1">
        <v>45083</v>
      </c>
      <c r="W109">
        <v>432.55</v>
      </c>
      <c r="X109">
        <v>437.12</v>
      </c>
      <c r="Y109">
        <v>431.24</v>
      </c>
      <c r="Z109">
        <v>432.89</v>
      </c>
      <c r="AA109">
        <v>2342000</v>
      </c>
      <c r="AC109" s="1">
        <v>45083</v>
      </c>
      <c r="AD109">
        <v>208.55</v>
      </c>
      <c r="AE109">
        <v>213.4</v>
      </c>
      <c r="AF109">
        <v>208.37</v>
      </c>
      <c r="AG109">
        <v>212.85</v>
      </c>
      <c r="AH109">
        <v>6795996</v>
      </c>
      <c r="AJ109" s="1">
        <v>45083</v>
      </c>
      <c r="AK109">
        <v>111.3</v>
      </c>
      <c r="AL109">
        <v>112.726</v>
      </c>
      <c r="AM109">
        <v>111.036</v>
      </c>
      <c r="AN109">
        <v>111.16</v>
      </c>
      <c r="AO109">
        <v>6940820</v>
      </c>
      <c r="AQ109" s="1">
        <v>45083</v>
      </c>
      <c r="AR109">
        <v>105.57299999999999</v>
      </c>
      <c r="AS109">
        <v>107.17</v>
      </c>
      <c r="AT109">
        <v>105.41200000000001</v>
      </c>
      <c r="AU109">
        <v>106.33799999999999</v>
      </c>
      <c r="AV109">
        <v>8019152</v>
      </c>
      <c r="AX109" s="1">
        <v>45083</v>
      </c>
      <c r="AY109">
        <v>115.92</v>
      </c>
      <c r="AZ109">
        <v>119.09</v>
      </c>
      <c r="BA109">
        <v>115.41</v>
      </c>
      <c r="BB109">
        <v>117.3</v>
      </c>
      <c r="BC109">
        <v>5025661</v>
      </c>
      <c r="BE109" s="1">
        <v>45083</v>
      </c>
      <c r="BF109">
        <v>131.19</v>
      </c>
      <c r="BG109">
        <v>131.91499999999999</v>
      </c>
      <c r="BH109">
        <v>127.39</v>
      </c>
      <c r="BI109">
        <v>128.54</v>
      </c>
      <c r="BJ109">
        <v>11129197</v>
      </c>
      <c r="BL109" s="1">
        <v>45083</v>
      </c>
      <c r="BM109">
        <v>335.19</v>
      </c>
      <c r="BN109">
        <v>336.29</v>
      </c>
      <c r="BO109">
        <v>325.27499999999998</v>
      </c>
      <c r="BP109">
        <v>329</v>
      </c>
      <c r="BQ109">
        <v>940300</v>
      </c>
      <c r="BS109" s="1">
        <v>45083</v>
      </c>
      <c r="BT109">
        <v>415.29399999999998</v>
      </c>
      <c r="BU109">
        <v>417.15</v>
      </c>
      <c r="BV109">
        <v>414.63200000000001</v>
      </c>
      <c r="BW109">
        <v>416.61799999999999</v>
      </c>
      <c r="BX109">
        <v>65775856</v>
      </c>
    </row>
    <row r="110" spans="1:76" x14ac:dyDescent="0.45">
      <c r="A110" s="1">
        <v>45084</v>
      </c>
      <c r="B110">
        <v>271.67</v>
      </c>
      <c r="C110">
        <v>274.25</v>
      </c>
      <c r="D110">
        <v>262.8</v>
      </c>
      <c r="E110">
        <v>263.60000000000002</v>
      </c>
      <c r="F110">
        <v>26163627</v>
      </c>
      <c r="H110" s="1">
        <v>45084</v>
      </c>
      <c r="I110">
        <v>127.01</v>
      </c>
      <c r="J110">
        <v>127.36499999999999</v>
      </c>
      <c r="K110">
        <v>120.63</v>
      </c>
      <c r="L110">
        <v>121.23</v>
      </c>
      <c r="M110">
        <v>95663275</v>
      </c>
      <c r="O110" s="1">
        <v>45084</v>
      </c>
      <c r="P110">
        <v>126.511</v>
      </c>
      <c r="Q110">
        <v>128.57400000000001</v>
      </c>
      <c r="R110">
        <v>121.679</v>
      </c>
      <c r="S110">
        <v>122.05800000000001</v>
      </c>
      <c r="T110">
        <v>52729445</v>
      </c>
      <c r="V110" s="1">
        <v>45084</v>
      </c>
      <c r="W110">
        <v>434.56</v>
      </c>
      <c r="X110">
        <v>436.81</v>
      </c>
      <c r="Y110">
        <v>417.74250000000001</v>
      </c>
      <c r="Z110">
        <v>418.32</v>
      </c>
      <c r="AA110">
        <v>4772958</v>
      </c>
      <c r="AC110" s="1">
        <v>45084</v>
      </c>
      <c r="AD110">
        <v>214.88</v>
      </c>
      <c r="AE110">
        <v>216.66</v>
      </c>
      <c r="AF110">
        <v>204.78</v>
      </c>
      <c r="AG110">
        <v>205.73</v>
      </c>
      <c r="AH110">
        <v>9323896</v>
      </c>
      <c r="AJ110" s="1">
        <v>45084</v>
      </c>
      <c r="AK110">
        <v>111.11</v>
      </c>
      <c r="AL110">
        <v>111.56399999999999</v>
      </c>
      <c r="AM110">
        <v>105.44799999999999</v>
      </c>
      <c r="AN110">
        <v>105.664</v>
      </c>
      <c r="AO110">
        <v>12032965</v>
      </c>
      <c r="AQ110" s="1">
        <v>45084</v>
      </c>
      <c r="AR110">
        <v>106.42400000000001</v>
      </c>
      <c r="AS110">
        <v>107.036</v>
      </c>
      <c r="AT110">
        <v>103.52800000000001</v>
      </c>
      <c r="AU110">
        <v>103.828</v>
      </c>
      <c r="AV110">
        <v>8007794</v>
      </c>
      <c r="AX110" s="1">
        <v>45084</v>
      </c>
      <c r="AY110">
        <v>118.14</v>
      </c>
      <c r="AZ110">
        <v>120.16</v>
      </c>
      <c r="BA110">
        <v>115.92</v>
      </c>
      <c r="BB110">
        <v>116.55</v>
      </c>
      <c r="BC110">
        <v>4637584</v>
      </c>
      <c r="BE110" s="1">
        <v>45084</v>
      </c>
      <c r="BF110">
        <v>128.84</v>
      </c>
      <c r="BG110">
        <v>129</v>
      </c>
      <c r="BH110">
        <v>126.05</v>
      </c>
      <c r="BI110">
        <v>126.55</v>
      </c>
      <c r="BJ110">
        <v>11273671</v>
      </c>
      <c r="BL110" s="1">
        <v>45084</v>
      </c>
      <c r="BM110">
        <v>329.68</v>
      </c>
      <c r="BN110">
        <v>337.46</v>
      </c>
      <c r="BO110">
        <v>328.58</v>
      </c>
      <c r="BP110">
        <v>336.71</v>
      </c>
      <c r="BQ110">
        <v>1132758</v>
      </c>
      <c r="BS110" s="1">
        <v>45084</v>
      </c>
      <c r="BT110">
        <v>417.017</v>
      </c>
      <c r="BU110">
        <v>418.166</v>
      </c>
      <c r="BV110">
        <v>414.75</v>
      </c>
      <c r="BW110">
        <v>415.178</v>
      </c>
      <c r="BX110">
        <v>87711800</v>
      </c>
    </row>
    <row r="111" spans="1:76" x14ac:dyDescent="0.45">
      <c r="A111" s="1">
        <v>45085</v>
      </c>
      <c r="B111">
        <v>260.62</v>
      </c>
      <c r="C111">
        <v>267.64999999999998</v>
      </c>
      <c r="D111">
        <v>258.88</v>
      </c>
      <c r="E111">
        <v>264.58</v>
      </c>
      <c r="F111">
        <v>20899359</v>
      </c>
      <c r="H111" s="1">
        <v>45085</v>
      </c>
      <c r="I111">
        <v>123.01</v>
      </c>
      <c r="J111">
        <v>125.625</v>
      </c>
      <c r="K111">
        <v>122.25790000000001</v>
      </c>
      <c r="L111">
        <v>124.25</v>
      </c>
      <c r="M111">
        <v>62159270</v>
      </c>
      <c r="O111" s="1">
        <v>45085</v>
      </c>
      <c r="P111">
        <v>121.783</v>
      </c>
      <c r="Q111">
        <v>122.78</v>
      </c>
      <c r="R111">
        <v>120.803</v>
      </c>
      <c r="S111">
        <v>121.699</v>
      </c>
      <c r="T111">
        <v>29495705</v>
      </c>
      <c r="V111" s="1">
        <v>45085</v>
      </c>
      <c r="W111">
        <v>424.15</v>
      </c>
      <c r="X111">
        <v>440.6275</v>
      </c>
      <c r="Y111">
        <v>423.58409999999998</v>
      </c>
      <c r="Z111">
        <v>439.03</v>
      </c>
      <c r="AA111">
        <v>6065556</v>
      </c>
      <c r="AC111" s="1">
        <v>45085</v>
      </c>
      <c r="AD111">
        <v>205.38</v>
      </c>
      <c r="AE111">
        <v>210.38</v>
      </c>
      <c r="AF111">
        <v>204.85</v>
      </c>
      <c r="AG111">
        <v>209.53</v>
      </c>
      <c r="AH111">
        <v>5551699</v>
      </c>
      <c r="AJ111" s="1">
        <v>45085</v>
      </c>
      <c r="AK111">
        <v>105.91800000000001</v>
      </c>
      <c r="AL111">
        <v>108.29</v>
      </c>
      <c r="AM111">
        <v>105.22199999999999</v>
      </c>
      <c r="AN111">
        <v>107.068</v>
      </c>
      <c r="AO111">
        <v>7293540</v>
      </c>
      <c r="AQ111" s="1">
        <v>45085</v>
      </c>
      <c r="AR111">
        <v>102.761</v>
      </c>
      <c r="AS111">
        <v>105.203</v>
      </c>
      <c r="AT111">
        <v>102.761</v>
      </c>
      <c r="AU111">
        <v>103.955</v>
      </c>
      <c r="AV111">
        <v>6057276</v>
      </c>
      <c r="AX111" s="1">
        <v>45085</v>
      </c>
      <c r="AY111">
        <v>114.97</v>
      </c>
      <c r="AZ111">
        <v>116.33</v>
      </c>
      <c r="BA111">
        <v>113.58</v>
      </c>
      <c r="BB111">
        <v>115.5</v>
      </c>
      <c r="BC111">
        <v>4435440</v>
      </c>
      <c r="BE111" s="1">
        <v>45085</v>
      </c>
      <c r="BF111">
        <v>128</v>
      </c>
      <c r="BG111">
        <v>130.41</v>
      </c>
      <c r="BH111">
        <v>127.79</v>
      </c>
      <c r="BI111">
        <v>130.32</v>
      </c>
      <c r="BJ111">
        <v>8761642</v>
      </c>
      <c r="BL111" s="1">
        <v>45085</v>
      </c>
      <c r="BM111">
        <v>336.17</v>
      </c>
      <c r="BN111">
        <v>337.87</v>
      </c>
      <c r="BO111">
        <v>329.98</v>
      </c>
      <c r="BP111">
        <v>336.18</v>
      </c>
      <c r="BQ111">
        <v>757495</v>
      </c>
      <c r="BS111" s="1">
        <v>45085</v>
      </c>
      <c r="BT111">
        <v>415.24700000000001</v>
      </c>
      <c r="BU111">
        <v>418.14600000000002</v>
      </c>
      <c r="BV111">
        <v>414.46800000000002</v>
      </c>
      <c r="BW111">
        <v>417.68900000000002</v>
      </c>
      <c r="BX111">
        <v>63649840</v>
      </c>
    </row>
    <row r="112" spans="1:76" x14ac:dyDescent="0.45">
      <c r="A112" s="1">
        <v>45086</v>
      </c>
      <c r="B112">
        <v>262.48</v>
      </c>
      <c r="C112">
        <v>267.94900000000001</v>
      </c>
      <c r="D112">
        <v>261.7</v>
      </c>
      <c r="E112">
        <v>264.95</v>
      </c>
      <c r="F112">
        <v>16949794</v>
      </c>
      <c r="H112" s="1">
        <v>45086</v>
      </c>
      <c r="I112">
        <v>124.08</v>
      </c>
      <c r="J112">
        <v>125.8</v>
      </c>
      <c r="K112">
        <v>123.19</v>
      </c>
      <c r="L112">
        <v>123.43</v>
      </c>
      <c r="M112">
        <v>51396018</v>
      </c>
      <c r="O112" s="1">
        <v>45086</v>
      </c>
      <c r="P112">
        <v>121.80800000000001</v>
      </c>
      <c r="Q112">
        <v>123.30800000000001</v>
      </c>
      <c r="R112">
        <v>121.47</v>
      </c>
      <c r="S112">
        <v>121.788</v>
      </c>
      <c r="T112">
        <v>23864517</v>
      </c>
      <c r="V112" s="1">
        <v>45086</v>
      </c>
      <c r="W112">
        <v>456.90989999999999</v>
      </c>
      <c r="X112">
        <v>466.59</v>
      </c>
      <c r="Y112">
        <v>453.09</v>
      </c>
      <c r="Z112">
        <v>454</v>
      </c>
      <c r="AA112">
        <v>7933961</v>
      </c>
      <c r="AC112" s="1">
        <v>45086</v>
      </c>
      <c r="AD112">
        <v>210.69</v>
      </c>
      <c r="AE112">
        <v>218.66</v>
      </c>
      <c r="AF112">
        <v>210.69</v>
      </c>
      <c r="AG112">
        <v>215.31</v>
      </c>
      <c r="AH112">
        <v>7679636</v>
      </c>
      <c r="AJ112" s="1">
        <v>45086</v>
      </c>
      <c r="AK112">
        <v>107.648</v>
      </c>
      <c r="AL112">
        <v>109</v>
      </c>
      <c r="AM112">
        <v>106.30800000000001</v>
      </c>
      <c r="AN112">
        <v>106.806</v>
      </c>
      <c r="AO112">
        <v>6850065</v>
      </c>
      <c r="AQ112" s="1">
        <v>45086</v>
      </c>
      <c r="AR112">
        <v>103.955</v>
      </c>
      <c r="AS112">
        <v>104.95</v>
      </c>
      <c r="AT112">
        <v>102.249</v>
      </c>
      <c r="AU112">
        <v>102.334</v>
      </c>
      <c r="AV112">
        <v>8110172</v>
      </c>
      <c r="AX112" s="1">
        <v>45086</v>
      </c>
      <c r="AY112">
        <v>120.25</v>
      </c>
      <c r="AZ112">
        <v>122.74</v>
      </c>
      <c r="BA112">
        <v>117.45</v>
      </c>
      <c r="BB112">
        <v>117.86</v>
      </c>
      <c r="BC112">
        <v>7430877</v>
      </c>
      <c r="BE112" s="1">
        <v>45086</v>
      </c>
      <c r="BF112">
        <v>130.41999999999999</v>
      </c>
      <c r="BG112">
        <v>131.9</v>
      </c>
      <c r="BH112">
        <v>130</v>
      </c>
      <c r="BI112">
        <v>131.36000000000001</v>
      </c>
      <c r="BJ112">
        <v>5623021</v>
      </c>
      <c r="BL112" s="1">
        <v>45086</v>
      </c>
      <c r="BM112">
        <v>334.58</v>
      </c>
      <c r="BN112">
        <v>334.58</v>
      </c>
      <c r="BO112">
        <v>325.58999999999997</v>
      </c>
      <c r="BP112">
        <v>328.48</v>
      </c>
      <c r="BQ112">
        <v>814120</v>
      </c>
      <c r="BS112" s="1">
        <v>45086</v>
      </c>
      <c r="BT112">
        <v>418.49599999999998</v>
      </c>
      <c r="BU112">
        <v>420.47199999999998</v>
      </c>
      <c r="BV112">
        <v>417.43700000000001</v>
      </c>
      <c r="BW112">
        <v>418.43799999999999</v>
      </c>
      <c r="BX112">
        <v>87993299</v>
      </c>
    </row>
    <row r="113" spans="1:76" x14ac:dyDescent="0.45">
      <c r="A113" s="1">
        <v>45089</v>
      </c>
      <c r="B113">
        <v>267.17</v>
      </c>
      <c r="C113">
        <v>271.75</v>
      </c>
      <c r="D113">
        <v>265.33</v>
      </c>
      <c r="E113">
        <v>271.05</v>
      </c>
      <c r="F113">
        <v>15471702</v>
      </c>
      <c r="H113" s="1">
        <v>45089</v>
      </c>
      <c r="I113">
        <v>124.02</v>
      </c>
      <c r="J113">
        <v>126.78</v>
      </c>
      <c r="K113">
        <v>123.53</v>
      </c>
      <c r="L113">
        <v>126.57</v>
      </c>
      <c r="M113">
        <v>51473376</v>
      </c>
      <c r="O113" s="1">
        <v>45089</v>
      </c>
      <c r="P113">
        <v>122.34099999999999</v>
      </c>
      <c r="Q113">
        <v>123.602</v>
      </c>
      <c r="R113">
        <v>121.221</v>
      </c>
      <c r="S113">
        <v>123.193</v>
      </c>
      <c r="T113">
        <v>28441473</v>
      </c>
      <c r="V113" s="1">
        <v>45089</v>
      </c>
      <c r="W113">
        <v>463.70499999999998</v>
      </c>
      <c r="X113">
        <v>478.04</v>
      </c>
      <c r="Y113">
        <v>459.42</v>
      </c>
      <c r="Z113">
        <v>474.63</v>
      </c>
      <c r="AA113">
        <v>6930639</v>
      </c>
      <c r="AC113" s="1">
        <v>45089</v>
      </c>
      <c r="AD113">
        <v>216.15</v>
      </c>
      <c r="AE113">
        <v>220.39</v>
      </c>
      <c r="AF113">
        <v>212.14</v>
      </c>
      <c r="AG113">
        <v>213.69</v>
      </c>
      <c r="AH113">
        <v>11585179</v>
      </c>
      <c r="AJ113" s="1">
        <v>45089</v>
      </c>
      <c r="AK113">
        <v>107.804</v>
      </c>
      <c r="AL113">
        <v>109.38</v>
      </c>
      <c r="AM113">
        <v>106.426</v>
      </c>
      <c r="AN113">
        <v>109.27</v>
      </c>
      <c r="AO113">
        <v>6479500</v>
      </c>
      <c r="AQ113" s="1">
        <v>45089</v>
      </c>
      <c r="AR113">
        <v>103.122</v>
      </c>
      <c r="AS113">
        <v>103.163</v>
      </c>
      <c r="AT113">
        <v>101.312</v>
      </c>
      <c r="AU113">
        <v>102.303</v>
      </c>
      <c r="AV113">
        <v>8087735</v>
      </c>
      <c r="AX113" s="1">
        <v>45089</v>
      </c>
      <c r="AY113">
        <v>119.36499999999999</v>
      </c>
      <c r="AZ113">
        <v>125</v>
      </c>
      <c r="BA113">
        <v>118.88</v>
      </c>
      <c r="BB113">
        <v>124.59</v>
      </c>
      <c r="BC113">
        <v>7880981</v>
      </c>
      <c r="BE113" s="1">
        <v>45089</v>
      </c>
      <c r="BF113">
        <v>131.69</v>
      </c>
      <c r="BG113">
        <v>131.80000000000001</v>
      </c>
      <c r="BH113">
        <v>129.46</v>
      </c>
      <c r="BI113">
        <v>130.78</v>
      </c>
      <c r="BJ113">
        <v>4452343</v>
      </c>
      <c r="BL113" s="1">
        <v>45089</v>
      </c>
      <c r="BM113">
        <v>329.72</v>
      </c>
      <c r="BN113">
        <v>337.5</v>
      </c>
      <c r="BO113">
        <v>328.55</v>
      </c>
      <c r="BP113">
        <v>335.3</v>
      </c>
      <c r="BQ113">
        <v>943197</v>
      </c>
      <c r="BS113" s="1">
        <v>45089</v>
      </c>
      <c r="BT113">
        <v>419.43099999999998</v>
      </c>
      <c r="BU113">
        <v>422.31299999999999</v>
      </c>
      <c r="BV113">
        <v>418.70100000000002</v>
      </c>
      <c r="BW113">
        <v>422.23399999999998</v>
      </c>
      <c r="BX113">
        <v>78345509</v>
      </c>
    </row>
    <row r="114" spans="1:76" x14ac:dyDescent="0.45">
      <c r="A114" s="1">
        <v>45090</v>
      </c>
      <c r="B114">
        <v>274.88</v>
      </c>
      <c r="C114">
        <v>275.72000000000003</v>
      </c>
      <c r="D114">
        <v>269.09230000000002</v>
      </c>
      <c r="E114">
        <v>271.32</v>
      </c>
      <c r="F114">
        <v>16164024</v>
      </c>
      <c r="H114" s="1">
        <v>45090</v>
      </c>
      <c r="I114">
        <v>128.12</v>
      </c>
      <c r="J114">
        <v>128.41</v>
      </c>
      <c r="K114">
        <v>125.18</v>
      </c>
      <c r="L114">
        <v>126.66</v>
      </c>
      <c r="M114">
        <v>50564785</v>
      </c>
      <c r="O114" s="1">
        <v>45090</v>
      </c>
      <c r="P114">
        <v>124.529</v>
      </c>
      <c r="Q114">
        <v>124.708</v>
      </c>
      <c r="R114">
        <v>122.735</v>
      </c>
      <c r="S114">
        <v>123.383</v>
      </c>
      <c r="T114">
        <v>22359074</v>
      </c>
      <c r="V114" s="1">
        <v>45090</v>
      </c>
      <c r="W114">
        <v>489.71</v>
      </c>
      <c r="X114">
        <v>491.51</v>
      </c>
      <c r="Y114">
        <v>470.36</v>
      </c>
      <c r="Z114">
        <v>478.99</v>
      </c>
      <c r="AA114">
        <v>7412478</v>
      </c>
      <c r="AC114" s="1">
        <v>45090</v>
      </c>
      <c r="AD114">
        <v>215.5</v>
      </c>
      <c r="AE114">
        <v>216.23259999999999</v>
      </c>
      <c r="AF114">
        <v>207.92</v>
      </c>
      <c r="AG114">
        <v>208.98</v>
      </c>
      <c r="AH114">
        <v>11698916</v>
      </c>
      <c r="AJ114" s="1">
        <v>45090</v>
      </c>
      <c r="AK114">
        <v>111.2</v>
      </c>
      <c r="AL114">
        <v>111.91800000000001</v>
      </c>
      <c r="AM114">
        <v>109.854</v>
      </c>
      <c r="AN114">
        <v>110.944</v>
      </c>
      <c r="AO114">
        <v>6727010</v>
      </c>
      <c r="AQ114" s="1">
        <v>45090</v>
      </c>
      <c r="AR114">
        <v>103.268</v>
      </c>
      <c r="AS114">
        <v>103.268</v>
      </c>
      <c r="AT114">
        <v>101.497</v>
      </c>
      <c r="AU114">
        <v>102.64400000000001</v>
      </c>
      <c r="AV114">
        <v>6803052</v>
      </c>
      <c r="AX114" s="1">
        <v>45090</v>
      </c>
      <c r="AY114">
        <v>124.61</v>
      </c>
      <c r="AZ114">
        <v>125.74</v>
      </c>
      <c r="BA114">
        <v>123.22</v>
      </c>
      <c r="BB114">
        <v>124.9</v>
      </c>
      <c r="BC114">
        <v>5276791</v>
      </c>
      <c r="BE114" s="1">
        <v>45090</v>
      </c>
      <c r="BF114">
        <v>130.69999999999999</v>
      </c>
      <c r="BG114">
        <v>130.69999999999999</v>
      </c>
      <c r="BH114">
        <v>129.15</v>
      </c>
      <c r="BI114">
        <v>129.88</v>
      </c>
      <c r="BJ114">
        <v>5139114</v>
      </c>
      <c r="BL114" s="1">
        <v>45090</v>
      </c>
      <c r="BM114">
        <v>337.33</v>
      </c>
      <c r="BN114">
        <v>340.54</v>
      </c>
      <c r="BO114">
        <v>334.39</v>
      </c>
      <c r="BP114">
        <v>335.27</v>
      </c>
      <c r="BQ114">
        <v>852905</v>
      </c>
      <c r="BS114" s="1">
        <v>45090</v>
      </c>
      <c r="BT114">
        <v>423.714</v>
      </c>
      <c r="BU114">
        <v>425.67</v>
      </c>
      <c r="BV114">
        <v>423.04199999999997</v>
      </c>
      <c r="BW114">
        <v>425.01900000000001</v>
      </c>
      <c r="BX114">
        <v>98526567</v>
      </c>
    </row>
    <row r="115" spans="1:76" x14ac:dyDescent="0.45">
      <c r="A115" s="1">
        <v>45091</v>
      </c>
      <c r="B115">
        <v>271.89</v>
      </c>
      <c r="C115">
        <v>274.99</v>
      </c>
      <c r="D115">
        <v>268.315</v>
      </c>
      <c r="E115">
        <v>273.35000000000002</v>
      </c>
      <c r="F115">
        <v>19175066</v>
      </c>
      <c r="H115" s="1">
        <v>45091</v>
      </c>
      <c r="I115">
        <v>126.7</v>
      </c>
      <c r="J115">
        <v>126.95</v>
      </c>
      <c r="K115">
        <v>124.12</v>
      </c>
      <c r="L115">
        <v>126.42</v>
      </c>
      <c r="M115">
        <v>52422463</v>
      </c>
      <c r="O115" s="1">
        <v>45091</v>
      </c>
      <c r="P115">
        <v>122.655</v>
      </c>
      <c r="Q115">
        <v>123.602</v>
      </c>
      <c r="R115">
        <v>121.011</v>
      </c>
      <c r="S115">
        <v>123.223</v>
      </c>
      <c r="T115">
        <v>30703197</v>
      </c>
      <c r="V115" s="1">
        <v>45091</v>
      </c>
      <c r="W115">
        <v>476.15</v>
      </c>
      <c r="X115">
        <v>483.85</v>
      </c>
      <c r="Y115">
        <v>473.2</v>
      </c>
      <c r="Z115">
        <v>479.53</v>
      </c>
      <c r="AA115">
        <v>5150116</v>
      </c>
      <c r="AC115" s="1">
        <v>45091</v>
      </c>
      <c r="AD115">
        <v>207.7</v>
      </c>
      <c r="AE115">
        <v>211.71</v>
      </c>
      <c r="AF115">
        <v>205.02</v>
      </c>
      <c r="AG115">
        <v>209.4</v>
      </c>
      <c r="AH115">
        <v>8963393</v>
      </c>
      <c r="AJ115" s="1">
        <v>45091</v>
      </c>
      <c r="AK115">
        <v>110.99</v>
      </c>
      <c r="AL115">
        <v>113.596</v>
      </c>
      <c r="AM115">
        <v>110.8</v>
      </c>
      <c r="AN115">
        <v>113.462</v>
      </c>
      <c r="AO115">
        <v>6418275</v>
      </c>
      <c r="AQ115" s="1">
        <v>45091</v>
      </c>
      <c r="AR115">
        <v>101.91200000000001</v>
      </c>
      <c r="AS115">
        <v>103.015</v>
      </c>
      <c r="AT115">
        <v>101.283</v>
      </c>
      <c r="AU115">
        <v>102.477</v>
      </c>
      <c r="AV115">
        <v>5968116</v>
      </c>
      <c r="AX115" s="1">
        <v>45091</v>
      </c>
      <c r="AY115">
        <v>125.39</v>
      </c>
      <c r="AZ115">
        <v>126.3862</v>
      </c>
      <c r="BA115">
        <v>122.765</v>
      </c>
      <c r="BB115">
        <v>125.14</v>
      </c>
      <c r="BC115">
        <v>5696699</v>
      </c>
      <c r="BE115" s="1">
        <v>45091</v>
      </c>
      <c r="BF115">
        <v>129.52000000000001</v>
      </c>
      <c r="BG115">
        <v>129.69999999999999</v>
      </c>
      <c r="BH115">
        <v>127.72</v>
      </c>
      <c r="BI115">
        <v>128.05000000000001</v>
      </c>
      <c r="BJ115">
        <v>8696303</v>
      </c>
      <c r="BL115" s="1">
        <v>45091</v>
      </c>
      <c r="BM115">
        <v>337.8</v>
      </c>
      <c r="BN115">
        <v>341.35</v>
      </c>
      <c r="BO115">
        <v>334.44</v>
      </c>
      <c r="BP115">
        <v>335.25</v>
      </c>
      <c r="BQ115">
        <v>1287880</v>
      </c>
      <c r="BS115" s="1">
        <v>45091</v>
      </c>
      <c r="BT115">
        <v>425.358</v>
      </c>
      <c r="BU115">
        <v>427.35500000000002</v>
      </c>
      <c r="BV115">
        <v>422.03100000000001</v>
      </c>
      <c r="BW115">
        <v>425.524</v>
      </c>
      <c r="BX115">
        <v>103368023</v>
      </c>
    </row>
    <row r="116" spans="1:76" x14ac:dyDescent="0.45">
      <c r="A116" s="1">
        <v>45092</v>
      </c>
      <c r="B116">
        <v>272.3</v>
      </c>
      <c r="C116">
        <v>283.99</v>
      </c>
      <c r="D116">
        <v>271.42</v>
      </c>
      <c r="E116">
        <v>281.83</v>
      </c>
      <c r="F116">
        <v>25973455</v>
      </c>
      <c r="H116" s="1">
        <v>45092</v>
      </c>
      <c r="I116">
        <v>125.21</v>
      </c>
      <c r="J116">
        <v>127.69</v>
      </c>
      <c r="K116">
        <v>124.32</v>
      </c>
      <c r="L116">
        <v>127.11</v>
      </c>
      <c r="M116">
        <v>60458471</v>
      </c>
      <c r="O116" s="1">
        <v>45092</v>
      </c>
      <c r="P116">
        <v>122.69499999999999</v>
      </c>
      <c r="Q116">
        <v>125.00700000000001</v>
      </c>
      <c r="R116">
        <v>121.958</v>
      </c>
      <c r="S116">
        <v>124.63800000000001</v>
      </c>
      <c r="T116">
        <v>35374039</v>
      </c>
      <c r="V116" s="1">
        <v>45092</v>
      </c>
      <c r="W116">
        <v>475.47</v>
      </c>
      <c r="X116">
        <v>495.19990000000001</v>
      </c>
      <c r="Y116">
        <v>474.25</v>
      </c>
      <c r="Z116">
        <v>490.91</v>
      </c>
      <c r="AA116">
        <v>9682234</v>
      </c>
      <c r="AC116" s="1">
        <v>45092</v>
      </c>
      <c r="AD116">
        <v>207.95</v>
      </c>
      <c r="AE116">
        <v>213.32499999999999</v>
      </c>
      <c r="AF116">
        <v>207.37</v>
      </c>
      <c r="AG116">
        <v>211.92</v>
      </c>
      <c r="AH116">
        <v>7905381</v>
      </c>
      <c r="AJ116" s="1">
        <v>45092</v>
      </c>
      <c r="AK116">
        <v>112.61</v>
      </c>
      <c r="AL116">
        <v>115.336</v>
      </c>
      <c r="AM116">
        <v>112.422</v>
      </c>
      <c r="AN116">
        <v>114.874</v>
      </c>
      <c r="AO116">
        <v>6595710</v>
      </c>
      <c r="AQ116" s="1">
        <v>45092</v>
      </c>
      <c r="AR116">
        <v>101.919</v>
      </c>
      <c r="AS116">
        <v>105.169</v>
      </c>
      <c r="AT116">
        <v>101.589</v>
      </c>
      <c r="AU116">
        <v>104.908</v>
      </c>
      <c r="AV116">
        <v>10149009</v>
      </c>
      <c r="AX116" s="1">
        <v>45092</v>
      </c>
      <c r="AY116">
        <v>122.96</v>
      </c>
      <c r="AZ116">
        <v>128.37989999999999</v>
      </c>
      <c r="BA116">
        <v>122.75</v>
      </c>
      <c r="BB116">
        <v>127.85</v>
      </c>
      <c r="BC116">
        <v>5599370</v>
      </c>
      <c r="BE116" s="1">
        <v>45092</v>
      </c>
      <c r="BF116">
        <v>130.51</v>
      </c>
      <c r="BG116">
        <v>133.25</v>
      </c>
      <c r="BH116">
        <v>129.6</v>
      </c>
      <c r="BI116">
        <v>132.76</v>
      </c>
      <c r="BJ116">
        <v>8904764</v>
      </c>
      <c r="BL116" s="1">
        <v>45092</v>
      </c>
      <c r="BM116">
        <v>334.31</v>
      </c>
      <c r="BN116">
        <v>345.41</v>
      </c>
      <c r="BO116">
        <v>332.27</v>
      </c>
      <c r="BP116">
        <v>342.85</v>
      </c>
      <c r="BQ116">
        <v>1070967</v>
      </c>
      <c r="BS116" s="1">
        <v>45092</v>
      </c>
      <c r="BT116">
        <v>424.69799999999998</v>
      </c>
      <c r="BU116">
        <v>432.06599999999997</v>
      </c>
      <c r="BV116">
        <v>424.59899999999999</v>
      </c>
      <c r="BW116">
        <v>430.80099999999999</v>
      </c>
      <c r="BX116">
        <v>113324488</v>
      </c>
    </row>
    <row r="117" spans="1:76" x14ac:dyDescent="0.45">
      <c r="A117" s="1">
        <v>45093</v>
      </c>
      <c r="B117">
        <v>284.75</v>
      </c>
      <c r="C117">
        <v>287.85000000000002</v>
      </c>
      <c r="D117">
        <v>280.13</v>
      </c>
      <c r="E117">
        <v>281</v>
      </c>
      <c r="F117">
        <v>43127731</v>
      </c>
      <c r="H117" s="1">
        <v>45093</v>
      </c>
      <c r="I117">
        <v>127.71</v>
      </c>
      <c r="J117">
        <v>127.9</v>
      </c>
      <c r="K117">
        <v>125.3</v>
      </c>
      <c r="L117">
        <v>125.49</v>
      </c>
      <c r="M117">
        <v>84247104</v>
      </c>
      <c r="O117" s="1">
        <v>45093</v>
      </c>
      <c r="P117">
        <v>125.47499999999999</v>
      </c>
      <c r="Q117">
        <v>125.652</v>
      </c>
      <c r="R117">
        <v>122.83499999999999</v>
      </c>
      <c r="S117">
        <v>123.083</v>
      </c>
      <c r="T117">
        <v>45700623</v>
      </c>
      <c r="V117" s="1">
        <v>45093</v>
      </c>
      <c r="W117">
        <v>518.23</v>
      </c>
      <c r="X117">
        <v>518.74</v>
      </c>
      <c r="Y117">
        <v>494.62</v>
      </c>
      <c r="Z117">
        <v>495.18</v>
      </c>
      <c r="AA117">
        <v>13343819</v>
      </c>
      <c r="AC117" s="1">
        <v>45093</v>
      </c>
      <c r="AD117">
        <v>213.54</v>
      </c>
      <c r="AE117">
        <v>213.65</v>
      </c>
      <c r="AF117">
        <v>210.6</v>
      </c>
      <c r="AG117">
        <v>211.76</v>
      </c>
      <c r="AH117">
        <v>13672662</v>
      </c>
      <c r="AJ117" s="1">
        <v>45093</v>
      </c>
      <c r="AK117">
        <v>114.874</v>
      </c>
      <c r="AL117">
        <v>114.93</v>
      </c>
      <c r="AM117">
        <v>112.99</v>
      </c>
      <c r="AN117">
        <v>113.096</v>
      </c>
      <c r="AO117">
        <v>10442765</v>
      </c>
      <c r="AQ117" s="1">
        <v>45093</v>
      </c>
      <c r="AR117">
        <v>106.10599999999999</v>
      </c>
      <c r="AS117">
        <v>106.10599999999999</v>
      </c>
      <c r="AT117">
        <v>103.35599999999999</v>
      </c>
      <c r="AU117">
        <v>103.703</v>
      </c>
      <c r="AV117">
        <v>21108685</v>
      </c>
      <c r="AX117" s="1">
        <v>45093</v>
      </c>
      <c r="AY117">
        <v>128.68</v>
      </c>
      <c r="AZ117">
        <v>129.19999999999999</v>
      </c>
      <c r="BA117">
        <v>126.79</v>
      </c>
      <c r="BB117">
        <v>128.68</v>
      </c>
      <c r="BC117">
        <v>6894180</v>
      </c>
      <c r="BE117" s="1">
        <v>45093</v>
      </c>
      <c r="BF117">
        <v>131.16</v>
      </c>
      <c r="BG117">
        <v>132.07</v>
      </c>
      <c r="BH117">
        <v>130.69</v>
      </c>
      <c r="BI117">
        <v>130.93</v>
      </c>
      <c r="BJ117">
        <v>13014800</v>
      </c>
      <c r="BL117" s="1">
        <v>45093</v>
      </c>
      <c r="BM117">
        <v>343.7</v>
      </c>
      <c r="BN117">
        <v>344.99</v>
      </c>
      <c r="BO117">
        <v>340.91</v>
      </c>
      <c r="BP117">
        <v>341.24</v>
      </c>
      <c r="BQ117">
        <v>1721464</v>
      </c>
      <c r="BS117" s="1">
        <v>45093</v>
      </c>
      <c r="BT117">
        <v>432.80900000000003</v>
      </c>
      <c r="BU117">
        <v>433.38499999999999</v>
      </c>
      <c r="BV117">
        <v>428.85500000000002</v>
      </c>
      <c r="BW117">
        <v>429.33300000000003</v>
      </c>
      <c r="BX117">
        <v>116858871</v>
      </c>
    </row>
    <row r="118" spans="1:76" x14ac:dyDescent="0.45">
      <c r="A118" s="1">
        <v>45097</v>
      </c>
      <c r="B118">
        <v>278.73</v>
      </c>
      <c r="C118">
        <v>284.8</v>
      </c>
      <c r="D118">
        <v>276.22000000000003</v>
      </c>
      <c r="E118">
        <v>284.33</v>
      </c>
      <c r="F118">
        <v>20701589</v>
      </c>
      <c r="H118" s="1">
        <v>45097</v>
      </c>
      <c r="I118">
        <v>124.97</v>
      </c>
      <c r="J118">
        <v>127.25</v>
      </c>
      <c r="K118">
        <v>124.5</v>
      </c>
      <c r="L118">
        <v>125.78</v>
      </c>
      <c r="M118">
        <v>56930122</v>
      </c>
      <c r="O118" s="1">
        <v>45097</v>
      </c>
      <c r="P118">
        <v>122.486</v>
      </c>
      <c r="Q118">
        <v>124.12</v>
      </c>
      <c r="R118">
        <v>121.699</v>
      </c>
      <c r="S118">
        <v>122.655</v>
      </c>
      <c r="T118">
        <v>26192098</v>
      </c>
      <c r="V118" s="1">
        <v>45097</v>
      </c>
      <c r="W118">
        <v>485.63</v>
      </c>
      <c r="X118">
        <v>492.68830000000003</v>
      </c>
      <c r="Y118">
        <v>480</v>
      </c>
      <c r="Z118">
        <v>485.86</v>
      </c>
      <c r="AA118">
        <v>5336284</v>
      </c>
      <c r="AC118" s="1">
        <v>45097</v>
      </c>
      <c r="AD118">
        <v>208.65</v>
      </c>
      <c r="AE118">
        <v>217.05</v>
      </c>
      <c r="AF118">
        <v>208.61</v>
      </c>
      <c r="AG118">
        <v>216.97</v>
      </c>
      <c r="AH118">
        <v>9527235</v>
      </c>
      <c r="AJ118" s="1">
        <v>45097</v>
      </c>
      <c r="AK118">
        <v>111.66</v>
      </c>
      <c r="AL118">
        <v>113.926</v>
      </c>
      <c r="AM118">
        <v>111.08799999999999</v>
      </c>
      <c r="AN118">
        <v>111.898</v>
      </c>
      <c r="AO118">
        <v>5593735</v>
      </c>
      <c r="AQ118" s="1">
        <v>45097</v>
      </c>
      <c r="AR118">
        <v>102.878</v>
      </c>
      <c r="AS118">
        <v>104.84099999999999</v>
      </c>
      <c r="AT118">
        <v>102.64100000000001</v>
      </c>
      <c r="AU118">
        <v>103.53100000000001</v>
      </c>
      <c r="AV118">
        <v>7450016</v>
      </c>
      <c r="AX118" s="1">
        <v>45097</v>
      </c>
      <c r="AY118">
        <v>126.37</v>
      </c>
      <c r="AZ118">
        <v>127.63</v>
      </c>
      <c r="BA118">
        <v>124.395</v>
      </c>
      <c r="BB118">
        <v>126.45</v>
      </c>
      <c r="BC118">
        <v>5384674</v>
      </c>
      <c r="BE118" s="1">
        <v>45097</v>
      </c>
      <c r="BF118">
        <v>131.37</v>
      </c>
      <c r="BG118">
        <v>131.9</v>
      </c>
      <c r="BH118">
        <v>129.84</v>
      </c>
      <c r="BI118">
        <v>131.22999999999999</v>
      </c>
      <c r="BJ118">
        <v>7027608</v>
      </c>
      <c r="BL118" s="1">
        <v>45097</v>
      </c>
      <c r="BM118">
        <v>338.86</v>
      </c>
      <c r="BN118">
        <v>339.2</v>
      </c>
      <c r="BO118">
        <v>328.52499999999998</v>
      </c>
      <c r="BP118">
        <v>331.86</v>
      </c>
      <c r="BQ118">
        <v>1313959</v>
      </c>
      <c r="BS118" s="1">
        <v>45097</v>
      </c>
      <c r="BT118">
        <v>427.36900000000003</v>
      </c>
      <c r="BU118">
        <v>428.267</v>
      </c>
      <c r="BV118">
        <v>425.005</v>
      </c>
      <c r="BW118">
        <v>427.10599999999999</v>
      </c>
      <c r="BX118">
        <v>77956882</v>
      </c>
    </row>
    <row r="119" spans="1:76" x14ac:dyDescent="0.45">
      <c r="A119" s="1">
        <v>45098</v>
      </c>
      <c r="B119">
        <v>283.52999999999997</v>
      </c>
      <c r="C119">
        <v>284</v>
      </c>
      <c r="D119">
        <v>278.36</v>
      </c>
      <c r="E119">
        <v>281.64</v>
      </c>
      <c r="F119">
        <v>20556170</v>
      </c>
      <c r="H119" s="1">
        <v>45098</v>
      </c>
      <c r="I119">
        <v>125.64</v>
      </c>
      <c r="J119">
        <v>126.73</v>
      </c>
      <c r="K119">
        <v>123.85</v>
      </c>
      <c r="L119">
        <v>124.83</v>
      </c>
      <c r="M119">
        <v>52137670</v>
      </c>
      <c r="O119" s="1">
        <v>45098</v>
      </c>
      <c r="P119">
        <v>121.958</v>
      </c>
      <c r="Q119">
        <v>122.217</v>
      </c>
      <c r="R119">
        <v>119.666</v>
      </c>
      <c r="S119">
        <v>120.114</v>
      </c>
      <c r="T119">
        <v>30416199</v>
      </c>
      <c r="V119" s="1">
        <v>45098</v>
      </c>
      <c r="W119">
        <v>492</v>
      </c>
      <c r="X119">
        <v>495.55</v>
      </c>
      <c r="Y119">
        <v>475.31</v>
      </c>
      <c r="Z119">
        <v>477.48</v>
      </c>
      <c r="AA119">
        <v>5258704</v>
      </c>
      <c r="AC119" s="1">
        <v>45098</v>
      </c>
      <c r="AD119">
        <v>216.52</v>
      </c>
      <c r="AE119">
        <v>217.79499999999999</v>
      </c>
      <c r="AF119">
        <v>208.0701</v>
      </c>
      <c r="AG119">
        <v>209.59</v>
      </c>
      <c r="AH119">
        <v>7971632</v>
      </c>
      <c r="AJ119" s="1">
        <v>45098</v>
      </c>
      <c r="AK119">
        <v>111.55800000000001</v>
      </c>
      <c r="AL119">
        <v>111.93</v>
      </c>
      <c r="AM119">
        <v>109.11799999999999</v>
      </c>
      <c r="AN119">
        <v>109.36</v>
      </c>
      <c r="AO119">
        <v>5646140</v>
      </c>
      <c r="AQ119" s="1">
        <v>45098</v>
      </c>
      <c r="AR119">
        <v>103.53100000000001</v>
      </c>
      <c r="AS119">
        <v>104.65300000000001</v>
      </c>
      <c r="AT119">
        <v>102.878</v>
      </c>
      <c r="AU119">
        <v>103.81399999999999</v>
      </c>
      <c r="AV119">
        <v>6236997</v>
      </c>
      <c r="AX119" s="1">
        <v>45098</v>
      </c>
      <c r="AY119">
        <v>125.09</v>
      </c>
      <c r="AZ119">
        <v>129.26</v>
      </c>
      <c r="BA119">
        <v>125.09</v>
      </c>
      <c r="BB119">
        <v>127.46</v>
      </c>
      <c r="BC119">
        <v>4711852</v>
      </c>
      <c r="BE119" s="1">
        <v>45098</v>
      </c>
      <c r="BF119">
        <v>131</v>
      </c>
      <c r="BG119">
        <v>133.85</v>
      </c>
      <c r="BH119">
        <v>130.99</v>
      </c>
      <c r="BI119">
        <v>132.68</v>
      </c>
      <c r="BJ119">
        <v>6577807</v>
      </c>
      <c r="BL119" s="1">
        <v>45098</v>
      </c>
      <c r="BM119">
        <v>330.7</v>
      </c>
      <c r="BN119">
        <v>333.67</v>
      </c>
      <c r="BO119">
        <v>327.01499999999999</v>
      </c>
      <c r="BP119">
        <v>328.78</v>
      </c>
      <c r="BQ119">
        <v>803911</v>
      </c>
      <c r="BS119" s="1">
        <v>45098</v>
      </c>
      <c r="BT119">
        <v>426.10899999999998</v>
      </c>
      <c r="BU119">
        <v>426.92099999999999</v>
      </c>
      <c r="BV119">
        <v>424.32100000000003</v>
      </c>
      <c r="BW119">
        <v>424.91699999999997</v>
      </c>
      <c r="BX119">
        <v>78798161</v>
      </c>
    </row>
    <row r="120" spans="1:76" x14ac:dyDescent="0.45">
      <c r="A120" s="1">
        <v>45099</v>
      </c>
      <c r="B120">
        <v>279.08</v>
      </c>
      <c r="C120">
        <v>285.26</v>
      </c>
      <c r="D120">
        <v>277.79000000000002</v>
      </c>
      <c r="E120">
        <v>284.88</v>
      </c>
      <c r="F120">
        <v>17563061</v>
      </c>
      <c r="H120" s="1">
        <v>45099</v>
      </c>
      <c r="I120">
        <v>125.31</v>
      </c>
      <c r="J120">
        <v>130.33000000000001</v>
      </c>
      <c r="K120">
        <v>125.14</v>
      </c>
      <c r="L120">
        <v>130.15</v>
      </c>
      <c r="M120">
        <v>90354572</v>
      </c>
      <c r="O120" s="1">
        <v>45099</v>
      </c>
      <c r="P120">
        <v>119.566</v>
      </c>
      <c r="Q120">
        <v>122.795</v>
      </c>
      <c r="R120">
        <v>118.401</v>
      </c>
      <c r="S120">
        <v>122.705</v>
      </c>
      <c r="T120">
        <v>27049950</v>
      </c>
      <c r="V120" s="1">
        <v>45099</v>
      </c>
      <c r="W120">
        <v>474.12</v>
      </c>
      <c r="X120">
        <v>481</v>
      </c>
      <c r="Y120">
        <v>473.02010000000001</v>
      </c>
      <c r="Z120">
        <v>477.58</v>
      </c>
      <c r="AA120">
        <v>3603787</v>
      </c>
      <c r="AC120" s="1">
        <v>45099</v>
      </c>
      <c r="AD120">
        <v>209.63</v>
      </c>
      <c r="AE120">
        <v>213.9564</v>
      </c>
      <c r="AF120">
        <v>209.09</v>
      </c>
      <c r="AG120">
        <v>213.29</v>
      </c>
      <c r="AH120">
        <v>5694224</v>
      </c>
      <c r="AJ120" s="1">
        <v>45099</v>
      </c>
      <c r="AK120">
        <v>108.64400000000001</v>
      </c>
      <c r="AL120">
        <v>110.04600000000001</v>
      </c>
      <c r="AM120">
        <v>107.80200000000001</v>
      </c>
      <c r="AN120">
        <v>109.974</v>
      </c>
      <c r="AO120">
        <v>6190955</v>
      </c>
      <c r="AQ120" s="1">
        <v>45099</v>
      </c>
      <c r="AR120">
        <v>103.753</v>
      </c>
      <c r="AS120">
        <v>105.32</v>
      </c>
      <c r="AT120">
        <v>103.703</v>
      </c>
      <c r="AU120">
        <v>105.151</v>
      </c>
      <c r="AV120">
        <v>5734456</v>
      </c>
      <c r="AX120" s="1">
        <v>45099</v>
      </c>
      <c r="AY120">
        <v>126.58</v>
      </c>
      <c r="AZ120">
        <v>128.62</v>
      </c>
      <c r="BA120">
        <v>125.35</v>
      </c>
      <c r="BB120">
        <v>127.96</v>
      </c>
      <c r="BC120">
        <v>3940483</v>
      </c>
      <c r="BE120" s="1">
        <v>45099</v>
      </c>
      <c r="BF120">
        <v>132.96</v>
      </c>
      <c r="BG120">
        <v>134.47999999999999</v>
      </c>
      <c r="BH120">
        <v>132.68</v>
      </c>
      <c r="BI120">
        <v>134.34</v>
      </c>
      <c r="BJ120">
        <v>4841715</v>
      </c>
      <c r="BL120" s="1">
        <v>45099</v>
      </c>
      <c r="BM120">
        <v>330.18</v>
      </c>
      <c r="BN120">
        <v>330.18</v>
      </c>
      <c r="BO120">
        <v>324.69</v>
      </c>
      <c r="BP120">
        <v>325.91000000000003</v>
      </c>
      <c r="BQ120">
        <v>784273</v>
      </c>
      <c r="BS120" s="1">
        <v>45099</v>
      </c>
      <c r="BT120">
        <v>423.95</v>
      </c>
      <c r="BU120">
        <v>426.55799999999999</v>
      </c>
      <c r="BV120">
        <v>423.60700000000003</v>
      </c>
      <c r="BW120">
        <v>426.45100000000002</v>
      </c>
      <c r="BX120">
        <v>72303413</v>
      </c>
    </row>
    <row r="121" spans="1:76" x14ac:dyDescent="0.45">
      <c r="A121" s="1">
        <v>45100</v>
      </c>
      <c r="B121">
        <v>281.51</v>
      </c>
      <c r="C121">
        <v>289.67</v>
      </c>
      <c r="D121">
        <v>278.95</v>
      </c>
      <c r="E121">
        <v>288.73</v>
      </c>
      <c r="F121">
        <v>51092038</v>
      </c>
      <c r="H121" s="1">
        <v>45100</v>
      </c>
      <c r="I121">
        <v>129.11000000000001</v>
      </c>
      <c r="J121">
        <v>130.84</v>
      </c>
      <c r="K121">
        <v>128.28</v>
      </c>
      <c r="L121">
        <v>129.33000000000001</v>
      </c>
      <c r="M121">
        <v>71927776</v>
      </c>
      <c r="O121" s="1">
        <v>45100</v>
      </c>
      <c r="P121">
        <v>120.941</v>
      </c>
      <c r="Q121">
        <v>122.34399999999999</v>
      </c>
      <c r="R121">
        <v>120.623</v>
      </c>
      <c r="S121">
        <v>121.898</v>
      </c>
      <c r="T121">
        <v>35040202</v>
      </c>
      <c r="V121" s="1">
        <v>45100</v>
      </c>
      <c r="W121">
        <v>472.95</v>
      </c>
      <c r="X121">
        <v>487.33</v>
      </c>
      <c r="Y121">
        <v>472.32</v>
      </c>
      <c r="Z121">
        <v>484.72</v>
      </c>
      <c r="AA121">
        <v>4481510</v>
      </c>
      <c r="AC121" s="1">
        <v>45100</v>
      </c>
      <c r="AD121">
        <v>210.5</v>
      </c>
      <c r="AE121">
        <v>211</v>
      </c>
      <c r="AF121">
        <v>208.07</v>
      </c>
      <c r="AG121">
        <v>210.09</v>
      </c>
      <c r="AH121">
        <v>14037587</v>
      </c>
      <c r="AJ121" s="1">
        <v>45100</v>
      </c>
      <c r="AK121">
        <v>108.246</v>
      </c>
      <c r="AL121">
        <v>110.328</v>
      </c>
      <c r="AM121">
        <v>107.376</v>
      </c>
      <c r="AN121">
        <v>108.598</v>
      </c>
      <c r="AO121">
        <v>6842595</v>
      </c>
      <c r="AQ121" s="1">
        <v>45100</v>
      </c>
      <c r="AR121">
        <v>103.587</v>
      </c>
      <c r="AS121">
        <v>104.375</v>
      </c>
      <c r="AT121">
        <v>102.849</v>
      </c>
      <c r="AU121">
        <v>103.032</v>
      </c>
      <c r="AV121">
        <v>8267660</v>
      </c>
      <c r="AX121" s="1">
        <v>45100</v>
      </c>
      <c r="AY121">
        <v>125.99</v>
      </c>
      <c r="AZ121">
        <v>126.8</v>
      </c>
      <c r="BA121">
        <v>124</v>
      </c>
      <c r="BB121">
        <v>124.73</v>
      </c>
      <c r="BC121">
        <v>5799995</v>
      </c>
      <c r="BE121" s="1">
        <v>45100</v>
      </c>
      <c r="BF121">
        <v>133.69999999999999</v>
      </c>
      <c r="BG121">
        <v>134.59540000000001</v>
      </c>
      <c r="BH121">
        <v>132.60140000000001</v>
      </c>
      <c r="BI121">
        <v>132.80000000000001</v>
      </c>
      <c r="BJ121">
        <v>5331177</v>
      </c>
      <c r="BL121" s="1">
        <v>45100</v>
      </c>
      <c r="BM121">
        <v>323.24</v>
      </c>
      <c r="BN121">
        <v>328.8775</v>
      </c>
      <c r="BO121">
        <v>322.25</v>
      </c>
      <c r="BP121">
        <v>326.27999999999997</v>
      </c>
      <c r="BQ121">
        <v>907188</v>
      </c>
      <c r="BS121" s="1">
        <v>45100</v>
      </c>
      <c r="BT121">
        <v>422.95400000000001</v>
      </c>
      <c r="BU121">
        <v>425.03500000000003</v>
      </c>
      <c r="BV121">
        <v>422.50400000000002</v>
      </c>
      <c r="BW121">
        <v>423.22699999999998</v>
      </c>
      <c r="BX121">
        <v>94246454</v>
      </c>
    </row>
    <row r="122" spans="1:76" x14ac:dyDescent="0.45">
      <c r="A122" s="1">
        <v>45103</v>
      </c>
      <c r="B122">
        <v>288.27999999999997</v>
      </c>
      <c r="C122">
        <v>289.79000000000002</v>
      </c>
      <c r="D122">
        <v>277.60000000000002</v>
      </c>
      <c r="E122">
        <v>278.47000000000003</v>
      </c>
      <c r="F122">
        <v>24232651</v>
      </c>
      <c r="H122" s="1">
        <v>45103</v>
      </c>
      <c r="I122">
        <v>130.27000000000001</v>
      </c>
      <c r="J122">
        <v>131.49</v>
      </c>
      <c r="K122">
        <v>127.1</v>
      </c>
      <c r="L122">
        <v>127.33</v>
      </c>
      <c r="M122">
        <v>59989317</v>
      </c>
      <c r="O122" s="1">
        <v>45103</v>
      </c>
      <c r="P122">
        <v>120.783</v>
      </c>
      <c r="Q122">
        <v>121.56</v>
      </c>
      <c r="R122">
        <v>117.837</v>
      </c>
      <c r="S122">
        <v>117.91200000000001</v>
      </c>
      <c r="T122">
        <v>34093041</v>
      </c>
      <c r="V122" s="1">
        <v>45103</v>
      </c>
      <c r="W122">
        <v>486.60500000000002</v>
      </c>
      <c r="X122">
        <v>487.15629999999999</v>
      </c>
      <c r="Y122">
        <v>479.05</v>
      </c>
      <c r="Z122">
        <v>479.51</v>
      </c>
      <c r="AA122">
        <v>3169505</v>
      </c>
      <c r="AC122" s="1">
        <v>45103</v>
      </c>
      <c r="AD122">
        <v>209.02</v>
      </c>
      <c r="AE122">
        <v>211.75</v>
      </c>
      <c r="AF122">
        <v>207.35</v>
      </c>
      <c r="AG122">
        <v>207.36</v>
      </c>
      <c r="AH122">
        <v>4771543</v>
      </c>
      <c r="AJ122" s="1">
        <v>45103</v>
      </c>
      <c r="AK122">
        <v>108.26600000000001</v>
      </c>
      <c r="AL122">
        <v>110.226</v>
      </c>
      <c r="AM122">
        <v>107.328</v>
      </c>
      <c r="AN122">
        <v>107.59399999999999</v>
      </c>
      <c r="AO122">
        <v>4832835</v>
      </c>
      <c r="AQ122" s="1">
        <v>45103</v>
      </c>
      <c r="AR122">
        <v>102.681</v>
      </c>
      <c r="AS122">
        <v>104.11799999999999</v>
      </c>
      <c r="AT122">
        <v>102.289</v>
      </c>
      <c r="AU122">
        <v>102.711</v>
      </c>
      <c r="AV122">
        <v>5756689</v>
      </c>
      <c r="AX122" s="1">
        <v>45103</v>
      </c>
      <c r="AY122">
        <v>124.79</v>
      </c>
      <c r="AZ122">
        <v>126.7</v>
      </c>
      <c r="BA122">
        <v>122.8</v>
      </c>
      <c r="BB122">
        <v>123.13</v>
      </c>
      <c r="BC122">
        <v>3645763</v>
      </c>
      <c r="BE122" s="1">
        <v>45103</v>
      </c>
      <c r="BF122">
        <v>133.96</v>
      </c>
      <c r="BG122">
        <v>134.97999999999999</v>
      </c>
      <c r="BH122">
        <v>132.99</v>
      </c>
      <c r="BI122">
        <v>134.85</v>
      </c>
      <c r="BJ122">
        <v>4426855</v>
      </c>
      <c r="BL122" s="1">
        <v>45103</v>
      </c>
      <c r="BM122">
        <v>329.97</v>
      </c>
      <c r="BN122">
        <v>338.25</v>
      </c>
      <c r="BO122">
        <v>327.02</v>
      </c>
      <c r="BP122">
        <v>336.88</v>
      </c>
      <c r="BQ122">
        <v>1227829</v>
      </c>
      <c r="BS122" s="1">
        <v>45103</v>
      </c>
      <c r="BT122">
        <v>422.65100000000001</v>
      </c>
      <c r="BU122">
        <v>424.59399999999999</v>
      </c>
      <c r="BV122">
        <v>421.25299999999999</v>
      </c>
      <c r="BW122">
        <v>421.49599999999998</v>
      </c>
      <c r="BX122">
        <v>74541372</v>
      </c>
    </row>
    <row r="123" spans="1:76" x14ac:dyDescent="0.45">
      <c r="A123" s="1">
        <v>45104</v>
      </c>
      <c r="B123">
        <v>282.01</v>
      </c>
      <c r="C123">
        <v>289.34500000000003</v>
      </c>
      <c r="D123">
        <v>280.65499999999997</v>
      </c>
      <c r="E123">
        <v>287.05</v>
      </c>
      <c r="F123">
        <v>26108260</v>
      </c>
      <c r="H123" s="1">
        <v>45104</v>
      </c>
      <c r="I123">
        <v>128.63</v>
      </c>
      <c r="J123">
        <v>130.08500000000001</v>
      </c>
      <c r="K123">
        <v>127.55</v>
      </c>
      <c r="L123">
        <v>129.18</v>
      </c>
      <c r="M123">
        <v>46801008</v>
      </c>
      <c r="O123" s="1">
        <v>45104</v>
      </c>
      <c r="P123">
        <v>116.657</v>
      </c>
      <c r="Q123">
        <v>118.649</v>
      </c>
      <c r="R123">
        <v>115.68</v>
      </c>
      <c r="S123">
        <v>117.902</v>
      </c>
      <c r="T123">
        <v>39679257</v>
      </c>
      <c r="V123" s="1">
        <v>45104</v>
      </c>
      <c r="W123">
        <v>480</v>
      </c>
      <c r="X123">
        <v>490.8</v>
      </c>
      <c r="Y123">
        <v>479.95</v>
      </c>
      <c r="Z123">
        <v>489.27</v>
      </c>
      <c r="AA123">
        <v>2691749</v>
      </c>
      <c r="AC123" s="1">
        <v>45104</v>
      </c>
      <c r="AD123">
        <v>208.14</v>
      </c>
      <c r="AE123">
        <v>210.48</v>
      </c>
      <c r="AF123">
        <v>207.52</v>
      </c>
      <c r="AG123">
        <v>208.82</v>
      </c>
      <c r="AH123">
        <v>4014756</v>
      </c>
      <c r="AJ123" s="1">
        <v>45104</v>
      </c>
      <c r="AK123">
        <v>108.22799999999999</v>
      </c>
      <c r="AL123">
        <v>109.01600000000001</v>
      </c>
      <c r="AM123">
        <v>107.002</v>
      </c>
      <c r="AN123">
        <v>107.992</v>
      </c>
      <c r="AO123">
        <v>4270415</v>
      </c>
      <c r="AQ123" s="1">
        <v>45104</v>
      </c>
      <c r="AR123">
        <v>103.959</v>
      </c>
      <c r="AS123">
        <v>106.917</v>
      </c>
      <c r="AT123">
        <v>103.959</v>
      </c>
      <c r="AU123">
        <v>106.03400000000001</v>
      </c>
      <c r="AV123">
        <v>9886699</v>
      </c>
      <c r="AX123" s="1">
        <v>45104</v>
      </c>
      <c r="AY123">
        <v>124.41</v>
      </c>
      <c r="AZ123">
        <v>128.16999999999999</v>
      </c>
      <c r="BA123">
        <v>123.32</v>
      </c>
      <c r="BB123">
        <v>127.89</v>
      </c>
      <c r="BC123">
        <v>4507674</v>
      </c>
      <c r="BE123" s="1">
        <v>45104</v>
      </c>
      <c r="BF123">
        <v>135</v>
      </c>
      <c r="BG123">
        <v>136.6</v>
      </c>
      <c r="BH123">
        <v>134.85</v>
      </c>
      <c r="BI123">
        <v>136.16999999999999</v>
      </c>
      <c r="BJ123">
        <v>4046358</v>
      </c>
      <c r="BL123" s="1">
        <v>45104</v>
      </c>
      <c r="BM123">
        <v>339.22</v>
      </c>
      <c r="BN123">
        <v>357.12</v>
      </c>
      <c r="BO123">
        <v>337.79</v>
      </c>
      <c r="BP123">
        <v>353.84</v>
      </c>
      <c r="BQ123">
        <v>2755818</v>
      </c>
      <c r="BS123" s="1">
        <v>45104</v>
      </c>
      <c r="BT123">
        <v>422.38600000000002</v>
      </c>
      <c r="BU123">
        <v>426.74299999999999</v>
      </c>
      <c r="BV123">
        <v>421.92700000000002</v>
      </c>
      <c r="BW123">
        <v>426.11900000000003</v>
      </c>
      <c r="BX123">
        <v>74531278</v>
      </c>
    </row>
    <row r="124" spans="1:76" x14ac:dyDescent="0.45">
      <c r="A124" s="1">
        <v>45105</v>
      </c>
      <c r="B124">
        <v>284.82</v>
      </c>
      <c r="C124">
        <v>289.55</v>
      </c>
      <c r="D124">
        <v>284.06</v>
      </c>
      <c r="E124">
        <v>285.29000000000002</v>
      </c>
      <c r="F124">
        <v>16722117</v>
      </c>
      <c r="H124" s="1">
        <v>45105</v>
      </c>
      <c r="I124">
        <v>128.94</v>
      </c>
      <c r="J124">
        <v>131.47999999999999</v>
      </c>
      <c r="K124">
        <v>128.44</v>
      </c>
      <c r="L124">
        <v>129.04</v>
      </c>
      <c r="M124">
        <v>52149512</v>
      </c>
      <c r="O124" s="1">
        <v>45105</v>
      </c>
      <c r="P124">
        <v>116.667</v>
      </c>
      <c r="Q124">
        <v>119.956</v>
      </c>
      <c r="R124">
        <v>116.428</v>
      </c>
      <c r="S124">
        <v>119.746</v>
      </c>
      <c r="T124">
        <v>27189658</v>
      </c>
      <c r="V124" s="1">
        <v>45105</v>
      </c>
      <c r="W124">
        <v>482</v>
      </c>
      <c r="X124">
        <v>489.75</v>
      </c>
      <c r="Y124">
        <v>480.39</v>
      </c>
      <c r="Z124">
        <v>482.43</v>
      </c>
      <c r="AA124">
        <v>3229236</v>
      </c>
      <c r="AC124" s="1">
        <v>45105</v>
      </c>
      <c r="AD124">
        <v>208.41</v>
      </c>
      <c r="AE124">
        <v>212.2</v>
      </c>
      <c r="AF124">
        <v>207.6</v>
      </c>
      <c r="AG124">
        <v>212.17</v>
      </c>
      <c r="AH124">
        <v>4775913</v>
      </c>
      <c r="AJ124" s="1">
        <v>45105</v>
      </c>
      <c r="AK124">
        <v>107.786</v>
      </c>
      <c r="AL124">
        <v>109.836</v>
      </c>
      <c r="AM124">
        <v>107.46</v>
      </c>
      <c r="AN124">
        <v>109.73399999999999</v>
      </c>
      <c r="AO124">
        <v>4805760</v>
      </c>
      <c r="AQ124" s="1">
        <v>45105</v>
      </c>
      <c r="AR124">
        <v>105.94199999999999</v>
      </c>
      <c r="AS124">
        <v>106.90900000000001</v>
      </c>
      <c r="AT124">
        <v>104.568</v>
      </c>
      <c r="AU124">
        <v>104.703</v>
      </c>
      <c r="AV124">
        <v>6167956</v>
      </c>
      <c r="AX124" s="1">
        <v>45105</v>
      </c>
      <c r="AY124">
        <v>127.39</v>
      </c>
      <c r="AZ124">
        <v>131.88</v>
      </c>
      <c r="BA124">
        <v>126.17</v>
      </c>
      <c r="BB124">
        <v>127.63</v>
      </c>
      <c r="BC124">
        <v>6130392</v>
      </c>
      <c r="BE124" s="1">
        <v>45105</v>
      </c>
      <c r="BF124">
        <v>136.25</v>
      </c>
      <c r="BG124">
        <v>136.33500000000001</v>
      </c>
      <c r="BH124">
        <v>135.12</v>
      </c>
      <c r="BI124">
        <v>136.27000000000001</v>
      </c>
      <c r="BJ124">
        <v>3263317</v>
      </c>
      <c r="BL124" s="1">
        <v>45105</v>
      </c>
      <c r="BM124">
        <v>354</v>
      </c>
      <c r="BN124">
        <v>360.93</v>
      </c>
      <c r="BO124">
        <v>352.47</v>
      </c>
      <c r="BP124">
        <v>359.39</v>
      </c>
      <c r="BQ124">
        <v>1559975</v>
      </c>
      <c r="BS124" s="1">
        <v>45105</v>
      </c>
      <c r="BT124">
        <v>425.02499999999998</v>
      </c>
      <c r="BU124">
        <v>427.35899999999998</v>
      </c>
      <c r="BV124">
        <v>424.4</v>
      </c>
      <c r="BW124">
        <v>426.334</v>
      </c>
      <c r="BX124">
        <v>77420129</v>
      </c>
    </row>
    <row r="125" spans="1:76" x14ac:dyDescent="0.45">
      <c r="A125" s="1">
        <v>45106</v>
      </c>
      <c r="B125">
        <v>284.5</v>
      </c>
      <c r="C125">
        <v>286.57</v>
      </c>
      <c r="D125">
        <v>280.69</v>
      </c>
      <c r="E125">
        <v>281.52999999999997</v>
      </c>
      <c r="F125">
        <v>15395690</v>
      </c>
      <c r="H125" s="1">
        <v>45106</v>
      </c>
      <c r="I125">
        <v>128.77000000000001</v>
      </c>
      <c r="J125">
        <v>129.26</v>
      </c>
      <c r="K125">
        <v>127.255</v>
      </c>
      <c r="L125">
        <v>127.9</v>
      </c>
      <c r="M125">
        <v>40760959</v>
      </c>
      <c r="O125" s="1">
        <v>45106</v>
      </c>
      <c r="P125">
        <v>118.809</v>
      </c>
      <c r="Q125">
        <v>119.626</v>
      </c>
      <c r="R125">
        <v>117.867</v>
      </c>
      <c r="S125">
        <v>118.669</v>
      </c>
      <c r="T125">
        <v>24178233</v>
      </c>
      <c r="V125" s="1">
        <v>45106</v>
      </c>
      <c r="W125">
        <v>484.47</v>
      </c>
      <c r="X125">
        <v>485.83</v>
      </c>
      <c r="Y125">
        <v>479.6</v>
      </c>
      <c r="Z125">
        <v>483.77</v>
      </c>
      <c r="AA125">
        <v>1905381</v>
      </c>
      <c r="AC125" s="1">
        <v>45106</v>
      </c>
      <c r="AD125">
        <v>211.9</v>
      </c>
      <c r="AE125">
        <v>212.65</v>
      </c>
      <c r="AF125">
        <v>209.72</v>
      </c>
      <c r="AG125">
        <v>210.43</v>
      </c>
      <c r="AH125">
        <v>3838304</v>
      </c>
      <c r="AJ125" s="1">
        <v>45106</v>
      </c>
      <c r="AK125">
        <v>109.994</v>
      </c>
      <c r="AL125">
        <v>110.148</v>
      </c>
      <c r="AM125">
        <v>108.536</v>
      </c>
      <c r="AN125">
        <v>109.616</v>
      </c>
      <c r="AO125">
        <v>3551635</v>
      </c>
      <c r="AQ125" s="1">
        <v>45106</v>
      </c>
      <c r="AR125">
        <v>104.89700000000001</v>
      </c>
      <c r="AS125">
        <v>105.074</v>
      </c>
      <c r="AT125">
        <v>103.389</v>
      </c>
      <c r="AU125">
        <v>104.288</v>
      </c>
      <c r="AV125">
        <v>5704253</v>
      </c>
      <c r="AX125" s="1">
        <v>45106</v>
      </c>
      <c r="AY125">
        <v>127.64</v>
      </c>
      <c r="AZ125">
        <v>128</v>
      </c>
      <c r="BA125">
        <v>123.42</v>
      </c>
      <c r="BB125">
        <v>125.1</v>
      </c>
      <c r="BC125">
        <v>4241977</v>
      </c>
      <c r="BE125" s="1">
        <v>45106</v>
      </c>
      <c r="BF125">
        <v>135.94999999999999</v>
      </c>
      <c r="BG125">
        <v>137.28</v>
      </c>
      <c r="BH125">
        <v>135.91</v>
      </c>
      <c r="BI125">
        <v>136.84</v>
      </c>
      <c r="BJ125">
        <v>3071494</v>
      </c>
      <c r="BL125" s="1">
        <v>45106</v>
      </c>
      <c r="BM125">
        <v>359</v>
      </c>
      <c r="BN125">
        <v>363.41</v>
      </c>
      <c r="BO125">
        <v>358.9</v>
      </c>
      <c r="BP125">
        <v>362.68</v>
      </c>
      <c r="BQ125">
        <v>1080722</v>
      </c>
      <c r="BS125" s="1">
        <v>45106</v>
      </c>
      <c r="BT125">
        <v>425.91399999999999</v>
      </c>
      <c r="BU125">
        <v>428.18</v>
      </c>
      <c r="BV125">
        <v>425.50200000000001</v>
      </c>
      <c r="BW125">
        <v>428.01299999999998</v>
      </c>
      <c r="BX125">
        <v>69483558</v>
      </c>
    </row>
    <row r="126" spans="1:76" x14ac:dyDescent="0.45">
      <c r="A126" s="1">
        <v>45107</v>
      </c>
      <c r="B126">
        <v>284.76</v>
      </c>
      <c r="C126">
        <v>289.05</v>
      </c>
      <c r="D126">
        <v>284.41500000000002</v>
      </c>
      <c r="E126">
        <v>286.98</v>
      </c>
      <c r="F126">
        <v>19694872</v>
      </c>
      <c r="H126" s="1">
        <v>45107</v>
      </c>
      <c r="I126">
        <v>129.47</v>
      </c>
      <c r="J126">
        <v>131.245</v>
      </c>
      <c r="K126">
        <v>128.94999999999999</v>
      </c>
      <c r="L126">
        <v>130.36000000000001</v>
      </c>
      <c r="M126">
        <v>54350684</v>
      </c>
      <c r="O126" s="1">
        <v>45107</v>
      </c>
      <c r="P126">
        <v>119.736</v>
      </c>
      <c r="Q126">
        <v>120.643</v>
      </c>
      <c r="R126">
        <v>119.258</v>
      </c>
      <c r="S126">
        <v>119.268</v>
      </c>
      <c r="T126">
        <v>29639298</v>
      </c>
      <c r="V126" s="1">
        <v>45107</v>
      </c>
      <c r="W126">
        <v>482.74</v>
      </c>
      <c r="X126">
        <v>492.81</v>
      </c>
      <c r="Y126">
        <v>482.72</v>
      </c>
      <c r="Z126">
        <v>488.99</v>
      </c>
      <c r="AA126">
        <v>3096582</v>
      </c>
      <c r="AC126" s="1">
        <v>45107</v>
      </c>
      <c r="AD126">
        <v>211.86</v>
      </c>
      <c r="AE126">
        <v>213.85</v>
      </c>
      <c r="AF126">
        <v>210.96190000000001</v>
      </c>
      <c r="AG126">
        <v>211.26</v>
      </c>
      <c r="AH126">
        <v>5984203</v>
      </c>
      <c r="AJ126" s="1">
        <v>45107</v>
      </c>
      <c r="AK126">
        <v>111.158</v>
      </c>
      <c r="AL126">
        <v>113.32599999999999</v>
      </c>
      <c r="AM126">
        <v>110.806</v>
      </c>
      <c r="AN126">
        <v>112.39400000000001</v>
      </c>
      <c r="AO126">
        <v>6629450</v>
      </c>
      <c r="AQ126" s="1">
        <v>45107</v>
      </c>
      <c r="AR126">
        <v>105.45699999999999</v>
      </c>
      <c r="AS126">
        <v>106.804</v>
      </c>
      <c r="AT126">
        <v>105.111</v>
      </c>
      <c r="AU126">
        <v>106.033</v>
      </c>
      <c r="AV126">
        <v>7808871</v>
      </c>
      <c r="AX126" s="1">
        <v>45107</v>
      </c>
      <c r="AY126">
        <v>127.25</v>
      </c>
      <c r="AZ126">
        <v>131.13999999999999</v>
      </c>
      <c r="BA126">
        <v>127.02</v>
      </c>
      <c r="BB126">
        <v>128.16</v>
      </c>
      <c r="BC126">
        <v>4604635</v>
      </c>
      <c r="BE126" s="1">
        <v>45107</v>
      </c>
      <c r="BF126">
        <v>137.26</v>
      </c>
      <c r="BG126">
        <v>139.18</v>
      </c>
      <c r="BH126">
        <v>137.01</v>
      </c>
      <c r="BI126">
        <v>138.9</v>
      </c>
      <c r="BJ126">
        <v>4841656</v>
      </c>
      <c r="BL126" s="1">
        <v>45107</v>
      </c>
      <c r="BM126">
        <v>365.36</v>
      </c>
      <c r="BN126">
        <v>369.78</v>
      </c>
      <c r="BO126">
        <v>364.09</v>
      </c>
      <c r="BP126">
        <v>367.37</v>
      </c>
      <c r="BQ126">
        <v>1127664</v>
      </c>
      <c r="BS126" s="1">
        <v>45107</v>
      </c>
      <c r="BT126">
        <v>431.267</v>
      </c>
      <c r="BU126">
        <v>434.06</v>
      </c>
      <c r="BV126">
        <v>430.94499999999999</v>
      </c>
      <c r="BW126">
        <v>433.065</v>
      </c>
      <c r="BX126">
        <v>107439982</v>
      </c>
    </row>
    <row r="127" spans="1:76" x14ac:dyDescent="0.45">
      <c r="A127" s="1">
        <v>45110</v>
      </c>
      <c r="B127">
        <v>286.7</v>
      </c>
      <c r="C127">
        <v>289.39999999999998</v>
      </c>
      <c r="D127">
        <v>284.84989999999999</v>
      </c>
      <c r="E127">
        <v>286.02</v>
      </c>
      <c r="F127">
        <v>8629269</v>
      </c>
      <c r="H127" s="1">
        <v>45110</v>
      </c>
      <c r="I127">
        <v>130.82</v>
      </c>
      <c r="J127">
        <v>131.85</v>
      </c>
      <c r="K127">
        <v>130.065</v>
      </c>
      <c r="L127">
        <v>130.22</v>
      </c>
      <c r="M127">
        <v>28264785</v>
      </c>
      <c r="O127" s="1">
        <v>45110</v>
      </c>
      <c r="P127">
        <v>118.809</v>
      </c>
      <c r="Q127">
        <v>119.756</v>
      </c>
      <c r="R127">
        <v>118.389</v>
      </c>
      <c r="S127">
        <v>119.467</v>
      </c>
      <c r="T127">
        <v>14520297</v>
      </c>
      <c r="V127" s="1">
        <v>45110</v>
      </c>
      <c r="W127">
        <v>486.39</v>
      </c>
      <c r="X127">
        <v>486.61</v>
      </c>
      <c r="Y127">
        <v>479.84010000000001</v>
      </c>
      <c r="Z127">
        <v>485.21</v>
      </c>
      <c r="AA127">
        <v>1491011</v>
      </c>
      <c r="AC127" s="1">
        <v>45110</v>
      </c>
      <c r="AD127">
        <v>210.57</v>
      </c>
      <c r="AE127">
        <v>211.96</v>
      </c>
      <c r="AF127">
        <v>209.92</v>
      </c>
      <c r="AG127">
        <v>211.65</v>
      </c>
      <c r="AH127">
        <v>2399966</v>
      </c>
      <c r="AJ127" s="1">
        <v>45110</v>
      </c>
      <c r="AK127">
        <v>112.17</v>
      </c>
      <c r="AL127">
        <v>112.91200000000001</v>
      </c>
      <c r="AM127">
        <v>111.188</v>
      </c>
      <c r="AN127">
        <v>112.574</v>
      </c>
      <c r="AO127">
        <v>2366790</v>
      </c>
      <c r="AQ127" s="1">
        <v>45110</v>
      </c>
      <c r="AR127">
        <v>105.77200000000001</v>
      </c>
      <c r="AS127">
        <v>107.711</v>
      </c>
      <c r="AT127">
        <v>105.366</v>
      </c>
      <c r="AU127">
        <v>106.834</v>
      </c>
      <c r="AV127">
        <v>4567125</v>
      </c>
      <c r="AX127" s="1">
        <v>45110</v>
      </c>
      <c r="AY127">
        <v>129.28</v>
      </c>
      <c r="AZ127">
        <v>134.27000000000001</v>
      </c>
      <c r="BA127">
        <v>129.22999999999999</v>
      </c>
      <c r="BB127">
        <v>132.35</v>
      </c>
      <c r="BC127">
        <v>5001785</v>
      </c>
      <c r="BE127" s="1">
        <v>45110</v>
      </c>
      <c r="BF127">
        <v>138.91999999999999</v>
      </c>
      <c r="BG127">
        <v>139.88999999999999</v>
      </c>
      <c r="BH127">
        <v>138.16999999999999</v>
      </c>
      <c r="BI127">
        <v>139.33000000000001</v>
      </c>
      <c r="BJ127">
        <v>1862598</v>
      </c>
      <c r="BL127" s="1">
        <v>45110</v>
      </c>
      <c r="BM127">
        <v>366.24</v>
      </c>
      <c r="BN127">
        <v>369.83</v>
      </c>
      <c r="BO127">
        <v>364.48</v>
      </c>
      <c r="BP127">
        <v>368.2</v>
      </c>
      <c r="BQ127">
        <v>554762</v>
      </c>
      <c r="BS127" s="1">
        <v>45110</v>
      </c>
      <c r="BT127">
        <v>432.714</v>
      </c>
      <c r="BU127">
        <v>433.846</v>
      </c>
      <c r="BV127">
        <v>432.43099999999998</v>
      </c>
      <c r="BW127">
        <v>433.56299999999999</v>
      </c>
      <c r="BX127">
        <v>33566930</v>
      </c>
    </row>
    <row r="128" spans="1:76" x14ac:dyDescent="0.45">
      <c r="A128" s="1">
        <v>45112</v>
      </c>
      <c r="B128">
        <v>287.64999999999998</v>
      </c>
      <c r="C128">
        <v>298.12</v>
      </c>
      <c r="D128">
        <v>286.36</v>
      </c>
      <c r="E128">
        <v>294.37</v>
      </c>
      <c r="F128">
        <v>33865457</v>
      </c>
      <c r="H128" s="1">
        <v>45112</v>
      </c>
      <c r="I128">
        <v>130.24</v>
      </c>
      <c r="J128">
        <v>131.4</v>
      </c>
      <c r="K128">
        <v>129.63999999999999</v>
      </c>
      <c r="L128">
        <v>130.38</v>
      </c>
      <c r="M128">
        <v>35895409</v>
      </c>
      <c r="O128" s="1">
        <v>45112</v>
      </c>
      <c r="P128">
        <v>118.809</v>
      </c>
      <c r="Q128">
        <v>122.167</v>
      </c>
      <c r="R128">
        <v>118.79900000000001</v>
      </c>
      <c r="S128">
        <v>121.31</v>
      </c>
      <c r="T128">
        <v>27684806</v>
      </c>
      <c r="V128" s="1">
        <v>45112</v>
      </c>
      <c r="W128">
        <v>480.99</v>
      </c>
      <c r="X128">
        <v>489.41</v>
      </c>
      <c r="Y128">
        <v>479.73</v>
      </c>
      <c r="Z128">
        <v>487.26</v>
      </c>
      <c r="AA128">
        <v>2190353</v>
      </c>
      <c r="AC128" s="1">
        <v>45112</v>
      </c>
      <c r="AD128">
        <v>210.49</v>
      </c>
      <c r="AE128">
        <v>214.62</v>
      </c>
      <c r="AF128">
        <v>210.09</v>
      </c>
      <c r="AG128">
        <v>213.82</v>
      </c>
      <c r="AH128">
        <v>5071608</v>
      </c>
      <c r="AJ128" s="1">
        <v>45112</v>
      </c>
      <c r="AK128">
        <v>111.28</v>
      </c>
      <c r="AL128">
        <v>113.44499999999999</v>
      </c>
      <c r="AM128">
        <v>111.232</v>
      </c>
      <c r="AN128">
        <v>113.152</v>
      </c>
      <c r="AO128">
        <v>5581020</v>
      </c>
      <c r="AQ128" s="1">
        <v>45112</v>
      </c>
      <c r="AR128">
        <v>106.626</v>
      </c>
      <c r="AS128">
        <v>106.926</v>
      </c>
      <c r="AT128">
        <v>104.751</v>
      </c>
      <c r="AU128">
        <v>104.999</v>
      </c>
      <c r="AV128">
        <v>7050668</v>
      </c>
      <c r="AX128" s="1">
        <v>45112</v>
      </c>
      <c r="AY128">
        <v>131.845</v>
      </c>
      <c r="AZ128">
        <v>132.94999999999999</v>
      </c>
      <c r="BA128">
        <v>130.535</v>
      </c>
      <c r="BB128">
        <v>131.69</v>
      </c>
      <c r="BC128">
        <v>3429919</v>
      </c>
      <c r="BE128" s="1">
        <v>45112</v>
      </c>
      <c r="BF128">
        <v>138.83000000000001</v>
      </c>
      <c r="BG128">
        <v>139.64500000000001</v>
      </c>
      <c r="BH128">
        <v>137.91200000000001</v>
      </c>
      <c r="BI128">
        <v>139.56</v>
      </c>
      <c r="BJ128">
        <v>3326328</v>
      </c>
      <c r="BL128" s="1">
        <v>45112</v>
      </c>
      <c r="BM128">
        <v>367</v>
      </c>
      <c r="BN128">
        <v>375.47</v>
      </c>
      <c r="BO128">
        <v>362.19</v>
      </c>
      <c r="BP128">
        <v>367.65</v>
      </c>
      <c r="BQ128">
        <v>1192267</v>
      </c>
      <c r="BS128" s="1">
        <v>45112</v>
      </c>
      <c r="BT128">
        <v>431.72800000000001</v>
      </c>
      <c r="BU128">
        <v>433.661</v>
      </c>
      <c r="BV128">
        <v>431.71800000000002</v>
      </c>
      <c r="BW128">
        <v>432.91800000000001</v>
      </c>
      <c r="BX128">
        <v>59796446</v>
      </c>
    </row>
    <row r="129" spans="1:76" x14ac:dyDescent="0.45">
      <c r="A129" s="1">
        <v>45113</v>
      </c>
      <c r="B129">
        <v>295.88499999999999</v>
      </c>
      <c r="C129">
        <v>298.12</v>
      </c>
      <c r="D129">
        <v>291.31</v>
      </c>
      <c r="E129">
        <v>291.99</v>
      </c>
      <c r="F129">
        <v>47733829</v>
      </c>
      <c r="H129" s="1">
        <v>45113</v>
      </c>
      <c r="I129">
        <v>128.25</v>
      </c>
      <c r="J129">
        <v>128.72999999999999</v>
      </c>
      <c r="K129">
        <v>127.37</v>
      </c>
      <c r="L129">
        <v>128.36000000000001</v>
      </c>
      <c r="M129">
        <v>40697848</v>
      </c>
      <c r="O129" s="1">
        <v>45113</v>
      </c>
      <c r="P129">
        <v>119.36199999999999</v>
      </c>
      <c r="Q129">
        <v>119.866</v>
      </c>
      <c r="R129">
        <v>117.97199999999999</v>
      </c>
      <c r="S129">
        <v>119.676</v>
      </c>
      <c r="T129">
        <v>24868626</v>
      </c>
      <c r="V129" s="1">
        <v>45113</v>
      </c>
      <c r="W129">
        <v>479.99</v>
      </c>
      <c r="X129">
        <v>482.5</v>
      </c>
      <c r="Y129">
        <v>475</v>
      </c>
      <c r="Z129">
        <v>481.29</v>
      </c>
      <c r="AA129">
        <v>2102202</v>
      </c>
      <c r="AC129" s="1">
        <v>45113</v>
      </c>
      <c r="AD129">
        <v>211.2</v>
      </c>
      <c r="AE129">
        <v>212.5</v>
      </c>
      <c r="AF129">
        <v>207.83099999999999</v>
      </c>
      <c r="AG129">
        <v>210.14</v>
      </c>
      <c r="AH129">
        <v>4254061</v>
      </c>
      <c r="AJ129" s="1">
        <v>45113</v>
      </c>
      <c r="AK129">
        <v>111.4</v>
      </c>
      <c r="AL129">
        <v>112.105</v>
      </c>
      <c r="AM129">
        <v>109.68600000000001</v>
      </c>
      <c r="AN129">
        <v>111.166</v>
      </c>
      <c r="AO129">
        <v>5096735</v>
      </c>
      <c r="AQ129" s="1">
        <v>45113</v>
      </c>
      <c r="AR129">
        <v>104.102</v>
      </c>
      <c r="AS129">
        <v>104.44799999999999</v>
      </c>
      <c r="AT129">
        <v>103.05500000000001</v>
      </c>
      <c r="AU129">
        <v>103.377</v>
      </c>
      <c r="AV129">
        <v>7875188</v>
      </c>
      <c r="AX129" s="1">
        <v>45113</v>
      </c>
      <c r="AY129">
        <v>129.16999999999999</v>
      </c>
      <c r="AZ129">
        <v>129.3229</v>
      </c>
      <c r="BA129">
        <v>126.06</v>
      </c>
      <c r="BB129">
        <v>128.16</v>
      </c>
      <c r="BC129">
        <v>3736527</v>
      </c>
      <c r="BE129" s="1">
        <v>45113</v>
      </c>
      <c r="BF129">
        <v>138.63999999999999</v>
      </c>
      <c r="BG129">
        <v>139.72</v>
      </c>
      <c r="BH129">
        <v>138.55000000000001</v>
      </c>
      <c r="BI129">
        <v>139.16</v>
      </c>
      <c r="BJ129">
        <v>3108961</v>
      </c>
      <c r="BL129" s="1">
        <v>45113</v>
      </c>
      <c r="BM129">
        <v>362.38</v>
      </c>
      <c r="BN129">
        <v>372.05</v>
      </c>
      <c r="BO129">
        <v>362.13</v>
      </c>
      <c r="BP129">
        <v>371.77</v>
      </c>
      <c r="BQ129">
        <v>878145</v>
      </c>
      <c r="BS129" s="1">
        <v>45113</v>
      </c>
      <c r="BT129">
        <v>429.29300000000001</v>
      </c>
      <c r="BU129">
        <v>429.95800000000003</v>
      </c>
      <c r="BV129">
        <v>426.988</v>
      </c>
      <c r="BW129">
        <v>429.52699999999999</v>
      </c>
      <c r="BX129">
        <v>82560925</v>
      </c>
    </row>
    <row r="130" spans="1:76" x14ac:dyDescent="0.45">
      <c r="A130" s="1">
        <v>45114</v>
      </c>
      <c r="B130">
        <v>292.18</v>
      </c>
      <c r="C130">
        <v>296.2</v>
      </c>
      <c r="D130">
        <v>288.66000000000003</v>
      </c>
      <c r="E130">
        <v>290.52999999999997</v>
      </c>
      <c r="F130">
        <v>25585975</v>
      </c>
      <c r="H130" s="1">
        <v>45114</v>
      </c>
      <c r="I130">
        <v>128.59</v>
      </c>
      <c r="J130">
        <v>130.97</v>
      </c>
      <c r="K130">
        <v>128.1294</v>
      </c>
      <c r="L130">
        <v>129.78</v>
      </c>
      <c r="M130">
        <v>41992251</v>
      </c>
      <c r="O130" s="1">
        <v>45114</v>
      </c>
      <c r="P130">
        <v>119.666</v>
      </c>
      <c r="Q130">
        <v>120.613</v>
      </c>
      <c r="R130">
        <v>118.96899999999999</v>
      </c>
      <c r="S130">
        <v>119.04900000000001</v>
      </c>
      <c r="T130">
        <v>21788248</v>
      </c>
      <c r="V130" s="1">
        <v>45114</v>
      </c>
      <c r="W130">
        <v>481.98</v>
      </c>
      <c r="X130">
        <v>490.42</v>
      </c>
      <c r="Y130">
        <v>479.86</v>
      </c>
      <c r="Z130">
        <v>485.27</v>
      </c>
      <c r="AA130">
        <v>2325039</v>
      </c>
      <c r="AC130" s="1">
        <v>45114</v>
      </c>
      <c r="AD130">
        <v>209.77</v>
      </c>
      <c r="AE130">
        <v>212.11</v>
      </c>
      <c r="AF130">
        <v>209.28</v>
      </c>
      <c r="AG130">
        <v>209.59</v>
      </c>
      <c r="AH130">
        <v>3022151</v>
      </c>
      <c r="AJ130" s="1">
        <v>45114</v>
      </c>
      <c r="AK130">
        <v>111.056</v>
      </c>
      <c r="AL130">
        <v>112.66</v>
      </c>
      <c r="AM130">
        <v>110.556</v>
      </c>
      <c r="AN130">
        <v>110.596</v>
      </c>
      <c r="AO130">
        <v>4280305</v>
      </c>
      <c r="AQ130" s="1">
        <v>45114</v>
      </c>
      <c r="AR130">
        <v>103.193</v>
      </c>
      <c r="AS130">
        <v>104.521</v>
      </c>
      <c r="AT130">
        <v>103.193</v>
      </c>
      <c r="AU130">
        <v>103.541</v>
      </c>
      <c r="AV130">
        <v>6849911</v>
      </c>
      <c r="AX130" s="1">
        <v>45114</v>
      </c>
      <c r="AY130">
        <v>128.16</v>
      </c>
      <c r="AZ130">
        <v>131.62</v>
      </c>
      <c r="BA130">
        <v>128.06</v>
      </c>
      <c r="BB130">
        <v>130.32</v>
      </c>
      <c r="BC130">
        <v>3149193</v>
      </c>
      <c r="BE130" s="1">
        <v>45114</v>
      </c>
      <c r="BF130">
        <v>138.5</v>
      </c>
      <c r="BG130">
        <v>139.94999999999999</v>
      </c>
      <c r="BH130">
        <v>137.88849999999999</v>
      </c>
      <c r="BI130">
        <v>138.97</v>
      </c>
      <c r="BJ130">
        <v>3070541</v>
      </c>
      <c r="BL130" s="1">
        <v>45114</v>
      </c>
      <c r="BM130">
        <v>369.05</v>
      </c>
      <c r="BN130">
        <v>378.34</v>
      </c>
      <c r="BO130">
        <v>369.05</v>
      </c>
      <c r="BP130">
        <v>371.94</v>
      </c>
      <c r="BQ130">
        <v>772509</v>
      </c>
      <c r="BS130" s="1">
        <v>45114</v>
      </c>
      <c r="BT130">
        <v>428.52199999999999</v>
      </c>
      <c r="BU130">
        <v>432.44</v>
      </c>
      <c r="BV130">
        <v>428.19900000000001</v>
      </c>
      <c r="BW130">
        <v>428.44400000000002</v>
      </c>
      <c r="BX130">
        <v>88165970</v>
      </c>
    </row>
    <row r="131" spans="1:76" x14ac:dyDescent="0.45">
      <c r="A131" s="1">
        <v>45117</v>
      </c>
      <c r="B131">
        <v>295.55</v>
      </c>
      <c r="C131">
        <v>298.13</v>
      </c>
      <c r="D131">
        <v>287.05</v>
      </c>
      <c r="E131">
        <v>294.10000000000002</v>
      </c>
      <c r="F131">
        <v>37058306</v>
      </c>
      <c r="H131" s="1">
        <v>45117</v>
      </c>
      <c r="I131">
        <v>129.07</v>
      </c>
      <c r="J131">
        <v>129.28</v>
      </c>
      <c r="K131">
        <v>125.91500000000001</v>
      </c>
      <c r="L131">
        <v>127.13</v>
      </c>
      <c r="M131">
        <v>61889289</v>
      </c>
      <c r="O131" s="1">
        <v>45117</v>
      </c>
      <c r="P131">
        <v>117.872</v>
      </c>
      <c r="Q131">
        <v>117.877</v>
      </c>
      <c r="R131">
        <v>115.715</v>
      </c>
      <c r="S131">
        <v>116.03</v>
      </c>
      <c r="T131">
        <v>35443256</v>
      </c>
      <c r="V131" s="1">
        <v>45117</v>
      </c>
      <c r="W131">
        <v>485.27</v>
      </c>
      <c r="X131">
        <v>499.19990000000001</v>
      </c>
      <c r="Y131">
        <v>485.11</v>
      </c>
      <c r="Z131">
        <v>496.35</v>
      </c>
      <c r="AA131">
        <v>3352622</v>
      </c>
      <c r="AC131" s="1">
        <v>45117</v>
      </c>
      <c r="AD131">
        <v>209</v>
      </c>
      <c r="AE131">
        <v>212.87</v>
      </c>
      <c r="AF131">
        <v>208.315</v>
      </c>
      <c r="AG131">
        <v>212.81</v>
      </c>
      <c r="AH131">
        <v>3820076</v>
      </c>
      <c r="AJ131" s="1">
        <v>45117</v>
      </c>
      <c r="AK131">
        <v>110.6</v>
      </c>
      <c r="AL131">
        <v>113.17</v>
      </c>
      <c r="AM131">
        <v>110.6</v>
      </c>
      <c r="AN131">
        <v>113.12</v>
      </c>
      <c r="AO131">
        <v>5885660</v>
      </c>
      <c r="AQ131" s="1">
        <v>45117</v>
      </c>
      <c r="AR131">
        <v>103.545</v>
      </c>
      <c r="AS131">
        <v>107.333</v>
      </c>
      <c r="AT131">
        <v>103.545</v>
      </c>
      <c r="AU131">
        <v>107.15300000000001</v>
      </c>
      <c r="AV131">
        <v>10214383</v>
      </c>
      <c r="AX131" s="1">
        <v>45117</v>
      </c>
      <c r="AY131">
        <v>130.18</v>
      </c>
      <c r="AZ131">
        <v>133.339</v>
      </c>
      <c r="BA131">
        <v>129.61000000000001</v>
      </c>
      <c r="BB131">
        <v>131.71</v>
      </c>
      <c r="BC131">
        <v>4051952</v>
      </c>
      <c r="BE131" s="1">
        <v>45117</v>
      </c>
      <c r="BF131">
        <v>139.03</v>
      </c>
      <c r="BG131">
        <v>140.345</v>
      </c>
      <c r="BH131">
        <v>138.07499999999999</v>
      </c>
      <c r="BI131">
        <v>138.34</v>
      </c>
      <c r="BJ131">
        <v>5624746</v>
      </c>
      <c r="BL131" s="1">
        <v>45117</v>
      </c>
      <c r="BM131">
        <v>373.86</v>
      </c>
      <c r="BN131">
        <v>382.03</v>
      </c>
      <c r="BO131">
        <v>370.86</v>
      </c>
      <c r="BP131">
        <v>372.54</v>
      </c>
      <c r="BQ131">
        <v>1188531</v>
      </c>
      <c r="BS131" s="1">
        <v>45117</v>
      </c>
      <c r="BT131">
        <v>428.08300000000003</v>
      </c>
      <c r="BU131">
        <v>429.70499999999998</v>
      </c>
      <c r="BV131">
        <v>427.50099999999998</v>
      </c>
      <c r="BW131">
        <v>429.52699999999999</v>
      </c>
      <c r="BX131">
        <v>63916461</v>
      </c>
    </row>
    <row r="132" spans="1:76" x14ac:dyDescent="0.45">
      <c r="A132" s="1">
        <v>45118</v>
      </c>
      <c r="B132">
        <v>293.89999999999998</v>
      </c>
      <c r="C132">
        <v>300.18</v>
      </c>
      <c r="D132">
        <v>291.89999999999998</v>
      </c>
      <c r="E132">
        <v>298.29000000000002</v>
      </c>
      <c r="F132">
        <v>27585918</v>
      </c>
      <c r="H132" s="1">
        <v>45118</v>
      </c>
      <c r="I132">
        <v>127.75</v>
      </c>
      <c r="J132">
        <v>129.77000000000001</v>
      </c>
      <c r="K132">
        <v>127.35</v>
      </c>
      <c r="L132">
        <v>128.78</v>
      </c>
      <c r="M132">
        <v>49951460</v>
      </c>
      <c r="O132" s="1">
        <v>45118</v>
      </c>
      <c r="P132">
        <v>115.87</v>
      </c>
      <c r="Q132">
        <v>117.285</v>
      </c>
      <c r="R132">
        <v>114.93300000000001</v>
      </c>
      <c r="S132">
        <v>116.717</v>
      </c>
      <c r="T132">
        <v>23162444</v>
      </c>
      <c r="V132" s="1">
        <v>45118</v>
      </c>
      <c r="W132">
        <v>497.28</v>
      </c>
      <c r="X132">
        <v>506.03</v>
      </c>
      <c r="Y132">
        <v>491.76</v>
      </c>
      <c r="Z132">
        <v>504.74</v>
      </c>
      <c r="AA132">
        <v>2844239</v>
      </c>
      <c r="AC132" s="1">
        <v>45118</v>
      </c>
      <c r="AD132">
        <v>222.06</v>
      </c>
      <c r="AE132">
        <v>222.35</v>
      </c>
      <c r="AF132">
        <v>217.24</v>
      </c>
      <c r="AG132">
        <v>221.17</v>
      </c>
      <c r="AH132">
        <v>10030524</v>
      </c>
      <c r="AJ132" s="1">
        <v>45118</v>
      </c>
      <c r="AK132">
        <v>113.44199999999999</v>
      </c>
      <c r="AL132">
        <v>114.253</v>
      </c>
      <c r="AM132">
        <v>111.50700000000001</v>
      </c>
      <c r="AN132">
        <v>112.288</v>
      </c>
      <c r="AO132">
        <v>5671700</v>
      </c>
      <c r="AQ132" s="1">
        <v>45118</v>
      </c>
      <c r="AR132">
        <v>107.58799999999999</v>
      </c>
      <c r="AS132">
        <v>109.521</v>
      </c>
      <c r="AT132">
        <v>107.339</v>
      </c>
      <c r="AU132">
        <v>109.294</v>
      </c>
      <c r="AV132">
        <v>7088384</v>
      </c>
      <c r="AX132" s="1">
        <v>45118</v>
      </c>
      <c r="AY132">
        <v>129.44999999999999</v>
      </c>
      <c r="AZ132">
        <v>138.09</v>
      </c>
      <c r="BA132">
        <v>128.77000000000001</v>
      </c>
      <c r="BB132">
        <v>137.54</v>
      </c>
      <c r="BC132">
        <v>10045591</v>
      </c>
      <c r="BE132" s="1">
        <v>45118</v>
      </c>
      <c r="BF132">
        <v>137.91999999999999</v>
      </c>
      <c r="BG132">
        <v>140.08000000000001</v>
      </c>
      <c r="BH132">
        <v>137.905</v>
      </c>
      <c r="BI132">
        <v>140.02000000000001</v>
      </c>
      <c r="BJ132">
        <v>3639720</v>
      </c>
      <c r="BL132" s="1">
        <v>45118</v>
      </c>
      <c r="BM132">
        <v>374.25</v>
      </c>
      <c r="BN132">
        <v>382.96</v>
      </c>
      <c r="BO132">
        <v>372.79149999999998</v>
      </c>
      <c r="BP132">
        <v>380.23</v>
      </c>
      <c r="BQ132">
        <v>1011696</v>
      </c>
      <c r="BS132" s="1">
        <v>45118</v>
      </c>
      <c r="BT132">
        <v>430.30099999999999</v>
      </c>
      <c r="BU132">
        <v>432.76100000000002</v>
      </c>
      <c r="BV132">
        <v>429.31299999999999</v>
      </c>
      <c r="BW132">
        <v>432.26400000000001</v>
      </c>
      <c r="BX132">
        <v>65984367</v>
      </c>
    </row>
    <row r="133" spans="1:76" x14ac:dyDescent="0.45">
      <c r="A133" s="1">
        <v>45119</v>
      </c>
      <c r="B133">
        <v>301.745</v>
      </c>
      <c r="C133">
        <v>309.45</v>
      </c>
      <c r="D133">
        <v>300.10039999999998</v>
      </c>
      <c r="E133">
        <v>309.33999999999997</v>
      </c>
      <c r="F133">
        <v>36677127</v>
      </c>
      <c r="H133" s="1">
        <v>45119</v>
      </c>
      <c r="I133">
        <v>130.31</v>
      </c>
      <c r="J133">
        <v>131.26</v>
      </c>
      <c r="K133">
        <v>128.83000000000001</v>
      </c>
      <c r="L133">
        <v>130.80000000000001</v>
      </c>
      <c r="M133">
        <v>54022847</v>
      </c>
      <c r="O133" s="1">
        <v>45119</v>
      </c>
      <c r="P133">
        <v>118.371</v>
      </c>
      <c r="Q133">
        <v>119.896</v>
      </c>
      <c r="R133">
        <v>117.98699999999999</v>
      </c>
      <c r="S133">
        <v>118.501</v>
      </c>
      <c r="T133">
        <v>30514628</v>
      </c>
      <c r="V133" s="1">
        <v>45119</v>
      </c>
      <c r="W133">
        <v>509.40499999999997</v>
      </c>
      <c r="X133">
        <v>510.79</v>
      </c>
      <c r="Y133">
        <v>500.01</v>
      </c>
      <c r="Z133">
        <v>507.36</v>
      </c>
      <c r="AA133">
        <v>3027419</v>
      </c>
      <c r="AC133" s="1">
        <v>45119</v>
      </c>
      <c r="AD133">
        <v>221.9</v>
      </c>
      <c r="AE133">
        <v>228.09</v>
      </c>
      <c r="AF133">
        <v>221.61320000000001</v>
      </c>
      <c r="AG133">
        <v>227.28</v>
      </c>
      <c r="AH133">
        <v>8923503</v>
      </c>
      <c r="AJ133" s="1">
        <v>45119</v>
      </c>
      <c r="AK133">
        <v>114.172</v>
      </c>
      <c r="AL133">
        <v>114.172</v>
      </c>
      <c r="AM133">
        <v>111.44799999999999</v>
      </c>
      <c r="AN133">
        <v>112.268</v>
      </c>
      <c r="AO133">
        <v>5840875</v>
      </c>
      <c r="AQ133" s="1">
        <v>45119</v>
      </c>
      <c r="AR133">
        <v>110.113</v>
      </c>
      <c r="AS133">
        <v>110.788</v>
      </c>
      <c r="AT133">
        <v>109.20399999999999</v>
      </c>
      <c r="AU133">
        <v>109.49299999999999</v>
      </c>
      <c r="AV133">
        <v>7817174</v>
      </c>
      <c r="AX133" s="1">
        <v>45119</v>
      </c>
      <c r="AY133">
        <v>139.35</v>
      </c>
      <c r="AZ133">
        <v>140.32</v>
      </c>
      <c r="BA133">
        <v>135.52000000000001</v>
      </c>
      <c r="BB133">
        <v>137.02000000000001</v>
      </c>
      <c r="BC133">
        <v>5583563</v>
      </c>
      <c r="BE133" s="1">
        <v>45119</v>
      </c>
      <c r="BF133">
        <v>140.72</v>
      </c>
      <c r="BG133">
        <v>141.25</v>
      </c>
      <c r="BH133">
        <v>139.57</v>
      </c>
      <c r="BI133">
        <v>140.88999999999999</v>
      </c>
      <c r="BJ133">
        <v>4288512</v>
      </c>
      <c r="BL133" s="1">
        <v>45119</v>
      </c>
      <c r="BM133">
        <v>380.94</v>
      </c>
      <c r="BN133">
        <v>387.625</v>
      </c>
      <c r="BO133">
        <v>380.94</v>
      </c>
      <c r="BP133">
        <v>382.72</v>
      </c>
      <c r="BQ133">
        <v>914778</v>
      </c>
      <c r="BS133" s="1">
        <v>45119</v>
      </c>
      <c r="BT133">
        <v>436.10300000000001</v>
      </c>
      <c r="BU133">
        <v>437.16699999999997</v>
      </c>
      <c r="BV133">
        <v>434.65699999999998</v>
      </c>
      <c r="BW133">
        <v>435.74099999999999</v>
      </c>
      <c r="BX133">
        <v>94092906</v>
      </c>
    </row>
    <row r="134" spans="1:76" x14ac:dyDescent="0.45">
      <c r="A134" s="1">
        <v>45120</v>
      </c>
      <c r="B134">
        <v>313.62</v>
      </c>
      <c r="C134">
        <v>316.24</v>
      </c>
      <c r="D134">
        <v>310.2901</v>
      </c>
      <c r="E134">
        <v>313.41000000000003</v>
      </c>
      <c r="F134">
        <v>30280972</v>
      </c>
      <c r="H134" s="1">
        <v>45120</v>
      </c>
      <c r="I134">
        <v>134.04</v>
      </c>
      <c r="J134">
        <v>134.66999999999999</v>
      </c>
      <c r="K134">
        <v>132.71</v>
      </c>
      <c r="L134">
        <v>134.30000000000001</v>
      </c>
      <c r="M134">
        <v>61170883</v>
      </c>
      <c r="O134" s="1">
        <v>45120</v>
      </c>
      <c r="P134">
        <v>120.49299999999999</v>
      </c>
      <c r="Q134">
        <v>124.379</v>
      </c>
      <c r="R134">
        <v>120.015</v>
      </c>
      <c r="S134">
        <v>124.09</v>
      </c>
      <c r="T134">
        <v>44458499</v>
      </c>
      <c r="V134" s="1">
        <v>45120</v>
      </c>
      <c r="W134">
        <v>509.62</v>
      </c>
      <c r="X134">
        <v>519.40989999999999</v>
      </c>
      <c r="Y134">
        <v>509.5</v>
      </c>
      <c r="Z134">
        <v>517.28</v>
      </c>
      <c r="AA134">
        <v>3049373</v>
      </c>
      <c r="AC134" s="1">
        <v>45120</v>
      </c>
      <c r="AD134">
        <v>228.26</v>
      </c>
      <c r="AE134">
        <v>230.96</v>
      </c>
      <c r="AF134">
        <v>227.6</v>
      </c>
      <c r="AG134">
        <v>230.37</v>
      </c>
      <c r="AH134">
        <v>5800286</v>
      </c>
      <c r="AJ134" s="1">
        <v>45120</v>
      </c>
      <c r="AK134">
        <v>113.324</v>
      </c>
      <c r="AL134">
        <v>115.88800000000001</v>
      </c>
      <c r="AM134">
        <v>113</v>
      </c>
      <c r="AN134">
        <v>115.49</v>
      </c>
      <c r="AO134">
        <v>6570740</v>
      </c>
      <c r="AQ134" s="1">
        <v>45120</v>
      </c>
      <c r="AR134">
        <v>110.92700000000001</v>
      </c>
      <c r="AS134">
        <v>112.029</v>
      </c>
      <c r="AT134">
        <v>110.88500000000001</v>
      </c>
      <c r="AU134">
        <v>111.303</v>
      </c>
      <c r="AV134">
        <v>7923677</v>
      </c>
      <c r="AX134" s="1">
        <v>45120</v>
      </c>
      <c r="AY134">
        <v>138.96</v>
      </c>
      <c r="AZ134">
        <v>140.6</v>
      </c>
      <c r="BA134">
        <v>137.30000000000001</v>
      </c>
      <c r="BB134">
        <v>140.09</v>
      </c>
      <c r="BC134">
        <v>5532320</v>
      </c>
      <c r="BE134" s="1">
        <v>45120</v>
      </c>
      <c r="BF134">
        <v>141.09</v>
      </c>
      <c r="BG134">
        <v>141.19999999999999</v>
      </c>
      <c r="BH134">
        <v>139.13</v>
      </c>
      <c r="BI134">
        <v>140.69</v>
      </c>
      <c r="BJ134">
        <v>3423546</v>
      </c>
      <c r="BL134" s="1">
        <v>45120</v>
      </c>
      <c r="BM134">
        <v>382.69</v>
      </c>
      <c r="BN134">
        <v>384.83</v>
      </c>
      <c r="BO134">
        <v>379.82</v>
      </c>
      <c r="BP134">
        <v>383.62</v>
      </c>
      <c r="BQ134">
        <v>676937</v>
      </c>
      <c r="BS134" s="1">
        <v>45120</v>
      </c>
      <c r="BT134">
        <v>437.57799999999997</v>
      </c>
      <c r="BU134">
        <v>440.00200000000001</v>
      </c>
      <c r="BV134">
        <v>437.13799999999998</v>
      </c>
      <c r="BW134">
        <v>439.20100000000002</v>
      </c>
      <c r="BX134">
        <v>74133657</v>
      </c>
    </row>
    <row r="135" spans="1:76" x14ac:dyDescent="0.45">
      <c r="A135" s="1">
        <v>45121</v>
      </c>
      <c r="B135">
        <v>311.79000000000002</v>
      </c>
      <c r="C135">
        <v>314.88</v>
      </c>
      <c r="D135">
        <v>307.3612</v>
      </c>
      <c r="E135">
        <v>308.87</v>
      </c>
      <c r="F135">
        <v>23054108</v>
      </c>
      <c r="H135" s="1">
        <v>45121</v>
      </c>
      <c r="I135">
        <v>134.06</v>
      </c>
      <c r="J135">
        <v>136.65</v>
      </c>
      <c r="K135">
        <v>134.06</v>
      </c>
      <c r="L135">
        <v>134.68</v>
      </c>
      <c r="M135">
        <v>54487090</v>
      </c>
      <c r="O135" s="1">
        <v>45121</v>
      </c>
      <c r="P135">
        <v>124.349</v>
      </c>
      <c r="Q135">
        <v>126.31699999999999</v>
      </c>
      <c r="R135">
        <v>123.044</v>
      </c>
      <c r="S135">
        <v>124.967</v>
      </c>
      <c r="T135">
        <v>33403730</v>
      </c>
      <c r="V135" s="1">
        <v>45121</v>
      </c>
      <c r="W135">
        <v>517.34</v>
      </c>
      <c r="X135">
        <v>523.78499999999997</v>
      </c>
      <c r="Y135">
        <v>512.66999999999996</v>
      </c>
      <c r="Z135">
        <v>514.83000000000004</v>
      </c>
      <c r="AA135">
        <v>2303710</v>
      </c>
      <c r="AC135" s="1">
        <v>45121</v>
      </c>
      <c r="AD135">
        <v>229.7</v>
      </c>
      <c r="AE135">
        <v>232.2</v>
      </c>
      <c r="AF135">
        <v>228.15</v>
      </c>
      <c r="AG135">
        <v>229.33</v>
      </c>
      <c r="AH135">
        <v>4278735</v>
      </c>
      <c r="AJ135" s="1">
        <v>45121</v>
      </c>
      <c r="AK135">
        <v>115.4</v>
      </c>
      <c r="AL135">
        <v>116.852</v>
      </c>
      <c r="AM135">
        <v>115.2</v>
      </c>
      <c r="AN135">
        <v>116.07599999999999</v>
      </c>
      <c r="AO135">
        <v>4582420</v>
      </c>
      <c r="AQ135" s="1">
        <v>45121</v>
      </c>
      <c r="AR135">
        <v>111.705</v>
      </c>
      <c r="AS135">
        <v>112.60599999999999</v>
      </c>
      <c r="AT135">
        <v>111.048</v>
      </c>
      <c r="AU135">
        <v>112.574</v>
      </c>
      <c r="AV135">
        <v>6077573</v>
      </c>
      <c r="AX135" s="1">
        <v>45121</v>
      </c>
      <c r="AY135">
        <v>140.25</v>
      </c>
      <c r="AZ135">
        <v>143.57</v>
      </c>
      <c r="BA135">
        <v>139.69</v>
      </c>
      <c r="BB135">
        <v>143.34</v>
      </c>
      <c r="BC135">
        <v>6728498</v>
      </c>
      <c r="BE135" s="1">
        <v>45121</v>
      </c>
      <c r="BF135">
        <v>138.97</v>
      </c>
      <c r="BG135">
        <v>140.34</v>
      </c>
      <c r="BH135">
        <v>138.46</v>
      </c>
      <c r="BI135">
        <v>139.68</v>
      </c>
      <c r="BJ135">
        <v>4053267</v>
      </c>
      <c r="BL135" s="1">
        <v>45121</v>
      </c>
      <c r="BM135">
        <v>379.01</v>
      </c>
      <c r="BN135">
        <v>381.7</v>
      </c>
      <c r="BO135">
        <v>374.86</v>
      </c>
      <c r="BP135">
        <v>375.47</v>
      </c>
      <c r="BQ135">
        <v>1054284</v>
      </c>
      <c r="BS135" s="1">
        <v>45121</v>
      </c>
      <c r="BT135">
        <v>440.09300000000002</v>
      </c>
      <c r="BU135">
        <v>440.959</v>
      </c>
      <c r="BV135">
        <v>438.15300000000002</v>
      </c>
      <c r="BW135">
        <v>438.92700000000002</v>
      </c>
      <c r="BX135">
        <v>71462686</v>
      </c>
    </row>
    <row r="136" spans="1:76" x14ac:dyDescent="0.45">
      <c r="A136" s="1">
        <v>45124</v>
      </c>
      <c r="B136">
        <v>307.54000000000002</v>
      </c>
      <c r="C136">
        <v>311.70999999999998</v>
      </c>
      <c r="D136">
        <v>304.70999999999998</v>
      </c>
      <c r="E136">
        <v>310.62</v>
      </c>
      <c r="F136">
        <v>25323126</v>
      </c>
      <c r="H136" s="1">
        <v>45124</v>
      </c>
      <c r="I136">
        <v>134.56</v>
      </c>
      <c r="J136">
        <v>135.62</v>
      </c>
      <c r="K136">
        <v>133.21</v>
      </c>
      <c r="L136">
        <v>133.56</v>
      </c>
      <c r="M136">
        <v>48450198</v>
      </c>
      <c r="O136" s="1">
        <v>45124</v>
      </c>
      <c r="P136">
        <v>125.485</v>
      </c>
      <c r="Q136">
        <v>126.64100000000001</v>
      </c>
      <c r="R136">
        <v>123.747</v>
      </c>
      <c r="S136">
        <v>124.2</v>
      </c>
      <c r="T136">
        <v>25809438</v>
      </c>
      <c r="V136" s="1">
        <v>45124</v>
      </c>
      <c r="W136">
        <v>513</v>
      </c>
      <c r="X136">
        <v>522.68920000000003</v>
      </c>
      <c r="Y136">
        <v>512.38</v>
      </c>
      <c r="Z136">
        <v>522</v>
      </c>
      <c r="AA136">
        <v>2646013</v>
      </c>
      <c r="AC136" s="1">
        <v>45124</v>
      </c>
      <c r="AD136">
        <v>229.24</v>
      </c>
      <c r="AE136">
        <v>230.28</v>
      </c>
      <c r="AF136">
        <v>227.81</v>
      </c>
      <c r="AG136">
        <v>228</v>
      </c>
      <c r="AH136">
        <v>3558250</v>
      </c>
      <c r="AJ136" s="1">
        <v>45124</v>
      </c>
      <c r="AK136">
        <v>116.53400000000001</v>
      </c>
      <c r="AL136">
        <v>118.998</v>
      </c>
      <c r="AM136">
        <v>116.4</v>
      </c>
      <c r="AN136">
        <v>118.476</v>
      </c>
      <c r="AO136">
        <v>5216940</v>
      </c>
      <c r="AQ136" s="1">
        <v>45124</v>
      </c>
      <c r="AR136">
        <v>112.19199999999999</v>
      </c>
      <c r="AS136">
        <v>116.03100000000001</v>
      </c>
      <c r="AT136">
        <v>112.19199999999999</v>
      </c>
      <c r="AU136">
        <v>115.82299999999999</v>
      </c>
      <c r="AV136">
        <v>6407142</v>
      </c>
      <c r="AX136" s="1">
        <v>45124</v>
      </c>
      <c r="AY136">
        <v>142.29</v>
      </c>
      <c r="AZ136">
        <v>147.4</v>
      </c>
      <c r="BA136">
        <v>142.29</v>
      </c>
      <c r="BB136">
        <v>145.36000000000001</v>
      </c>
      <c r="BC136">
        <v>5755755</v>
      </c>
      <c r="BE136" s="1">
        <v>45124</v>
      </c>
      <c r="BF136">
        <v>139.32</v>
      </c>
      <c r="BG136">
        <v>139.65</v>
      </c>
      <c r="BH136">
        <v>137.77000000000001</v>
      </c>
      <c r="BI136">
        <v>138</v>
      </c>
      <c r="BJ136">
        <v>4909675</v>
      </c>
      <c r="BL136" s="1">
        <v>45124</v>
      </c>
      <c r="BM136">
        <v>373.85</v>
      </c>
      <c r="BN136">
        <v>377.45</v>
      </c>
      <c r="BO136">
        <v>370.08499999999998</v>
      </c>
      <c r="BP136">
        <v>374.81</v>
      </c>
      <c r="BQ136">
        <v>1671706</v>
      </c>
      <c r="BS136" s="1">
        <v>45124</v>
      </c>
      <c r="BT136">
        <v>438.779</v>
      </c>
      <c r="BU136">
        <v>441.51400000000001</v>
      </c>
      <c r="BV136">
        <v>438.73099999999999</v>
      </c>
      <c r="BW136">
        <v>440.45</v>
      </c>
      <c r="BX136">
        <v>53922878</v>
      </c>
    </row>
    <row r="137" spans="1:76" x14ac:dyDescent="0.45">
      <c r="A137" s="1">
        <v>45125</v>
      </c>
      <c r="B137">
        <v>310.875</v>
      </c>
      <c r="C137">
        <v>314.2</v>
      </c>
      <c r="D137">
        <v>307.61880000000002</v>
      </c>
      <c r="E137">
        <v>312.05</v>
      </c>
      <c r="F137">
        <v>20764580</v>
      </c>
      <c r="H137" s="1">
        <v>45125</v>
      </c>
      <c r="I137">
        <v>132.71</v>
      </c>
      <c r="J137">
        <v>133.86000000000001</v>
      </c>
      <c r="K137">
        <v>131.35499999999999</v>
      </c>
      <c r="L137">
        <v>132.83000000000001</v>
      </c>
      <c r="M137">
        <v>54969133</v>
      </c>
      <c r="O137" s="1">
        <v>45125</v>
      </c>
      <c r="P137">
        <v>124.15</v>
      </c>
      <c r="Q137">
        <v>124.23</v>
      </c>
      <c r="R137">
        <v>122.51600000000001</v>
      </c>
      <c r="S137">
        <v>123.313</v>
      </c>
      <c r="T137">
        <v>26321520</v>
      </c>
      <c r="V137" s="1">
        <v>45125</v>
      </c>
      <c r="W137">
        <v>519.64</v>
      </c>
      <c r="X137">
        <v>535.12990000000002</v>
      </c>
      <c r="Y137">
        <v>517.375</v>
      </c>
      <c r="Z137">
        <v>532.23</v>
      </c>
      <c r="AA137">
        <v>4094580</v>
      </c>
      <c r="AC137" s="1">
        <v>45125</v>
      </c>
      <c r="AD137">
        <v>227.05</v>
      </c>
      <c r="AE137">
        <v>229.6208</v>
      </c>
      <c r="AF137">
        <v>225.465</v>
      </c>
      <c r="AG137">
        <v>227.63</v>
      </c>
      <c r="AH137">
        <v>5094240</v>
      </c>
      <c r="AJ137" s="1">
        <v>45125</v>
      </c>
      <c r="AK137">
        <v>117.962</v>
      </c>
      <c r="AL137">
        <v>120.4</v>
      </c>
      <c r="AM137">
        <v>116.78400000000001</v>
      </c>
      <c r="AN137">
        <v>119.426</v>
      </c>
      <c r="AO137">
        <v>6320105</v>
      </c>
      <c r="AQ137" s="1">
        <v>45125</v>
      </c>
      <c r="AR137">
        <v>115.312</v>
      </c>
      <c r="AS137">
        <v>117.193</v>
      </c>
      <c r="AT137">
        <v>114.658</v>
      </c>
      <c r="AU137">
        <v>117.077</v>
      </c>
      <c r="AV137">
        <v>7843965</v>
      </c>
      <c r="AX137" s="1">
        <v>45125</v>
      </c>
      <c r="AY137">
        <v>144</v>
      </c>
      <c r="AZ137">
        <v>147.53989999999999</v>
      </c>
      <c r="BA137">
        <v>143.75</v>
      </c>
      <c r="BB137">
        <v>146.53</v>
      </c>
      <c r="BC137">
        <v>4124895</v>
      </c>
      <c r="BE137" s="1">
        <v>45125</v>
      </c>
      <c r="BF137">
        <v>138.09</v>
      </c>
      <c r="BG137">
        <v>140.45500000000001</v>
      </c>
      <c r="BH137">
        <v>137.51</v>
      </c>
      <c r="BI137">
        <v>138.44999999999999</v>
      </c>
      <c r="BJ137">
        <v>5261869</v>
      </c>
      <c r="BL137" s="1">
        <v>45125</v>
      </c>
      <c r="BM137">
        <v>374.23</v>
      </c>
      <c r="BN137">
        <v>388.39</v>
      </c>
      <c r="BO137">
        <v>373.03500000000003</v>
      </c>
      <c r="BP137">
        <v>387.06</v>
      </c>
      <c r="BQ137">
        <v>1164970</v>
      </c>
      <c r="BS137" s="1">
        <v>45125</v>
      </c>
      <c r="BT137">
        <v>440.11799999999999</v>
      </c>
      <c r="BU137">
        <v>444.37900000000002</v>
      </c>
      <c r="BV137">
        <v>439.67700000000002</v>
      </c>
      <c r="BW137">
        <v>443.72300000000001</v>
      </c>
      <c r="BX137">
        <v>82649103</v>
      </c>
    </row>
    <row r="138" spans="1:76" x14ac:dyDescent="0.45">
      <c r="A138" s="1">
        <v>45126</v>
      </c>
      <c r="B138">
        <v>313.02999999999997</v>
      </c>
      <c r="C138">
        <v>318.68</v>
      </c>
      <c r="D138">
        <v>310.52</v>
      </c>
      <c r="E138">
        <v>316.01</v>
      </c>
      <c r="F138">
        <v>21763688</v>
      </c>
      <c r="H138" s="1">
        <v>45126</v>
      </c>
      <c r="I138">
        <v>133.38999999999999</v>
      </c>
      <c r="J138">
        <v>135.99</v>
      </c>
      <c r="K138">
        <v>132.53</v>
      </c>
      <c r="L138">
        <v>135.36000000000001</v>
      </c>
      <c r="M138">
        <v>54531037</v>
      </c>
      <c r="O138" s="1">
        <v>45126</v>
      </c>
      <c r="P138">
        <v>124.15</v>
      </c>
      <c r="Q138">
        <v>124.727</v>
      </c>
      <c r="R138">
        <v>121.36</v>
      </c>
      <c r="S138">
        <v>121.589</v>
      </c>
      <c r="T138">
        <v>37358973</v>
      </c>
      <c r="V138" s="1">
        <v>45126</v>
      </c>
      <c r="W138">
        <v>534.48</v>
      </c>
      <c r="X138">
        <v>539</v>
      </c>
      <c r="Y138">
        <v>526.06010000000003</v>
      </c>
      <c r="Z138">
        <v>527.16999999999996</v>
      </c>
      <c r="AA138">
        <v>3383210</v>
      </c>
      <c r="AC138" s="1">
        <v>45126</v>
      </c>
      <c r="AD138">
        <v>233.98</v>
      </c>
      <c r="AE138">
        <v>238.22</v>
      </c>
      <c r="AF138">
        <v>231.23009999999999</v>
      </c>
      <c r="AG138">
        <v>234.37</v>
      </c>
      <c r="AH138">
        <v>8516287</v>
      </c>
      <c r="AJ138" s="1">
        <v>45126</v>
      </c>
      <c r="AK138">
        <v>122.18</v>
      </c>
      <c r="AL138">
        <v>122.872</v>
      </c>
      <c r="AM138">
        <v>119.908</v>
      </c>
      <c r="AN138">
        <v>120.65</v>
      </c>
      <c r="AO138">
        <v>8685855</v>
      </c>
      <c r="AQ138" s="1">
        <v>45126</v>
      </c>
      <c r="AR138">
        <v>117.033</v>
      </c>
      <c r="AS138">
        <v>117.721</v>
      </c>
      <c r="AT138">
        <v>114.92400000000001</v>
      </c>
      <c r="AU138">
        <v>114.968</v>
      </c>
      <c r="AV138">
        <v>7636536</v>
      </c>
      <c r="AX138" s="1">
        <v>45126</v>
      </c>
      <c r="AY138">
        <v>145.75</v>
      </c>
      <c r="AZ138">
        <v>147.6746</v>
      </c>
      <c r="BA138">
        <v>144.19</v>
      </c>
      <c r="BB138">
        <v>145.535</v>
      </c>
      <c r="BC138">
        <v>4968555</v>
      </c>
      <c r="BE138" s="1">
        <v>45126</v>
      </c>
      <c r="BF138">
        <v>139.69999999999999</v>
      </c>
      <c r="BG138">
        <v>140.41499999999999</v>
      </c>
      <c r="BH138">
        <v>137.36000000000001</v>
      </c>
      <c r="BI138">
        <v>137.58000000000001</v>
      </c>
      <c r="BJ138">
        <v>4857555</v>
      </c>
      <c r="BL138" s="1">
        <v>45126</v>
      </c>
      <c r="BM138">
        <v>387.79</v>
      </c>
      <c r="BN138">
        <v>394.18</v>
      </c>
      <c r="BO138">
        <v>387.07</v>
      </c>
      <c r="BP138">
        <v>388.57</v>
      </c>
      <c r="BQ138">
        <v>2311888</v>
      </c>
      <c r="BS138" s="1">
        <v>45126</v>
      </c>
      <c r="BT138">
        <v>444.52300000000002</v>
      </c>
      <c r="BU138">
        <v>445.911</v>
      </c>
      <c r="BV138">
        <v>443.64800000000002</v>
      </c>
      <c r="BW138">
        <v>444.71100000000001</v>
      </c>
      <c r="BX138">
        <v>67445986</v>
      </c>
    </row>
    <row r="139" spans="1:76" x14ac:dyDescent="0.45">
      <c r="A139" s="1">
        <v>45127</v>
      </c>
      <c r="B139">
        <v>313.5</v>
      </c>
      <c r="C139">
        <v>315.54000000000002</v>
      </c>
      <c r="D139">
        <v>302.22000000000003</v>
      </c>
      <c r="E139">
        <v>302.52</v>
      </c>
      <c r="F139">
        <v>23836876</v>
      </c>
      <c r="H139" s="1">
        <v>45127</v>
      </c>
      <c r="I139">
        <v>134.07</v>
      </c>
      <c r="J139">
        <v>134.79150000000001</v>
      </c>
      <c r="K139">
        <v>129.33000000000001</v>
      </c>
      <c r="L139">
        <v>129.96</v>
      </c>
      <c r="M139">
        <v>59820579</v>
      </c>
      <c r="O139" s="1">
        <v>45127</v>
      </c>
      <c r="P139">
        <v>120.98099999999999</v>
      </c>
      <c r="Q139">
        <v>123.642</v>
      </c>
      <c r="R139">
        <v>117.79300000000001</v>
      </c>
      <c r="S139">
        <v>118.76900000000001</v>
      </c>
      <c r="T139">
        <v>38044178</v>
      </c>
      <c r="V139" s="1">
        <v>45127</v>
      </c>
      <c r="W139">
        <v>522.03</v>
      </c>
      <c r="X139">
        <v>528.30999999999995</v>
      </c>
      <c r="Y139">
        <v>514.08500000000004</v>
      </c>
      <c r="Z139">
        <v>516.88</v>
      </c>
      <c r="AA139">
        <v>3264482</v>
      </c>
      <c r="AC139" s="1">
        <v>45127</v>
      </c>
      <c r="AD139">
        <v>231.1</v>
      </c>
      <c r="AE139">
        <v>233.5</v>
      </c>
      <c r="AF139">
        <v>227.32</v>
      </c>
      <c r="AG139">
        <v>228.16</v>
      </c>
      <c r="AH139">
        <v>5302994</v>
      </c>
      <c r="AJ139" s="1">
        <v>45127</v>
      </c>
      <c r="AK139">
        <v>119.524</v>
      </c>
      <c r="AL139">
        <v>120.176</v>
      </c>
      <c r="AM139">
        <v>115.15600000000001</v>
      </c>
      <c r="AN139">
        <v>115.776</v>
      </c>
      <c r="AO139">
        <v>7755805</v>
      </c>
      <c r="AQ139" s="1">
        <v>45127</v>
      </c>
      <c r="AR139">
        <v>114.666</v>
      </c>
      <c r="AS139">
        <v>116.73399999999999</v>
      </c>
      <c r="AT139">
        <v>114.506</v>
      </c>
      <c r="AU139">
        <v>114.56</v>
      </c>
      <c r="AV139">
        <v>6552991</v>
      </c>
      <c r="AX139" s="1">
        <v>45127</v>
      </c>
      <c r="AY139">
        <v>143.59</v>
      </c>
      <c r="AZ139">
        <v>146.27000000000001</v>
      </c>
      <c r="BA139">
        <v>143.5</v>
      </c>
      <c r="BB139">
        <v>145.28</v>
      </c>
      <c r="BC139">
        <v>4246295</v>
      </c>
      <c r="BE139" s="1">
        <v>45127</v>
      </c>
      <c r="BF139">
        <v>138.35</v>
      </c>
      <c r="BG139">
        <v>141.27000000000001</v>
      </c>
      <c r="BH139">
        <v>138.35</v>
      </c>
      <c r="BI139">
        <v>140.1</v>
      </c>
      <c r="BJ139">
        <v>5448895</v>
      </c>
      <c r="BL139" s="1">
        <v>45127</v>
      </c>
      <c r="BM139">
        <v>388.57</v>
      </c>
      <c r="BN139">
        <v>397.78</v>
      </c>
      <c r="BO139">
        <v>388.57</v>
      </c>
      <c r="BP139">
        <v>395.45</v>
      </c>
      <c r="BQ139">
        <v>1570868</v>
      </c>
      <c r="BS139" s="1">
        <v>45127</v>
      </c>
      <c r="BT139">
        <v>443.70299999999997</v>
      </c>
      <c r="BU139">
        <v>444.61200000000002</v>
      </c>
      <c r="BV139">
        <v>441.036</v>
      </c>
      <c r="BW139">
        <v>441.75799999999998</v>
      </c>
      <c r="BX139">
        <v>72256806</v>
      </c>
    </row>
    <row r="140" spans="1:76" x14ac:dyDescent="0.45">
      <c r="A140" s="1">
        <v>45128</v>
      </c>
      <c r="B140">
        <v>304.57</v>
      </c>
      <c r="C140">
        <v>305.45999999999998</v>
      </c>
      <c r="D140">
        <v>291.2</v>
      </c>
      <c r="E140">
        <v>294.26</v>
      </c>
      <c r="F140">
        <v>42139259</v>
      </c>
      <c r="H140" s="1">
        <v>45128</v>
      </c>
      <c r="I140">
        <v>131.34</v>
      </c>
      <c r="J140">
        <v>131.37</v>
      </c>
      <c r="K140">
        <v>128.41499999999999</v>
      </c>
      <c r="L140">
        <v>130</v>
      </c>
      <c r="M140">
        <v>133307294</v>
      </c>
      <c r="O140" s="1">
        <v>45128</v>
      </c>
      <c r="P140">
        <v>120.184</v>
      </c>
      <c r="Q140">
        <v>120.553</v>
      </c>
      <c r="R140">
        <v>118.301</v>
      </c>
      <c r="S140">
        <v>119.586</v>
      </c>
      <c r="T140">
        <v>71866054</v>
      </c>
      <c r="V140" s="1">
        <v>45128</v>
      </c>
      <c r="W140">
        <v>521.75</v>
      </c>
      <c r="X140">
        <v>529.68510000000003</v>
      </c>
      <c r="Y140">
        <v>519.28</v>
      </c>
      <c r="Z140">
        <v>520.23</v>
      </c>
      <c r="AA140">
        <v>8099521</v>
      </c>
      <c r="AC140" s="1">
        <v>45128</v>
      </c>
      <c r="AD140">
        <v>230</v>
      </c>
      <c r="AE140">
        <v>230.81</v>
      </c>
      <c r="AF140">
        <v>227.29</v>
      </c>
      <c r="AG140">
        <v>228.06</v>
      </c>
      <c r="AH140">
        <v>3529741</v>
      </c>
      <c r="AJ140" s="1">
        <v>45128</v>
      </c>
      <c r="AK140">
        <v>118.13</v>
      </c>
      <c r="AL140">
        <v>118.602</v>
      </c>
      <c r="AM140">
        <v>116.2</v>
      </c>
      <c r="AN140">
        <v>116.404</v>
      </c>
      <c r="AO140">
        <v>4050025</v>
      </c>
      <c r="AQ140" s="1">
        <v>45128</v>
      </c>
      <c r="AR140">
        <v>115.40900000000001</v>
      </c>
      <c r="AS140">
        <v>116.739</v>
      </c>
      <c r="AT140">
        <v>114.782</v>
      </c>
      <c r="AU140">
        <v>114.78700000000001</v>
      </c>
      <c r="AV140">
        <v>17795402</v>
      </c>
      <c r="AX140" s="1">
        <v>45128</v>
      </c>
      <c r="AY140">
        <v>147</v>
      </c>
      <c r="AZ140">
        <v>149.99</v>
      </c>
      <c r="BA140">
        <v>146.91</v>
      </c>
      <c r="BB140">
        <v>148.77000000000001</v>
      </c>
      <c r="BC140">
        <v>11813010</v>
      </c>
      <c r="BE140" s="1">
        <v>45128</v>
      </c>
      <c r="BF140">
        <v>140.85</v>
      </c>
      <c r="BG140">
        <v>141.84</v>
      </c>
      <c r="BH140">
        <v>140.09</v>
      </c>
      <c r="BI140">
        <v>140.9</v>
      </c>
      <c r="BJ140">
        <v>12713244</v>
      </c>
      <c r="BL140" s="1">
        <v>45128</v>
      </c>
      <c r="BM140">
        <v>396.4</v>
      </c>
      <c r="BN140">
        <v>401.04</v>
      </c>
      <c r="BO140">
        <v>393.26</v>
      </c>
      <c r="BP140">
        <v>394.47</v>
      </c>
      <c r="BQ140">
        <v>3229085</v>
      </c>
      <c r="BS140" s="1">
        <v>45128</v>
      </c>
      <c r="BT140">
        <v>443.49799999999999</v>
      </c>
      <c r="BU140">
        <v>443.69900000000001</v>
      </c>
      <c r="BV140">
        <v>441.74900000000002</v>
      </c>
      <c r="BW140">
        <v>441.75799999999998</v>
      </c>
      <c r="BX140">
        <v>72956916</v>
      </c>
    </row>
    <row r="141" spans="1:76" x14ac:dyDescent="0.45">
      <c r="A141" s="1">
        <v>45131</v>
      </c>
      <c r="B141">
        <v>295.77999999999997</v>
      </c>
      <c r="C141">
        <v>297.52</v>
      </c>
      <c r="D141">
        <v>288.30009999999999</v>
      </c>
      <c r="E141">
        <v>291.61</v>
      </c>
      <c r="F141">
        <v>24949405</v>
      </c>
      <c r="H141" s="1">
        <v>45131</v>
      </c>
      <c r="I141">
        <v>130.30500000000001</v>
      </c>
      <c r="J141">
        <v>131.66</v>
      </c>
      <c r="K141">
        <v>128.35</v>
      </c>
      <c r="L141">
        <v>128.80000000000001</v>
      </c>
      <c r="M141">
        <v>45671535</v>
      </c>
      <c r="O141" s="1">
        <v>45131</v>
      </c>
      <c r="P141">
        <v>121.221</v>
      </c>
      <c r="Q141">
        <v>122.556</v>
      </c>
      <c r="R141">
        <v>120.54300000000001</v>
      </c>
      <c r="S141">
        <v>121.09099999999999</v>
      </c>
      <c r="T141">
        <v>29831418</v>
      </c>
      <c r="V141" s="1">
        <v>45131</v>
      </c>
      <c r="W141">
        <v>520</v>
      </c>
      <c r="X141">
        <v>524.84</v>
      </c>
      <c r="Y141">
        <v>514.86</v>
      </c>
      <c r="Z141">
        <v>523.86</v>
      </c>
      <c r="AA141">
        <v>2261046</v>
      </c>
      <c r="AC141" s="1">
        <v>45131</v>
      </c>
      <c r="AD141">
        <v>227.26</v>
      </c>
      <c r="AE141">
        <v>227.59</v>
      </c>
      <c r="AF141">
        <v>223.5401</v>
      </c>
      <c r="AG141">
        <v>225.66</v>
      </c>
      <c r="AH141">
        <v>5363244</v>
      </c>
      <c r="AJ141" s="1">
        <v>45131</v>
      </c>
      <c r="AK141">
        <v>117.3</v>
      </c>
      <c r="AL141">
        <v>117.443</v>
      </c>
      <c r="AM141">
        <v>115.211</v>
      </c>
      <c r="AN141">
        <v>115.608</v>
      </c>
      <c r="AO141">
        <v>4877590</v>
      </c>
      <c r="AQ141" s="1">
        <v>45131</v>
      </c>
      <c r="AR141">
        <v>114.123</v>
      </c>
      <c r="AS141">
        <v>114.645</v>
      </c>
      <c r="AT141">
        <v>112.73399999999999</v>
      </c>
      <c r="AU141">
        <v>113.628</v>
      </c>
      <c r="AV141">
        <v>6498186</v>
      </c>
      <c r="AX141" s="1">
        <v>45131</v>
      </c>
      <c r="AY141">
        <v>147.06</v>
      </c>
      <c r="AZ141">
        <v>148.29</v>
      </c>
      <c r="BA141">
        <v>144.18</v>
      </c>
      <c r="BB141">
        <v>147.62</v>
      </c>
      <c r="BC141">
        <v>4373201</v>
      </c>
      <c r="BE141" s="1">
        <v>45131</v>
      </c>
      <c r="BF141">
        <v>140.57</v>
      </c>
      <c r="BG141">
        <v>142.49</v>
      </c>
      <c r="BH141">
        <v>140.54</v>
      </c>
      <c r="BI141">
        <v>141.37</v>
      </c>
      <c r="BJ141">
        <v>5012111</v>
      </c>
      <c r="BL141" s="1">
        <v>45131</v>
      </c>
      <c r="BM141">
        <v>396.33</v>
      </c>
      <c r="BN141">
        <v>403.94</v>
      </c>
      <c r="BO141">
        <v>393.84</v>
      </c>
      <c r="BP141">
        <v>399.43</v>
      </c>
      <c r="BQ141">
        <v>1506623</v>
      </c>
      <c r="BS141" s="1">
        <v>45131</v>
      </c>
      <c r="BT141">
        <v>442.92200000000003</v>
      </c>
      <c r="BU141">
        <v>444.553</v>
      </c>
      <c r="BV141">
        <v>441.875</v>
      </c>
      <c r="BW141">
        <v>443.733</v>
      </c>
      <c r="BX141">
        <v>55297722</v>
      </c>
    </row>
    <row r="142" spans="1:76" x14ac:dyDescent="0.45">
      <c r="A142" s="1">
        <v>45132</v>
      </c>
      <c r="B142">
        <v>295.19</v>
      </c>
      <c r="C142">
        <v>298.3</v>
      </c>
      <c r="D142">
        <v>291.86</v>
      </c>
      <c r="E142">
        <v>294.47000000000003</v>
      </c>
      <c r="F142">
        <v>19585584</v>
      </c>
      <c r="H142" s="1">
        <v>45132</v>
      </c>
      <c r="I142">
        <v>129.31</v>
      </c>
      <c r="J142">
        <v>129.58000000000001</v>
      </c>
      <c r="K142">
        <v>128.53</v>
      </c>
      <c r="L142">
        <v>129.13</v>
      </c>
      <c r="M142">
        <v>39236663</v>
      </c>
      <c r="O142" s="1">
        <v>45132</v>
      </c>
      <c r="P142">
        <v>120.92100000000001</v>
      </c>
      <c r="Q142">
        <v>122.7</v>
      </c>
      <c r="R142">
        <v>120.583</v>
      </c>
      <c r="S142">
        <v>121.768</v>
      </c>
      <c r="T142">
        <v>52699903</v>
      </c>
      <c r="V142" s="1">
        <v>45132</v>
      </c>
      <c r="W142">
        <v>519.41999999999996</v>
      </c>
      <c r="X142">
        <v>526.88</v>
      </c>
      <c r="Y142">
        <v>517.91999999999996</v>
      </c>
      <c r="Z142">
        <v>525.34</v>
      </c>
      <c r="AA142">
        <v>2472108</v>
      </c>
      <c r="AC142" s="1">
        <v>45132</v>
      </c>
      <c r="AD142">
        <v>225.88</v>
      </c>
      <c r="AE142">
        <v>227.52</v>
      </c>
      <c r="AF142">
        <v>225.19</v>
      </c>
      <c r="AG142">
        <v>226.03</v>
      </c>
      <c r="AH142">
        <v>3203658</v>
      </c>
      <c r="AJ142" s="1">
        <v>45132</v>
      </c>
      <c r="AK142">
        <v>115.8</v>
      </c>
      <c r="AL142">
        <v>117.52800000000001</v>
      </c>
      <c r="AM142">
        <v>115.8</v>
      </c>
      <c r="AN142">
        <v>116.476</v>
      </c>
      <c r="AO142">
        <v>5395460</v>
      </c>
      <c r="AQ142" s="1">
        <v>45132</v>
      </c>
      <c r="AR142">
        <v>113.303</v>
      </c>
      <c r="AS142">
        <v>116.253</v>
      </c>
      <c r="AT142">
        <v>113.303</v>
      </c>
      <c r="AU142">
        <v>115.539</v>
      </c>
      <c r="AV142">
        <v>6258287</v>
      </c>
      <c r="AX142" s="1">
        <v>45132</v>
      </c>
      <c r="AY142">
        <v>147.61000000000001</v>
      </c>
      <c r="AZ142">
        <v>150.78</v>
      </c>
      <c r="BA142">
        <v>147.46</v>
      </c>
      <c r="BB142">
        <v>148.65</v>
      </c>
      <c r="BC142">
        <v>4121251</v>
      </c>
      <c r="BE142" s="1">
        <v>45132</v>
      </c>
      <c r="BF142">
        <v>142.31</v>
      </c>
      <c r="BG142">
        <v>142.84</v>
      </c>
      <c r="BH142">
        <v>140.88999999999999</v>
      </c>
      <c r="BI142">
        <v>142.47</v>
      </c>
      <c r="BJ142">
        <v>4271729</v>
      </c>
      <c r="BL142" s="1">
        <v>45132</v>
      </c>
      <c r="BM142">
        <v>399.38</v>
      </c>
      <c r="BN142">
        <v>404.88</v>
      </c>
      <c r="BO142">
        <v>397.88</v>
      </c>
      <c r="BP142">
        <v>398.71</v>
      </c>
      <c r="BQ142">
        <v>982187</v>
      </c>
      <c r="BS142" s="1">
        <v>45132</v>
      </c>
      <c r="BT142">
        <v>443.45800000000003</v>
      </c>
      <c r="BU142">
        <v>446.209</v>
      </c>
      <c r="BV142">
        <v>443.411</v>
      </c>
      <c r="BW142">
        <v>444.94400000000002</v>
      </c>
      <c r="BX142">
        <v>56493128</v>
      </c>
    </row>
    <row r="143" spans="1:76" x14ac:dyDescent="0.45">
      <c r="A143" s="1">
        <v>45133</v>
      </c>
      <c r="B143">
        <v>301.19</v>
      </c>
      <c r="C143">
        <v>301.77</v>
      </c>
      <c r="D143">
        <v>291.89999999999998</v>
      </c>
      <c r="E143">
        <v>298.57</v>
      </c>
      <c r="F143">
        <v>47256930</v>
      </c>
      <c r="H143" s="1">
        <v>45133</v>
      </c>
      <c r="I143">
        <v>126.51</v>
      </c>
      <c r="J143">
        <v>129.08000000000001</v>
      </c>
      <c r="K143">
        <v>126.11</v>
      </c>
      <c r="L143">
        <v>128.15</v>
      </c>
      <c r="M143">
        <v>53910087</v>
      </c>
      <c r="O143" s="1">
        <v>45133</v>
      </c>
      <c r="P143">
        <v>129.6</v>
      </c>
      <c r="Q143">
        <v>130.50700000000001</v>
      </c>
      <c r="R143">
        <v>127.85599999999999</v>
      </c>
      <c r="S143">
        <v>128.803</v>
      </c>
      <c r="T143">
        <v>61905696</v>
      </c>
      <c r="V143" s="1">
        <v>45133</v>
      </c>
      <c r="W143">
        <v>520.49</v>
      </c>
      <c r="X143">
        <v>521.1</v>
      </c>
      <c r="Y143">
        <v>510.44</v>
      </c>
      <c r="Z143">
        <v>514.54999999999995</v>
      </c>
      <c r="AA143">
        <v>2918652</v>
      </c>
      <c r="AC143" s="1">
        <v>45133</v>
      </c>
      <c r="AD143">
        <v>224.46</v>
      </c>
      <c r="AE143">
        <v>227.51</v>
      </c>
      <c r="AF143">
        <v>223.12</v>
      </c>
      <c r="AG143">
        <v>225.58</v>
      </c>
      <c r="AH143">
        <v>4856673</v>
      </c>
      <c r="AJ143" s="1">
        <v>45133</v>
      </c>
      <c r="AK143">
        <v>114.78400000000001</v>
      </c>
      <c r="AL143">
        <v>117.018</v>
      </c>
      <c r="AM143">
        <v>114.242</v>
      </c>
      <c r="AN143">
        <v>115.45399999999999</v>
      </c>
      <c r="AO143">
        <v>9125480</v>
      </c>
      <c r="AQ143" s="1">
        <v>45133</v>
      </c>
      <c r="AR143">
        <v>115.539</v>
      </c>
      <c r="AS143">
        <v>116.473</v>
      </c>
      <c r="AT143">
        <v>114.788</v>
      </c>
      <c r="AU143">
        <v>116.15600000000001</v>
      </c>
      <c r="AV143">
        <v>4249806</v>
      </c>
      <c r="AX143" s="1">
        <v>45133</v>
      </c>
      <c r="AY143">
        <v>147.83000000000001</v>
      </c>
      <c r="AZ143">
        <v>150.27000000000001</v>
      </c>
      <c r="BA143">
        <v>147.09</v>
      </c>
      <c r="BB143">
        <v>150.16999999999999</v>
      </c>
      <c r="BC143">
        <v>4055506</v>
      </c>
      <c r="BE143" s="1">
        <v>45133</v>
      </c>
      <c r="BF143">
        <v>141.38</v>
      </c>
      <c r="BG143">
        <v>141.75</v>
      </c>
      <c r="BH143">
        <v>139.77000000000001</v>
      </c>
      <c r="BI143">
        <v>141.09</v>
      </c>
      <c r="BJ143">
        <v>4436357</v>
      </c>
      <c r="BL143" s="1">
        <v>45133</v>
      </c>
      <c r="BM143">
        <v>399.97</v>
      </c>
      <c r="BN143">
        <v>403.04</v>
      </c>
      <c r="BO143">
        <v>391.2</v>
      </c>
      <c r="BP143">
        <v>394.57</v>
      </c>
      <c r="BQ143">
        <v>1138742</v>
      </c>
      <c r="BS143" s="1">
        <v>45133</v>
      </c>
      <c r="BT143">
        <v>443.99700000000001</v>
      </c>
      <c r="BU143">
        <v>446.45800000000003</v>
      </c>
      <c r="BV143">
        <v>442.93200000000002</v>
      </c>
      <c r="BW143">
        <v>445.01400000000001</v>
      </c>
      <c r="BX143">
        <v>72728929</v>
      </c>
    </row>
    <row r="144" spans="1:76" x14ac:dyDescent="0.45">
      <c r="A144" s="1">
        <v>45134</v>
      </c>
      <c r="B144">
        <v>325.12</v>
      </c>
      <c r="C144">
        <v>325.35000000000002</v>
      </c>
      <c r="D144">
        <v>309.83999999999997</v>
      </c>
      <c r="E144">
        <v>311.70999999999998</v>
      </c>
      <c r="F144">
        <v>64229173</v>
      </c>
      <c r="H144" s="1">
        <v>45134</v>
      </c>
      <c r="I144">
        <v>131</v>
      </c>
      <c r="J144">
        <v>132.63</v>
      </c>
      <c r="K144">
        <v>127.79</v>
      </c>
      <c r="L144">
        <v>128.25</v>
      </c>
      <c r="M144">
        <v>52610661</v>
      </c>
      <c r="O144" s="1">
        <v>45134</v>
      </c>
      <c r="P144">
        <v>131.19499999999999</v>
      </c>
      <c r="Q144">
        <v>132.75899999999999</v>
      </c>
      <c r="R144">
        <v>128.32499999999999</v>
      </c>
      <c r="S144">
        <v>128.93299999999999</v>
      </c>
      <c r="T144">
        <v>45115029</v>
      </c>
      <c r="V144" s="1">
        <v>45134</v>
      </c>
      <c r="W144">
        <v>523.16</v>
      </c>
      <c r="X144">
        <v>527.9</v>
      </c>
      <c r="Y144">
        <v>511.24</v>
      </c>
      <c r="Z144">
        <v>513.97</v>
      </c>
      <c r="AA144">
        <v>2477246</v>
      </c>
      <c r="AC144" s="1">
        <v>45134</v>
      </c>
      <c r="AD144">
        <v>228.04</v>
      </c>
      <c r="AE144">
        <v>230.13990000000001</v>
      </c>
      <c r="AF144">
        <v>224.01</v>
      </c>
      <c r="AG144">
        <v>225.15</v>
      </c>
      <c r="AH144">
        <v>4299574</v>
      </c>
      <c r="AJ144" s="1">
        <v>45134</v>
      </c>
      <c r="AK144">
        <v>119.6</v>
      </c>
      <c r="AL144">
        <v>120.13200000000001</v>
      </c>
      <c r="AM144">
        <v>111.342</v>
      </c>
      <c r="AN144">
        <v>111.97799999999999</v>
      </c>
      <c r="AO144">
        <v>15371790</v>
      </c>
      <c r="AQ144" s="1">
        <v>45134</v>
      </c>
      <c r="AR144">
        <v>116.795</v>
      </c>
      <c r="AS144">
        <v>117.499</v>
      </c>
      <c r="AT144">
        <v>115.923</v>
      </c>
      <c r="AU144">
        <v>116.066</v>
      </c>
      <c r="AV144">
        <v>5691315</v>
      </c>
      <c r="AX144" s="1">
        <v>45134</v>
      </c>
      <c r="AY144">
        <v>151.88999999999999</v>
      </c>
      <c r="AZ144">
        <v>153.17500000000001</v>
      </c>
      <c r="BA144">
        <v>147.55500000000001</v>
      </c>
      <c r="BB144">
        <v>148.5</v>
      </c>
      <c r="BC144">
        <v>5425994</v>
      </c>
      <c r="BE144" s="1">
        <v>45134</v>
      </c>
      <c r="BF144">
        <v>141.97</v>
      </c>
      <c r="BG144">
        <v>142.54499999999999</v>
      </c>
      <c r="BH144">
        <v>139.38999999999999</v>
      </c>
      <c r="BI144">
        <v>139.88</v>
      </c>
      <c r="BJ144">
        <v>5560929</v>
      </c>
      <c r="BL144" s="1">
        <v>45134</v>
      </c>
      <c r="BM144">
        <v>400.14</v>
      </c>
      <c r="BN144">
        <v>409.62</v>
      </c>
      <c r="BO144">
        <v>399.96</v>
      </c>
      <c r="BP144">
        <v>400.99</v>
      </c>
      <c r="BQ144">
        <v>1952116</v>
      </c>
      <c r="BS144" s="1">
        <v>45134</v>
      </c>
      <c r="BT144">
        <v>448.44200000000001</v>
      </c>
      <c r="BU144">
        <v>448.85199999999998</v>
      </c>
      <c r="BV144">
        <v>441.14400000000001</v>
      </c>
      <c r="BW144">
        <v>442.06200000000001</v>
      </c>
      <c r="BX144">
        <v>94369119</v>
      </c>
    </row>
    <row r="145" spans="1:76" x14ac:dyDescent="0.45">
      <c r="A145" s="1">
        <v>45135</v>
      </c>
      <c r="B145">
        <v>316.875</v>
      </c>
      <c r="C145">
        <v>326.2</v>
      </c>
      <c r="D145">
        <v>314.24810000000002</v>
      </c>
      <c r="E145">
        <v>325.48</v>
      </c>
      <c r="F145">
        <v>39220270</v>
      </c>
      <c r="H145" s="1">
        <v>45135</v>
      </c>
      <c r="I145">
        <v>129.69</v>
      </c>
      <c r="J145">
        <v>133.01</v>
      </c>
      <c r="K145">
        <v>129.33000000000001</v>
      </c>
      <c r="L145">
        <v>132.21</v>
      </c>
      <c r="M145">
        <v>46317381</v>
      </c>
      <c r="O145" s="1">
        <v>45135</v>
      </c>
      <c r="P145">
        <v>130.30799999999999</v>
      </c>
      <c r="Q145">
        <v>133.25700000000001</v>
      </c>
      <c r="R145">
        <v>130.09800000000001</v>
      </c>
      <c r="S145">
        <v>132.102</v>
      </c>
      <c r="T145">
        <v>36723804</v>
      </c>
      <c r="V145" s="1">
        <v>45135</v>
      </c>
      <c r="W145">
        <v>515.42999999999995</v>
      </c>
      <c r="X145">
        <v>530.32000000000005</v>
      </c>
      <c r="Y145">
        <v>514.63</v>
      </c>
      <c r="Z145">
        <v>528.87</v>
      </c>
      <c r="AA145">
        <v>2810248</v>
      </c>
      <c r="AC145" s="1">
        <v>45135</v>
      </c>
      <c r="AD145">
        <v>226</v>
      </c>
      <c r="AE145">
        <v>227.31</v>
      </c>
      <c r="AF145">
        <v>223.98</v>
      </c>
      <c r="AG145">
        <v>225.6</v>
      </c>
      <c r="AH145">
        <v>4239278</v>
      </c>
      <c r="AJ145" s="1">
        <v>45135</v>
      </c>
      <c r="AK145">
        <v>113.508</v>
      </c>
      <c r="AL145">
        <v>113.93600000000001</v>
      </c>
      <c r="AM145">
        <v>111.874</v>
      </c>
      <c r="AN145">
        <v>113.908</v>
      </c>
      <c r="AO145">
        <v>10214385</v>
      </c>
      <c r="AQ145" s="1">
        <v>45135</v>
      </c>
      <c r="AR145">
        <v>117.328</v>
      </c>
      <c r="AS145">
        <v>118.437</v>
      </c>
      <c r="AT145">
        <v>117.06399999999999</v>
      </c>
      <c r="AU145">
        <v>118.28100000000001</v>
      </c>
      <c r="AV145">
        <v>4816396</v>
      </c>
      <c r="AX145" s="1">
        <v>45135</v>
      </c>
      <c r="AY145">
        <v>150.22999999999999</v>
      </c>
      <c r="AZ145">
        <v>154.49</v>
      </c>
      <c r="BA145">
        <v>150.21</v>
      </c>
      <c r="BB145">
        <v>153.33000000000001</v>
      </c>
      <c r="BC145">
        <v>4164344</v>
      </c>
      <c r="BE145" s="1">
        <v>45135</v>
      </c>
      <c r="BF145">
        <v>138.875</v>
      </c>
      <c r="BG145">
        <v>142.13999999999999</v>
      </c>
      <c r="BH145">
        <v>138.34</v>
      </c>
      <c r="BI145">
        <v>140.87</v>
      </c>
      <c r="BJ145">
        <v>7683148</v>
      </c>
      <c r="BL145" s="1">
        <v>45135</v>
      </c>
      <c r="BM145">
        <v>399.96</v>
      </c>
      <c r="BN145">
        <v>411.88</v>
      </c>
      <c r="BO145">
        <v>388.43</v>
      </c>
      <c r="BP145">
        <v>396.8</v>
      </c>
      <c r="BQ145">
        <v>2002144</v>
      </c>
      <c r="BS145" s="1">
        <v>45135</v>
      </c>
      <c r="BT145">
        <v>445.37599999999998</v>
      </c>
      <c r="BU145">
        <v>447.23200000000003</v>
      </c>
      <c r="BV145">
        <v>442.06400000000002</v>
      </c>
      <c r="BW145">
        <v>446.38900000000001</v>
      </c>
      <c r="BX145">
        <v>81899163</v>
      </c>
    </row>
    <row r="146" spans="1:76" x14ac:dyDescent="0.45">
      <c r="A146" s="1">
        <v>45138</v>
      </c>
      <c r="B146">
        <v>323.69</v>
      </c>
      <c r="C146">
        <v>325.65989999999999</v>
      </c>
      <c r="D146">
        <v>317.58999999999997</v>
      </c>
      <c r="E146">
        <v>318.60000000000002</v>
      </c>
      <c r="F146">
        <v>25799603</v>
      </c>
      <c r="H146" s="1">
        <v>45138</v>
      </c>
      <c r="I146">
        <v>133.19999999999999</v>
      </c>
      <c r="J146">
        <v>133.87</v>
      </c>
      <c r="K146">
        <v>132.38</v>
      </c>
      <c r="L146">
        <v>133.68</v>
      </c>
      <c r="M146">
        <v>41901516</v>
      </c>
      <c r="O146" s="1">
        <v>45138</v>
      </c>
      <c r="P146">
        <v>132.25</v>
      </c>
      <c r="Q146">
        <v>133.04300000000001</v>
      </c>
      <c r="R146">
        <v>131.30000000000001</v>
      </c>
      <c r="S146">
        <v>132.24</v>
      </c>
      <c r="T146">
        <v>28157235</v>
      </c>
      <c r="V146" s="1">
        <v>45138</v>
      </c>
      <c r="W146">
        <v>541.87</v>
      </c>
      <c r="X146">
        <v>552.94000000000005</v>
      </c>
      <c r="Y146">
        <v>541.87</v>
      </c>
      <c r="Z146">
        <v>546.16999999999996</v>
      </c>
      <c r="AA146">
        <v>4064689</v>
      </c>
      <c r="AC146" s="1">
        <v>45138</v>
      </c>
      <c r="AD146">
        <v>222.35</v>
      </c>
      <c r="AE146">
        <v>225.38</v>
      </c>
      <c r="AF146">
        <v>221.75</v>
      </c>
      <c r="AG146">
        <v>225.01</v>
      </c>
      <c r="AH146">
        <v>5573114</v>
      </c>
      <c r="AJ146" s="1">
        <v>45138</v>
      </c>
      <c r="AK146">
        <v>114.764</v>
      </c>
      <c r="AL146">
        <v>116.73</v>
      </c>
      <c r="AM146">
        <v>114.6</v>
      </c>
      <c r="AN146">
        <v>116.6</v>
      </c>
      <c r="AO146">
        <v>8353860</v>
      </c>
      <c r="AQ146" s="1">
        <v>45138</v>
      </c>
      <c r="AR146">
        <v>117.79900000000001</v>
      </c>
      <c r="AS146">
        <v>118.491</v>
      </c>
      <c r="AT146">
        <v>116.443</v>
      </c>
      <c r="AU146">
        <v>116.652</v>
      </c>
      <c r="AV146">
        <v>9388310</v>
      </c>
      <c r="AX146" s="1">
        <v>45138</v>
      </c>
      <c r="AY146">
        <v>153.86000000000001</v>
      </c>
      <c r="AZ146">
        <v>154.94999999999999</v>
      </c>
      <c r="BA146">
        <v>151.55000000000001</v>
      </c>
      <c r="BB146">
        <v>152.19</v>
      </c>
      <c r="BC146">
        <v>4459756</v>
      </c>
      <c r="BE146" s="1">
        <v>45138</v>
      </c>
      <c r="BF146">
        <v>140.6</v>
      </c>
      <c r="BG146">
        <v>140.6</v>
      </c>
      <c r="BH146">
        <v>137.19</v>
      </c>
      <c r="BI146">
        <v>137.77000000000001</v>
      </c>
      <c r="BJ146">
        <v>5634866</v>
      </c>
      <c r="BL146" s="1">
        <v>45138</v>
      </c>
      <c r="BM146">
        <v>399.33</v>
      </c>
      <c r="BN146">
        <v>405.68</v>
      </c>
      <c r="BO146">
        <v>399.05</v>
      </c>
      <c r="BP146">
        <v>405.19</v>
      </c>
      <c r="BQ146">
        <v>1463240</v>
      </c>
      <c r="BS146" s="1">
        <v>45138</v>
      </c>
      <c r="BT146">
        <v>446.86900000000003</v>
      </c>
      <c r="BU146">
        <v>447.601</v>
      </c>
      <c r="BV146">
        <v>445.53500000000003</v>
      </c>
      <c r="BW146">
        <v>447.24099999999999</v>
      </c>
      <c r="BX146">
        <v>63503901</v>
      </c>
    </row>
    <row r="147" spans="1:76" x14ac:dyDescent="0.45">
      <c r="A147" s="1">
        <v>45139</v>
      </c>
      <c r="B147">
        <v>317.53500000000003</v>
      </c>
      <c r="C147">
        <v>324.14</v>
      </c>
      <c r="D147">
        <v>314.66000000000003</v>
      </c>
      <c r="E147">
        <v>322.70999999999998</v>
      </c>
      <c r="F147">
        <v>22889870</v>
      </c>
      <c r="H147" s="1">
        <v>45139</v>
      </c>
      <c r="I147">
        <v>133.55000000000001</v>
      </c>
      <c r="J147">
        <v>133.69</v>
      </c>
      <c r="K147">
        <v>131.6199</v>
      </c>
      <c r="L147">
        <v>131.69</v>
      </c>
      <c r="M147">
        <v>42298925</v>
      </c>
      <c r="O147" s="1">
        <v>45139</v>
      </c>
      <c r="P147">
        <v>130.303</v>
      </c>
      <c r="Q147">
        <v>132.15100000000001</v>
      </c>
      <c r="R147">
        <v>130.208</v>
      </c>
      <c r="S147">
        <v>131.07499999999999</v>
      </c>
      <c r="T147">
        <v>23360819</v>
      </c>
      <c r="V147" s="1">
        <v>45139</v>
      </c>
      <c r="W147">
        <v>545.78</v>
      </c>
      <c r="X147">
        <v>552.01499999999999</v>
      </c>
      <c r="Y147">
        <v>541.66999999999996</v>
      </c>
      <c r="Z147">
        <v>549.1</v>
      </c>
      <c r="AA147">
        <v>2277295</v>
      </c>
      <c r="AC147" s="1">
        <v>45139</v>
      </c>
      <c r="AD147">
        <v>223.89</v>
      </c>
      <c r="AE147">
        <v>224.81</v>
      </c>
      <c r="AF147">
        <v>221.63</v>
      </c>
      <c r="AG147">
        <v>224.27</v>
      </c>
      <c r="AH147">
        <v>4214465</v>
      </c>
      <c r="AJ147" s="1">
        <v>45139</v>
      </c>
      <c r="AK147">
        <v>115.648</v>
      </c>
      <c r="AL147">
        <v>118.3</v>
      </c>
      <c r="AM147">
        <v>115.042</v>
      </c>
      <c r="AN147">
        <v>118.078</v>
      </c>
      <c r="AO147">
        <v>5524475</v>
      </c>
      <c r="AQ147" s="1">
        <v>45139</v>
      </c>
      <c r="AR147">
        <v>115.53</v>
      </c>
      <c r="AS147">
        <v>115.886</v>
      </c>
      <c r="AT147">
        <v>114.41800000000001</v>
      </c>
      <c r="AU147">
        <v>114.434</v>
      </c>
      <c r="AV147">
        <v>7769856</v>
      </c>
      <c r="AX147" s="1">
        <v>45139</v>
      </c>
      <c r="AY147">
        <v>149.62</v>
      </c>
      <c r="AZ147">
        <v>150.4196</v>
      </c>
      <c r="BA147">
        <v>148.03</v>
      </c>
      <c r="BB147">
        <v>148.91</v>
      </c>
      <c r="BC147">
        <v>4524604</v>
      </c>
      <c r="BE147" s="1">
        <v>45139</v>
      </c>
      <c r="BF147">
        <v>138.11000000000001</v>
      </c>
      <c r="BG147">
        <v>138.44999999999999</v>
      </c>
      <c r="BH147">
        <v>135.84010000000001</v>
      </c>
      <c r="BI147">
        <v>137.26</v>
      </c>
      <c r="BJ147">
        <v>4167546</v>
      </c>
      <c r="BL147" s="1">
        <v>45139</v>
      </c>
      <c r="BM147">
        <v>404.26</v>
      </c>
      <c r="BN147">
        <v>414.85</v>
      </c>
      <c r="BO147">
        <v>401.33</v>
      </c>
      <c r="BP147">
        <v>411.23</v>
      </c>
      <c r="BQ147">
        <v>1677269</v>
      </c>
      <c r="BS147" s="1">
        <v>45139</v>
      </c>
      <c r="BT147">
        <v>445.75400000000002</v>
      </c>
      <c r="BU147">
        <v>446.71199999999999</v>
      </c>
      <c r="BV147">
        <v>444.99400000000003</v>
      </c>
      <c r="BW147">
        <v>445.96100000000001</v>
      </c>
      <c r="BX147">
        <v>56811423</v>
      </c>
    </row>
    <row r="148" spans="1:76" x14ac:dyDescent="0.45">
      <c r="A148" s="1">
        <v>45140</v>
      </c>
      <c r="B148">
        <v>318</v>
      </c>
      <c r="C148">
        <v>318.39</v>
      </c>
      <c r="D148">
        <v>310.64999999999998</v>
      </c>
      <c r="E148">
        <v>314.31</v>
      </c>
      <c r="F148">
        <v>20461094</v>
      </c>
      <c r="H148" s="1">
        <v>45140</v>
      </c>
      <c r="I148">
        <v>130.154</v>
      </c>
      <c r="J148">
        <v>130.22999999999999</v>
      </c>
      <c r="K148">
        <v>126.82</v>
      </c>
      <c r="L148">
        <v>128.21</v>
      </c>
      <c r="M148">
        <v>51027614</v>
      </c>
      <c r="O148" s="1">
        <v>45140</v>
      </c>
      <c r="P148">
        <v>128.983</v>
      </c>
      <c r="Q148">
        <v>129.62</v>
      </c>
      <c r="R148">
        <v>127.099</v>
      </c>
      <c r="S148">
        <v>127.916</v>
      </c>
      <c r="T148">
        <v>26368501</v>
      </c>
      <c r="V148" s="1">
        <v>45140</v>
      </c>
      <c r="W148">
        <v>539.32000000000005</v>
      </c>
      <c r="X148">
        <v>539.99</v>
      </c>
      <c r="Y148">
        <v>526.5</v>
      </c>
      <c r="Z148">
        <v>530.29999999999995</v>
      </c>
      <c r="AA148">
        <v>2973101</v>
      </c>
      <c r="AC148" s="1">
        <v>45140</v>
      </c>
      <c r="AD148">
        <v>221.98</v>
      </c>
      <c r="AE148">
        <v>222.85</v>
      </c>
      <c r="AF148">
        <v>218.79499999999999</v>
      </c>
      <c r="AG148">
        <v>220.5</v>
      </c>
      <c r="AH148">
        <v>5129661</v>
      </c>
      <c r="AJ148" s="1">
        <v>45140</v>
      </c>
      <c r="AK148">
        <v>115.97799999999999</v>
      </c>
      <c r="AL148">
        <v>116.572</v>
      </c>
      <c r="AM148">
        <v>112.21</v>
      </c>
      <c r="AN148">
        <v>112.634</v>
      </c>
      <c r="AO148">
        <v>8732650</v>
      </c>
      <c r="AQ148" s="1">
        <v>45140</v>
      </c>
      <c r="AR148">
        <v>113.48</v>
      </c>
      <c r="AS148">
        <v>114.267</v>
      </c>
      <c r="AT148">
        <v>112.694</v>
      </c>
      <c r="AU148">
        <v>113.28</v>
      </c>
      <c r="AV148">
        <v>7225957</v>
      </c>
      <c r="AX148" s="1">
        <v>45140</v>
      </c>
      <c r="AY148">
        <v>146.44999999999999</v>
      </c>
      <c r="AZ148">
        <v>147.11500000000001</v>
      </c>
      <c r="BA148">
        <v>143.19</v>
      </c>
      <c r="BB148">
        <v>144.56</v>
      </c>
      <c r="BC148">
        <v>7030997</v>
      </c>
      <c r="BE148" s="1">
        <v>45140</v>
      </c>
      <c r="BF148">
        <v>137.30000000000001</v>
      </c>
      <c r="BG148">
        <v>137.30000000000001</v>
      </c>
      <c r="BH148">
        <v>135.27010000000001</v>
      </c>
      <c r="BI148">
        <v>135.78</v>
      </c>
      <c r="BJ148">
        <v>4810272</v>
      </c>
      <c r="BL148" s="1">
        <v>45140</v>
      </c>
      <c r="BM148">
        <v>416.66</v>
      </c>
      <c r="BN148">
        <v>423.72</v>
      </c>
      <c r="BO148">
        <v>415</v>
      </c>
      <c r="BP148">
        <v>419.07</v>
      </c>
      <c r="BQ148">
        <v>1616542</v>
      </c>
      <c r="BS148" s="1">
        <v>45140</v>
      </c>
      <c r="BT148">
        <v>442.80500000000001</v>
      </c>
      <c r="BU148">
        <v>443.07</v>
      </c>
      <c r="BV148">
        <v>438.99400000000003</v>
      </c>
      <c r="BW148">
        <v>439.75700000000001</v>
      </c>
      <c r="BX148">
        <v>96149134</v>
      </c>
    </row>
    <row r="149" spans="1:76" x14ac:dyDescent="0.45">
      <c r="A149" s="1">
        <v>45141</v>
      </c>
      <c r="B149">
        <v>309.93</v>
      </c>
      <c r="C149">
        <v>315.94990000000001</v>
      </c>
      <c r="D149">
        <v>309.93</v>
      </c>
      <c r="E149">
        <v>313.19</v>
      </c>
      <c r="F149">
        <v>15215422</v>
      </c>
      <c r="H149" s="1">
        <v>45141</v>
      </c>
      <c r="I149">
        <v>127.48</v>
      </c>
      <c r="J149">
        <v>129.84</v>
      </c>
      <c r="K149">
        <v>126.41</v>
      </c>
      <c r="L149">
        <v>128.91</v>
      </c>
      <c r="M149">
        <v>91163736</v>
      </c>
      <c r="O149" s="1">
        <v>45141</v>
      </c>
      <c r="P149">
        <v>127.508</v>
      </c>
      <c r="Q149">
        <v>128.91800000000001</v>
      </c>
      <c r="R149">
        <v>126.959</v>
      </c>
      <c r="S149">
        <v>127.986</v>
      </c>
      <c r="T149">
        <v>20232608</v>
      </c>
      <c r="V149" s="1">
        <v>45141</v>
      </c>
      <c r="W149">
        <v>523</v>
      </c>
      <c r="X149">
        <v>530.91200000000003</v>
      </c>
      <c r="Y149">
        <v>522.21699999999998</v>
      </c>
      <c r="Z149">
        <v>523.76</v>
      </c>
      <c r="AA149">
        <v>2187501</v>
      </c>
      <c r="AC149" s="1">
        <v>45141</v>
      </c>
      <c r="AD149">
        <v>216.2</v>
      </c>
      <c r="AE149">
        <v>218.21</v>
      </c>
      <c r="AF149">
        <v>214.6</v>
      </c>
      <c r="AG149">
        <v>215.56</v>
      </c>
      <c r="AH149">
        <v>5517079</v>
      </c>
      <c r="AJ149" s="1">
        <v>45141</v>
      </c>
      <c r="AK149">
        <v>111.59399999999999</v>
      </c>
      <c r="AL149">
        <v>112.502</v>
      </c>
      <c r="AM149">
        <v>111.2</v>
      </c>
      <c r="AN149">
        <v>112.08</v>
      </c>
      <c r="AO149">
        <v>4321190</v>
      </c>
      <c r="AQ149" s="1">
        <v>45141</v>
      </c>
      <c r="AR149">
        <v>110.535</v>
      </c>
      <c r="AS149">
        <v>111.911</v>
      </c>
      <c r="AT149">
        <v>109.72499999999999</v>
      </c>
      <c r="AU149">
        <v>111.512</v>
      </c>
      <c r="AV149">
        <v>16770889</v>
      </c>
      <c r="AX149" s="1">
        <v>45141</v>
      </c>
      <c r="AY149">
        <v>140.94</v>
      </c>
      <c r="AZ149">
        <v>143.10249999999999</v>
      </c>
      <c r="BA149">
        <v>139.75</v>
      </c>
      <c r="BB149">
        <v>140.88</v>
      </c>
      <c r="BC149">
        <v>11483818</v>
      </c>
      <c r="BE149" s="1">
        <v>45141</v>
      </c>
      <c r="BF149">
        <v>135.47999999999999</v>
      </c>
      <c r="BG149">
        <v>135.97</v>
      </c>
      <c r="BH149">
        <v>134.71</v>
      </c>
      <c r="BI149">
        <v>135.37</v>
      </c>
      <c r="BJ149">
        <v>2753701</v>
      </c>
      <c r="BL149" s="1">
        <v>45141</v>
      </c>
      <c r="BM149">
        <v>419.07</v>
      </c>
      <c r="BN149">
        <v>429.22</v>
      </c>
      <c r="BO149">
        <v>416.64</v>
      </c>
      <c r="BP149">
        <v>422.78</v>
      </c>
      <c r="BQ149">
        <v>1001175</v>
      </c>
      <c r="BS149" s="1">
        <v>45141</v>
      </c>
      <c r="BT149">
        <v>437.71600000000001</v>
      </c>
      <c r="BU149">
        <v>440.40199999999999</v>
      </c>
      <c r="BV149">
        <v>437.06099999999998</v>
      </c>
      <c r="BW149">
        <v>438.49599999999998</v>
      </c>
      <c r="BX149">
        <v>65939268</v>
      </c>
    </row>
    <row r="150" spans="1:76" x14ac:dyDescent="0.45">
      <c r="A150" s="1">
        <v>45142</v>
      </c>
      <c r="B150">
        <v>314.95999999999998</v>
      </c>
      <c r="C150">
        <v>318.41000000000003</v>
      </c>
      <c r="D150">
        <v>310.2</v>
      </c>
      <c r="E150">
        <v>310.73</v>
      </c>
      <c r="F150">
        <v>17612762</v>
      </c>
      <c r="H150" s="1">
        <v>45142</v>
      </c>
      <c r="I150">
        <v>141.06</v>
      </c>
      <c r="J150">
        <v>143.63</v>
      </c>
      <c r="K150">
        <v>139.32</v>
      </c>
      <c r="L150">
        <v>139.57</v>
      </c>
      <c r="M150">
        <v>153128470</v>
      </c>
      <c r="O150" s="1">
        <v>45142</v>
      </c>
      <c r="P150">
        <v>128.81299999999999</v>
      </c>
      <c r="Q150">
        <v>131.035</v>
      </c>
      <c r="R150">
        <v>127.44799999999999</v>
      </c>
      <c r="S150">
        <v>127.64700000000001</v>
      </c>
      <c r="T150">
        <v>26241944</v>
      </c>
      <c r="V150" s="1">
        <v>45142</v>
      </c>
      <c r="W150">
        <v>526.74</v>
      </c>
      <c r="X150">
        <v>535.63</v>
      </c>
      <c r="Y150">
        <v>522.12</v>
      </c>
      <c r="Z150">
        <v>526.88</v>
      </c>
      <c r="AA150">
        <v>2462880</v>
      </c>
      <c r="AC150" s="1">
        <v>45142</v>
      </c>
      <c r="AD150">
        <v>216.41</v>
      </c>
      <c r="AE150">
        <v>217.25</v>
      </c>
      <c r="AF150">
        <v>213.07</v>
      </c>
      <c r="AG150">
        <v>214.59</v>
      </c>
      <c r="AH150">
        <v>4800357</v>
      </c>
      <c r="AJ150" s="1">
        <v>45142</v>
      </c>
      <c r="AK150">
        <v>112.88</v>
      </c>
      <c r="AL150">
        <v>112.996</v>
      </c>
      <c r="AM150">
        <v>110.002</v>
      </c>
      <c r="AN150">
        <v>110.32599999999999</v>
      </c>
      <c r="AO150">
        <v>8172505</v>
      </c>
      <c r="AQ150" s="1">
        <v>45142</v>
      </c>
      <c r="AR150">
        <v>123.88500000000001</v>
      </c>
      <c r="AS150">
        <v>124.34699999999999</v>
      </c>
      <c r="AT150">
        <v>115.837</v>
      </c>
      <c r="AU150">
        <v>120.279</v>
      </c>
      <c r="AV150">
        <v>24834559</v>
      </c>
      <c r="AX150" s="1">
        <v>45142</v>
      </c>
      <c r="AY150">
        <v>140.47</v>
      </c>
      <c r="AZ150">
        <v>145.32</v>
      </c>
      <c r="BA150">
        <v>137.62</v>
      </c>
      <c r="BB150">
        <v>140.16999999999999</v>
      </c>
      <c r="BC150">
        <v>8623302</v>
      </c>
      <c r="BE150" s="1">
        <v>45142</v>
      </c>
      <c r="BF150">
        <v>135.79</v>
      </c>
      <c r="BG150">
        <v>136.47</v>
      </c>
      <c r="BH150">
        <v>134.46</v>
      </c>
      <c r="BI150">
        <v>134.6</v>
      </c>
      <c r="BJ150">
        <v>3255757</v>
      </c>
      <c r="BL150" s="1">
        <v>45142</v>
      </c>
      <c r="BM150">
        <v>423.97</v>
      </c>
      <c r="BN150">
        <v>425.08</v>
      </c>
      <c r="BO150">
        <v>417.63959999999997</v>
      </c>
      <c r="BP150">
        <v>418.86</v>
      </c>
      <c r="BQ150">
        <v>930545</v>
      </c>
      <c r="BS150" s="1">
        <v>45142</v>
      </c>
      <c r="BT150">
        <v>440.334</v>
      </c>
      <c r="BU150">
        <v>442.459</v>
      </c>
      <c r="BV150">
        <v>435.98599999999999</v>
      </c>
      <c r="BW150">
        <v>436.51299999999998</v>
      </c>
      <c r="BX150">
        <v>102490811</v>
      </c>
    </row>
    <row r="151" spans="1:76" x14ac:dyDescent="0.45">
      <c r="A151" s="1">
        <v>45145</v>
      </c>
      <c r="B151">
        <v>313.23</v>
      </c>
      <c r="C151">
        <v>317.07</v>
      </c>
      <c r="D151">
        <v>310.45999999999998</v>
      </c>
      <c r="E151">
        <v>316.56</v>
      </c>
      <c r="F151">
        <v>16236504</v>
      </c>
      <c r="H151" s="1">
        <v>45145</v>
      </c>
      <c r="I151">
        <v>140.99</v>
      </c>
      <c r="J151">
        <v>142.54</v>
      </c>
      <c r="K151">
        <v>138.94999999999999</v>
      </c>
      <c r="L151">
        <v>142.22</v>
      </c>
      <c r="M151">
        <v>71213112</v>
      </c>
      <c r="O151" s="1">
        <v>45145</v>
      </c>
      <c r="P151">
        <v>128.69399999999999</v>
      </c>
      <c r="Q151">
        <v>131.13499999999999</v>
      </c>
      <c r="R151">
        <v>128.554</v>
      </c>
      <c r="S151">
        <v>131.05500000000001</v>
      </c>
      <c r="T151">
        <v>22828747</v>
      </c>
      <c r="V151" s="1">
        <v>45145</v>
      </c>
      <c r="W151">
        <v>530</v>
      </c>
      <c r="X151">
        <v>532.58000000000004</v>
      </c>
      <c r="Y151">
        <v>523.52</v>
      </c>
      <c r="Z151">
        <v>529.73</v>
      </c>
      <c r="AA151">
        <v>1777773</v>
      </c>
      <c r="AC151" s="1">
        <v>45145</v>
      </c>
      <c r="AD151">
        <v>215.31</v>
      </c>
      <c r="AE151">
        <v>216.89089999999999</v>
      </c>
      <c r="AF151">
        <v>214.37</v>
      </c>
      <c r="AG151">
        <v>216.06</v>
      </c>
      <c r="AH151">
        <v>3615192</v>
      </c>
      <c r="AJ151" s="1">
        <v>45145</v>
      </c>
      <c r="AK151">
        <v>111.072</v>
      </c>
      <c r="AL151">
        <v>111.38200000000001</v>
      </c>
      <c r="AM151">
        <v>109.812</v>
      </c>
      <c r="AN151">
        <v>110.97799999999999</v>
      </c>
      <c r="AO151">
        <v>6136130</v>
      </c>
      <c r="AQ151" s="1">
        <v>45145</v>
      </c>
      <c r="AR151">
        <v>121.12</v>
      </c>
      <c r="AS151">
        <v>127.49299999999999</v>
      </c>
      <c r="AT151">
        <v>120.92100000000001</v>
      </c>
      <c r="AU151">
        <v>127.342</v>
      </c>
      <c r="AV151">
        <v>13047766</v>
      </c>
      <c r="AX151" s="1">
        <v>45145</v>
      </c>
      <c r="AY151">
        <v>142</v>
      </c>
      <c r="AZ151">
        <v>144</v>
      </c>
      <c r="BA151">
        <v>138.79</v>
      </c>
      <c r="BB151">
        <v>143.19999999999999</v>
      </c>
      <c r="BC151">
        <v>4079123</v>
      </c>
      <c r="BE151" s="1">
        <v>45145</v>
      </c>
      <c r="BF151">
        <v>135.46</v>
      </c>
      <c r="BG151">
        <v>137.17500000000001</v>
      </c>
      <c r="BH151">
        <v>135.01</v>
      </c>
      <c r="BI151">
        <v>136.65</v>
      </c>
      <c r="BJ151">
        <v>3554410</v>
      </c>
      <c r="BL151" s="1">
        <v>45145</v>
      </c>
      <c r="BM151">
        <v>419.54</v>
      </c>
      <c r="BN151">
        <v>423.06</v>
      </c>
      <c r="BO151">
        <v>415.48</v>
      </c>
      <c r="BP151">
        <v>419.43</v>
      </c>
      <c r="BQ151">
        <v>717632</v>
      </c>
      <c r="BS151" s="1">
        <v>45145</v>
      </c>
      <c r="BT151">
        <v>438.36900000000003</v>
      </c>
      <c r="BU151">
        <v>440.47500000000002</v>
      </c>
      <c r="BV151">
        <v>437.666</v>
      </c>
      <c r="BW151">
        <v>440.32400000000001</v>
      </c>
      <c r="BX151">
        <v>59734040</v>
      </c>
    </row>
    <row r="152" spans="1:76" x14ac:dyDescent="0.45">
      <c r="A152" s="1">
        <v>45146</v>
      </c>
      <c r="B152">
        <v>314.39999999999998</v>
      </c>
      <c r="C152">
        <v>317.89</v>
      </c>
      <c r="D152">
        <v>310.11</v>
      </c>
      <c r="E152">
        <v>312.64</v>
      </c>
      <c r="F152">
        <v>15183532</v>
      </c>
      <c r="H152" s="1">
        <v>45146</v>
      </c>
      <c r="I152">
        <v>140.62</v>
      </c>
      <c r="J152">
        <v>140.84</v>
      </c>
      <c r="K152">
        <v>138.41999999999999</v>
      </c>
      <c r="L152">
        <v>139.94</v>
      </c>
      <c r="M152">
        <v>51710497</v>
      </c>
      <c r="O152" s="1">
        <v>45146</v>
      </c>
      <c r="P152">
        <v>130.148</v>
      </c>
      <c r="Q152">
        <v>131.035</v>
      </c>
      <c r="R152">
        <v>129.077</v>
      </c>
      <c r="S152">
        <v>130.92500000000001</v>
      </c>
      <c r="T152">
        <v>23620498</v>
      </c>
      <c r="V152" s="1">
        <v>45146</v>
      </c>
      <c r="W152">
        <v>523.99</v>
      </c>
      <c r="X152">
        <v>524.5788</v>
      </c>
      <c r="Y152">
        <v>515.25</v>
      </c>
      <c r="Z152">
        <v>520.6</v>
      </c>
      <c r="AA152">
        <v>2626110</v>
      </c>
      <c r="AC152" s="1">
        <v>45146</v>
      </c>
      <c r="AD152">
        <v>213.55</v>
      </c>
      <c r="AE152">
        <v>214.19</v>
      </c>
      <c r="AF152">
        <v>211.14</v>
      </c>
      <c r="AG152">
        <v>211.58</v>
      </c>
      <c r="AH152">
        <v>4843817</v>
      </c>
      <c r="AJ152" s="1">
        <v>45146</v>
      </c>
      <c r="AK152">
        <v>109.398</v>
      </c>
      <c r="AL152">
        <v>110.752</v>
      </c>
      <c r="AM152">
        <v>108.35</v>
      </c>
      <c r="AN152">
        <v>110.566</v>
      </c>
      <c r="AO152">
        <v>5425965</v>
      </c>
      <c r="AQ152" s="1">
        <v>45146</v>
      </c>
      <c r="AR152">
        <v>125.361</v>
      </c>
      <c r="AS152">
        <v>127.21899999999999</v>
      </c>
      <c r="AT152">
        <v>124.49</v>
      </c>
      <c r="AU152">
        <v>126.673</v>
      </c>
      <c r="AV152">
        <v>8455963</v>
      </c>
      <c r="AX152" s="1">
        <v>45146</v>
      </c>
      <c r="AY152">
        <v>140.52000000000001</v>
      </c>
      <c r="AZ152">
        <v>140.52000000000001</v>
      </c>
      <c r="BA152">
        <v>137.03</v>
      </c>
      <c r="BB152">
        <v>139.55000000000001</v>
      </c>
      <c r="BC152">
        <v>4685767</v>
      </c>
      <c r="BE152" s="1">
        <v>45146</v>
      </c>
      <c r="BF152">
        <v>136.49</v>
      </c>
      <c r="BG152">
        <v>137.57</v>
      </c>
      <c r="BH152">
        <v>136.19</v>
      </c>
      <c r="BI152">
        <v>136.26</v>
      </c>
      <c r="BJ152">
        <v>3242564</v>
      </c>
      <c r="BL152" s="1">
        <v>45146</v>
      </c>
      <c r="BM152">
        <v>417.82</v>
      </c>
      <c r="BN152">
        <v>421.96</v>
      </c>
      <c r="BO152">
        <v>416.36</v>
      </c>
      <c r="BP152">
        <v>419.78</v>
      </c>
      <c r="BQ152">
        <v>846164</v>
      </c>
      <c r="BS152" s="1">
        <v>45146</v>
      </c>
      <c r="BT152">
        <v>437.755</v>
      </c>
      <c r="BU152">
        <v>440.30900000000003</v>
      </c>
      <c r="BV152">
        <v>435.00900000000001</v>
      </c>
      <c r="BW152">
        <v>438.40800000000002</v>
      </c>
      <c r="BX152">
        <v>73044644</v>
      </c>
    </row>
    <row r="153" spans="1:76" x14ac:dyDescent="0.45">
      <c r="A153" s="1">
        <v>45147</v>
      </c>
      <c r="B153">
        <v>312.88</v>
      </c>
      <c r="C153">
        <v>313.63</v>
      </c>
      <c r="D153">
        <v>302.85000000000002</v>
      </c>
      <c r="E153">
        <v>305.20999999999998</v>
      </c>
      <c r="F153">
        <v>19955783</v>
      </c>
      <c r="H153" s="1">
        <v>45147</v>
      </c>
      <c r="I153">
        <v>139.97</v>
      </c>
      <c r="J153">
        <v>140.32</v>
      </c>
      <c r="K153">
        <v>137.1</v>
      </c>
      <c r="L153">
        <v>137.85</v>
      </c>
      <c r="M153">
        <v>50017349</v>
      </c>
      <c r="O153" s="1">
        <v>45147</v>
      </c>
      <c r="P153">
        <v>131.185</v>
      </c>
      <c r="Q153">
        <v>131.56299999999999</v>
      </c>
      <c r="R153">
        <v>128.53399999999999</v>
      </c>
      <c r="S153">
        <v>129.191</v>
      </c>
      <c r="T153">
        <v>25003229</v>
      </c>
      <c r="V153" s="1">
        <v>45147</v>
      </c>
      <c r="W153">
        <v>520.54999999999995</v>
      </c>
      <c r="X153">
        <v>520.97</v>
      </c>
      <c r="Y153">
        <v>509.53</v>
      </c>
      <c r="Z153">
        <v>513.78</v>
      </c>
      <c r="AA153">
        <v>1843778</v>
      </c>
      <c r="AC153" s="1">
        <v>45147</v>
      </c>
      <c r="AD153">
        <v>211.65</v>
      </c>
      <c r="AE153">
        <v>211.66</v>
      </c>
      <c r="AF153">
        <v>204.91</v>
      </c>
      <c r="AG153">
        <v>205.86</v>
      </c>
      <c r="AH153">
        <v>7847512</v>
      </c>
      <c r="AJ153" s="1">
        <v>45147</v>
      </c>
      <c r="AK153">
        <v>110.304</v>
      </c>
      <c r="AL153">
        <v>111</v>
      </c>
      <c r="AM153">
        <v>109.02</v>
      </c>
      <c r="AN153">
        <v>110.066</v>
      </c>
      <c r="AO153">
        <v>4696865</v>
      </c>
      <c r="AQ153" s="1">
        <v>45147</v>
      </c>
      <c r="AR153">
        <v>127.673</v>
      </c>
      <c r="AS153">
        <v>127.673</v>
      </c>
      <c r="AT153">
        <v>125.205</v>
      </c>
      <c r="AU153">
        <v>125.834</v>
      </c>
      <c r="AV153">
        <v>7591230</v>
      </c>
      <c r="AX153" s="1">
        <v>45147</v>
      </c>
      <c r="AY153">
        <v>140.13999999999999</v>
      </c>
      <c r="AZ153">
        <v>140.55000000000001</v>
      </c>
      <c r="BA153">
        <v>137.33000000000001</v>
      </c>
      <c r="BB153">
        <v>137.87</v>
      </c>
      <c r="BC153">
        <v>3389682</v>
      </c>
      <c r="BE153" s="1">
        <v>45147</v>
      </c>
      <c r="BF153">
        <v>136.22999999999999</v>
      </c>
      <c r="BG153">
        <v>138.36000000000001</v>
      </c>
      <c r="BH153">
        <v>136.08000000000001</v>
      </c>
      <c r="BI153">
        <v>137.71</v>
      </c>
      <c r="BJ153">
        <v>4092927</v>
      </c>
      <c r="BL153" s="1">
        <v>45147</v>
      </c>
      <c r="BM153">
        <v>419.71</v>
      </c>
      <c r="BN153">
        <v>423.8</v>
      </c>
      <c r="BO153">
        <v>418.57499999999999</v>
      </c>
      <c r="BP153">
        <v>419.95</v>
      </c>
      <c r="BQ153">
        <v>622099</v>
      </c>
      <c r="BS153" s="1">
        <v>45147</v>
      </c>
      <c r="BT153">
        <v>438.68200000000002</v>
      </c>
      <c r="BU153">
        <v>438.84800000000001</v>
      </c>
      <c r="BV153">
        <v>434.70499999999998</v>
      </c>
      <c r="BW153">
        <v>435.47699999999998</v>
      </c>
      <c r="BX153">
        <v>80648117</v>
      </c>
    </row>
    <row r="154" spans="1:76" x14ac:dyDescent="0.45">
      <c r="A154" s="1">
        <v>45148</v>
      </c>
      <c r="B154">
        <v>307.94</v>
      </c>
      <c r="C154">
        <v>312.339</v>
      </c>
      <c r="D154">
        <v>303.87</v>
      </c>
      <c r="E154">
        <v>305.74</v>
      </c>
      <c r="F154">
        <v>14358897</v>
      </c>
      <c r="H154" s="1">
        <v>45148</v>
      </c>
      <c r="I154">
        <v>139.07499999999999</v>
      </c>
      <c r="J154">
        <v>140.41</v>
      </c>
      <c r="K154">
        <v>137.49</v>
      </c>
      <c r="L154">
        <v>138.56</v>
      </c>
      <c r="M154">
        <v>58928402</v>
      </c>
      <c r="O154" s="1">
        <v>45148</v>
      </c>
      <c r="P154">
        <v>130.845</v>
      </c>
      <c r="Q154">
        <v>131.57300000000001</v>
      </c>
      <c r="R154">
        <v>128.983</v>
      </c>
      <c r="S154">
        <v>129.221</v>
      </c>
      <c r="T154">
        <v>20933365</v>
      </c>
      <c r="V154" s="1">
        <v>45148</v>
      </c>
      <c r="W154">
        <v>521.03</v>
      </c>
      <c r="X154">
        <v>523.22</v>
      </c>
      <c r="Y154">
        <v>512.98</v>
      </c>
      <c r="Z154">
        <v>515.83000000000004</v>
      </c>
      <c r="AA154">
        <v>1901693</v>
      </c>
      <c r="AC154" s="1">
        <v>45148</v>
      </c>
      <c r="AD154">
        <v>208.18</v>
      </c>
      <c r="AE154">
        <v>210.34</v>
      </c>
      <c r="AF154">
        <v>206.44</v>
      </c>
      <c r="AG154">
        <v>208.25</v>
      </c>
      <c r="AH154">
        <v>4004728</v>
      </c>
      <c r="AJ154" s="1">
        <v>45148</v>
      </c>
      <c r="AK154">
        <v>111.566</v>
      </c>
      <c r="AL154">
        <v>113.214</v>
      </c>
      <c r="AM154">
        <v>110.02800000000001</v>
      </c>
      <c r="AN154">
        <v>111</v>
      </c>
      <c r="AO154">
        <v>5647820</v>
      </c>
      <c r="AQ154" s="1">
        <v>45148</v>
      </c>
      <c r="AR154">
        <v>126.242</v>
      </c>
      <c r="AS154">
        <v>127.682</v>
      </c>
      <c r="AT154">
        <v>125.848</v>
      </c>
      <c r="AU154">
        <v>126.563</v>
      </c>
      <c r="AV154">
        <v>6613705</v>
      </c>
      <c r="AX154" s="1">
        <v>45148</v>
      </c>
      <c r="AY154">
        <v>139.87</v>
      </c>
      <c r="AZ154">
        <v>140.97</v>
      </c>
      <c r="BA154">
        <v>135.65</v>
      </c>
      <c r="BB154">
        <v>135.97</v>
      </c>
      <c r="BC154">
        <v>3437587</v>
      </c>
      <c r="BE154" s="1">
        <v>45148</v>
      </c>
      <c r="BF154">
        <v>138.65</v>
      </c>
      <c r="BG154">
        <v>139.44</v>
      </c>
      <c r="BH154">
        <v>137.58000000000001</v>
      </c>
      <c r="BI154">
        <v>137.72999999999999</v>
      </c>
      <c r="BJ154">
        <v>2492978</v>
      </c>
      <c r="BL154" s="1">
        <v>45148</v>
      </c>
      <c r="BM154">
        <v>424.97</v>
      </c>
      <c r="BN154">
        <v>429.93</v>
      </c>
      <c r="BO154">
        <v>423.8</v>
      </c>
      <c r="BP154">
        <v>428.29</v>
      </c>
      <c r="BQ154">
        <v>1300010</v>
      </c>
      <c r="BS154" s="1">
        <v>45148</v>
      </c>
      <c r="BT154">
        <v>437.86</v>
      </c>
      <c r="BU154">
        <v>441.291</v>
      </c>
      <c r="BV154">
        <v>434.452</v>
      </c>
      <c r="BW154">
        <v>435.63400000000001</v>
      </c>
      <c r="BX154">
        <v>95199372</v>
      </c>
    </row>
    <row r="155" spans="1:76" x14ac:dyDescent="0.45">
      <c r="A155" s="1">
        <v>45149</v>
      </c>
      <c r="B155">
        <v>302.57</v>
      </c>
      <c r="C155">
        <v>304.72000000000003</v>
      </c>
      <c r="D155">
        <v>300.36</v>
      </c>
      <c r="E155">
        <v>301.64</v>
      </c>
      <c r="F155">
        <v>14046250</v>
      </c>
      <c r="H155" s="1">
        <v>45149</v>
      </c>
      <c r="I155">
        <v>137.4</v>
      </c>
      <c r="J155">
        <v>139.33000000000001</v>
      </c>
      <c r="K155">
        <v>137</v>
      </c>
      <c r="L155">
        <v>138.41</v>
      </c>
      <c r="M155">
        <v>42905833</v>
      </c>
      <c r="O155" s="1">
        <v>45149</v>
      </c>
      <c r="P155">
        <v>128.196</v>
      </c>
      <c r="Q155">
        <v>129.46100000000001</v>
      </c>
      <c r="R155">
        <v>127.70699999999999</v>
      </c>
      <c r="S155">
        <v>129.09200000000001</v>
      </c>
      <c r="T155">
        <v>19662099</v>
      </c>
      <c r="V155" s="1">
        <v>45149</v>
      </c>
      <c r="W155">
        <v>510.83</v>
      </c>
      <c r="X155">
        <v>514.9</v>
      </c>
      <c r="Y155">
        <v>506.37</v>
      </c>
      <c r="Z155">
        <v>508.45</v>
      </c>
      <c r="AA155">
        <v>1930647</v>
      </c>
      <c r="AC155" s="1">
        <v>45149</v>
      </c>
      <c r="AD155">
        <v>206.13</v>
      </c>
      <c r="AE155">
        <v>209.5</v>
      </c>
      <c r="AF155">
        <v>205.5</v>
      </c>
      <c r="AG155">
        <v>208.7</v>
      </c>
      <c r="AH155">
        <v>2930776</v>
      </c>
      <c r="AJ155" s="1">
        <v>45149</v>
      </c>
      <c r="AK155">
        <v>110.154</v>
      </c>
      <c r="AL155">
        <v>111.714</v>
      </c>
      <c r="AM155">
        <v>110.002</v>
      </c>
      <c r="AN155">
        <v>111.488</v>
      </c>
      <c r="AO155">
        <v>4009410</v>
      </c>
      <c r="AQ155" s="1">
        <v>45149</v>
      </c>
      <c r="AR155">
        <v>125.589</v>
      </c>
      <c r="AS155">
        <v>126.34</v>
      </c>
      <c r="AT155">
        <v>124.38500000000001</v>
      </c>
      <c r="AU155">
        <v>125.89700000000001</v>
      </c>
      <c r="AV155">
        <v>5466365</v>
      </c>
      <c r="AX155" s="1">
        <v>45149</v>
      </c>
      <c r="AY155">
        <v>134.15</v>
      </c>
      <c r="AZ155">
        <v>134.26</v>
      </c>
      <c r="BA155">
        <v>131.69999999999999</v>
      </c>
      <c r="BB155">
        <v>133.68</v>
      </c>
      <c r="BC155">
        <v>4412738</v>
      </c>
      <c r="BE155" s="1">
        <v>45149</v>
      </c>
      <c r="BF155">
        <v>137.08000000000001</v>
      </c>
      <c r="BG155">
        <v>138.57</v>
      </c>
      <c r="BH155">
        <v>137.02000000000001</v>
      </c>
      <c r="BI155">
        <v>138.34</v>
      </c>
      <c r="BJ155">
        <v>2897013</v>
      </c>
      <c r="BL155" s="1">
        <v>45149</v>
      </c>
      <c r="BM155">
        <v>425.54</v>
      </c>
      <c r="BN155">
        <v>430.38</v>
      </c>
      <c r="BO155">
        <v>424.7</v>
      </c>
      <c r="BP155">
        <v>427.94</v>
      </c>
      <c r="BQ155">
        <v>872904</v>
      </c>
      <c r="BS155" s="1">
        <v>45149</v>
      </c>
      <c r="BT155">
        <v>433.73700000000002</v>
      </c>
      <c r="BU155">
        <v>436.40600000000001</v>
      </c>
      <c r="BV155">
        <v>433.12599999999998</v>
      </c>
      <c r="BW155">
        <v>435.38</v>
      </c>
      <c r="BX155">
        <v>70311230</v>
      </c>
    </row>
    <row r="156" spans="1:76" x14ac:dyDescent="0.45">
      <c r="A156" s="1">
        <v>45152</v>
      </c>
      <c r="B156">
        <v>300.98</v>
      </c>
      <c r="C156">
        <v>306.20999999999998</v>
      </c>
      <c r="D156">
        <v>298.25</v>
      </c>
      <c r="E156">
        <v>306.19</v>
      </c>
      <c r="F156">
        <v>15641921</v>
      </c>
      <c r="H156" s="1">
        <v>45152</v>
      </c>
      <c r="I156">
        <v>138.30000000000001</v>
      </c>
      <c r="J156">
        <v>140.59</v>
      </c>
      <c r="K156">
        <v>137.75</v>
      </c>
      <c r="L156">
        <v>140.57</v>
      </c>
      <c r="M156">
        <v>47148699</v>
      </c>
      <c r="O156" s="1">
        <v>45152</v>
      </c>
      <c r="P156">
        <v>128.923</v>
      </c>
      <c r="Q156">
        <v>130.89500000000001</v>
      </c>
      <c r="R156">
        <v>128.494</v>
      </c>
      <c r="S156">
        <v>130.85499999999999</v>
      </c>
      <c r="T156">
        <v>24785132</v>
      </c>
      <c r="V156" s="1">
        <v>45152</v>
      </c>
      <c r="W156">
        <v>506.78</v>
      </c>
      <c r="X156">
        <v>522.55489999999998</v>
      </c>
      <c r="Y156">
        <v>505.03</v>
      </c>
      <c r="Z156">
        <v>522.25</v>
      </c>
      <c r="AA156">
        <v>2052509</v>
      </c>
      <c r="AC156" s="1">
        <v>45152</v>
      </c>
      <c r="AD156">
        <v>207.9</v>
      </c>
      <c r="AE156">
        <v>212.1</v>
      </c>
      <c r="AF156">
        <v>207.12</v>
      </c>
      <c r="AG156">
        <v>212.06</v>
      </c>
      <c r="AH156">
        <v>3304673</v>
      </c>
      <c r="AJ156" s="1">
        <v>45152</v>
      </c>
      <c r="AK156">
        <v>110.387</v>
      </c>
      <c r="AL156">
        <v>113.35</v>
      </c>
      <c r="AM156">
        <v>110.152</v>
      </c>
      <c r="AN156">
        <v>113.242</v>
      </c>
      <c r="AO156">
        <v>3855570</v>
      </c>
      <c r="AQ156" s="1">
        <v>45152</v>
      </c>
      <c r="AR156">
        <v>125.65300000000001</v>
      </c>
      <c r="AS156">
        <v>127.10299999999999</v>
      </c>
      <c r="AT156">
        <v>124.887</v>
      </c>
      <c r="AU156">
        <v>126.999</v>
      </c>
      <c r="AV156">
        <v>3994016</v>
      </c>
      <c r="AX156" s="1">
        <v>45152</v>
      </c>
      <c r="AY156">
        <v>133.56</v>
      </c>
      <c r="AZ156">
        <v>133.79</v>
      </c>
      <c r="BA156">
        <v>131.74</v>
      </c>
      <c r="BB156">
        <v>133.24</v>
      </c>
      <c r="BC156">
        <v>3373839</v>
      </c>
      <c r="BE156" s="1">
        <v>45152</v>
      </c>
      <c r="BF156">
        <v>138.94999999999999</v>
      </c>
      <c r="BG156">
        <v>139.88999999999999</v>
      </c>
      <c r="BH156">
        <v>138.16</v>
      </c>
      <c r="BI156">
        <v>139.5</v>
      </c>
      <c r="BJ156">
        <v>3117933</v>
      </c>
      <c r="BL156" s="1">
        <v>45152</v>
      </c>
      <c r="BM156">
        <v>428.93</v>
      </c>
      <c r="BN156">
        <v>429.99</v>
      </c>
      <c r="BO156">
        <v>424.3</v>
      </c>
      <c r="BP156">
        <v>427.28</v>
      </c>
      <c r="BQ156">
        <v>1082167</v>
      </c>
      <c r="BS156" s="1">
        <v>45152</v>
      </c>
      <c r="BT156">
        <v>434.452</v>
      </c>
      <c r="BU156">
        <v>437.78300000000002</v>
      </c>
      <c r="BV156">
        <v>434.13900000000001</v>
      </c>
      <c r="BW156">
        <v>437.78300000000002</v>
      </c>
      <c r="BX156">
        <v>48996571</v>
      </c>
    </row>
    <row r="157" spans="1:76" x14ac:dyDescent="0.45">
      <c r="A157" s="1">
        <v>45153</v>
      </c>
      <c r="B157">
        <v>306.14</v>
      </c>
      <c r="C157">
        <v>307.23</v>
      </c>
      <c r="D157">
        <v>300.02999999999997</v>
      </c>
      <c r="E157">
        <v>301.95</v>
      </c>
      <c r="F157">
        <v>11623613</v>
      </c>
      <c r="H157" s="1">
        <v>45153</v>
      </c>
      <c r="I157">
        <v>140.05000000000001</v>
      </c>
      <c r="J157">
        <v>141.27780000000001</v>
      </c>
      <c r="K157">
        <v>137.22999999999999</v>
      </c>
      <c r="L157">
        <v>137.66999999999999</v>
      </c>
      <c r="M157">
        <v>42781521</v>
      </c>
      <c r="O157" s="1">
        <v>45153</v>
      </c>
      <c r="P157">
        <v>130.626</v>
      </c>
      <c r="Q157">
        <v>130.94499999999999</v>
      </c>
      <c r="R157">
        <v>128.81299999999999</v>
      </c>
      <c r="S157">
        <v>129.31100000000001</v>
      </c>
      <c r="T157">
        <v>19842402</v>
      </c>
      <c r="V157" s="1">
        <v>45153</v>
      </c>
      <c r="W157">
        <v>518.35</v>
      </c>
      <c r="X157">
        <v>522.04</v>
      </c>
      <c r="Y157">
        <v>516.05930000000001</v>
      </c>
      <c r="Z157">
        <v>518.70000000000005</v>
      </c>
      <c r="AA157">
        <v>1824324</v>
      </c>
      <c r="AC157" s="1">
        <v>45153</v>
      </c>
      <c r="AD157">
        <v>210.33</v>
      </c>
      <c r="AE157">
        <v>212.37</v>
      </c>
      <c r="AF157">
        <v>207.84</v>
      </c>
      <c r="AG157">
        <v>208.78</v>
      </c>
      <c r="AH157">
        <v>4076371</v>
      </c>
      <c r="AJ157" s="1">
        <v>45153</v>
      </c>
      <c r="AK157">
        <v>113.498</v>
      </c>
      <c r="AL157">
        <v>114.79600000000001</v>
      </c>
      <c r="AM157">
        <v>111.693</v>
      </c>
      <c r="AN157">
        <v>111.92</v>
      </c>
      <c r="AO157">
        <v>4153295</v>
      </c>
      <c r="AQ157" s="1">
        <v>45153</v>
      </c>
      <c r="AR157">
        <v>126.61499999999999</v>
      </c>
      <c r="AS157">
        <v>126.786</v>
      </c>
      <c r="AT157">
        <v>125.458</v>
      </c>
      <c r="AU157">
        <v>125.675</v>
      </c>
      <c r="AV157">
        <v>4149186</v>
      </c>
      <c r="AX157" s="1">
        <v>45153</v>
      </c>
      <c r="AY157">
        <v>132.5</v>
      </c>
      <c r="AZ157">
        <v>132.81</v>
      </c>
      <c r="BA157">
        <v>129.72999999999999</v>
      </c>
      <c r="BB157">
        <v>129.85</v>
      </c>
      <c r="BC157">
        <v>3970461</v>
      </c>
      <c r="BE157" s="1">
        <v>45153</v>
      </c>
      <c r="BF157">
        <v>138.71</v>
      </c>
      <c r="BG157">
        <v>139.6</v>
      </c>
      <c r="BH157">
        <v>138.18</v>
      </c>
      <c r="BI157">
        <v>138.58000000000001</v>
      </c>
      <c r="BJ157">
        <v>2664553</v>
      </c>
      <c r="BL157" s="1">
        <v>45153</v>
      </c>
      <c r="BM157">
        <v>425.66</v>
      </c>
      <c r="BN157">
        <v>429.46</v>
      </c>
      <c r="BO157">
        <v>424.0575</v>
      </c>
      <c r="BP157">
        <v>428.08</v>
      </c>
      <c r="BQ157">
        <v>1263442</v>
      </c>
      <c r="BS157" s="1">
        <v>45153</v>
      </c>
      <c r="BT157">
        <v>435.98599999999999</v>
      </c>
      <c r="BU157">
        <v>436.34699999999998</v>
      </c>
      <c r="BV157">
        <v>432.10700000000003</v>
      </c>
      <c r="BW157">
        <v>432.685</v>
      </c>
      <c r="BX157">
        <v>77493375</v>
      </c>
    </row>
    <row r="158" spans="1:76" x14ac:dyDescent="0.45">
      <c r="A158" s="1">
        <v>45154</v>
      </c>
      <c r="B158">
        <v>300.19499999999999</v>
      </c>
      <c r="C158">
        <v>301.08</v>
      </c>
      <c r="D158">
        <v>294.27999999999997</v>
      </c>
      <c r="E158">
        <v>294.29000000000002</v>
      </c>
      <c r="F158">
        <v>18547741</v>
      </c>
      <c r="H158" s="1">
        <v>45154</v>
      </c>
      <c r="I158">
        <v>137.19</v>
      </c>
      <c r="J158">
        <v>137.27000000000001</v>
      </c>
      <c r="K158">
        <v>135.01</v>
      </c>
      <c r="L158">
        <v>135.07</v>
      </c>
      <c r="M158">
        <v>41675903</v>
      </c>
      <c r="O158" s="1">
        <v>45154</v>
      </c>
      <c r="P158">
        <v>128.23500000000001</v>
      </c>
      <c r="Q158">
        <v>129.81100000000001</v>
      </c>
      <c r="R158">
        <v>127.40300000000001</v>
      </c>
      <c r="S158">
        <v>128.23500000000001</v>
      </c>
      <c r="T158">
        <v>25307478</v>
      </c>
      <c r="V158" s="1">
        <v>45154</v>
      </c>
      <c r="W158">
        <v>517.80999999999995</v>
      </c>
      <c r="X158">
        <v>523.15</v>
      </c>
      <c r="Y158">
        <v>514.16999999999996</v>
      </c>
      <c r="Z158">
        <v>514.49</v>
      </c>
      <c r="AA158">
        <v>1541297</v>
      </c>
      <c r="AC158" s="1">
        <v>45154</v>
      </c>
      <c r="AD158">
        <v>208</v>
      </c>
      <c r="AE158">
        <v>209.69</v>
      </c>
      <c r="AF158">
        <v>206.95</v>
      </c>
      <c r="AG158">
        <v>206.99</v>
      </c>
      <c r="AH158">
        <v>2759603</v>
      </c>
      <c r="AJ158" s="1">
        <v>45154</v>
      </c>
      <c r="AK158">
        <v>111.4</v>
      </c>
      <c r="AL158">
        <v>112.196</v>
      </c>
      <c r="AM158">
        <v>109.654</v>
      </c>
      <c r="AN158">
        <v>109.9</v>
      </c>
      <c r="AO158">
        <v>4946620</v>
      </c>
      <c r="AQ158" s="1">
        <v>45154</v>
      </c>
      <c r="AR158">
        <v>124.997</v>
      </c>
      <c r="AS158">
        <v>126.69799999999999</v>
      </c>
      <c r="AT158">
        <v>124.922</v>
      </c>
      <c r="AU158">
        <v>125.47</v>
      </c>
      <c r="AV158">
        <v>4080069</v>
      </c>
      <c r="AX158" s="1">
        <v>45154</v>
      </c>
      <c r="AY158">
        <v>129</v>
      </c>
      <c r="AZ158">
        <v>130.15</v>
      </c>
      <c r="BA158">
        <v>128.4</v>
      </c>
      <c r="BB158">
        <v>128.83000000000001</v>
      </c>
      <c r="BC158">
        <v>3336853</v>
      </c>
      <c r="BE158" s="1">
        <v>45154</v>
      </c>
      <c r="BF158">
        <v>138.93</v>
      </c>
      <c r="BG158">
        <v>139.68</v>
      </c>
      <c r="BH158">
        <v>138.22</v>
      </c>
      <c r="BI158">
        <v>138.25</v>
      </c>
      <c r="BJ158">
        <v>2755595</v>
      </c>
      <c r="BL158" s="1">
        <v>45154</v>
      </c>
      <c r="BM158">
        <v>427.89</v>
      </c>
      <c r="BN158">
        <v>431.32</v>
      </c>
      <c r="BO158">
        <v>425.47</v>
      </c>
      <c r="BP158">
        <v>426.77</v>
      </c>
      <c r="BQ158">
        <v>1371574</v>
      </c>
      <c r="BS158" s="1">
        <v>45154</v>
      </c>
      <c r="BT158">
        <v>432.26400000000001</v>
      </c>
      <c r="BU158">
        <v>433.94499999999999</v>
      </c>
      <c r="BV158">
        <v>429.40199999999999</v>
      </c>
      <c r="BW158">
        <v>429.50900000000001</v>
      </c>
      <c r="BX158">
        <v>81996829</v>
      </c>
    </row>
    <row r="159" spans="1:76" x14ac:dyDescent="0.45">
      <c r="A159" s="1">
        <v>45155</v>
      </c>
      <c r="B159">
        <v>293.05</v>
      </c>
      <c r="C159">
        <v>296.05</v>
      </c>
      <c r="D159">
        <v>284.95</v>
      </c>
      <c r="E159">
        <v>285.08999999999997</v>
      </c>
      <c r="F159">
        <v>23950089</v>
      </c>
      <c r="H159" s="1">
        <v>45155</v>
      </c>
      <c r="I159">
        <v>135.46</v>
      </c>
      <c r="J159">
        <v>136.08500000000001</v>
      </c>
      <c r="K159">
        <v>133.53</v>
      </c>
      <c r="L159">
        <v>133.97999999999999</v>
      </c>
      <c r="M159">
        <v>48354085</v>
      </c>
      <c r="O159" s="1">
        <v>45155</v>
      </c>
      <c r="P159">
        <v>129.33099999999999</v>
      </c>
      <c r="Q159">
        <v>131.51300000000001</v>
      </c>
      <c r="R159">
        <v>128.82300000000001</v>
      </c>
      <c r="S159">
        <v>129.45099999999999</v>
      </c>
      <c r="T159">
        <v>33567526</v>
      </c>
      <c r="V159" s="1">
        <v>45155</v>
      </c>
      <c r="W159">
        <v>525</v>
      </c>
      <c r="X159">
        <v>525.49</v>
      </c>
      <c r="Y159">
        <v>510.56</v>
      </c>
      <c r="Z159">
        <v>511.67</v>
      </c>
      <c r="AA159">
        <v>2455834</v>
      </c>
      <c r="AC159" s="1">
        <v>45155</v>
      </c>
      <c r="AD159">
        <v>206.57</v>
      </c>
      <c r="AE159">
        <v>206.93</v>
      </c>
      <c r="AF159">
        <v>203.39</v>
      </c>
      <c r="AG159">
        <v>203.84</v>
      </c>
      <c r="AH159">
        <v>4062741</v>
      </c>
      <c r="AJ159" s="1">
        <v>45155</v>
      </c>
      <c r="AK159">
        <v>110.09</v>
      </c>
      <c r="AL159">
        <v>110.41</v>
      </c>
      <c r="AM159">
        <v>108.142</v>
      </c>
      <c r="AN159">
        <v>108.72799999999999</v>
      </c>
      <c r="AO159">
        <v>4951345</v>
      </c>
      <c r="AQ159" s="1">
        <v>45155</v>
      </c>
      <c r="AR159">
        <v>125.779</v>
      </c>
      <c r="AS159">
        <v>125.949</v>
      </c>
      <c r="AT159">
        <v>122.039</v>
      </c>
      <c r="AU159">
        <v>122.199</v>
      </c>
      <c r="AV159">
        <v>7509889</v>
      </c>
      <c r="AX159" s="1">
        <v>45155</v>
      </c>
      <c r="AY159">
        <v>129.22</v>
      </c>
      <c r="AZ159">
        <v>129.6</v>
      </c>
      <c r="BA159">
        <v>127.3706</v>
      </c>
      <c r="BB159">
        <v>127.99</v>
      </c>
      <c r="BC159">
        <v>3908528</v>
      </c>
      <c r="BE159" s="1">
        <v>45155</v>
      </c>
      <c r="BF159">
        <v>138.66</v>
      </c>
      <c r="BG159">
        <v>139.13</v>
      </c>
      <c r="BH159">
        <v>136.16999999999999</v>
      </c>
      <c r="BI159">
        <v>136.37</v>
      </c>
      <c r="BJ159">
        <v>3916355</v>
      </c>
      <c r="BL159" s="1">
        <v>45155</v>
      </c>
      <c r="BM159">
        <v>428.31</v>
      </c>
      <c r="BN159">
        <v>431.37</v>
      </c>
      <c r="BO159">
        <v>424.5</v>
      </c>
      <c r="BP159">
        <v>424.83</v>
      </c>
      <c r="BQ159">
        <v>1371269</v>
      </c>
      <c r="BS159" s="1">
        <v>45155</v>
      </c>
      <c r="BT159">
        <v>430.99299999999999</v>
      </c>
      <c r="BU159">
        <v>431.25799999999998</v>
      </c>
      <c r="BV159">
        <v>425.709</v>
      </c>
      <c r="BW159">
        <v>426.23500000000001</v>
      </c>
      <c r="BX159">
        <v>97969019</v>
      </c>
    </row>
    <row r="160" spans="1:76" x14ac:dyDescent="0.45">
      <c r="A160" s="1">
        <v>45156</v>
      </c>
      <c r="B160">
        <v>279.02999999999997</v>
      </c>
      <c r="C160">
        <v>285.69</v>
      </c>
      <c r="D160">
        <v>274.38</v>
      </c>
      <c r="E160">
        <v>283.25</v>
      </c>
      <c r="F160">
        <v>35347925</v>
      </c>
      <c r="H160" s="1">
        <v>45156</v>
      </c>
      <c r="I160">
        <v>131.62</v>
      </c>
      <c r="J160">
        <v>134.065</v>
      </c>
      <c r="K160">
        <v>131.15</v>
      </c>
      <c r="L160">
        <v>133.22</v>
      </c>
      <c r="M160">
        <v>48497698</v>
      </c>
      <c r="O160" s="1">
        <v>45156</v>
      </c>
      <c r="P160">
        <v>128.04599999999999</v>
      </c>
      <c r="Q160">
        <v>128.78299999999999</v>
      </c>
      <c r="R160">
        <v>125.92700000000001</v>
      </c>
      <c r="S160">
        <v>126.999</v>
      </c>
      <c r="T160">
        <v>30615351</v>
      </c>
      <c r="V160" s="1">
        <v>45156</v>
      </c>
      <c r="W160">
        <v>504.65</v>
      </c>
      <c r="X160">
        <v>510.05</v>
      </c>
      <c r="Y160">
        <v>503.9</v>
      </c>
      <c r="Z160">
        <v>508.13</v>
      </c>
      <c r="AA160">
        <v>2140067</v>
      </c>
      <c r="AC160" s="1">
        <v>45156</v>
      </c>
      <c r="AD160">
        <v>200.97</v>
      </c>
      <c r="AE160">
        <v>205.49700000000001</v>
      </c>
      <c r="AF160">
        <v>200.2</v>
      </c>
      <c r="AG160">
        <v>204.83</v>
      </c>
      <c r="AH160">
        <v>4267165</v>
      </c>
      <c r="AJ160" s="1">
        <v>45156</v>
      </c>
      <c r="AK160">
        <v>106.792</v>
      </c>
      <c r="AL160">
        <v>108.68</v>
      </c>
      <c r="AM160">
        <v>106.508</v>
      </c>
      <c r="AN160">
        <v>108.3</v>
      </c>
      <c r="AO160">
        <v>4188960</v>
      </c>
      <c r="AQ160" s="1">
        <v>45156</v>
      </c>
      <c r="AR160">
        <v>120.11</v>
      </c>
      <c r="AS160">
        <v>121.05</v>
      </c>
      <c r="AT160">
        <v>119.157</v>
      </c>
      <c r="AU160">
        <v>120.093</v>
      </c>
      <c r="AV160">
        <v>11821529</v>
      </c>
      <c r="AX160" s="1">
        <v>45156</v>
      </c>
      <c r="AY160">
        <v>124.93</v>
      </c>
      <c r="AZ160">
        <v>126.08</v>
      </c>
      <c r="BA160">
        <v>123.38</v>
      </c>
      <c r="BB160">
        <v>125.06</v>
      </c>
      <c r="BC160">
        <v>5963616</v>
      </c>
      <c r="BE160" s="1">
        <v>45156</v>
      </c>
      <c r="BF160">
        <v>136.33000000000001</v>
      </c>
      <c r="BG160">
        <v>137.37</v>
      </c>
      <c r="BH160">
        <v>135.63</v>
      </c>
      <c r="BI160">
        <v>136.13999999999999</v>
      </c>
      <c r="BJ160">
        <v>3632479</v>
      </c>
      <c r="BL160" s="1">
        <v>45156</v>
      </c>
      <c r="BM160">
        <v>424.46</v>
      </c>
      <c r="BN160">
        <v>426.69</v>
      </c>
      <c r="BO160">
        <v>418.89</v>
      </c>
      <c r="BP160">
        <v>420.47</v>
      </c>
      <c r="BQ160">
        <v>2103554</v>
      </c>
      <c r="BS160" s="1">
        <v>45156</v>
      </c>
      <c r="BT160">
        <v>423.38299999999998</v>
      </c>
      <c r="BU160">
        <v>427.48599999999999</v>
      </c>
      <c r="BV160">
        <v>423.03199999999998</v>
      </c>
      <c r="BW160">
        <v>426.44200000000001</v>
      </c>
      <c r="BX160">
        <v>101183748</v>
      </c>
    </row>
    <row r="161" spans="1:76" x14ac:dyDescent="0.45">
      <c r="A161" s="1">
        <v>45159</v>
      </c>
      <c r="B161">
        <v>283.45</v>
      </c>
      <c r="C161">
        <v>290.5</v>
      </c>
      <c r="D161">
        <v>281.85000000000002</v>
      </c>
      <c r="E161">
        <v>289.89999999999998</v>
      </c>
      <c r="F161">
        <v>20181475</v>
      </c>
      <c r="H161" s="1">
        <v>45159</v>
      </c>
      <c r="I161">
        <v>133.74</v>
      </c>
      <c r="J161">
        <v>135.185</v>
      </c>
      <c r="K161">
        <v>132.71</v>
      </c>
      <c r="L161">
        <v>134.68</v>
      </c>
      <c r="M161">
        <v>41442483</v>
      </c>
      <c r="O161" s="1">
        <v>45159</v>
      </c>
      <c r="P161">
        <v>126.71599999999999</v>
      </c>
      <c r="Q161">
        <v>128.26</v>
      </c>
      <c r="R161">
        <v>126.102</v>
      </c>
      <c r="S161">
        <v>127.90600000000001</v>
      </c>
      <c r="T161">
        <v>25340258</v>
      </c>
      <c r="V161" s="1">
        <v>45159</v>
      </c>
      <c r="W161">
        <v>510.29</v>
      </c>
      <c r="X161">
        <v>522.98</v>
      </c>
      <c r="Y161">
        <v>510.29</v>
      </c>
      <c r="Z161">
        <v>520.47</v>
      </c>
      <c r="AA161">
        <v>2428287</v>
      </c>
      <c r="AC161" s="1">
        <v>45159</v>
      </c>
      <c r="AD161">
        <v>206</v>
      </c>
      <c r="AE161">
        <v>209.42</v>
      </c>
      <c r="AF161">
        <v>204.22</v>
      </c>
      <c r="AG161">
        <v>209.03</v>
      </c>
      <c r="AH161">
        <v>4023325</v>
      </c>
      <c r="AJ161" s="1">
        <v>45159</v>
      </c>
      <c r="AK161">
        <v>108.572</v>
      </c>
      <c r="AL161">
        <v>111.062</v>
      </c>
      <c r="AM161">
        <v>108.51</v>
      </c>
      <c r="AN161">
        <v>110.94</v>
      </c>
      <c r="AO161">
        <v>4237630</v>
      </c>
      <c r="AQ161" s="1">
        <v>45159</v>
      </c>
      <c r="AR161">
        <v>120.43300000000001</v>
      </c>
      <c r="AS161">
        <v>120.717</v>
      </c>
      <c r="AT161">
        <v>118.557</v>
      </c>
      <c r="AU161">
        <v>119.84099999999999</v>
      </c>
      <c r="AV161">
        <v>5974228</v>
      </c>
      <c r="AX161" s="1">
        <v>45159</v>
      </c>
      <c r="AY161">
        <v>126.155</v>
      </c>
      <c r="AZ161">
        <v>126.54</v>
      </c>
      <c r="BA161">
        <v>123.49</v>
      </c>
      <c r="BB161">
        <v>124</v>
      </c>
      <c r="BC161">
        <v>4875979</v>
      </c>
      <c r="BE161" s="1">
        <v>45159</v>
      </c>
      <c r="BF161">
        <v>135.81</v>
      </c>
      <c r="BG161">
        <v>136.6</v>
      </c>
      <c r="BH161">
        <v>134.72999999999999</v>
      </c>
      <c r="BI161">
        <v>135.55000000000001</v>
      </c>
      <c r="BJ161">
        <v>4141118</v>
      </c>
      <c r="BL161" s="1">
        <v>45159</v>
      </c>
      <c r="BM161">
        <v>418.14</v>
      </c>
      <c r="BN161">
        <v>424.47</v>
      </c>
      <c r="BO161">
        <v>416.76</v>
      </c>
      <c r="BP161">
        <v>420.08</v>
      </c>
      <c r="BQ161">
        <v>1144855</v>
      </c>
      <c r="BS161" s="1">
        <v>45159</v>
      </c>
      <c r="BT161">
        <v>427.46600000000001</v>
      </c>
      <c r="BU161">
        <v>429.96800000000002</v>
      </c>
      <c r="BV161">
        <v>425.28899999999999</v>
      </c>
      <c r="BW161">
        <v>429.21499999999997</v>
      </c>
      <c r="BX161">
        <v>70339947</v>
      </c>
    </row>
    <row r="162" spans="1:76" x14ac:dyDescent="0.45">
      <c r="A162" s="1">
        <v>45160</v>
      </c>
      <c r="B162">
        <v>292.55</v>
      </c>
      <c r="C162">
        <v>292.89999999999998</v>
      </c>
      <c r="D162">
        <v>286.75</v>
      </c>
      <c r="E162">
        <v>287.60000000000002</v>
      </c>
      <c r="F162">
        <v>12999913</v>
      </c>
      <c r="H162" s="1">
        <v>45160</v>
      </c>
      <c r="I162">
        <v>135.08000000000001</v>
      </c>
      <c r="J162">
        <v>135.65</v>
      </c>
      <c r="K162">
        <v>133.72999999999999</v>
      </c>
      <c r="L162">
        <v>134.25</v>
      </c>
      <c r="M162">
        <v>32935104</v>
      </c>
      <c r="O162" s="1">
        <v>45160</v>
      </c>
      <c r="P162">
        <v>128.04599999999999</v>
      </c>
      <c r="Q162">
        <v>129.80799999999999</v>
      </c>
      <c r="R162">
        <v>127.85599999999999</v>
      </c>
      <c r="S162">
        <v>128.614</v>
      </c>
      <c r="T162">
        <v>22147516</v>
      </c>
      <c r="V162" s="1">
        <v>45160</v>
      </c>
      <c r="W162">
        <v>529.71500000000003</v>
      </c>
      <c r="X162">
        <v>530</v>
      </c>
      <c r="Y162">
        <v>518.35</v>
      </c>
      <c r="Z162">
        <v>519.48</v>
      </c>
      <c r="AA162">
        <v>1496587</v>
      </c>
      <c r="AC162" s="1">
        <v>45160</v>
      </c>
      <c r="AD162">
        <v>209.85</v>
      </c>
      <c r="AE162">
        <v>210.10499999999999</v>
      </c>
      <c r="AF162">
        <v>206.0018</v>
      </c>
      <c r="AG162">
        <v>206.76</v>
      </c>
      <c r="AH162">
        <v>3153623</v>
      </c>
      <c r="AJ162" s="1">
        <v>45160</v>
      </c>
      <c r="AK162">
        <v>111.92400000000001</v>
      </c>
      <c r="AL162">
        <v>112.85</v>
      </c>
      <c r="AM162">
        <v>111.26</v>
      </c>
      <c r="AN162">
        <v>112.364</v>
      </c>
      <c r="AO162">
        <v>4448775</v>
      </c>
      <c r="AQ162" s="1">
        <v>45160</v>
      </c>
      <c r="AR162">
        <v>120.02200000000001</v>
      </c>
      <c r="AS162">
        <v>121.191</v>
      </c>
      <c r="AT162">
        <v>119.88200000000001</v>
      </c>
      <c r="AU162">
        <v>120.70099999999999</v>
      </c>
      <c r="AV162">
        <v>4759859</v>
      </c>
      <c r="AX162" s="1">
        <v>45160</v>
      </c>
      <c r="AY162">
        <v>124.25</v>
      </c>
      <c r="AZ162">
        <v>127.24</v>
      </c>
      <c r="BA162">
        <v>124.0008</v>
      </c>
      <c r="BB162">
        <v>127.08</v>
      </c>
      <c r="BC162">
        <v>4946032</v>
      </c>
      <c r="BE162" s="1">
        <v>45160</v>
      </c>
      <c r="BF162">
        <v>135.03</v>
      </c>
      <c r="BG162">
        <v>135.34</v>
      </c>
      <c r="BH162">
        <v>134.21</v>
      </c>
      <c r="BI162">
        <v>135.16</v>
      </c>
      <c r="BJ162">
        <v>3239882</v>
      </c>
      <c r="BL162" s="1">
        <v>45160</v>
      </c>
      <c r="BM162">
        <v>419.78500000000003</v>
      </c>
      <c r="BN162">
        <v>423.05</v>
      </c>
      <c r="BO162">
        <v>411.7</v>
      </c>
      <c r="BP162">
        <v>413.38</v>
      </c>
      <c r="BQ162">
        <v>1470738</v>
      </c>
      <c r="BS162" s="1">
        <v>45160</v>
      </c>
      <c r="BT162">
        <v>431.01299999999998</v>
      </c>
      <c r="BU162">
        <v>431.01299999999998</v>
      </c>
      <c r="BV162">
        <v>427.48599999999999</v>
      </c>
      <c r="BW162">
        <v>428.053</v>
      </c>
      <c r="BX162">
        <v>66597608</v>
      </c>
    </row>
    <row r="163" spans="1:76" x14ac:dyDescent="0.45">
      <c r="A163" s="1">
        <v>45161</v>
      </c>
      <c r="B163">
        <v>288.5</v>
      </c>
      <c r="C163">
        <v>297.39999999999998</v>
      </c>
      <c r="D163">
        <v>287.67</v>
      </c>
      <c r="E163">
        <v>294.24</v>
      </c>
      <c r="F163">
        <v>18287001</v>
      </c>
      <c r="H163" s="1">
        <v>45161</v>
      </c>
      <c r="I163">
        <v>134.5</v>
      </c>
      <c r="J163">
        <v>135.94999999999999</v>
      </c>
      <c r="K163">
        <v>133.22</v>
      </c>
      <c r="L163">
        <v>135.52000000000001</v>
      </c>
      <c r="M163">
        <v>42801043</v>
      </c>
      <c r="O163" s="1">
        <v>45161</v>
      </c>
      <c r="P163">
        <v>129.71</v>
      </c>
      <c r="Q163">
        <v>132.928</v>
      </c>
      <c r="R163">
        <v>129.40100000000001</v>
      </c>
      <c r="S163">
        <v>131.892</v>
      </c>
      <c r="T163">
        <v>27920562</v>
      </c>
      <c r="V163" s="1">
        <v>45161</v>
      </c>
      <c r="W163">
        <v>522.73</v>
      </c>
      <c r="X163">
        <v>535.25</v>
      </c>
      <c r="Y163">
        <v>519.24</v>
      </c>
      <c r="Z163">
        <v>530.71</v>
      </c>
      <c r="AA163">
        <v>2336856</v>
      </c>
      <c r="AC163" s="1">
        <v>45161</v>
      </c>
      <c r="AD163">
        <v>208</v>
      </c>
      <c r="AE163">
        <v>210.99</v>
      </c>
      <c r="AF163">
        <v>207.14</v>
      </c>
      <c r="AG163">
        <v>209.13</v>
      </c>
      <c r="AH163">
        <v>3833154</v>
      </c>
      <c r="AJ163" s="1">
        <v>45161</v>
      </c>
      <c r="AK163">
        <v>112.89400000000001</v>
      </c>
      <c r="AL163">
        <v>115.39400000000001</v>
      </c>
      <c r="AM163">
        <v>112.4</v>
      </c>
      <c r="AN163">
        <v>113.6</v>
      </c>
      <c r="AO163">
        <v>5690130</v>
      </c>
      <c r="AQ163" s="1">
        <v>45161</v>
      </c>
      <c r="AR163">
        <v>120.383</v>
      </c>
      <c r="AS163">
        <v>122.929</v>
      </c>
      <c r="AT163">
        <v>120.383</v>
      </c>
      <c r="AU163">
        <v>121.67100000000001</v>
      </c>
      <c r="AV163">
        <v>4767474</v>
      </c>
      <c r="AX163" s="1">
        <v>45161</v>
      </c>
      <c r="AY163">
        <v>126.9</v>
      </c>
      <c r="AZ163">
        <v>129.185</v>
      </c>
      <c r="BA163">
        <v>126.4</v>
      </c>
      <c r="BB163">
        <v>128.13</v>
      </c>
      <c r="BC163">
        <v>4605440</v>
      </c>
      <c r="BE163" s="1">
        <v>45161</v>
      </c>
      <c r="BF163">
        <v>136.22</v>
      </c>
      <c r="BG163">
        <v>136.81</v>
      </c>
      <c r="BH163">
        <v>135.76</v>
      </c>
      <c r="BI163">
        <v>136.33000000000001</v>
      </c>
      <c r="BJ163">
        <v>3267828</v>
      </c>
      <c r="BL163" s="1">
        <v>45161</v>
      </c>
      <c r="BM163">
        <v>416.31</v>
      </c>
      <c r="BN163">
        <v>417.51</v>
      </c>
      <c r="BO163">
        <v>411.55</v>
      </c>
      <c r="BP163">
        <v>415.28</v>
      </c>
      <c r="BQ163">
        <v>1040740</v>
      </c>
      <c r="BS163" s="1">
        <v>45161</v>
      </c>
      <c r="BT163">
        <v>429.12700000000001</v>
      </c>
      <c r="BU163">
        <v>433.44400000000002</v>
      </c>
      <c r="BV163">
        <v>428.98</v>
      </c>
      <c r="BW163">
        <v>432.81900000000002</v>
      </c>
      <c r="BX163">
        <v>70055454</v>
      </c>
    </row>
    <row r="164" spans="1:76" x14ac:dyDescent="0.45">
      <c r="A164" s="1">
        <v>45162</v>
      </c>
      <c r="B164">
        <v>298.5</v>
      </c>
      <c r="C164">
        <v>299.45999999999998</v>
      </c>
      <c r="D164">
        <v>286.64</v>
      </c>
      <c r="E164">
        <v>286.75</v>
      </c>
      <c r="F164">
        <v>18360882</v>
      </c>
      <c r="H164" s="1">
        <v>45162</v>
      </c>
      <c r="I164">
        <v>136.4</v>
      </c>
      <c r="J164">
        <v>136.77500000000001</v>
      </c>
      <c r="K164">
        <v>131.83000000000001</v>
      </c>
      <c r="L164">
        <v>131.84</v>
      </c>
      <c r="M164">
        <v>43646250</v>
      </c>
      <c r="O164" s="1">
        <v>45162</v>
      </c>
      <c r="P164">
        <v>133.46600000000001</v>
      </c>
      <c r="Q164">
        <v>133.76499999999999</v>
      </c>
      <c r="R164">
        <v>129.101</v>
      </c>
      <c r="S164">
        <v>129.31100000000001</v>
      </c>
      <c r="T164">
        <v>28604011</v>
      </c>
      <c r="V164" s="1">
        <v>45162</v>
      </c>
      <c r="W164">
        <v>539</v>
      </c>
      <c r="X164">
        <v>539.66999999999996</v>
      </c>
      <c r="Y164">
        <v>511.05</v>
      </c>
      <c r="Z164">
        <v>512.42999999999995</v>
      </c>
      <c r="AA164">
        <v>2950211</v>
      </c>
      <c r="AC164" s="1">
        <v>45162</v>
      </c>
      <c r="AD164">
        <v>211.01</v>
      </c>
      <c r="AE164">
        <v>211.99</v>
      </c>
      <c r="AF164">
        <v>205.44</v>
      </c>
      <c r="AG164">
        <v>205.51</v>
      </c>
      <c r="AH164">
        <v>3960326</v>
      </c>
      <c r="AJ164" s="1">
        <v>45162</v>
      </c>
      <c r="AK164">
        <v>114.92</v>
      </c>
      <c r="AL164">
        <v>115.17400000000001</v>
      </c>
      <c r="AM164">
        <v>109.89400000000001</v>
      </c>
      <c r="AN164">
        <v>109.908</v>
      </c>
      <c r="AO164">
        <v>4556955</v>
      </c>
      <c r="AQ164" s="1">
        <v>45162</v>
      </c>
      <c r="AR164">
        <v>121.215</v>
      </c>
      <c r="AS164">
        <v>122.119</v>
      </c>
      <c r="AT164">
        <v>118.634</v>
      </c>
      <c r="AU164">
        <v>118.837</v>
      </c>
      <c r="AV164">
        <v>5763896</v>
      </c>
      <c r="AX164" s="1">
        <v>45162</v>
      </c>
      <c r="AY164">
        <v>128.22999999999999</v>
      </c>
      <c r="AZ164">
        <v>128.84</v>
      </c>
      <c r="BA164">
        <v>124.64</v>
      </c>
      <c r="BB164">
        <v>124.72</v>
      </c>
      <c r="BC164">
        <v>2980820</v>
      </c>
      <c r="BE164" s="1">
        <v>45162</v>
      </c>
      <c r="BF164">
        <v>134.99</v>
      </c>
      <c r="BG164">
        <v>136.28</v>
      </c>
      <c r="BH164">
        <v>133.22</v>
      </c>
      <c r="BI164">
        <v>133.32</v>
      </c>
      <c r="BJ164">
        <v>6199956</v>
      </c>
      <c r="BL164" s="1">
        <v>45162</v>
      </c>
      <c r="BM164">
        <v>415.31</v>
      </c>
      <c r="BN164">
        <v>419.67</v>
      </c>
      <c r="BO164">
        <v>411.36</v>
      </c>
      <c r="BP164">
        <v>411.99</v>
      </c>
      <c r="BQ164">
        <v>1116662</v>
      </c>
      <c r="BS164" s="1">
        <v>45162</v>
      </c>
      <c r="BT164">
        <v>434.44200000000001</v>
      </c>
      <c r="BU164">
        <v>434.959</v>
      </c>
      <c r="BV164">
        <v>426.78699999999998</v>
      </c>
      <c r="BW164">
        <v>426.82100000000003</v>
      </c>
      <c r="BX164">
        <v>90605278</v>
      </c>
    </row>
    <row r="165" spans="1:76" x14ac:dyDescent="0.45">
      <c r="A165" s="1">
        <v>45163</v>
      </c>
      <c r="B165">
        <v>286.13</v>
      </c>
      <c r="C165">
        <v>288.38600000000002</v>
      </c>
      <c r="D165">
        <v>276.02999999999997</v>
      </c>
      <c r="E165">
        <v>285.5</v>
      </c>
      <c r="F165">
        <v>23701443</v>
      </c>
      <c r="H165" s="1">
        <v>45163</v>
      </c>
      <c r="I165">
        <v>132.47</v>
      </c>
      <c r="J165">
        <v>133.87</v>
      </c>
      <c r="K165">
        <v>130.58000000000001</v>
      </c>
      <c r="L165">
        <v>133.26</v>
      </c>
      <c r="M165">
        <v>44147451</v>
      </c>
      <c r="O165" s="1">
        <v>45163</v>
      </c>
      <c r="P165">
        <v>129.072</v>
      </c>
      <c r="Q165">
        <v>130.28800000000001</v>
      </c>
      <c r="R165">
        <v>126.791</v>
      </c>
      <c r="S165">
        <v>129.411</v>
      </c>
      <c r="T165">
        <v>26859909</v>
      </c>
      <c r="V165" s="1">
        <v>45163</v>
      </c>
      <c r="W165">
        <v>514.91999999999996</v>
      </c>
      <c r="X165">
        <v>528.42999999999995</v>
      </c>
      <c r="Y165">
        <v>514.46500000000003</v>
      </c>
      <c r="Z165">
        <v>525.05999999999995</v>
      </c>
      <c r="AA165">
        <v>2308269</v>
      </c>
      <c r="AC165" s="1">
        <v>45163</v>
      </c>
      <c r="AD165">
        <v>205.51</v>
      </c>
      <c r="AE165">
        <v>210.79</v>
      </c>
      <c r="AF165">
        <v>205.48</v>
      </c>
      <c r="AG165">
        <v>209.47</v>
      </c>
      <c r="AH165">
        <v>3068820</v>
      </c>
      <c r="AJ165" s="1">
        <v>45163</v>
      </c>
      <c r="AK165">
        <v>110.88800000000001</v>
      </c>
      <c r="AL165">
        <v>113.414</v>
      </c>
      <c r="AM165">
        <v>110.28</v>
      </c>
      <c r="AN165">
        <v>112.73</v>
      </c>
      <c r="AO165">
        <v>3402070</v>
      </c>
      <c r="AQ165" s="1">
        <v>45163</v>
      </c>
      <c r="AR165">
        <v>118.837</v>
      </c>
      <c r="AS165">
        <v>119.848</v>
      </c>
      <c r="AT165">
        <v>118.11499999999999</v>
      </c>
      <c r="AU165">
        <v>119.468</v>
      </c>
      <c r="AV165">
        <v>5030727</v>
      </c>
      <c r="AX165" s="1">
        <v>45163</v>
      </c>
      <c r="AY165">
        <v>125.04</v>
      </c>
      <c r="AZ165">
        <v>126.6</v>
      </c>
      <c r="BA165">
        <v>124.19</v>
      </c>
      <c r="BB165">
        <v>125.79</v>
      </c>
      <c r="BC165">
        <v>2415159</v>
      </c>
      <c r="BE165" s="1">
        <v>45163</v>
      </c>
      <c r="BF165">
        <v>132.84</v>
      </c>
      <c r="BG165">
        <v>133.96</v>
      </c>
      <c r="BH165">
        <v>131.47</v>
      </c>
      <c r="BI165">
        <v>133.35</v>
      </c>
      <c r="BJ165">
        <v>5732581</v>
      </c>
      <c r="BL165" s="1">
        <v>45163</v>
      </c>
      <c r="BM165">
        <v>413</v>
      </c>
      <c r="BN165">
        <v>418.57</v>
      </c>
      <c r="BO165">
        <v>413</v>
      </c>
      <c r="BP165">
        <v>416.78</v>
      </c>
      <c r="BQ165">
        <v>939285</v>
      </c>
      <c r="BS165" s="1">
        <v>45163</v>
      </c>
      <c r="BT165">
        <v>428.57100000000003</v>
      </c>
      <c r="BU165">
        <v>431.13</v>
      </c>
      <c r="BV165">
        <v>424.97699999999998</v>
      </c>
      <c r="BW165">
        <v>429.83100000000002</v>
      </c>
      <c r="BX165">
        <v>104738818</v>
      </c>
    </row>
    <row r="166" spans="1:76" x14ac:dyDescent="0.45">
      <c r="A166" s="1">
        <v>45166</v>
      </c>
      <c r="B166">
        <v>288</v>
      </c>
      <c r="C166">
        <v>291.45</v>
      </c>
      <c r="D166">
        <v>285.8</v>
      </c>
      <c r="E166">
        <v>290.26</v>
      </c>
      <c r="F166">
        <v>14239285</v>
      </c>
      <c r="H166" s="1">
        <v>45166</v>
      </c>
      <c r="I166">
        <v>133.78</v>
      </c>
      <c r="J166">
        <v>133.94999999999999</v>
      </c>
      <c r="K166">
        <v>131.85</v>
      </c>
      <c r="L166">
        <v>133.13999999999999</v>
      </c>
      <c r="M166">
        <v>34108410</v>
      </c>
      <c r="O166" s="1">
        <v>45166</v>
      </c>
      <c r="P166">
        <v>130.83500000000001</v>
      </c>
      <c r="Q166">
        <v>132.06200000000001</v>
      </c>
      <c r="R166">
        <v>129.66999999999999</v>
      </c>
      <c r="S166">
        <v>130.53700000000001</v>
      </c>
      <c r="T166">
        <v>20617737</v>
      </c>
      <c r="V166" s="1">
        <v>45166</v>
      </c>
      <c r="W166">
        <v>525.70000000000005</v>
      </c>
      <c r="X166">
        <v>533.51</v>
      </c>
      <c r="Y166">
        <v>523.98</v>
      </c>
      <c r="Z166">
        <v>529.91999999999996</v>
      </c>
      <c r="AA166">
        <v>1684095</v>
      </c>
      <c r="AC166" s="1">
        <v>45166</v>
      </c>
      <c r="AD166">
        <v>210.45</v>
      </c>
      <c r="AE166">
        <v>213.47669999999999</v>
      </c>
      <c r="AF166">
        <v>209.64</v>
      </c>
      <c r="AG166">
        <v>211.72</v>
      </c>
      <c r="AH166">
        <v>4086852</v>
      </c>
      <c r="AJ166" s="1">
        <v>45166</v>
      </c>
      <c r="AK166">
        <v>113.324</v>
      </c>
      <c r="AL166">
        <v>114.4</v>
      </c>
      <c r="AM166">
        <v>112.468</v>
      </c>
      <c r="AN166">
        <v>113.66200000000001</v>
      </c>
      <c r="AO166">
        <v>2940545</v>
      </c>
      <c r="AQ166" s="1">
        <v>45166</v>
      </c>
      <c r="AR166">
        <v>120.40600000000001</v>
      </c>
      <c r="AS166">
        <v>121.1</v>
      </c>
      <c r="AT166">
        <v>120.041</v>
      </c>
      <c r="AU166">
        <v>120.533</v>
      </c>
      <c r="AV166">
        <v>3588072</v>
      </c>
      <c r="AX166" s="1">
        <v>45166</v>
      </c>
      <c r="AY166">
        <v>127</v>
      </c>
      <c r="AZ166">
        <v>127</v>
      </c>
      <c r="BA166">
        <v>124.95</v>
      </c>
      <c r="BB166">
        <v>126.155</v>
      </c>
      <c r="BC166">
        <v>2348537</v>
      </c>
      <c r="BE166" s="1">
        <v>45166</v>
      </c>
      <c r="BF166">
        <v>134.30000000000001</v>
      </c>
      <c r="BG166">
        <v>135.31</v>
      </c>
      <c r="BH166">
        <v>134.04</v>
      </c>
      <c r="BI166">
        <v>135.18</v>
      </c>
      <c r="BJ166">
        <v>3975335</v>
      </c>
      <c r="BL166" s="1">
        <v>45166</v>
      </c>
      <c r="BM166">
        <v>418.78</v>
      </c>
      <c r="BN166">
        <v>432.24</v>
      </c>
      <c r="BO166">
        <v>417.7</v>
      </c>
      <c r="BP166">
        <v>432</v>
      </c>
      <c r="BQ166">
        <v>1213943</v>
      </c>
      <c r="BS166" s="1">
        <v>45166</v>
      </c>
      <c r="BT166">
        <v>432.04899999999998</v>
      </c>
      <c r="BU166">
        <v>433.18099999999998</v>
      </c>
      <c r="BV166">
        <v>429.834</v>
      </c>
      <c r="BW166">
        <v>432.55599999999998</v>
      </c>
      <c r="BX166">
        <v>63048347</v>
      </c>
    </row>
    <row r="167" spans="1:76" x14ac:dyDescent="0.45">
      <c r="A167" s="1">
        <v>45167</v>
      </c>
      <c r="B167">
        <v>288.58499999999998</v>
      </c>
      <c r="C167">
        <v>299.14999999999998</v>
      </c>
      <c r="D167">
        <v>288.18</v>
      </c>
      <c r="E167">
        <v>297.99</v>
      </c>
      <c r="F167">
        <v>20844522</v>
      </c>
      <c r="H167" s="1">
        <v>45167</v>
      </c>
      <c r="I167">
        <v>133.38</v>
      </c>
      <c r="J167">
        <v>135.13999999999999</v>
      </c>
      <c r="K167">
        <v>133.25</v>
      </c>
      <c r="L167">
        <v>134.91</v>
      </c>
      <c r="M167">
        <v>38646093</v>
      </c>
      <c r="O167" s="1">
        <v>45167</v>
      </c>
      <c r="P167">
        <v>131.762</v>
      </c>
      <c r="Q167">
        <v>136.07599999999999</v>
      </c>
      <c r="R167">
        <v>131.762</v>
      </c>
      <c r="S167">
        <v>134.084</v>
      </c>
      <c r="T167">
        <v>43231709</v>
      </c>
      <c r="V167" s="1">
        <v>45167</v>
      </c>
      <c r="W167">
        <v>527.70000000000005</v>
      </c>
      <c r="X167">
        <v>541.97</v>
      </c>
      <c r="Y167">
        <v>526.14729999999997</v>
      </c>
      <c r="Z167">
        <v>540.57000000000005</v>
      </c>
      <c r="AA167">
        <v>2166979</v>
      </c>
      <c r="AC167" s="1">
        <v>45167</v>
      </c>
      <c r="AD167">
        <v>206.75</v>
      </c>
      <c r="AE167">
        <v>212.46</v>
      </c>
      <c r="AF167">
        <v>206.52</v>
      </c>
      <c r="AG167">
        <v>211.96</v>
      </c>
      <c r="AH167">
        <v>5850364</v>
      </c>
      <c r="AJ167" s="1">
        <v>45167</v>
      </c>
      <c r="AK167">
        <v>113.032</v>
      </c>
      <c r="AL167">
        <v>116.18</v>
      </c>
      <c r="AM167">
        <v>112.6</v>
      </c>
      <c r="AN167">
        <v>115.774</v>
      </c>
      <c r="AO167">
        <v>3921045</v>
      </c>
      <c r="AQ167" s="1">
        <v>45167</v>
      </c>
      <c r="AR167">
        <v>120.185</v>
      </c>
      <c r="AS167">
        <v>122.501</v>
      </c>
      <c r="AT167">
        <v>120.15600000000001</v>
      </c>
      <c r="AU167">
        <v>122.152</v>
      </c>
      <c r="AV167">
        <v>4278355</v>
      </c>
      <c r="AX167" s="1">
        <v>45167</v>
      </c>
      <c r="AY167">
        <v>126.55</v>
      </c>
      <c r="AZ167">
        <v>132.88</v>
      </c>
      <c r="BA167">
        <v>126</v>
      </c>
      <c r="BB167">
        <v>132.25</v>
      </c>
      <c r="BC167">
        <v>5622866</v>
      </c>
      <c r="BE167" s="1">
        <v>45167</v>
      </c>
      <c r="BF167">
        <v>135.5</v>
      </c>
      <c r="BG167">
        <v>137.07</v>
      </c>
      <c r="BH167">
        <v>135.02000000000001</v>
      </c>
      <c r="BI167">
        <v>136.74</v>
      </c>
      <c r="BJ167">
        <v>3502349</v>
      </c>
      <c r="BL167" s="1">
        <v>45167</v>
      </c>
      <c r="BM167">
        <v>432</v>
      </c>
      <c r="BN167">
        <v>452.25</v>
      </c>
      <c r="BO167">
        <v>432</v>
      </c>
      <c r="BP167">
        <v>451.1</v>
      </c>
      <c r="BQ167">
        <v>1636437</v>
      </c>
      <c r="BS167" s="1">
        <v>45167</v>
      </c>
      <c r="BT167">
        <v>432.44799999999998</v>
      </c>
      <c r="BU167">
        <v>439.09100000000001</v>
      </c>
      <c r="BV167">
        <v>432.26400000000001</v>
      </c>
      <c r="BW167">
        <v>438.80900000000003</v>
      </c>
      <c r="BX167">
        <v>85041709</v>
      </c>
    </row>
    <row r="168" spans="1:76" x14ac:dyDescent="0.45">
      <c r="A168" s="1">
        <v>45168</v>
      </c>
      <c r="B168">
        <v>297.17</v>
      </c>
      <c r="C168">
        <v>298.29000000000002</v>
      </c>
      <c r="D168">
        <v>293.43</v>
      </c>
      <c r="E168">
        <v>295.10000000000002</v>
      </c>
      <c r="F168">
        <v>17717024</v>
      </c>
      <c r="H168" s="1">
        <v>45168</v>
      </c>
      <c r="I168">
        <v>134.93</v>
      </c>
      <c r="J168">
        <v>135.68</v>
      </c>
      <c r="K168">
        <v>133.91999999999999</v>
      </c>
      <c r="L168">
        <v>135.07</v>
      </c>
      <c r="M168">
        <v>36137015</v>
      </c>
      <c r="O168" s="1">
        <v>45168</v>
      </c>
      <c r="P168">
        <v>134.29300000000001</v>
      </c>
      <c r="Q168">
        <v>135.78299999999999</v>
      </c>
      <c r="R168">
        <v>133.58600000000001</v>
      </c>
      <c r="S168">
        <v>135.38900000000001</v>
      </c>
      <c r="T168">
        <v>28418416</v>
      </c>
      <c r="V168" s="1">
        <v>45168</v>
      </c>
      <c r="W168">
        <v>540.1</v>
      </c>
      <c r="X168">
        <v>546</v>
      </c>
      <c r="Y168">
        <v>536.09</v>
      </c>
      <c r="Z168">
        <v>545.36</v>
      </c>
      <c r="AA168">
        <v>1930271</v>
      </c>
      <c r="AC168" s="1">
        <v>45168</v>
      </c>
      <c r="AD168">
        <v>211.77</v>
      </c>
      <c r="AE168">
        <v>215.59</v>
      </c>
      <c r="AF168">
        <v>209.43</v>
      </c>
      <c r="AG168">
        <v>215.04</v>
      </c>
      <c r="AH168">
        <v>9946011</v>
      </c>
      <c r="AJ168" s="1">
        <v>45168</v>
      </c>
      <c r="AK168">
        <v>115.684</v>
      </c>
      <c r="AL168">
        <v>117.74</v>
      </c>
      <c r="AM168">
        <v>115.312</v>
      </c>
      <c r="AN168">
        <v>117.648</v>
      </c>
      <c r="AO168">
        <v>4278710</v>
      </c>
      <c r="AQ168" s="1">
        <v>45168</v>
      </c>
      <c r="AR168">
        <v>121.66</v>
      </c>
      <c r="AS168">
        <v>123.648</v>
      </c>
      <c r="AT168">
        <v>121.66</v>
      </c>
      <c r="AU168">
        <v>122.92700000000001</v>
      </c>
      <c r="AV168">
        <v>4177658</v>
      </c>
      <c r="AX168" s="1">
        <v>45168</v>
      </c>
      <c r="AY168">
        <v>130.47</v>
      </c>
      <c r="AZ168">
        <v>132.44999999999999</v>
      </c>
      <c r="BA168">
        <v>129.31</v>
      </c>
      <c r="BB168">
        <v>130.61000000000001</v>
      </c>
      <c r="BC168">
        <v>4709893</v>
      </c>
      <c r="BE168" s="1">
        <v>45168</v>
      </c>
      <c r="BF168">
        <v>137.41999999999999</v>
      </c>
      <c r="BG168">
        <v>137.83000000000001</v>
      </c>
      <c r="BH168">
        <v>136.72</v>
      </c>
      <c r="BI168">
        <v>137.38999999999999</v>
      </c>
      <c r="BJ168">
        <v>3185165</v>
      </c>
      <c r="BL168" s="1">
        <v>45168</v>
      </c>
      <c r="BM168">
        <v>451.1</v>
      </c>
      <c r="BN168">
        <v>451.685</v>
      </c>
      <c r="BO168">
        <v>438.49</v>
      </c>
      <c r="BP168">
        <v>439.51</v>
      </c>
      <c r="BQ168">
        <v>1510613</v>
      </c>
      <c r="BS168" s="1">
        <v>45168</v>
      </c>
      <c r="BT168">
        <v>439.15100000000001</v>
      </c>
      <c r="BU168">
        <v>441.26100000000002</v>
      </c>
      <c r="BV168">
        <v>438.43599999999998</v>
      </c>
      <c r="BW168">
        <v>440.61700000000002</v>
      </c>
      <c r="BX168">
        <v>70682802</v>
      </c>
    </row>
    <row r="169" spans="1:76" x14ac:dyDescent="0.45">
      <c r="A169" s="1">
        <v>45169</v>
      </c>
      <c r="B169">
        <v>295.8</v>
      </c>
      <c r="C169">
        <v>301.10000000000002</v>
      </c>
      <c r="D169">
        <v>295.66000000000003</v>
      </c>
      <c r="E169">
        <v>295.89</v>
      </c>
      <c r="F169">
        <v>17229865</v>
      </c>
      <c r="H169" s="1">
        <v>45169</v>
      </c>
      <c r="I169">
        <v>135.06</v>
      </c>
      <c r="J169">
        <v>138.7885</v>
      </c>
      <c r="K169">
        <v>135</v>
      </c>
      <c r="L169">
        <v>138.01</v>
      </c>
      <c r="M169">
        <v>58781314</v>
      </c>
      <c r="O169" s="1">
        <v>45169</v>
      </c>
      <c r="P169">
        <v>135.51900000000001</v>
      </c>
      <c r="Q169">
        <v>137.501</v>
      </c>
      <c r="R169">
        <v>135.29900000000001</v>
      </c>
      <c r="S169">
        <v>135.679</v>
      </c>
      <c r="T169">
        <v>30162748</v>
      </c>
      <c r="V169" s="1">
        <v>45169</v>
      </c>
      <c r="W169">
        <v>547</v>
      </c>
      <c r="X169">
        <v>562.1</v>
      </c>
      <c r="Y169">
        <v>546.76</v>
      </c>
      <c r="Z169">
        <v>559.34</v>
      </c>
      <c r="AA169">
        <v>3919340</v>
      </c>
      <c r="AC169" s="1">
        <v>45169</v>
      </c>
      <c r="AD169">
        <v>228</v>
      </c>
      <c r="AE169">
        <v>228.79</v>
      </c>
      <c r="AF169">
        <v>221.2</v>
      </c>
      <c r="AG169">
        <v>221.46</v>
      </c>
      <c r="AH169">
        <v>19268398</v>
      </c>
      <c r="AJ169" s="1">
        <v>45169</v>
      </c>
      <c r="AK169">
        <v>118</v>
      </c>
      <c r="AL169">
        <v>119.292</v>
      </c>
      <c r="AM169">
        <v>116.902</v>
      </c>
      <c r="AN169">
        <v>117.76600000000001</v>
      </c>
      <c r="AO169">
        <v>6656925</v>
      </c>
      <c r="AQ169" s="1">
        <v>45169</v>
      </c>
      <c r="AR169">
        <v>122.69799999999999</v>
      </c>
      <c r="AS169">
        <v>123.309</v>
      </c>
      <c r="AT169">
        <v>121.333</v>
      </c>
      <c r="AU169">
        <v>121.922</v>
      </c>
      <c r="AV169">
        <v>5861308</v>
      </c>
      <c r="AX169" s="1">
        <v>45169</v>
      </c>
      <c r="AY169">
        <v>130.6</v>
      </c>
      <c r="AZ169">
        <v>132.44</v>
      </c>
      <c r="BA169">
        <v>129.81</v>
      </c>
      <c r="BB169">
        <v>131.55000000000001</v>
      </c>
      <c r="BC169">
        <v>3860311</v>
      </c>
      <c r="BE169" s="1">
        <v>45169</v>
      </c>
      <c r="BF169">
        <v>137.69999999999999</v>
      </c>
      <c r="BG169">
        <v>138.09</v>
      </c>
      <c r="BH169">
        <v>135.99</v>
      </c>
      <c r="BI169">
        <v>136.25</v>
      </c>
      <c r="BJ169">
        <v>6627472</v>
      </c>
      <c r="BL169" s="1">
        <v>45169</v>
      </c>
      <c r="BM169">
        <v>439.5</v>
      </c>
      <c r="BN169">
        <v>441.97480000000002</v>
      </c>
      <c r="BO169">
        <v>435.88</v>
      </c>
      <c r="BP169">
        <v>438.12</v>
      </c>
      <c r="BQ169">
        <v>936929</v>
      </c>
      <c r="BS169" s="1">
        <v>45169</v>
      </c>
      <c r="BT169">
        <v>441.24200000000002</v>
      </c>
      <c r="BU169">
        <v>442.39499999999998</v>
      </c>
      <c r="BV169">
        <v>439.78699999999998</v>
      </c>
      <c r="BW169">
        <v>439.97199999999998</v>
      </c>
      <c r="BX169">
        <v>67643411</v>
      </c>
    </row>
    <row r="170" spans="1:76" x14ac:dyDescent="0.45">
      <c r="A170" s="1">
        <v>45170</v>
      </c>
      <c r="B170">
        <v>299.37</v>
      </c>
      <c r="C170">
        <v>301.74</v>
      </c>
      <c r="D170">
        <v>294.47000000000003</v>
      </c>
      <c r="E170">
        <v>296.38</v>
      </c>
      <c r="F170">
        <v>12842257</v>
      </c>
      <c r="H170" s="1">
        <v>45170</v>
      </c>
      <c r="I170">
        <v>139.45500000000001</v>
      </c>
      <c r="J170">
        <v>139.96</v>
      </c>
      <c r="K170">
        <v>136.875</v>
      </c>
      <c r="L170">
        <v>138.12</v>
      </c>
      <c r="M170">
        <v>40991536</v>
      </c>
      <c r="O170" s="1">
        <v>45170</v>
      </c>
      <c r="P170">
        <v>136.958</v>
      </c>
      <c r="Q170">
        <v>136.958</v>
      </c>
      <c r="R170">
        <v>134.363</v>
      </c>
      <c r="S170">
        <v>135.16900000000001</v>
      </c>
      <c r="T170">
        <v>21621785</v>
      </c>
      <c r="V170" s="1">
        <v>45170</v>
      </c>
      <c r="W170">
        <v>564.79999999999995</v>
      </c>
      <c r="X170">
        <v>569.98</v>
      </c>
      <c r="Y170">
        <v>558.51700000000005</v>
      </c>
      <c r="Z170">
        <v>563.21</v>
      </c>
      <c r="AA170">
        <v>2234067</v>
      </c>
      <c r="AC170" s="1">
        <v>45170</v>
      </c>
      <c r="AD170">
        <v>223.5</v>
      </c>
      <c r="AE170">
        <v>223.97</v>
      </c>
      <c r="AF170">
        <v>220.52</v>
      </c>
      <c r="AG170">
        <v>221.53</v>
      </c>
      <c r="AH170">
        <v>5600939</v>
      </c>
      <c r="AJ170" s="1">
        <v>45170</v>
      </c>
      <c r="AK170">
        <v>118.702</v>
      </c>
      <c r="AL170">
        <v>119.324</v>
      </c>
      <c r="AM170">
        <v>117.5</v>
      </c>
      <c r="AN170">
        <v>118.176</v>
      </c>
      <c r="AO170">
        <v>3633975</v>
      </c>
      <c r="AQ170" s="1">
        <v>45170</v>
      </c>
      <c r="AR170">
        <v>123.119</v>
      </c>
      <c r="AS170">
        <v>123.119</v>
      </c>
      <c r="AT170">
        <v>121.449</v>
      </c>
      <c r="AU170">
        <v>122.312</v>
      </c>
      <c r="AV170">
        <v>5037857</v>
      </c>
      <c r="AX170" s="1">
        <v>45170</v>
      </c>
      <c r="AY170">
        <v>133.69999999999999</v>
      </c>
      <c r="AZ170">
        <v>134.5</v>
      </c>
      <c r="BA170">
        <v>131.33000000000001</v>
      </c>
      <c r="BB170">
        <v>132.69</v>
      </c>
      <c r="BC170">
        <v>4517786</v>
      </c>
      <c r="BE170" s="1">
        <v>45170</v>
      </c>
      <c r="BF170">
        <v>137.06</v>
      </c>
      <c r="BG170">
        <v>137.66499999999999</v>
      </c>
      <c r="BH170">
        <v>136.24</v>
      </c>
      <c r="BI170">
        <v>137.33000000000001</v>
      </c>
      <c r="BJ170">
        <v>3039772</v>
      </c>
      <c r="BL170" s="1">
        <v>45170</v>
      </c>
      <c r="BM170">
        <v>423.2</v>
      </c>
      <c r="BN170">
        <v>433.26</v>
      </c>
      <c r="BO170">
        <v>420</v>
      </c>
      <c r="BP170">
        <v>422.32</v>
      </c>
      <c r="BQ170">
        <v>1580783</v>
      </c>
      <c r="BS170" s="1">
        <v>45170</v>
      </c>
      <c r="BT170">
        <v>442.72699999999998</v>
      </c>
      <c r="BU170">
        <v>443.214</v>
      </c>
      <c r="BV170">
        <v>439.31599999999997</v>
      </c>
      <c r="BW170">
        <v>440.791</v>
      </c>
      <c r="BX170">
        <v>60334511</v>
      </c>
    </row>
    <row r="171" spans="1:76" x14ac:dyDescent="0.45">
      <c r="A171" s="1">
        <v>45174</v>
      </c>
      <c r="B171">
        <v>297.02</v>
      </c>
      <c r="C171">
        <v>301.39</v>
      </c>
      <c r="D171">
        <v>295.51</v>
      </c>
      <c r="E171">
        <v>300.14999999999998</v>
      </c>
      <c r="F171">
        <v>14955989</v>
      </c>
      <c r="H171" s="1">
        <v>45174</v>
      </c>
      <c r="I171">
        <v>137.72999999999999</v>
      </c>
      <c r="J171">
        <v>137.80000000000001</v>
      </c>
      <c r="K171">
        <v>135.82</v>
      </c>
      <c r="L171">
        <v>137.27000000000001</v>
      </c>
      <c r="M171">
        <v>40636738</v>
      </c>
      <c r="O171" s="1">
        <v>45174</v>
      </c>
      <c r="P171">
        <v>134.95099999999999</v>
      </c>
      <c r="Q171">
        <v>135.92699999999999</v>
      </c>
      <c r="R171">
        <v>134.09399999999999</v>
      </c>
      <c r="S171">
        <v>135.279</v>
      </c>
      <c r="T171">
        <v>19473450</v>
      </c>
      <c r="V171" s="1">
        <v>45174</v>
      </c>
      <c r="W171">
        <v>557.88</v>
      </c>
      <c r="X171">
        <v>567.59</v>
      </c>
      <c r="Y171">
        <v>555.41999999999996</v>
      </c>
      <c r="Z171">
        <v>564.88</v>
      </c>
      <c r="AA171">
        <v>2349719</v>
      </c>
      <c r="AC171" s="1">
        <v>45174</v>
      </c>
      <c r="AD171">
        <v>219.33</v>
      </c>
      <c r="AE171">
        <v>220.31989999999999</v>
      </c>
      <c r="AF171">
        <v>217.61</v>
      </c>
      <c r="AG171">
        <v>218.69</v>
      </c>
      <c r="AH171">
        <v>5807335</v>
      </c>
      <c r="AJ171" s="1">
        <v>45174</v>
      </c>
      <c r="AK171">
        <v>118.176</v>
      </c>
      <c r="AL171">
        <v>119.926</v>
      </c>
      <c r="AM171">
        <v>116.9</v>
      </c>
      <c r="AN171">
        <v>119.432</v>
      </c>
      <c r="AO171">
        <v>3592450</v>
      </c>
      <c r="AQ171" s="1">
        <v>45174</v>
      </c>
      <c r="AR171">
        <v>121.318</v>
      </c>
      <c r="AS171">
        <v>124.10599999999999</v>
      </c>
      <c r="AT171">
        <v>121.318</v>
      </c>
      <c r="AU171">
        <v>123.479</v>
      </c>
      <c r="AV171">
        <v>6674214</v>
      </c>
      <c r="AX171" s="1">
        <v>45174</v>
      </c>
      <c r="AY171">
        <v>141.15</v>
      </c>
      <c r="AZ171">
        <v>144.26</v>
      </c>
      <c r="BA171">
        <v>139.80000000000001</v>
      </c>
      <c r="BB171">
        <v>142.29</v>
      </c>
      <c r="BC171">
        <v>21052754</v>
      </c>
      <c r="BE171" s="1">
        <v>45174</v>
      </c>
      <c r="BF171">
        <v>137.33000000000001</v>
      </c>
      <c r="BG171">
        <v>138.79</v>
      </c>
      <c r="BH171">
        <v>136.495</v>
      </c>
      <c r="BI171">
        <v>136.88999999999999</v>
      </c>
      <c r="BJ171">
        <v>3881357</v>
      </c>
      <c r="BL171" s="1">
        <v>45174</v>
      </c>
      <c r="BM171">
        <v>422.32</v>
      </c>
      <c r="BN171">
        <v>422.32</v>
      </c>
      <c r="BO171">
        <v>408.32</v>
      </c>
      <c r="BP171">
        <v>408.99</v>
      </c>
      <c r="BQ171">
        <v>1905618</v>
      </c>
      <c r="BS171" s="1">
        <v>45174</v>
      </c>
      <c r="BT171">
        <v>440.34300000000002</v>
      </c>
      <c r="BU171">
        <v>440.66500000000002</v>
      </c>
      <c r="BV171">
        <v>438.81900000000002</v>
      </c>
      <c r="BW171">
        <v>438.88799999999998</v>
      </c>
      <c r="BX171">
        <v>56467508</v>
      </c>
    </row>
    <row r="172" spans="1:76" x14ac:dyDescent="0.45">
      <c r="A172" s="1">
        <v>45175</v>
      </c>
      <c r="B172">
        <v>301.70999999999998</v>
      </c>
      <c r="C172">
        <v>303.3</v>
      </c>
      <c r="D172">
        <v>295.66000000000003</v>
      </c>
      <c r="E172">
        <v>299.17</v>
      </c>
      <c r="F172">
        <v>15418092</v>
      </c>
      <c r="H172" s="1">
        <v>45175</v>
      </c>
      <c r="I172">
        <v>136.32</v>
      </c>
      <c r="J172">
        <v>137.44999999999999</v>
      </c>
      <c r="K172">
        <v>134.61000000000001</v>
      </c>
      <c r="L172">
        <v>135.36000000000001</v>
      </c>
      <c r="M172">
        <v>41785507</v>
      </c>
      <c r="O172" s="1">
        <v>45175</v>
      </c>
      <c r="P172">
        <v>135.529</v>
      </c>
      <c r="Q172">
        <v>136.036</v>
      </c>
      <c r="R172">
        <v>133.18199999999999</v>
      </c>
      <c r="S172">
        <v>133.97399999999999</v>
      </c>
      <c r="T172">
        <v>18752267</v>
      </c>
      <c r="V172" s="1">
        <v>45175</v>
      </c>
      <c r="W172">
        <v>560.45000000000005</v>
      </c>
      <c r="X172">
        <v>564.05999999999995</v>
      </c>
      <c r="Y172">
        <v>555.85</v>
      </c>
      <c r="Z172">
        <v>561.94000000000005</v>
      </c>
      <c r="AA172">
        <v>2299883</v>
      </c>
      <c r="AC172" s="1">
        <v>45175</v>
      </c>
      <c r="AD172">
        <v>219.47</v>
      </c>
      <c r="AE172">
        <v>222.2099</v>
      </c>
      <c r="AF172">
        <v>219.02</v>
      </c>
      <c r="AG172">
        <v>221.62</v>
      </c>
      <c r="AH172">
        <v>5066665</v>
      </c>
      <c r="AJ172" s="1">
        <v>45175</v>
      </c>
      <c r="AK172">
        <v>118.628</v>
      </c>
      <c r="AL172">
        <v>119.876</v>
      </c>
      <c r="AM172">
        <v>118.322</v>
      </c>
      <c r="AN172">
        <v>119.702</v>
      </c>
      <c r="AO172">
        <v>3344765</v>
      </c>
      <c r="AQ172" s="1">
        <v>45175</v>
      </c>
      <c r="AR172">
        <v>122.642</v>
      </c>
      <c r="AS172">
        <v>124.027</v>
      </c>
      <c r="AT172">
        <v>122.325</v>
      </c>
      <c r="AU172">
        <v>123.34399999999999</v>
      </c>
      <c r="AV172">
        <v>5928897</v>
      </c>
      <c r="AX172" s="1">
        <v>45175</v>
      </c>
      <c r="AY172">
        <v>140.78</v>
      </c>
      <c r="AZ172">
        <v>143.22</v>
      </c>
      <c r="BA172">
        <v>140.2663</v>
      </c>
      <c r="BB172">
        <v>141.77000000000001</v>
      </c>
      <c r="BC172">
        <v>7114436</v>
      </c>
      <c r="BE172" s="1">
        <v>45175</v>
      </c>
      <c r="BF172">
        <v>137.05000000000001</v>
      </c>
      <c r="BG172">
        <v>138.97999999999999</v>
      </c>
      <c r="BH172">
        <v>132.4</v>
      </c>
      <c r="BI172">
        <v>134.13</v>
      </c>
      <c r="BJ172">
        <v>10514680</v>
      </c>
      <c r="BL172" s="1">
        <v>45175</v>
      </c>
      <c r="BM172">
        <v>408.04</v>
      </c>
      <c r="BN172">
        <v>423.30500000000001</v>
      </c>
      <c r="BO172">
        <v>407.57</v>
      </c>
      <c r="BP172">
        <v>419.98</v>
      </c>
      <c r="BQ172">
        <v>1144756</v>
      </c>
      <c r="BS172" s="1">
        <v>45175</v>
      </c>
      <c r="BT172">
        <v>438.06799999999998</v>
      </c>
      <c r="BU172">
        <v>438.173</v>
      </c>
      <c r="BV172">
        <v>433.58300000000003</v>
      </c>
      <c r="BW172">
        <v>435.93599999999998</v>
      </c>
      <c r="BX172">
        <v>72427612</v>
      </c>
    </row>
    <row r="173" spans="1:76" x14ac:dyDescent="0.45">
      <c r="A173" s="1">
        <v>45176</v>
      </c>
      <c r="B173">
        <v>298</v>
      </c>
      <c r="C173">
        <v>307.04989999999998</v>
      </c>
      <c r="D173">
        <v>292.22000000000003</v>
      </c>
      <c r="E173">
        <v>298.67</v>
      </c>
      <c r="F173">
        <v>33748737</v>
      </c>
      <c r="H173" s="1">
        <v>45176</v>
      </c>
      <c r="I173">
        <v>133.9</v>
      </c>
      <c r="J173">
        <v>138.03</v>
      </c>
      <c r="K173">
        <v>133.16</v>
      </c>
      <c r="L173">
        <v>137.85</v>
      </c>
      <c r="M173">
        <v>48498912</v>
      </c>
      <c r="O173" s="1">
        <v>45176</v>
      </c>
      <c r="P173">
        <v>133.107</v>
      </c>
      <c r="Q173">
        <v>135.09100000000001</v>
      </c>
      <c r="R173">
        <v>132.47</v>
      </c>
      <c r="S173">
        <v>134.77199999999999</v>
      </c>
      <c r="T173">
        <v>18912654</v>
      </c>
      <c r="V173" s="1">
        <v>45176</v>
      </c>
      <c r="W173">
        <v>554</v>
      </c>
      <c r="X173">
        <v>561.83000000000004</v>
      </c>
      <c r="Y173">
        <v>551.07500000000005</v>
      </c>
      <c r="Z173">
        <v>560.46</v>
      </c>
      <c r="AA173">
        <v>2089396</v>
      </c>
      <c r="AC173" s="1">
        <v>45176</v>
      </c>
      <c r="AD173">
        <v>219.77</v>
      </c>
      <c r="AE173">
        <v>222.73</v>
      </c>
      <c r="AF173">
        <v>219.31</v>
      </c>
      <c r="AG173">
        <v>222.53</v>
      </c>
      <c r="AH173">
        <v>4201915</v>
      </c>
      <c r="AJ173" s="1">
        <v>45176</v>
      </c>
      <c r="AK173">
        <v>118.254</v>
      </c>
      <c r="AL173">
        <v>120.294</v>
      </c>
      <c r="AM173">
        <v>117.871</v>
      </c>
      <c r="AN173">
        <v>119.864</v>
      </c>
      <c r="AO173">
        <v>5200045</v>
      </c>
      <c r="AQ173" s="1">
        <v>45176</v>
      </c>
      <c r="AR173">
        <v>122.149</v>
      </c>
      <c r="AS173">
        <v>122.57899999999999</v>
      </c>
      <c r="AT173">
        <v>120.465</v>
      </c>
      <c r="AU173">
        <v>121.86</v>
      </c>
      <c r="AV173">
        <v>6186674</v>
      </c>
      <c r="AX173" s="1">
        <v>45176</v>
      </c>
      <c r="AY173">
        <v>139.25</v>
      </c>
      <c r="AZ173">
        <v>144.25</v>
      </c>
      <c r="BA173">
        <v>139.01</v>
      </c>
      <c r="BB173">
        <v>143.27000000000001</v>
      </c>
      <c r="BC173">
        <v>7928238</v>
      </c>
      <c r="BE173" s="1">
        <v>45176</v>
      </c>
      <c r="BF173">
        <v>134.85</v>
      </c>
      <c r="BG173">
        <v>139.96</v>
      </c>
      <c r="BH173">
        <v>134.5</v>
      </c>
      <c r="BI173">
        <v>137.28</v>
      </c>
      <c r="BJ173">
        <v>8462223</v>
      </c>
      <c r="BL173" s="1">
        <v>45176</v>
      </c>
      <c r="BM173">
        <v>419.49</v>
      </c>
      <c r="BN173">
        <v>422.26499999999999</v>
      </c>
      <c r="BO173">
        <v>413.91</v>
      </c>
      <c r="BP173">
        <v>416.98</v>
      </c>
      <c r="BQ173">
        <v>916380</v>
      </c>
      <c r="BS173" s="1">
        <v>45176</v>
      </c>
      <c r="BT173">
        <v>432.89800000000002</v>
      </c>
      <c r="BU173">
        <v>435.28199999999998</v>
      </c>
      <c r="BV173">
        <v>432.54599999999999</v>
      </c>
      <c r="BW173">
        <v>434.59899999999999</v>
      </c>
      <c r="BX173">
        <v>72015018</v>
      </c>
    </row>
    <row r="174" spans="1:76" x14ac:dyDescent="0.45">
      <c r="A174" s="1">
        <v>45177</v>
      </c>
      <c r="B174">
        <v>299.22000000000003</v>
      </c>
      <c r="C174">
        <v>305.25</v>
      </c>
      <c r="D174">
        <v>296.77999999999997</v>
      </c>
      <c r="E174">
        <v>297.89</v>
      </c>
      <c r="F174">
        <v>17572203</v>
      </c>
      <c r="H174" s="1">
        <v>45177</v>
      </c>
      <c r="I174">
        <v>136.86000000000001</v>
      </c>
      <c r="J174">
        <v>138.8519</v>
      </c>
      <c r="K174">
        <v>136.75</v>
      </c>
      <c r="L174">
        <v>138.22999999999999</v>
      </c>
      <c r="M174">
        <v>38365929</v>
      </c>
      <c r="O174" s="1">
        <v>45177</v>
      </c>
      <c r="P174">
        <v>134.422</v>
      </c>
      <c r="Q174">
        <v>136.166</v>
      </c>
      <c r="R174">
        <v>134.363</v>
      </c>
      <c r="S174">
        <v>135.887</v>
      </c>
      <c r="T174">
        <v>23669683</v>
      </c>
      <c r="V174" s="1">
        <v>45177</v>
      </c>
      <c r="W174">
        <v>568.9</v>
      </c>
      <c r="X174">
        <v>570.23990000000003</v>
      </c>
      <c r="Y174">
        <v>558.03</v>
      </c>
      <c r="Z174">
        <v>560.36</v>
      </c>
      <c r="AA174">
        <v>2265288</v>
      </c>
      <c r="AC174" s="1">
        <v>45177</v>
      </c>
      <c r="AD174">
        <v>223.32</v>
      </c>
      <c r="AE174">
        <v>225.47</v>
      </c>
      <c r="AF174">
        <v>222.86</v>
      </c>
      <c r="AG174">
        <v>224.76</v>
      </c>
      <c r="AH174">
        <v>4580356</v>
      </c>
      <c r="AJ174" s="1">
        <v>45177</v>
      </c>
      <c r="AK174">
        <v>120</v>
      </c>
      <c r="AL174">
        <v>120.916</v>
      </c>
      <c r="AM174">
        <v>119.42</v>
      </c>
      <c r="AN174">
        <v>120.014</v>
      </c>
      <c r="AO174">
        <v>3644285</v>
      </c>
      <c r="AQ174" s="1">
        <v>45177</v>
      </c>
      <c r="AR174">
        <v>122.316</v>
      </c>
      <c r="AS174">
        <v>123.60899999999999</v>
      </c>
      <c r="AT174">
        <v>122.041</v>
      </c>
      <c r="AU174">
        <v>123.419</v>
      </c>
      <c r="AV174">
        <v>4187259</v>
      </c>
      <c r="AX174" s="1">
        <v>45177</v>
      </c>
      <c r="AY174">
        <v>143.94</v>
      </c>
      <c r="AZ174">
        <v>146.85</v>
      </c>
      <c r="BA174">
        <v>143.18</v>
      </c>
      <c r="BB174">
        <v>145.82</v>
      </c>
      <c r="BC174">
        <v>9329068</v>
      </c>
      <c r="BE174" s="1">
        <v>45177</v>
      </c>
      <c r="BF174">
        <v>137.88999999999999</v>
      </c>
      <c r="BG174">
        <v>139.38</v>
      </c>
      <c r="BH174">
        <v>136.77000000000001</v>
      </c>
      <c r="BI174">
        <v>137.63</v>
      </c>
      <c r="BJ174">
        <v>4273735</v>
      </c>
      <c r="BL174" s="1">
        <v>45177</v>
      </c>
      <c r="BM174">
        <v>416.47</v>
      </c>
      <c r="BN174">
        <v>423.17</v>
      </c>
      <c r="BO174">
        <v>416.38499999999999</v>
      </c>
      <c r="BP174">
        <v>422.42</v>
      </c>
      <c r="BQ174">
        <v>661562</v>
      </c>
      <c r="BS174" s="1">
        <v>45177</v>
      </c>
      <c r="BT174">
        <v>434.64699999999999</v>
      </c>
      <c r="BU174">
        <v>436.80599999999998</v>
      </c>
      <c r="BV174">
        <v>434.286</v>
      </c>
      <c r="BW174">
        <v>435.25400000000002</v>
      </c>
      <c r="BX174">
        <v>63532550</v>
      </c>
    </row>
    <row r="175" spans="1:76" x14ac:dyDescent="0.45">
      <c r="A175" s="1">
        <v>45180</v>
      </c>
      <c r="B175">
        <v>301.41000000000003</v>
      </c>
      <c r="C175">
        <v>309.04000000000002</v>
      </c>
      <c r="D175">
        <v>301.27999999999997</v>
      </c>
      <c r="E175">
        <v>307.56</v>
      </c>
      <c r="F175">
        <v>19489330</v>
      </c>
      <c r="H175" s="1">
        <v>45180</v>
      </c>
      <c r="I175">
        <v>138.75</v>
      </c>
      <c r="J175">
        <v>143.62</v>
      </c>
      <c r="K175">
        <v>138.63999999999999</v>
      </c>
      <c r="L175">
        <v>143.1</v>
      </c>
      <c r="M175">
        <v>56764525</v>
      </c>
      <c r="O175" s="1">
        <v>45180</v>
      </c>
      <c r="P175">
        <v>136.04599999999999</v>
      </c>
      <c r="Q175">
        <v>136.983</v>
      </c>
      <c r="R175">
        <v>135.29400000000001</v>
      </c>
      <c r="S175">
        <v>136.42599999999999</v>
      </c>
      <c r="T175">
        <v>20838619</v>
      </c>
      <c r="V175" s="1">
        <v>45180</v>
      </c>
      <c r="W175">
        <v>562</v>
      </c>
      <c r="X175">
        <v>565.43020000000001</v>
      </c>
      <c r="Y175">
        <v>556.70000000000005</v>
      </c>
      <c r="Z175">
        <v>564.5</v>
      </c>
      <c r="AA175">
        <v>2083293</v>
      </c>
      <c r="AC175" s="1">
        <v>45180</v>
      </c>
      <c r="AD175">
        <v>226.01</v>
      </c>
      <c r="AE175">
        <v>226.82499999999999</v>
      </c>
      <c r="AF175">
        <v>222.79</v>
      </c>
      <c r="AG175">
        <v>225.31</v>
      </c>
      <c r="AH175">
        <v>4417969</v>
      </c>
      <c r="AJ175" s="1">
        <v>45180</v>
      </c>
      <c r="AK175">
        <v>120.7</v>
      </c>
      <c r="AL175">
        <v>121.58</v>
      </c>
      <c r="AM175">
        <v>120.158</v>
      </c>
      <c r="AN175">
        <v>121.188</v>
      </c>
      <c r="AO175">
        <v>4802430</v>
      </c>
      <c r="AQ175" s="1">
        <v>45180</v>
      </c>
      <c r="AR175">
        <v>123.765</v>
      </c>
      <c r="AS175">
        <v>125.136</v>
      </c>
      <c r="AT175">
        <v>123.48399999999999</v>
      </c>
      <c r="AU175">
        <v>124.97199999999999</v>
      </c>
      <c r="AV175">
        <v>4532032</v>
      </c>
      <c r="AX175" s="1">
        <v>45180</v>
      </c>
      <c r="AY175">
        <v>146.22</v>
      </c>
      <c r="AZ175">
        <v>148.25</v>
      </c>
      <c r="BA175">
        <v>144.86000000000001</v>
      </c>
      <c r="BB175">
        <v>147.33000000000001</v>
      </c>
      <c r="BC175">
        <v>7178964</v>
      </c>
      <c r="BE175" s="1">
        <v>45180</v>
      </c>
      <c r="BF175">
        <v>138.31</v>
      </c>
      <c r="BG175">
        <v>141.26499999999999</v>
      </c>
      <c r="BH175">
        <v>138.04499999999999</v>
      </c>
      <c r="BI175">
        <v>140.26</v>
      </c>
      <c r="BJ175">
        <v>5271875</v>
      </c>
      <c r="BL175" s="1">
        <v>45180</v>
      </c>
      <c r="BM175">
        <v>424.37</v>
      </c>
      <c r="BN175">
        <v>439.54</v>
      </c>
      <c r="BO175">
        <v>423.82</v>
      </c>
      <c r="BP175">
        <v>435.84</v>
      </c>
      <c r="BQ175">
        <v>2010266</v>
      </c>
      <c r="BS175" s="1">
        <v>45180</v>
      </c>
      <c r="BT175">
        <v>437.91</v>
      </c>
      <c r="BU175">
        <v>438.42700000000002</v>
      </c>
      <c r="BV175">
        <v>436.18</v>
      </c>
      <c r="BW175">
        <v>438.11500000000001</v>
      </c>
      <c r="BX175">
        <v>61599688</v>
      </c>
    </row>
    <row r="176" spans="1:76" x14ac:dyDescent="0.45">
      <c r="A176" s="1">
        <v>45181</v>
      </c>
      <c r="B176">
        <v>306.33</v>
      </c>
      <c r="C176">
        <v>308.65989999999999</v>
      </c>
      <c r="D176">
        <v>300.23</v>
      </c>
      <c r="E176">
        <v>301.66000000000003</v>
      </c>
      <c r="F176">
        <v>13480400</v>
      </c>
      <c r="H176" s="1">
        <v>45181</v>
      </c>
      <c r="I176">
        <v>142.32</v>
      </c>
      <c r="J176">
        <v>143</v>
      </c>
      <c r="K176">
        <v>140.61000000000001</v>
      </c>
      <c r="L176">
        <v>141.22999999999999</v>
      </c>
      <c r="M176">
        <v>42668452</v>
      </c>
      <c r="O176" s="1">
        <v>45181</v>
      </c>
      <c r="P176">
        <v>135.768</v>
      </c>
      <c r="Q176">
        <v>136.376</v>
      </c>
      <c r="R176">
        <v>134.702</v>
      </c>
      <c r="S176">
        <v>134.851</v>
      </c>
      <c r="T176">
        <v>18472226</v>
      </c>
      <c r="V176" s="1">
        <v>45181</v>
      </c>
      <c r="W176">
        <v>555.63</v>
      </c>
      <c r="X176">
        <v>559.09209999999996</v>
      </c>
      <c r="Y176">
        <v>540.37</v>
      </c>
      <c r="Z176">
        <v>542.21</v>
      </c>
      <c r="AA176">
        <v>3961254</v>
      </c>
      <c r="AC176" s="1">
        <v>45181</v>
      </c>
      <c r="AD176">
        <v>223.45</v>
      </c>
      <c r="AE176">
        <v>224.79</v>
      </c>
      <c r="AF176">
        <v>221.26</v>
      </c>
      <c r="AG176">
        <v>221.66</v>
      </c>
      <c r="AH176">
        <v>4002279</v>
      </c>
      <c r="AJ176" s="1">
        <v>45181</v>
      </c>
      <c r="AK176">
        <v>119.6</v>
      </c>
      <c r="AL176">
        <v>120.702</v>
      </c>
      <c r="AM176">
        <v>117.738</v>
      </c>
      <c r="AN176">
        <v>117.768</v>
      </c>
      <c r="AO176">
        <v>4647480</v>
      </c>
      <c r="AQ176" s="1">
        <v>45181</v>
      </c>
      <c r="AR176">
        <v>124.248</v>
      </c>
      <c r="AS176">
        <v>125.73</v>
      </c>
      <c r="AT176">
        <v>123.71899999999999</v>
      </c>
      <c r="AU176">
        <v>124.61</v>
      </c>
      <c r="AV176">
        <v>4208066</v>
      </c>
      <c r="AX176" s="1">
        <v>45181</v>
      </c>
      <c r="AY176">
        <v>146.88</v>
      </c>
      <c r="AZ176">
        <v>151.155</v>
      </c>
      <c r="BA176">
        <v>146.82</v>
      </c>
      <c r="BB176">
        <v>147.5</v>
      </c>
      <c r="BC176">
        <v>7342691</v>
      </c>
      <c r="BE176" s="1">
        <v>45181</v>
      </c>
      <c r="BF176">
        <v>140.47</v>
      </c>
      <c r="BG176">
        <v>140.61000000000001</v>
      </c>
      <c r="BH176">
        <v>138.87</v>
      </c>
      <c r="BI176">
        <v>140.11000000000001</v>
      </c>
      <c r="BJ176">
        <v>4862554</v>
      </c>
      <c r="BL176" s="1">
        <v>45181</v>
      </c>
      <c r="BM176">
        <v>434.97</v>
      </c>
      <c r="BN176">
        <v>441.06</v>
      </c>
      <c r="BO176">
        <v>434.83</v>
      </c>
      <c r="BP176">
        <v>436.61</v>
      </c>
      <c r="BQ176">
        <v>1026692</v>
      </c>
      <c r="BS176" s="1">
        <v>45181</v>
      </c>
      <c r="BT176">
        <v>436.649</v>
      </c>
      <c r="BU176">
        <v>438.19299999999998</v>
      </c>
      <c r="BV176">
        <v>435.125</v>
      </c>
      <c r="BW176">
        <v>435.71100000000001</v>
      </c>
      <c r="BX176">
        <v>69159201</v>
      </c>
    </row>
    <row r="177" spans="1:76" x14ac:dyDescent="0.45">
      <c r="A177" s="1">
        <v>45182</v>
      </c>
      <c r="B177">
        <v>302.36</v>
      </c>
      <c r="C177">
        <v>307.18</v>
      </c>
      <c r="D177">
        <v>301.32060000000001</v>
      </c>
      <c r="E177">
        <v>305.06</v>
      </c>
      <c r="F177">
        <v>13210915</v>
      </c>
      <c r="H177" s="1">
        <v>45182</v>
      </c>
      <c r="I177">
        <v>140.94999999999999</v>
      </c>
      <c r="J177">
        <v>144.97999999999999</v>
      </c>
      <c r="K177">
        <v>140.86500000000001</v>
      </c>
      <c r="L177">
        <v>144.85</v>
      </c>
      <c r="M177">
        <v>60465175</v>
      </c>
      <c r="O177" s="1">
        <v>45182</v>
      </c>
      <c r="P177">
        <v>134.602</v>
      </c>
      <c r="Q177">
        <v>136.40600000000001</v>
      </c>
      <c r="R177">
        <v>133.66499999999999</v>
      </c>
      <c r="S177">
        <v>136.21600000000001</v>
      </c>
      <c r="T177">
        <v>20824715</v>
      </c>
      <c r="V177" s="1">
        <v>45182</v>
      </c>
      <c r="W177">
        <v>557.02</v>
      </c>
      <c r="X177">
        <v>559.85</v>
      </c>
      <c r="Y177">
        <v>546.42999999999995</v>
      </c>
      <c r="Z177">
        <v>553.55999999999995</v>
      </c>
      <c r="AA177">
        <v>3465169</v>
      </c>
      <c r="AC177" s="1">
        <v>45182</v>
      </c>
      <c r="AD177">
        <v>221.18</v>
      </c>
      <c r="AE177">
        <v>221.86</v>
      </c>
      <c r="AF177">
        <v>218.29499999999999</v>
      </c>
      <c r="AG177">
        <v>218.8</v>
      </c>
      <c r="AH177">
        <v>4173592</v>
      </c>
      <c r="AJ177" s="1">
        <v>45182</v>
      </c>
      <c r="AK177">
        <v>117.21</v>
      </c>
      <c r="AL177">
        <v>118.568</v>
      </c>
      <c r="AM177">
        <v>116.71</v>
      </c>
      <c r="AN177">
        <v>118.276</v>
      </c>
      <c r="AO177">
        <v>3193805</v>
      </c>
      <c r="AQ177" s="1">
        <v>45182</v>
      </c>
      <c r="AR177">
        <v>124.366</v>
      </c>
      <c r="AS177">
        <v>124.625</v>
      </c>
      <c r="AT177">
        <v>122.113</v>
      </c>
      <c r="AU177">
        <v>122.34</v>
      </c>
      <c r="AV177">
        <v>6389290</v>
      </c>
      <c r="AX177" s="1">
        <v>45182</v>
      </c>
      <c r="AY177">
        <v>146</v>
      </c>
      <c r="AZ177">
        <v>147</v>
      </c>
      <c r="BA177">
        <v>143.60499999999999</v>
      </c>
      <c r="BB177">
        <v>144.715</v>
      </c>
      <c r="BC177">
        <v>7893268</v>
      </c>
      <c r="BE177" s="1">
        <v>45182</v>
      </c>
      <c r="BF177">
        <v>140.44</v>
      </c>
      <c r="BG177">
        <v>142.13999999999999</v>
      </c>
      <c r="BH177">
        <v>139.79</v>
      </c>
      <c r="BI177">
        <v>141.5</v>
      </c>
      <c r="BJ177">
        <v>5427108</v>
      </c>
      <c r="BL177" s="1">
        <v>45182</v>
      </c>
      <c r="BM177">
        <v>438.41</v>
      </c>
      <c r="BN177">
        <v>439.58</v>
      </c>
      <c r="BO177">
        <v>427.6429</v>
      </c>
      <c r="BP177">
        <v>439.4</v>
      </c>
      <c r="BQ177">
        <v>930816</v>
      </c>
      <c r="BS177" s="1">
        <v>45182</v>
      </c>
      <c r="BT177">
        <v>435.93599999999998</v>
      </c>
      <c r="BU177">
        <v>437.39299999999997</v>
      </c>
      <c r="BV177">
        <v>434.822</v>
      </c>
      <c r="BW177">
        <v>436.21899999999999</v>
      </c>
      <c r="BX177">
        <v>61619293</v>
      </c>
    </row>
    <row r="178" spans="1:76" x14ac:dyDescent="0.45">
      <c r="A178" s="1">
        <v>45183</v>
      </c>
      <c r="B178">
        <v>306.74</v>
      </c>
      <c r="C178">
        <v>312.87</v>
      </c>
      <c r="D178">
        <v>305.02999999999997</v>
      </c>
      <c r="E178">
        <v>311.72000000000003</v>
      </c>
      <c r="F178">
        <v>19343102</v>
      </c>
      <c r="H178" s="1">
        <v>45183</v>
      </c>
      <c r="I178">
        <v>145.08000000000001</v>
      </c>
      <c r="J178">
        <v>145.86000000000001</v>
      </c>
      <c r="K178">
        <v>142.94999999999999</v>
      </c>
      <c r="L178">
        <v>144.72</v>
      </c>
      <c r="M178">
        <v>64033607</v>
      </c>
      <c r="O178" s="1">
        <v>45183</v>
      </c>
      <c r="P178">
        <v>137.10300000000001</v>
      </c>
      <c r="Q178">
        <v>138.19399999999999</v>
      </c>
      <c r="R178">
        <v>135.74799999999999</v>
      </c>
      <c r="S178">
        <v>137.601</v>
      </c>
      <c r="T178">
        <v>24840692</v>
      </c>
      <c r="V178" s="1">
        <v>45183</v>
      </c>
      <c r="W178">
        <v>551.09</v>
      </c>
      <c r="X178">
        <v>555.19479999999999</v>
      </c>
      <c r="Y178">
        <v>544.34</v>
      </c>
      <c r="Z178">
        <v>552.16</v>
      </c>
      <c r="AA178">
        <v>4786850</v>
      </c>
      <c r="AC178" s="1">
        <v>45183</v>
      </c>
      <c r="AD178">
        <v>219.42</v>
      </c>
      <c r="AE178">
        <v>220.57400000000001</v>
      </c>
      <c r="AF178">
        <v>218.34</v>
      </c>
      <c r="AG178">
        <v>218.78</v>
      </c>
      <c r="AH178">
        <v>4297203</v>
      </c>
      <c r="AJ178" s="1">
        <v>45183</v>
      </c>
      <c r="AK178">
        <v>118.69</v>
      </c>
      <c r="AL178">
        <v>118.996</v>
      </c>
      <c r="AM178">
        <v>117.084</v>
      </c>
      <c r="AN178">
        <v>118.02200000000001</v>
      </c>
      <c r="AO178">
        <v>3340820</v>
      </c>
      <c r="AQ178" s="1">
        <v>45183</v>
      </c>
      <c r="AR178">
        <v>124.425</v>
      </c>
      <c r="AS178">
        <v>126.696</v>
      </c>
      <c r="AT178">
        <v>122.77800000000001</v>
      </c>
      <c r="AU178">
        <v>125.55800000000001</v>
      </c>
      <c r="AV178">
        <v>7801257</v>
      </c>
      <c r="AX178" s="1">
        <v>45183</v>
      </c>
      <c r="AY178">
        <v>144.61000000000001</v>
      </c>
      <c r="AZ178">
        <v>145.72</v>
      </c>
      <c r="BA178">
        <v>141.69</v>
      </c>
      <c r="BB178">
        <v>144.12</v>
      </c>
      <c r="BC178">
        <v>8365548</v>
      </c>
      <c r="BE178" s="1">
        <v>45183</v>
      </c>
      <c r="BF178">
        <v>141.76</v>
      </c>
      <c r="BG178">
        <v>144.13</v>
      </c>
      <c r="BH178">
        <v>141.16999999999999</v>
      </c>
      <c r="BI178">
        <v>143.12</v>
      </c>
      <c r="BJ178">
        <v>7191259</v>
      </c>
      <c r="BL178" s="1">
        <v>45183</v>
      </c>
      <c r="BM178">
        <v>442.01</v>
      </c>
      <c r="BN178">
        <v>450.2</v>
      </c>
      <c r="BO178">
        <v>436.77</v>
      </c>
      <c r="BP178">
        <v>449.37</v>
      </c>
      <c r="BQ178">
        <v>1016834</v>
      </c>
      <c r="BS178" s="1">
        <v>45183</v>
      </c>
      <c r="BT178">
        <v>438.721</v>
      </c>
      <c r="BU178">
        <v>440.685</v>
      </c>
      <c r="BV178">
        <v>437.39800000000002</v>
      </c>
      <c r="BW178">
        <v>439.98200000000003</v>
      </c>
      <c r="BX178">
        <v>85398837</v>
      </c>
    </row>
    <row r="179" spans="1:76" x14ac:dyDescent="0.45">
      <c r="A179" s="1">
        <v>45184</v>
      </c>
      <c r="B179">
        <v>311.61</v>
      </c>
      <c r="C179">
        <v>312</v>
      </c>
      <c r="D179">
        <v>298.75</v>
      </c>
      <c r="E179">
        <v>300.31</v>
      </c>
      <c r="F179">
        <v>28131140</v>
      </c>
      <c r="H179" s="1">
        <v>45184</v>
      </c>
      <c r="I179">
        <v>142.69</v>
      </c>
      <c r="J179">
        <v>143.57</v>
      </c>
      <c r="K179">
        <v>140.09</v>
      </c>
      <c r="L179">
        <v>140.38999999999999</v>
      </c>
      <c r="M179">
        <v>102909327</v>
      </c>
      <c r="O179" s="1">
        <v>45184</v>
      </c>
      <c r="P179">
        <v>137.48099999999999</v>
      </c>
      <c r="Q179">
        <v>138.02000000000001</v>
      </c>
      <c r="R179">
        <v>135.98699999999999</v>
      </c>
      <c r="S179">
        <v>136.90299999999999</v>
      </c>
      <c r="T179">
        <v>39060701</v>
      </c>
      <c r="V179" s="1">
        <v>45184</v>
      </c>
      <c r="W179">
        <v>532.11</v>
      </c>
      <c r="X179">
        <v>537.69000000000005</v>
      </c>
      <c r="Y179">
        <v>523.61599999999999</v>
      </c>
      <c r="Z179">
        <v>528.89</v>
      </c>
      <c r="AA179">
        <v>9774477</v>
      </c>
      <c r="AC179" s="1">
        <v>45184</v>
      </c>
      <c r="AD179">
        <v>218.87</v>
      </c>
      <c r="AE179">
        <v>219.18989999999999</v>
      </c>
      <c r="AF179">
        <v>213.46</v>
      </c>
      <c r="AG179">
        <v>214.61</v>
      </c>
      <c r="AH179">
        <v>9939044</v>
      </c>
      <c r="AJ179" s="1">
        <v>45184</v>
      </c>
      <c r="AK179">
        <v>117.71599999999999</v>
      </c>
      <c r="AL179">
        <v>117.86</v>
      </c>
      <c r="AM179">
        <v>115.3</v>
      </c>
      <c r="AN179">
        <v>115.916</v>
      </c>
      <c r="AO179">
        <v>8551935</v>
      </c>
      <c r="AQ179" s="1">
        <v>45184</v>
      </c>
      <c r="AR179">
        <v>125.68300000000001</v>
      </c>
      <c r="AS179">
        <v>126.337</v>
      </c>
      <c r="AT179">
        <v>123.464</v>
      </c>
      <c r="AU179">
        <v>124.087</v>
      </c>
      <c r="AV179">
        <v>21840479</v>
      </c>
      <c r="AX179" s="1">
        <v>45184</v>
      </c>
      <c r="AY179">
        <v>143.58500000000001</v>
      </c>
      <c r="AZ179">
        <v>144.94999999999999</v>
      </c>
      <c r="BA179">
        <v>142.1</v>
      </c>
      <c r="BB179">
        <v>142.75</v>
      </c>
      <c r="BC179">
        <v>74788474</v>
      </c>
      <c r="BE179" s="1">
        <v>45184</v>
      </c>
      <c r="BF179">
        <v>143.97</v>
      </c>
      <c r="BG179">
        <v>144.93</v>
      </c>
      <c r="BH179">
        <v>141.44999999999999</v>
      </c>
      <c r="BI179">
        <v>141.93</v>
      </c>
      <c r="BJ179">
        <v>19544305</v>
      </c>
      <c r="BL179" s="1">
        <v>45184</v>
      </c>
      <c r="BM179">
        <v>449.66</v>
      </c>
      <c r="BN179">
        <v>452.42</v>
      </c>
      <c r="BO179">
        <v>445.30500000000001</v>
      </c>
      <c r="BP179">
        <v>447.95</v>
      </c>
      <c r="BQ179">
        <v>2066310</v>
      </c>
      <c r="BS179" s="1">
        <v>45184</v>
      </c>
      <c r="BT179">
        <v>438.37599999999998</v>
      </c>
      <c r="BU179">
        <v>438.71</v>
      </c>
      <c r="BV179">
        <v>434.23899999999998</v>
      </c>
      <c r="BW179">
        <v>434.68099999999998</v>
      </c>
      <c r="BX179">
        <v>114084765</v>
      </c>
    </row>
    <row r="180" spans="1:76" x14ac:dyDescent="0.45">
      <c r="A180" s="1">
        <v>45187</v>
      </c>
      <c r="B180">
        <v>298.19</v>
      </c>
      <c r="C180">
        <v>303.60000000000002</v>
      </c>
      <c r="D180">
        <v>297.8</v>
      </c>
      <c r="E180">
        <v>302.55</v>
      </c>
      <c r="F180">
        <v>14234158</v>
      </c>
      <c r="H180" s="1">
        <v>45187</v>
      </c>
      <c r="I180">
        <v>140.47999999999999</v>
      </c>
      <c r="J180">
        <v>141.75</v>
      </c>
      <c r="K180">
        <v>139.22</v>
      </c>
      <c r="L180">
        <v>139.97999999999999</v>
      </c>
      <c r="M180">
        <v>42823480</v>
      </c>
      <c r="O180" s="1">
        <v>45187</v>
      </c>
      <c r="P180">
        <v>136.11600000000001</v>
      </c>
      <c r="Q180">
        <v>138.65700000000001</v>
      </c>
      <c r="R180">
        <v>136.11600000000001</v>
      </c>
      <c r="S180">
        <v>137.71100000000001</v>
      </c>
      <c r="T180">
        <v>21940595</v>
      </c>
      <c r="V180" s="1">
        <v>45187</v>
      </c>
      <c r="W180">
        <v>524.23</v>
      </c>
      <c r="X180">
        <v>533.98</v>
      </c>
      <c r="Y180">
        <v>522.17999999999995</v>
      </c>
      <c r="Z180">
        <v>532.41999999999996</v>
      </c>
      <c r="AA180">
        <v>2650669</v>
      </c>
      <c r="AC180" s="1">
        <v>45187</v>
      </c>
      <c r="AD180">
        <v>214.56</v>
      </c>
      <c r="AE180">
        <v>216.38</v>
      </c>
      <c r="AF180">
        <v>214.18</v>
      </c>
      <c r="AG180">
        <v>215</v>
      </c>
      <c r="AH180">
        <v>4279576</v>
      </c>
      <c r="AJ180" s="1">
        <v>45187</v>
      </c>
      <c r="AK180">
        <v>115.44799999999999</v>
      </c>
      <c r="AL180">
        <v>116.88</v>
      </c>
      <c r="AM180">
        <v>115.334</v>
      </c>
      <c r="AN180">
        <v>115.702</v>
      </c>
      <c r="AO180">
        <v>3305255</v>
      </c>
      <c r="AQ180" s="1">
        <v>45187</v>
      </c>
      <c r="AR180">
        <v>123.848</v>
      </c>
      <c r="AS180">
        <v>125.77800000000001</v>
      </c>
      <c r="AT180">
        <v>123.494</v>
      </c>
      <c r="AU180">
        <v>124.017</v>
      </c>
      <c r="AV180">
        <v>5387799</v>
      </c>
      <c r="AX180" s="1">
        <v>45187</v>
      </c>
      <c r="AY180">
        <v>141.93</v>
      </c>
      <c r="AZ180">
        <v>144.4</v>
      </c>
      <c r="BA180">
        <v>141.19</v>
      </c>
      <c r="BB180">
        <v>142.55000000000001</v>
      </c>
      <c r="BC180">
        <v>7351442</v>
      </c>
      <c r="BE180" s="1">
        <v>45187</v>
      </c>
      <c r="BF180">
        <v>143.24</v>
      </c>
      <c r="BG180">
        <v>143.49</v>
      </c>
      <c r="BH180">
        <v>140.63</v>
      </c>
      <c r="BI180">
        <v>140.81</v>
      </c>
      <c r="BJ180">
        <v>4000827</v>
      </c>
      <c r="BL180" s="1">
        <v>45187</v>
      </c>
      <c r="BM180">
        <v>451.45</v>
      </c>
      <c r="BN180">
        <v>456.9</v>
      </c>
      <c r="BO180">
        <v>450.17</v>
      </c>
      <c r="BP180">
        <v>455.73</v>
      </c>
      <c r="BQ180">
        <v>1969902</v>
      </c>
      <c r="BS180" s="1">
        <v>45187</v>
      </c>
      <c r="BT180">
        <v>434.36700000000002</v>
      </c>
      <c r="BU180">
        <v>436.24900000000002</v>
      </c>
      <c r="BV180">
        <v>433.887</v>
      </c>
      <c r="BW180">
        <v>434.93700000000001</v>
      </c>
      <c r="BX180">
        <v>56866723</v>
      </c>
    </row>
    <row r="181" spans="1:76" x14ac:dyDescent="0.45">
      <c r="A181" s="1">
        <v>45188</v>
      </c>
      <c r="B181">
        <v>302.48</v>
      </c>
      <c r="C181">
        <v>306.17</v>
      </c>
      <c r="D181">
        <v>299.81</v>
      </c>
      <c r="E181">
        <v>305.07</v>
      </c>
      <c r="F181">
        <v>15931618</v>
      </c>
      <c r="H181" s="1">
        <v>45188</v>
      </c>
      <c r="I181">
        <v>138.69999999999999</v>
      </c>
      <c r="J181">
        <v>138.84</v>
      </c>
      <c r="K181">
        <v>135.56</v>
      </c>
      <c r="L181">
        <v>137.63</v>
      </c>
      <c r="M181">
        <v>61482470</v>
      </c>
      <c r="O181" s="1">
        <v>45188</v>
      </c>
      <c r="P181">
        <v>136.923</v>
      </c>
      <c r="Q181">
        <v>137.91</v>
      </c>
      <c r="R181">
        <v>136.126</v>
      </c>
      <c r="S181">
        <v>137.541</v>
      </c>
      <c r="T181">
        <v>20427437</v>
      </c>
      <c r="V181" s="1">
        <v>45188</v>
      </c>
      <c r="W181">
        <v>531.35</v>
      </c>
      <c r="X181">
        <v>542.4</v>
      </c>
      <c r="Y181">
        <v>529.47</v>
      </c>
      <c r="Z181">
        <v>541.69000000000005</v>
      </c>
      <c r="AA181">
        <v>2386600</v>
      </c>
      <c r="AC181" s="1">
        <v>45188</v>
      </c>
      <c r="AD181">
        <v>214.39</v>
      </c>
      <c r="AE181">
        <v>216.06</v>
      </c>
      <c r="AF181">
        <v>212.26</v>
      </c>
      <c r="AG181">
        <v>215.7</v>
      </c>
      <c r="AH181">
        <v>4002204</v>
      </c>
      <c r="AJ181" s="1">
        <v>45188</v>
      </c>
      <c r="AK181">
        <v>115.87</v>
      </c>
      <c r="AL181">
        <v>115.87</v>
      </c>
      <c r="AM181">
        <v>113.31</v>
      </c>
      <c r="AN181">
        <v>114.46599999999999</v>
      </c>
      <c r="AO181">
        <v>4148385</v>
      </c>
      <c r="AQ181" s="1">
        <v>45188</v>
      </c>
      <c r="AR181">
        <v>122.98099999999999</v>
      </c>
      <c r="AS181">
        <v>123.32599999999999</v>
      </c>
      <c r="AT181">
        <v>121.375</v>
      </c>
      <c r="AU181">
        <v>122.227</v>
      </c>
      <c r="AV181">
        <v>7168300</v>
      </c>
      <c r="AX181" s="1">
        <v>45188</v>
      </c>
      <c r="AY181">
        <v>141.86000000000001</v>
      </c>
      <c r="AZ181">
        <v>142.57</v>
      </c>
      <c r="BA181">
        <v>139.77000000000001</v>
      </c>
      <c r="BB181">
        <v>141.85</v>
      </c>
      <c r="BC181">
        <v>6675517</v>
      </c>
      <c r="BE181" s="1">
        <v>45188</v>
      </c>
      <c r="BF181">
        <v>141</v>
      </c>
      <c r="BG181">
        <v>142.5</v>
      </c>
      <c r="BH181">
        <v>140.20099999999999</v>
      </c>
      <c r="BI181">
        <v>142.47</v>
      </c>
      <c r="BJ181">
        <v>5253234</v>
      </c>
      <c r="BL181" s="1">
        <v>45188</v>
      </c>
      <c r="BM181">
        <v>450.01</v>
      </c>
      <c r="BN181">
        <v>457.66</v>
      </c>
      <c r="BO181">
        <v>444.80500000000001</v>
      </c>
      <c r="BP181">
        <v>449.68</v>
      </c>
      <c r="BQ181">
        <v>949696</v>
      </c>
      <c r="BS181" s="1">
        <v>45188</v>
      </c>
      <c r="BT181">
        <v>434.00400000000002</v>
      </c>
      <c r="BU181">
        <v>434.60300000000001</v>
      </c>
      <c r="BV181">
        <v>431.31700000000001</v>
      </c>
      <c r="BW181">
        <v>434.03300000000002</v>
      </c>
      <c r="BX181">
        <v>67844303</v>
      </c>
    </row>
    <row r="182" spans="1:76" x14ac:dyDescent="0.45">
      <c r="A182" s="1">
        <v>45189</v>
      </c>
      <c r="B182">
        <v>305.05</v>
      </c>
      <c r="C182">
        <v>308.06</v>
      </c>
      <c r="D182">
        <v>299.43</v>
      </c>
      <c r="E182">
        <v>299.67</v>
      </c>
      <c r="F182">
        <v>19379515</v>
      </c>
      <c r="H182" s="1">
        <v>45189</v>
      </c>
      <c r="I182">
        <v>138.55000000000001</v>
      </c>
      <c r="J182">
        <v>139.37</v>
      </c>
      <c r="K182">
        <v>135.19999999999999</v>
      </c>
      <c r="L182">
        <v>135.29</v>
      </c>
      <c r="M182">
        <v>46263716</v>
      </c>
      <c r="O182" s="1">
        <v>45189</v>
      </c>
      <c r="P182">
        <v>137.58099999999999</v>
      </c>
      <c r="Q182">
        <v>137.58099999999999</v>
      </c>
      <c r="R182">
        <v>133.137</v>
      </c>
      <c r="S182">
        <v>133.25700000000001</v>
      </c>
      <c r="T182">
        <v>30035965</v>
      </c>
      <c r="V182" s="1">
        <v>45189</v>
      </c>
      <c r="W182">
        <v>541.69000000000005</v>
      </c>
      <c r="X182">
        <v>548.85</v>
      </c>
      <c r="Y182">
        <v>535.73</v>
      </c>
      <c r="Z182">
        <v>535.78</v>
      </c>
      <c r="AA182">
        <v>2628934</v>
      </c>
      <c r="AC182" s="1">
        <v>45189</v>
      </c>
      <c r="AD182">
        <v>215.2</v>
      </c>
      <c r="AE182">
        <v>217.18</v>
      </c>
      <c r="AF182">
        <v>212.92</v>
      </c>
      <c r="AG182">
        <v>213.03</v>
      </c>
      <c r="AH182">
        <v>2991594</v>
      </c>
      <c r="AJ182" s="1">
        <v>45189</v>
      </c>
      <c r="AK182">
        <v>115</v>
      </c>
      <c r="AL182">
        <v>116.688</v>
      </c>
      <c r="AM182">
        <v>113.95399999999999</v>
      </c>
      <c r="AN182">
        <v>114.11</v>
      </c>
      <c r="AO182">
        <v>3885480</v>
      </c>
      <c r="AQ182" s="1">
        <v>45189</v>
      </c>
      <c r="AR182">
        <v>123.096</v>
      </c>
      <c r="AS182">
        <v>123.096</v>
      </c>
      <c r="AT182">
        <v>120.46599999999999</v>
      </c>
      <c r="AU182">
        <v>120.505</v>
      </c>
      <c r="AV182">
        <v>4646964</v>
      </c>
      <c r="AX182" s="1">
        <v>45189</v>
      </c>
      <c r="AY182">
        <v>142.76</v>
      </c>
      <c r="AZ182">
        <v>143.27000000000001</v>
      </c>
      <c r="BA182">
        <v>137.94999999999999</v>
      </c>
      <c r="BB182">
        <v>138.01</v>
      </c>
      <c r="BC182">
        <v>5192076</v>
      </c>
      <c r="BE182" s="1">
        <v>45189</v>
      </c>
      <c r="BF182">
        <v>142.77000000000001</v>
      </c>
      <c r="BG182">
        <v>143.05000000000001</v>
      </c>
      <c r="BH182">
        <v>141.41999999999999</v>
      </c>
      <c r="BI182">
        <v>142.07</v>
      </c>
      <c r="BJ182">
        <v>3396670</v>
      </c>
      <c r="BL182" s="1">
        <v>45189</v>
      </c>
      <c r="BM182">
        <v>450.12</v>
      </c>
      <c r="BN182">
        <v>454.83499999999998</v>
      </c>
      <c r="BO182">
        <v>448.16</v>
      </c>
      <c r="BP182">
        <v>448.17</v>
      </c>
      <c r="BQ182">
        <v>731781</v>
      </c>
      <c r="BS182" s="1">
        <v>45189</v>
      </c>
      <c r="BT182">
        <v>435.30799999999999</v>
      </c>
      <c r="BU182">
        <v>435.72399999999999</v>
      </c>
      <c r="BV182">
        <v>429.83800000000002</v>
      </c>
      <c r="BW182">
        <v>430.04399999999998</v>
      </c>
      <c r="BX182">
        <v>84213063</v>
      </c>
    </row>
    <row r="183" spans="1:76" x14ac:dyDescent="0.45">
      <c r="A183" s="1">
        <v>45190</v>
      </c>
      <c r="B183">
        <v>295.7</v>
      </c>
      <c r="C183">
        <v>300.25659999999999</v>
      </c>
      <c r="D183">
        <v>293.27</v>
      </c>
      <c r="E183">
        <v>295.73</v>
      </c>
      <c r="F183">
        <v>21319582</v>
      </c>
      <c r="H183" s="1">
        <v>45190</v>
      </c>
      <c r="I183">
        <v>131.94</v>
      </c>
      <c r="J183">
        <v>132.24</v>
      </c>
      <c r="K183">
        <v>129.31</v>
      </c>
      <c r="L183">
        <v>129.33000000000001</v>
      </c>
      <c r="M183">
        <v>70343342</v>
      </c>
      <c r="O183" s="1">
        <v>45190</v>
      </c>
      <c r="P183">
        <v>130.965</v>
      </c>
      <c r="Q183">
        <v>131.75200000000001</v>
      </c>
      <c r="R183">
        <v>129.6</v>
      </c>
      <c r="S183">
        <v>129.96799999999999</v>
      </c>
      <c r="T183">
        <v>31618114</v>
      </c>
      <c r="V183" s="1">
        <v>45190</v>
      </c>
      <c r="W183">
        <v>519.48</v>
      </c>
      <c r="X183">
        <v>526.29</v>
      </c>
      <c r="Y183">
        <v>513.4</v>
      </c>
      <c r="Z183">
        <v>513.88</v>
      </c>
      <c r="AA183">
        <v>3846952</v>
      </c>
      <c r="AC183" s="1">
        <v>45190</v>
      </c>
      <c r="AD183">
        <v>209.8</v>
      </c>
      <c r="AE183">
        <v>211.89250000000001</v>
      </c>
      <c r="AF183">
        <v>208.07</v>
      </c>
      <c r="AG183">
        <v>208.61</v>
      </c>
      <c r="AH183">
        <v>4957895</v>
      </c>
      <c r="AJ183" s="1">
        <v>45190</v>
      </c>
      <c r="AK183">
        <v>112.624</v>
      </c>
      <c r="AL183">
        <v>112.98</v>
      </c>
      <c r="AM183">
        <v>109.804</v>
      </c>
      <c r="AN183">
        <v>109.90600000000001</v>
      </c>
      <c r="AO183">
        <v>5356865</v>
      </c>
      <c r="AQ183" s="1">
        <v>45190</v>
      </c>
      <c r="AR183">
        <v>119.41500000000001</v>
      </c>
      <c r="AS183">
        <v>119.794</v>
      </c>
      <c r="AT183">
        <v>118.37</v>
      </c>
      <c r="AU183">
        <v>119.223</v>
      </c>
      <c r="AV183">
        <v>6807967</v>
      </c>
      <c r="AX183" s="1">
        <v>45190</v>
      </c>
      <c r="AY183">
        <v>135.55500000000001</v>
      </c>
      <c r="AZ183">
        <v>135.97999999999999</v>
      </c>
      <c r="BA183">
        <v>132.38999999999999</v>
      </c>
      <c r="BB183">
        <v>132.75</v>
      </c>
      <c r="BC183">
        <v>8515389</v>
      </c>
      <c r="BE183" s="1">
        <v>45190</v>
      </c>
      <c r="BF183">
        <v>141.93</v>
      </c>
      <c r="BG183">
        <v>143.07</v>
      </c>
      <c r="BH183">
        <v>139.94</v>
      </c>
      <c r="BI183">
        <v>139.99</v>
      </c>
      <c r="BJ183">
        <v>4297677</v>
      </c>
      <c r="BL183" s="1">
        <v>45190</v>
      </c>
      <c r="BM183">
        <v>449.15</v>
      </c>
      <c r="BN183">
        <v>451.99</v>
      </c>
      <c r="BO183">
        <v>446.29</v>
      </c>
      <c r="BP183">
        <v>446.82</v>
      </c>
      <c r="BQ183">
        <v>1004406</v>
      </c>
      <c r="BS183" s="1">
        <v>45190</v>
      </c>
      <c r="BT183">
        <v>427.161</v>
      </c>
      <c r="BU183">
        <v>427.42500000000001</v>
      </c>
      <c r="BV183">
        <v>422.779</v>
      </c>
      <c r="BW183">
        <v>422.93599999999998</v>
      </c>
      <c r="BX183">
        <v>106176745</v>
      </c>
    </row>
    <row r="184" spans="1:76" x14ac:dyDescent="0.45">
      <c r="A184" s="1">
        <v>45191</v>
      </c>
      <c r="B184">
        <v>299.3</v>
      </c>
      <c r="C184">
        <v>305.38</v>
      </c>
      <c r="D184">
        <v>298.27</v>
      </c>
      <c r="E184">
        <v>299.08</v>
      </c>
      <c r="F184">
        <v>25369592</v>
      </c>
      <c r="H184" s="1">
        <v>45191</v>
      </c>
      <c r="I184">
        <v>131.11000000000001</v>
      </c>
      <c r="J184">
        <v>132.03</v>
      </c>
      <c r="K184">
        <v>128.52000000000001</v>
      </c>
      <c r="L184">
        <v>129.12</v>
      </c>
      <c r="M184">
        <v>59904348</v>
      </c>
      <c r="O184" s="1">
        <v>45191</v>
      </c>
      <c r="P184">
        <v>130.28800000000001</v>
      </c>
      <c r="Q184">
        <v>131.548</v>
      </c>
      <c r="R184">
        <v>129.131</v>
      </c>
      <c r="S184">
        <v>129.78</v>
      </c>
      <c r="T184">
        <v>26493030</v>
      </c>
      <c r="V184" s="1">
        <v>45191</v>
      </c>
      <c r="W184">
        <v>513.09</v>
      </c>
      <c r="X184">
        <v>518.15</v>
      </c>
      <c r="Y184">
        <v>508.83</v>
      </c>
      <c r="Z184">
        <v>512.9</v>
      </c>
      <c r="AA184">
        <v>2702856</v>
      </c>
      <c r="AC184" s="1">
        <v>45191</v>
      </c>
      <c r="AD184">
        <v>209.31</v>
      </c>
      <c r="AE184">
        <v>209.72</v>
      </c>
      <c r="AF184">
        <v>205.88</v>
      </c>
      <c r="AG184">
        <v>206.43</v>
      </c>
      <c r="AH184">
        <v>3848593</v>
      </c>
      <c r="AJ184" s="1">
        <v>45191</v>
      </c>
      <c r="AK184">
        <v>110.35599999999999</v>
      </c>
      <c r="AL184">
        <v>111.785</v>
      </c>
      <c r="AM184">
        <v>110.121</v>
      </c>
      <c r="AN184">
        <v>110.818</v>
      </c>
      <c r="AO184">
        <v>5536485</v>
      </c>
      <c r="AQ184" s="1">
        <v>45191</v>
      </c>
      <c r="AR184">
        <v>119.566</v>
      </c>
      <c r="AS184">
        <v>121.59699999999999</v>
      </c>
      <c r="AT184">
        <v>119.247</v>
      </c>
      <c r="AU184">
        <v>120.255</v>
      </c>
      <c r="AV184">
        <v>6018363</v>
      </c>
      <c r="AX184" s="1">
        <v>45191</v>
      </c>
      <c r="AY184">
        <v>133.71</v>
      </c>
      <c r="AZ184">
        <v>134.1842</v>
      </c>
      <c r="BA184">
        <v>131.12</v>
      </c>
      <c r="BB184">
        <v>132.19999999999999</v>
      </c>
      <c r="BC184">
        <v>4279181</v>
      </c>
      <c r="BE184" s="1">
        <v>45191</v>
      </c>
      <c r="BF184">
        <v>139.31</v>
      </c>
      <c r="BG184">
        <v>140.29</v>
      </c>
      <c r="BH184">
        <v>139.30000000000001</v>
      </c>
      <c r="BI184">
        <v>139.35</v>
      </c>
      <c r="BJ184">
        <v>3175764</v>
      </c>
      <c r="BL184" s="1">
        <v>45191</v>
      </c>
      <c r="BM184">
        <v>454.22</v>
      </c>
      <c r="BN184">
        <v>456.92</v>
      </c>
      <c r="BO184">
        <v>444.72500000000002</v>
      </c>
      <c r="BP184">
        <v>445.21</v>
      </c>
      <c r="BQ184">
        <v>704539</v>
      </c>
      <c r="BS184" s="1">
        <v>45191</v>
      </c>
      <c r="BT184">
        <v>423.97500000000002</v>
      </c>
      <c r="BU184">
        <v>425.59300000000002</v>
      </c>
      <c r="BV184">
        <v>421.56299999999999</v>
      </c>
      <c r="BW184">
        <v>421.98500000000001</v>
      </c>
      <c r="BX184">
        <v>102845312</v>
      </c>
    </row>
    <row r="185" spans="1:76" x14ac:dyDescent="0.45">
      <c r="A185" s="1">
        <v>45194</v>
      </c>
      <c r="B185">
        <v>295.64</v>
      </c>
      <c r="C185">
        <v>300.95</v>
      </c>
      <c r="D185">
        <v>293.7</v>
      </c>
      <c r="E185">
        <v>300.83</v>
      </c>
      <c r="F185">
        <v>18987014</v>
      </c>
      <c r="H185" s="1">
        <v>45194</v>
      </c>
      <c r="I185">
        <v>129.36000000000001</v>
      </c>
      <c r="J185">
        <v>131.78</v>
      </c>
      <c r="K185">
        <v>128.77000000000001</v>
      </c>
      <c r="L185">
        <v>131.27000000000001</v>
      </c>
      <c r="M185">
        <v>46017825</v>
      </c>
      <c r="O185" s="1">
        <v>45194</v>
      </c>
      <c r="P185">
        <v>129.36099999999999</v>
      </c>
      <c r="Q185">
        <v>130.696</v>
      </c>
      <c r="R185">
        <v>128.494</v>
      </c>
      <c r="S185">
        <v>130.636</v>
      </c>
      <c r="T185">
        <v>20167488</v>
      </c>
      <c r="V185" s="1">
        <v>45194</v>
      </c>
      <c r="W185">
        <v>511.45</v>
      </c>
      <c r="X185">
        <v>514.245</v>
      </c>
      <c r="Y185">
        <v>507.22</v>
      </c>
      <c r="Z185">
        <v>511.6</v>
      </c>
      <c r="AA185">
        <v>2219542</v>
      </c>
      <c r="AC185" s="1">
        <v>45194</v>
      </c>
      <c r="AD185">
        <v>205</v>
      </c>
      <c r="AE185">
        <v>206.53</v>
      </c>
      <c r="AF185">
        <v>203.87</v>
      </c>
      <c r="AG185">
        <v>206.34</v>
      </c>
      <c r="AH185">
        <v>4067309</v>
      </c>
      <c r="AJ185" s="1">
        <v>45194</v>
      </c>
      <c r="AK185">
        <v>110.524</v>
      </c>
      <c r="AL185">
        <v>111.928</v>
      </c>
      <c r="AM185">
        <v>110.26</v>
      </c>
      <c r="AN185">
        <v>111.896</v>
      </c>
      <c r="AO185">
        <v>4007345</v>
      </c>
      <c r="AQ185" s="1">
        <v>45194</v>
      </c>
      <c r="AR185">
        <v>118.714</v>
      </c>
      <c r="AS185">
        <v>121.901</v>
      </c>
      <c r="AT185">
        <v>118.38800000000001</v>
      </c>
      <c r="AU185">
        <v>121.645</v>
      </c>
      <c r="AV185">
        <v>4972891</v>
      </c>
      <c r="AX185" s="1">
        <v>45194</v>
      </c>
      <c r="AY185">
        <v>130.80000000000001</v>
      </c>
      <c r="AZ185">
        <v>134.25</v>
      </c>
      <c r="BA185">
        <v>130.80000000000001</v>
      </c>
      <c r="BB185">
        <v>134.13999999999999</v>
      </c>
      <c r="BC185">
        <v>4154503</v>
      </c>
      <c r="BE185" s="1">
        <v>45194</v>
      </c>
      <c r="BF185">
        <v>138.72999999999999</v>
      </c>
      <c r="BG185">
        <v>140.04</v>
      </c>
      <c r="BH185">
        <v>138.18</v>
      </c>
      <c r="BI185">
        <v>140.01</v>
      </c>
      <c r="BJ185">
        <v>3910744</v>
      </c>
      <c r="BL185" s="1">
        <v>45194</v>
      </c>
      <c r="BM185">
        <v>441.77</v>
      </c>
      <c r="BN185">
        <v>444.40989999999999</v>
      </c>
      <c r="BO185">
        <v>435.58</v>
      </c>
      <c r="BP185">
        <v>440.02</v>
      </c>
      <c r="BQ185">
        <v>1006896</v>
      </c>
      <c r="BS185" s="1">
        <v>45194</v>
      </c>
      <c r="BT185">
        <v>420.76</v>
      </c>
      <c r="BU185">
        <v>423.798</v>
      </c>
      <c r="BV185">
        <v>420.31700000000001</v>
      </c>
      <c r="BW185">
        <v>423.76</v>
      </c>
      <c r="BX185">
        <v>72291345</v>
      </c>
    </row>
    <row r="186" spans="1:76" x14ac:dyDescent="0.45">
      <c r="A186" s="1">
        <v>45195</v>
      </c>
      <c r="B186">
        <v>297.66000000000003</v>
      </c>
      <c r="C186">
        <v>300.29989999999998</v>
      </c>
      <c r="D186">
        <v>296.01010000000002</v>
      </c>
      <c r="E186">
        <v>298.95999999999998</v>
      </c>
      <c r="F186">
        <v>19417161</v>
      </c>
      <c r="H186" s="1">
        <v>45195</v>
      </c>
      <c r="I186">
        <v>130.12</v>
      </c>
      <c r="J186">
        <v>130.38999999999999</v>
      </c>
      <c r="K186">
        <v>125.28</v>
      </c>
      <c r="L186">
        <v>125.98</v>
      </c>
      <c r="M186">
        <v>73048207</v>
      </c>
      <c r="O186" s="1">
        <v>45195</v>
      </c>
      <c r="P186">
        <v>129.30099999999999</v>
      </c>
      <c r="Q186">
        <v>129.893</v>
      </c>
      <c r="R186">
        <v>126.761</v>
      </c>
      <c r="S186">
        <v>128.101</v>
      </c>
      <c r="T186">
        <v>25811936</v>
      </c>
      <c r="V186" s="1">
        <v>45195</v>
      </c>
      <c r="W186">
        <v>510.14</v>
      </c>
      <c r="X186">
        <v>510.14</v>
      </c>
      <c r="Y186">
        <v>502.01</v>
      </c>
      <c r="Z186">
        <v>506.3</v>
      </c>
      <c r="AA186">
        <v>2375405</v>
      </c>
      <c r="AC186" s="1">
        <v>45195</v>
      </c>
      <c r="AD186">
        <v>205.47</v>
      </c>
      <c r="AE186">
        <v>206.44</v>
      </c>
      <c r="AF186">
        <v>201.28</v>
      </c>
      <c r="AG186">
        <v>202.49</v>
      </c>
      <c r="AH186">
        <v>5404503</v>
      </c>
      <c r="AJ186" s="1">
        <v>45195</v>
      </c>
      <c r="AK186">
        <v>110.712</v>
      </c>
      <c r="AL186">
        <v>110.95</v>
      </c>
      <c r="AM186">
        <v>107.726</v>
      </c>
      <c r="AN186">
        <v>108.926</v>
      </c>
      <c r="AO186">
        <v>7546855</v>
      </c>
      <c r="AQ186" s="1">
        <v>45195</v>
      </c>
      <c r="AR186">
        <v>120.941</v>
      </c>
      <c r="AS186">
        <v>121.464</v>
      </c>
      <c r="AT186">
        <v>119.38500000000001</v>
      </c>
      <c r="AU186">
        <v>120.179</v>
      </c>
      <c r="AV186">
        <v>5523997</v>
      </c>
      <c r="AX186" s="1">
        <v>45195</v>
      </c>
      <c r="AY186">
        <v>132.78</v>
      </c>
      <c r="AZ186">
        <v>133.94</v>
      </c>
      <c r="BA186">
        <v>131.16999999999999</v>
      </c>
      <c r="BB186">
        <v>132.28</v>
      </c>
      <c r="BC186">
        <v>4194040</v>
      </c>
      <c r="BE186" s="1">
        <v>45195</v>
      </c>
      <c r="BF186">
        <v>140.01</v>
      </c>
      <c r="BG186">
        <v>141.28</v>
      </c>
      <c r="BH186">
        <v>139.62549999999999</v>
      </c>
      <c r="BI186">
        <v>140.46</v>
      </c>
      <c r="BJ186">
        <v>4660999</v>
      </c>
      <c r="BL186" s="1">
        <v>45195</v>
      </c>
      <c r="BM186">
        <v>429.9</v>
      </c>
      <c r="BN186">
        <v>437.66</v>
      </c>
      <c r="BO186">
        <v>426.01029999999997</v>
      </c>
      <c r="BP186">
        <v>428.72</v>
      </c>
      <c r="BQ186">
        <v>983612</v>
      </c>
      <c r="BS186" s="1">
        <v>45195</v>
      </c>
      <c r="BT186">
        <v>420.68</v>
      </c>
      <c r="BU186">
        <v>421.39699999999999</v>
      </c>
      <c r="BV186">
        <v>416.69099999999997</v>
      </c>
      <c r="BW186">
        <v>417.53199999999998</v>
      </c>
      <c r="BX186">
        <v>98090883</v>
      </c>
    </row>
    <row r="187" spans="1:76" x14ac:dyDescent="0.45">
      <c r="A187" s="1">
        <v>45196</v>
      </c>
      <c r="B187">
        <v>300.45</v>
      </c>
      <c r="C187">
        <v>301.29969999999997</v>
      </c>
      <c r="D187">
        <v>286.79000000000002</v>
      </c>
      <c r="E187">
        <v>297.74</v>
      </c>
      <c r="F187">
        <v>36429835</v>
      </c>
      <c r="H187" s="1">
        <v>45196</v>
      </c>
      <c r="I187">
        <v>125.76</v>
      </c>
      <c r="J187">
        <v>127.48</v>
      </c>
      <c r="K187">
        <v>124.13</v>
      </c>
      <c r="L187">
        <v>125.98</v>
      </c>
      <c r="M187">
        <v>66553449</v>
      </c>
      <c r="O187" s="1">
        <v>45196</v>
      </c>
      <c r="P187">
        <v>128.10599999999999</v>
      </c>
      <c r="Q187">
        <v>130.423</v>
      </c>
      <c r="R187">
        <v>128.10599999999999</v>
      </c>
      <c r="S187">
        <v>130.06800000000001</v>
      </c>
      <c r="T187">
        <v>22828910</v>
      </c>
      <c r="V187" s="1">
        <v>45196</v>
      </c>
      <c r="W187">
        <v>507.51</v>
      </c>
      <c r="X187">
        <v>509.25</v>
      </c>
      <c r="Y187">
        <v>498.69549999999998</v>
      </c>
      <c r="Z187">
        <v>502.6</v>
      </c>
      <c r="AA187">
        <v>3311103</v>
      </c>
      <c r="AC187" s="1">
        <v>45196</v>
      </c>
      <c r="AD187">
        <v>202.99</v>
      </c>
      <c r="AE187">
        <v>203.93</v>
      </c>
      <c r="AF187">
        <v>200.94</v>
      </c>
      <c r="AG187">
        <v>202.73</v>
      </c>
      <c r="AH187">
        <v>4123766</v>
      </c>
      <c r="AJ187" s="1">
        <v>45196</v>
      </c>
      <c r="AK187">
        <v>109.91200000000001</v>
      </c>
      <c r="AL187">
        <v>110.35599999999999</v>
      </c>
      <c r="AM187">
        <v>108.08</v>
      </c>
      <c r="AN187">
        <v>109.276</v>
      </c>
      <c r="AO187">
        <v>5081235</v>
      </c>
      <c r="AQ187" s="1">
        <v>45196</v>
      </c>
      <c r="AR187">
        <v>120.482</v>
      </c>
      <c r="AS187">
        <v>121.765</v>
      </c>
      <c r="AT187">
        <v>119.77800000000001</v>
      </c>
      <c r="AU187">
        <v>121.045</v>
      </c>
      <c r="AV187">
        <v>4543415</v>
      </c>
      <c r="AX187" s="1">
        <v>45196</v>
      </c>
      <c r="AY187">
        <v>133.80000000000001</v>
      </c>
      <c r="AZ187">
        <v>134.9</v>
      </c>
      <c r="BA187">
        <v>131.22</v>
      </c>
      <c r="BB187">
        <v>134.03</v>
      </c>
      <c r="BC187">
        <v>3771335</v>
      </c>
      <c r="BE187" s="1">
        <v>45196</v>
      </c>
      <c r="BF187">
        <v>140.31</v>
      </c>
      <c r="BG187">
        <v>140.84</v>
      </c>
      <c r="BH187">
        <v>138.63</v>
      </c>
      <c r="BI187">
        <v>139.69999999999999</v>
      </c>
      <c r="BJ187">
        <v>3397047</v>
      </c>
      <c r="BL187" s="1">
        <v>45196</v>
      </c>
      <c r="BM187">
        <v>428.73</v>
      </c>
      <c r="BN187">
        <v>435.16500000000002</v>
      </c>
      <c r="BO187">
        <v>428.19</v>
      </c>
      <c r="BP187">
        <v>433.42</v>
      </c>
      <c r="BQ187">
        <v>1062617</v>
      </c>
      <c r="BS187" s="1">
        <v>45196</v>
      </c>
      <c r="BT187">
        <v>418.72</v>
      </c>
      <c r="BU187">
        <v>419.28899999999999</v>
      </c>
      <c r="BV187">
        <v>414.01400000000001</v>
      </c>
      <c r="BW187">
        <v>417.70100000000002</v>
      </c>
      <c r="BX187">
        <v>106798961</v>
      </c>
    </row>
    <row r="188" spans="1:76" x14ac:dyDescent="0.45">
      <c r="A188" s="1">
        <v>45197</v>
      </c>
      <c r="B188">
        <v>298.935</v>
      </c>
      <c r="C188">
        <v>306.32990000000001</v>
      </c>
      <c r="D188">
        <v>296.7</v>
      </c>
      <c r="E188">
        <v>303.95999999999998</v>
      </c>
      <c r="F188">
        <v>22167075</v>
      </c>
      <c r="H188" s="1">
        <v>45197</v>
      </c>
      <c r="I188">
        <v>124.04</v>
      </c>
      <c r="J188">
        <v>126.5801</v>
      </c>
      <c r="K188">
        <v>123.04</v>
      </c>
      <c r="L188">
        <v>125.98</v>
      </c>
      <c r="M188">
        <v>54554968</v>
      </c>
      <c r="O188" s="1">
        <v>45197</v>
      </c>
      <c r="P188">
        <v>129.37100000000001</v>
      </c>
      <c r="Q188">
        <v>132.81899999999999</v>
      </c>
      <c r="R188">
        <v>129.321</v>
      </c>
      <c r="S188">
        <v>131.83199999999999</v>
      </c>
      <c r="T188">
        <v>22594744</v>
      </c>
      <c r="V188" s="1">
        <v>45197</v>
      </c>
      <c r="W188">
        <v>500</v>
      </c>
      <c r="X188">
        <v>508.67500000000001</v>
      </c>
      <c r="Y188">
        <v>499.25</v>
      </c>
      <c r="Z188">
        <v>504.67</v>
      </c>
      <c r="AA188">
        <v>2720174</v>
      </c>
      <c r="AC188" s="1">
        <v>45197</v>
      </c>
      <c r="AD188">
        <v>200.76</v>
      </c>
      <c r="AE188">
        <v>205.15</v>
      </c>
      <c r="AF188">
        <v>199.55029999999999</v>
      </c>
      <c r="AG188">
        <v>203.2</v>
      </c>
      <c r="AH188">
        <v>4344035</v>
      </c>
      <c r="AJ188" s="1">
        <v>45197</v>
      </c>
      <c r="AK188">
        <v>106.80200000000001</v>
      </c>
      <c r="AL188">
        <v>111.23</v>
      </c>
      <c r="AM188">
        <v>105.6</v>
      </c>
      <c r="AN188">
        <v>110.70399999999999</v>
      </c>
      <c r="AO188">
        <v>5790370</v>
      </c>
      <c r="AQ188" s="1">
        <v>45197</v>
      </c>
      <c r="AR188">
        <v>121.045</v>
      </c>
      <c r="AS188">
        <v>122.399</v>
      </c>
      <c r="AT188">
        <v>120.22</v>
      </c>
      <c r="AU188">
        <v>121.91500000000001</v>
      </c>
      <c r="AV188">
        <v>6887755</v>
      </c>
      <c r="AX188" s="1">
        <v>45197</v>
      </c>
      <c r="AY188">
        <v>133.65</v>
      </c>
      <c r="AZ188">
        <v>138.22999999999999</v>
      </c>
      <c r="BA188">
        <v>132.8801</v>
      </c>
      <c r="BB188">
        <v>136.47</v>
      </c>
      <c r="BC188">
        <v>4058877</v>
      </c>
      <c r="BE188" s="1">
        <v>45197</v>
      </c>
      <c r="BF188">
        <v>140.22999999999999</v>
      </c>
      <c r="BG188">
        <v>140.76</v>
      </c>
      <c r="BH188">
        <v>139.22</v>
      </c>
      <c r="BI188">
        <v>139.69999999999999</v>
      </c>
      <c r="BJ188">
        <v>2791946</v>
      </c>
      <c r="BL188" s="1">
        <v>45197</v>
      </c>
      <c r="BM188">
        <v>433.42</v>
      </c>
      <c r="BN188">
        <v>445.4</v>
      </c>
      <c r="BO188">
        <v>432.17</v>
      </c>
      <c r="BP188">
        <v>444.48</v>
      </c>
      <c r="BQ188">
        <v>796710</v>
      </c>
      <c r="BS188" s="1">
        <v>45197</v>
      </c>
      <c r="BT188">
        <v>417.142</v>
      </c>
      <c r="BU188">
        <v>421.81599999999997</v>
      </c>
      <c r="BV188">
        <v>416.54199999999997</v>
      </c>
      <c r="BW188">
        <v>420.12200000000001</v>
      </c>
      <c r="BX188">
        <v>94102590</v>
      </c>
    </row>
    <row r="189" spans="1:76" x14ac:dyDescent="0.45">
      <c r="A189" s="1">
        <v>45198</v>
      </c>
      <c r="B189">
        <v>307.38</v>
      </c>
      <c r="C189">
        <v>310.64</v>
      </c>
      <c r="D189">
        <v>299.36</v>
      </c>
      <c r="E189">
        <v>300.20999999999998</v>
      </c>
      <c r="F189">
        <v>25373695</v>
      </c>
      <c r="H189" s="1">
        <v>45198</v>
      </c>
      <c r="I189">
        <v>128.19999999999999</v>
      </c>
      <c r="J189">
        <v>129.15</v>
      </c>
      <c r="K189">
        <v>126.32</v>
      </c>
      <c r="L189">
        <v>127.12</v>
      </c>
      <c r="M189">
        <v>62411730</v>
      </c>
      <c r="O189" s="1">
        <v>45198</v>
      </c>
      <c r="P189">
        <v>132.79900000000001</v>
      </c>
      <c r="Q189">
        <v>133.566</v>
      </c>
      <c r="R189">
        <v>129.88900000000001</v>
      </c>
      <c r="S189">
        <v>130.38800000000001</v>
      </c>
      <c r="T189">
        <v>30971659</v>
      </c>
      <c r="V189" s="1">
        <v>45198</v>
      </c>
      <c r="W189">
        <v>505.44</v>
      </c>
      <c r="X189">
        <v>518.58000000000004</v>
      </c>
      <c r="Y189">
        <v>505.44</v>
      </c>
      <c r="Z189">
        <v>509.9</v>
      </c>
      <c r="AA189">
        <v>2796314</v>
      </c>
      <c r="AC189" s="1">
        <v>45198</v>
      </c>
      <c r="AD189">
        <v>205.08</v>
      </c>
      <c r="AE189">
        <v>207.79</v>
      </c>
      <c r="AF189">
        <v>202.1</v>
      </c>
      <c r="AG189">
        <v>202.78</v>
      </c>
      <c r="AH189">
        <v>4405143</v>
      </c>
      <c r="AJ189" s="1">
        <v>45198</v>
      </c>
      <c r="AK189">
        <v>112.17400000000001</v>
      </c>
      <c r="AL189">
        <v>113.235</v>
      </c>
      <c r="AM189">
        <v>111.702</v>
      </c>
      <c r="AN189">
        <v>111.792</v>
      </c>
      <c r="AO189">
        <v>6685985</v>
      </c>
      <c r="AQ189" s="1">
        <v>45198</v>
      </c>
      <c r="AR189">
        <v>122.565</v>
      </c>
      <c r="AS189">
        <v>123.178</v>
      </c>
      <c r="AT189">
        <v>120.461</v>
      </c>
      <c r="AU189">
        <v>121.096</v>
      </c>
      <c r="AV189">
        <v>6427617</v>
      </c>
      <c r="AX189" s="1">
        <v>45198</v>
      </c>
      <c r="AY189">
        <v>138.05000000000001</v>
      </c>
      <c r="AZ189">
        <v>141.07499999999999</v>
      </c>
      <c r="BA189">
        <v>136.36000000000001</v>
      </c>
      <c r="BB189">
        <v>137.21</v>
      </c>
      <c r="BC189">
        <v>4782071</v>
      </c>
      <c r="BE189" s="1">
        <v>45198</v>
      </c>
      <c r="BF189">
        <v>139.66999999999999</v>
      </c>
      <c r="BG189">
        <v>140.88990000000001</v>
      </c>
      <c r="BH189">
        <v>139.56</v>
      </c>
      <c r="BI189">
        <v>140.05000000000001</v>
      </c>
      <c r="BJ189">
        <v>2804755</v>
      </c>
      <c r="BL189" s="1">
        <v>45198</v>
      </c>
      <c r="BM189">
        <v>446.6</v>
      </c>
      <c r="BN189">
        <v>447.42</v>
      </c>
      <c r="BO189">
        <v>437.05</v>
      </c>
      <c r="BP189">
        <v>439.82</v>
      </c>
      <c r="BQ189">
        <v>921423</v>
      </c>
      <c r="BS189" s="1">
        <v>45198</v>
      </c>
      <c r="BT189">
        <v>423.21</v>
      </c>
      <c r="BU189">
        <v>423.38600000000002</v>
      </c>
      <c r="BV189">
        <v>417.56200000000001</v>
      </c>
      <c r="BW189">
        <v>419.10300000000001</v>
      </c>
      <c r="BX189">
        <v>117412442</v>
      </c>
    </row>
    <row r="190" spans="1:76" x14ac:dyDescent="0.45">
      <c r="A190" s="1">
        <v>45201</v>
      </c>
      <c r="B190">
        <v>302.74</v>
      </c>
      <c r="C190">
        <v>307.18</v>
      </c>
      <c r="D190">
        <v>301.63</v>
      </c>
      <c r="E190">
        <v>306.82</v>
      </c>
      <c r="F190">
        <v>16265571</v>
      </c>
      <c r="H190" s="1">
        <v>45201</v>
      </c>
      <c r="I190">
        <v>127.28</v>
      </c>
      <c r="J190">
        <v>130.47</v>
      </c>
      <c r="K190">
        <v>126.54</v>
      </c>
      <c r="L190">
        <v>129.46</v>
      </c>
      <c r="M190">
        <v>48029744</v>
      </c>
      <c r="O190" s="1">
        <v>45201</v>
      </c>
      <c r="P190">
        <v>130.73599999999999</v>
      </c>
      <c r="Q190">
        <v>133.935</v>
      </c>
      <c r="R190">
        <v>130.696</v>
      </c>
      <c r="S190">
        <v>133.685</v>
      </c>
      <c r="T190">
        <v>22368834</v>
      </c>
      <c r="V190" s="1">
        <v>45201</v>
      </c>
      <c r="W190">
        <v>508.24</v>
      </c>
      <c r="X190">
        <v>522.40499999999997</v>
      </c>
      <c r="Y190">
        <v>508.24</v>
      </c>
      <c r="Z190">
        <v>521.13</v>
      </c>
      <c r="AA190">
        <v>2411478</v>
      </c>
      <c r="AC190" s="1">
        <v>45201</v>
      </c>
      <c r="AD190">
        <v>200.8</v>
      </c>
      <c r="AE190">
        <v>205.11</v>
      </c>
      <c r="AF190">
        <v>200.52</v>
      </c>
      <c r="AG190">
        <v>203.71</v>
      </c>
      <c r="AH190">
        <v>3745684</v>
      </c>
      <c r="AJ190" s="1">
        <v>45201</v>
      </c>
      <c r="AK190">
        <v>110.95</v>
      </c>
      <c r="AL190">
        <v>112.03400000000001</v>
      </c>
      <c r="AM190">
        <v>109.95699999999999</v>
      </c>
      <c r="AN190">
        <v>111.04600000000001</v>
      </c>
      <c r="AO190">
        <v>4969875</v>
      </c>
      <c r="AQ190" s="1">
        <v>45201</v>
      </c>
      <c r="AR190">
        <v>120.619</v>
      </c>
      <c r="AS190">
        <v>122.218</v>
      </c>
      <c r="AT190">
        <v>120.425</v>
      </c>
      <c r="AU190">
        <v>121.48099999999999</v>
      </c>
      <c r="AV190">
        <v>4093184</v>
      </c>
      <c r="AX190" s="1">
        <v>45201</v>
      </c>
      <c r="AY190">
        <v>136.55000000000001</v>
      </c>
      <c r="AZ190">
        <v>138</v>
      </c>
      <c r="BA190">
        <v>135.36000000000001</v>
      </c>
      <c r="BB190">
        <v>136.56</v>
      </c>
      <c r="BC190">
        <v>3489091</v>
      </c>
      <c r="BE190" s="1">
        <v>45201</v>
      </c>
      <c r="BF190">
        <v>139.91999999999999</v>
      </c>
      <c r="BG190">
        <v>140.48500000000001</v>
      </c>
      <c r="BH190">
        <v>138.54</v>
      </c>
      <c r="BI190">
        <v>139.26</v>
      </c>
      <c r="BJ190">
        <v>2935516</v>
      </c>
      <c r="BL190" s="1">
        <v>45201</v>
      </c>
      <c r="BM190">
        <v>440.13</v>
      </c>
      <c r="BN190">
        <v>446.03</v>
      </c>
      <c r="BO190">
        <v>435</v>
      </c>
      <c r="BP190">
        <v>438.5</v>
      </c>
      <c r="BQ190">
        <v>976316</v>
      </c>
      <c r="BS190" s="1">
        <v>45201</v>
      </c>
      <c r="BT190">
        <v>418.25799999999998</v>
      </c>
      <c r="BU190">
        <v>420.2</v>
      </c>
      <c r="BV190">
        <v>416.14299999999997</v>
      </c>
      <c r="BW190">
        <v>418.935</v>
      </c>
      <c r="BX190">
        <v>85473768</v>
      </c>
    </row>
    <row r="191" spans="1:76" x14ac:dyDescent="0.45">
      <c r="A191" s="1">
        <v>45202</v>
      </c>
      <c r="B191">
        <v>304.26</v>
      </c>
      <c r="C191">
        <v>306.77</v>
      </c>
      <c r="D191">
        <v>299.64</v>
      </c>
      <c r="E191">
        <v>300.94</v>
      </c>
      <c r="F191">
        <v>17362250</v>
      </c>
      <c r="H191" s="1">
        <v>45202</v>
      </c>
      <c r="I191">
        <v>128.06</v>
      </c>
      <c r="J191">
        <v>128.52000000000001</v>
      </c>
      <c r="K191">
        <v>124.2544</v>
      </c>
      <c r="L191">
        <v>124.72</v>
      </c>
      <c r="M191">
        <v>51564991</v>
      </c>
      <c r="O191" s="1">
        <v>45202</v>
      </c>
      <c r="P191">
        <v>133.45599999999999</v>
      </c>
      <c r="Q191">
        <v>133.77500000000001</v>
      </c>
      <c r="R191">
        <v>131.363</v>
      </c>
      <c r="S191">
        <v>131.952</v>
      </c>
      <c r="T191">
        <v>23072739</v>
      </c>
      <c r="V191" s="1">
        <v>45202</v>
      </c>
      <c r="W191">
        <v>517.52</v>
      </c>
      <c r="X191">
        <v>520.49</v>
      </c>
      <c r="Y191">
        <v>504.55</v>
      </c>
      <c r="Z191">
        <v>507.03</v>
      </c>
      <c r="AA191">
        <v>2004074</v>
      </c>
      <c r="AC191" s="1">
        <v>45202</v>
      </c>
      <c r="AD191">
        <v>202.75</v>
      </c>
      <c r="AE191">
        <v>203.565</v>
      </c>
      <c r="AF191">
        <v>197.42</v>
      </c>
      <c r="AG191">
        <v>199.83</v>
      </c>
      <c r="AH191">
        <v>4622359</v>
      </c>
      <c r="AJ191" s="1">
        <v>45202</v>
      </c>
      <c r="AK191">
        <v>110.4</v>
      </c>
      <c r="AL191">
        <v>111.27</v>
      </c>
      <c r="AM191">
        <v>107.38200000000001</v>
      </c>
      <c r="AN191">
        <v>108.248</v>
      </c>
      <c r="AO191">
        <v>6860750</v>
      </c>
      <c r="AQ191" s="1">
        <v>45202</v>
      </c>
      <c r="AR191">
        <v>119.959</v>
      </c>
      <c r="AS191">
        <v>121.233</v>
      </c>
      <c r="AT191">
        <v>117.68</v>
      </c>
      <c r="AU191">
        <v>118.224</v>
      </c>
      <c r="AV191">
        <v>5813812</v>
      </c>
      <c r="AX191" s="1">
        <v>45202</v>
      </c>
      <c r="AY191">
        <v>132.16999999999999</v>
      </c>
      <c r="AZ191">
        <v>133.41</v>
      </c>
      <c r="BA191">
        <v>126.49</v>
      </c>
      <c r="BB191">
        <v>127.73</v>
      </c>
      <c r="BC191">
        <v>9019737</v>
      </c>
      <c r="BE191" s="1">
        <v>45202</v>
      </c>
      <c r="BF191">
        <v>138.76</v>
      </c>
      <c r="BG191">
        <v>138.76</v>
      </c>
      <c r="BH191">
        <v>136.21</v>
      </c>
      <c r="BI191">
        <v>136.43</v>
      </c>
      <c r="BJ191">
        <v>4468185</v>
      </c>
      <c r="BL191" s="1">
        <v>45202</v>
      </c>
      <c r="BM191">
        <v>435.26</v>
      </c>
      <c r="BN191">
        <v>440.40499999999997</v>
      </c>
      <c r="BO191">
        <v>430.4</v>
      </c>
      <c r="BP191">
        <v>432.17</v>
      </c>
      <c r="BQ191">
        <v>865560</v>
      </c>
      <c r="BS191" s="1">
        <v>45202</v>
      </c>
      <c r="BT191">
        <v>416.73099999999999</v>
      </c>
      <c r="BU191">
        <v>418.99700000000001</v>
      </c>
      <c r="BV191">
        <v>411.94499999999999</v>
      </c>
      <c r="BW191">
        <v>413.327</v>
      </c>
      <c r="BX191">
        <v>105834825</v>
      </c>
    </row>
    <row r="192" spans="1:76" x14ac:dyDescent="0.45">
      <c r="A192" s="1">
        <v>45203</v>
      </c>
      <c r="B192">
        <v>298.72500000000002</v>
      </c>
      <c r="C192">
        <v>306.89999999999998</v>
      </c>
      <c r="D192">
        <v>298.5</v>
      </c>
      <c r="E192">
        <v>305.58</v>
      </c>
      <c r="F192">
        <v>16880484</v>
      </c>
      <c r="H192" s="1">
        <v>45203</v>
      </c>
      <c r="I192">
        <v>126.06</v>
      </c>
      <c r="J192">
        <v>127.36</v>
      </c>
      <c r="K192">
        <v>125.68</v>
      </c>
      <c r="L192">
        <v>127</v>
      </c>
      <c r="M192">
        <v>44203870</v>
      </c>
      <c r="O192" s="1">
        <v>45203</v>
      </c>
      <c r="P192">
        <v>132.31</v>
      </c>
      <c r="Q192">
        <v>135.08099999999999</v>
      </c>
      <c r="R192">
        <v>132.05199999999999</v>
      </c>
      <c r="S192">
        <v>134.75200000000001</v>
      </c>
      <c r="T192">
        <v>26849274</v>
      </c>
      <c r="V192" s="1">
        <v>45203</v>
      </c>
      <c r="W192">
        <v>511.93</v>
      </c>
      <c r="X192">
        <v>519.76</v>
      </c>
      <c r="Y192">
        <v>510.00009999999997</v>
      </c>
      <c r="Z192">
        <v>518.41999999999996</v>
      </c>
      <c r="AA192">
        <v>2027195</v>
      </c>
      <c r="AC192" s="1">
        <v>45203</v>
      </c>
      <c r="AD192">
        <v>200.88</v>
      </c>
      <c r="AE192">
        <v>202.73990000000001</v>
      </c>
      <c r="AF192">
        <v>199.51</v>
      </c>
      <c r="AG192">
        <v>201.87</v>
      </c>
      <c r="AH192">
        <v>3656350</v>
      </c>
      <c r="AJ192" s="1">
        <v>45203</v>
      </c>
      <c r="AK192">
        <v>108.916</v>
      </c>
      <c r="AL192">
        <v>110.114</v>
      </c>
      <c r="AM192">
        <v>108.328</v>
      </c>
      <c r="AN192">
        <v>109.72799999999999</v>
      </c>
      <c r="AO192">
        <v>3525690</v>
      </c>
      <c r="AQ192" s="1">
        <v>45203</v>
      </c>
      <c r="AR192">
        <v>118.378</v>
      </c>
      <c r="AS192">
        <v>120.13</v>
      </c>
      <c r="AT192">
        <v>118.253</v>
      </c>
      <c r="AU192">
        <v>119.624</v>
      </c>
      <c r="AV192">
        <v>4742848</v>
      </c>
      <c r="AX192" s="1">
        <v>45203</v>
      </c>
      <c r="AY192">
        <v>128.75</v>
      </c>
      <c r="AZ192">
        <v>130.22</v>
      </c>
      <c r="BA192">
        <v>127.295</v>
      </c>
      <c r="BB192">
        <v>127.41</v>
      </c>
      <c r="BC192">
        <v>5822033</v>
      </c>
      <c r="BE192" s="1">
        <v>45203</v>
      </c>
      <c r="BF192">
        <v>136.43</v>
      </c>
      <c r="BG192">
        <v>138.41999999999999</v>
      </c>
      <c r="BH192">
        <v>135.82</v>
      </c>
      <c r="BI192">
        <v>138.06</v>
      </c>
      <c r="BJ192">
        <v>3559365</v>
      </c>
      <c r="BL192" s="1">
        <v>45203</v>
      </c>
      <c r="BM192">
        <v>432.52</v>
      </c>
      <c r="BN192">
        <v>436.7</v>
      </c>
      <c r="BO192">
        <v>429.11500000000001</v>
      </c>
      <c r="BP192">
        <v>432.84</v>
      </c>
      <c r="BQ192">
        <v>783774</v>
      </c>
      <c r="BS192" s="1">
        <v>45203</v>
      </c>
      <c r="BT192">
        <v>413.798</v>
      </c>
      <c r="BU192">
        <v>417.09300000000002</v>
      </c>
      <c r="BV192">
        <v>412.31799999999998</v>
      </c>
      <c r="BW192">
        <v>416.33699999999999</v>
      </c>
      <c r="BX192">
        <v>89201189</v>
      </c>
    </row>
    <row r="193" spans="1:76" x14ac:dyDescent="0.45">
      <c r="A193" s="1">
        <v>45204</v>
      </c>
      <c r="B193">
        <v>304.625</v>
      </c>
      <c r="C193">
        <v>306.20800000000003</v>
      </c>
      <c r="D193">
        <v>299.5</v>
      </c>
      <c r="E193">
        <v>304.79000000000002</v>
      </c>
      <c r="F193">
        <v>19129957</v>
      </c>
      <c r="H193" s="1">
        <v>45204</v>
      </c>
      <c r="I193">
        <v>126.71</v>
      </c>
      <c r="J193">
        <v>126.73</v>
      </c>
      <c r="K193">
        <v>124.33</v>
      </c>
      <c r="L193">
        <v>125.96</v>
      </c>
      <c r="M193">
        <v>39660643</v>
      </c>
      <c r="O193" s="1">
        <v>45204</v>
      </c>
      <c r="P193">
        <v>134.58199999999999</v>
      </c>
      <c r="Q193">
        <v>135.001</v>
      </c>
      <c r="R193">
        <v>132.96799999999999</v>
      </c>
      <c r="S193">
        <v>134.58199999999999</v>
      </c>
      <c r="T193">
        <v>19904510</v>
      </c>
      <c r="V193" s="1">
        <v>45204</v>
      </c>
      <c r="W193">
        <v>519.84</v>
      </c>
      <c r="X193">
        <v>522.60500000000002</v>
      </c>
      <c r="Y193">
        <v>509.23500000000001</v>
      </c>
      <c r="Z193">
        <v>516.44000000000005</v>
      </c>
      <c r="AA193">
        <v>1818976</v>
      </c>
      <c r="AC193" s="1">
        <v>45204</v>
      </c>
      <c r="AD193">
        <v>202</v>
      </c>
      <c r="AE193">
        <v>202.15</v>
      </c>
      <c r="AF193">
        <v>198.49010000000001</v>
      </c>
      <c r="AG193">
        <v>202.01</v>
      </c>
      <c r="AH193">
        <v>3592613</v>
      </c>
      <c r="AJ193" s="1">
        <v>45204</v>
      </c>
      <c r="AK193">
        <v>108.96599999999999</v>
      </c>
      <c r="AL193">
        <v>109.70099999999999</v>
      </c>
      <c r="AM193">
        <v>107.21</v>
      </c>
      <c r="AN193">
        <v>109.434</v>
      </c>
      <c r="AO193">
        <v>3314645</v>
      </c>
      <c r="AQ193" s="1">
        <v>45204</v>
      </c>
      <c r="AR193">
        <v>119.33199999999999</v>
      </c>
      <c r="AS193">
        <v>119.60599999999999</v>
      </c>
      <c r="AT193">
        <v>117.414</v>
      </c>
      <c r="AU193">
        <v>118.536</v>
      </c>
      <c r="AV193">
        <v>4634511</v>
      </c>
      <c r="AX193" s="1">
        <v>45204</v>
      </c>
      <c r="AY193">
        <v>126.54</v>
      </c>
      <c r="AZ193">
        <v>126.62</v>
      </c>
      <c r="BA193">
        <v>121.67</v>
      </c>
      <c r="BB193">
        <v>124.99</v>
      </c>
      <c r="BC193">
        <v>7630208</v>
      </c>
      <c r="BE193" s="1">
        <v>45204</v>
      </c>
      <c r="BF193">
        <v>138.19</v>
      </c>
      <c r="BG193">
        <v>138.55000000000001</v>
      </c>
      <c r="BH193">
        <v>136.84</v>
      </c>
      <c r="BI193">
        <v>137.43</v>
      </c>
      <c r="BJ193">
        <v>3686041</v>
      </c>
      <c r="BL193" s="1">
        <v>45204</v>
      </c>
      <c r="BM193">
        <v>433.29</v>
      </c>
      <c r="BN193">
        <v>434.58</v>
      </c>
      <c r="BO193">
        <v>428.34</v>
      </c>
      <c r="BP193">
        <v>431.78</v>
      </c>
      <c r="BQ193">
        <v>678607</v>
      </c>
      <c r="BS193" s="1">
        <v>45204</v>
      </c>
      <c r="BT193">
        <v>416.04300000000001</v>
      </c>
      <c r="BU193">
        <v>417.03399999999999</v>
      </c>
      <c r="BV193">
        <v>412.91500000000002</v>
      </c>
      <c r="BW193">
        <v>416.18099999999998</v>
      </c>
      <c r="BX193">
        <v>71544927</v>
      </c>
    </row>
    <row r="194" spans="1:76" x14ac:dyDescent="0.45">
      <c r="A194" s="1">
        <v>45205</v>
      </c>
      <c r="B194">
        <v>301.44</v>
      </c>
      <c r="C194">
        <v>316.31</v>
      </c>
      <c r="D194">
        <v>300.91480000000001</v>
      </c>
      <c r="E194">
        <v>315.43</v>
      </c>
      <c r="F194">
        <v>21803856</v>
      </c>
      <c r="H194" s="1">
        <v>45205</v>
      </c>
      <c r="I194">
        <v>124.16</v>
      </c>
      <c r="J194">
        <v>128.44999999999999</v>
      </c>
      <c r="K194">
        <v>124.13</v>
      </c>
      <c r="L194">
        <v>127.96</v>
      </c>
      <c r="M194">
        <v>46836698</v>
      </c>
      <c r="O194" s="1">
        <v>45205</v>
      </c>
      <c r="P194">
        <v>133.52600000000001</v>
      </c>
      <c r="Q194">
        <v>137.65600000000001</v>
      </c>
      <c r="R194">
        <v>133.52600000000001</v>
      </c>
      <c r="S194">
        <v>137.083</v>
      </c>
      <c r="T194">
        <v>27697642</v>
      </c>
      <c r="V194" s="1">
        <v>45205</v>
      </c>
      <c r="W194">
        <v>513.22</v>
      </c>
      <c r="X194">
        <v>531.30999999999995</v>
      </c>
      <c r="Y194">
        <v>509.52</v>
      </c>
      <c r="Z194">
        <v>526.67999999999995</v>
      </c>
      <c r="AA194">
        <v>2526306</v>
      </c>
      <c r="AC194" s="1">
        <v>45205</v>
      </c>
      <c r="AD194">
        <v>200.48</v>
      </c>
      <c r="AE194">
        <v>208.27</v>
      </c>
      <c r="AF194">
        <v>199.89</v>
      </c>
      <c r="AG194">
        <v>207.36</v>
      </c>
      <c r="AH194">
        <v>4989189</v>
      </c>
      <c r="AJ194" s="1">
        <v>45205</v>
      </c>
      <c r="AK194">
        <v>108.578</v>
      </c>
      <c r="AL194">
        <v>113.116</v>
      </c>
      <c r="AM194">
        <v>107.804</v>
      </c>
      <c r="AN194">
        <v>112.14400000000001</v>
      </c>
      <c r="AO194">
        <v>5908350</v>
      </c>
      <c r="AQ194" s="1">
        <v>45205</v>
      </c>
      <c r="AR194">
        <v>117.702</v>
      </c>
      <c r="AS194">
        <v>119.94199999999999</v>
      </c>
      <c r="AT194">
        <v>117.702</v>
      </c>
      <c r="AU194">
        <v>119.742</v>
      </c>
      <c r="AV194">
        <v>5236984</v>
      </c>
      <c r="AX194" s="1">
        <v>45205</v>
      </c>
      <c r="AY194">
        <v>123</v>
      </c>
      <c r="AZ194">
        <v>127.4</v>
      </c>
      <c r="BA194">
        <v>122.02</v>
      </c>
      <c r="BB194">
        <v>126.36</v>
      </c>
      <c r="BC194">
        <v>5153662</v>
      </c>
      <c r="BE194" s="1">
        <v>45205</v>
      </c>
      <c r="BF194">
        <v>137.22999999999999</v>
      </c>
      <c r="BG194">
        <v>139.46</v>
      </c>
      <c r="BH194">
        <v>136.86000000000001</v>
      </c>
      <c r="BI194">
        <v>139.03</v>
      </c>
      <c r="BJ194">
        <v>4871142</v>
      </c>
      <c r="BL194" s="1">
        <v>45205</v>
      </c>
      <c r="BM194">
        <v>428.69</v>
      </c>
      <c r="BN194">
        <v>435.65</v>
      </c>
      <c r="BO194">
        <v>425.43</v>
      </c>
      <c r="BP194">
        <v>431.16</v>
      </c>
      <c r="BQ194">
        <v>1453858</v>
      </c>
      <c r="BS194" s="1">
        <v>45205</v>
      </c>
      <c r="BT194">
        <v>413.7</v>
      </c>
      <c r="BU194">
        <v>422.67500000000001</v>
      </c>
      <c r="BV194">
        <v>412.35700000000003</v>
      </c>
      <c r="BW194">
        <v>421.12200000000001</v>
      </c>
      <c r="BX194">
        <v>115537690</v>
      </c>
    </row>
    <row r="195" spans="1:76" x14ac:dyDescent="0.45">
      <c r="A195" s="1">
        <v>45208</v>
      </c>
      <c r="B195">
        <v>312.5</v>
      </c>
      <c r="C195">
        <v>320.33</v>
      </c>
      <c r="D195">
        <v>311.82</v>
      </c>
      <c r="E195">
        <v>318.36</v>
      </c>
      <c r="F195">
        <v>22503662</v>
      </c>
      <c r="H195" s="1">
        <v>45208</v>
      </c>
      <c r="I195">
        <v>126.22</v>
      </c>
      <c r="J195">
        <v>128.79</v>
      </c>
      <c r="K195">
        <v>124.76</v>
      </c>
      <c r="L195">
        <v>128.26</v>
      </c>
      <c r="M195">
        <v>38773738</v>
      </c>
      <c r="O195" s="1">
        <v>45208</v>
      </c>
      <c r="P195">
        <v>136.446</v>
      </c>
      <c r="Q195">
        <v>138.43799999999999</v>
      </c>
      <c r="R195">
        <v>135.12</v>
      </c>
      <c r="S195">
        <v>137.91999999999999</v>
      </c>
      <c r="T195">
        <v>19347954</v>
      </c>
      <c r="V195" s="1">
        <v>45208</v>
      </c>
      <c r="W195">
        <v>522</v>
      </c>
      <c r="X195">
        <v>530</v>
      </c>
      <c r="Y195">
        <v>518.75</v>
      </c>
      <c r="Z195">
        <v>529.29</v>
      </c>
      <c r="AA195">
        <v>1713470</v>
      </c>
      <c r="AC195" s="1">
        <v>45208</v>
      </c>
      <c r="AD195">
        <v>204.89</v>
      </c>
      <c r="AE195">
        <v>208.28</v>
      </c>
      <c r="AF195">
        <v>204.69</v>
      </c>
      <c r="AG195">
        <v>207.22</v>
      </c>
      <c r="AH195">
        <v>2781322</v>
      </c>
      <c r="AJ195" s="1">
        <v>45208</v>
      </c>
      <c r="AK195">
        <v>110.97799999999999</v>
      </c>
      <c r="AL195">
        <v>113.13</v>
      </c>
      <c r="AM195">
        <v>110.69</v>
      </c>
      <c r="AN195">
        <v>112.886</v>
      </c>
      <c r="AO195">
        <v>4040985</v>
      </c>
      <c r="AQ195" s="1">
        <v>45208</v>
      </c>
      <c r="AR195">
        <v>118.64</v>
      </c>
      <c r="AS195">
        <v>118.64</v>
      </c>
      <c r="AT195">
        <v>115.22499999999999</v>
      </c>
      <c r="AU195">
        <v>118.182</v>
      </c>
      <c r="AV195">
        <v>6176233</v>
      </c>
      <c r="AX195" s="1">
        <v>45208</v>
      </c>
      <c r="AY195">
        <v>124</v>
      </c>
      <c r="AZ195">
        <v>127.92</v>
      </c>
      <c r="BA195">
        <v>121.81</v>
      </c>
      <c r="BB195">
        <v>127.77</v>
      </c>
      <c r="BC195">
        <v>5092037</v>
      </c>
      <c r="BE195" s="1">
        <v>45208</v>
      </c>
      <c r="BF195">
        <v>139.27000000000001</v>
      </c>
      <c r="BG195">
        <v>140.69999999999999</v>
      </c>
      <c r="BH195">
        <v>138.715</v>
      </c>
      <c r="BI195">
        <v>140.13999999999999</v>
      </c>
      <c r="BJ195">
        <v>3800478</v>
      </c>
      <c r="BL195" s="1">
        <v>45208</v>
      </c>
      <c r="BM195">
        <v>429.17</v>
      </c>
      <c r="BN195">
        <v>444.19</v>
      </c>
      <c r="BO195">
        <v>429.17</v>
      </c>
      <c r="BP195">
        <v>442.42</v>
      </c>
      <c r="BQ195">
        <v>623061</v>
      </c>
      <c r="BS195" s="1">
        <v>45208</v>
      </c>
      <c r="BT195">
        <v>419.19900000000001</v>
      </c>
      <c r="BU195">
        <v>424.39699999999999</v>
      </c>
      <c r="BV195">
        <v>418.642</v>
      </c>
      <c r="BW195">
        <v>423.81700000000001</v>
      </c>
      <c r="BX195">
        <v>81981079</v>
      </c>
    </row>
    <row r="196" spans="1:76" x14ac:dyDescent="0.45">
      <c r="A196" s="1">
        <v>45209</v>
      </c>
      <c r="B196">
        <v>319.12</v>
      </c>
      <c r="C196">
        <v>324.66000000000003</v>
      </c>
      <c r="D196">
        <v>318.16000000000003</v>
      </c>
      <c r="E196">
        <v>321.83999999999997</v>
      </c>
      <c r="F196">
        <v>19037973</v>
      </c>
      <c r="H196" s="1">
        <v>45209</v>
      </c>
      <c r="I196">
        <v>128.82</v>
      </c>
      <c r="J196">
        <v>130.74</v>
      </c>
      <c r="K196">
        <v>128.05000000000001</v>
      </c>
      <c r="L196">
        <v>129.47999999999999</v>
      </c>
      <c r="M196">
        <v>42178619</v>
      </c>
      <c r="O196" s="1">
        <v>45209</v>
      </c>
      <c r="P196">
        <v>138</v>
      </c>
      <c r="Q196">
        <v>139.215</v>
      </c>
      <c r="R196">
        <v>136.834</v>
      </c>
      <c r="S196">
        <v>137.56100000000001</v>
      </c>
      <c r="T196">
        <v>27887342</v>
      </c>
      <c r="V196" s="1">
        <v>45209</v>
      </c>
      <c r="W196">
        <v>530.91</v>
      </c>
      <c r="X196">
        <v>537</v>
      </c>
      <c r="Y196">
        <v>530.4</v>
      </c>
      <c r="Z196">
        <v>532.72</v>
      </c>
      <c r="AA196">
        <v>2090863</v>
      </c>
      <c r="AC196" s="1">
        <v>45209</v>
      </c>
      <c r="AD196">
        <v>207.64</v>
      </c>
      <c r="AE196">
        <v>209.21539999999999</v>
      </c>
      <c r="AF196">
        <v>206.26</v>
      </c>
      <c r="AG196">
        <v>206.88</v>
      </c>
      <c r="AH196">
        <v>4503470</v>
      </c>
      <c r="AJ196" s="1">
        <v>45209</v>
      </c>
      <c r="AK196">
        <v>111.212</v>
      </c>
      <c r="AL196">
        <v>112.937</v>
      </c>
      <c r="AM196">
        <v>109.4</v>
      </c>
      <c r="AN196">
        <v>111.66</v>
      </c>
      <c r="AO196">
        <v>7041295</v>
      </c>
      <c r="AQ196" s="1">
        <v>45209</v>
      </c>
      <c r="AR196">
        <v>118.566</v>
      </c>
      <c r="AS196">
        <v>121.096</v>
      </c>
      <c r="AT196">
        <v>118.392</v>
      </c>
      <c r="AU196">
        <v>120.172</v>
      </c>
      <c r="AV196">
        <v>5614736</v>
      </c>
      <c r="AX196" s="1">
        <v>45209</v>
      </c>
      <c r="AY196">
        <v>127.69</v>
      </c>
      <c r="AZ196">
        <v>132.78</v>
      </c>
      <c r="BA196">
        <v>126.95</v>
      </c>
      <c r="BB196">
        <v>131.59</v>
      </c>
      <c r="BC196">
        <v>5114703</v>
      </c>
      <c r="BE196" s="1">
        <v>45209</v>
      </c>
      <c r="BF196">
        <v>140.22999999999999</v>
      </c>
      <c r="BG196">
        <v>142.47</v>
      </c>
      <c r="BH196">
        <v>140.12</v>
      </c>
      <c r="BI196">
        <v>142.41</v>
      </c>
      <c r="BJ196">
        <v>3761876</v>
      </c>
      <c r="BL196" s="1">
        <v>45209</v>
      </c>
      <c r="BM196">
        <v>441.6</v>
      </c>
      <c r="BN196">
        <v>445.68</v>
      </c>
      <c r="BO196">
        <v>438.63</v>
      </c>
      <c r="BP196">
        <v>444.72</v>
      </c>
      <c r="BQ196">
        <v>727056</v>
      </c>
      <c r="BS196" s="1">
        <v>45209</v>
      </c>
      <c r="BT196">
        <v>424.45499999999998</v>
      </c>
      <c r="BU196">
        <v>428.65</v>
      </c>
      <c r="BV196">
        <v>424.053</v>
      </c>
      <c r="BW196">
        <v>426.024</v>
      </c>
      <c r="BX196">
        <v>80178660</v>
      </c>
    </row>
    <row r="197" spans="1:76" x14ac:dyDescent="0.45">
      <c r="A197" s="1">
        <v>45210</v>
      </c>
      <c r="B197">
        <v>323.005</v>
      </c>
      <c r="C197">
        <v>328.83499999999998</v>
      </c>
      <c r="D197">
        <v>322.95</v>
      </c>
      <c r="E197">
        <v>327.82</v>
      </c>
      <c r="F197">
        <v>22036297</v>
      </c>
      <c r="H197" s="1">
        <v>45210</v>
      </c>
      <c r="I197">
        <v>129.74</v>
      </c>
      <c r="J197">
        <v>132.05000000000001</v>
      </c>
      <c r="K197">
        <v>129.61000000000001</v>
      </c>
      <c r="L197">
        <v>131.83000000000001</v>
      </c>
      <c r="M197">
        <v>40741842</v>
      </c>
      <c r="O197" s="1">
        <v>45210</v>
      </c>
      <c r="P197">
        <v>138.08000000000001</v>
      </c>
      <c r="Q197">
        <v>140.6</v>
      </c>
      <c r="R197">
        <v>138.08000000000001</v>
      </c>
      <c r="S197">
        <v>140.04300000000001</v>
      </c>
      <c r="T197">
        <v>25978136</v>
      </c>
      <c r="V197" s="1">
        <v>45210</v>
      </c>
      <c r="W197">
        <v>538.59</v>
      </c>
      <c r="X197">
        <v>551.34</v>
      </c>
      <c r="Y197">
        <v>536.11</v>
      </c>
      <c r="Z197">
        <v>549.91</v>
      </c>
      <c r="AA197">
        <v>3307461</v>
      </c>
      <c r="AC197" s="1">
        <v>45210</v>
      </c>
      <c r="AD197">
        <v>207.23</v>
      </c>
      <c r="AE197">
        <v>209.2</v>
      </c>
      <c r="AF197">
        <v>204.41</v>
      </c>
      <c r="AG197">
        <v>206.85</v>
      </c>
      <c r="AH197">
        <v>3971001</v>
      </c>
      <c r="AJ197" s="1">
        <v>45210</v>
      </c>
      <c r="AK197">
        <v>112</v>
      </c>
      <c r="AL197">
        <v>113.04</v>
      </c>
      <c r="AM197">
        <v>110.328</v>
      </c>
      <c r="AN197">
        <v>111.73399999999999</v>
      </c>
      <c r="AO197">
        <v>4394210</v>
      </c>
      <c r="AQ197" s="1">
        <v>45210</v>
      </c>
      <c r="AR197">
        <v>121.059</v>
      </c>
      <c r="AS197">
        <v>121.53</v>
      </c>
      <c r="AT197">
        <v>119.35</v>
      </c>
      <c r="AU197">
        <v>120.625</v>
      </c>
      <c r="AV197">
        <v>3697962</v>
      </c>
      <c r="AX197" s="1">
        <v>45210</v>
      </c>
      <c r="AY197">
        <v>132.12</v>
      </c>
      <c r="AZ197">
        <v>132.69</v>
      </c>
      <c r="BA197">
        <v>128.52000000000001</v>
      </c>
      <c r="BB197">
        <v>130</v>
      </c>
      <c r="BC197">
        <v>3456474</v>
      </c>
      <c r="BE197" s="1">
        <v>45210</v>
      </c>
      <c r="BF197">
        <v>142.24</v>
      </c>
      <c r="BG197">
        <v>143.53</v>
      </c>
      <c r="BH197">
        <v>141.71</v>
      </c>
      <c r="BI197">
        <v>143.12</v>
      </c>
      <c r="BJ197">
        <v>3752529</v>
      </c>
      <c r="BL197" s="1">
        <v>45210</v>
      </c>
      <c r="BM197">
        <v>446.19</v>
      </c>
      <c r="BN197">
        <v>450.1</v>
      </c>
      <c r="BO197">
        <v>444.64499999999998</v>
      </c>
      <c r="BP197">
        <v>449.82</v>
      </c>
      <c r="BQ197">
        <v>650635</v>
      </c>
      <c r="BS197" s="1">
        <v>45210</v>
      </c>
      <c r="BT197">
        <v>427.10300000000001</v>
      </c>
      <c r="BU197">
        <v>428.02300000000002</v>
      </c>
      <c r="BV197">
        <v>424.69099999999997</v>
      </c>
      <c r="BW197">
        <v>427.76900000000001</v>
      </c>
      <c r="BX197">
        <v>63700172</v>
      </c>
    </row>
    <row r="198" spans="1:76" x14ac:dyDescent="0.45">
      <c r="A198" s="1">
        <v>45211</v>
      </c>
      <c r="B198">
        <v>328</v>
      </c>
      <c r="C198">
        <v>330.54</v>
      </c>
      <c r="D198">
        <v>322.69</v>
      </c>
      <c r="E198">
        <v>324.16000000000003</v>
      </c>
      <c r="F198">
        <v>20530518</v>
      </c>
      <c r="H198" s="1">
        <v>45211</v>
      </c>
      <c r="I198">
        <v>132.16999999999999</v>
      </c>
      <c r="J198">
        <v>134.47999999999999</v>
      </c>
      <c r="K198">
        <v>131.22999999999999</v>
      </c>
      <c r="L198">
        <v>132.33000000000001</v>
      </c>
      <c r="M198">
        <v>55528581</v>
      </c>
      <c r="O198" s="1">
        <v>45211</v>
      </c>
      <c r="P198">
        <v>140.54</v>
      </c>
      <c r="Q198">
        <v>140.71</v>
      </c>
      <c r="R198">
        <v>137.76</v>
      </c>
      <c r="S198">
        <v>138.46799999999999</v>
      </c>
      <c r="T198">
        <v>24855314</v>
      </c>
      <c r="V198" s="1">
        <v>45211</v>
      </c>
      <c r="W198">
        <v>553.70000000000005</v>
      </c>
      <c r="X198">
        <v>574.4</v>
      </c>
      <c r="Y198">
        <v>552.23</v>
      </c>
      <c r="Z198">
        <v>559.63</v>
      </c>
      <c r="AA198">
        <v>4624024</v>
      </c>
      <c r="AC198" s="1">
        <v>45211</v>
      </c>
      <c r="AD198">
        <v>207.83</v>
      </c>
      <c r="AE198">
        <v>208.58</v>
      </c>
      <c r="AF198">
        <v>203.27</v>
      </c>
      <c r="AG198">
        <v>205.68</v>
      </c>
      <c r="AH198">
        <v>3548635</v>
      </c>
      <c r="AJ198" s="1">
        <v>45211</v>
      </c>
      <c r="AK198">
        <v>112.152</v>
      </c>
      <c r="AL198">
        <v>113.97799999999999</v>
      </c>
      <c r="AM198">
        <v>110.9</v>
      </c>
      <c r="AN198">
        <v>112.03</v>
      </c>
      <c r="AO198">
        <v>4123120</v>
      </c>
      <c r="AQ198" s="1">
        <v>45211</v>
      </c>
      <c r="AR198">
        <v>120.45099999999999</v>
      </c>
      <c r="AS198">
        <v>121.187</v>
      </c>
      <c r="AT198">
        <v>118.934</v>
      </c>
      <c r="AU198">
        <v>119.724</v>
      </c>
      <c r="AV198">
        <v>4372073</v>
      </c>
      <c r="AX198" s="1">
        <v>45211</v>
      </c>
      <c r="AY198">
        <v>130.29</v>
      </c>
      <c r="AZ198">
        <v>130.41</v>
      </c>
      <c r="BA198">
        <v>124.82</v>
      </c>
      <c r="BB198">
        <v>125.97</v>
      </c>
      <c r="BC198">
        <v>4023286</v>
      </c>
      <c r="BE198" s="1">
        <v>45211</v>
      </c>
      <c r="BF198">
        <v>143.56</v>
      </c>
      <c r="BG198">
        <v>143.88999999999999</v>
      </c>
      <c r="BH198">
        <v>139.74</v>
      </c>
      <c r="BI198">
        <v>141.13999999999999</v>
      </c>
      <c r="BJ198">
        <v>4125892</v>
      </c>
      <c r="BL198" s="1">
        <v>45211</v>
      </c>
      <c r="BM198">
        <v>450.87</v>
      </c>
      <c r="BN198">
        <v>451.91</v>
      </c>
      <c r="BO198">
        <v>445.38</v>
      </c>
      <c r="BP198">
        <v>447.68</v>
      </c>
      <c r="BQ198">
        <v>706334</v>
      </c>
      <c r="BS198" s="1">
        <v>45211</v>
      </c>
      <c r="BT198">
        <v>428.387</v>
      </c>
      <c r="BU198">
        <v>428.76499999999999</v>
      </c>
      <c r="BV198">
        <v>422.779</v>
      </c>
      <c r="BW198">
        <v>425.16</v>
      </c>
      <c r="BX198">
        <v>82776537</v>
      </c>
    </row>
    <row r="199" spans="1:76" x14ac:dyDescent="0.45">
      <c r="A199" s="1">
        <v>45212</v>
      </c>
      <c r="B199">
        <v>323.52999999999997</v>
      </c>
      <c r="C199">
        <v>325.05020000000002</v>
      </c>
      <c r="D199">
        <v>312.37</v>
      </c>
      <c r="E199">
        <v>314.69</v>
      </c>
      <c r="F199">
        <v>21360790</v>
      </c>
      <c r="H199" s="1">
        <v>45212</v>
      </c>
      <c r="I199">
        <v>132.97999999999999</v>
      </c>
      <c r="J199">
        <v>133.31450000000001</v>
      </c>
      <c r="K199">
        <v>128.94999999999999</v>
      </c>
      <c r="L199">
        <v>129.79</v>
      </c>
      <c r="M199">
        <v>45824685</v>
      </c>
      <c r="O199" s="1">
        <v>45212</v>
      </c>
      <c r="P199">
        <v>138.87700000000001</v>
      </c>
      <c r="Q199">
        <v>139.495</v>
      </c>
      <c r="R199">
        <v>136.12100000000001</v>
      </c>
      <c r="S199">
        <v>136.864</v>
      </c>
      <c r="T199">
        <v>23520555</v>
      </c>
      <c r="V199" s="1">
        <v>45212</v>
      </c>
      <c r="W199">
        <v>560</v>
      </c>
      <c r="X199">
        <v>562.89</v>
      </c>
      <c r="Y199">
        <v>546.99</v>
      </c>
      <c r="Z199">
        <v>548.76</v>
      </c>
      <c r="AA199">
        <v>2834091</v>
      </c>
      <c r="AC199" s="1">
        <v>45212</v>
      </c>
      <c r="AD199">
        <v>205.11</v>
      </c>
      <c r="AE199">
        <v>207.14</v>
      </c>
      <c r="AF199">
        <v>203.21</v>
      </c>
      <c r="AG199">
        <v>204.59</v>
      </c>
      <c r="AH199">
        <v>3678409</v>
      </c>
      <c r="AJ199" s="1">
        <v>45212</v>
      </c>
      <c r="AK199">
        <v>111.752</v>
      </c>
      <c r="AL199">
        <v>112.758</v>
      </c>
      <c r="AM199">
        <v>109.812</v>
      </c>
      <c r="AN199">
        <v>109.932</v>
      </c>
      <c r="AO199">
        <v>3887355</v>
      </c>
      <c r="AQ199" s="1">
        <v>45212</v>
      </c>
      <c r="AR199">
        <v>119.48</v>
      </c>
      <c r="AS199">
        <v>120.44799999999999</v>
      </c>
      <c r="AT199">
        <v>115.642</v>
      </c>
      <c r="AU199">
        <v>115.84</v>
      </c>
      <c r="AV199">
        <v>6957713</v>
      </c>
      <c r="AX199" s="1">
        <v>45212</v>
      </c>
      <c r="AY199">
        <v>127.61</v>
      </c>
      <c r="AZ199">
        <v>129.84</v>
      </c>
      <c r="BA199">
        <v>123.55</v>
      </c>
      <c r="BB199">
        <v>124.08</v>
      </c>
      <c r="BC199">
        <v>4929464</v>
      </c>
      <c r="BE199" s="1">
        <v>45212</v>
      </c>
      <c r="BF199">
        <v>141.74</v>
      </c>
      <c r="BG199">
        <v>142.41999999999999</v>
      </c>
      <c r="BH199">
        <v>140.52000000000001</v>
      </c>
      <c r="BI199">
        <v>141.66999999999999</v>
      </c>
      <c r="BJ199">
        <v>3181329</v>
      </c>
      <c r="BL199" s="1">
        <v>45212</v>
      </c>
      <c r="BM199">
        <v>449.76</v>
      </c>
      <c r="BN199">
        <v>451.9</v>
      </c>
      <c r="BO199">
        <v>445.33499999999998</v>
      </c>
      <c r="BP199">
        <v>449.27</v>
      </c>
      <c r="BQ199">
        <v>752647</v>
      </c>
      <c r="BS199" s="1">
        <v>45212</v>
      </c>
      <c r="BT199">
        <v>426.68</v>
      </c>
      <c r="BU199">
        <v>427.89699999999999</v>
      </c>
      <c r="BV199">
        <v>421.45499999999998</v>
      </c>
      <c r="BW199">
        <v>423.04300000000001</v>
      </c>
      <c r="BX199">
        <v>97104242</v>
      </c>
    </row>
    <row r="200" spans="1:76" x14ac:dyDescent="0.45">
      <c r="A200" s="1">
        <v>45215</v>
      </c>
      <c r="B200">
        <v>318.64</v>
      </c>
      <c r="C200">
        <v>321.82</v>
      </c>
      <c r="D200">
        <v>315.52</v>
      </c>
      <c r="E200">
        <v>321.14999999999998</v>
      </c>
      <c r="F200">
        <v>16536114</v>
      </c>
      <c r="H200" s="1">
        <v>45215</v>
      </c>
      <c r="I200">
        <v>130.69</v>
      </c>
      <c r="J200">
        <v>133.07</v>
      </c>
      <c r="K200">
        <v>130.42500000000001</v>
      </c>
      <c r="L200">
        <v>132.55000000000001</v>
      </c>
      <c r="M200">
        <v>42832918</v>
      </c>
      <c r="O200" s="1">
        <v>45215</v>
      </c>
      <c r="P200">
        <v>137.67099999999999</v>
      </c>
      <c r="Q200">
        <v>139.126</v>
      </c>
      <c r="R200">
        <v>137.49100000000001</v>
      </c>
      <c r="S200">
        <v>138.59299999999999</v>
      </c>
      <c r="T200">
        <v>28605193</v>
      </c>
      <c r="V200" s="1">
        <v>45215</v>
      </c>
      <c r="W200">
        <v>553.17999999999995</v>
      </c>
      <c r="X200">
        <v>555.57000000000005</v>
      </c>
      <c r="Y200">
        <v>545.69039999999995</v>
      </c>
      <c r="Z200">
        <v>550.74</v>
      </c>
      <c r="AA200">
        <v>2179737</v>
      </c>
      <c r="AC200" s="1">
        <v>45215</v>
      </c>
      <c r="AD200">
        <v>205.84</v>
      </c>
      <c r="AE200">
        <v>209.49</v>
      </c>
      <c r="AF200">
        <v>205.04</v>
      </c>
      <c r="AG200">
        <v>208.53</v>
      </c>
      <c r="AH200">
        <v>3623223</v>
      </c>
      <c r="AJ200" s="1">
        <v>45215</v>
      </c>
      <c r="AK200">
        <v>109.932</v>
      </c>
      <c r="AL200">
        <v>111.54</v>
      </c>
      <c r="AM200">
        <v>109.3</v>
      </c>
      <c r="AN200">
        <v>110.32599999999999</v>
      </c>
      <c r="AO200">
        <v>4157740</v>
      </c>
      <c r="AQ200" s="1">
        <v>45215</v>
      </c>
      <c r="AR200">
        <v>116.767</v>
      </c>
      <c r="AS200">
        <v>117.80500000000001</v>
      </c>
      <c r="AT200">
        <v>116.27500000000001</v>
      </c>
      <c r="AU200">
        <v>116.48399999999999</v>
      </c>
      <c r="AV200">
        <v>6055264</v>
      </c>
      <c r="AX200" s="1">
        <v>45215</v>
      </c>
      <c r="AY200">
        <v>125.19</v>
      </c>
      <c r="AZ200">
        <v>126.76</v>
      </c>
      <c r="BA200">
        <v>124.1858</v>
      </c>
      <c r="BB200">
        <v>125.19</v>
      </c>
      <c r="BC200">
        <v>2706050</v>
      </c>
      <c r="BE200" s="1">
        <v>45215</v>
      </c>
      <c r="BF200">
        <v>142.88</v>
      </c>
      <c r="BG200">
        <v>143.68</v>
      </c>
      <c r="BH200">
        <v>142.06</v>
      </c>
      <c r="BI200">
        <v>143.24</v>
      </c>
      <c r="BJ200">
        <v>3009298</v>
      </c>
      <c r="BL200" s="1">
        <v>45215</v>
      </c>
      <c r="BM200">
        <v>454.73</v>
      </c>
      <c r="BN200">
        <v>458.3</v>
      </c>
      <c r="BO200">
        <v>453.93</v>
      </c>
      <c r="BP200">
        <v>454.45</v>
      </c>
      <c r="BQ200">
        <v>686447</v>
      </c>
      <c r="BS200" s="1">
        <v>45215</v>
      </c>
      <c r="BT200">
        <v>425.31799999999998</v>
      </c>
      <c r="BU200">
        <v>428.57299999999998</v>
      </c>
      <c r="BV200">
        <v>425.07299999999998</v>
      </c>
      <c r="BW200">
        <v>427.49400000000003</v>
      </c>
      <c r="BX200">
        <v>76941135</v>
      </c>
    </row>
    <row r="201" spans="1:76" x14ac:dyDescent="0.45">
      <c r="A201" s="1">
        <v>45216</v>
      </c>
      <c r="B201">
        <v>318.18</v>
      </c>
      <c r="C201">
        <v>324.39999999999998</v>
      </c>
      <c r="D201">
        <v>317.3</v>
      </c>
      <c r="E201">
        <v>324</v>
      </c>
      <c r="F201">
        <v>16387799</v>
      </c>
      <c r="H201" s="1">
        <v>45216</v>
      </c>
      <c r="I201">
        <v>130.38999999999999</v>
      </c>
      <c r="J201">
        <v>132.58000000000001</v>
      </c>
      <c r="K201">
        <v>128.71</v>
      </c>
      <c r="L201">
        <v>131.47</v>
      </c>
      <c r="M201">
        <v>49344550</v>
      </c>
      <c r="O201" s="1">
        <v>45216</v>
      </c>
      <c r="P201">
        <v>138.12899999999999</v>
      </c>
      <c r="Q201">
        <v>139.39500000000001</v>
      </c>
      <c r="R201">
        <v>136.684</v>
      </c>
      <c r="S201">
        <v>139.215</v>
      </c>
      <c r="T201">
        <v>23601027</v>
      </c>
      <c r="V201" s="1">
        <v>45216</v>
      </c>
      <c r="W201">
        <v>545.41</v>
      </c>
      <c r="X201">
        <v>560.79999999999995</v>
      </c>
      <c r="Y201">
        <v>543.34</v>
      </c>
      <c r="Z201">
        <v>560.09</v>
      </c>
      <c r="AA201">
        <v>2355261</v>
      </c>
      <c r="AC201" s="1">
        <v>45216</v>
      </c>
      <c r="AD201">
        <v>206.49</v>
      </c>
      <c r="AE201">
        <v>211.94</v>
      </c>
      <c r="AF201">
        <v>206</v>
      </c>
      <c r="AG201">
        <v>209.84</v>
      </c>
      <c r="AH201">
        <v>4006090</v>
      </c>
      <c r="AJ201" s="1">
        <v>45216</v>
      </c>
      <c r="AK201">
        <v>109.932</v>
      </c>
      <c r="AL201">
        <v>114.85</v>
      </c>
      <c r="AM201">
        <v>109.76</v>
      </c>
      <c r="AN201">
        <v>113.694</v>
      </c>
      <c r="AO201">
        <v>6986480</v>
      </c>
      <c r="AQ201" s="1">
        <v>45216</v>
      </c>
      <c r="AR201">
        <v>116.773</v>
      </c>
      <c r="AS201">
        <v>117.85599999999999</v>
      </c>
      <c r="AT201">
        <v>116.25</v>
      </c>
      <c r="AU201">
        <v>116.952</v>
      </c>
      <c r="AV201">
        <v>5409395</v>
      </c>
      <c r="AX201" s="1">
        <v>45216</v>
      </c>
      <c r="AY201">
        <v>123.76</v>
      </c>
      <c r="AZ201">
        <v>126.7799</v>
      </c>
      <c r="BA201">
        <v>122.66</v>
      </c>
      <c r="BB201">
        <v>125.71</v>
      </c>
      <c r="BC201">
        <v>3073583</v>
      </c>
      <c r="BE201" s="1">
        <v>45216</v>
      </c>
      <c r="BF201">
        <v>143.33000000000001</v>
      </c>
      <c r="BG201">
        <v>144.155</v>
      </c>
      <c r="BH201">
        <v>141.47999999999999</v>
      </c>
      <c r="BI201">
        <v>142.77000000000001</v>
      </c>
      <c r="BJ201">
        <v>3663859</v>
      </c>
      <c r="BL201" s="1">
        <v>45216</v>
      </c>
      <c r="BM201">
        <v>452.53</v>
      </c>
      <c r="BN201">
        <v>457.72</v>
      </c>
      <c r="BO201">
        <v>447.95</v>
      </c>
      <c r="BP201">
        <v>452.68</v>
      </c>
      <c r="BQ201">
        <v>1058725</v>
      </c>
      <c r="BS201" s="1">
        <v>45216</v>
      </c>
      <c r="BT201">
        <v>424.32799999999997</v>
      </c>
      <c r="BU201">
        <v>429.55200000000002</v>
      </c>
      <c r="BV201">
        <v>423.97500000000002</v>
      </c>
      <c r="BW201">
        <v>427.47399999999999</v>
      </c>
      <c r="BX201">
        <v>76830480</v>
      </c>
    </row>
    <row r="202" spans="1:76" x14ac:dyDescent="0.45">
      <c r="A202" s="1">
        <v>45217</v>
      </c>
      <c r="B202">
        <v>321.39</v>
      </c>
      <c r="C202">
        <v>325.94</v>
      </c>
      <c r="D202">
        <v>315.56</v>
      </c>
      <c r="E202">
        <v>316.97000000000003</v>
      </c>
      <c r="F202">
        <v>16851003</v>
      </c>
      <c r="H202" s="1">
        <v>45217</v>
      </c>
      <c r="I202">
        <v>129.9</v>
      </c>
      <c r="J202">
        <v>130.66990000000001</v>
      </c>
      <c r="K202">
        <v>127.51</v>
      </c>
      <c r="L202">
        <v>128.13</v>
      </c>
      <c r="M202">
        <v>42699479</v>
      </c>
      <c r="O202" s="1">
        <v>45217</v>
      </c>
      <c r="P202">
        <v>138.941</v>
      </c>
      <c r="Q202">
        <v>140.21199999999999</v>
      </c>
      <c r="R202">
        <v>136.88399999999999</v>
      </c>
      <c r="S202">
        <v>137.46100000000001</v>
      </c>
      <c r="T202">
        <v>23459734</v>
      </c>
      <c r="V202" s="1">
        <v>45217</v>
      </c>
      <c r="W202">
        <v>554.48</v>
      </c>
      <c r="X202">
        <v>568.17999999999995</v>
      </c>
      <c r="Y202">
        <v>554.24</v>
      </c>
      <c r="Z202">
        <v>557.87</v>
      </c>
      <c r="AA202">
        <v>2614474</v>
      </c>
      <c r="AC202" s="1">
        <v>45217</v>
      </c>
      <c r="AD202">
        <v>208.88</v>
      </c>
      <c r="AE202">
        <v>209.63</v>
      </c>
      <c r="AF202">
        <v>204.19</v>
      </c>
      <c r="AG202">
        <v>204.83</v>
      </c>
      <c r="AH202">
        <v>3380758</v>
      </c>
      <c r="AJ202" s="1">
        <v>45217</v>
      </c>
      <c r="AK202">
        <v>112.56</v>
      </c>
      <c r="AL202">
        <v>113.6</v>
      </c>
      <c r="AM202">
        <v>109.97199999999999</v>
      </c>
      <c r="AN202">
        <v>110.136</v>
      </c>
      <c r="AO202">
        <v>4361260</v>
      </c>
      <c r="AQ202" s="1">
        <v>45217</v>
      </c>
      <c r="AR202">
        <v>115.67</v>
      </c>
      <c r="AS202">
        <v>115.837</v>
      </c>
      <c r="AT202">
        <v>111.595</v>
      </c>
      <c r="AU202">
        <v>111.92</v>
      </c>
      <c r="AV202">
        <v>11624771</v>
      </c>
      <c r="AX202" s="1">
        <v>45217</v>
      </c>
      <c r="AY202">
        <v>123.02</v>
      </c>
      <c r="AZ202">
        <v>124.35</v>
      </c>
      <c r="BA202">
        <v>121.72</v>
      </c>
      <c r="BB202">
        <v>122.17</v>
      </c>
      <c r="BC202">
        <v>4098435</v>
      </c>
      <c r="BE202" s="1">
        <v>45217</v>
      </c>
      <c r="BF202">
        <v>142.44999999999999</v>
      </c>
      <c r="BG202">
        <v>142.63999999999999</v>
      </c>
      <c r="BH202">
        <v>139.58000000000001</v>
      </c>
      <c r="BI202">
        <v>139.69</v>
      </c>
      <c r="BJ202">
        <v>5464056</v>
      </c>
      <c r="BL202" s="1">
        <v>45217</v>
      </c>
      <c r="BM202">
        <v>453.3</v>
      </c>
      <c r="BN202">
        <v>454.87</v>
      </c>
      <c r="BO202">
        <v>448.02</v>
      </c>
      <c r="BP202">
        <v>448.32</v>
      </c>
      <c r="BQ202">
        <v>557353</v>
      </c>
      <c r="BS202" s="1">
        <v>45217</v>
      </c>
      <c r="BT202">
        <v>425.68099999999998</v>
      </c>
      <c r="BU202">
        <v>426.65199999999999</v>
      </c>
      <c r="BV202">
        <v>420.68</v>
      </c>
      <c r="BW202">
        <v>421.77800000000002</v>
      </c>
      <c r="BX202">
        <v>95430097</v>
      </c>
    </row>
    <row r="203" spans="1:76" x14ac:dyDescent="0.45">
      <c r="A203" s="1">
        <v>45218</v>
      </c>
      <c r="B203">
        <v>319.875</v>
      </c>
      <c r="C203">
        <v>321.89</v>
      </c>
      <c r="D203">
        <v>311.75040000000001</v>
      </c>
      <c r="E203">
        <v>312.81</v>
      </c>
      <c r="F203">
        <v>18709160</v>
      </c>
      <c r="H203" s="1">
        <v>45218</v>
      </c>
      <c r="I203">
        <v>130.565</v>
      </c>
      <c r="J203">
        <v>132.24</v>
      </c>
      <c r="K203">
        <v>127.47</v>
      </c>
      <c r="L203">
        <v>128.4</v>
      </c>
      <c r="M203">
        <v>60961355</v>
      </c>
      <c r="O203" s="1">
        <v>45218</v>
      </c>
      <c r="P203">
        <v>138</v>
      </c>
      <c r="Q203">
        <v>139.15600000000001</v>
      </c>
      <c r="R203">
        <v>136.88399999999999</v>
      </c>
      <c r="S203">
        <v>137.25299999999999</v>
      </c>
      <c r="T203">
        <v>26160502</v>
      </c>
      <c r="V203" s="1">
        <v>45218</v>
      </c>
      <c r="W203">
        <v>560</v>
      </c>
      <c r="X203">
        <v>567.1</v>
      </c>
      <c r="Y203">
        <v>553.47</v>
      </c>
      <c r="Z203">
        <v>555.74</v>
      </c>
      <c r="AA203">
        <v>2809290</v>
      </c>
      <c r="AC203" s="1">
        <v>45218</v>
      </c>
      <c r="AD203">
        <v>206.45</v>
      </c>
      <c r="AE203">
        <v>210.95</v>
      </c>
      <c r="AF203">
        <v>205.53</v>
      </c>
      <c r="AG203">
        <v>208.32</v>
      </c>
      <c r="AH203">
        <v>4995930</v>
      </c>
      <c r="AJ203" s="1">
        <v>45218</v>
      </c>
      <c r="AK203">
        <v>111.688</v>
      </c>
      <c r="AL203">
        <v>113.681</v>
      </c>
      <c r="AM203">
        <v>111.32599999999999</v>
      </c>
      <c r="AN203">
        <v>111.996</v>
      </c>
      <c r="AO203">
        <v>5365445</v>
      </c>
      <c r="AQ203" s="1">
        <v>45218</v>
      </c>
      <c r="AR203">
        <v>111.39700000000001</v>
      </c>
      <c r="AS203">
        <v>111.41500000000001</v>
      </c>
      <c r="AT203">
        <v>108.74299999999999</v>
      </c>
      <c r="AU203">
        <v>109.36499999999999</v>
      </c>
      <c r="AV203">
        <v>11111840</v>
      </c>
      <c r="AX203" s="1">
        <v>45218</v>
      </c>
      <c r="AY203">
        <v>122.39</v>
      </c>
      <c r="AZ203">
        <v>123.48</v>
      </c>
      <c r="BA203">
        <v>119.33</v>
      </c>
      <c r="BB203">
        <v>119.97</v>
      </c>
      <c r="BC203">
        <v>4374408</v>
      </c>
      <c r="BE203" s="1">
        <v>45218</v>
      </c>
      <c r="BF203">
        <v>139.86000000000001</v>
      </c>
      <c r="BG203">
        <v>140.08000000000001</v>
      </c>
      <c r="BH203">
        <v>137.75</v>
      </c>
      <c r="BI203">
        <v>137.84</v>
      </c>
      <c r="BJ203">
        <v>6731888</v>
      </c>
      <c r="BL203" s="1">
        <v>45218</v>
      </c>
      <c r="BM203">
        <v>449.69</v>
      </c>
      <c r="BN203">
        <v>449.69</v>
      </c>
      <c r="BO203">
        <v>435.82</v>
      </c>
      <c r="BP203">
        <v>435.87</v>
      </c>
      <c r="BQ203">
        <v>808506</v>
      </c>
      <c r="BS203" s="1">
        <v>45218</v>
      </c>
      <c r="BT203">
        <v>422.50400000000002</v>
      </c>
      <c r="BU203">
        <v>424.33699999999999</v>
      </c>
      <c r="BV203">
        <v>417.38200000000001</v>
      </c>
      <c r="BW203">
        <v>418.07299999999998</v>
      </c>
      <c r="BX203">
        <v>123748254</v>
      </c>
    </row>
    <row r="204" spans="1:76" x14ac:dyDescent="0.45">
      <c r="A204" s="1">
        <v>45219</v>
      </c>
      <c r="B204">
        <v>314.14</v>
      </c>
      <c r="C204">
        <v>315.3</v>
      </c>
      <c r="D204">
        <v>306.47000000000003</v>
      </c>
      <c r="E204">
        <v>308.64999999999998</v>
      </c>
      <c r="F204">
        <v>22312275</v>
      </c>
      <c r="H204" s="1">
        <v>45219</v>
      </c>
      <c r="I204">
        <v>128.05000000000001</v>
      </c>
      <c r="J204">
        <v>128.16999999999999</v>
      </c>
      <c r="K204">
        <v>124.97</v>
      </c>
      <c r="L204">
        <v>125.17</v>
      </c>
      <c r="M204">
        <v>56406410</v>
      </c>
      <c r="O204" s="1">
        <v>45219</v>
      </c>
      <c r="P204">
        <v>136.834</v>
      </c>
      <c r="Q204">
        <v>137.37299999999999</v>
      </c>
      <c r="R204">
        <v>134.59200000000001</v>
      </c>
      <c r="S204">
        <v>135.11099999999999</v>
      </c>
      <c r="T204">
        <v>26431142</v>
      </c>
      <c r="V204" s="1">
        <v>45219</v>
      </c>
      <c r="W204">
        <v>555.74</v>
      </c>
      <c r="X204">
        <v>555.98</v>
      </c>
      <c r="Y204">
        <v>535.95000000000005</v>
      </c>
      <c r="Z204">
        <v>540.96</v>
      </c>
      <c r="AA204">
        <v>2729190</v>
      </c>
      <c r="AC204" s="1">
        <v>45219</v>
      </c>
      <c r="AD204">
        <v>207.36</v>
      </c>
      <c r="AE204">
        <v>208.11</v>
      </c>
      <c r="AF204">
        <v>202.12</v>
      </c>
      <c r="AG204">
        <v>203.73</v>
      </c>
      <c r="AH204">
        <v>5539077</v>
      </c>
      <c r="AJ204" s="1">
        <v>45219</v>
      </c>
      <c r="AK204">
        <v>111.32</v>
      </c>
      <c r="AL204">
        <v>111.48399999999999</v>
      </c>
      <c r="AM204">
        <v>107.23399999999999</v>
      </c>
      <c r="AN204">
        <v>108.502</v>
      </c>
      <c r="AO204">
        <v>7092955</v>
      </c>
      <c r="AQ204" s="1">
        <v>45219</v>
      </c>
      <c r="AR204">
        <v>109.152</v>
      </c>
      <c r="AS204">
        <v>109.678</v>
      </c>
      <c r="AT204">
        <v>107.86499999999999</v>
      </c>
      <c r="AU204">
        <v>108.244</v>
      </c>
      <c r="AV204">
        <v>7990579</v>
      </c>
      <c r="AX204" s="1">
        <v>45219</v>
      </c>
      <c r="AY204">
        <v>119.49</v>
      </c>
      <c r="AZ204">
        <v>119.92</v>
      </c>
      <c r="BA204">
        <v>116.08</v>
      </c>
      <c r="BB204">
        <v>116.49</v>
      </c>
      <c r="BC204">
        <v>6195537</v>
      </c>
      <c r="BE204" s="1">
        <v>45219</v>
      </c>
      <c r="BF204">
        <v>138.41</v>
      </c>
      <c r="BG204">
        <v>138.88</v>
      </c>
      <c r="BH204">
        <v>136.85</v>
      </c>
      <c r="BI204">
        <v>136.99</v>
      </c>
      <c r="BJ204">
        <v>5724779</v>
      </c>
      <c r="BL204" s="1">
        <v>45219</v>
      </c>
      <c r="BM204">
        <v>436.99</v>
      </c>
      <c r="BN204">
        <v>439.11</v>
      </c>
      <c r="BO204">
        <v>429.11</v>
      </c>
      <c r="BP204">
        <v>429.65</v>
      </c>
      <c r="BQ204">
        <v>997491</v>
      </c>
      <c r="BS204" s="1">
        <v>45219</v>
      </c>
      <c r="BT204">
        <v>417.63099999999997</v>
      </c>
      <c r="BU204">
        <v>418.18</v>
      </c>
      <c r="BV204">
        <v>412.82799999999997</v>
      </c>
      <c r="BW204">
        <v>412.935</v>
      </c>
      <c r="BX204">
        <v>126397084</v>
      </c>
    </row>
    <row r="205" spans="1:76" x14ac:dyDescent="0.45">
      <c r="A205" s="1">
        <v>45222</v>
      </c>
      <c r="B205">
        <v>309.5</v>
      </c>
      <c r="C205">
        <v>317.36</v>
      </c>
      <c r="D205">
        <v>307.26</v>
      </c>
      <c r="E205">
        <v>314.01</v>
      </c>
      <c r="F205">
        <v>17796785</v>
      </c>
      <c r="H205" s="1">
        <v>45222</v>
      </c>
      <c r="I205">
        <v>124.63</v>
      </c>
      <c r="J205">
        <v>127.88</v>
      </c>
      <c r="K205">
        <v>123.98</v>
      </c>
      <c r="L205">
        <v>126.56</v>
      </c>
      <c r="M205">
        <v>48259953</v>
      </c>
      <c r="O205" s="1">
        <v>45222</v>
      </c>
      <c r="P205">
        <v>134.55199999999999</v>
      </c>
      <c r="Q205">
        <v>137.16300000000001</v>
      </c>
      <c r="R205">
        <v>133.46600000000001</v>
      </c>
      <c r="S205">
        <v>136.00700000000001</v>
      </c>
      <c r="T205">
        <v>26413335</v>
      </c>
      <c r="V205" s="1">
        <v>45222</v>
      </c>
      <c r="W205">
        <v>535.80999999999995</v>
      </c>
      <c r="X205">
        <v>548.02499999999998</v>
      </c>
      <c r="Y205">
        <v>531</v>
      </c>
      <c r="Z205">
        <v>540.41</v>
      </c>
      <c r="AA205">
        <v>2172607</v>
      </c>
      <c r="AC205" s="1">
        <v>45222</v>
      </c>
      <c r="AD205">
        <v>199.9</v>
      </c>
      <c r="AE205">
        <v>203.57</v>
      </c>
      <c r="AF205">
        <v>197.85</v>
      </c>
      <c r="AG205">
        <v>202</v>
      </c>
      <c r="AH205">
        <v>4564116</v>
      </c>
      <c r="AJ205" s="1">
        <v>45222</v>
      </c>
      <c r="AK205">
        <v>107.4</v>
      </c>
      <c r="AL205">
        <v>109.068</v>
      </c>
      <c r="AM205">
        <v>106.108</v>
      </c>
      <c r="AN205">
        <v>108.276</v>
      </c>
      <c r="AO205">
        <v>4715600</v>
      </c>
      <c r="AQ205" s="1">
        <v>45222</v>
      </c>
      <c r="AR205">
        <v>108.13</v>
      </c>
      <c r="AS205">
        <v>111.574</v>
      </c>
      <c r="AT205">
        <v>107.669</v>
      </c>
      <c r="AU205">
        <v>110.715</v>
      </c>
      <c r="AV205">
        <v>6793858</v>
      </c>
      <c r="AX205" s="1">
        <v>45222</v>
      </c>
      <c r="AY205">
        <v>116.48</v>
      </c>
      <c r="AZ205">
        <v>122.52500000000001</v>
      </c>
      <c r="BA205">
        <v>115.55</v>
      </c>
      <c r="BB205">
        <v>120.39</v>
      </c>
      <c r="BC205">
        <v>5442484</v>
      </c>
      <c r="BE205" s="1">
        <v>45222</v>
      </c>
      <c r="BF205">
        <v>136.91999999999999</v>
      </c>
      <c r="BG205">
        <v>139.06</v>
      </c>
      <c r="BH205">
        <v>136.91999999999999</v>
      </c>
      <c r="BI205">
        <v>137.74</v>
      </c>
      <c r="BJ205">
        <v>3353138</v>
      </c>
      <c r="BL205" s="1">
        <v>45222</v>
      </c>
      <c r="BM205">
        <v>431.11</v>
      </c>
      <c r="BN205">
        <v>435.495</v>
      </c>
      <c r="BO205">
        <v>421.48009999999999</v>
      </c>
      <c r="BP205">
        <v>430.27</v>
      </c>
      <c r="BQ205">
        <v>785450</v>
      </c>
      <c r="BS205" s="1">
        <v>45222</v>
      </c>
      <c r="BT205">
        <v>411.387</v>
      </c>
      <c r="BU205">
        <v>416.13299999999998</v>
      </c>
      <c r="BV205">
        <v>409.61200000000002</v>
      </c>
      <c r="BW205">
        <v>412.22</v>
      </c>
      <c r="BX205">
        <v>93874915</v>
      </c>
    </row>
    <row r="206" spans="1:76" x14ac:dyDescent="0.45">
      <c r="A206" s="1">
        <v>45223</v>
      </c>
      <c r="B206">
        <v>316.77999999999997</v>
      </c>
      <c r="C206">
        <v>318.35000000000002</v>
      </c>
      <c r="D206">
        <v>310.63</v>
      </c>
      <c r="E206">
        <v>312.55</v>
      </c>
      <c r="F206">
        <v>19525488</v>
      </c>
      <c r="H206" s="1">
        <v>45223</v>
      </c>
      <c r="I206">
        <v>127.74</v>
      </c>
      <c r="J206">
        <v>128.80000000000001</v>
      </c>
      <c r="K206">
        <v>126.34</v>
      </c>
      <c r="L206">
        <v>128.56</v>
      </c>
      <c r="M206">
        <v>46477355</v>
      </c>
      <c r="O206" s="1">
        <v>45223</v>
      </c>
      <c r="P206">
        <v>137.333</v>
      </c>
      <c r="Q206">
        <v>138.857</v>
      </c>
      <c r="R206">
        <v>136.923</v>
      </c>
      <c r="S206">
        <v>138.30799999999999</v>
      </c>
      <c r="T206">
        <v>44976777</v>
      </c>
      <c r="V206" s="1">
        <v>45223</v>
      </c>
      <c r="W206">
        <v>544.64</v>
      </c>
      <c r="X206">
        <v>546</v>
      </c>
      <c r="Y206">
        <v>532.12</v>
      </c>
      <c r="Z206">
        <v>539.55999999999995</v>
      </c>
      <c r="AA206">
        <v>2358082</v>
      </c>
      <c r="AC206" s="1">
        <v>45223</v>
      </c>
      <c r="AD206">
        <v>203.73</v>
      </c>
      <c r="AE206">
        <v>204.64</v>
      </c>
      <c r="AF206">
        <v>200.92500000000001</v>
      </c>
      <c r="AG206">
        <v>204.22</v>
      </c>
      <c r="AH206">
        <v>3959708</v>
      </c>
      <c r="AJ206" s="1">
        <v>45223</v>
      </c>
      <c r="AK206">
        <v>109.142</v>
      </c>
      <c r="AL206">
        <v>111.38800000000001</v>
      </c>
      <c r="AM206">
        <v>108.852</v>
      </c>
      <c r="AN206">
        <v>110.878</v>
      </c>
      <c r="AO206">
        <v>6635620</v>
      </c>
      <c r="AQ206" s="1">
        <v>45223</v>
      </c>
      <c r="AR206">
        <v>111.39700000000001</v>
      </c>
      <c r="AS206">
        <v>112.259</v>
      </c>
      <c r="AT206">
        <v>110.625</v>
      </c>
      <c r="AU206">
        <v>111.336</v>
      </c>
      <c r="AV206">
        <v>4803790</v>
      </c>
      <c r="AX206" s="1">
        <v>45223</v>
      </c>
      <c r="AY206">
        <v>121.18</v>
      </c>
      <c r="AZ206">
        <v>123.17</v>
      </c>
      <c r="BA206">
        <v>120.57</v>
      </c>
      <c r="BB206">
        <v>122.01</v>
      </c>
      <c r="BC206">
        <v>3651605</v>
      </c>
      <c r="BE206" s="1">
        <v>45223</v>
      </c>
      <c r="BF206">
        <v>139.04</v>
      </c>
      <c r="BG206">
        <v>141.30500000000001</v>
      </c>
      <c r="BH206">
        <v>138.69999999999999</v>
      </c>
      <c r="BI206">
        <v>141.07</v>
      </c>
      <c r="BJ206">
        <v>5045144</v>
      </c>
      <c r="BL206" s="1">
        <v>45223</v>
      </c>
      <c r="BM206">
        <v>431.9</v>
      </c>
      <c r="BN206">
        <v>435.02</v>
      </c>
      <c r="BO206">
        <v>428.61750000000001</v>
      </c>
      <c r="BP206">
        <v>431.18</v>
      </c>
      <c r="BQ206">
        <v>875112</v>
      </c>
      <c r="BS206" s="1">
        <v>45223</v>
      </c>
      <c r="BT206">
        <v>414.36700000000002</v>
      </c>
      <c r="BU206">
        <v>416.49400000000003</v>
      </c>
      <c r="BV206">
        <v>412.49400000000003</v>
      </c>
      <c r="BW206">
        <v>415.32600000000002</v>
      </c>
      <c r="BX206">
        <v>80134771</v>
      </c>
    </row>
    <row r="207" spans="1:76" x14ac:dyDescent="0.45">
      <c r="A207" s="1">
        <v>45224</v>
      </c>
      <c r="B207">
        <v>310</v>
      </c>
      <c r="C207">
        <v>310.88</v>
      </c>
      <c r="D207">
        <v>298.83999999999997</v>
      </c>
      <c r="E207">
        <v>299.52999999999997</v>
      </c>
      <c r="F207">
        <v>42192474</v>
      </c>
      <c r="H207" s="1">
        <v>45224</v>
      </c>
      <c r="I207">
        <v>126.04</v>
      </c>
      <c r="J207">
        <v>126.34</v>
      </c>
      <c r="K207">
        <v>120.79</v>
      </c>
      <c r="L207">
        <v>121.39</v>
      </c>
      <c r="M207">
        <v>74577544</v>
      </c>
      <c r="O207" s="1">
        <v>45224</v>
      </c>
      <c r="P207">
        <v>127.697</v>
      </c>
      <c r="Q207">
        <v>127.846</v>
      </c>
      <c r="R207">
        <v>124.61799999999999</v>
      </c>
      <c r="S207">
        <v>125.157</v>
      </c>
      <c r="T207">
        <v>84672044</v>
      </c>
      <c r="V207" s="1">
        <v>45224</v>
      </c>
      <c r="W207">
        <v>533.55999999999995</v>
      </c>
      <c r="X207">
        <v>534.46</v>
      </c>
      <c r="Y207">
        <v>517.63</v>
      </c>
      <c r="Z207">
        <v>521.14</v>
      </c>
      <c r="AA207">
        <v>2525960</v>
      </c>
      <c r="AC207" s="1">
        <v>45224</v>
      </c>
      <c r="AD207">
        <v>203.2</v>
      </c>
      <c r="AE207">
        <v>203.74</v>
      </c>
      <c r="AF207">
        <v>195.43</v>
      </c>
      <c r="AG207">
        <v>197.06</v>
      </c>
      <c r="AH207">
        <v>4489976</v>
      </c>
      <c r="AJ207" s="1">
        <v>45224</v>
      </c>
      <c r="AK207">
        <v>109.874</v>
      </c>
      <c r="AL207">
        <v>110.42</v>
      </c>
      <c r="AM207">
        <v>105.44799999999999</v>
      </c>
      <c r="AN207">
        <v>106.03400000000001</v>
      </c>
      <c r="AO207">
        <v>10044520</v>
      </c>
      <c r="AQ207" s="1">
        <v>45224</v>
      </c>
      <c r="AR207">
        <v>110.834</v>
      </c>
      <c r="AS207">
        <v>111.97</v>
      </c>
      <c r="AT207">
        <v>110.21599999999999</v>
      </c>
      <c r="AU207">
        <v>110.453</v>
      </c>
      <c r="AV207">
        <v>5996919</v>
      </c>
      <c r="AX207" s="1">
        <v>45224</v>
      </c>
      <c r="AY207">
        <v>120.75</v>
      </c>
      <c r="AZ207">
        <v>120.75</v>
      </c>
      <c r="BA207">
        <v>118.32</v>
      </c>
      <c r="BB207">
        <v>118.5</v>
      </c>
      <c r="BC207">
        <v>4844458</v>
      </c>
      <c r="BE207" s="1">
        <v>45224</v>
      </c>
      <c r="BF207">
        <v>143.22999999999999</v>
      </c>
      <c r="BG207">
        <v>143.31</v>
      </c>
      <c r="BH207">
        <v>137.69</v>
      </c>
      <c r="BI207">
        <v>140.99</v>
      </c>
      <c r="BJ207">
        <v>9277928</v>
      </c>
      <c r="BL207" s="1">
        <v>45224</v>
      </c>
      <c r="BM207">
        <v>426.65</v>
      </c>
      <c r="BN207">
        <v>430.565</v>
      </c>
      <c r="BO207">
        <v>420.9</v>
      </c>
      <c r="BP207">
        <v>423.73</v>
      </c>
      <c r="BQ207">
        <v>994896</v>
      </c>
      <c r="BS207" s="1">
        <v>45224</v>
      </c>
      <c r="BT207">
        <v>413.62200000000001</v>
      </c>
      <c r="BU207">
        <v>413.65</v>
      </c>
      <c r="BV207">
        <v>408.84199999999998</v>
      </c>
      <c r="BW207">
        <v>409.36700000000002</v>
      </c>
      <c r="BX207">
        <v>96106759</v>
      </c>
    </row>
    <row r="208" spans="1:76" x14ac:dyDescent="0.45">
      <c r="A208" s="1">
        <v>45225</v>
      </c>
      <c r="B208">
        <v>295</v>
      </c>
      <c r="C208">
        <v>295</v>
      </c>
      <c r="D208">
        <v>279.40300000000002</v>
      </c>
      <c r="E208">
        <v>288.35000000000002</v>
      </c>
      <c r="F208">
        <v>66684141</v>
      </c>
      <c r="H208" s="1">
        <v>45225</v>
      </c>
      <c r="I208">
        <v>120.63</v>
      </c>
      <c r="J208">
        <v>121.63930000000001</v>
      </c>
      <c r="K208">
        <v>118.35</v>
      </c>
      <c r="L208">
        <v>119.57</v>
      </c>
      <c r="M208">
        <v>100419516</v>
      </c>
      <c r="O208" s="1">
        <v>45225</v>
      </c>
      <c r="P208">
        <v>122.825</v>
      </c>
      <c r="Q208">
        <v>123.88</v>
      </c>
      <c r="R208">
        <v>120.83199999999999</v>
      </c>
      <c r="S208">
        <v>121.83799999999999</v>
      </c>
      <c r="T208">
        <v>57267992</v>
      </c>
      <c r="V208" s="1">
        <v>45225</v>
      </c>
      <c r="W208">
        <v>530</v>
      </c>
      <c r="X208">
        <v>530.99</v>
      </c>
      <c r="Y208">
        <v>511.68</v>
      </c>
      <c r="Z208">
        <v>514.28</v>
      </c>
      <c r="AA208">
        <v>2876701</v>
      </c>
      <c r="AC208" s="1">
        <v>45225</v>
      </c>
      <c r="AD208">
        <v>197.42</v>
      </c>
      <c r="AE208">
        <v>199.66</v>
      </c>
      <c r="AF208">
        <v>193.68</v>
      </c>
      <c r="AG208">
        <v>196.25</v>
      </c>
      <c r="AH208">
        <v>5149060</v>
      </c>
      <c r="AJ208" s="1">
        <v>45225</v>
      </c>
      <c r="AK208">
        <v>112</v>
      </c>
      <c r="AL208">
        <v>115.8</v>
      </c>
      <c r="AM208">
        <v>109.77200000000001</v>
      </c>
      <c r="AN208">
        <v>110.19</v>
      </c>
      <c r="AO208">
        <v>17739765</v>
      </c>
      <c r="AQ208" s="1">
        <v>45225</v>
      </c>
      <c r="AR208">
        <v>109.771</v>
      </c>
      <c r="AS208">
        <v>110.68300000000001</v>
      </c>
      <c r="AT208">
        <v>107.316</v>
      </c>
      <c r="AU208">
        <v>107.696</v>
      </c>
      <c r="AV208">
        <v>7363988</v>
      </c>
      <c r="AX208" s="1">
        <v>45225</v>
      </c>
      <c r="AY208">
        <v>118.14</v>
      </c>
      <c r="AZ208">
        <v>119.5475</v>
      </c>
      <c r="BA208">
        <v>114.4</v>
      </c>
      <c r="BB208">
        <v>115.47</v>
      </c>
      <c r="BC208">
        <v>5217503</v>
      </c>
      <c r="BE208" s="1">
        <v>45225</v>
      </c>
      <c r="BF208">
        <v>139.44</v>
      </c>
      <c r="BG208">
        <v>143.30000000000001</v>
      </c>
      <c r="BH208">
        <v>138.41630000000001</v>
      </c>
      <c r="BI208">
        <v>142.86000000000001</v>
      </c>
      <c r="BJ208">
        <v>7251981</v>
      </c>
      <c r="BL208" s="1">
        <v>45225</v>
      </c>
      <c r="BM208">
        <v>404.71</v>
      </c>
      <c r="BN208">
        <v>416.6</v>
      </c>
      <c r="BO208">
        <v>397.73</v>
      </c>
      <c r="BP208">
        <v>411.71</v>
      </c>
      <c r="BQ208">
        <v>1622592</v>
      </c>
      <c r="BS208" s="1">
        <v>45225</v>
      </c>
      <c r="BT208">
        <v>408.28699999999998</v>
      </c>
      <c r="BU208">
        <v>409.14699999999999</v>
      </c>
      <c r="BV208">
        <v>403.53300000000002</v>
      </c>
      <c r="BW208">
        <v>404.46499999999997</v>
      </c>
      <c r="BX208">
        <v>117458793</v>
      </c>
    </row>
    <row r="209" spans="1:76" x14ac:dyDescent="0.45">
      <c r="A209" s="1">
        <v>45226</v>
      </c>
      <c r="B209">
        <v>294.48</v>
      </c>
      <c r="C209">
        <v>299.31</v>
      </c>
      <c r="D209">
        <v>292.97000000000003</v>
      </c>
      <c r="E209">
        <v>296.73</v>
      </c>
      <c r="F209">
        <v>29596256</v>
      </c>
      <c r="H209" s="1">
        <v>45226</v>
      </c>
      <c r="I209">
        <v>126.2</v>
      </c>
      <c r="J209">
        <v>130.02000000000001</v>
      </c>
      <c r="K209">
        <v>125.52</v>
      </c>
      <c r="L209">
        <v>127.74</v>
      </c>
      <c r="M209">
        <v>125309313</v>
      </c>
      <c r="O209" s="1">
        <v>45226</v>
      </c>
      <c r="P209">
        <v>122.43600000000001</v>
      </c>
      <c r="Q209">
        <v>122.86499999999999</v>
      </c>
      <c r="R209">
        <v>119.77200000000001</v>
      </c>
      <c r="S209">
        <v>121.72799999999999</v>
      </c>
      <c r="T209">
        <v>44728064</v>
      </c>
      <c r="V209" s="1">
        <v>45226</v>
      </c>
      <c r="W209">
        <v>517.5</v>
      </c>
      <c r="X209">
        <v>519.85559999999998</v>
      </c>
      <c r="Y209">
        <v>506.91500000000002</v>
      </c>
      <c r="Z209">
        <v>508.12</v>
      </c>
      <c r="AA209">
        <v>2985560</v>
      </c>
      <c r="AC209" s="1">
        <v>45226</v>
      </c>
      <c r="AD209">
        <v>197.3</v>
      </c>
      <c r="AE209">
        <v>198.31</v>
      </c>
      <c r="AF209">
        <v>195.41</v>
      </c>
      <c r="AG209">
        <v>196.57</v>
      </c>
      <c r="AH209">
        <v>3168554</v>
      </c>
      <c r="AJ209" s="1">
        <v>45226</v>
      </c>
      <c r="AK209">
        <v>111.292</v>
      </c>
      <c r="AL209">
        <v>112.8</v>
      </c>
      <c r="AM209">
        <v>109.688</v>
      </c>
      <c r="AN209">
        <v>110.80200000000001</v>
      </c>
      <c r="AO209">
        <v>8778835</v>
      </c>
      <c r="AQ209" s="1">
        <v>45226</v>
      </c>
      <c r="AR209">
        <v>107.881</v>
      </c>
      <c r="AS209">
        <v>109.342</v>
      </c>
      <c r="AT209">
        <v>107.482</v>
      </c>
      <c r="AU209">
        <v>107.83199999999999</v>
      </c>
      <c r="AV209">
        <v>5343232</v>
      </c>
      <c r="AX209" s="1">
        <v>45226</v>
      </c>
      <c r="AY209">
        <v>116.21</v>
      </c>
      <c r="AZ209">
        <v>116.745</v>
      </c>
      <c r="BA209">
        <v>113.235</v>
      </c>
      <c r="BB209">
        <v>114.09</v>
      </c>
      <c r="BC209">
        <v>5201552</v>
      </c>
      <c r="BE209" s="1">
        <v>45226</v>
      </c>
      <c r="BF209">
        <v>142.94</v>
      </c>
      <c r="BG209">
        <v>143.38999999999999</v>
      </c>
      <c r="BH209">
        <v>139.19999999999999</v>
      </c>
      <c r="BI209">
        <v>140</v>
      </c>
      <c r="BJ209">
        <v>5429831</v>
      </c>
      <c r="BL209" s="1">
        <v>45226</v>
      </c>
      <c r="BM209">
        <v>373.01</v>
      </c>
      <c r="BN209">
        <v>395.54</v>
      </c>
      <c r="BO209">
        <v>369.07</v>
      </c>
      <c r="BP209">
        <v>372</v>
      </c>
      <c r="BQ209">
        <v>3721193</v>
      </c>
      <c r="BS209" s="1">
        <v>45226</v>
      </c>
      <c r="BT209">
        <v>406.07299999999998</v>
      </c>
      <c r="BU209">
        <v>406.47500000000002</v>
      </c>
      <c r="BV209">
        <v>401.19</v>
      </c>
      <c r="BW209">
        <v>402.63099999999997</v>
      </c>
      <c r="BX209">
        <v>109513996</v>
      </c>
    </row>
    <row r="210" spans="1:76" x14ac:dyDescent="0.45">
      <c r="A210" s="1">
        <v>45229</v>
      </c>
      <c r="B210">
        <v>299.08999999999997</v>
      </c>
      <c r="C210">
        <v>309.39670000000001</v>
      </c>
      <c r="D210">
        <v>299.05</v>
      </c>
      <c r="E210">
        <v>302.66000000000003</v>
      </c>
      <c r="F210">
        <v>28435053</v>
      </c>
      <c r="H210" s="1">
        <v>45229</v>
      </c>
      <c r="I210">
        <v>129.72</v>
      </c>
      <c r="J210">
        <v>133</v>
      </c>
      <c r="K210">
        <v>128.56</v>
      </c>
      <c r="L210">
        <v>132.71</v>
      </c>
      <c r="M210">
        <v>72485542</v>
      </c>
      <c r="O210" s="1">
        <v>45229</v>
      </c>
      <c r="P210">
        <v>122.765</v>
      </c>
      <c r="Q210">
        <v>124.947</v>
      </c>
      <c r="R210">
        <v>122.307</v>
      </c>
      <c r="S210">
        <v>124.01</v>
      </c>
      <c r="T210">
        <v>29044991</v>
      </c>
      <c r="V210" s="1">
        <v>45229</v>
      </c>
      <c r="W210">
        <v>516.11</v>
      </c>
      <c r="X210">
        <v>530.75</v>
      </c>
      <c r="Y210">
        <v>512.24</v>
      </c>
      <c r="Z210">
        <v>526.94000000000005</v>
      </c>
      <c r="AA210">
        <v>2806930</v>
      </c>
      <c r="AC210" s="1">
        <v>45229</v>
      </c>
      <c r="AD210">
        <v>199</v>
      </c>
      <c r="AE210">
        <v>200.58</v>
      </c>
      <c r="AF210">
        <v>197.08</v>
      </c>
      <c r="AG210">
        <v>199.27</v>
      </c>
      <c r="AH210">
        <v>3438456</v>
      </c>
      <c r="AJ210" s="1">
        <v>45229</v>
      </c>
      <c r="AK210">
        <v>111.92</v>
      </c>
      <c r="AL210">
        <v>114.434</v>
      </c>
      <c r="AM210">
        <v>111.61799999999999</v>
      </c>
      <c r="AN210">
        <v>113.708</v>
      </c>
      <c r="AO210">
        <v>7240815</v>
      </c>
      <c r="AQ210" s="1">
        <v>45229</v>
      </c>
      <c r="AR210">
        <v>108.69799999999999</v>
      </c>
      <c r="AS210">
        <v>110.452</v>
      </c>
      <c r="AT210">
        <v>108.636</v>
      </c>
      <c r="AU210">
        <v>109.485</v>
      </c>
      <c r="AV210">
        <v>5345295</v>
      </c>
      <c r="AX210" s="1">
        <v>45229</v>
      </c>
      <c r="AY210">
        <v>117.15</v>
      </c>
      <c r="AZ210">
        <v>118.59</v>
      </c>
      <c r="BA210">
        <v>115.35</v>
      </c>
      <c r="BB210">
        <v>116.95</v>
      </c>
      <c r="BC210">
        <v>5218039</v>
      </c>
      <c r="BE210" s="1">
        <v>45229</v>
      </c>
      <c r="BF210">
        <v>141.32</v>
      </c>
      <c r="BG210">
        <v>142.27000000000001</v>
      </c>
      <c r="BH210">
        <v>139.47</v>
      </c>
      <c r="BI210">
        <v>141.57</v>
      </c>
      <c r="BJ210">
        <v>4830416</v>
      </c>
      <c r="BL210" s="1">
        <v>45229</v>
      </c>
      <c r="BM210">
        <v>370.36</v>
      </c>
      <c r="BN210">
        <v>394.6</v>
      </c>
      <c r="BO210">
        <v>370.36</v>
      </c>
      <c r="BP210">
        <v>389.8</v>
      </c>
      <c r="BQ210">
        <v>2161021</v>
      </c>
      <c r="BS210" s="1">
        <v>45229</v>
      </c>
      <c r="BT210">
        <v>405.45600000000002</v>
      </c>
      <c r="BU210">
        <v>408.51299999999998</v>
      </c>
      <c r="BV210">
        <v>404.14100000000002</v>
      </c>
      <c r="BW210">
        <v>407.44600000000003</v>
      </c>
      <c r="BX210">
        <v>88293099</v>
      </c>
    </row>
    <row r="211" spans="1:76" x14ac:dyDescent="0.45">
      <c r="A211" s="1">
        <v>45230</v>
      </c>
      <c r="B211">
        <v>303.31</v>
      </c>
      <c r="C211">
        <v>303.68</v>
      </c>
      <c r="D211">
        <v>296.86</v>
      </c>
      <c r="E211">
        <v>301.27</v>
      </c>
      <c r="F211">
        <v>19434168</v>
      </c>
      <c r="H211" s="1">
        <v>45230</v>
      </c>
      <c r="I211">
        <v>132.75</v>
      </c>
      <c r="J211">
        <v>133.57</v>
      </c>
      <c r="K211">
        <v>131.71</v>
      </c>
      <c r="L211">
        <v>133.09</v>
      </c>
      <c r="M211">
        <v>51589380</v>
      </c>
      <c r="O211" s="1">
        <v>45230</v>
      </c>
      <c r="P211">
        <v>124.608</v>
      </c>
      <c r="Q211">
        <v>124.917</v>
      </c>
      <c r="R211">
        <v>122.242</v>
      </c>
      <c r="S211">
        <v>123.63200000000001</v>
      </c>
      <c r="T211">
        <v>26387654</v>
      </c>
      <c r="V211" s="1">
        <v>45230</v>
      </c>
      <c r="W211">
        <v>530.64</v>
      </c>
      <c r="X211">
        <v>532.63499999999999</v>
      </c>
      <c r="Y211">
        <v>522.81010000000003</v>
      </c>
      <c r="Z211">
        <v>532.05999999999995</v>
      </c>
      <c r="AA211">
        <v>2052270</v>
      </c>
      <c r="AC211" s="1">
        <v>45230</v>
      </c>
      <c r="AD211">
        <v>200.42</v>
      </c>
      <c r="AE211">
        <v>201.91</v>
      </c>
      <c r="AF211">
        <v>198.66</v>
      </c>
      <c r="AG211">
        <v>200.83</v>
      </c>
      <c r="AH211">
        <v>3425426</v>
      </c>
      <c r="AJ211" s="1">
        <v>45230</v>
      </c>
      <c r="AK211">
        <v>114.17400000000001</v>
      </c>
      <c r="AL211">
        <v>116.968</v>
      </c>
      <c r="AM211">
        <v>112.98</v>
      </c>
      <c r="AN211">
        <v>116.37</v>
      </c>
      <c r="AO211">
        <v>8077420</v>
      </c>
      <c r="AQ211" s="1">
        <v>45230</v>
      </c>
      <c r="AR211">
        <v>109.89700000000001</v>
      </c>
      <c r="AS211">
        <v>110.101</v>
      </c>
      <c r="AT211">
        <v>108.572</v>
      </c>
      <c r="AU211">
        <v>109.536</v>
      </c>
      <c r="AV211">
        <v>5560033</v>
      </c>
      <c r="AX211" s="1">
        <v>45230</v>
      </c>
      <c r="AY211">
        <v>117.13</v>
      </c>
      <c r="AZ211">
        <v>118.69</v>
      </c>
      <c r="BA211">
        <v>114.91</v>
      </c>
      <c r="BB211">
        <v>118.29</v>
      </c>
      <c r="BC211">
        <v>4647399</v>
      </c>
      <c r="BE211" s="1">
        <v>45230</v>
      </c>
      <c r="BF211">
        <v>141.54</v>
      </c>
      <c r="BG211">
        <v>144.22499999999999</v>
      </c>
      <c r="BH211">
        <v>141.29</v>
      </c>
      <c r="BI211">
        <v>143.86000000000001</v>
      </c>
      <c r="BJ211">
        <v>3972038</v>
      </c>
      <c r="BL211" s="1">
        <v>45230</v>
      </c>
      <c r="BM211">
        <v>391.28</v>
      </c>
      <c r="BN211">
        <v>405.47</v>
      </c>
      <c r="BO211">
        <v>390.34</v>
      </c>
      <c r="BP211">
        <v>402.8</v>
      </c>
      <c r="BQ211">
        <v>1456242</v>
      </c>
      <c r="BS211" s="1">
        <v>45230</v>
      </c>
      <c r="BT211">
        <v>408.02300000000002</v>
      </c>
      <c r="BU211">
        <v>410.32799999999997</v>
      </c>
      <c r="BV211">
        <v>406.09100000000001</v>
      </c>
      <c r="BW211">
        <v>410.00400000000002</v>
      </c>
      <c r="BX211">
        <v>81257690</v>
      </c>
    </row>
    <row r="212" spans="1:76" x14ac:dyDescent="0.45">
      <c r="A212" s="1">
        <v>45231</v>
      </c>
      <c r="B212">
        <v>301.85000000000002</v>
      </c>
      <c r="C212">
        <v>312.74</v>
      </c>
      <c r="D212">
        <v>301.85000000000002</v>
      </c>
      <c r="E212">
        <v>311.85000000000002</v>
      </c>
      <c r="F212">
        <v>20434580</v>
      </c>
      <c r="H212" s="1">
        <v>45231</v>
      </c>
      <c r="I212">
        <v>133.96</v>
      </c>
      <c r="J212">
        <v>137.35</v>
      </c>
      <c r="K212">
        <v>133.71</v>
      </c>
      <c r="L212">
        <v>137</v>
      </c>
      <c r="M212">
        <v>61529409</v>
      </c>
      <c r="O212" s="1">
        <v>45231</v>
      </c>
      <c r="P212">
        <v>123.622</v>
      </c>
      <c r="Q212">
        <v>126.03400000000001</v>
      </c>
      <c r="R212">
        <v>123.268</v>
      </c>
      <c r="S212">
        <v>125.994</v>
      </c>
      <c r="T212">
        <v>30191489</v>
      </c>
      <c r="V212" s="1">
        <v>45231</v>
      </c>
      <c r="W212">
        <v>535</v>
      </c>
      <c r="X212">
        <v>545.27</v>
      </c>
      <c r="Y212">
        <v>534</v>
      </c>
      <c r="Z212">
        <v>544.5</v>
      </c>
      <c r="AA212">
        <v>2644530</v>
      </c>
      <c r="AC212" s="1">
        <v>45231</v>
      </c>
      <c r="AD212">
        <v>200.92</v>
      </c>
      <c r="AE212">
        <v>204.49</v>
      </c>
      <c r="AF212">
        <v>200.49</v>
      </c>
      <c r="AG212">
        <v>203.91</v>
      </c>
      <c r="AH212">
        <v>3593561</v>
      </c>
      <c r="AJ212" s="1">
        <v>45231</v>
      </c>
      <c r="AK212">
        <v>116.2</v>
      </c>
      <c r="AL212">
        <v>119.018</v>
      </c>
      <c r="AM212">
        <v>116.08799999999999</v>
      </c>
      <c r="AN212">
        <v>118.696</v>
      </c>
      <c r="AO212">
        <v>8847110</v>
      </c>
      <c r="AQ212" s="1">
        <v>45231</v>
      </c>
      <c r="AR212">
        <v>110.065</v>
      </c>
      <c r="AS212">
        <v>110.461</v>
      </c>
      <c r="AT212">
        <v>108.223</v>
      </c>
      <c r="AU212">
        <v>108.62</v>
      </c>
      <c r="AV212">
        <v>7911071</v>
      </c>
      <c r="AX212" s="1">
        <v>45231</v>
      </c>
      <c r="AY212">
        <v>118.25</v>
      </c>
      <c r="AZ212">
        <v>119.89</v>
      </c>
      <c r="BA212">
        <v>116.66</v>
      </c>
      <c r="BB212">
        <v>119.47</v>
      </c>
      <c r="BC212">
        <v>9336533</v>
      </c>
      <c r="BE212" s="1">
        <v>45231</v>
      </c>
      <c r="BF212">
        <v>144.59</v>
      </c>
      <c r="BG212">
        <v>145.43</v>
      </c>
      <c r="BH212">
        <v>143.41999999999999</v>
      </c>
      <c r="BI212">
        <v>145.05000000000001</v>
      </c>
      <c r="BJ212">
        <v>4277124</v>
      </c>
      <c r="BL212" s="1">
        <v>45231</v>
      </c>
      <c r="BM212">
        <v>402.85</v>
      </c>
      <c r="BN212">
        <v>411.72500000000002</v>
      </c>
      <c r="BO212">
        <v>400.92</v>
      </c>
      <c r="BP212">
        <v>406.51</v>
      </c>
      <c r="BQ212">
        <v>1059178</v>
      </c>
      <c r="BS212" s="1">
        <v>45231</v>
      </c>
      <c r="BT212">
        <v>410.98500000000001</v>
      </c>
      <c r="BU212">
        <v>415.20100000000002</v>
      </c>
      <c r="BV212">
        <v>410.44499999999999</v>
      </c>
      <c r="BW212">
        <v>414.37599999999998</v>
      </c>
      <c r="BX212">
        <v>100028538</v>
      </c>
    </row>
    <row r="213" spans="1:76" x14ac:dyDescent="0.45">
      <c r="A213" s="1">
        <v>45232</v>
      </c>
      <c r="B213">
        <v>317.3</v>
      </c>
      <c r="C213">
        <v>318.82</v>
      </c>
      <c r="D213">
        <v>308.33</v>
      </c>
      <c r="E213">
        <v>310.87</v>
      </c>
      <c r="F213">
        <v>21631820</v>
      </c>
      <c r="H213" s="1">
        <v>45232</v>
      </c>
      <c r="I213">
        <v>138.72999999999999</v>
      </c>
      <c r="J213">
        <v>138.81</v>
      </c>
      <c r="K213">
        <v>136.47</v>
      </c>
      <c r="L213">
        <v>138.07</v>
      </c>
      <c r="M213">
        <v>52236693</v>
      </c>
      <c r="O213" s="1">
        <v>45232</v>
      </c>
      <c r="P213">
        <v>127.956</v>
      </c>
      <c r="Q213">
        <v>128.51400000000001</v>
      </c>
      <c r="R213">
        <v>126.471</v>
      </c>
      <c r="S213">
        <v>127.029</v>
      </c>
      <c r="T213">
        <v>27222976</v>
      </c>
      <c r="V213" s="1">
        <v>45232</v>
      </c>
      <c r="W213">
        <v>550.44000000000005</v>
      </c>
      <c r="X213">
        <v>559.35500000000002</v>
      </c>
      <c r="Y213">
        <v>550</v>
      </c>
      <c r="Z213">
        <v>558.71</v>
      </c>
      <c r="AA213">
        <v>2634829</v>
      </c>
      <c r="AC213" s="1">
        <v>45232</v>
      </c>
      <c r="AD213">
        <v>206.31</v>
      </c>
      <c r="AE213">
        <v>208.26</v>
      </c>
      <c r="AF213">
        <v>205.95</v>
      </c>
      <c r="AG213">
        <v>208.11</v>
      </c>
      <c r="AH213">
        <v>4963628</v>
      </c>
      <c r="AJ213" s="1">
        <v>45232</v>
      </c>
      <c r="AK213">
        <v>120.242</v>
      </c>
      <c r="AL213">
        <v>122.17400000000001</v>
      </c>
      <c r="AM213">
        <v>119.68</v>
      </c>
      <c r="AN213">
        <v>119.886</v>
      </c>
      <c r="AO213">
        <v>8791940</v>
      </c>
      <c r="AQ213" s="1">
        <v>45232</v>
      </c>
      <c r="AR213">
        <v>110.221</v>
      </c>
      <c r="AS213">
        <v>111.67100000000001</v>
      </c>
      <c r="AT213">
        <v>108.23399999999999</v>
      </c>
      <c r="AU213">
        <v>111.462</v>
      </c>
      <c r="AV213">
        <v>12858852</v>
      </c>
      <c r="AX213" s="1">
        <v>45232</v>
      </c>
      <c r="AY213">
        <v>122.51</v>
      </c>
      <c r="AZ213">
        <v>122.74</v>
      </c>
      <c r="BA213">
        <v>114.1</v>
      </c>
      <c r="BB213">
        <v>115.5</v>
      </c>
      <c r="BC213">
        <v>14053455</v>
      </c>
      <c r="BE213" s="1">
        <v>45232</v>
      </c>
      <c r="BF213">
        <v>145</v>
      </c>
      <c r="BG213">
        <v>146.55000000000001</v>
      </c>
      <c r="BH213">
        <v>143.9</v>
      </c>
      <c r="BI213">
        <v>146.5</v>
      </c>
      <c r="BJ213">
        <v>4880394</v>
      </c>
      <c r="BL213" s="1">
        <v>45232</v>
      </c>
      <c r="BM213">
        <v>410.83</v>
      </c>
      <c r="BN213">
        <v>414.58</v>
      </c>
      <c r="BO213">
        <v>407.92</v>
      </c>
      <c r="BP213">
        <v>412.62</v>
      </c>
      <c r="BQ213">
        <v>853467</v>
      </c>
      <c r="BS213" s="1">
        <v>45232</v>
      </c>
      <c r="BT213">
        <v>418.21899999999999</v>
      </c>
      <c r="BU213">
        <v>422.46899999999999</v>
      </c>
      <c r="BV213">
        <v>418.19900000000001</v>
      </c>
      <c r="BW213">
        <v>422.31900000000002</v>
      </c>
      <c r="BX213">
        <v>96836777</v>
      </c>
    </row>
    <row r="214" spans="1:76" x14ac:dyDescent="0.45">
      <c r="A214" s="1">
        <v>45233</v>
      </c>
      <c r="B214">
        <v>312.55</v>
      </c>
      <c r="C214">
        <v>315.55</v>
      </c>
      <c r="D214">
        <v>311.01670000000001</v>
      </c>
      <c r="E214">
        <v>314.60000000000002</v>
      </c>
      <c r="F214">
        <v>16764315</v>
      </c>
      <c r="H214" s="1">
        <v>45233</v>
      </c>
      <c r="I214">
        <v>138.99</v>
      </c>
      <c r="J214">
        <v>139.49</v>
      </c>
      <c r="K214">
        <v>137.44999999999999</v>
      </c>
      <c r="L214">
        <v>138.6</v>
      </c>
      <c r="M214">
        <v>44059805</v>
      </c>
      <c r="O214" s="1">
        <v>45233</v>
      </c>
      <c r="P214">
        <v>127.55800000000001</v>
      </c>
      <c r="Q214">
        <v>129.05799999999999</v>
      </c>
      <c r="R214">
        <v>127.398</v>
      </c>
      <c r="S214">
        <v>128.63399999999999</v>
      </c>
      <c r="T214">
        <v>26488786</v>
      </c>
      <c r="V214" s="1">
        <v>45233</v>
      </c>
      <c r="W214">
        <v>560</v>
      </c>
      <c r="X214">
        <v>567.03</v>
      </c>
      <c r="Y214">
        <v>557.66</v>
      </c>
      <c r="Z214">
        <v>563.66</v>
      </c>
      <c r="AA214">
        <v>2066520</v>
      </c>
      <c r="AC214" s="1">
        <v>45233</v>
      </c>
      <c r="AD214">
        <v>209.39</v>
      </c>
      <c r="AE214">
        <v>210.18</v>
      </c>
      <c r="AF214">
        <v>207.2</v>
      </c>
      <c r="AG214">
        <v>207.47</v>
      </c>
      <c r="AH214">
        <v>3861880</v>
      </c>
      <c r="AJ214" s="1">
        <v>45233</v>
      </c>
      <c r="AK214">
        <v>120.116</v>
      </c>
      <c r="AL214">
        <v>122.358</v>
      </c>
      <c r="AM214">
        <v>118.496</v>
      </c>
      <c r="AN214">
        <v>121.352</v>
      </c>
      <c r="AO214">
        <v>7392120</v>
      </c>
      <c r="AQ214" s="1">
        <v>45233</v>
      </c>
      <c r="AR214">
        <v>109.16</v>
      </c>
      <c r="AS214">
        <v>112.65300000000001</v>
      </c>
      <c r="AT214">
        <v>108.47199999999999</v>
      </c>
      <c r="AU214">
        <v>112.253</v>
      </c>
      <c r="AV214">
        <v>14783190</v>
      </c>
      <c r="AX214" s="1">
        <v>45233</v>
      </c>
      <c r="AY214">
        <v>117.98</v>
      </c>
      <c r="AZ214">
        <v>123.45</v>
      </c>
      <c r="BA214">
        <v>117.38</v>
      </c>
      <c r="BB214">
        <v>122.64</v>
      </c>
      <c r="BC214">
        <v>9020387</v>
      </c>
      <c r="BE214" s="1">
        <v>45233</v>
      </c>
      <c r="BF214">
        <v>147.63</v>
      </c>
      <c r="BG214">
        <v>148.18</v>
      </c>
      <c r="BH214">
        <v>146.75</v>
      </c>
      <c r="BI214">
        <v>147.49</v>
      </c>
      <c r="BJ214">
        <v>4323867</v>
      </c>
      <c r="BL214" s="1">
        <v>45233</v>
      </c>
      <c r="BM214">
        <v>416.6</v>
      </c>
      <c r="BN214">
        <v>424.86500000000001</v>
      </c>
      <c r="BO214">
        <v>415.1</v>
      </c>
      <c r="BP214">
        <v>420.11</v>
      </c>
      <c r="BQ214">
        <v>809003</v>
      </c>
      <c r="BS214" s="1">
        <v>45233</v>
      </c>
      <c r="BT214">
        <v>424.65199999999999</v>
      </c>
      <c r="BU214">
        <v>427.73899999999998</v>
      </c>
      <c r="BV214">
        <v>424.52199999999999</v>
      </c>
      <c r="BW214">
        <v>426.17099999999999</v>
      </c>
      <c r="BX214">
        <v>102170171</v>
      </c>
    </row>
    <row r="215" spans="1:76" x14ac:dyDescent="0.45">
      <c r="A215" s="1">
        <v>45236</v>
      </c>
      <c r="B215">
        <v>315.98</v>
      </c>
      <c r="C215">
        <v>318.33</v>
      </c>
      <c r="D215">
        <v>314.45</v>
      </c>
      <c r="E215">
        <v>315.8</v>
      </c>
      <c r="F215">
        <v>12887699</v>
      </c>
      <c r="H215" s="1">
        <v>45236</v>
      </c>
      <c r="I215">
        <v>138.76</v>
      </c>
      <c r="J215">
        <v>140.72999999999999</v>
      </c>
      <c r="K215">
        <v>138.36000000000001</v>
      </c>
      <c r="L215">
        <v>139.74</v>
      </c>
      <c r="M215">
        <v>44970417</v>
      </c>
      <c r="O215" s="1">
        <v>45236</v>
      </c>
      <c r="P215">
        <v>128.584</v>
      </c>
      <c r="Q215">
        <v>129.869</v>
      </c>
      <c r="R215">
        <v>128.20500000000001</v>
      </c>
      <c r="S215">
        <v>129.78</v>
      </c>
      <c r="T215">
        <v>19121808</v>
      </c>
      <c r="V215" s="1">
        <v>45236</v>
      </c>
      <c r="W215">
        <v>566</v>
      </c>
      <c r="X215">
        <v>567.88</v>
      </c>
      <c r="Y215">
        <v>558.17499999999995</v>
      </c>
      <c r="Z215">
        <v>565.45000000000005</v>
      </c>
      <c r="AA215">
        <v>2593386</v>
      </c>
      <c r="AC215" s="1">
        <v>45236</v>
      </c>
      <c r="AD215">
        <v>208.21</v>
      </c>
      <c r="AE215">
        <v>208.48</v>
      </c>
      <c r="AF215">
        <v>204.69</v>
      </c>
      <c r="AG215">
        <v>207.42</v>
      </c>
      <c r="AH215">
        <v>3729658</v>
      </c>
      <c r="AJ215" s="1">
        <v>45236</v>
      </c>
      <c r="AK215">
        <v>121.7</v>
      </c>
      <c r="AL215">
        <v>122.196</v>
      </c>
      <c r="AM215">
        <v>120.49</v>
      </c>
      <c r="AN215">
        <v>121.85</v>
      </c>
      <c r="AO215">
        <v>4424615</v>
      </c>
      <c r="AQ215" s="1">
        <v>45236</v>
      </c>
      <c r="AR215">
        <v>113.422</v>
      </c>
      <c r="AS215">
        <v>117.892</v>
      </c>
      <c r="AT215">
        <v>113.419</v>
      </c>
      <c r="AU215">
        <v>116.67700000000001</v>
      </c>
      <c r="AV215">
        <v>12198568</v>
      </c>
      <c r="AX215" s="1">
        <v>45236</v>
      </c>
      <c r="AY215">
        <v>123.215</v>
      </c>
      <c r="AZ215">
        <v>123.93</v>
      </c>
      <c r="BA215">
        <v>116.85</v>
      </c>
      <c r="BB215">
        <v>118.17</v>
      </c>
      <c r="BC215">
        <v>7701997</v>
      </c>
      <c r="BE215" s="1">
        <v>45236</v>
      </c>
      <c r="BF215">
        <v>147.59</v>
      </c>
      <c r="BG215">
        <v>148.66</v>
      </c>
      <c r="BH215">
        <v>147.06</v>
      </c>
      <c r="BI215">
        <v>147.34</v>
      </c>
      <c r="BJ215">
        <v>3253889</v>
      </c>
      <c r="BL215" s="1">
        <v>45236</v>
      </c>
      <c r="BM215">
        <v>422.37</v>
      </c>
      <c r="BN215">
        <v>422.92500000000001</v>
      </c>
      <c r="BO215">
        <v>413.1</v>
      </c>
      <c r="BP215">
        <v>415.7</v>
      </c>
      <c r="BQ215">
        <v>783462</v>
      </c>
      <c r="BS215" s="1">
        <v>45236</v>
      </c>
      <c r="BT215">
        <v>426.935</v>
      </c>
      <c r="BU215">
        <v>427.60199999999998</v>
      </c>
      <c r="BV215">
        <v>425.18</v>
      </c>
      <c r="BW215">
        <v>427.15100000000001</v>
      </c>
      <c r="BX215">
        <v>69187643</v>
      </c>
    </row>
    <row r="216" spans="1:76" x14ac:dyDescent="0.45">
      <c r="A216" s="1">
        <v>45237</v>
      </c>
      <c r="B216">
        <v>317.06</v>
      </c>
      <c r="C216">
        <v>321</v>
      </c>
      <c r="D216">
        <v>315.12</v>
      </c>
      <c r="E216">
        <v>318.82</v>
      </c>
      <c r="F216">
        <v>14055614</v>
      </c>
      <c r="H216" s="1">
        <v>45237</v>
      </c>
      <c r="I216">
        <v>140.55000000000001</v>
      </c>
      <c r="J216">
        <v>143.37</v>
      </c>
      <c r="K216">
        <v>140.5</v>
      </c>
      <c r="L216">
        <v>142.71</v>
      </c>
      <c r="M216">
        <v>53553537</v>
      </c>
      <c r="O216" s="1">
        <v>45237</v>
      </c>
      <c r="P216">
        <v>130.238</v>
      </c>
      <c r="Q216">
        <v>131.43299999999999</v>
      </c>
      <c r="R216">
        <v>129.411</v>
      </c>
      <c r="S216">
        <v>130.49700000000001</v>
      </c>
      <c r="T216">
        <v>29865149</v>
      </c>
      <c r="V216" s="1">
        <v>45237</v>
      </c>
      <c r="W216">
        <v>568.80999999999995</v>
      </c>
      <c r="X216">
        <v>589</v>
      </c>
      <c r="Y216">
        <v>568.80999999999995</v>
      </c>
      <c r="Z216">
        <v>585.20000000000005</v>
      </c>
      <c r="AA216">
        <v>3993621</v>
      </c>
      <c r="AC216" s="1">
        <v>45237</v>
      </c>
      <c r="AD216">
        <v>209.5</v>
      </c>
      <c r="AE216">
        <v>213.34</v>
      </c>
      <c r="AF216">
        <v>208.95500000000001</v>
      </c>
      <c r="AG216">
        <v>211.84</v>
      </c>
      <c r="AH216">
        <v>5467113</v>
      </c>
      <c r="AJ216" s="1">
        <v>45237</v>
      </c>
      <c r="AK216">
        <v>122.075</v>
      </c>
      <c r="AL216">
        <v>125.17400000000001</v>
      </c>
      <c r="AM216">
        <v>122.075</v>
      </c>
      <c r="AN216">
        <v>122.782</v>
      </c>
      <c r="AO216">
        <v>8289345</v>
      </c>
      <c r="AQ216" s="1">
        <v>45237</v>
      </c>
      <c r="AR216">
        <v>116.67700000000001</v>
      </c>
      <c r="AS216">
        <v>119.181</v>
      </c>
      <c r="AT216">
        <v>116.376</v>
      </c>
      <c r="AU216">
        <v>118.267</v>
      </c>
      <c r="AV216">
        <v>7855196</v>
      </c>
      <c r="AX216" s="1">
        <v>45237</v>
      </c>
      <c r="AY216">
        <v>118.25</v>
      </c>
      <c r="AZ216">
        <v>122.18</v>
      </c>
      <c r="BA216">
        <v>118.1</v>
      </c>
      <c r="BB216">
        <v>121.08</v>
      </c>
      <c r="BC216">
        <v>5163900</v>
      </c>
      <c r="BE216" s="1">
        <v>45237</v>
      </c>
      <c r="BF216">
        <v>147.66999999999999</v>
      </c>
      <c r="BG216">
        <v>147.97999999999999</v>
      </c>
      <c r="BH216">
        <v>146.87</v>
      </c>
      <c r="BI216">
        <v>147.13</v>
      </c>
      <c r="BJ216">
        <v>3504194</v>
      </c>
      <c r="BL216" s="1">
        <v>45237</v>
      </c>
      <c r="BM216">
        <v>415.16</v>
      </c>
      <c r="BN216">
        <v>416.86</v>
      </c>
      <c r="BO216">
        <v>412.37</v>
      </c>
      <c r="BP216">
        <v>412.98</v>
      </c>
      <c r="BQ216">
        <v>688453</v>
      </c>
      <c r="BS216" s="1">
        <v>45237</v>
      </c>
      <c r="BT216">
        <v>427.15100000000001</v>
      </c>
      <c r="BU216">
        <v>429.00900000000001</v>
      </c>
      <c r="BV216">
        <v>425.99400000000003</v>
      </c>
      <c r="BW216">
        <v>428.36700000000002</v>
      </c>
      <c r="BX216">
        <v>65540620</v>
      </c>
    </row>
    <row r="217" spans="1:76" x14ac:dyDescent="0.45">
      <c r="A217" s="1">
        <v>45238</v>
      </c>
      <c r="B217">
        <v>318.14</v>
      </c>
      <c r="C217">
        <v>321.33</v>
      </c>
      <c r="D217">
        <v>314.88</v>
      </c>
      <c r="E217">
        <v>319.77999999999997</v>
      </c>
      <c r="F217">
        <v>13609704</v>
      </c>
      <c r="H217" s="1">
        <v>45238</v>
      </c>
      <c r="I217">
        <v>142.97</v>
      </c>
      <c r="J217">
        <v>143.12</v>
      </c>
      <c r="K217">
        <v>141.2183</v>
      </c>
      <c r="L217">
        <v>142.08000000000001</v>
      </c>
      <c r="M217">
        <v>44521658</v>
      </c>
      <c r="O217" s="1">
        <v>45238</v>
      </c>
      <c r="P217">
        <v>130.49700000000001</v>
      </c>
      <c r="Q217">
        <v>131.732</v>
      </c>
      <c r="R217">
        <v>130.30799999999999</v>
      </c>
      <c r="S217">
        <v>131.363</v>
      </c>
      <c r="T217">
        <v>26521645</v>
      </c>
      <c r="V217" s="1">
        <v>45238</v>
      </c>
      <c r="W217">
        <v>589</v>
      </c>
      <c r="X217">
        <v>595.66499999999996</v>
      </c>
      <c r="Y217">
        <v>581.07000000000005</v>
      </c>
      <c r="Z217">
        <v>585.30999999999995</v>
      </c>
      <c r="AA217">
        <v>3079173</v>
      </c>
      <c r="AC217" s="1">
        <v>45238</v>
      </c>
      <c r="AD217">
        <v>212.42</v>
      </c>
      <c r="AE217">
        <v>212.52</v>
      </c>
      <c r="AF217">
        <v>209.65</v>
      </c>
      <c r="AG217">
        <v>211.47</v>
      </c>
      <c r="AH217">
        <v>3433465</v>
      </c>
      <c r="AJ217" s="1">
        <v>45238</v>
      </c>
      <c r="AK217">
        <v>123.21599999999999</v>
      </c>
      <c r="AL217">
        <v>125.238</v>
      </c>
      <c r="AM217">
        <v>123.2</v>
      </c>
      <c r="AN217">
        <v>125.066</v>
      </c>
      <c r="AO217">
        <v>8511680</v>
      </c>
      <c r="AQ217" s="1">
        <v>45238</v>
      </c>
      <c r="AR217">
        <v>119.173</v>
      </c>
      <c r="AS217">
        <v>119.4</v>
      </c>
      <c r="AT217">
        <v>117.952</v>
      </c>
      <c r="AU217">
        <v>118.6</v>
      </c>
      <c r="AV217">
        <v>5987598</v>
      </c>
      <c r="AX217" s="1">
        <v>45238</v>
      </c>
      <c r="AY217">
        <v>119.43</v>
      </c>
      <c r="AZ217">
        <v>121.2</v>
      </c>
      <c r="BA217">
        <v>116.17870000000001</v>
      </c>
      <c r="BB217">
        <v>117.66</v>
      </c>
      <c r="BC217">
        <v>7813986</v>
      </c>
      <c r="BE217" s="1">
        <v>45238</v>
      </c>
      <c r="BF217">
        <v>147</v>
      </c>
      <c r="BG217">
        <v>147.71</v>
      </c>
      <c r="BH217">
        <v>146.04</v>
      </c>
      <c r="BI217">
        <v>146.63999999999999</v>
      </c>
      <c r="BJ217">
        <v>3558660</v>
      </c>
      <c r="BL217" s="1">
        <v>45238</v>
      </c>
      <c r="BM217">
        <v>413.26</v>
      </c>
      <c r="BN217">
        <v>416.81</v>
      </c>
      <c r="BO217">
        <v>410.35</v>
      </c>
      <c r="BP217">
        <v>413.48</v>
      </c>
      <c r="BQ217">
        <v>1250984</v>
      </c>
      <c r="BS217" s="1">
        <v>45238</v>
      </c>
      <c r="BT217">
        <v>428.97399999999999</v>
      </c>
      <c r="BU217">
        <v>429.50400000000002</v>
      </c>
      <c r="BV217">
        <v>426.34800000000001</v>
      </c>
      <c r="BW217">
        <v>428.68</v>
      </c>
      <c r="BX217">
        <v>62980356</v>
      </c>
    </row>
    <row r="218" spans="1:76" x14ac:dyDescent="0.45">
      <c r="A218" s="1">
        <v>45239</v>
      </c>
      <c r="B218">
        <v>319.41800000000001</v>
      </c>
      <c r="C218">
        <v>324.17989999999998</v>
      </c>
      <c r="D218">
        <v>318.8</v>
      </c>
      <c r="E218">
        <v>320.55</v>
      </c>
      <c r="F218">
        <v>16103071</v>
      </c>
      <c r="H218" s="1">
        <v>45239</v>
      </c>
      <c r="I218">
        <v>142.02000000000001</v>
      </c>
      <c r="J218">
        <v>142.65</v>
      </c>
      <c r="K218">
        <v>139.84</v>
      </c>
      <c r="L218">
        <v>140.6</v>
      </c>
      <c r="M218">
        <v>36235367</v>
      </c>
      <c r="O218" s="1">
        <v>45239</v>
      </c>
      <c r="P218">
        <v>131.483</v>
      </c>
      <c r="Q218">
        <v>132.072</v>
      </c>
      <c r="R218">
        <v>129.595</v>
      </c>
      <c r="S218">
        <v>129.77000000000001</v>
      </c>
      <c r="T218">
        <v>23833861</v>
      </c>
      <c r="V218" s="1">
        <v>45239</v>
      </c>
      <c r="W218">
        <v>587.51</v>
      </c>
      <c r="X218">
        <v>590.04</v>
      </c>
      <c r="Y218">
        <v>576.34</v>
      </c>
      <c r="Z218">
        <v>577.74</v>
      </c>
      <c r="AA218">
        <v>2336580</v>
      </c>
      <c r="AC218" s="1">
        <v>45239</v>
      </c>
      <c r="AD218">
        <v>213.57</v>
      </c>
      <c r="AE218">
        <v>213.58</v>
      </c>
      <c r="AF218">
        <v>209.07</v>
      </c>
      <c r="AG218">
        <v>210.01</v>
      </c>
      <c r="AH218">
        <v>4731434</v>
      </c>
      <c r="AJ218" s="1">
        <v>45239</v>
      </c>
      <c r="AK218">
        <v>125.02</v>
      </c>
      <c r="AL218">
        <v>126.498</v>
      </c>
      <c r="AM218">
        <v>123.864</v>
      </c>
      <c r="AN218">
        <v>123.952</v>
      </c>
      <c r="AO218">
        <v>6076045</v>
      </c>
      <c r="AQ218" s="1">
        <v>45239</v>
      </c>
      <c r="AR218">
        <v>119.02800000000001</v>
      </c>
      <c r="AS218">
        <v>119.108</v>
      </c>
      <c r="AT218">
        <v>117.742</v>
      </c>
      <c r="AU218">
        <v>118.202</v>
      </c>
      <c r="AV218">
        <v>5245515</v>
      </c>
      <c r="AX218" s="1">
        <v>45239</v>
      </c>
      <c r="AY218">
        <v>118.35</v>
      </c>
      <c r="AZ218">
        <v>119.53</v>
      </c>
      <c r="BA218">
        <v>115.2</v>
      </c>
      <c r="BB218">
        <v>115.52</v>
      </c>
      <c r="BC218">
        <v>5519622</v>
      </c>
      <c r="BE218" s="1">
        <v>45239</v>
      </c>
      <c r="BF218">
        <v>146.47</v>
      </c>
      <c r="BG218">
        <v>147.6</v>
      </c>
      <c r="BH218">
        <v>146.22</v>
      </c>
      <c r="BI218">
        <v>146.88999999999999</v>
      </c>
      <c r="BJ218">
        <v>3347401</v>
      </c>
      <c r="BL218" s="1">
        <v>45239</v>
      </c>
      <c r="BM218">
        <v>415.47</v>
      </c>
      <c r="BN218">
        <v>415.7</v>
      </c>
      <c r="BO218">
        <v>403.73</v>
      </c>
      <c r="BP218">
        <v>404.46</v>
      </c>
      <c r="BQ218">
        <v>703867</v>
      </c>
      <c r="BS218" s="1">
        <v>45239</v>
      </c>
      <c r="BT218">
        <v>429.83800000000002</v>
      </c>
      <c r="BU218">
        <v>429.875</v>
      </c>
      <c r="BV218">
        <v>424.90600000000001</v>
      </c>
      <c r="BW218">
        <v>425.33699999999999</v>
      </c>
      <c r="BX218">
        <v>84837108</v>
      </c>
    </row>
    <row r="219" spans="1:76" x14ac:dyDescent="0.45">
      <c r="A219" s="1">
        <v>45240</v>
      </c>
      <c r="B219">
        <v>319.94</v>
      </c>
      <c r="C219">
        <v>329.1</v>
      </c>
      <c r="D219">
        <v>319.45999999999998</v>
      </c>
      <c r="E219">
        <v>328.77</v>
      </c>
      <c r="F219">
        <v>19116921</v>
      </c>
      <c r="H219" s="1">
        <v>45240</v>
      </c>
      <c r="I219">
        <v>140.46</v>
      </c>
      <c r="J219">
        <v>143.65</v>
      </c>
      <c r="K219">
        <v>139.91</v>
      </c>
      <c r="L219">
        <v>143.56</v>
      </c>
      <c r="M219">
        <v>49349937</v>
      </c>
      <c r="O219" s="1">
        <v>45240</v>
      </c>
      <c r="P219">
        <v>129.63499999999999</v>
      </c>
      <c r="Q219">
        <v>132.32</v>
      </c>
      <c r="R219">
        <v>128.94300000000001</v>
      </c>
      <c r="S219">
        <v>132.11099999999999</v>
      </c>
      <c r="T219">
        <v>27025442</v>
      </c>
      <c r="V219" s="1">
        <v>45240</v>
      </c>
      <c r="W219">
        <v>580.49</v>
      </c>
      <c r="X219">
        <v>598.13499999999999</v>
      </c>
      <c r="Y219">
        <v>576.005</v>
      </c>
      <c r="Z219">
        <v>597.22</v>
      </c>
      <c r="AA219">
        <v>3064510</v>
      </c>
      <c r="AC219" s="1">
        <v>45240</v>
      </c>
      <c r="AD219">
        <v>209.4</v>
      </c>
      <c r="AE219">
        <v>214.26499999999999</v>
      </c>
      <c r="AF219">
        <v>208.84479999999999</v>
      </c>
      <c r="AG219">
        <v>213.63</v>
      </c>
      <c r="AH219">
        <v>4113413</v>
      </c>
      <c r="AJ219" s="1">
        <v>45240</v>
      </c>
      <c r="AK219">
        <v>123.952</v>
      </c>
      <c r="AL219">
        <v>127.286</v>
      </c>
      <c r="AM219">
        <v>123.108</v>
      </c>
      <c r="AN219">
        <v>126.952</v>
      </c>
      <c r="AO219">
        <v>5119170</v>
      </c>
      <c r="AQ219" s="1">
        <v>45240</v>
      </c>
      <c r="AR219">
        <v>118.703</v>
      </c>
      <c r="AS219">
        <v>120.955</v>
      </c>
      <c r="AT219">
        <v>118.309</v>
      </c>
      <c r="AU219">
        <v>120.714</v>
      </c>
      <c r="AV219">
        <v>5765068</v>
      </c>
      <c r="AX219" s="1">
        <v>45240</v>
      </c>
      <c r="AY219">
        <v>114.52500000000001</v>
      </c>
      <c r="AZ219">
        <v>118.54</v>
      </c>
      <c r="BA219">
        <v>114.17</v>
      </c>
      <c r="BB219">
        <v>118.15</v>
      </c>
      <c r="BC219">
        <v>4775350</v>
      </c>
      <c r="BE219" s="1">
        <v>45240</v>
      </c>
      <c r="BF219">
        <v>147.35</v>
      </c>
      <c r="BG219">
        <v>147.77000000000001</v>
      </c>
      <c r="BH219">
        <v>145.91999999999999</v>
      </c>
      <c r="BI219">
        <v>147.61000000000001</v>
      </c>
      <c r="BJ219">
        <v>4011148</v>
      </c>
      <c r="BL219" s="1">
        <v>45240</v>
      </c>
      <c r="BM219">
        <v>406.26</v>
      </c>
      <c r="BN219">
        <v>409.86</v>
      </c>
      <c r="BO219">
        <v>401.97</v>
      </c>
      <c r="BP219">
        <v>409.81</v>
      </c>
      <c r="BQ219">
        <v>842383</v>
      </c>
      <c r="BS219" s="1">
        <v>45240</v>
      </c>
      <c r="BT219">
        <v>427.435</v>
      </c>
      <c r="BU219">
        <v>432.28800000000001</v>
      </c>
      <c r="BV219">
        <v>425.33199999999999</v>
      </c>
      <c r="BW219">
        <v>431.97500000000002</v>
      </c>
      <c r="BX219">
        <v>91348357</v>
      </c>
    </row>
    <row r="220" spans="1:76" x14ac:dyDescent="0.45">
      <c r="A220" s="1">
        <v>45243</v>
      </c>
      <c r="B220">
        <v>326.2</v>
      </c>
      <c r="C220">
        <v>332.33</v>
      </c>
      <c r="D220">
        <v>325.7</v>
      </c>
      <c r="E220">
        <v>329.19</v>
      </c>
      <c r="F220">
        <v>16908948</v>
      </c>
      <c r="H220" s="1">
        <v>45243</v>
      </c>
      <c r="I220">
        <v>142.08000000000001</v>
      </c>
      <c r="J220">
        <v>143.22999999999999</v>
      </c>
      <c r="K220">
        <v>140.66999999999999</v>
      </c>
      <c r="L220">
        <v>142.59</v>
      </c>
      <c r="M220">
        <v>35680570</v>
      </c>
      <c r="O220" s="1">
        <v>45243</v>
      </c>
      <c r="P220">
        <v>131.30500000000001</v>
      </c>
      <c r="Q220">
        <v>132.11099999999999</v>
      </c>
      <c r="R220">
        <v>130.77600000000001</v>
      </c>
      <c r="S220">
        <v>131.613</v>
      </c>
      <c r="T220">
        <v>18391180</v>
      </c>
      <c r="V220" s="1">
        <v>45243</v>
      </c>
      <c r="W220">
        <v>589.98</v>
      </c>
      <c r="X220">
        <v>594.26</v>
      </c>
      <c r="Y220">
        <v>583.36</v>
      </c>
      <c r="Z220">
        <v>590.34</v>
      </c>
      <c r="AA220">
        <v>2505111</v>
      </c>
      <c r="AC220" s="1">
        <v>45243</v>
      </c>
      <c r="AD220">
        <v>212.57</v>
      </c>
      <c r="AE220">
        <v>216.14</v>
      </c>
      <c r="AF220">
        <v>211.76</v>
      </c>
      <c r="AG220">
        <v>215.28</v>
      </c>
      <c r="AH220">
        <v>3306626</v>
      </c>
      <c r="AJ220" s="1">
        <v>45243</v>
      </c>
      <c r="AK220">
        <v>126.756</v>
      </c>
      <c r="AL220">
        <v>127.95099999999999</v>
      </c>
      <c r="AM220">
        <v>126.45</v>
      </c>
      <c r="AN220">
        <v>127.682</v>
      </c>
      <c r="AO220">
        <v>4983375</v>
      </c>
      <c r="AQ220" s="1">
        <v>45243</v>
      </c>
      <c r="AR220">
        <v>120.84399999999999</v>
      </c>
      <c r="AS220">
        <v>123.54300000000001</v>
      </c>
      <c r="AT220">
        <v>120.806</v>
      </c>
      <c r="AU220">
        <v>122.48</v>
      </c>
      <c r="AV220">
        <v>6149212</v>
      </c>
      <c r="AX220" s="1">
        <v>45243</v>
      </c>
      <c r="AY220">
        <v>117.51</v>
      </c>
      <c r="AZ220">
        <v>119.86</v>
      </c>
      <c r="BA220">
        <v>117.40130000000001</v>
      </c>
      <c r="BB220">
        <v>119.15</v>
      </c>
      <c r="BC220">
        <v>3408800</v>
      </c>
      <c r="BE220" s="1">
        <v>45243</v>
      </c>
      <c r="BF220">
        <v>147.49</v>
      </c>
      <c r="BG220">
        <v>147.88</v>
      </c>
      <c r="BH220">
        <v>146.59</v>
      </c>
      <c r="BI220">
        <v>147.21</v>
      </c>
      <c r="BJ220">
        <v>3151940</v>
      </c>
      <c r="BL220" s="1">
        <v>45243</v>
      </c>
      <c r="BM220">
        <v>407.82</v>
      </c>
      <c r="BN220">
        <v>409.47500000000002</v>
      </c>
      <c r="BO220">
        <v>403.85</v>
      </c>
      <c r="BP220">
        <v>406.41</v>
      </c>
      <c r="BQ220">
        <v>558132</v>
      </c>
      <c r="BS220" s="1">
        <v>45243</v>
      </c>
      <c r="BT220">
        <v>430.62200000000001</v>
      </c>
      <c r="BU220">
        <v>432.68200000000002</v>
      </c>
      <c r="BV220">
        <v>429.82799999999997</v>
      </c>
      <c r="BW220">
        <v>431.56200000000001</v>
      </c>
      <c r="BX220">
        <v>53280289</v>
      </c>
    </row>
    <row r="221" spans="1:76" x14ac:dyDescent="0.45">
      <c r="A221" s="1">
        <v>45244</v>
      </c>
      <c r="B221">
        <v>334.54</v>
      </c>
      <c r="C221">
        <v>338.1</v>
      </c>
      <c r="D221">
        <v>333.33</v>
      </c>
      <c r="E221">
        <v>336.31</v>
      </c>
      <c r="F221">
        <v>17179403</v>
      </c>
      <c r="H221" s="1">
        <v>45244</v>
      </c>
      <c r="I221">
        <v>145</v>
      </c>
      <c r="J221">
        <v>147.26</v>
      </c>
      <c r="K221">
        <v>144.68</v>
      </c>
      <c r="L221">
        <v>145.80000000000001</v>
      </c>
      <c r="M221">
        <v>56674551</v>
      </c>
      <c r="O221" s="1">
        <v>45244</v>
      </c>
      <c r="P221">
        <v>133.70500000000001</v>
      </c>
      <c r="Q221">
        <v>135.209</v>
      </c>
      <c r="R221">
        <v>132.839</v>
      </c>
      <c r="S221">
        <v>133.137</v>
      </c>
      <c r="T221">
        <v>32512613</v>
      </c>
      <c r="V221" s="1">
        <v>45244</v>
      </c>
      <c r="W221">
        <v>601.55999999999995</v>
      </c>
      <c r="X221">
        <v>613.70500000000004</v>
      </c>
      <c r="Y221">
        <v>599.04</v>
      </c>
      <c r="Z221">
        <v>604.33000000000004</v>
      </c>
      <c r="AA221">
        <v>2884917</v>
      </c>
      <c r="AC221" s="1">
        <v>45244</v>
      </c>
      <c r="AD221">
        <v>219</v>
      </c>
      <c r="AE221">
        <v>221.25</v>
      </c>
      <c r="AF221">
        <v>217.95</v>
      </c>
      <c r="AG221">
        <v>221.18</v>
      </c>
      <c r="AH221">
        <v>4743828</v>
      </c>
      <c r="AJ221" s="1">
        <v>45244</v>
      </c>
      <c r="AK221">
        <v>129.49600000000001</v>
      </c>
      <c r="AL221">
        <v>131.36799999999999</v>
      </c>
      <c r="AM221">
        <v>129.30000000000001</v>
      </c>
      <c r="AN221">
        <v>130.834</v>
      </c>
      <c r="AO221">
        <v>6756055</v>
      </c>
      <c r="AQ221" s="1">
        <v>45244</v>
      </c>
      <c r="AR221">
        <v>124.30800000000001</v>
      </c>
      <c r="AS221">
        <v>124.917</v>
      </c>
      <c r="AT221">
        <v>123.506</v>
      </c>
      <c r="AU221">
        <v>124.613</v>
      </c>
      <c r="AV221">
        <v>7609388</v>
      </c>
      <c r="AX221" s="1">
        <v>45244</v>
      </c>
      <c r="AY221">
        <v>122.355</v>
      </c>
      <c r="AZ221">
        <v>127.12</v>
      </c>
      <c r="BA221">
        <v>121.51</v>
      </c>
      <c r="BB221">
        <v>126.68</v>
      </c>
      <c r="BC221">
        <v>8405215</v>
      </c>
      <c r="BE221" s="1">
        <v>45244</v>
      </c>
      <c r="BF221">
        <v>148.02000000000001</v>
      </c>
      <c r="BG221">
        <v>148.5</v>
      </c>
      <c r="BH221">
        <v>146.44999999999999</v>
      </c>
      <c r="BI221">
        <v>147.01</v>
      </c>
      <c r="BJ221">
        <v>5262943</v>
      </c>
      <c r="BL221" s="1">
        <v>45244</v>
      </c>
      <c r="BM221">
        <v>416.93</v>
      </c>
      <c r="BN221">
        <v>420.9</v>
      </c>
      <c r="BO221">
        <v>411.83</v>
      </c>
      <c r="BP221">
        <v>414.84</v>
      </c>
      <c r="BQ221">
        <v>892999</v>
      </c>
      <c r="BS221" s="1">
        <v>45244</v>
      </c>
      <c r="BT221">
        <v>437.57299999999998</v>
      </c>
      <c r="BU221">
        <v>441.24</v>
      </c>
      <c r="BV221">
        <v>437.34800000000001</v>
      </c>
      <c r="BW221">
        <v>439.935</v>
      </c>
      <c r="BX221">
        <v>99119543</v>
      </c>
    </row>
    <row r="222" spans="1:76" x14ac:dyDescent="0.45">
      <c r="A222" s="1">
        <v>45245</v>
      </c>
      <c r="B222">
        <v>337.93</v>
      </c>
      <c r="C222">
        <v>338.4</v>
      </c>
      <c r="D222">
        <v>330.02</v>
      </c>
      <c r="E222">
        <v>332.71</v>
      </c>
      <c r="F222">
        <v>14531180</v>
      </c>
      <c r="H222" s="1">
        <v>45245</v>
      </c>
      <c r="I222">
        <v>147.06</v>
      </c>
      <c r="J222">
        <v>147.29</v>
      </c>
      <c r="K222">
        <v>142.59</v>
      </c>
      <c r="L222">
        <v>143.19999999999999</v>
      </c>
      <c r="M222">
        <v>63875720</v>
      </c>
      <c r="O222" s="1">
        <v>45245</v>
      </c>
      <c r="P222">
        <v>134.38200000000001</v>
      </c>
      <c r="Q222">
        <v>134.542</v>
      </c>
      <c r="R222">
        <v>133.08699999999999</v>
      </c>
      <c r="S222">
        <v>134.13399999999999</v>
      </c>
      <c r="T222">
        <v>23948015</v>
      </c>
      <c r="V222" s="1">
        <v>45245</v>
      </c>
      <c r="W222">
        <v>605</v>
      </c>
      <c r="X222">
        <v>605.73</v>
      </c>
      <c r="Y222">
        <v>591.79</v>
      </c>
      <c r="Z222">
        <v>595.30999999999995</v>
      </c>
      <c r="AA222">
        <v>3088889</v>
      </c>
      <c r="AC222" s="1">
        <v>45245</v>
      </c>
      <c r="AD222">
        <v>220.75</v>
      </c>
      <c r="AE222">
        <v>221.37</v>
      </c>
      <c r="AF222">
        <v>217.66</v>
      </c>
      <c r="AG222">
        <v>219.42</v>
      </c>
      <c r="AH222">
        <v>4800679</v>
      </c>
      <c r="AJ222" s="1">
        <v>45245</v>
      </c>
      <c r="AK222">
        <v>130.89400000000001</v>
      </c>
      <c r="AL222">
        <v>131.988</v>
      </c>
      <c r="AM222">
        <v>129.79300000000001</v>
      </c>
      <c r="AN222">
        <v>130.18</v>
      </c>
      <c r="AO222">
        <v>6167320</v>
      </c>
      <c r="AQ222" s="1">
        <v>45245</v>
      </c>
      <c r="AR222">
        <v>125.536</v>
      </c>
      <c r="AS222">
        <v>125.94</v>
      </c>
      <c r="AT222">
        <v>122.404</v>
      </c>
      <c r="AU222">
        <v>122.544</v>
      </c>
      <c r="AV222">
        <v>7240753</v>
      </c>
      <c r="AX222" s="1">
        <v>45245</v>
      </c>
      <c r="AY222">
        <v>128</v>
      </c>
      <c r="AZ222">
        <v>131.62</v>
      </c>
      <c r="BA222">
        <v>127.06059999999999</v>
      </c>
      <c r="BB222">
        <v>128.35</v>
      </c>
      <c r="BC222">
        <v>6851426</v>
      </c>
      <c r="BE222" s="1">
        <v>45245</v>
      </c>
      <c r="BF222">
        <v>146.80000000000001</v>
      </c>
      <c r="BG222">
        <v>147.5</v>
      </c>
      <c r="BH222">
        <v>145.77000000000001</v>
      </c>
      <c r="BI222">
        <v>147.19999999999999</v>
      </c>
      <c r="BJ222">
        <v>4675026</v>
      </c>
      <c r="BL222" s="1">
        <v>45245</v>
      </c>
      <c r="BM222">
        <v>414.83</v>
      </c>
      <c r="BN222">
        <v>419.06</v>
      </c>
      <c r="BO222">
        <v>413.28</v>
      </c>
      <c r="BP222">
        <v>417.6</v>
      </c>
      <c r="BQ222">
        <v>621075</v>
      </c>
      <c r="BS222" s="1">
        <v>45245</v>
      </c>
      <c r="BT222">
        <v>441.28899999999999</v>
      </c>
      <c r="BU222">
        <v>442.53300000000002</v>
      </c>
      <c r="BV222">
        <v>440.005</v>
      </c>
      <c r="BW222">
        <v>440.86599999999999</v>
      </c>
      <c r="BX222">
        <v>78873383</v>
      </c>
    </row>
    <row r="223" spans="1:76" x14ac:dyDescent="0.45">
      <c r="A223" s="1">
        <v>45246</v>
      </c>
      <c r="B223">
        <v>329.37</v>
      </c>
      <c r="C223">
        <v>334.58</v>
      </c>
      <c r="D223">
        <v>326.38</v>
      </c>
      <c r="E223">
        <v>334.19</v>
      </c>
      <c r="F223">
        <v>18932572</v>
      </c>
      <c r="H223" s="1">
        <v>45246</v>
      </c>
      <c r="I223">
        <v>140.91</v>
      </c>
      <c r="J223">
        <v>143.32</v>
      </c>
      <c r="K223">
        <v>139.52000000000001</v>
      </c>
      <c r="L223">
        <v>142.83000000000001</v>
      </c>
      <c r="M223">
        <v>49653512</v>
      </c>
      <c r="O223" s="1">
        <v>45246</v>
      </c>
      <c r="P223">
        <v>134.702</v>
      </c>
      <c r="Q223">
        <v>136.72399999999999</v>
      </c>
      <c r="R223">
        <v>133.83500000000001</v>
      </c>
      <c r="S223">
        <v>136.43600000000001</v>
      </c>
      <c r="T223">
        <v>28114729</v>
      </c>
      <c r="V223" s="1">
        <v>45246</v>
      </c>
      <c r="W223">
        <v>595.45000000000005</v>
      </c>
      <c r="X223">
        <v>605.27</v>
      </c>
      <c r="Y223">
        <v>592.14</v>
      </c>
      <c r="Z223">
        <v>602.05999999999995</v>
      </c>
      <c r="AA223">
        <v>2040415</v>
      </c>
      <c r="AC223" s="1">
        <v>45246</v>
      </c>
      <c r="AD223">
        <v>220</v>
      </c>
      <c r="AE223">
        <v>222.77</v>
      </c>
      <c r="AF223">
        <v>218.94</v>
      </c>
      <c r="AG223">
        <v>221.45</v>
      </c>
      <c r="AH223">
        <v>3712533</v>
      </c>
      <c r="AJ223" s="1">
        <v>45246</v>
      </c>
      <c r="AK223">
        <v>130</v>
      </c>
      <c r="AL223">
        <v>131.35900000000001</v>
      </c>
      <c r="AM223">
        <v>129.60599999999999</v>
      </c>
      <c r="AN223">
        <v>130.45599999999999</v>
      </c>
      <c r="AO223">
        <v>5238290</v>
      </c>
      <c r="AQ223" s="1">
        <v>45246</v>
      </c>
      <c r="AR223">
        <v>122.28400000000001</v>
      </c>
      <c r="AS223">
        <v>124.11199999999999</v>
      </c>
      <c r="AT223">
        <v>121.813</v>
      </c>
      <c r="AU223">
        <v>122.85899999999999</v>
      </c>
      <c r="AV223">
        <v>6596336</v>
      </c>
      <c r="AX223" s="1">
        <v>45246</v>
      </c>
      <c r="AY223">
        <v>127.12</v>
      </c>
      <c r="AZ223">
        <v>128.4</v>
      </c>
      <c r="BA223">
        <v>125.31</v>
      </c>
      <c r="BB223">
        <v>126.28</v>
      </c>
      <c r="BC223">
        <v>4177338</v>
      </c>
      <c r="BE223" s="1">
        <v>45246</v>
      </c>
      <c r="BF223">
        <v>148.94999999999999</v>
      </c>
      <c r="BG223">
        <v>149.29</v>
      </c>
      <c r="BH223">
        <v>147.07</v>
      </c>
      <c r="BI223">
        <v>147.49</v>
      </c>
      <c r="BJ223">
        <v>3640994</v>
      </c>
      <c r="BL223" s="1">
        <v>45246</v>
      </c>
      <c r="BM223">
        <v>420.33</v>
      </c>
      <c r="BN223">
        <v>421.16</v>
      </c>
      <c r="BO223">
        <v>408.78820000000002</v>
      </c>
      <c r="BP223">
        <v>412.85</v>
      </c>
      <c r="BQ223">
        <v>747382</v>
      </c>
      <c r="BS223" s="1">
        <v>45246</v>
      </c>
      <c r="BT223">
        <v>440.41699999999997</v>
      </c>
      <c r="BU223">
        <v>441.73</v>
      </c>
      <c r="BV223">
        <v>439.33699999999999</v>
      </c>
      <c r="BW223">
        <v>441.40600000000001</v>
      </c>
      <c r="BX223">
        <v>67998474</v>
      </c>
    </row>
    <row r="224" spans="1:76" x14ac:dyDescent="0.45">
      <c r="A224" s="1">
        <v>45247</v>
      </c>
      <c r="B224">
        <v>330.26</v>
      </c>
      <c r="C224">
        <v>335.5</v>
      </c>
      <c r="D224">
        <v>329.35</v>
      </c>
      <c r="E224">
        <v>335.04</v>
      </c>
      <c r="F224">
        <v>14519213</v>
      </c>
      <c r="H224" s="1">
        <v>45247</v>
      </c>
      <c r="I224">
        <v>142.66</v>
      </c>
      <c r="J224">
        <v>145.22999999999999</v>
      </c>
      <c r="K224">
        <v>142.54499999999999</v>
      </c>
      <c r="L224">
        <v>145.18</v>
      </c>
      <c r="M224">
        <v>49678437</v>
      </c>
      <c r="O224" s="1">
        <v>45247</v>
      </c>
      <c r="P224">
        <v>135.50899999999999</v>
      </c>
      <c r="Q224">
        <v>135.56899999999999</v>
      </c>
      <c r="R224">
        <v>133.167</v>
      </c>
      <c r="S224">
        <v>134.821</v>
      </c>
      <c r="T224">
        <v>37422862</v>
      </c>
      <c r="V224" s="1">
        <v>45247</v>
      </c>
      <c r="W224">
        <v>602.07000000000005</v>
      </c>
      <c r="X224">
        <v>605.04989999999998</v>
      </c>
      <c r="Y224">
        <v>597.02</v>
      </c>
      <c r="Z224">
        <v>602.66</v>
      </c>
      <c r="AA224">
        <v>1969358</v>
      </c>
      <c r="AC224" s="1">
        <v>45247</v>
      </c>
      <c r="AD224">
        <v>221.17</v>
      </c>
      <c r="AE224">
        <v>222.79</v>
      </c>
      <c r="AF224">
        <v>220.38</v>
      </c>
      <c r="AG224">
        <v>221.22</v>
      </c>
      <c r="AH224">
        <v>3636397</v>
      </c>
      <c r="AJ224" s="1">
        <v>45247</v>
      </c>
      <c r="AK224">
        <v>130.38999999999999</v>
      </c>
      <c r="AL224">
        <v>130.93600000000001</v>
      </c>
      <c r="AM224">
        <v>129.65799999999999</v>
      </c>
      <c r="AN224">
        <v>130.87200000000001</v>
      </c>
      <c r="AO224">
        <v>3964345</v>
      </c>
      <c r="AQ224" s="1">
        <v>45247</v>
      </c>
      <c r="AR224">
        <v>123.883</v>
      </c>
      <c r="AS224">
        <v>123.883</v>
      </c>
      <c r="AT224">
        <v>121.858</v>
      </c>
      <c r="AU224">
        <v>123.11</v>
      </c>
      <c r="AV224">
        <v>5408861</v>
      </c>
      <c r="AX224" s="1">
        <v>45247</v>
      </c>
      <c r="AY224">
        <v>126.65</v>
      </c>
      <c r="AZ224">
        <v>127.97</v>
      </c>
      <c r="BA224">
        <v>125.45</v>
      </c>
      <c r="BB224">
        <v>127.15</v>
      </c>
      <c r="BC224">
        <v>3796137</v>
      </c>
      <c r="BE224" s="1">
        <v>45247</v>
      </c>
      <c r="BF224">
        <v>147.96</v>
      </c>
      <c r="BG224">
        <v>148.57</v>
      </c>
      <c r="BH224">
        <v>147.12</v>
      </c>
      <c r="BI224">
        <v>147.71</v>
      </c>
      <c r="BJ224">
        <v>3268019</v>
      </c>
      <c r="BL224" s="1">
        <v>45247</v>
      </c>
      <c r="BM224">
        <v>413.9</v>
      </c>
      <c r="BN224">
        <v>417.3</v>
      </c>
      <c r="BO224">
        <v>406.37</v>
      </c>
      <c r="BP224">
        <v>407.7</v>
      </c>
      <c r="BQ224">
        <v>1033019</v>
      </c>
      <c r="BS224" s="1">
        <v>45247</v>
      </c>
      <c r="BT224">
        <v>441.416</v>
      </c>
      <c r="BU224">
        <v>442.572</v>
      </c>
      <c r="BV224">
        <v>440.48399999999998</v>
      </c>
      <c r="BW224">
        <v>441.95499999999998</v>
      </c>
      <c r="BX224">
        <v>84856983</v>
      </c>
    </row>
    <row r="225" spans="1:76" x14ac:dyDescent="0.45">
      <c r="A225" s="1">
        <v>45250</v>
      </c>
      <c r="B225">
        <v>334.89</v>
      </c>
      <c r="C225">
        <v>341.87</v>
      </c>
      <c r="D225">
        <v>334.19</v>
      </c>
      <c r="E225">
        <v>339.97</v>
      </c>
      <c r="F225">
        <v>16976129</v>
      </c>
      <c r="H225" s="1">
        <v>45250</v>
      </c>
      <c r="I225">
        <v>145.13</v>
      </c>
      <c r="J225">
        <v>146.63</v>
      </c>
      <c r="K225">
        <v>144.72499999999999</v>
      </c>
      <c r="L225">
        <v>146.13</v>
      </c>
      <c r="M225">
        <v>41978766</v>
      </c>
      <c r="O225" s="1">
        <v>45250</v>
      </c>
      <c r="P225">
        <v>133.20699999999999</v>
      </c>
      <c r="Q225">
        <v>136.166</v>
      </c>
      <c r="R225">
        <v>133.137</v>
      </c>
      <c r="S225">
        <v>135.75800000000001</v>
      </c>
      <c r="T225">
        <v>27951723</v>
      </c>
      <c r="V225" s="1">
        <v>45250</v>
      </c>
      <c r="W225">
        <v>605.30999999999995</v>
      </c>
      <c r="X225">
        <v>614.20000000000005</v>
      </c>
      <c r="Y225">
        <v>604.5</v>
      </c>
      <c r="Z225">
        <v>612.70000000000005</v>
      </c>
      <c r="AA225">
        <v>2394373</v>
      </c>
      <c r="AC225" s="1">
        <v>45250</v>
      </c>
      <c r="AD225">
        <v>221.43</v>
      </c>
      <c r="AE225">
        <v>226.1</v>
      </c>
      <c r="AF225">
        <v>220.62</v>
      </c>
      <c r="AG225">
        <v>225.13</v>
      </c>
      <c r="AH225">
        <v>4600980</v>
      </c>
      <c r="AJ225" s="1">
        <v>45250</v>
      </c>
      <c r="AK225">
        <v>130.80000000000001</v>
      </c>
      <c r="AL225">
        <v>133.708</v>
      </c>
      <c r="AM225">
        <v>130.517</v>
      </c>
      <c r="AN225">
        <v>133.38399999999999</v>
      </c>
      <c r="AO225">
        <v>5399320</v>
      </c>
      <c r="AQ225" s="1">
        <v>45250</v>
      </c>
      <c r="AR225">
        <v>123.371</v>
      </c>
      <c r="AS225">
        <v>124.43300000000001</v>
      </c>
      <c r="AT225">
        <v>123.05800000000001</v>
      </c>
      <c r="AU225">
        <v>124.002</v>
      </c>
      <c r="AV225">
        <v>5784244</v>
      </c>
      <c r="AX225" s="1">
        <v>45250</v>
      </c>
      <c r="AY225">
        <v>127.4</v>
      </c>
      <c r="AZ225">
        <v>130.94999999999999</v>
      </c>
      <c r="BA225">
        <v>127.01</v>
      </c>
      <c r="BB225">
        <v>129.69999999999999</v>
      </c>
      <c r="BC225">
        <v>4645935</v>
      </c>
      <c r="BE225" s="1">
        <v>45250</v>
      </c>
      <c r="BF225">
        <v>147.79</v>
      </c>
      <c r="BG225">
        <v>148.93</v>
      </c>
      <c r="BH225">
        <v>147.24</v>
      </c>
      <c r="BI225">
        <v>148.5</v>
      </c>
      <c r="BJ225">
        <v>4007727</v>
      </c>
      <c r="BL225" s="1">
        <v>45250</v>
      </c>
      <c r="BM225">
        <v>407.28</v>
      </c>
      <c r="BN225">
        <v>413.75</v>
      </c>
      <c r="BO225">
        <v>403</v>
      </c>
      <c r="BP225">
        <v>413.06</v>
      </c>
      <c r="BQ225">
        <v>1187183</v>
      </c>
      <c r="BS225" s="1">
        <v>45250</v>
      </c>
      <c r="BT225">
        <v>441.70100000000002</v>
      </c>
      <c r="BU225">
        <v>446.20499999999998</v>
      </c>
      <c r="BV225">
        <v>441.69099999999997</v>
      </c>
      <c r="BW225">
        <v>445.35899999999998</v>
      </c>
      <c r="BX225">
        <v>71456074</v>
      </c>
    </row>
    <row r="226" spans="1:76" x14ac:dyDescent="0.45">
      <c r="A226" s="1">
        <v>45251</v>
      </c>
      <c r="B226">
        <v>338.33</v>
      </c>
      <c r="C226">
        <v>339.9015</v>
      </c>
      <c r="D226">
        <v>335.9</v>
      </c>
      <c r="E226">
        <v>336.98</v>
      </c>
      <c r="F226">
        <v>12027863</v>
      </c>
      <c r="H226" s="1">
        <v>45251</v>
      </c>
      <c r="I226">
        <v>143.91</v>
      </c>
      <c r="J226">
        <v>144.05000000000001</v>
      </c>
      <c r="K226">
        <v>141.5</v>
      </c>
      <c r="L226">
        <v>143.9</v>
      </c>
      <c r="M226">
        <v>71225992</v>
      </c>
      <c r="O226" s="1">
        <v>45251</v>
      </c>
      <c r="P226">
        <v>135.798</v>
      </c>
      <c r="Q226">
        <v>136.684</v>
      </c>
      <c r="R226">
        <v>135.46899999999999</v>
      </c>
      <c r="S226">
        <v>136.476</v>
      </c>
      <c r="T226">
        <v>22717327</v>
      </c>
      <c r="V226" s="1">
        <v>45251</v>
      </c>
      <c r="W226">
        <v>610.63</v>
      </c>
      <c r="X226">
        <v>615.56500000000005</v>
      </c>
      <c r="Y226">
        <v>607.03009999999995</v>
      </c>
      <c r="Z226">
        <v>610.99</v>
      </c>
      <c r="AA226">
        <v>1906155</v>
      </c>
      <c r="AC226" s="1">
        <v>45251</v>
      </c>
      <c r="AD226">
        <v>224</v>
      </c>
      <c r="AE226">
        <v>225.97</v>
      </c>
      <c r="AF226">
        <v>223.54</v>
      </c>
      <c r="AG226">
        <v>224.32</v>
      </c>
      <c r="AH226">
        <v>3852324</v>
      </c>
      <c r="AJ226" s="1">
        <v>45251</v>
      </c>
      <c r="AK226">
        <v>132.952</v>
      </c>
      <c r="AL226">
        <v>134.12799999999999</v>
      </c>
      <c r="AM226">
        <v>132.30199999999999</v>
      </c>
      <c r="AN226">
        <v>133.68</v>
      </c>
      <c r="AO226">
        <v>4631850</v>
      </c>
      <c r="AQ226" s="1">
        <v>45251</v>
      </c>
      <c r="AR226">
        <v>123.925</v>
      </c>
      <c r="AS226">
        <v>124.514</v>
      </c>
      <c r="AT226">
        <v>123.36</v>
      </c>
      <c r="AU226">
        <v>123.494</v>
      </c>
      <c r="AV226">
        <v>4692168</v>
      </c>
      <c r="AX226" s="1">
        <v>45251</v>
      </c>
      <c r="AY226">
        <v>128</v>
      </c>
      <c r="AZ226">
        <v>128.05000000000001</v>
      </c>
      <c r="BA226">
        <v>124.93</v>
      </c>
      <c r="BB226">
        <v>126.82</v>
      </c>
      <c r="BC226">
        <v>4587125</v>
      </c>
      <c r="BE226" s="1">
        <v>45251</v>
      </c>
      <c r="BF226">
        <v>149.43</v>
      </c>
      <c r="BG226">
        <v>149.44999999999999</v>
      </c>
      <c r="BH226">
        <v>148.13999999999999</v>
      </c>
      <c r="BI226">
        <v>148.61000000000001</v>
      </c>
      <c r="BJ226">
        <v>3112268</v>
      </c>
      <c r="BL226" s="1">
        <v>45251</v>
      </c>
      <c r="BM226">
        <v>410.8</v>
      </c>
      <c r="BN226">
        <v>410.8</v>
      </c>
      <c r="BO226">
        <v>395.33</v>
      </c>
      <c r="BP226">
        <v>402.46</v>
      </c>
      <c r="BQ226">
        <v>1087788</v>
      </c>
      <c r="BS226" s="1">
        <v>45251</v>
      </c>
      <c r="BT226">
        <v>444.30200000000002</v>
      </c>
      <c r="BU226">
        <v>445.23</v>
      </c>
      <c r="BV226">
        <v>443.10300000000001</v>
      </c>
      <c r="BW226">
        <v>444.38799999999998</v>
      </c>
      <c r="BX226">
        <v>50229060</v>
      </c>
    </row>
    <row r="227" spans="1:76" x14ac:dyDescent="0.45">
      <c r="A227" s="1">
        <v>45252</v>
      </c>
      <c r="B227">
        <v>339.21</v>
      </c>
      <c r="C227">
        <v>342.92</v>
      </c>
      <c r="D227">
        <v>338.58</v>
      </c>
      <c r="E227">
        <v>341.49</v>
      </c>
      <c r="F227">
        <v>10715177</v>
      </c>
      <c r="H227" s="1">
        <v>45252</v>
      </c>
      <c r="I227">
        <v>144.57</v>
      </c>
      <c r="J227">
        <v>147.74</v>
      </c>
      <c r="K227">
        <v>144.57</v>
      </c>
      <c r="L227">
        <v>146.71</v>
      </c>
      <c r="M227">
        <v>45700002</v>
      </c>
      <c r="O227" s="1">
        <v>45252</v>
      </c>
      <c r="P227">
        <v>136.97300000000001</v>
      </c>
      <c r="Q227">
        <v>138.916</v>
      </c>
      <c r="R227">
        <v>136.97300000000001</v>
      </c>
      <c r="S227">
        <v>137.99</v>
      </c>
      <c r="T227">
        <v>17885056</v>
      </c>
      <c r="V227" s="1">
        <v>45252</v>
      </c>
      <c r="W227">
        <v>616.63</v>
      </c>
      <c r="X227">
        <v>624.38</v>
      </c>
      <c r="Y227">
        <v>614.01009999999997</v>
      </c>
      <c r="Z227">
        <v>619.72</v>
      </c>
      <c r="AA227">
        <v>2064968</v>
      </c>
      <c r="AC227" s="1">
        <v>45252</v>
      </c>
      <c r="AD227">
        <v>224.3</v>
      </c>
      <c r="AE227">
        <v>225.68940000000001</v>
      </c>
      <c r="AF227">
        <v>223.21</v>
      </c>
      <c r="AG227">
        <v>223.84</v>
      </c>
      <c r="AH227">
        <v>3894413</v>
      </c>
      <c r="AJ227" s="1">
        <v>45252</v>
      </c>
      <c r="AK227">
        <v>134.536</v>
      </c>
      <c r="AL227">
        <v>135.60599999999999</v>
      </c>
      <c r="AM227">
        <v>133.45500000000001</v>
      </c>
      <c r="AN227">
        <v>133.93199999999999</v>
      </c>
      <c r="AO227">
        <v>4441455</v>
      </c>
      <c r="AQ227" s="1">
        <v>45252</v>
      </c>
      <c r="AR227">
        <v>124.334</v>
      </c>
      <c r="AS227">
        <v>124.426</v>
      </c>
      <c r="AT227">
        <v>122.902</v>
      </c>
      <c r="AU227">
        <v>122.904</v>
      </c>
      <c r="AV227">
        <v>4906753</v>
      </c>
      <c r="AX227" s="1">
        <v>45252</v>
      </c>
      <c r="AY227">
        <v>127.75</v>
      </c>
      <c r="AZ227">
        <v>130.58000000000001</v>
      </c>
      <c r="BA227">
        <v>127.71</v>
      </c>
      <c r="BB227">
        <v>129.04</v>
      </c>
      <c r="BC227">
        <v>3974609</v>
      </c>
      <c r="BE227" s="1">
        <v>45252</v>
      </c>
      <c r="BF227">
        <v>149.02000000000001</v>
      </c>
      <c r="BG227">
        <v>149.6</v>
      </c>
      <c r="BH227">
        <v>148.66999999999999</v>
      </c>
      <c r="BI227">
        <v>148.91</v>
      </c>
      <c r="BJ227">
        <v>2913770</v>
      </c>
      <c r="BL227" s="1">
        <v>45252</v>
      </c>
      <c r="BM227">
        <v>404.44</v>
      </c>
      <c r="BN227">
        <v>410</v>
      </c>
      <c r="BO227">
        <v>403.05</v>
      </c>
      <c r="BP227">
        <v>405.28</v>
      </c>
      <c r="BQ227">
        <v>719804</v>
      </c>
      <c r="BS227" s="1">
        <v>45252</v>
      </c>
      <c r="BT227">
        <v>446.06299999999999</v>
      </c>
      <c r="BU227">
        <v>447.435</v>
      </c>
      <c r="BV227">
        <v>444.995</v>
      </c>
      <c r="BW227">
        <v>446.101</v>
      </c>
      <c r="BX227">
        <v>60634935</v>
      </c>
    </row>
    <row r="228" spans="1:76" x14ac:dyDescent="0.45">
      <c r="A228" s="1">
        <v>45254</v>
      </c>
      <c r="B228">
        <v>340.13</v>
      </c>
      <c r="C228">
        <v>341.85559999999998</v>
      </c>
      <c r="D228">
        <v>336.77</v>
      </c>
      <c r="E228">
        <v>338.23</v>
      </c>
      <c r="F228">
        <v>5467488</v>
      </c>
      <c r="H228" s="1">
        <v>45254</v>
      </c>
      <c r="I228">
        <v>146.69999999999999</v>
      </c>
      <c r="J228">
        <v>147.19999999999999</v>
      </c>
      <c r="K228">
        <v>145.32</v>
      </c>
      <c r="L228">
        <v>146.74</v>
      </c>
      <c r="M228">
        <v>22378379</v>
      </c>
      <c r="O228" s="1">
        <v>45254</v>
      </c>
      <c r="P228">
        <v>137.53100000000001</v>
      </c>
      <c r="Q228">
        <v>137.631</v>
      </c>
      <c r="R228">
        <v>135.499</v>
      </c>
      <c r="S228">
        <v>136.196</v>
      </c>
      <c r="T228">
        <v>12559687</v>
      </c>
      <c r="V228" s="1">
        <v>45254</v>
      </c>
      <c r="W228">
        <v>616.26</v>
      </c>
      <c r="X228">
        <v>619.44000000000005</v>
      </c>
      <c r="Y228">
        <v>613.6</v>
      </c>
      <c r="Z228">
        <v>619.42999999999995</v>
      </c>
      <c r="AA228">
        <v>942673</v>
      </c>
      <c r="AC228" s="1">
        <v>45254</v>
      </c>
      <c r="AD228">
        <v>224.36</v>
      </c>
      <c r="AE228">
        <v>224.49</v>
      </c>
      <c r="AF228">
        <v>222.12</v>
      </c>
      <c r="AG228">
        <v>224.38</v>
      </c>
      <c r="AH228">
        <v>1869111</v>
      </c>
      <c r="AJ228" s="1">
        <v>45254</v>
      </c>
      <c r="AK228">
        <v>134.10599999999999</v>
      </c>
      <c r="AL228">
        <v>134.89400000000001</v>
      </c>
      <c r="AM228">
        <v>133.76</v>
      </c>
      <c r="AN228">
        <v>134.78</v>
      </c>
      <c r="AO228">
        <v>2250065</v>
      </c>
      <c r="AQ228" s="1">
        <v>45254</v>
      </c>
      <c r="AR228">
        <v>123.187</v>
      </c>
      <c r="AS228">
        <v>123.187</v>
      </c>
      <c r="AT228">
        <v>121.991</v>
      </c>
      <c r="AU228">
        <v>122.33799999999999</v>
      </c>
      <c r="AV228">
        <v>2980123</v>
      </c>
      <c r="AX228" s="1">
        <v>45254</v>
      </c>
      <c r="AY228">
        <v>129.05000000000001</v>
      </c>
      <c r="AZ228">
        <v>129.5899</v>
      </c>
      <c r="BA228">
        <v>127.78</v>
      </c>
      <c r="BB228">
        <v>128.37</v>
      </c>
      <c r="BC228">
        <v>2058920</v>
      </c>
      <c r="BE228" s="1">
        <v>45254</v>
      </c>
      <c r="BF228">
        <v>148.88</v>
      </c>
      <c r="BG228">
        <v>149.405</v>
      </c>
      <c r="BH228">
        <v>148.30000000000001</v>
      </c>
      <c r="BI228">
        <v>148.97999999999999</v>
      </c>
      <c r="BJ228">
        <v>1341448</v>
      </c>
      <c r="BL228" s="1">
        <v>45254</v>
      </c>
      <c r="BM228">
        <v>406.24</v>
      </c>
      <c r="BN228">
        <v>407.46</v>
      </c>
      <c r="BO228">
        <v>405.22</v>
      </c>
      <c r="BP228">
        <v>405.92</v>
      </c>
      <c r="BQ228">
        <v>242736</v>
      </c>
      <c r="BS228" s="1">
        <v>45254</v>
      </c>
      <c r="BT228">
        <v>446.15</v>
      </c>
      <c r="BU228">
        <v>446.57400000000001</v>
      </c>
      <c r="BV228">
        <v>445.81700000000001</v>
      </c>
      <c r="BW228">
        <v>446.37599999999998</v>
      </c>
      <c r="BX228">
        <v>30331837</v>
      </c>
    </row>
    <row r="229" spans="1:76" x14ac:dyDescent="0.45">
      <c r="A229" s="1">
        <v>45257</v>
      </c>
      <c r="B229">
        <v>336.18</v>
      </c>
      <c r="C229">
        <v>339.9</v>
      </c>
      <c r="D229">
        <v>334.2</v>
      </c>
      <c r="E229">
        <v>334.7</v>
      </c>
      <c r="F229">
        <v>15684454</v>
      </c>
      <c r="H229" s="1">
        <v>45257</v>
      </c>
      <c r="I229">
        <v>147.53</v>
      </c>
      <c r="J229">
        <v>149.26</v>
      </c>
      <c r="K229">
        <v>146.88</v>
      </c>
      <c r="L229">
        <v>147.72999999999999</v>
      </c>
      <c r="M229">
        <v>53762428</v>
      </c>
      <c r="O229" s="1">
        <v>45257</v>
      </c>
      <c r="P229">
        <v>135.53899999999999</v>
      </c>
      <c r="Q229">
        <v>137.91999999999999</v>
      </c>
      <c r="R229">
        <v>135.50899999999999</v>
      </c>
      <c r="S229">
        <v>135.917</v>
      </c>
      <c r="T229">
        <v>23521485</v>
      </c>
      <c r="V229" s="1">
        <v>45257</v>
      </c>
      <c r="W229">
        <v>618.79999999999995</v>
      </c>
      <c r="X229">
        <v>625.83410000000003</v>
      </c>
      <c r="Y229">
        <v>614.57000000000005</v>
      </c>
      <c r="Z229">
        <v>619.27</v>
      </c>
      <c r="AA229">
        <v>1854409</v>
      </c>
      <c r="AC229" s="1">
        <v>45257</v>
      </c>
      <c r="AD229">
        <v>225.5</v>
      </c>
      <c r="AE229">
        <v>226.22</v>
      </c>
      <c r="AF229">
        <v>224.25</v>
      </c>
      <c r="AG229">
        <v>224.79</v>
      </c>
      <c r="AH229">
        <v>4885506</v>
      </c>
      <c r="AJ229" s="1">
        <v>45257</v>
      </c>
      <c r="AK229">
        <v>134.4</v>
      </c>
      <c r="AL229">
        <v>135.52099999999999</v>
      </c>
      <c r="AM229">
        <v>133.91399999999999</v>
      </c>
      <c r="AN229">
        <v>134.11000000000001</v>
      </c>
      <c r="AO229">
        <v>5050005</v>
      </c>
      <c r="AQ229" s="1">
        <v>45257</v>
      </c>
      <c r="AR229">
        <v>121.68899999999999</v>
      </c>
      <c r="AS229">
        <v>123.40900000000001</v>
      </c>
      <c r="AT229">
        <v>121.333</v>
      </c>
      <c r="AU229">
        <v>122.935</v>
      </c>
      <c r="AV229">
        <v>6450640</v>
      </c>
      <c r="AX229" s="1">
        <v>45257</v>
      </c>
      <c r="AY229">
        <v>127.5</v>
      </c>
      <c r="AZ229">
        <v>129.56</v>
      </c>
      <c r="BA229">
        <v>125.85</v>
      </c>
      <c r="BB229">
        <v>129</v>
      </c>
      <c r="BC229">
        <v>4408422</v>
      </c>
      <c r="BE229" s="1">
        <v>45257</v>
      </c>
      <c r="BF229">
        <v>148.97999999999999</v>
      </c>
      <c r="BG229">
        <v>149.44999999999999</v>
      </c>
      <c r="BH229">
        <v>148.15</v>
      </c>
      <c r="BI229">
        <v>148.80000000000001</v>
      </c>
      <c r="BJ229">
        <v>3923187</v>
      </c>
      <c r="BL229" s="1">
        <v>45257</v>
      </c>
      <c r="BM229">
        <v>404.01</v>
      </c>
      <c r="BN229">
        <v>405.02499999999998</v>
      </c>
      <c r="BO229">
        <v>396.17</v>
      </c>
      <c r="BP229">
        <v>396.84</v>
      </c>
      <c r="BQ229">
        <v>1162677</v>
      </c>
      <c r="BS229" s="1">
        <v>45257</v>
      </c>
      <c r="BT229">
        <v>445.74</v>
      </c>
      <c r="BU229">
        <v>446.56400000000002</v>
      </c>
      <c r="BV229">
        <v>445.18</v>
      </c>
      <c r="BW229">
        <v>445.57299999999998</v>
      </c>
      <c r="BX229">
        <v>51515621</v>
      </c>
    </row>
    <row r="230" spans="1:76" x14ac:dyDescent="0.45">
      <c r="A230" s="1">
        <v>45258</v>
      </c>
      <c r="B230">
        <v>333.4</v>
      </c>
      <c r="C230">
        <v>339.375</v>
      </c>
      <c r="D230">
        <v>333.4</v>
      </c>
      <c r="E230">
        <v>338.99</v>
      </c>
      <c r="F230">
        <v>12637245</v>
      </c>
      <c r="H230" s="1">
        <v>45258</v>
      </c>
      <c r="I230">
        <v>146.97999999999999</v>
      </c>
      <c r="J230">
        <v>147.59989999999999</v>
      </c>
      <c r="K230">
        <v>145.53</v>
      </c>
      <c r="L230">
        <v>147.03</v>
      </c>
      <c r="M230">
        <v>42711682</v>
      </c>
      <c r="O230" s="1">
        <v>45258</v>
      </c>
      <c r="P230">
        <v>135.589</v>
      </c>
      <c r="Q230">
        <v>136.75399999999999</v>
      </c>
      <c r="R230">
        <v>134.93299999999999</v>
      </c>
      <c r="S230">
        <v>136.70400000000001</v>
      </c>
      <c r="T230">
        <v>18797930</v>
      </c>
      <c r="V230" s="1">
        <v>45258</v>
      </c>
      <c r="W230">
        <v>613.97500000000002</v>
      </c>
      <c r="X230">
        <v>625.6</v>
      </c>
      <c r="Y230">
        <v>612.26</v>
      </c>
      <c r="Z230">
        <v>623.32000000000005</v>
      </c>
      <c r="AA230">
        <v>2302913</v>
      </c>
      <c r="AC230" s="1">
        <v>45258</v>
      </c>
      <c r="AD230">
        <v>223.61</v>
      </c>
      <c r="AE230">
        <v>225.53</v>
      </c>
      <c r="AF230">
        <v>222.23</v>
      </c>
      <c r="AG230">
        <v>224.92</v>
      </c>
      <c r="AH230">
        <v>5535336</v>
      </c>
      <c r="AJ230" s="1">
        <v>45258</v>
      </c>
      <c r="AK230">
        <v>133.52600000000001</v>
      </c>
      <c r="AL230">
        <v>134.52000000000001</v>
      </c>
      <c r="AM230">
        <v>132.27799999999999</v>
      </c>
      <c r="AN230">
        <v>133.048</v>
      </c>
      <c r="AO230">
        <v>7603055</v>
      </c>
      <c r="AQ230" s="1">
        <v>45258</v>
      </c>
      <c r="AR230">
        <v>123.151</v>
      </c>
      <c r="AS230">
        <v>123.604</v>
      </c>
      <c r="AT230">
        <v>122.533</v>
      </c>
      <c r="AU230">
        <v>123.372</v>
      </c>
      <c r="AV230">
        <v>4587932</v>
      </c>
      <c r="AX230" s="1">
        <v>45258</v>
      </c>
      <c r="AY230">
        <v>128.79</v>
      </c>
      <c r="AZ230">
        <v>129.54</v>
      </c>
      <c r="BA230">
        <v>125.85</v>
      </c>
      <c r="BB230">
        <v>127.56</v>
      </c>
      <c r="BC230">
        <v>4024433</v>
      </c>
      <c r="BE230" s="1">
        <v>45258</v>
      </c>
      <c r="BF230">
        <v>148.36000000000001</v>
      </c>
      <c r="BG230">
        <v>148.93</v>
      </c>
      <c r="BH230">
        <v>147.96</v>
      </c>
      <c r="BI230">
        <v>148.38</v>
      </c>
      <c r="BJ230">
        <v>3096948</v>
      </c>
      <c r="BL230" s="1">
        <v>45258</v>
      </c>
      <c r="BM230">
        <v>394.74</v>
      </c>
      <c r="BN230">
        <v>404.7</v>
      </c>
      <c r="BO230">
        <v>392.95</v>
      </c>
      <c r="BP230">
        <v>401.29</v>
      </c>
      <c r="BQ230">
        <v>950730</v>
      </c>
      <c r="BS230" s="1">
        <v>45258</v>
      </c>
      <c r="BT230">
        <v>445.18</v>
      </c>
      <c r="BU230">
        <v>447.32799999999997</v>
      </c>
      <c r="BV230">
        <v>444.61200000000002</v>
      </c>
      <c r="BW230">
        <v>446.01499999999999</v>
      </c>
      <c r="BX230">
        <v>63356716</v>
      </c>
    </row>
    <row r="231" spans="1:76" x14ac:dyDescent="0.45">
      <c r="A231" s="1">
        <v>45259</v>
      </c>
      <c r="B231">
        <v>339.69</v>
      </c>
      <c r="C231">
        <v>339.9</v>
      </c>
      <c r="D231">
        <v>330.78</v>
      </c>
      <c r="E231">
        <v>332.2</v>
      </c>
      <c r="F231">
        <v>16024497</v>
      </c>
      <c r="H231" s="1">
        <v>45259</v>
      </c>
      <c r="I231">
        <v>147.85</v>
      </c>
      <c r="J231">
        <v>148.54</v>
      </c>
      <c r="K231">
        <v>145.97</v>
      </c>
      <c r="L231">
        <v>146.32</v>
      </c>
      <c r="M231">
        <v>40610907</v>
      </c>
      <c r="O231" s="1">
        <v>45259</v>
      </c>
      <c r="P231">
        <v>137.07300000000001</v>
      </c>
      <c r="Q231">
        <v>137.78800000000001</v>
      </c>
      <c r="R231">
        <v>134.35300000000001</v>
      </c>
      <c r="S231">
        <v>134.50200000000001</v>
      </c>
      <c r="T231">
        <v>24054105</v>
      </c>
      <c r="V231" s="1">
        <v>45259</v>
      </c>
      <c r="W231">
        <v>625.94000000000005</v>
      </c>
      <c r="X231">
        <v>628.6</v>
      </c>
      <c r="Y231">
        <v>616.77</v>
      </c>
      <c r="Z231">
        <v>617.39</v>
      </c>
      <c r="AA231">
        <v>2595632</v>
      </c>
      <c r="AC231" s="1">
        <v>45259</v>
      </c>
      <c r="AD231">
        <v>228.61</v>
      </c>
      <c r="AE231">
        <v>231.5</v>
      </c>
      <c r="AF231">
        <v>227.26</v>
      </c>
      <c r="AG231">
        <v>230.35</v>
      </c>
      <c r="AH231">
        <v>12327442</v>
      </c>
      <c r="AJ231" s="1">
        <v>45259</v>
      </c>
      <c r="AK231">
        <v>134.19999999999999</v>
      </c>
      <c r="AL231">
        <v>136.458</v>
      </c>
      <c r="AM231">
        <v>134.19999999999999</v>
      </c>
      <c r="AN231">
        <v>135.786</v>
      </c>
      <c r="AO231">
        <v>7326510</v>
      </c>
      <c r="AQ231" s="1">
        <v>45259</v>
      </c>
      <c r="AR231">
        <v>123.79</v>
      </c>
      <c r="AS231">
        <v>124.633</v>
      </c>
      <c r="AT231">
        <v>121.884</v>
      </c>
      <c r="AU231">
        <v>122.761</v>
      </c>
      <c r="AV231">
        <v>3968498</v>
      </c>
      <c r="AX231" s="1">
        <v>45259</v>
      </c>
      <c r="AY231">
        <v>127</v>
      </c>
      <c r="AZ231">
        <v>129.583</v>
      </c>
      <c r="BA231">
        <v>126.0598</v>
      </c>
      <c r="BB231">
        <v>126.48</v>
      </c>
      <c r="BC231">
        <v>4615425</v>
      </c>
      <c r="BE231" s="1">
        <v>45259</v>
      </c>
      <c r="BF231">
        <v>148.97</v>
      </c>
      <c r="BG231">
        <v>149.62</v>
      </c>
      <c r="BH231">
        <v>148.59</v>
      </c>
      <c r="BI231">
        <v>149.55000000000001</v>
      </c>
      <c r="BJ231">
        <v>4326605</v>
      </c>
      <c r="BL231" s="1">
        <v>45259</v>
      </c>
      <c r="BM231">
        <v>403.83</v>
      </c>
      <c r="BN231">
        <v>404.24</v>
      </c>
      <c r="BO231">
        <v>395.97</v>
      </c>
      <c r="BP231">
        <v>398.9</v>
      </c>
      <c r="BQ231">
        <v>566776</v>
      </c>
      <c r="BS231" s="1">
        <v>45259</v>
      </c>
      <c r="BT231">
        <v>448.19</v>
      </c>
      <c r="BU231">
        <v>449.33699999999999</v>
      </c>
      <c r="BV231">
        <v>445.29899999999998</v>
      </c>
      <c r="BW231">
        <v>445.70100000000002</v>
      </c>
      <c r="BX231">
        <v>64408307</v>
      </c>
    </row>
    <row r="232" spans="1:76" x14ac:dyDescent="0.45">
      <c r="A232" s="1">
        <v>45260</v>
      </c>
      <c r="B232">
        <v>331.89</v>
      </c>
      <c r="C232">
        <v>333.5</v>
      </c>
      <c r="D232">
        <v>322.40370000000001</v>
      </c>
      <c r="E232">
        <v>327.14999999999998</v>
      </c>
      <c r="F232">
        <v>23146387</v>
      </c>
      <c r="H232" s="1">
        <v>45260</v>
      </c>
      <c r="I232">
        <v>144.76</v>
      </c>
      <c r="J232">
        <v>146.93</v>
      </c>
      <c r="K232">
        <v>144.33199999999999</v>
      </c>
      <c r="L232">
        <v>146.09</v>
      </c>
      <c r="M232">
        <v>65814022</v>
      </c>
      <c r="O232" s="1">
        <v>45260</v>
      </c>
      <c r="P232">
        <v>134.56200000000001</v>
      </c>
      <c r="Q232">
        <v>135.06100000000001</v>
      </c>
      <c r="R232">
        <v>130.80600000000001</v>
      </c>
      <c r="S232">
        <v>132.05199999999999</v>
      </c>
      <c r="T232">
        <v>39129599</v>
      </c>
      <c r="V232" s="1">
        <v>45260</v>
      </c>
      <c r="W232">
        <v>620</v>
      </c>
      <c r="X232">
        <v>621.48</v>
      </c>
      <c r="Y232">
        <v>605.07000000000005</v>
      </c>
      <c r="Z232">
        <v>611.01</v>
      </c>
      <c r="AA232">
        <v>3960309</v>
      </c>
      <c r="AC232" s="1">
        <v>45260</v>
      </c>
      <c r="AD232">
        <v>249.05</v>
      </c>
      <c r="AE232">
        <v>252.5</v>
      </c>
      <c r="AF232">
        <v>243.65</v>
      </c>
      <c r="AG232">
        <v>251.9</v>
      </c>
      <c r="AH232">
        <v>24425715</v>
      </c>
      <c r="AJ232" s="1">
        <v>45260</v>
      </c>
      <c r="AK232">
        <v>136.4</v>
      </c>
      <c r="AL232">
        <v>137.77799999999999</v>
      </c>
      <c r="AM232">
        <v>135.76400000000001</v>
      </c>
      <c r="AN232">
        <v>137.148</v>
      </c>
      <c r="AO232">
        <v>9164995</v>
      </c>
      <c r="AQ232" s="1">
        <v>45260</v>
      </c>
      <c r="AR232">
        <v>122.84099999999999</v>
      </c>
      <c r="AS232">
        <v>122.84099999999999</v>
      </c>
      <c r="AT232">
        <v>120.92100000000001</v>
      </c>
      <c r="AU232">
        <v>122.73699999999999</v>
      </c>
      <c r="AV232">
        <v>6512142</v>
      </c>
      <c r="AX232" s="1">
        <v>45260</v>
      </c>
      <c r="AY232">
        <v>127</v>
      </c>
      <c r="AZ232">
        <v>128.13</v>
      </c>
      <c r="BA232">
        <v>125.08499999999999</v>
      </c>
      <c r="BB232">
        <v>126.34</v>
      </c>
      <c r="BC232">
        <v>5956297</v>
      </c>
      <c r="BE232" s="1">
        <v>45260</v>
      </c>
      <c r="BF232">
        <v>148.31</v>
      </c>
      <c r="BG232">
        <v>150.66999999999999</v>
      </c>
      <c r="BH232">
        <v>148.19</v>
      </c>
      <c r="BI232">
        <v>150.44999999999999</v>
      </c>
      <c r="BJ232">
        <v>5596147</v>
      </c>
      <c r="BL232" s="1">
        <v>45260</v>
      </c>
      <c r="BM232">
        <v>399.24</v>
      </c>
      <c r="BN232">
        <v>400.77</v>
      </c>
      <c r="BO232">
        <v>394.17</v>
      </c>
      <c r="BP232">
        <v>400.13</v>
      </c>
      <c r="BQ232">
        <v>1096923</v>
      </c>
      <c r="BS232" s="1">
        <v>45260</v>
      </c>
      <c r="BT232">
        <v>446.55399999999997</v>
      </c>
      <c r="BU232">
        <v>447.80900000000003</v>
      </c>
      <c r="BV232">
        <v>444.45499999999998</v>
      </c>
      <c r="BW232">
        <v>447.45499999999998</v>
      </c>
      <c r="BX232">
        <v>81346990</v>
      </c>
    </row>
    <row r="233" spans="1:76" x14ac:dyDescent="0.45">
      <c r="A233" s="1">
        <v>45261</v>
      </c>
      <c r="B233">
        <v>325.48</v>
      </c>
      <c r="C233">
        <v>326.86</v>
      </c>
      <c r="D233">
        <v>320.76</v>
      </c>
      <c r="E233">
        <v>324.82</v>
      </c>
      <c r="F233">
        <v>15276375</v>
      </c>
      <c r="H233" s="1">
        <v>45261</v>
      </c>
      <c r="I233">
        <v>146</v>
      </c>
      <c r="J233">
        <v>147.245</v>
      </c>
      <c r="K233">
        <v>145.55000000000001</v>
      </c>
      <c r="L233">
        <v>147.03</v>
      </c>
      <c r="M233">
        <v>39951833</v>
      </c>
      <c r="O233" s="1">
        <v>45261</v>
      </c>
      <c r="P233">
        <v>131.38300000000001</v>
      </c>
      <c r="Q233">
        <v>131.63300000000001</v>
      </c>
      <c r="R233">
        <v>130.19300000000001</v>
      </c>
      <c r="S233">
        <v>131.38300000000001</v>
      </c>
      <c r="T233">
        <v>31556244</v>
      </c>
      <c r="V233" s="1">
        <v>45261</v>
      </c>
      <c r="W233">
        <v>609.24</v>
      </c>
      <c r="X233">
        <v>615.20000000000005</v>
      </c>
      <c r="Y233">
        <v>603.17999999999995</v>
      </c>
      <c r="Z233">
        <v>612.47</v>
      </c>
      <c r="AA233">
        <v>2490500</v>
      </c>
      <c r="AC233" s="1">
        <v>45261</v>
      </c>
      <c r="AD233">
        <v>250</v>
      </c>
      <c r="AE233">
        <v>263.43</v>
      </c>
      <c r="AF233">
        <v>249.7</v>
      </c>
      <c r="AG233">
        <v>260</v>
      </c>
      <c r="AH233">
        <v>14538232</v>
      </c>
      <c r="AJ233" s="1">
        <v>45261</v>
      </c>
      <c r="AK233">
        <v>137.09</v>
      </c>
      <c r="AL233">
        <v>138.953</v>
      </c>
      <c r="AM233">
        <v>136.65700000000001</v>
      </c>
      <c r="AN233">
        <v>138.15799999999999</v>
      </c>
      <c r="AO233">
        <v>7266730</v>
      </c>
      <c r="AQ233" s="1">
        <v>45261</v>
      </c>
      <c r="AR233">
        <v>122.721</v>
      </c>
      <c r="AS233">
        <v>124.839</v>
      </c>
      <c r="AT233">
        <v>121.69</v>
      </c>
      <c r="AU233">
        <v>124.06399999999999</v>
      </c>
      <c r="AV233">
        <v>5222570</v>
      </c>
      <c r="AX233" s="1">
        <v>45261</v>
      </c>
      <c r="AY233">
        <v>125.5</v>
      </c>
      <c r="AZ233">
        <v>135.41999999999999</v>
      </c>
      <c r="BA233">
        <v>125.4</v>
      </c>
      <c r="BB233">
        <v>135.02000000000001</v>
      </c>
      <c r="BC233">
        <v>7424812</v>
      </c>
      <c r="BE233" s="1">
        <v>45261</v>
      </c>
      <c r="BF233">
        <v>150.29</v>
      </c>
      <c r="BG233">
        <v>152.84</v>
      </c>
      <c r="BH233">
        <v>150.29</v>
      </c>
      <c r="BI233">
        <v>152.25</v>
      </c>
      <c r="BJ233">
        <v>4391249</v>
      </c>
      <c r="BL233" s="1">
        <v>45261</v>
      </c>
      <c r="BM233">
        <v>400.13</v>
      </c>
      <c r="BN233">
        <v>403.3</v>
      </c>
      <c r="BO233">
        <v>396.16</v>
      </c>
      <c r="BP233">
        <v>401.87</v>
      </c>
      <c r="BQ233">
        <v>920765</v>
      </c>
      <c r="BS233" s="1">
        <v>45261</v>
      </c>
      <c r="BT233">
        <v>446.83800000000002</v>
      </c>
      <c r="BU233">
        <v>450.64100000000002</v>
      </c>
      <c r="BV233">
        <v>446.24</v>
      </c>
      <c r="BW233">
        <v>450.10199999999998</v>
      </c>
      <c r="BX233">
        <v>90966213</v>
      </c>
    </row>
    <row r="234" spans="1:76" x14ac:dyDescent="0.45">
      <c r="A234" s="1">
        <v>45264</v>
      </c>
      <c r="B234">
        <v>317.29000000000002</v>
      </c>
      <c r="C234">
        <v>320.86</v>
      </c>
      <c r="D234">
        <v>313.66000000000003</v>
      </c>
      <c r="E234">
        <v>320.02</v>
      </c>
      <c r="F234">
        <v>19037080</v>
      </c>
      <c r="H234" s="1">
        <v>45264</v>
      </c>
      <c r="I234">
        <v>145.25</v>
      </c>
      <c r="J234">
        <v>145.35</v>
      </c>
      <c r="K234">
        <v>142.81</v>
      </c>
      <c r="L234">
        <v>144.84</v>
      </c>
      <c r="M234">
        <v>48294244</v>
      </c>
      <c r="O234" s="1">
        <v>45264</v>
      </c>
      <c r="P234">
        <v>129.411</v>
      </c>
      <c r="Q234">
        <v>129.56100000000001</v>
      </c>
      <c r="R234">
        <v>127.438</v>
      </c>
      <c r="S234">
        <v>128.803</v>
      </c>
      <c r="T234">
        <v>36802808</v>
      </c>
      <c r="V234" s="1">
        <v>45264</v>
      </c>
      <c r="W234">
        <v>604.91</v>
      </c>
      <c r="X234">
        <v>608.29</v>
      </c>
      <c r="Y234">
        <v>596.21</v>
      </c>
      <c r="Z234">
        <v>604.55999999999995</v>
      </c>
      <c r="AA234">
        <v>2541501</v>
      </c>
      <c r="AC234" s="1">
        <v>45264</v>
      </c>
      <c r="AD234">
        <v>252.8</v>
      </c>
      <c r="AE234">
        <v>255.12</v>
      </c>
      <c r="AF234">
        <v>249.85</v>
      </c>
      <c r="AG234">
        <v>250.66</v>
      </c>
      <c r="AH234">
        <v>11429249</v>
      </c>
      <c r="AJ234" s="1">
        <v>45264</v>
      </c>
      <c r="AK234">
        <v>136.80000000000001</v>
      </c>
      <c r="AL234">
        <v>138.798</v>
      </c>
      <c r="AM234">
        <v>136.142</v>
      </c>
      <c r="AN234">
        <v>137.524</v>
      </c>
      <c r="AO234">
        <v>5830375</v>
      </c>
      <c r="AQ234" s="1">
        <v>45264</v>
      </c>
      <c r="AR234">
        <v>123.58799999999999</v>
      </c>
      <c r="AS234">
        <v>125.17400000000001</v>
      </c>
      <c r="AT234">
        <v>122.337</v>
      </c>
      <c r="AU234">
        <v>123.07899999999999</v>
      </c>
      <c r="AV234">
        <v>6006291</v>
      </c>
      <c r="AX234" s="1">
        <v>45264</v>
      </c>
      <c r="AY234">
        <v>134</v>
      </c>
      <c r="AZ234">
        <v>136.75</v>
      </c>
      <c r="BA234">
        <v>132.72</v>
      </c>
      <c r="BB234">
        <v>133.69999999999999</v>
      </c>
      <c r="BC234">
        <v>5263394</v>
      </c>
      <c r="BE234" s="1">
        <v>45264</v>
      </c>
      <c r="BF234">
        <v>151.42500000000001</v>
      </c>
      <c r="BG234">
        <v>153.43</v>
      </c>
      <c r="BH234">
        <v>151.38</v>
      </c>
      <c r="BI234">
        <v>152.80000000000001</v>
      </c>
      <c r="BJ234">
        <v>4127672</v>
      </c>
      <c r="BL234" s="1">
        <v>45264</v>
      </c>
      <c r="BM234">
        <v>400.65</v>
      </c>
      <c r="BN234">
        <v>407.77</v>
      </c>
      <c r="BO234">
        <v>397.10500000000002</v>
      </c>
      <c r="BP234">
        <v>399.14</v>
      </c>
      <c r="BQ234">
        <v>907500</v>
      </c>
      <c r="BS234" s="1">
        <v>45264</v>
      </c>
      <c r="BT234">
        <v>446.67099999999999</v>
      </c>
      <c r="BU234">
        <v>450.12299999999999</v>
      </c>
      <c r="BV234">
        <v>445.43400000000003</v>
      </c>
      <c r="BW234">
        <v>447.73899999999998</v>
      </c>
      <c r="BX234">
        <v>73878812</v>
      </c>
    </row>
    <row r="235" spans="1:76" x14ac:dyDescent="0.45">
      <c r="A235" s="1">
        <v>45265</v>
      </c>
      <c r="B235">
        <v>318.98</v>
      </c>
      <c r="C235">
        <v>321.88</v>
      </c>
      <c r="D235">
        <v>315.39</v>
      </c>
      <c r="E235">
        <v>318.29000000000002</v>
      </c>
      <c r="F235">
        <v>16952128</v>
      </c>
      <c r="H235" s="1">
        <v>45265</v>
      </c>
      <c r="I235">
        <v>143.55000000000001</v>
      </c>
      <c r="J235">
        <v>148.57</v>
      </c>
      <c r="K235">
        <v>143.13</v>
      </c>
      <c r="L235">
        <v>146.88</v>
      </c>
      <c r="M235">
        <v>46822411</v>
      </c>
      <c r="O235" s="1">
        <v>45265</v>
      </c>
      <c r="P235">
        <v>128.48400000000001</v>
      </c>
      <c r="Q235">
        <v>131.66300000000001</v>
      </c>
      <c r="R235">
        <v>127.78700000000001</v>
      </c>
      <c r="S235">
        <v>130.517</v>
      </c>
      <c r="T235">
        <v>27484056</v>
      </c>
      <c r="V235" s="1">
        <v>45265</v>
      </c>
      <c r="W235">
        <v>596.77</v>
      </c>
      <c r="X235">
        <v>602.74</v>
      </c>
      <c r="Y235">
        <v>591.16999999999996</v>
      </c>
      <c r="Z235">
        <v>602.22</v>
      </c>
      <c r="AA235">
        <v>2577716</v>
      </c>
      <c r="AC235" s="1">
        <v>45265</v>
      </c>
      <c r="AD235">
        <v>249.99</v>
      </c>
      <c r="AE235">
        <v>251.67</v>
      </c>
      <c r="AF235">
        <v>248.64</v>
      </c>
      <c r="AG235">
        <v>251.02</v>
      </c>
      <c r="AH235">
        <v>5771514</v>
      </c>
      <c r="AJ235" s="1">
        <v>45265</v>
      </c>
      <c r="AK235">
        <v>135.886</v>
      </c>
      <c r="AL235">
        <v>137.92699999999999</v>
      </c>
      <c r="AM235">
        <v>135.44800000000001</v>
      </c>
      <c r="AN235">
        <v>137.64400000000001</v>
      </c>
      <c r="AO235">
        <v>4574810</v>
      </c>
      <c r="AQ235" s="1">
        <v>45265</v>
      </c>
      <c r="AR235">
        <v>121.901</v>
      </c>
      <c r="AS235">
        <v>124.081</v>
      </c>
      <c r="AT235">
        <v>121.901</v>
      </c>
      <c r="AU235">
        <v>123.611</v>
      </c>
      <c r="AV235">
        <v>4678823</v>
      </c>
      <c r="AX235" s="1">
        <v>45265</v>
      </c>
      <c r="AY235">
        <v>132.68</v>
      </c>
      <c r="AZ235">
        <v>135.70500000000001</v>
      </c>
      <c r="BA235">
        <v>132.66</v>
      </c>
      <c r="BB235">
        <v>133.71</v>
      </c>
      <c r="BC235">
        <v>4202219</v>
      </c>
      <c r="BE235" s="1">
        <v>45265</v>
      </c>
      <c r="BF235">
        <v>152.85</v>
      </c>
      <c r="BG235">
        <v>154.53</v>
      </c>
      <c r="BH235">
        <v>151.97999999999999</v>
      </c>
      <c r="BI235">
        <v>154</v>
      </c>
      <c r="BJ235">
        <v>4577426</v>
      </c>
      <c r="BL235" s="1">
        <v>45265</v>
      </c>
      <c r="BM235">
        <v>397.4</v>
      </c>
      <c r="BN235">
        <v>397.4</v>
      </c>
      <c r="BO235">
        <v>359.02</v>
      </c>
      <c r="BP235">
        <v>364.4</v>
      </c>
      <c r="BQ235">
        <v>3513476</v>
      </c>
      <c r="BS235" s="1">
        <v>45265</v>
      </c>
      <c r="BT235">
        <v>446.339</v>
      </c>
      <c r="BU235">
        <v>448.62200000000001</v>
      </c>
      <c r="BV235">
        <v>445.95600000000002</v>
      </c>
      <c r="BW235">
        <v>447.65100000000001</v>
      </c>
      <c r="BX235">
        <v>71188669</v>
      </c>
    </row>
    <row r="236" spans="1:76" x14ac:dyDescent="0.45">
      <c r="A236" s="1">
        <v>45266</v>
      </c>
      <c r="B236">
        <v>321.93</v>
      </c>
      <c r="C236">
        <v>322.25</v>
      </c>
      <c r="D236">
        <v>317.04000000000002</v>
      </c>
      <c r="E236">
        <v>317.45</v>
      </c>
      <c r="F236">
        <v>11294337</v>
      </c>
      <c r="H236" s="1">
        <v>45266</v>
      </c>
      <c r="I236">
        <v>147.58000000000001</v>
      </c>
      <c r="J236">
        <v>147.85</v>
      </c>
      <c r="K236">
        <v>144.28</v>
      </c>
      <c r="L236">
        <v>144.52000000000001</v>
      </c>
      <c r="M236">
        <v>39678960</v>
      </c>
      <c r="O236" s="1">
        <v>45266</v>
      </c>
      <c r="P236">
        <v>130.965</v>
      </c>
      <c r="Q236">
        <v>131.363</v>
      </c>
      <c r="R236">
        <v>129.40600000000001</v>
      </c>
      <c r="S236">
        <v>129.55099999999999</v>
      </c>
      <c r="T236">
        <v>23661642</v>
      </c>
      <c r="V236" s="1">
        <v>45266</v>
      </c>
      <c r="W236">
        <v>608.05999999999995</v>
      </c>
      <c r="X236">
        <v>608.53020000000004</v>
      </c>
      <c r="Y236">
        <v>594.48670000000004</v>
      </c>
      <c r="Z236">
        <v>595.70000000000005</v>
      </c>
      <c r="AA236">
        <v>2080429</v>
      </c>
      <c r="AC236" s="1">
        <v>45266</v>
      </c>
      <c r="AD236">
        <v>251.52</v>
      </c>
      <c r="AE236">
        <v>253.98269999999999</v>
      </c>
      <c r="AF236">
        <v>248.85</v>
      </c>
      <c r="AG236">
        <v>249.13</v>
      </c>
      <c r="AH236">
        <v>5374769</v>
      </c>
      <c r="AJ236" s="1">
        <v>45266</v>
      </c>
      <c r="AK236">
        <v>138</v>
      </c>
      <c r="AL236">
        <v>139.07900000000001</v>
      </c>
      <c r="AM236">
        <v>137.14599999999999</v>
      </c>
      <c r="AN236">
        <v>137.24600000000001</v>
      </c>
      <c r="AO236">
        <v>4004780</v>
      </c>
      <c r="AQ236" s="1">
        <v>45266</v>
      </c>
      <c r="AR236">
        <v>124.878</v>
      </c>
      <c r="AS236">
        <v>125.21299999999999</v>
      </c>
      <c r="AT236">
        <v>122.79900000000001</v>
      </c>
      <c r="AU236">
        <v>123.68899999999999</v>
      </c>
      <c r="AV236">
        <v>4816345</v>
      </c>
      <c r="AX236" s="1">
        <v>45266</v>
      </c>
      <c r="AY236">
        <v>135.59</v>
      </c>
      <c r="AZ236">
        <v>138.47999999999999</v>
      </c>
      <c r="BA236">
        <v>135.13999999999999</v>
      </c>
      <c r="BB236">
        <v>135.31</v>
      </c>
      <c r="BC236">
        <v>4932046</v>
      </c>
      <c r="BE236" s="1">
        <v>45266</v>
      </c>
      <c r="BF236">
        <v>154.92500000000001</v>
      </c>
      <c r="BG236">
        <v>155.62</v>
      </c>
      <c r="BH236">
        <v>153.69</v>
      </c>
      <c r="BI236">
        <v>155.5</v>
      </c>
      <c r="BJ236">
        <v>5433730</v>
      </c>
      <c r="BL236" s="1">
        <v>45266</v>
      </c>
      <c r="BM236">
        <v>365.5</v>
      </c>
      <c r="BN236">
        <v>372</v>
      </c>
      <c r="BO236">
        <v>360.01</v>
      </c>
      <c r="BP236">
        <v>361.98</v>
      </c>
      <c r="BQ236">
        <v>1384990</v>
      </c>
      <c r="BS236" s="1">
        <v>45266</v>
      </c>
      <c r="BT236">
        <v>449.81799999999998</v>
      </c>
      <c r="BU236">
        <v>449.84800000000001</v>
      </c>
      <c r="BV236">
        <v>445.40600000000001</v>
      </c>
      <c r="BW236">
        <v>445.84699999999998</v>
      </c>
      <c r="BX236">
        <v>70506516</v>
      </c>
    </row>
    <row r="237" spans="1:76" x14ac:dyDescent="0.45">
      <c r="A237" s="1">
        <v>45267</v>
      </c>
      <c r="B237">
        <v>317.77</v>
      </c>
      <c r="C237">
        <v>328.24</v>
      </c>
      <c r="D237">
        <v>317.77</v>
      </c>
      <c r="E237">
        <v>326.58999999999997</v>
      </c>
      <c r="F237">
        <v>15905079</v>
      </c>
      <c r="H237" s="1">
        <v>45267</v>
      </c>
      <c r="I237">
        <v>146.15</v>
      </c>
      <c r="J237">
        <v>147.91999999999999</v>
      </c>
      <c r="K237">
        <v>145.34</v>
      </c>
      <c r="L237">
        <v>146.88</v>
      </c>
      <c r="M237">
        <v>52352830</v>
      </c>
      <c r="O237" s="1">
        <v>45267</v>
      </c>
      <c r="P237">
        <v>134.55199999999999</v>
      </c>
      <c r="Q237">
        <v>138.06</v>
      </c>
      <c r="R237">
        <v>134.214</v>
      </c>
      <c r="S237">
        <v>136.43600000000001</v>
      </c>
      <c r="T237">
        <v>56972886</v>
      </c>
      <c r="V237" s="1">
        <v>45267</v>
      </c>
      <c r="W237">
        <v>598.91999999999996</v>
      </c>
      <c r="X237">
        <v>609.23</v>
      </c>
      <c r="Y237">
        <v>596.47</v>
      </c>
      <c r="Z237">
        <v>608.78</v>
      </c>
      <c r="AA237">
        <v>2605210</v>
      </c>
      <c r="AC237" s="1">
        <v>45267</v>
      </c>
      <c r="AD237">
        <v>248.75</v>
      </c>
      <c r="AE237">
        <v>250.73</v>
      </c>
      <c r="AF237">
        <v>246.8861</v>
      </c>
      <c r="AG237">
        <v>248.85</v>
      </c>
      <c r="AH237">
        <v>6568249</v>
      </c>
      <c r="AJ237" s="1">
        <v>45267</v>
      </c>
      <c r="AK237">
        <v>137.12</v>
      </c>
      <c r="AL237">
        <v>137.85</v>
      </c>
      <c r="AM237">
        <v>136.059</v>
      </c>
      <c r="AN237">
        <v>137.536</v>
      </c>
      <c r="AO237">
        <v>3256685</v>
      </c>
      <c r="AQ237" s="1">
        <v>45267</v>
      </c>
      <c r="AR237">
        <v>124.797</v>
      </c>
      <c r="AS237">
        <v>127.236</v>
      </c>
      <c r="AT237">
        <v>124.755</v>
      </c>
      <c r="AU237">
        <v>127.155</v>
      </c>
      <c r="AV237">
        <v>7113826</v>
      </c>
      <c r="AX237" s="1">
        <v>45267</v>
      </c>
      <c r="AY237">
        <v>135.51</v>
      </c>
      <c r="AZ237">
        <v>141.16</v>
      </c>
      <c r="BA237">
        <v>135.43</v>
      </c>
      <c r="BB237">
        <v>139.84</v>
      </c>
      <c r="BC237">
        <v>7108552</v>
      </c>
      <c r="BE237" s="1">
        <v>45267</v>
      </c>
      <c r="BF237">
        <v>155.84</v>
      </c>
      <c r="BG237">
        <v>156.91</v>
      </c>
      <c r="BH237">
        <v>155.04750000000001</v>
      </c>
      <c r="BI237">
        <v>156.36000000000001</v>
      </c>
      <c r="BJ237">
        <v>4232246</v>
      </c>
      <c r="BL237" s="1">
        <v>45267</v>
      </c>
      <c r="BM237">
        <v>361.78</v>
      </c>
      <c r="BN237">
        <v>372</v>
      </c>
      <c r="BO237">
        <v>358.48</v>
      </c>
      <c r="BP237">
        <v>368.66</v>
      </c>
      <c r="BQ237">
        <v>1136005</v>
      </c>
      <c r="BS237" s="1">
        <v>45267</v>
      </c>
      <c r="BT237">
        <v>447.95600000000002</v>
      </c>
      <c r="BU237">
        <v>449.90699999999998</v>
      </c>
      <c r="BV237">
        <v>447.346</v>
      </c>
      <c r="BW237">
        <v>449.25</v>
      </c>
      <c r="BX237">
        <v>68334713</v>
      </c>
    </row>
    <row r="238" spans="1:76" x14ac:dyDescent="0.45">
      <c r="A238" s="1">
        <v>45268</v>
      </c>
      <c r="B238">
        <v>323.08999999999997</v>
      </c>
      <c r="C238">
        <v>333.17</v>
      </c>
      <c r="D238">
        <v>323</v>
      </c>
      <c r="E238">
        <v>332.75</v>
      </c>
      <c r="F238">
        <v>14087351</v>
      </c>
      <c r="H238" s="1">
        <v>45268</v>
      </c>
      <c r="I238">
        <v>145.47999999999999</v>
      </c>
      <c r="J238">
        <v>147.84</v>
      </c>
      <c r="K238">
        <v>145.4</v>
      </c>
      <c r="L238">
        <v>147.41999999999999</v>
      </c>
      <c r="M238">
        <v>41905965</v>
      </c>
      <c r="O238" s="1">
        <v>45268</v>
      </c>
      <c r="P238">
        <v>133.715</v>
      </c>
      <c r="Q238">
        <v>135.90700000000001</v>
      </c>
      <c r="R238">
        <v>133.541</v>
      </c>
      <c r="S238">
        <v>134.50200000000001</v>
      </c>
      <c r="T238">
        <v>32377058</v>
      </c>
      <c r="V238" s="1">
        <v>45268</v>
      </c>
      <c r="W238">
        <v>605</v>
      </c>
      <c r="X238">
        <v>610.23</v>
      </c>
      <c r="Y238">
        <v>601.29999999999995</v>
      </c>
      <c r="Z238">
        <v>610.01</v>
      </c>
      <c r="AA238">
        <v>2499653</v>
      </c>
      <c r="AC238" s="1">
        <v>45268</v>
      </c>
      <c r="AD238">
        <v>248.55</v>
      </c>
      <c r="AE238">
        <v>252.09</v>
      </c>
      <c r="AF238">
        <v>248</v>
      </c>
      <c r="AG238">
        <v>250.81</v>
      </c>
      <c r="AH238">
        <v>4605805</v>
      </c>
      <c r="AJ238" s="1">
        <v>45268</v>
      </c>
      <c r="AK238">
        <v>137.88999999999999</v>
      </c>
      <c r="AL238">
        <v>140.22200000000001</v>
      </c>
      <c r="AM238">
        <v>137.71199999999999</v>
      </c>
      <c r="AN238">
        <v>139.816</v>
      </c>
      <c r="AO238">
        <v>5419155</v>
      </c>
      <c r="AQ238" s="1">
        <v>45268</v>
      </c>
      <c r="AR238">
        <v>126.474</v>
      </c>
      <c r="AS238">
        <v>128.69399999999999</v>
      </c>
      <c r="AT238">
        <v>126.474</v>
      </c>
      <c r="AU238">
        <v>128.59899999999999</v>
      </c>
      <c r="AV238">
        <v>6236156</v>
      </c>
      <c r="AX238" s="1">
        <v>45268</v>
      </c>
      <c r="AY238">
        <v>138.19</v>
      </c>
      <c r="AZ238">
        <v>141.54</v>
      </c>
      <c r="BA238">
        <v>137.80000000000001</v>
      </c>
      <c r="BB238">
        <v>140.68</v>
      </c>
      <c r="BC238">
        <v>4411181</v>
      </c>
      <c r="BE238" s="1">
        <v>45268</v>
      </c>
      <c r="BF238">
        <v>156.81</v>
      </c>
      <c r="BG238">
        <v>157</v>
      </c>
      <c r="BH238">
        <v>154.24</v>
      </c>
      <c r="BI238">
        <v>156.4</v>
      </c>
      <c r="BJ238">
        <v>3791386</v>
      </c>
      <c r="BL238" s="1">
        <v>45268</v>
      </c>
      <c r="BM238">
        <v>364.05</v>
      </c>
      <c r="BN238">
        <v>370.84</v>
      </c>
      <c r="BO238">
        <v>363.47</v>
      </c>
      <c r="BP238">
        <v>367.55</v>
      </c>
      <c r="BQ238">
        <v>870608</v>
      </c>
      <c r="BS238" s="1">
        <v>45268</v>
      </c>
      <c r="BT238">
        <v>448.49400000000003</v>
      </c>
      <c r="BU238">
        <v>451.71499999999997</v>
      </c>
      <c r="BV238">
        <v>448.25</v>
      </c>
      <c r="BW238">
        <v>451.18099999999998</v>
      </c>
      <c r="BX238">
        <v>84857495</v>
      </c>
    </row>
    <row r="239" spans="1:76" x14ac:dyDescent="0.45">
      <c r="A239" s="1">
        <v>45271</v>
      </c>
      <c r="B239">
        <v>329.4</v>
      </c>
      <c r="C239">
        <v>329.89</v>
      </c>
      <c r="D239">
        <v>319.995</v>
      </c>
      <c r="E239">
        <v>325.27999999999997</v>
      </c>
      <c r="F239">
        <v>25802462</v>
      </c>
      <c r="H239" s="1">
        <v>45271</v>
      </c>
      <c r="I239">
        <v>145.66</v>
      </c>
      <c r="J239">
        <v>146.19</v>
      </c>
      <c r="K239">
        <v>143.63999999999999</v>
      </c>
      <c r="L239">
        <v>145.88999999999999</v>
      </c>
      <c r="M239">
        <v>50907288</v>
      </c>
      <c r="O239" s="1">
        <v>45271</v>
      </c>
      <c r="P239">
        <v>131.90199999999999</v>
      </c>
      <c r="Q239">
        <v>132.85400000000001</v>
      </c>
      <c r="R239">
        <v>130.88499999999999</v>
      </c>
      <c r="S239">
        <v>132.809</v>
      </c>
      <c r="T239">
        <v>31250889</v>
      </c>
      <c r="V239" s="1">
        <v>45271</v>
      </c>
      <c r="W239">
        <v>616.88</v>
      </c>
      <c r="X239">
        <v>627.81949999999995</v>
      </c>
      <c r="Y239">
        <v>614.34</v>
      </c>
      <c r="Z239">
        <v>625.20000000000005</v>
      </c>
      <c r="AA239">
        <v>3270609</v>
      </c>
      <c r="AC239" s="1">
        <v>45271</v>
      </c>
      <c r="AD239">
        <v>250</v>
      </c>
      <c r="AE239">
        <v>253.52</v>
      </c>
      <c r="AF239">
        <v>249.71</v>
      </c>
      <c r="AG239">
        <v>252.1</v>
      </c>
      <c r="AH239">
        <v>4765980</v>
      </c>
      <c r="AJ239" s="1">
        <v>45271</v>
      </c>
      <c r="AK239">
        <v>139.822</v>
      </c>
      <c r="AL239">
        <v>141.774</v>
      </c>
      <c r="AM239">
        <v>139.63999999999999</v>
      </c>
      <c r="AN239">
        <v>141.024</v>
      </c>
      <c r="AO239">
        <v>5293465</v>
      </c>
      <c r="AQ239" s="1">
        <v>45271</v>
      </c>
      <c r="AR239">
        <v>129.095</v>
      </c>
      <c r="AS239">
        <v>132.929</v>
      </c>
      <c r="AT239">
        <v>129.095</v>
      </c>
      <c r="AU239">
        <v>131.41300000000001</v>
      </c>
      <c r="AV239">
        <v>8421429</v>
      </c>
      <c r="AX239" s="1">
        <v>45271</v>
      </c>
      <c r="AY239">
        <v>141.36000000000001</v>
      </c>
      <c r="AZ239">
        <v>144.5</v>
      </c>
      <c r="BA239">
        <v>140.85</v>
      </c>
      <c r="BB239">
        <v>142.91</v>
      </c>
      <c r="BC239">
        <v>4560543</v>
      </c>
      <c r="BE239" s="1">
        <v>45271</v>
      </c>
      <c r="BF239">
        <v>158.05000000000001</v>
      </c>
      <c r="BG239">
        <v>160.22999999999999</v>
      </c>
      <c r="BH239">
        <v>158</v>
      </c>
      <c r="BI239">
        <v>158.85</v>
      </c>
      <c r="BJ239">
        <v>5170801</v>
      </c>
      <c r="BL239" s="1">
        <v>45271</v>
      </c>
      <c r="BM239">
        <v>372.59</v>
      </c>
      <c r="BN239">
        <v>379.99</v>
      </c>
      <c r="BO239">
        <v>370.91</v>
      </c>
      <c r="BP239">
        <v>374.63</v>
      </c>
      <c r="BQ239">
        <v>1185330</v>
      </c>
      <c r="BS239" s="1">
        <v>45271</v>
      </c>
      <c r="BT239">
        <v>450.68099999999998</v>
      </c>
      <c r="BU239">
        <v>453.11200000000002</v>
      </c>
      <c r="BV239">
        <v>450.46600000000001</v>
      </c>
      <c r="BW239">
        <v>452.935</v>
      </c>
      <c r="BX239">
        <v>66301669</v>
      </c>
    </row>
    <row r="240" spans="1:76" x14ac:dyDescent="0.45">
      <c r="A240" s="1">
        <v>45272</v>
      </c>
      <c r="B240">
        <v>324.60000000000002</v>
      </c>
      <c r="C240">
        <v>334.47</v>
      </c>
      <c r="D240">
        <v>324.56</v>
      </c>
      <c r="E240">
        <v>334.22</v>
      </c>
      <c r="F240">
        <v>18485461</v>
      </c>
      <c r="H240" s="1">
        <v>45272</v>
      </c>
      <c r="I240">
        <v>145.52000000000001</v>
      </c>
      <c r="J240">
        <v>147.5</v>
      </c>
      <c r="K240">
        <v>145.30000000000001</v>
      </c>
      <c r="L240">
        <v>147.47999999999999</v>
      </c>
      <c r="M240">
        <v>44944264</v>
      </c>
      <c r="O240" s="1">
        <v>45272</v>
      </c>
      <c r="P240">
        <v>131.334</v>
      </c>
      <c r="Q240">
        <v>132.52000000000001</v>
      </c>
      <c r="R240">
        <v>130.786</v>
      </c>
      <c r="S240">
        <v>132.042</v>
      </c>
      <c r="T240">
        <v>29138077</v>
      </c>
      <c r="V240" s="1">
        <v>45272</v>
      </c>
      <c r="W240">
        <v>625.86</v>
      </c>
      <c r="X240">
        <v>633.89</v>
      </c>
      <c r="Y240">
        <v>623</v>
      </c>
      <c r="Z240">
        <v>633.66</v>
      </c>
      <c r="AA240">
        <v>2968858</v>
      </c>
      <c r="AC240" s="1">
        <v>45272</v>
      </c>
      <c r="AD240">
        <v>251.8</v>
      </c>
      <c r="AE240">
        <v>256.58</v>
      </c>
      <c r="AF240">
        <v>251.02</v>
      </c>
      <c r="AG240">
        <v>256.45</v>
      </c>
      <c r="AH240">
        <v>5827551</v>
      </c>
      <c r="AJ240" s="1">
        <v>45272</v>
      </c>
      <c r="AK240">
        <v>141.024</v>
      </c>
      <c r="AL240">
        <v>143.57400000000001</v>
      </c>
      <c r="AM240">
        <v>140.89599999999999</v>
      </c>
      <c r="AN240">
        <v>143.29599999999999</v>
      </c>
      <c r="AO240">
        <v>4518260</v>
      </c>
      <c r="AQ240" s="1">
        <v>45272</v>
      </c>
      <c r="AR240">
        <v>131.934</v>
      </c>
      <c r="AS240">
        <v>133.69800000000001</v>
      </c>
      <c r="AT240">
        <v>131.48699999999999</v>
      </c>
      <c r="AU240">
        <v>133.60400000000001</v>
      </c>
      <c r="AV240">
        <v>6188431</v>
      </c>
      <c r="AX240" s="1">
        <v>45272</v>
      </c>
      <c r="AY240">
        <v>137.9</v>
      </c>
      <c r="AZ240">
        <v>141.06</v>
      </c>
      <c r="BA240">
        <v>137.58000000000001</v>
      </c>
      <c r="BB240">
        <v>140.55000000000001</v>
      </c>
      <c r="BC240">
        <v>6823194</v>
      </c>
      <c r="BE240" s="1">
        <v>45272</v>
      </c>
      <c r="BF240">
        <v>159.81</v>
      </c>
      <c r="BG240">
        <v>161.19</v>
      </c>
      <c r="BH240">
        <v>159.02000000000001</v>
      </c>
      <c r="BI240">
        <v>160.44</v>
      </c>
      <c r="BJ240">
        <v>5049331</v>
      </c>
      <c r="BL240" s="1">
        <v>45272</v>
      </c>
      <c r="BM240">
        <v>375.71</v>
      </c>
      <c r="BN240">
        <v>378.29</v>
      </c>
      <c r="BO240">
        <v>366.62</v>
      </c>
      <c r="BP240">
        <v>367.06</v>
      </c>
      <c r="BQ240">
        <v>968860</v>
      </c>
      <c r="BS240" s="1">
        <v>45272</v>
      </c>
      <c r="BT240">
        <v>452.58300000000003</v>
      </c>
      <c r="BU240">
        <v>455.10199999999998</v>
      </c>
      <c r="BV240">
        <v>451.572</v>
      </c>
      <c r="BW240">
        <v>455.00400000000002</v>
      </c>
      <c r="BX240">
        <v>69693514</v>
      </c>
    </row>
    <row r="241" spans="1:76" x14ac:dyDescent="0.45">
      <c r="A241" s="1">
        <v>45273</v>
      </c>
      <c r="B241">
        <v>333.93</v>
      </c>
      <c r="C241">
        <v>338.37</v>
      </c>
      <c r="D241">
        <v>332.64</v>
      </c>
      <c r="E241">
        <v>334.74</v>
      </c>
      <c r="F241">
        <v>16353321</v>
      </c>
      <c r="H241" s="1">
        <v>45273</v>
      </c>
      <c r="I241">
        <v>148.12</v>
      </c>
      <c r="J241">
        <v>149.46</v>
      </c>
      <c r="K241">
        <v>146.82</v>
      </c>
      <c r="L241">
        <v>148.84</v>
      </c>
      <c r="M241">
        <v>52766196</v>
      </c>
      <c r="O241" s="1">
        <v>45273</v>
      </c>
      <c r="P241">
        <v>132.898</v>
      </c>
      <c r="Q241">
        <v>133.018</v>
      </c>
      <c r="R241">
        <v>131.095</v>
      </c>
      <c r="S241">
        <v>132.09200000000001</v>
      </c>
      <c r="T241">
        <v>30213907</v>
      </c>
      <c r="V241" s="1">
        <v>45273</v>
      </c>
      <c r="W241">
        <v>630.41</v>
      </c>
      <c r="X241">
        <v>632.44500000000005</v>
      </c>
      <c r="Y241">
        <v>618.03009999999995</v>
      </c>
      <c r="Z241">
        <v>624.26</v>
      </c>
      <c r="AA241">
        <v>6188452</v>
      </c>
      <c r="AC241" s="1">
        <v>45273</v>
      </c>
      <c r="AD241">
        <v>257.51</v>
      </c>
      <c r="AE241">
        <v>259.12</v>
      </c>
      <c r="AF241">
        <v>255.16</v>
      </c>
      <c r="AG241">
        <v>257.32</v>
      </c>
      <c r="AH241">
        <v>6567630</v>
      </c>
      <c r="AJ241" s="1">
        <v>45273</v>
      </c>
      <c r="AK241">
        <v>143.4</v>
      </c>
      <c r="AL241">
        <v>144.136</v>
      </c>
      <c r="AM241">
        <v>142.01</v>
      </c>
      <c r="AN241">
        <v>143.12799999999999</v>
      </c>
      <c r="AO241">
        <v>6058255</v>
      </c>
      <c r="AQ241" s="1">
        <v>45273</v>
      </c>
      <c r="AR241">
        <v>134.065</v>
      </c>
      <c r="AS241">
        <v>134.81700000000001</v>
      </c>
      <c r="AT241">
        <v>132.726</v>
      </c>
      <c r="AU241">
        <v>134.45699999999999</v>
      </c>
      <c r="AV241">
        <v>5602257</v>
      </c>
      <c r="AX241" s="1">
        <v>45273</v>
      </c>
      <c r="AY241">
        <v>142.94999999999999</v>
      </c>
      <c r="AZ241">
        <v>144.94</v>
      </c>
      <c r="BA241">
        <v>140.34</v>
      </c>
      <c r="BB241">
        <v>144.51</v>
      </c>
      <c r="BC241">
        <v>6673909</v>
      </c>
      <c r="BE241" s="1">
        <v>45273</v>
      </c>
      <c r="BF241">
        <v>159.94999999999999</v>
      </c>
      <c r="BG241">
        <v>160.32499999999999</v>
      </c>
      <c r="BH241">
        <v>158.57</v>
      </c>
      <c r="BI241">
        <v>159.55000000000001</v>
      </c>
      <c r="BJ241">
        <v>5195302</v>
      </c>
      <c r="BL241" s="1">
        <v>45273</v>
      </c>
      <c r="BM241">
        <v>367.1</v>
      </c>
      <c r="BN241">
        <v>381.16</v>
      </c>
      <c r="BO241">
        <v>364.4</v>
      </c>
      <c r="BP241">
        <v>379.35</v>
      </c>
      <c r="BQ241">
        <v>1171657</v>
      </c>
      <c r="BS241" s="1">
        <v>45273</v>
      </c>
      <c r="BT241">
        <v>455.38600000000002</v>
      </c>
      <c r="BU241">
        <v>461.53399999999999</v>
      </c>
      <c r="BV241">
        <v>455.024</v>
      </c>
      <c r="BW241">
        <v>461.279</v>
      </c>
      <c r="BX241">
        <v>95142625</v>
      </c>
    </row>
    <row r="242" spans="1:76" x14ac:dyDescent="0.45">
      <c r="A242" s="1">
        <v>45274</v>
      </c>
      <c r="B242">
        <v>333.85</v>
      </c>
      <c r="C242">
        <v>334.7</v>
      </c>
      <c r="D242">
        <v>328.63709999999998</v>
      </c>
      <c r="E242">
        <v>333.17</v>
      </c>
      <c r="F242">
        <v>19607335</v>
      </c>
      <c r="H242" s="1">
        <v>45274</v>
      </c>
      <c r="I242">
        <v>149.93</v>
      </c>
      <c r="J242">
        <v>150.54</v>
      </c>
      <c r="K242">
        <v>145.52000000000001</v>
      </c>
      <c r="L242">
        <v>147.41999999999999</v>
      </c>
      <c r="M242">
        <v>58400848</v>
      </c>
      <c r="O242" s="1">
        <v>45274</v>
      </c>
      <c r="P242">
        <v>132.898</v>
      </c>
      <c r="Q242">
        <v>133.23699999999999</v>
      </c>
      <c r="R242">
        <v>129.21600000000001</v>
      </c>
      <c r="S242">
        <v>131.46299999999999</v>
      </c>
      <c r="T242">
        <v>38862785</v>
      </c>
      <c r="V242" s="1">
        <v>45274</v>
      </c>
      <c r="W242">
        <v>593</v>
      </c>
      <c r="X242">
        <v>593.16</v>
      </c>
      <c r="Y242">
        <v>578.29999999999995</v>
      </c>
      <c r="Z242">
        <v>584.64</v>
      </c>
      <c r="AA242">
        <v>11315347</v>
      </c>
      <c r="AC242" s="1">
        <v>45274</v>
      </c>
      <c r="AD242">
        <v>256.5</v>
      </c>
      <c r="AE242">
        <v>258.77</v>
      </c>
      <c r="AF242">
        <v>253.22</v>
      </c>
      <c r="AG242">
        <v>257.20999999999998</v>
      </c>
      <c r="AH242">
        <v>6613211</v>
      </c>
      <c r="AJ242" s="1">
        <v>45274</v>
      </c>
      <c r="AK242">
        <v>142</v>
      </c>
      <c r="AL242">
        <v>142.41999999999999</v>
      </c>
      <c r="AM242">
        <v>135.6</v>
      </c>
      <c r="AN242">
        <v>136.078</v>
      </c>
      <c r="AO242">
        <v>15115865</v>
      </c>
      <c r="AQ242" s="1">
        <v>45274</v>
      </c>
      <c r="AR242">
        <v>135.62299999999999</v>
      </c>
      <c r="AS242">
        <v>137.23599999999999</v>
      </c>
      <c r="AT242">
        <v>134.233</v>
      </c>
      <c r="AU242">
        <v>135.08799999999999</v>
      </c>
      <c r="AV242">
        <v>7014581</v>
      </c>
      <c r="AX242" s="1">
        <v>45274</v>
      </c>
      <c r="AY242">
        <v>145</v>
      </c>
      <c r="AZ242">
        <v>149.91999999999999</v>
      </c>
      <c r="BA242">
        <v>144.97999999999999</v>
      </c>
      <c r="BB242">
        <v>147.26</v>
      </c>
      <c r="BC242">
        <v>9568622</v>
      </c>
      <c r="BE242" s="1">
        <v>45274</v>
      </c>
      <c r="BF242">
        <v>158.46</v>
      </c>
      <c r="BG242">
        <v>158.5675</v>
      </c>
      <c r="BH242">
        <v>156.19999999999999</v>
      </c>
      <c r="BI242">
        <v>156.87</v>
      </c>
      <c r="BJ242">
        <v>5758558</v>
      </c>
      <c r="BL242" s="1">
        <v>45274</v>
      </c>
      <c r="BM242">
        <v>385.08</v>
      </c>
      <c r="BN242">
        <v>395.02</v>
      </c>
      <c r="BO242">
        <v>380.82</v>
      </c>
      <c r="BP242">
        <v>383.91</v>
      </c>
      <c r="BQ242">
        <v>1202778</v>
      </c>
      <c r="BS242" s="1">
        <v>45274</v>
      </c>
      <c r="BT242">
        <v>463.23899999999998</v>
      </c>
      <c r="BU242">
        <v>464.44499999999999</v>
      </c>
      <c r="BV242">
        <v>460.05200000000002</v>
      </c>
      <c r="BW242">
        <v>462.75900000000001</v>
      </c>
      <c r="BX242">
        <v>121405430</v>
      </c>
    </row>
    <row r="243" spans="1:76" x14ac:dyDescent="0.45">
      <c r="A243" s="1">
        <v>45275</v>
      </c>
      <c r="B243">
        <v>331.99</v>
      </c>
      <c r="C243">
        <v>338.66</v>
      </c>
      <c r="D243">
        <v>331.22</v>
      </c>
      <c r="E243">
        <v>334.92</v>
      </c>
      <c r="F243">
        <v>31776852</v>
      </c>
      <c r="H243" s="1">
        <v>45275</v>
      </c>
      <c r="I243">
        <v>148.38</v>
      </c>
      <c r="J243">
        <v>150.57</v>
      </c>
      <c r="K243">
        <v>147.88</v>
      </c>
      <c r="L243">
        <v>149.97</v>
      </c>
      <c r="M243">
        <v>110089342</v>
      </c>
      <c r="O243" s="1">
        <v>45275</v>
      </c>
      <c r="P243">
        <v>131.14500000000001</v>
      </c>
      <c r="Q243">
        <v>133.02799999999999</v>
      </c>
      <c r="R243">
        <v>130.70599999999999</v>
      </c>
      <c r="S243">
        <v>132.12100000000001</v>
      </c>
      <c r="T243">
        <v>51031438</v>
      </c>
      <c r="V243" s="1">
        <v>45275</v>
      </c>
      <c r="W243">
        <v>580.6</v>
      </c>
      <c r="X243">
        <v>591.66</v>
      </c>
      <c r="Y243">
        <v>578.20000000000005</v>
      </c>
      <c r="Z243">
        <v>584.67999999999995</v>
      </c>
      <c r="AA243">
        <v>8666491</v>
      </c>
      <c r="AC243" s="1">
        <v>45275</v>
      </c>
      <c r="AD243">
        <v>255.01</v>
      </c>
      <c r="AE243">
        <v>262.31</v>
      </c>
      <c r="AF243">
        <v>254.51</v>
      </c>
      <c r="AG243">
        <v>261.60000000000002</v>
      </c>
      <c r="AH243">
        <v>13739532</v>
      </c>
      <c r="AJ243" s="1">
        <v>45275</v>
      </c>
      <c r="AK243">
        <v>135.05199999999999</v>
      </c>
      <c r="AL243">
        <v>139.96199999999999</v>
      </c>
      <c r="AM243">
        <v>134.804</v>
      </c>
      <c r="AN243">
        <v>139.648</v>
      </c>
      <c r="AO243">
        <v>10913500</v>
      </c>
      <c r="AQ243" s="1">
        <v>45275</v>
      </c>
      <c r="AR243">
        <v>135.15199999999999</v>
      </c>
      <c r="AS243">
        <v>137.23699999999999</v>
      </c>
      <c r="AT243">
        <v>134.88999999999999</v>
      </c>
      <c r="AU243">
        <v>136.613</v>
      </c>
      <c r="AV243">
        <v>23034143</v>
      </c>
      <c r="AX243" s="1">
        <v>45275</v>
      </c>
      <c r="AY243">
        <v>147.26</v>
      </c>
      <c r="AZ243">
        <v>148.72999999999999</v>
      </c>
      <c r="BA243">
        <v>145.86000000000001</v>
      </c>
      <c r="BB243">
        <v>146.6</v>
      </c>
      <c r="BC243">
        <v>8239015</v>
      </c>
      <c r="BE243" s="1">
        <v>45275</v>
      </c>
      <c r="BF243">
        <v>156.87</v>
      </c>
      <c r="BG243">
        <v>157.38999999999999</v>
      </c>
      <c r="BH243">
        <v>154.9</v>
      </c>
      <c r="BI243">
        <v>156.15</v>
      </c>
      <c r="BJ243">
        <v>11044888</v>
      </c>
      <c r="BL243" s="1">
        <v>45275</v>
      </c>
      <c r="BM243">
        <v>385.75</v>
      </c>
      <c r="BN243">
        <v>387.32</v>
      </c>
      <c r="BO243">
        <v>375.60500000000002</v>
      </c>
      <c r="BP243">
        <v>379.93</v>
      </c>
      <c r="BQ243">
        <v>2262363</v>
      </c>
      <c r="BS243" s="1">
        <v>45275</v>
      </c>
      <c r="BT243">
        <v>462.15499999999997</v>
      </c>
      <c r="BU243">
        <v>463.346</v>
      </c>
      <c r="BV243">
        <v>460.12400000000002</v>
      </c>
      <c r="BW243">
        <v>461.99700000000001</v>
      </c>
      <c r="BX243">
        <v>143800342</v>
      </c>
    </row>
    <row r="244" spans="1:76" x14ac:dyDescent="0.45">
      <c r="A244" s="1">
        <v>45278</v>
      </c>
      <c r="B244">
        <v>337.48</v>
      </c>
      <c r="C244">
        <v>347.56</v>
      </c>
      <c r="D244">
        <v>337.02</v>
      </c>
      <c r="E244">
        <v>344.62</v>
      </c>
      <c r="F244">
        <v>18993852</v>
      </c>
      <c r="H244" s="1">
        <v>45278</v>
      </c>
      <c r="I244">
        <v>150.56</v>
      </c>
      <c r="J244">
        <v>154.85499999999999</v>
      </c>
      <c r="K244">
        <v>150.05000000000001</v>
      </c>
      <c r="L244">
        <v>154.07</v>
      </c>
      <c r="M244">
        <v>62512828</v>
      </c>
      <c r="O244" s="1">
        <v>45278</v>
      </c>
      <c r="P244">
        <v>132.15100000000001</v>
      </c>
      <c r="Q244">
        <v>136.65199999999999</v>
      </c>
      <c r="R244">
        <v>131.952</v>
      </c>
      <c r="S244">
        <v>135.309</v>
      </c>
      <c r="T244">
        <v>32374905</v>
      </c>
      <c r="V244" s="1">
        <v>45278</v>
      </c>
      <c r="W244">
        <v>591.52</v>
      </c>
      <c r="X244">
        <v>603.13369999999998</v>
      </c>
      <c r="Y244">
        <v>586.62</v>
      </c>
      <c r="Z244">
        <v>599.13</v>
      </c>
      <c r="AA244">
        <v>5452047</v>
      </c>
      <c r="AC244" s="1">
        <v>45278</v>
      </c>
      <c r="AD244">
        <v>259.82</v>
      </c>
      <c r="AE244">
        <v>265.58999999999997</v>
      </c>
      <c r="AF244">
        <v>259.68</v>
      </c>
      <c r="AG244">
        <v>263.58999999999997</v>
      </c>
      <c r="AH244">
        <v>7498521</v>
      </c>
      <c r="AJ244" s="1">
        <v>45278</v>
      </c>
      <c r="AK244">
        <v>140.404</v>
      </c>
      <c r="AL244">
        <v>141.86000000000001</v>
      </c>
      <c r="AM244">
        <v>139.18799999999999</v>
      </c>
      <c r="AN244">
        <v>140.744</v>
      </c>
      <c r="AO244">
        <v>5616625</v>
      </c>
      <c r="AQ244" s="1">
        <v>45278</v>
      </c>
      <c r="AR244">
        <v>136.79900000000001</v>
      </c>
      <c r="AS244">
        <v>137.04</v>
      </c>
      <c r="AT244">
        <v>135.88</v>
      </c>
      <c r="AU244">
        <v>136.27500000000001</v>
      </c>
      <c r="AV244">
        <v>5144691</v>
      </c>
      <c r="AX244" s="1">
        <v>45278</v>
      </c>
      <c r="AY244">
        <v>147.16</v>
      </c>
      <c r="AZ244">
        <v>148.46</v>
      </c>
      <c r="BA244">
        <v>146.12</v>
      </c>
      <c r="BB244">
        <v>147.5</v>
      </c>
      <c r="BC244">
        <v>4175159</v>
      </c>
      <c r="BE244" s="1">
        <v>45278</v>
      </c>
      <c r="BF244">
        <v>156.43</v>
      </c>
      <c r="BG244">
        <v>157.36449999999999</v>
      </c>
      <c r="BH244">
        <v>155.05000000000001</v>
      </c>
      <c r="BI244">
        <v>156.26</v>
      </c>
      <c r="BJ244">
        <v>4072512</v>
      </c>
      <c r="BL244" s="1">
        <v>45278</v>
      </c>
      <c r="BM244">
        <v>381.58</v>
      </c>
      <c r="BN244">
        <v>384.77</v>
      </c>
      <c r="BO244">
        <v>379.47</v>
      </c>
      <c r="BP244">
        <v>383.89</v>
      </c>
      <c r="BQ244">
        <v>930386</v>
      </c>
      <c r="BS244" s="1">
        <v>45278</v>
      </c>
      <c r="BT244">
        <v>463.62099999999998</v>
      </c>
      <c r="BU244">
        <v>465.59100000000001</v>
      </c>
      <c r="BV244">
        <v>462.553</v>
      </c>
      <c r="BW244">
        <v>464.596</v>
      </c>
      <c r="BX244">
        <v>71492246</v>
      </c>
    </row>
    <row r="245" spans="1:76" x14ac:dyDescent="0.45">
      <c r="A245" s="1">
        <v>45279</v>
      </c>
      <c r="B245">
        <v>345.58</v>
      </c>
      <c r="C245">
        <v>353.6</v>
      </c>
      <c r="D245">
        <v>345.12</v>
      </c>
      <c r="E245">
        <v>350.36</v>
      </c>
      <c r="F245">
        <v>17729362</v>
      </c>
      <c r="H245" s="1">
        <v>45279</v>
      </c>
      <c r="I245">
        <v>154.4</v>
      </c>
      <c r="J245">
        <v>155.12</v>
      </c>
      <c r="K245">
        <v>152.69</v>
      </c>
      <c r="L245">
        <v>153.79</v>
      </c>
      <c r="M245">
        <v>43171292</v>
      </c>
      <c r="O245" s="1">
        <v>45279</v>
      </c>
      <c r="P245">
        <v>136.346</v>
      </c>
      <c r="Q245">
        <v>136.97300000000001</v>
      </c>
      <c r="R245">
        <v>135.589</v>
      </c>
      <c r="S245">
        <v>136.15600000000001</v>
      </c>
      <c r="T245">
        <v>25569108</v>
      </c>
      <c r="V245" s="1">
        <v>45279</v>
      </c>
      <c r="W245">
        <v>600</v>
      </c>
      <c r="X245">
        <v>612.70500000000004</v>
      </c>
      <c r="Y245">
        <v>598.08000000000004</v>
      </c>
      <c r="Z245">
        <v>604.64</v>
      </c>
      <c r="AA245">
        <v>4150712</v>
      </c>
      <c r="AC245" s="1">
        <v>45279</v>
      </c>
      <c r="AD245">
        <v>265.47000000000003</v>
      </c>
      <c r="AE245">
        <v>266.58</v>
      </c>
      <c r="AF245">
        <v>263.73509999999999</v>
      </c>
      <c r="AG245">
        <v>264.33999999999997</v>
      </c>
      <c r="AH245">
        <v>4665500</v>
      </c>
      <c r="AJ245" s="1">
        <v>45279</v>
      </c>
      <c r="AK245">
        <v>141.13999999999999</v>
      </c>
      <c r="AL245">
        <v>141.69800000000001</v>
      </c>
      <c r="AM245">
        <v>140</v>
      </c>
      <c r="AN245">
        <v>141.542</v>
      </c>
      <c r="AO245">
        <v>4526440</v>
      </c>
      <c r="AQ245" s="1">
        <v>45279</v>
      </c>
      <c r="AR245">
        <v>136.94300000000001</v>
      </c>
      <c r="AS245">
        <v>138.58699999999999</v>
      </c>
      <c r="AT245">
        <v>136.60499999999999</v>
      </c>
      <c r="AU245">
        <v>138.03200000000001</v>
      </c>
      <c r="AV245">
        <v>5510398</v>
      </c>
      <c r="AX245" s="1">
        <v>45279</v>
      </c>
      <c r="AY245">
        <v>147.5</v>
      </c>
      <c r="AZ245">
        <v>148.61000000000001</v>
      </c>
      <c r="BA245">
        <v>146.68</v>
      </c>
      <c r="BB245">
        <v>146.91</v>
      </c>
      <c r="BC245">
        <v>5090432</v>
      </c>
      <c r="BE245" s="1">
        <v>45279</v>
      </c>
      <c r="BF245">
        <v>156.15</v>
      </c>
      <c r="BG245">
        <v>156.74250000000001</v>
      </c>
      <c r="BH245">
        <v>155.34</v>
      </c>
      <c r="BI245">
        <v>155.87</v>
      </c>
      <c r="BJ245">
        <v>2722849</v>
      </c>
      <c r="BL245" s="1">
        <v>45279</v>
      </c>
      <c r="BM245">
        <v>384.13</v>
      </c>
      <c r="BN245">
        <v>387.25</v>
      </c>
      <c r="BO245">
        <v>382.66</v>
      </c>
      <c r="BP245">
        <v>386.36</v>
      </c>
      <c r="BQ245">
        <v>836349</v>
      </c>
      <c r="BS245" s="1">
        <v>45279</v>
      </c>
      <c r="BT245">
        <v>465.14699999999999</v>
      </c>
      <c r="BU245">
        <v>467.5</v>
      </c>
      <c r="BV245">
        <v>465.06799999999998</v>
      </c>
      <c r="BW245">
        <v>467.42099999999999</v>
      </c>
      <c r="BX245">
        <v>56646828</v>
      </c>
    </row>
    <row r="246" spans="1:76" x14ac:dyDescent="0.45">
      <c r="A246" s="1">
        <v>45280</v>
      </c>
      <c r="B246">
        <v>348.65</v>
      </c>
      <c r="C246">
        <v>354.96</v>
      </c>
      <c r="D246">
        <v>347.79</v>
      </c>
      <c r="E246">
        <v>349.28</v>
      </c>
      <c r="F246">
        <v>16369850</v>
      </c>
      <c r="H246" s="1">
        <v>45280</v>
      </c>
      <c r="I246">
        <v>152.9</v>
      </c>
      <c r="J246">
        <v>155.63</v>
      </c>
      <c r="K246">
        <v>151.56</v>
      </c>
      <c r="L246">
        <v>152.12</v>
      </c>
      <c r="M246">
        <v>50322106</v>
      </c>
      <c r="O246" s="1">
        <v>45280</v>
      </c>
      <c r="P246">
        <v>138.46799999999999</v>
      </c>
      <c r="Q246">
        <v>141.18299999999999</v>
      </c>
      <c r="R246">
        <v>137.566</v>
      </c>
      <c r="S246">
        <v>137.84</v>
      </c>
      <c r="T246">
        <v>49285197</v>
      </c>
      <c r="V246" s="1">
        <v>45280</v>
      </c>
      <c r="W246">
        <v>600.71</v>
      </c>
      <c r="X246">
        <v>610.67999999999995</v>
      </c>
      <c r="Y246">
        <v>595.07000000000005</v>
      </c>
      <c r="Z246">
        <v>596.05999999999995</v>
      </c>
      <c r="AA246">
        <v>2587339</v>
      </c>
      <c r="AC246" s="1">
        <v>45280</v>
      </c>
      <c r="AD246">
        <v>261.66000000000003</v>
      </c>
      <c r="AE246">
        <v>264.92</v>
      </c>
      <c r="AF246">
        <v>260.08</v>
      </c>
      <c r="AG246">
        <v>260.25</v>
      </c>
      <c r="AH246">
        <v>4510533</v>
      </c>
      <c r="AJ246" s="1">
        <v>45280</v>
      </c>
      <c r="AK246">
        <v>140.81399999999999</v>
      </c>
      <c r="AL246">
        <v>141.572</v>
      </c>
      <c r="AM246">
        <v>138.72</v>
      </c>
      <c r="AN246">
        <v>138.76</v>
      </c>
      <c r="AO246">
        <v>4705430</v>
      </c>
      <c r="AQ246" s="1">
        <v>45280</v>
      </c>
      <c r="AR246">
        <v>138.85</v>
      </c>
      <c r="AS246">
        <v>139.08600000000001</v>
      </c>
      <c r="AT246">
        <v>136.01</v>
      </c>
      <c r="AU246">
        <v>136.22200000000001</v>
      </c>
      <c r="AV246">
        <v>8045231</v>
      </c>
      <c r="AX246" s="1">
        <v>45280</v>
      </c>
      <c r="AY246">
        <v>146.5</v>
      </c>
      <c r="AZ246">
        <v>146.5</v>
      </c>
      <c r="BA246">
        <v>140.65</v>
      </c>
      <c r="BB246">
        <v>141.07</v>
      </c>
      <c r="BC246">
        <v>5718006</v>
      </c>
      <c r="BE246" s="1">
        <v>45280</v>
      </c>
      <c r="BF246">
        <v>156.18</v>
      </c>
      <c r="BG246">
        <v>156.66</v>
      </c>
      <c r="BH246">
        <v>154.12</v>
      </c>
      <c r="BI246">
        <v>154.54</v>
      </c>
      <c r="BJ246">
        <v>3866606</v>
      </c>
      <c r="BL246" s="1">
        <v>45280</v>
      </c>
      <c r="BM246">
        <v>386.91</v>
      </c>
      <c r="BN246">
        <v>391.28</v>
      </c>
      <c r="BO246">
        <v>381</v>
      </c>
      <c r="BP246">
        <v>381.22</v>
      </c>
      <c r="BQ246">
        <v>700267</v>
      </c>
      <c r="BS246" s="1">
        <v>45280</v>
      </c>
      <c r="BT246">
        <v>466.55500000000001</v>
      </c>
      <c r="BU246">
        <v>468.459</v>
      </c>
      <c r="BV246">
        <v>460.51100000000002</v>
      </c>
      <c r="BW246">
        <v>460.94499999999999</v>
      </c>
      <c r="BX246">
        <v>104554468</v>
      </c>
    </row>
    <row r="247" spans="1:76" x14ac:dyDescent="0.45">
      <c r="A247" s="1">
        <v>45281</v>
      </c>
      <c r="B247">
        <v>352.98</v>
      </c>
      <c r="C247">
        <v>356.40499999999997</v>
      </c>
      <c r="D247">
        <v>349.21</v>
      </c>
      <c r="E247">
        <v>354.09</v>
      </c>
      <c r="F247">
        <v>15289556</v>
      </c>
      <c r="H247" s="1">
        <v>45281</v>
      </c>
      <c r="I247">
        <v>153.30000000000001</v>
      </c>
      <c r="J247">
        <v>153.97</v>
      </c>
      <c r="K247">
        <v>152.1</v>
      </c>
      <c r="L247">
        <v>153.84</v>
      </c>
      <c r="M247">
        <v>36305733</v>
      </c>
      <c r="O247" s="1">
        <v>45281</v>
      </c>
      <c r="P247">
        <v>138.98599999999999</v>
      </c>
      <c r="Q247">
        <v>140.17699999999999</v>
      </c>
      <c r="R247">
        <v>138.67699999999999</v>
      </c>
      <c r="S247">
        <v>139.91300000000001</v>
      </c>
      <c r="T247">
        <v>27587931</v>
      </c>
      <c r="V247" s="1">
        <v>45281</v>
      </c>
      <c r="W247">
        <v>603</v>
      </c>
      <c r="X247">
        <v>607.40060000000005</v>
      </c>
      <c r="Y247">
        <v>594.82000000000005</v>
      </c>
      <c r="Z247">
        <v>600.14</v>
      </c>
      <c r="AA247">
        <v>3192763</v>
      </c>
      <c r="AC247" s="1">
        <v>45281</v>
      </c>
      <c r="AD247">
        <v>264.75</v>
      </c>
      <c r="AE247">
        <v>268.36</v>
      </c>
      <c r="AF247">
        <v>264.24</v>
      </c>
      <c r="AG247">
        <v>267.25</v>
      </c>
      <c r="AH247">
        <v>5160697</v>
      </c>
      <c r="AJ247" s="1">
        <v>45281</v>
      </c>
      <c r="AK247">
        <v>140.15</v>
      </c>
      <c r="AL247">
        <v>140.71</v>
      </c>
      <c r="AM247">
        <v>138.19300000000001</v>
      </c>
      <c r="AN247">
        <v>140.15199999999999</v>
      </c>
      <c r="AO247">
        <v>3935880</v>
      </c>
      <c r="AQ247" s="1">
        <v>45281</v>
      </c>
      <c r="AR247">
        <v>136.72499999999999</v>
      </c>
      <c r="AS247">
        <v>138.37899999999999</v>
      </c>
      <c r="AT247">
        <v>136.72499999999999</v>
      </c>
      <c r="AU247">
        <v>138.202</v>
      </c>
      <c r="AV247">
        <v>5553335</v>
      </c>
      <c r="AX247" s="1">
        <v>45281</v>
      </c>
      <c r="AY247">
        <v>142.37</v>
      </c>
      <c r="AZ247">
        <v>143.49</v>
      </c>
      <c r="BA247">
        <v>140.31</v>
      </c>
      <c r="BB247">
        <v>142.09</v>
      </c>
      <c r="BC247">
        <v>3318535</v>
      </c>
      <c r="BE247" s="1">
        <v>45281</v>
      </c>
      <c r="BF247">
        <v>155.25</v>
      </c>
      <c r="BG247">
        <v>155.38999999999999</v>
      </c>
      <c r="BH247">
        <v>154.27000000000001</v>
      </c>
      <c r="BI247">
        <v>154.93</v>
      </c>
      <c r="BJ247">
        <v>3213592</v>
      </c>
      <c r="BL247" s="1">
        <v>45281</v>
      </c>
      <c r="BM247">
        <v>383.72</v>
      </c>
      <c r="BN247">
        <v>386.88</v>
      </c>
      <c r="BO247">
        <v>381.99</v>
      </c>
      <c r="BP247">
        <v>383.51</v>
      </c>
      <c r="BQ247">
        <v>664515</v>
      </c>
      <c r="BS247" s="1">
        <v>45281</v>
      </c>
      <c r="BT247">
        <v>463.96600000000001</v>
      </c>
      <c r="BU247">
        <v>465.58600000000001</v>
      </c>
      <c r="BV247">
        <v>461.51499999999999</v>
      </c>
      <c r="BW247">
        <v>465.31599999999997</v>
      </c>
      <c r="BX247">
        <v>88043007</v>
      </c>
    </row>
    <row r="248" spans="1:76" x14ac:dyDescent="0.45">
      <c r="A248" s="1">
        <v>45282</v>
      </c>
      <c r="B248">
        <v>355.58</v>
      </c>
      <c r="C248">
        <v>357.19990000000001</v>
      </c>
      <c r="D248">
        <v>351.22</v>
      </c>
      <c r="E248">
        <v>353.39</v>
      </c>
      <c r="F248">
        <v>11772779</v>
      </c>
      <c r="H248" s="1">
        <v>45282</v>
      </c>
      <c r="I248">
        <v>153.77000000000001</v>
      </c>
      <c r="J248">
        <v>154.35</v>
      </c>
      <c r="K248">
        <v>152.71</v>
      </c>
      <c r="L248">
        <v>153.41999999999999</v>
      </c>
      <c r="M248">
        <v>29514093</v>
      </c>
      <c r="O248" s="1">
        <v>45282</v>
      </c>
      <c r="P248">
        <v>140.262</v>
      </c>
      <c r="Q248">
        <v>141.477</v>
      </c>
      <c r="R248">
        <v>140.202</v>
      </c>
      <c r="S248">
        <v>140.97900000000001</v>
      </c>
      <c r="T248">
        <v>26628380</v>
      </c>
      <c r="V248" s="1">
        <v>45282</v>
      </c>
      <c r="W248">
        <v>600.79999999999995</v>
      </c>
      <c r="X248">
        <v>601.86</v>
      </c>
      <c r="Y248">
        <v>596</v>
      </c>
      <c r="Z248">
        <v>598.75</v>
      </c>
      <c r="AA248">
        <v>1660631</v>
      </c>
      <c r="AC248" s="1">
        <v>45282</v>
      </c>
      <c r="AD248">
        <v>267.26</v>
      </c>
      <c r="AE248">
        <v>268.14999999999998</v>
      </c>
      <c r="AF248">
        <v>265.3</v>
      </c>
      <c r="AG248">
        <v>266.33999999999997</v>
      </c>
      <c r="AH248">
        <v>3110591</v>
      </c>
      <c r="AJ248" s="1">
        <v>45282</v>
      </c>
      <c r="AK248">
        <v>140.77000000000001</v>
      </c>
      <c r="AL248">
        <v>140.77000000000001</v>
      </c>
      <c r="AM248">
        <v>138.88399999999999</v>
      </c>
      <c r="AN248">
        <v>139.51</v>
      </c>
      <c r="AO248">
        <v>2464945</v>
      </c>
      <c r="AQ248" s="1">
        <v>45282</v>
      </c>
      <c r="AR248">
        <v>138.21899999999999</v>
      </c>
      <c r="AS248">
        <v>139.964</v>
      </c>
      <c r="AT248">
        <v>138.21899999999999</v>
      </c>
      <c r="AU248">
        <v>138.834</v>
      </c>
      <c r="AV248">
        <v>6492889</v>
      </c>
      <c r="AX248" s="1">
        <v>45282</v>
      </c>
      <c r="AY248">
        <v>141.88</v>
      </c>
      <c r="AZ248">
        <v>142.51</v>
      </c>
      <c r="BA248">
        <v>139.72999999999999</v>
      </c>
      <c r="BB248">
        <v>140.80000000000001</v>
      </c>
      <c r="BC248">
        <v>2937363</v>
      </c>
      <c r="BE248" s="1">
        <v>45282</v>
      </c>
      <c r="BF248">
        <v>155.16</v>
      </c>
      <c r="BG248">
        <v>156.18</v>
      </c>
      <c r="BH248">
        <v>154.32</v>
      </c>
      <c r="BI248">
        <v>155.71</v>
      </c>
      <c r="BJ248">
        <v>2783959</v>
      </c>
      <c r="BL248" s="1">
        <v>45282</v>
      </c>
      <c r="BM248">
        <v>383.08</v>
      </c>
      <c r="BN248">
        <v>387.46</v>
      </c>
      <c r="BO248">
        <v>378.52499999999998</v>
      </c>
      <c r="BP248">
        <v>382.09</v>
      </c>
      <c r="BQ248">
        <v>424619</v>
      </c>
      <c r="BS248" s="1">
        <v>45282</v>
      </c>
      <c r="BT248">
        <v>466.45699999999999</v>
      </c>
      <c r="BU248">
        <v>467.95400000000001</v>
      </c>
      <c r="BV248">
        <v>464.33100000000002</v>
      </c>
      <c r="BW248">
        <v>466.25</v>
      </c>
      <c r="BX248">
        <v>68226355</v>
      </c>
    </row>
    <row r="249" spans="1:76" x14ac:dyDescent="0.45">
      <c r="A249" s="1">
        <v>45286</v>
      </c>
      <c r="B249">
        <v>354.99</v>
      </c>
      <c r="C249">
        <v>356.98</v>
      </c>
      <c r="D249">
        <v>353.45</v>
      </c>
      <c r="E249">
        <v>354.83</v>
      </c>
      <c r="F249">
        <v>9898614</v>
      </c>
      <c r="H249" s="1">
        <v>45286</v>
      </c>
      <c r="I249">
        <v>153.56</v>
      </c>
      <c r="J249">
        <v>153.97499999999999</v>
      </c>
      <c r="K249">
        <v>153.03</v>
      </c>
      <c r="L249">
        <v>153.41</v>
      </c>
      <c r="M249">
        <v>25067222</v>
      </c>
      <c r="O249" s="1">
        <v>45286</v>
      </c>
      <c r="P249">
        <v>141.07900000000001</v>
      </c>
      <c r="Q249">
        <v>142.16399999999999</v>
      </c>
      <c r="R249">
        <v>140.68</v>
      </c>
      <c r="S249">
        <v>141.00899999999999</v>
      </c>
      <c r="T249">
        <v>16841163</v>
      </c>
      <c r="V249" s="1">
        <v>45286</v>
      </c>
      <c r="W249">
        <v>598.91999999999996</v>
      </c>
      <c r="X249">
        <v>601.69000000000005</v>
      </c>
      <c r="Y249">
        <v>596.5</v>
      </c>
      <c r="Z249">
        <v>598.26</v>
      </c>
      <c r="AA249">
        <v>1595053</v>
      </c>
      <c r="AC249" s="1">
        <v>45286</v>
      </c>
      <c r="AD249">
        <v>265.52999999999997</v>
      </c>
      <c r="AE249">
        <v>266.52999999999997</v>
      </c>
      <c r="AF249">
        <v>264.62</v>
      </c>
      <c r="AG249">
        <v>266.22000000000003</v>
      </c>
      <c r="AH249">
        <v>3219024</v>
      </c>
      <c r="AJ249" s="1">
        <v>45286</v>
      </c>
      <c r="AK249">
        <v>140.03399999999999</v>
      </c>
      <c r="AL249">
        <v>140.91200000000001</v>
      </c>
      <c r="AM249">
        <v>139.74199999999999</v>
      </c>
      <c r="AN249">
        <v>140.24600000000001</v>
      </c>
      <c r="AO249">
        <v>2319875</v>
      </c>
      <c r="AQ249" s="1">
        <v>45286</v>
      </c>
      <c r="AR249">
        <v>138.511</v>
      </c>
      <c r="AS249">
        <v>140.34899999999999</v>
      </c>
      <c r="AT249">
        <v>138.42599999999999</v>
      </c>
      <c r="AU249">
        <v>140.05099999999999</v>
      </c>
      <c r="AV249">
        <v>5035973</v>
      </c>
      <c r="AX249" s="1">
        <v>45286</v>
      </c>
      <c r="AY249">
        <v>141</v>
      </c>
      <c r="AZ249">
        <v>141</v>
      </c>
      <c r="BA249">
        <v>137.77000000000001</v>
      </c>
      <c r="BB249">
        <v>138.72</v>
      </c>
      <c r="BC249">
        <v>4384804</v>
      </c>
      <c r="BE249" s="1">
        <v>45286</v>
      </c>
      <c r="BF249">
        <v>155.11000000000001</v>
      </c>
      <c r="BG249">
        <v>157.28</v>
      </c>
      <c r="BH249">
        <v>153.84</v>
      </c>
      <c r="BI249">
        <v>156.83000000000001</v>
      </c>
      <c r="BJ249">
        <v>2991219</v>
      </c>
      <c r="BL249" s="1">
        <v>45286</v>
      </c>
      <c r="BM249">
        <v>381.56</v>
      </c>
      <c r="BN249">
        <v>391.27</v>
      </c>
      <c r="BO249">
        <v>379.44</v>
      </c>
      <c r="BP249">
        <v>389.5</v>
      </c>
      <c r="BQ249">
        <v>590198</v>
      </c>
      <c r="BS249" s="1">
        <v>45286</v>
      </c>
      <c r="BT249">
        <v>466.66399999999999</v>
      </c>
      <c r="BU249">
        <v>469.13400000000001</v>
      </c>
      <c r="BV249">
        <v>466.584</v>
      </c>
      <c r="BW249">
        <v>468.21899999999999</v>
      </c>
      <c r="BX249">
        <v>56266025</v>
      </c>
    </row>
    <row r="250" spans="1:76" x14ac:dyDescent="0.45">
      <c r="A250" s="1">
        <v>45287</v>
      </c>
      <c r="B250">
        <v>356.07</v>
      </c>
      <c r="C250">
        <v>359</v>
      </c>
      <c r="D250">
        <v>355.31</v>
      </c>
      <c r="E250">
        <v>357.83</v>
      </c>
      <c r="F250">
        <v>13207928</v>
      </c>
      <c r="H250" s="1">
        <v>45287</v>
      </c>
      <c r="I250">
        <v>153.56</v>
      </c>
      <c r="J250">
        <v>154.78</v>
      </c>
      <c r="K250">
        <v>153.12</v>
      </c>
      <c r="L250">
        <v>153.34</v>
      </c>
      <c r="M250">
        <v>31434733</v>
      </c>
      <c r="O250" s="1">
        <v>45287</v>
      </c>
      <c r="P250">
        <v>141.07900000000001</v>
      </c>
      <c r="Q250">
        <v>141.56700000000001</v>
      </c>
      <c r="R250">
        <v>139.381</v>
      </c>
      <c r="S250">
        <v>139.863</v>
      </c>
      <c r="T250">
        <v>19699773</v>
      </c>
      <c r="V250" s="1">
        <v>45287</v>
      </c>
      <c r="W250">
        <v>598.6</v>
      </c>
      <c r="X250">
        <v>599.79</v>
      </c>
      <c r="Y250">
        <v>593.71</v>
      </c>
      <c r="Z250">
        <v>596.08000000000004</v>
      </c>
      <c r="AA250">
        <v>1394905</v>
      </c>
      <c r="AC250" s="1">
        <v>45287</v>
      </c>
      <c r="AD250">
        <v>265.94</v>
      </c>
      <c r="AE250">
        <v>267.01</v>
      </c>
      <c r="AF250">
        <v>265.39999999999998</v>
      </c>
      <c r="AG250">
        <v>266.72000000000003</v>
      </c>
      <c r="AH250">
        <v>3386951</v>
      </c>
      <c r="AJ250" s="1">
        <v>45287</v>
      </c>
      <c r="AK250">
        <v>140.262</v>
      </c>
      <c r="AL250">
        <v>140.90199999999999</v>
      </c>
      <c r="AM250">
        <v>139.82</v>
      </c>
      <c r="AN250">
        <v>140.75200000000001</v>
      </c>
      <c r="AO250">
        <v>1948270</v>
      </c>
      <c r="AQ250" s="1">
        <v>45287</v>
      </c>
      <c r="AR250">
        <v>140.59800000000001</v>
      </c>
      <c r="AS250">
        <v>140.59800000000001</v>
      </c>
      <c r="AT250">
        <v>138.57900000000001</v>
      </c>
      <c r="AU250">
        <v>138.79300000000001</v>
      </c>
      <c r="AV250">
        <v>4303644</v>
      </c>
      <c r="AX250" s="1">
        <v>45287</v>
      </c>
      <c r="AY250">
        <v>139.13499999999999</v>
      </c>
      <c r="AZ250">
        <v>139.13499999999999</v>
      </c>
      <c r="BA250">
        <v>136.05000000000001</v>
      </c>
      <c r="BB250">
        <v>136.55000000000001</v>
      </c>
      <c r="BC250">
        <v>3989552</v>
      </c>
      <c r="BE250" s="1">
        <v>45287</v>
      </c>
      <c r="BF250">
        <v>156.02000000000001</v>
      </c>
      <c r="BG250">
        <v>158.52000000000001</v>
      </c>
      <c r="BH250">
        <v>155.81</v>
      </c>
      <c r="BI250">
        <v>157.94</v>
      </c>
      <c r="BJ250">
        <v>3575933</v>
      </c>
      <c r="BL250" s="1">
        <v>45287</v>
      </c>
      <c r="BM250">
        <v>389.5</v>
      </c>
      <c r="BN250">
        <v>393.21</v>
      </c>
      <c r="BO250">
        <v>386.13</v>
      </c>
      <c r="BP250">
        <v>391.54</v>
      </c>
      <c r="BQ250">
        <v>575173</v>
      </c>
      <c r="BS250" s="1">
        <v>45287</v>
      </c>
      <c r="BT250">
        <v>468.012</v>
      </c>
      <c r="BU250">
        <v>469.21300000000002</v>
      </c>
      <c r="BV250">
        <v>467.47</v>
      </c>
      <c r="BW250">
        <v>469.06400000000002</v>
      </c>
      <c r="BX250">
        <v>69079577</v>
      </c>
    </row>
    <row r="251" spans="1:76" x14ac:dyDescent="0.45">
      <c r="A251" s="1">
        <v>45288</v>
      </c>
      <c r="B251">
        <v>359.7</v>
      </c>
      <c r="C251">
        <v>361.9</v>
      </c>
      <c r="D251">
        <v>357.81</v>
      </c>
      <c r="E251">
        <v>358.32</v>
      </c>
      <c r="F251">
        <v>11798807</v>
      </c>
      <c r="H251" s="1">
        <v>45288</v>
      </c>
      <c r="I251">
        <v>153.72</v>
      </c>
      <c r="J251">
        <v>154.08000000000001</v>
      </c>
      <c r="K251">
        <v>152.94999999999999</v>
      </c>
      <c r="L251">
        <v>153.38</v>
      </c>
      <c r="M251">
        <v>27057002</v>
      </c>
      <c r="O251" s="1">
        <v>45288</v>
      </c>
      <c r="P251">
        <v>140.27199999999999</v>
      </c>
      <c r="Q251">
        <v>140.63</v>
      </c>
      <c r="R251">
        <v>139.245</v>
      </c>
      <c r="S251">
        <v>139.72300000000001</v>
      </c>
      <c r="T251">
        <v>16103879</v>
      </c>
      <c r="V251" s="1">
        <v>45288</v>
      </c>
      <c r="W251">
        <v>597.44000000000005</v>
      </c>
      <c r="X251">
        <v>599.04</v>
      </c>
      <c r="Y251">
        <v>593.63009999999997</v>
      </c>
      <c r="Z251">
        <v>595.52</v>
      </c>
      <c r="AA251">
        <v>1702553</v>
      </c>
      <c r="AC251" s="1">
        <v>45288</v>
      </c>
      <c r="AD251">
        <v>266.5</v>
      </c>
      <c r="AE251">
        <v>266.92</v>
      </c>
      <c r="AF251">
        <v>265.3</v>
      </c>
      <c r="AG251">
        <v>265.58</v>
      </c>
      <c r="AH251">
        <v>2958714</v>
      </c>
      <c r="AJ251" s="1">
        <v>45288</v>
      </c>
      <c r="AK251">
        <v>141.328</v>
      </c>
      <c r="AL251">
        <v>141.50700000000001</v>
      </c>
      <c r="AM251">
        <v>140.26499999999999</v>
      </c>
      <c r="AN251">
        <v>140.49199999999999</v>
      </c>
      <c r="AO251">
        <v>2511105</v>
      </c>
      <c r="AQ251" s="1">
        <v>45288</v>
      </c>
      <c r="AR251">
        <v>139.63499999999999</v>
      </c>
      <c r="AS251">
        <v>139.89400000000001</v>
      </c>
      <c r="AT251">
        <v>139.011</v>
      </c>
      <c r="AU251">
        <v>139.41499999999999</v>
      </c>
      <c r="AV251">
        <v>3558504</v>
      </c>
      <c r="AX251" s="1">
        <v>45288</v>
      </c>
      <c r="AY251">
        <v>136.55000000000001</v>
      </c>
      <c r="AZ251">
        <v>137.19</v>
      </c>
      <c r="BA251">
        <v>135.69499999999999</v>
      </c>
      <c r="BB251">
        <v>137</v>
      </c>
      <c r="BC251">
        <v>2770816</v>
      </c>
      <c r="BE251" s="1">
        <v>45288</v>
      </c>
      <c r="BF251">
        <v>158.16999999999999</v>
      </c>
      <c r="BG251">
        <v>159.3098</v>
      </c>
      <c r="BH251">
        <v>157.745</v>
      </c>
      <c r="BI251">
        <v>158.94999999999999</v>
      </c>
      <c r="BJ251">
        <v>3013150</v>
      </c>
      <c r="BL251" s="1">
        <v>45288</v>
      </c>
      <c r="BM251">
        <v>392.66</v>
      </c>
      <c r="BN251">
        <v>400.065</v>
      </c>
      <c r="BO251">
        <v>391.82</v>
      </c>
      <c r="BP251">
        <v>392.39</v>
      </c>
      <c r="BQ251">
        <v>430711</v>
      </c>
      <c r="BS251" s="1">
        <v>45288</v>
      </c>
      <c r="BT251">
        <v>469.42899999999997</v>
      </c>
      <c r="BU251">
        <v>470.08800000000002</v>
      </c>
      <c r="BV251">
        <v>468.81900000000002</v>
      </c>
      <c r="BW251">
        <v>469.24299999999999</v>
      </c>
      <c r="BX251">
        <v>78382731</v>
      </c>
    </row>
    <row r="252" spans="1:76" x14ac:dyDescent="0.45">
      <c r="A252" s="1">
        <v>45289</v>
      </c>
      <c r="B252">
        <v>358.99</v>
      </c>
      <c r="C252">
        <v>360</v>
      </c>
      <c r="D252">
        <v>351.82</v>
      </c>
      <c r="E252">
        <v>353.96</v>
      </c>
      <c r="F252">
        <v>14987092</v>
      </c>
      <c r="H252" s="1">
        <v>45289</v>
      </c>
      <c r="I252">
        <v>153.1</v>
      </c>
      <c r="J252">
        <v>153.88999999999999</v>
      </c>
      <c r="K252">
        <v>151.03</v>
      </c>
      <c r="L252">
        <v>151.94</v>
      </c>
      <c r="M252">
        <v>39823204</v>
      </c>
      <c r="O252" s="1">
        <v>45289</v>
      </c>
      <c r="P252">
        <v>139.126</v>
      </c>
      <c r="Q252">
        <v>139.85300000000001</v>
      </c>
      <c r="R252">
        <v>138.279</v>
      </c>
      <c r="S252">
        <v>139.185</v>
      </c>
      <c r="T252">
        <v>18800926</v>
      </c>
      <c r="V252" s="1">
        <v>45289</v>
      </c>
      <c r="W252">
        <v>596.09</v>
      </c>
      <c r="X252">
        <v>600.75</v>
      </c>
      <c r="Y252">
        <v>592.94000000000005</v>
      </c>
      <c r="Z252">
        <v>596.6</v>
      </c>
      <c r="AA252">
        <v>1890231</v>
      </c>
      <c r="AC252" s="1">
        <v>45289</v>
      </c>
      <c r="AD252">
        <v>265.01</v>
      </c>
      <c r="AE252">
        <v>265.64909999999998</v>
      </c>
      <c r="AF252">
        <v>262.65499999999997</v>
      </c>
      <c r="AG252">
        <v>263.14</v>
      </c>
      <c r="AH252">
        <v>3706552</v>
      </c>
      <c r="AJ252" s="1">
        <v>45289</v>
      </c>
      <c r="AK252">
        <v>141.4</v>
      </c>
      <c r="AL252">
        <v>142.31800000000001</v>
      </c>
      <c r="AM252">
        <v>140.11199999999999</v>
      </c>
      <c r="AN252">
        <v>141.298</v>
      </c>
      <c r="AO252">
        <v>4628360</v>
      </c>
      <c r="AQ252" s="1">
        <v>45289</v>
      </c>
      <c r="AR252">
        <v>139.67699999999999</v>
      </c>
      <c r="AS252">
        <v>140.37299999999999</v>
      </c>
      <c r="AT252">
        <v>138.62</v>
      </c>
      <c r="AU252">
        <v>139.286</v>
      </c>
      <c r="AV252">
        <v>4190545</v>
      </c>
      <c r="AX252" s="1">
        <v>45289</v>
      </c>
      <c r="AY252">
        <v>136.71</v>
      </c>
      <c r="AZ252">
        <v>137.87</v>
      </c>
      <c r="BA252">
        <v>135.43</v>
      </c>
      <c r="BB252">
        <v>136.13999999999999</v>
      </c>
      <c r="BC252">
        <v>3076112</v>
      </c>
      <c r="BE252" s="1">
        <v>45289</v>
      </c>
      <c r="BF252">
        <v>158.85</v>
      </c>
      <c r="BG252">
        <v>160.88200000000001</v>
      </c>
      <c r="BH252">
        <v>158.37</v>
      </c>
      <c r="BI252">
        <v>160.33000000000001</v>
      </c>
      <c r="BJ252">
        <v>3868051</v>
      </c>
      <c r="BL252" s="1">
        <v>45289</v>
      </c>
      <c r="BM252">
        <v>390.72</v>
      </c>
      <c r="BN252">
        <v>393.99</v>
      </c>
      <c r="BO252">
        <v>387.47</v>
      </c>
      <c r="BP252">
        <v>388.68</v>
      </c>
      <c r="BQ252">
        <v>746013</v>
      </c>
      <c r="BS252" s="1">
        <v>45289</v>
      </c>
      <c r="BT252">
        <v>469.04500000000002</v>
      </c>
      <c r="BU252">
        <v>469.57799999999997</v>
      </c>
      <c r="BV252">
        <v>465.90600000000001</v>
      </c>
      <c r="BW252">
        <v>467.88400000000001</v>
      </c>
      <c r="BX252">
        <v>124223965</v>
      </c>
    </row>
    <row r="253" spans="1:76" x14ac:dyDescent="0.45">
      <c r="A253" s="1">
        <v>45293</v>
      </c>
      <c r="B253">
        <v>351.32</v>
      </c>
      <c r="C253">
        <v>353.16</v>
      </c>
      <c r="D253">
        <v>340.01</v>
      </c>
      <c r="E253">
        <v>346.29</v>
      </c>
      <c r="F253">
        <v>19042152</v>
      </c>
      <c r="H253" s="1">
        <v>45293</v>
      </c>
      <c r="I253">
        <v>151.54</v>
      </c>
      <c r="J253">
        <v>152.38</v>
      </c>
      <c r="K253">
        <v>148.38999999999999</v>
      </c>
      <c r="L253">
        <v>149.93</v>
      </c>
      <c r="M253">
        <v>47339424</v>
      </c>
      <c r="O253" s="1">
        <v>45293</v>
      </c>
      <c r="P253">
        <v>138.05000000000001</v>
      </c>
      <c r="Q253">
        <v>138.946</v>
      </c>
      <c r="R253">
        <v>135.98699999999999</v>
      </c>
      <c r="S253">
        <v>137.67099999999999</v>
      </c>
      <c r="T253">
        <v>23797175</v>
      </c>
      <c r="V253" s="1">
        <v>45293</v>
      </c>
      <c r="W253">
        <v>589.51</v>
      </c>
      <c r="X253">
        <v>590.44000000000005</v>
      </c>
      <c r="Y253">
        <v>576.755</v>
      </c>
      <c r="Z253">
        <v>580.07000000000005</v>
      </c>
      <c r="AA253">
        <v>2840192</v>
      </c>
      <c r="AC253" s="1">
        <v>45293</v>
      </c>
      <c r="AD253">
        <v>260.54000000000002</v>
      </c>
      <c r="AE253">
        <v>260.56</v>
      </c>
      <c r="AF253">
        <v>253.77</v>
      </c>
      <c r="AG253">
        <v>256.13</v>
      </c>
      <c r="AH253">
        <v>4741418</v>
      </c>
      <c r="AJ253" s="1">
        <v>45293</v>
      </c>
      <c r="AK253">
        <v>139.41</v>
      </c>
      <c r="AL253">
        <v>139.87200000000001</v>
      </c>
      <c r="AM253">
        <v>135.08600000000001</v>
      </c>
      <c r="AN253">
        <v>137.50399999999999</v>
      </c>
      <c r="AO253">
        <v>5654650</v>
      </c>
      <c r="AQ253" s="1">
        <v>45293</v>
      </c>
      <c r="AR253">
        <v>138.21899999999999</v>
      </c>
      <c r="AS253">
        <v>138.68899999999999</v>
      </c>
      <c r="AT253">
        <v>136.048</v>
      </c>
      <c r="AU253">
        <v>136.66900000000001</v>
      </c>
      <c r="AV253">
        <v>8491107</v>
      </c>
      <c r="AX253" s="1">
        <v>45293</v>
      </c>
      <c r="AY253">
        <v>134.43</v>
      </c>
      <c r="AZ253">
        <v>135.6</v>
      </c>
      <c r="BA253">
        <v>133.34</v>
      </c>
      <c r="BB253">
        <v>134.47999999999999</v>
      </c>
      <c r="BC253">
        <v>3485247</v>
      </c>
      <c r="BE253" s="1">
        <v>45293</v>
      </c>
      <c r="BF253">
        <v>160.33000000000001</v>
      </c>
      <c r="BG253">
        <v>163</v>
      </c>
      <c r="BH253">
        <v>160.33000000000001</v>
      </c>
      <c r="BI253">
        <v>161.91</v>
      </c>
      <c r="BJ253">
        <v>5049655</v>
      </c>
      <c r="BL253" s="1">
        <v>45293</v>
      </c>
      <c r="BM253">
        <v>386.84</v>
      </c>
      <c r="BN253">
        <v>393.5</v>
      </c>
      <c r="BO253">
        <v>385.06</v>
      </c>
      <c r="BP253">
        <v>391.51</v>
      </c>
      <c r="BQ253">
        <v>948128</v>
      </c>
      <c r="BS253" s="1">
        <v>45293</v>
      </c>
      <c r="BT253">
        <v>464.78300000000002</v>
      </c>
      <c r="BU253">
        <v>466.27</v>
      </c>
      <c r="BV253">
        <v>463.14</v>
      </c>
      <c r="BW253">
        <v>465.26600000000002</v>
      </c>
      <c r="BX253">
        <v>124960111</v>
      </c>
    </row>
    <row r="254" spans="1:76" x14ac:dyDescent="0.45">
      <c r="A254" s="1">
        <v>45294</v>
      </c>
      <c r="B254">
        <v>344.98</v>
      </c>
      <c r="C254">
        <v>347.95</v>
      </c>
      <c r="D254">
        <v>343.17500000000001</v>
      </c>
      <c r="E254">
        <v>344.47</v>
      </c>
      <c r="F254">
        <v>15451133</v>
      </c>
      <c r="H254" s="1">
        <v>45294</v>
      </c>
      <c r="I254">
        <v>149.19999999999999</v>
      </c>
      <c r="J254">
        <v>151.05000000000001</v>
      </c>
      <c r="K254">
        <v>148.33000000000001</v>
      </c>
      <c r="L254">
        <v>148.47</v>
      </c>
      <c r="M254">
        <v>49425495</v>
      </c>
      <c r="O254" s="1">
        <v>45294</v>
      </c>
      <c r="P254">
        <v>136.75399999999999</v>
      </c>
      <c r="Q254">
        <v>139.126</v>
      </c>
      <c r="R254">
        <v>136.58500000000001</v>
      </c>
      <c r="S254">
        <v>138.41800000000001</v>
      </c>
      <c r="T254">
        <v>24299918</v>
      </c>
      <c r="V254" s="1">
        <v>45294</v>
      </c>
      <c r="W254">
        <v>574.58000000000004</v>
      </c>
      <c r="X254">
        <v>577.30499999999995</v>
      </c>
      <c r="Y254">
        <v>570.19000000000005</v>
      </c>
      <c r="Z254">
        <v>571.79</v>
      </c>
      <c r="AA254">
        <v>2478008</v>
      </c>
      <c r="AC254" s="1">
        <v>45294</v>
      </c>
      <c r="AD254">
        <v>253.5</v>
      </c>
      <c r="AE254">
        <v>254.16</v>
      </c>
      <c r="AF254">
        <v>251.77</v>
      </c>
      <c r="AG254">
        <v>251.84</v>
      </c>
      <c r="AH254">
        <v>5097120</v>
      </c>
      <c r="AJ254" s="1">
        <v>45294</v>
      </c>
      <c r="AK254">
        <v>135.15199999999999</v>
      </c>
      <c r="AL254">
        <v>137.48699999999999</v>
      </c>
      <c r="AM254">
        <v>134.80600000000001</v>
      </c>
      <c r="AN254">
        <v>135.06</v>
      </c>
      <c r="AO254">
        <v>4415685</v>
      </c>
      <c r="AQ254" s="1">
        <v>45294</v>
      </c>
      <c r="AR254">
        <v>135.96</v>
      </c>
      <c r="AS254">
        <v>136.67400000000001</v>
      </c>
      <c r="AT254">
        <v>133.703</v>
      </c>
      <c r="AU254">
        <v>133.87200000000001</v>
      </c>
      <c r="AV254">
        <v>8338662</v>
      </c>
      <c r="AX254" s="1">
        <v>45294</v>
      </c>
      <c r="AY254">
        <v>132.71</v>
      </c>
      <c r="AZ254">
        <v>134.54</v>
      </c>
      <c r="BA254">
        <v>130.82</v>
      </c>
      <c r="BB254">
        <v>133.41999999999999</v>
      </c>
      <c r="BC254">
        <v>4266614</v>
      </c>
      <c r="BE254" s="1">
        <v>45294</v>
      </c>
      <c r="BF254">
        <v>163</v>
      </c>
      <c r="BG254">
        <v>164.499</v>
      </c>
      <c r="BH254">
        <v>161.87</v>
      </c>
      <c r="BI254">
        <v>162.08000000000001</v>
      </c>
      <c r="BJ254">
        <v>4608645</v>
      </c>
      <c r="BL254" s="1">
        <v>45294</v>
      </c>
      <c r="BM254">
        <v>391.66</v>
      </c>
      <c r="BN254">
        <v>392.82</v>
      </c>
      <c r="BO254">
        <v>384.92500000000001</v>
      </c>
      <c r="BP254">
        <v>386.67</v>
      </c>
      <c r="BQ254">
        <v>771753</v>
      </c>
      <c r="BS254" s="1">
        <v>45294</v>
      </c>
      <c r="BT254">
        <v>463.08</v>
      </c>
      <c r="BU254">
        <v>463.82900000000001</v>
      </c>
      <c r="BV254">
        <v>460.85599999999999</v>
      </c>
      <c r="BW254">
        <v>461.46600000000001</v>
      </c>
      <c r="BX254">
        <v>105229929</v>
      </c>
    </row>
    <row r="255" spans="1:76" x14ac:dyDescent="0.45">
      <c r="A255" s="1">
        <v>45295</v>
      </c>
      <c r="B255">
        <v>344.5</v>
      </c>
      <c r="C255">
        <v>348.1499</v>
      </c>
      <c r="D255">
        <v>343.39870000000002</v>
      </c>
      <c r="E255">
        <v>347.12</v>
      </c>
      <c r="F255">
        <v>12099895</v>
      </c>
      <c r="H255" s="1">
        <v>45295</v>
      </c>
      <c r="I255">
        <v>145.59</v>
      </c>
      <c r="J255">
        <v>147.38</v>
      </c>
      <c r="K255">
        <v>144.05000000000001</v>
      </c>
      <c r="L255">
        <v>144.57</v>
      </c>
      <c r="M255">
        <v>56039807</v>
      </c>
      <c r="O255" s="1">
        <v>45295</v>
      </c>
      <c r="P255">
        <v>137.91999999999999</v>
      </c>
      <c r="Q255">
        <v>138.65700000000001</v>
      </c>
      <c r="R255">
        <v>135.858</v>
      </c>
      <c r="S255">
        <v>135.89699999999999</v>
      </c>
      <c r="T255">
        <v>27236112</v>
      </c>
      <c r="V255" s="1">
        <v>45295</v>
      </c>
      <c r="W255">
        <v>570.99</v>
      </c>
      <c r="X255">
        <v>572.91</v>
      </c>
      <c r="Y255">
        <v>566.66</v>
      </c>
      <c r="Z255">
        <v>567.04999999999995</v>
      </c>
      <c r="AA255">
        <v>2092099</v>
      </c>
      <c r="AC255" s="1">
        <v>45295</v>
      </c>
      <c r="AD255">
        <v>251.83</v>
      </c>
      <c r="AE255">
        <v>252.64</v>
      </c>
      <c r="AF255">
        <v>249.84</v>
      </c>
      <c r="AG255">
        <v>251.24</v>
      </c>
      <c r="AH255">
        <v>4489773</v>
      </c>
      <c r="AJ255" s="1">
        <v>45295</v>
      </c>
      <c r="AK255">
        <v>134.95400000000001</v>
      </c>
      <c r="AL255">
        <v>135.83799999999999</v>
      </c>
      <c r="AM255">
        <v>134.244</v>
      </c>
      <c r="AN255">
        <v>134.374</v>
      </c>
      <c r="AO255">
        <v>4572345</v>
      </c>
      <c r="AQ255" s="1">
        <v>45295</v>
      </c>
      <c r="AR255">
        <v>133.506</v>
      </c>
      <c r="AS255">
        <v>135.416</v>
      </c>
      <c r="AT255">
        <v>132.881</v>
      </c>
      <c r="AU255">
        <v>134.29</v>
      </c>
      <c r="AV255">
        <v>4499077</v>
      </c>
      <c r="AX255" s="1">
        <v>45295</v>
      </c>
      <c r="AY255">
        <v>132.86000000000001</v>
      </c>
      <c r="AZ255">
        <v>137.03440000000001</v>
      </c>
      <c r="BA255">
        <v>132.5</v>
      </c>
      <c r="BB255">
        <v>133.72</v>
      </c>
      <c r="BC255">
        <v>4056898</v>
      </c>
      <c r="BE255" s="1">
        <v>45295</v>
      </c>
      <c r="BF255">
        <v>162.85</v>
      </c>
      <c r="BG255">
        <v>163.57</v>
      </c>
      <c r="BH255">
        <v>162.18010000000001</v>
      </c>
      <c r="BI255">
        <v>162.30000000000001</v>
      </c>
      <c r="BJ255">
        <v>4068757</v>
      </c>
      <c r="BL255" s="1">
        <v>45295</v>
      </c>
      <c r="BM255">
        <v>385.58</v>
      </c>
      <c r="BN255">
        <v>386.04</v>
      </c>
      <c r="BO255">
        <v>372.47239999999999</v>
      </c>
      <c r="BP255">
        <v>375.75</v>
      </c>
      <c r="BQ255">
        <v>1296256</v>
      </c>
      <c r="BS255" s="1">
        <v>45295</v>
      </c>
      <c r="BT255">
        <v>460.98399999999998</v>
      </c>
      <c r="BU255">
        <v>463.601</v>
      </c>
      <c r="BV255">
        <v>459.75200000000001</v>
      </c>
      <c r="BW255">
        <v>459.98</v>
      </c>
      <c r="BX255">
        <v>85569059</v>
      </c>
    </row>
    <row r="256" spans="1:76" x14ac:dyDescent="0.45">
      <c r="A256" s="1">
        <v>45296</v>
      </c>
      <c r="B256">
        <v>346.99</v>
      </c>
      <c r="C256">
        <v>353.5</v>
      </c>
      <c r="D256">
        <v>346.26010000000002</v>
      </c>
      <c r="E256">
        <v>351.95</v>
      </c>
      <c r="F256">
        <v>13750912</v>
      </c>
      <c r="H256" s="1">
        <v>45296</v>
      </c>
      <c r="I256">
        <v>144.69</v>
      </c>
      <c r="J256">
        <v>146.59</v>
      </c>
      <c r="K256">
        <v>144.53</v>
      </c>
      <c r="L256">
        <v>145.24</v>
      </c>
      <c r="M256">
        <v>45153147</v>
      </c>
      <c r="O256" s="1">
        <v>45296</v>
      </c>
      <c r="P256">
        <v>136.251</v>
      </c>
      <c r="Q256">
        <v>136.66</v>
      </c>
      <c r="R256">
        <v>134.66200000000001</v>
      </c>
      <c r="S256">
        <v>135.239</v>
      </c>
      <c r="T256">
        <v>22595468</v>
      </c>
      <c r="V256" s="1">
        <v>45296</v>
      </c>
      <c r="W256">
        <v>563.5</v>
      </c>
      <c r="X256">
        <v>569.52</v>
      </c>
      <c r="Y256">
        <v>563.34</v>
      </c>
      <c r="Z256">
        <v>564.6</v>
      </c>
      <c r="AA256">
        <v>1923240</v>
      </c>
      <c r="AC256" s="1">
        <v>45296</v>
      </c>
      <c r="AD256">
        <v>251.21</v>
      </c>
      <c r="AE256">
        <v>253.91</v>
      </c>
      <c r="AF256">
        <v>250.17</v>
      </c>
      <c r="AG256">
        <v>251.12</v>
      </c>
      <c r="AH256">
        <v>3675979</v>
      </c>
      <c r="AJ256" s="1">
        <v>45296</v>
      </c>
      <c r="AK256">
        <v>134.42599999999999</v>
      </c>
      <c r="AL256">
        <v>136.15600000000001</v>
      </c>
      <c r="AM256">
        <v>134.42599999999999</v>
      </c>
      <c r="AN256">
        <v>135.232</v>
      </c>
      <c r="AO256">
        <v>3618205</v>
      </c>
      <c r="AQ256" s="1">
        <v>45296</v>
      </c>
      <c r="AR256">
        <v>134.28200000000001</v>
      </c>
      <c r="AS256">
        <v>135.44900000000001</v>
      </c>
      <c r="AT256">
        <v>133.28</v>
      </c>
      <c r="AU256">
        <v>133.827</v>
      </c>
      <c r="AV256">
        <v>8194875</v>
      </c>
      <c r="AX256" s="1">
        <v>45296</v>
      </c>
      <c r="AY256">
        <v>134.25</v>
      </c>
      <c r="AZ256">
        <v>136.65</v>
      </c>
      <c r="BA256">
        <v>133.89500000000001</v>
      </c>
      <c r="BB256">
        <v>135.97999999999999</v>
      </c>
      <c r="BC256">
        <v>4006629</v>
      </c>
      <c r="BE256" s="1">
        <v>45296</v>
      </c>
      <c r="BF256">
        <v>162.25</v>
      </c>
      <c r="BG256">
        <v>163.44499999999999</v>
      </c>
      <c r="BH256">
        <v>161.74</v>
      </c>
      <c r="BI256">
        <v>163.37</v>
      </c>
      <c r="BJ256">
        <v>4552918</v>
      </c>
      <c r="BL256" s="1">
        <v>45296</v>
      </c>
      <c r="BM256">
        <v>375.04</v>
      </c>
      <c r="BN256">
        <v>380.71</v>
      </c>
      <c r="BO256">
        <v>372.04</v>
      </c>
      <c r="BP256">
        <v>372.2</v>
      </c>
      <c r="BQ256">
        <v>998336</v>
      </c>
      <c r="BS256" s="1">
        <v>45296</v>
      </c>
      <c r="BT256">
        <v>460.18599999999998</v>
      </c>
      <c r="BU256">
        <v>463.09</v>
      </c>
      <c r="BV256">
        <v>459.142</v>
      </c>
      <c r="BW256">
        <v>460.61</v>
      </c>
      <c r="BX256">
        <v>87485749</v>
      </c>
    </row>
    <row r="257" spans="1:76" x14ac:dyDescent="0.45">
      <c r="A257" s="1">
        <v>45299</v>
      </c>
      <c r="B257">
        <v>354.7</v>
      </c>
      <c r="C257">
        <v>358.98</v>
      </c>
      <c r="D257">
        <v>352.05</v>
      </c>
      <c r="E257">
        <v>358.66</v>
      </c>
      <c r="F257">
        <v>13890222</v>
      </c>
      <c r="H257" s="1">
        <v>45299</v>
      </c>
      <c r="I257">
        <v>146.74</v>
      </c>
      <c r="J257">
        <v>149.4</v>
      </c>
      <c r="K257">
        <v>146.15</v>
      </c>
      <c r="L257">
        <v>149.1</v>
      </c>
      <c r="M257">
        <v>46757053</v>
      </c>
      <c r="O257" s="1">
        <v>45299</v>
      </c>
      <c r="P257">
        <v>135.798</v>
      </c>
      <c r="Q257">
        <v>138.50800000000001</v>
      </c>
      <c r="R257">
        <v>135.768</v>
      </c>
      <c r="S257">
        <v>138.33799999999999</v>
      </c>
      <c r="T257">
        <v>21481573</v>
      </c>
      <c r="V257" s="1">
        <v>45299</v>
      </c>
      <c r="W257">
        <v>567.87</v>
      </c>
      <c r="X257">
        <v>581.51</v>
      </c>
      <c r="Y257">
        <v>567.87</v>
      </c>
      <c r="Z257">
        <v>580.54999999999995</v>
      </c>
      <c r="AA257">
        <v>2829955</v>
      </c>
      <c r="AC257" s="1">
        <v>45299</v>
      </c>
      <c r="AD257">
        <v>252.21</v>
      </c>
      <c r="AE257">
        <v>261.56</v>
      </c>
      <c r="AF257">
        <v>251.39</v>
      </c>
      <c r="AG257">
        <v>260.87</v>
      </c>
      <c r="AH257">
        <v>6626012</v>
      </c>
      <c r="AJ257" s="1">
        <v>45299</v>
      </c>
      <c r="AK257">
        <v>136.84800000000001</v>
      </c>
      <c r="AL257">
        <v>139.56399999999999</v>
      </c>
      <c r="AM257">
        <v>136.49199999999999</v>
      </c>
      <c r="AN257">
        <v>139.25200000000001</v>
      </c>
      <c r="AO257">
        <v>5990825</v>
      </c>
      <c r="AQ257" s="1">
        <v>45299</v>
      </c>
      <c r="AR257">
        <v>133.96199999999999</v>
      </c>
      <c r="AS257">
        <v>136.059</v>
      </c>
      <c r="AT257">
        <v>133.774</v>
      </c>
      <c r="AU257">
        <v>135.97300000000001</v>
      </c>
      <c r="AV257">
        <v>6742211</v>
      </c>
      <c r="AX257" s="1">
        <v>45299</v>
      </c>
      <c r="AY257">
        <v>137.31</v>
      </c>
      <c r="AZ257">
        <v>140.25</v>
      </c>
      <c r="BA257">
        <v>136.61000000000001</v>
      </c>
      <c r="BB257">
        <v>140.08000000000001</v>
      </c>
      <c r="BC257">
        <v>4179708</v>
      </c>
      <c r="BE257" s="1">
        <v>45299</v>
      </c>
      <c r="BF257">
        <v>163.47</v>
      </c>
      <c r="BG257">
        <v>163.99</v>
      </c>
      <c r="BH257">
        <v>162.32</v>
      </c>
      <c r="BI257">
        <v>163.41</v>
      </c>
      <c r="BJ257">
        <v>4135162</v>
      </c>
      <c r="BL257" s="1">
        <v>45299</v>
      </c>
      <c r="BM257">
        <v>372.84</v>
      </c>
      <c r="BN257">
        <v>379.17</v>
      </c>
      <c r="BO257">
        <v>370.18</v>
      </c>
      <c r="BP257">
        <v>378.87</v>
      </c>
      <c r="BQ257">
        <v>962185</v>
      </c>
      <c r="BS257" s="1">
        <v>45299</v>
      </c>
      <c r="BT257">
        <v>461.11099999999999</v>
      </c>
      <c r="BU257">
        <v>467.334</v>
      </c>
      <c r="BV257">
        <v>460.98399999999998</v>
      </c>
      <c r="BW257">
        <v>467.185</v>
      </c>
      <c r="BX257">
        <v>76067517</v>
      </c>
    </row>
    <row r="258" spans="1:76" x14ac:dyDescent="0.45">
      <c r="A258" s="1">
        <v>45300</v>
      </c>
      <c r="B258">
        <v>356.4</v>
      </c>
      <c r="C258">
        <v>360.64</v>
      </c>
      <c r="D258">
        <v>355.36</v>
      </c>
      <c r="E258">
        <v>357.43</v>
      </c>
      <c r="F258">
        <v>13463871</v>
      </c>
      <c r="H258" s="1">
        <v>45300</v>
      </c>
      <c r="I258">
        <v>148.33000000000001</v>
      </c>
      <c r="J258">
        <v>151.71</v>
      </c>
      <c r="K258">
        <v>148.21</v>
      </c>
      <c r="L258">
        <v>151.37</v>
      </c>
      <c r="M258">
        <v>43812567</v>
      </c>
      <c r="O258" s="1">
        <v>45300</v>
      </c>
      <c r="P258">
        <v>138</v>
      </c>
      <c r="Q258">
        <v>140.97399999999999</v>
      </c>
      <c r="R258">
        <v>137.65100000000001</v>
      </c>
      <c r="S258">
        <v>140.44</v>
      </c>
      <c r="T258">
        <v>24849354</v>
      </c>
      <c r="V258" s="1">
        <v>45300</v>
      </c>
      <c r="W258">
        <v>578.33000000000004</v>
      </c>
      <c r="X258">
        <v>588.20000000000005</v>
      </c>
      <c r="Y258">
        <v>577.28</v>
      </c>
      <c r="Z258">
        <v>586.20000000000005</v>
      </c>
      <c r="AA258">
        <v>1926919</v>
      </c>
      <c r="AC258" s="1">
        <v>45300</v>
      </c>
      <c r="AD258">
        <v>259.5</v>
      </c>
      <c r="AE258">
        <v>263.93</v>
      </c>
      <c r="AF258">
        <v>258.77999999999997</v>
      </c>
      <c r="AG258">
        <v>261.33999999999997</v>
      </c>
      <c r="AH258">
        <v>4571839</v>
      </c>
      <c r="AJ258" s="1">
        <v>45300</v>
      </c>
      <c r="AK258">
        <v>138.77199999999999</v>
      </c>
      <c r="AL258">
        <v>140.24</v>
      </c>
      <c r="AM258">
        <v>138.20099999999999</v>
      </c>
      <c r="AN258">
        <v>139.73400000000001</v>
      </c>
      <c r="AO258">
        <v>4920570</v>
      </c>
      <c r="AQ258" s="1">
        <v>45300</v>
      </c>
      <c r="AR258">
        <v>135.11600000000001</v>
      </c>
      <c r="AS258">
        <v>137.06</v>
      </c>
      <c r="AT258">
        <v>135.11600000000001</v>
      </c>
      <c r="AU258">
        <v>137.01</v>
      </c>
      <c r="AV258">
        <v>5714083</v>
      </c>
      <c r="AX258" s="1">
        <v>45300</v>
      </c>
      <c r="AY258">
        <v>138.52000000000001</v>
      </c>
      <c r="AZ258">
        <v>139.54</v>
      </c>
      <c r="BA258">
        <v>137.79</v>
      </c>
      <c r="BB258">
        <v>139.53</v>
      </c>
      <c r="BC258">
        <v>3560892</v>
      </c>
      <c r="BE258" s="1">
        <v>45300</v>
      </c>
      <c r="BF258">
        <v>163.05000000000001</v>
      </c>
      <c r="BG258">
        <v>163.80000000000001</v>
      </c>
      <c r="BH258">
        <v>161.69999999999999</v>
      </c>
      <c r="BI258">
        <v>163.19999999999999</v>
      </c>
      <c r="BJ258">
        <v>4102714</v>
      </c>
      <c r="BL258" s="1">
        <v>45300</v>
      </c>
      <c r="BM258">
        <v>373.88</v>
      </c>
      <c r="BN258">
        <v>374.97</v>
      </c>
      <c r="BO258">
        <v>364.1</v>
      </c>
      <c r="BP258">
        <v>368.61</v>
      </c>
      <c r="BQ258">
        <v>1592263</v>
      </c>
      <c r="BS258" s="1">
        <v>45300</v>
      </c>
      <c r="BT258">
        <v>464.49700000000001</v>
      </c>
      <c r="BU258">
        <v>467.50900000000001</v>
      </c>
      <c r="BV258">
        <v>463.98599999999999</v>
      </c>
      <c r="BW258">
        <v>466.476</v>
      </c>
      <c r="BX258">
        <v>66977869</v>
      </c>
    </row>
    <row r="259" spans="1:76" x14ac:dyDescent="0.45">
      <c r="A259" s="1">
        <v>45301</v>
      </c>
      <c r="B259">
        <v>360.17</v>
      </c>
      <c r="C259">
        <v>372.94</v>
      </c>
      <c r="D259">
        <v>359.08</v>
      </c>
      <c r="E259">
        <v>370.47</v>
      </c>
      <c r="F259">
        <v>22117206</v>
      </c>
      <c r="H259" s="1">
        <v>45301</v>
      </c>
      <c r="I259">
        <v>152.06</v>
      </c>
      <c r="J259">
        <v>154.41999999999999</v>
      </c>
      <c r="K259">
        <v>151.881</v>
      </c>
      <c r="L259">
        <v>153.72999999999999</v>
      </c>
      <c r="M259">
        <v>44421830</v>
      </c>
      <c r="O259" s="1">
        <v>45301</v>
      </c>
      <c r="P259">
        <v>140.49</v>
      </c>
      <c r="Q259">
        <v>142.48400000000001</v>
      </c>
      <c r="R259">
        <v>140.4</v>
      </c>
      <c r="S259">
        <v>141.767</v>
      </c>
      <c r="T259">
        <v>21397490</v>
      </c>
      <c r="V259" s="1">
        <v>45301</v>
      </c>
      <c r="W259">
        <v>585.42999999999995</v>
      </c>
      <c r="X259">
        <v>593.65</v>
      </c>
      <c r="Y259">
        <v>585.42999999999995</v>
      </c>
      <c r="Z259">
        <v>591.03</v>
      </c>
      <c r="AA259">
        <v>2135690</v>
      </c>
      <c r="AC259" s="1">
        <v>45301</v>
      </c>
      <c r="AD259">
        <v>263.27</v>
      </c>
      <c r="AE259">
        <v>266.45999999999998</v>
      </c>
      <c r="AF259">
        <v>262.75</v>
      </c>
      <c r="AG259">
        <v>264.13</v>
      </c>
      <c r="AH259">
        <v>5128300</v>
      </c>
      <c r="AJ259" s="1">
        <v>45301</v>
      </c>
      <c r="AK259">
        <v>141.5</v>
      </c>
      <c r="AL259">
        <v>143.38399999999999</v>
      </c>
      <c r="AM259">
        <v>140.25</v>
      </c>
      <c r="AN259">
        <v>142.86000000000001</v>
      </c>
      <c r="AO259">
        <v>5059660</v>
      </c>
      <c r="AQ259" s="1">
        <v>45301</v>
      </c>
      <c r="AR259">
        <v>137.18600000000001</v>
      </c>
      <c r="AS259">
        <v>138.916</v>
      </c>
      <c r="AT259">
        <v>137.18600000000001</v>
      </c>
      <c r="AU259">
        <v>138.26400000000001</v>
      </c>
      <c r="AV259">
        <v>3784040</v>
      </c>
      <c r="AX259" s="1">
        <v>45301</v>
      </c>
      <c r="AY259">
        <v>139.19999999999999</v>
      </c>
      <c r="AZ259">
        <v>140.82499999999999</v>
      </c>
      <c r="BA259">
        <v>138.69999999999999</v>
      </c>
      <c r="BB259">
        <v>139.76</v>
      </c>
      <c r="BC259">
        <v>2492691</v>
      </c>
      <c r="BE259" s="1">
        <v>45301</v>
      </c>
      <c r="BF259">
        <v>163.19999999999999</v>
      </c>
      <c r="BG259">
        <v>163.69</v>
      </c>
      <c r="BH259">
        <v>161.81</v>
      </c>
      <c r="BI259">
        <v>163.29</v>
      </c>
      <c r="BJ259">
        <v>4502178</v>
      </c>
      <c r="BL259" s="1">
        <v>45301</v>
      </c>
      <c r="BM259">
        <v>367.93</v>
      </c>
      <c r="BN259">
        <v>370.31</v>
      </c>
      <c r="BO259">
        <v>364.99</v>
      </c>
      <c r="BP259">
        <v>367</v>
      </c>
      <c r="BQ259">
        <v>957738</v>
      </c>
      <c r="BS259" s="1">
        <v>45301</v>
      </c>
      <c r="BT259">
        <v>466.75200000000001</v>
      </c>
      <c r="BU259">
        <v>469.98899999999998</v>
      </c>
      <c r="BV259">
        <v>466.46600000000001</v>
      </c>
      <c r="BW259">
        <v>469.11399999999998</v>
      </c>
      <c r="BX259">
        <v>68378960</v>
      </c>
    </row>
    <row r="260" spans="1:76" x14ac:dyDescent="0.45">
      <c r="A260" s="1">
        <v>45302</v>
      </c>
      <c r="B260">
        <v>372.13</v>
      </c>
      <c r="C260">
        <v>372.78</v>
      </c>
      <c r="D260">
        <v>362.93</v>
      </c>
      <c r="E260">
        <v>369.67</v>
      </c>
      <c r="F260">
        <v>17205385</v>
      </c>
      <c r="H260" s="1">
        <v>45302</v>
      </c>
      <c r="I260">
        <v>155.04</v>
      </c>
      <c r="J260">
        <v>157.16999999999999</v>
      </c>
      <c r="K260">
        <v>153.12</v>
      </c>
      <c r="L260">
        <v>155.18</v>
      </c>
      <c r="M260">
        <v>49072691</v>
      </c>
      <c r="O260" s="1">
        <v>45302</v>
      </c>
      <c r="P260">
        <v>142.97200000000001</v>
      </c>
      <c r="Q260">
        <v>144.696</v>
      </c>
      <c r="R260">
        <v>140.12700000000001</v>
      </c>
      <c r="S260">
        <v>141.56700000000001</v>
      </c>
      <c r="T260">
        <v>24095756</v>
      </c>
      <c r="V260" s="1">
        <v>45302</v>
      </c>
      <c r="W260">
        <v>592</v>
      </c>
      <c r="X260">
        <v>597.84</v>
      </c>
      <c r="Y260">
        <v>584.52</v>
      </c>
      <c r="Z260">
        <v>597.49</v>
      </c>
      <c r="AA260">
        <v>2331830</v>
      </c>
      <c r="AC260" s="1">
        <v>45302</v>
      </c>
      <c r="AD260">
        <v>268</v>
      </c>
      <c r="AE260">
        <v>272.95999999999998</v>
      </c>
      <c r="AF260">
        <v>265.10000000000002</v>
      </c>
      <c r="AG260">
        <v>271.38</v>
      </c>
      <c r="AH260">
        <v>9012600</v>
      </c>
      <c r="AJ260" s="1">
        <v>45302</v>
      </c>
      <c r="AK260">
        <v>144.512</v>
      </c>
      <c r="AL260">
        <v>146.86000000000001</v>
      </c>
      <c r="AM260">
        <v>143.68199999999999</v>
      </c>
      <c r="AN260">
        <v>145.292</v>
      </c>
      <c r="AO260">
        <v>6153690</v>
      </c>
      <c r="AQ260" s="1">
        <v>45302</v>
      </c>
      <c r="AR260">
        <v>137.53100000000001</v>
      </c>
      <c r="AS260">
        <v>139.512</v>
      </c>
      <c r="AT260">
        <v>136.881</v>
      </c>
      <c r="AU260">
        <v>139.48699999999999</v>
      </c>
      <c r="AV260">
        <v>4267531</v>
      </c>
      <c r="AX260" s="1">
        <v>45302</v>
      </c>
      <c r="AY260">
        <v>140.71</v>
      </c>
      <c r="AZ260">
        <v>141.19999999999999</v>
      </c>
      <c r="BA260">
        <v>137.55000000000001</v>
      </c>
      <c r="BB260">
        <v>139.44999999999999</v>
      </c>
      <c r="BC260">
        <v>2383518</v>
      </c>
      <c r="BE260" s="1">
        <v>45302</v>
      </c>
      <c r="BF260">
        <v>163</v>
      </c>
      <c r="BG260">
        <v>163.13</v>
      </c>
      <c r="BH260">
        <v>161.83000000000001</v>
      </c>
      <c r="BI260">
        <v>162.16999999999999</v>
      </c>
      <c r="BJ260">
        <v>3661975</v>
      </c>
      <c r="BL260" s="1">
        <v>45302</v>
      </c>
      <c r="BM260">
        <v>368.24</v>
      </c>
      <c r="BN260">
        <v>368.24</v>
      </c>
      <c r="BO260">
        <v>361.5</v>
      </c>
      <c r="BP260">
        <v>367.62</v>
      </c>
      <c r="BQ260">
        <v>910067</v>
      </c>
      <c r="BS260" s="1">
        <v>45302</v>
      </c>
      <c r="BT260">
        <v>470.12799999999999</v>
      </c>
      <c r="BU260">
        <v>470.65100000000001</v>
      </c>
      <c r="BV260">
        <v>464.88099999999997</v>
      </c>
      <c r="BW260">
        <v>468.90800000000002</v>
      </c>
      <c r="BX260">
        <v>79177759</v>
      </c>
    </row>
    <row r="261" spans="1:76" x14ac:dyDescent="0.45">
      <c r="A261" s="1">
        <v>45303</v>
      </c>
      <c r="B261">
        <v>370.15499999999997</v>
      </c>
      <c r="C261">
        <v>377.06</v>
      </c>
      <c r="D261">
        <v>369.54</v>
      </c>
      <c r="E261">
        <v>374.49</v>
      </c>
      <c r="F261">
        <v>19310046</v>
      </c>
      <c r="H261" s="1">
        <v>45303</v>
      </c>
      <c r="I261">
        <v>155.38999999999999</v>
      </c>
      <c r="J261">
        <v>156.19999999999999</v>
      </c>
      <c r="K261">
        <v>154.01</v>
      </c>
      <c r="L261">
        <v>154.62</v>
      </c>
      <c r="M261">
        <v>40484155</v>
      </c>
      <c r="O261" s="1">
        <v>45303</v>
      </c>
      <c r="P261">
        <v>142.154</v>
      </c>
      <c r="Q261">
        <v>142.67699999999999</v>
      </c>
      <c r="R261">
        <v>141.30699999999999</v>
      </c>
      <c r="S261">
        <v>142.13399999999999</v>
      </c>
      <c r="T261">
        <v>18853613</v>
      </c>
      <c r="V261" s="1">
        <v>45303</v>
      </c>
      <c r="W261">
        <v>598.39</v>
      </c>
      <c r="X261">
        <v>599.38</v>
      </c>
      <c r="Y261">
        <v>593.01769999999999</v>
      </c>
      <c r="Z261">
        <v>596.54</v>
      </c>
      <c r="AA261">
        <v>1472167</v>
      </c>
      <c r="AC261" s="1">
        <v>45303</v>
      </c>
      <c r="AD261">
        <v>271.23</v>
      </c>
      <c r="AE261">
        <v>275.24</v>
      </c>
      <c r="AF261">
        <v>271.06</v>
      </c>
      <c r="AG261">
        <v>271.93</v>
      </c>
      <c r="AH261">
        <v>4847604</v>
      </c>
      <c r="AJ261" s="1">
        <v>45303</v>
      </c>
      <c r="AK261">
        <v>144.96</v>
      </c>
      <c r="AL261">
        <v>146.19999999999999</v>
      </c>
      <c r="AM261">
        <v>143.75200000000001</v>
      </c>
      <c r="AN261">
        <v>145.83600000000001</v>
      </c>
      <c r="AO261">
        <v>4164610</v>
      </c>
      <c r="AQ261" s="1">
        <v>45303</v>
      </c>
      <c r="AR261">
        <v>140.267</v>
      </c>
      <c r="AS261">
        <v>140.446</v>
      </c>
      <c r="AT261">
        <v>137.38999999999999</v>
      </c>
      <c r="AU261">
        <v>137.52500000000001</v>
      </c>
      <c r="AV261">
        <v>4258873</v>
      </c>
      <c r="AX261" s="1">
        <v>45303</v>
      </c>
      <c r="AY261">
        <v>139.35</v>
      </c>
      <c r="AZ261">
        <v>140.99</v>
      </c>
      <c r="BA261">
        <v>137.13</v>
      </c>
      <c r="BB261">
        <v>137.13999999999999</v>
      </c>
      <c r="BC261">
        <v>2481982</v>
      </c>
      <c r="BE261" s="1">
        <v>45303</v>
      </c>
      <c r="BF261">
        <v>163.4</v>
      </c>
      <c r="BG261">
        <v>163.75</v>
      </c>
      <c r="BH261">
        <v>162.27000000000001</v>
      </c>
      <c r="BI261">
        <v>162.54</v>
      </c>
      <c r="BJ261">
        <v>3394325</v>
      </c>
      <c r="BL261" s="1">
        <v>45303</v>
      </c>
      <c r="BM261">
        <v>369.09</v>
      </c>
      <c r="BN261">
        <v>369.57499999999999</v>
      </c>
      <c r="BO261">
        <v>364.19</v>
      </c>
      <c r="BP261">
        <v>364.9</v>
      </c>
      <c r="BQ261">
        <v>988930</v>
      </c>
      <c r="BS261" s="1">
        <v>45303</v>
      </c>
      <c r="BT261">
        <v>470.37299999999999</v>
      </c>
      <c r="BU261">
        <v>471.12299999999999</v>
      </c>
      <c r="BV261">
        <v>467.80500000000001</v>
      </c>
      <c r="BW261">
        <v>469.233</v>
      </c>
      <c r="BX261">
        <v>58947386</v>
      </c>
    </row>
    <row r="262" spans="1:76" x14ac:dyDescent="0.45">
      <c r="A262" s="1">
        <v>45307</v>
      </c>
      <c r="B262">
        <v>373.65</v>
      </c>
      <c r="C262">
        <v>375.61</v>
      </c>
      <c r="D262">
        <v>367.23</v>
      </c>
      <c r="E262">
        <v>367.46</v>
      </c>
      <c r="F262">
        <v>15306885</v>
      </c>
      <c r="H262" s="1">
        <v>45307</v>
      </c>
      <c r="I262">
        <v>153.53</v>
      </c>
      <c r="J262">
        <v>154.99</v>
      </c>
      <c r="K262">
        <v>152.15</v>
      </c>
      <c r="L262">
        <v>153.16</v>
      </c>
      <c r="M262">
        <v>41384636</v>
      </c>
      <c r="O262" s="1">
        <v>45307</v>
      </c>
      <c r="P262">
        <v>141.48699999999999</v>
      </c>
      <c r="Q262">
        <v>143.82900000000001</v>
      </c>
      <c r="R262">
        <v>140.93899999999999</v>
      </c>
      <c r="S262">
        <v>141.97499999999999</v>
      </c>
      <c r="T262">
        <v>22752649</v>
      </c>
      <c r="V262" s="1">
        <v>45307</v>
      </c>
      <c r="W262">
        <v>592.83000000000004</v>
      </c>
      <c r="X262">
        <v>597.76</v>
      </c>
      <c r="Y262">
        <v>588.34</v>
      </c>
      <c r="Z262">
        <v>597.67999999999995</v>
      </c>
      <c r="AA262">
        <v>2126096</v>
      </c>
      <c r="AC262" s="1">
        <v>45307</v>
      </c>
      <c r="AD262">
        <v>269.7</v>
      </c>
      <c r="AE262">
        <v>271.565</v>
      </c>
      <c r="AF262">
        <v>267.72000000000003</v>
      </c>
      <c r="AG262">
        <v>269.19</v>
      </c>
      <c r="AH262">
        <v>5858670</v>
      </c>
      <c r="AJ262" s="1">
        <v>45307</v>
      </c>
      <c r="AK262">
        <v>146</v>
      </c>
      <c r="AL262">
        <v>146.80000000000001</v>
      </c>
      <c r="AM262">
        <v>145.00200000000001</v>
      </c>
      <c r="AN262">
        <v>145.512</v>
      </c>
      <c r="AO262">
        <v>4676135</v>
      </c>
      <c r="AQ262" s="1">
        <v>45307</v>
      </c>
      <c r="AR262">
        <v>137.34700000000001</v>
      </c>
      <c r="AS262">
        <v>137.827</v>
      </c>
      <c r="AT262">
        <v>136.124</v>
      </c>
      <c r="AU262">
        <v>137.577</v>
      </c>
      <c r="AV262">
        <v>4411751</v>
      </c>
      <c r="AX262" s="1">
        <v>45307</v>
      </c>
      <c r="AY262">
        <v>135.9</v>
      </c>
      <c r="AZ262">
        <v>136</v>
      </c>
      <c r="BA262">
        <v>133.66999999999999</v>
      </c>
      <c r="BB262">
        <v>135.02000000000001</v>
      </c>
      <c r="BC262">
        <v>5514773</v>
      </c>
      <c r="BE262" s="1">
        <v>45307</v>
      </c>
      <c r="BF262">
        <v>161.82</v>
      </c>
      <c r="BG262">
        <v>163.24</v>
      </c>
      <c r="BH262">
        <v>160.1</v>
      </c>
      <c r="BI262">
        <v>163.08000000000001</v>
      </c>
      <c r="BJ262">
        <v>4839786</v>
      </c>
      <c r="BL262" s="1">
        <v>45307</v>
      </c>
      <c r="BM262">
        <v>362.67</v>
      </c>
      <c r="BN262">
        <v>368.55</v>
      </c>
      <c r="BO262">
        <v>357.41</v>
      </c>
      <c r="BP262">
        <v>368.34</v>
      </c>
      <c r="BQ262">
        <v>869692</v>
      </c>
      <c r="BS262" s="1">
        <v>45307</v>
      </c>
      <c r="BT262">
        <v>467.834</v>
      </c>
      <c r="BU262">
        <v>469.16399999999999</v>
      </c>
      <c r="BV262">
        <v>465.66899999999998</v>
      </c>
      <c r="BW262">
        <v>467.50900000000001</v>
      </c>
      <c r="BX262">
        <v>86364183</v>
      </c>
    </row>
    <row r="263" spans="1:76" x14ac:dyDescent="0.45">
      <c r="A263" s="1">
        <v>45308</v>
      </c>
      <c r="B263">
        <v>366.3</v>
      </c>
      <c r="C263">
        <v>368.54</v>
      </c>
      <c r="D263">
        <v>358.61</v>
      </c>
      <c r="E263">
        <v>368.37</v>
      </c>
      <c r="F263">
        <v>12724779</v>
      </c>
      <c r="H263" s="1">
        <v>45308</v>
      </c>
      <c r="I263">
        <v>151.49</v>
      </c>
      <c r="J263">
        <v>152.15</v>
      </c>
      <c r="K263">
        <v>149.91</v>
      </c>
      <c r="L263">
        <v>151.71</v>
      </c>
      <c r="M263">
        <v>34953363</v>
      </c>
      <c r="O263" s="1">
        <v>45308</v>
      </c>
      <c r="P263">
        <v>140.83500000000001</v>
      </c>
      <c r="Q263">
        <v>141.327</v>
      </c>
      <c r="R263">
        <v>138.398</v>
      </c>
      <c r="S263">
        <v>140.959</v>
      </c>
      <c r="T263">
        <v>21044662</v>
      </c>
      <c r="V263" s="1">
        <v>45308</v>
      </c>
      <c r="W263">
        <v>591.99</v>
      </c>
      <c r="X263">
        <v>596.75</v>
      </c>
      <c r="Y263">
        <v>582.44000000000005</v>
      </c>
      <c r="Z263">
        <v>596.1</v>
      </c>
      <c r="AA263">
        <v>2588293</v>
      </c>
      <c r="AC263" s="1">
        <v>45308</v>
      </c>
      <c r="AD263">
        <v>268.29000000000002</v>
      </c>
      <c r="AE263">
        <v>271.89999999999998</v>
      </c>
      <c r="AF263">
        <v>264.13</v>
      </c>
      <c r="AG263">
        <v>271.44</v>
      </c>
      <c r="AH263">
        <v>4706498</v>
      </c>
      <c r="AJ263" s="1">
        <v>45308</v>
      </c>
      <c r="AK263">
        <v>145.19999999999999</v>
      </c>
      <c r="AL263">
        <v>145.798</v>
      </c>
      <c r="AM263">
        <v>142.86199999999999</v>
      </c>
      <c r="AN263">
        <v>145.50800000000001</v>
      </c>
      <c r="AO263">
        <v>3369825</v>
      </c>
      <c r="AQ263" s="1">
        <v>45308</v>
      </c>
      <c r="AR263">
        <v>137.30699999999999</v>
      </c>
      <c r="AS263">
        <v>137.86000000000001</v>
      </c>
      <c r="AT263">
        <v>135.923</v>
      </c>
      <c r="AU263">
        <v>137.03700000000001</v>
      </c>
      <c r="AV263">
        <v>4646047</v>
      </c>
      <c r="AX263" s="1">
        <v>45308</v>
      </c>
      <c r="AY263">
        <v>132.84</v>
      </c>
      <c r="AZ263">
        <v>135.09</v>
      </c>
      <c r="BA263">
        <v>131.1</v>
      </c>
      <c r="BB263">
        <v>134.97999999999999</v>
      </c>
      <c r="BC263">
        <v>3039656</v>
      </c>
      <c r="BE263" s="1">
        <v>45308</v>
      </c>
      <c r="BF263">
        <v>163.11000000000001</v>
      </c>
      <c r="BG263">
        <v>165.09</v>
      </c>
      <c r="BH263">
        <v>162.76</v>
      </c>
      <c r="BI263">
        <v>164.27</v>
      </c>
      <c r="BJ263">
        <v>5597955</v>
      </c>
      <c r="BL263" s="1">
        <v>45308</v>
      </c>
      <c r="BM263">
        <v>362.45</v>
      </c>
      <c r="BN263">
        <v>367.39</v>
      </c>
      <c r="BO263">
        <v>358.07</v>
      </c>
      <c r="BP263">
        <v>359.24</v>
      </c>
      <c r="BQ263">
        <v>936953</v>
      </c>
      <c r="BS263" s="1">
        <v>45308</v>
      </c>
      <c r="BT263">
        <v>464.44799999999998</v>
      </c>
      <c r="BU263">
        <v>465.40300000000002</v>
      </c>
      <c r="BV263">
        <v>462.53</v>
      </c>
      <c r="BW263">
        <v>464.911</v>
      </c>
      <c r="BX263">
        <v>69936526</v>
      </c>
    </row>
    <row r="264" spans="1:76" x14ac:dyDescent="0.45">
      <c r="A264" s="1">
        <v>45309</v>
      </c>
      <c r="B264">
        <v>371.49</v>
      </c>
      <c r="C264">
        <v>376.85</v>
      </c>
      <c r="D264">
        <v>370.95</v>
      </c>
      <c r="E264">
        <v>376.13</v>
      </c>
      <c r="F264">
        <v>16354332</v>
      </c>
      <c r="H264" s="1">
        <v>45309</v>
      </c>
      <c r="I264">
        <v>152.77000000000001</v>
      </c>
      <c r="J264">
        <v>153.77500000000001</v>
      </c>
      <c r="K264">
        <v>151.82</v>
      </c>
      <c r="L264">
        <v>153.5</v>
      </c>
      <c r="M264">
        <v>37850245</v>
      </c>
      <c r="O264" s="1">
        <v>45309</v>
      </c>
      <c r="P264">
        <v>141.53700000000001</v>
      </c>
      <c r="Q264">
        <v>143.68899999999999</v>
      </c>
      <c r="R264">
        <v>141.477</v>
      </c>
      <c r="S264">
        <v>142.96199999999999</v>
      </c>
      <c r="T264">
        <v>25839750</v>
      </c>
      <c r="V264" s="1">
        <v>45309</v>
      </c>
      <c r="W264">
        <v>586.9</v>
      </c>
      <c r="X264">
        <v>596.89</v>
      </c>
      <c r="Y264">
        <v>584.21</v>
      </c>
      <c r="Z264">
        <v>593.70000000000005</v>
      </c>
      <c r="AA264">
        <v>2793610</v>
      </c>
      <c r="AC264" s="1">
        <v>45309</v>
      </c>
      <c r="AD264">
        <v>273</v>
      </c>
      <c r="AE264">
        <v>275.69</v>
      </c>
      <c r="AF264">
        <v>272.14</v>
      </c>
      <c r="AG264">
        <v>274.45999999999998</v>
      </c>
      <c r="AH264">
        <v>4752437</v>
      </c>
      <c r="AJ264" s="1">
        <v>45309</v>
      </c>
      <c r="AK264">
        <v>148.48400000000001</v>
      </c>
      <c r="AL264">
        <v>149.495</v>
      </c>
      <c r="AM264">
        <v>147.09399999999999</v>
      </c>
      <c r="AN264">
        <v>149.19200000000001</v>
      </c>
      <c r="AO264">
        <v>6490880</v>
      </c>
      <c r="AQ264" s="1">
        <v>45309</v>
      </c>
      <c r="AR264">
        <v>137.35400000000001</v>
      </c>
      <c r="AS264">
        <v>139.02500000000001</v>
      </c>
      <c r="AT264">
        <v>136.709</v>
      </c>
      <c r="AU264">
        <v>138.56299999999999</v>
      </c>
      <c r="AV264">
        <v>5683624</v>
      </c>
      <c r="AX264" s="1">
        <v>45309</v>
      </c>
      <c r="AY264">
        <v>137</v>
      </c>
      <c r="AZ264">
        <v>139.535</v>
      </c>
      <c r="BA264">
        <v>135.22499999999999</v>
      </c>
      <c r="BB264">
        <v>137.04</v>
      </c>
      <c r="BC264">
        <v>5273027</v>
      </c>
      <c r="BE264" s="1">
        <v>45309</v>
      </c>
      <c r="BF264">
        <v>162.62</v>
      </c>
      <c r="BG264">
        <v>165.38</v>
      </c>
      <c r="BH264">
        <v>162.27000000000001</v>
      </c>
      <c r="BI264">
        <v>164.89</v>
      </c>
      <c r="BJ264">
        <v>4041074</v>
      </c>
      <c r="BL264" s="1">
        <v>45309</v>
      </c>
      <c r="BM264">
        <v>358.58</v>
      </c>
      <c r="BN264">
        <v>367.48</v>
      </c>
      <c r="BO264">
        <v>358.58</v>
      </c>
      <c r="BP264">
        <v>364.55</v>
      </c>
      <c r="BQ264">
        <v>1032694</v>
      </c>
      <c r="BS264" s="1">
        <v>45309</v>
      </c>
      <c r="BT264">
        <v>466.60399999999998</v>
      </c>
      <c r="BU264">
        <v>469.60700000000003</v>
      </c>
      <c r="BV264">
        <v>465.03899999999999</v>
      </c>
      <c r="BW264">
        <v>469.04500000000002</v>
      </c>
      <c r="BX264">
        <v>93314144</v>
      </c>
    </row>
    <row r="265" spans="1:76" x14ac:dyDescent="0.45">
      <c r="A265" s="1">
        <v>45310</v>
      </c>
      <c r="B265">
        <v>379</v>
      </c>
      <c r="C265">
        <v>384.36</v>
      </c>
      <c r="D265">
        <v>377.97</v>
      </c>
      <c r="E265">
        <v>383.45</v>
      </c>
      <c r="F265">
        <v>21670806</v>
      </c>
      <c r="H265" s="1">
        <v>45310</v>
      </c>
      <c r="I265">
        <v>153.83000000000001</v>
      </c>
      <c r="J265">
        <v>155.76</v>
      </c>
      <c r="K265">
        <v>152.74</v>
      </c>
      <c r="L265">
        <v>155.34</v>
      </c>
      <c r="M265">
        <v>51651628</v>
      </c>
      <c r="O265" s="1">
        <v>45310</v>
      </c>
      <c r="P265">
        <v>144.21700000000001</v>
      </c>
      <c r="Q265">
        <v>145.92099999999999</v>
      </c>
      <c r="R265">
        <v>143.858</v>
      </c>
      <c r="S265">
        <v>145.851</v>
      </c>
      <c r="T265">
        <v>34396105</v>
      </c>
      <c r="V265" s="1">
        <v>45310</v>
      </c>
      <c r="W265">
        <v>593.80999999999995</v>
      </c>
      <c r="X265">
        <v>612.07000000000005</v>
      </c>
      <c r="Y265">
        <v>589.13</v>
      </c>
      <c r="Z265">
        <v>611.54999999999995</v>
      </c>
      <c r="AA265">
        <v>3755338</v>
      </c>
      <c r="AC265" s="1">
        <v>45310</v>
      </c>
      <c r="AD265">
        <v>276.51</v>
      </c>
      <c r="AE265">
        <v>282</v>
      </c>
      <c r="AF265">
        <v>275.52789999999999</v>
      </c>
      <c r="AG265">
        <v>280.88</v>
      </c>
      <c r="AH265">
        <v>7413577</v>
      </c>
      <c r="AJ265" s="1">
        <v>45310</v>
      </c>
      <c r="AK265">
        <v>150.08799999999999</v>
      </c>
      <c r="AL265">
        <v>150.63200000000001</v>
      </c>
      <c r="AM265">
        <v>148.96299999999999</v>
      </c>
      <c r="AN265">
        <v>149.822</v>
      </c>
      <c r="AO265">
        <v>6790065</v>
      </c>
      <c r="AQ265" s="1">
        <v>45310</v>
      </c>
      <c r="AR265">
        <v>139.863</v>
      </c>
      <c r="AS265">
        <v>142.24600000000001</v>
      </c>
      <c r="AT265">
        <v>139.45599999999999</v>
      </c>
      <c r="AU265">
        <v>142.00700000000001</v>
      </c>
      <c r="AV265">
        <v>5987267</v>
      </c>
      <c r="AX265" s="1">
        <v>45310</v>
      </c>
      <c r="AY265">
        <v>138.6</v>
      </c>
      <c r="AZ265">
        <v>140.285</v>
      </c>
      <c r="BA265">
        <v>136.32</v>
      </c>
      <c r="BB265">
        <v>139.93</v>
      </c>
      <c r="BC265">
        <v>4089098</v>
      </c>
      <c r="BE265" s="1">
        <v>45310</v>
      </c>
      <c r="BF265">
        <v>164.38</v>
      </c>
      <c r="BG265">
        <v>165.94499999999999</v>
      </c>
      <c r="BH265">
        <v>164.2</v>
      </c>
      <c r="BI265">
        <v>165.16</v>
      </c>
      <c r="BJ265">
        <v>4332336</v>
      </c>
      <c r="BL265" s="1">
        <v>45310</v>
      </c>
      <c r="BM265">
        <v>364.18</v>
      </c>
      <c r="BN265">
        <v>372.21</v>
      </c>
      <c r="BO265">
        <v>360.88</v>
      </c>
      <c r="BP265">
        <v>371.1</v>
      </c>
      <c r="BQ265">
        <v>1043552</v>
      </c>
      <c r="BS265" s="1">
        <v>45310</v>
      </c>
      <c r="BT265">
        <v>470.18799999999999</v>
      </c>
      <c r="BU265">
        <v>475.178</v>
      </c>
      <c r="BV265">
        <v>469.09100000000001</v>
      </c>
      <c r="BW265">
        <v>474.892</v>
      </c>
      <c r="BX265">
        <v>112593592</v>
      </c>
    </row>
    <row r="266" spans="1:76" x14ac:dyDescent="0.45">
      <c r="A266" s="1">
        <v>45313</v>
      </c>
      <c r="B266">
        <v>387.95</v>
      </c>
      <c r="C266">
        <v>390.35250000000002</v>
      </c>
      <c r="D266">
        <v>381.1601</v>
      </c>
      <c r="E266">
        <v>381.78</v>
      </c>
      <c r="F266">
        <v>17680454</v>
      </c>
      <c r="H266" s="1">
        <v>45313</v>
      </c>
      <c r="I266">
        <v>156.88999999999999</v>
      </c>
      <c r="J266">
        <v>157.05000000000001</v>
      </c>
      <c r="K266">
        <v>153.9</v>
      </c>
      <c r="L266">
        <v>154.78</v>
      </c>
      <c r="M266">
        <v>43687468</v>
      </c>
      <c r="O266" s="1">
        <v>45313</v>
      </c>
      <c r="P266">
        <v>146.56800000000001</v>
      </c>
      <c r="Q266">
        <v>147.85499999999999</v>
      </c>
      <c r="R266">
        <v>145.31299999999999</v>
      </c>
      <c r="S266">
        <v>145.46299999999999</v>
      </c>
      <c r="T266">
        <v>32317098</v>
      </c>
      <c r="V266" s="1">
        <v>45313</v>
      </c>
      <c r="W266">
        <v>615</v>
      </c>
      <c r="X266">
        <v>620.96</v>
      </c>
      <c r="Y266">
        <v>603.15</v>
      </c>
      <c r="Z266">
        <v>603.59</v>
      </c>
      <c r="AA266">
        <v>4488000</v>
      </c>
      <c r="AC266" s="1">
        <v>45313</v>
      </c>
      <c r="AD266">
        <v>283.79000000000002</v>
      </c>
      <c r="AE266">
        <v>285.72000000000003</v>
      </c>
      <c r="AF266">
        <v>280.17</v>
      </c>
      <c r="AG266">
        <v>280.3</v>
      </c>
      <c r="AH266">
        <v>6735912</v>
      </c>
      <c r="AJ266" s="1">
        <v>45313</v>
      </c>
      <c r="AK266">
        <v>152.03800000000001</v>
      </c>
      <c r="AL266">
        <v>153.36199999999999</v>
      </c>
      <c r="AM266">
        <v>150.41200000000001</v>
      </c>
      <c r="AN266">
        <v>150.49</v>
      </c>
      <c r="AO266">
        <v>8125015</v>
      </c>
      <c r="AQ266" s="1">
        <v>45313</v>
      </c>
      <c r="AR266">
        <v>143.44399999999999</v>
      </c>
      <c r="AS266">
        <v>144.095</v>
      </c>
      <c r="AT266">
        <v>136.67099999999999</v>
      </c>
      <c r="AU266">
        <v>137.66999999999999</v>
      </c>
      <c r="AV266">
        <v>11624262</v>
      </c>
      <c r="AX266" s="1">
        <v>45313</v>
      </c>
      <c r="AY266">
        <v>141.155</v>
      </c>
      <c r="AZ266">
        <v>144.05000000000001</v>
      </c>
      <c r="BA266">
        <v>140.9</v>
      </c>
      <c r="BB266">
        <v>142.01</v>
      </c>
      <c r="BC266">
        <v>4482914</v>
      </c>
      <c r="BE266" s="1">
        <v>45313</v>
      </c>
      <c r="BF266">
        <v>165.3</v>
      </c>
      <c r="BG266">
        <v>165.75</v>
      </c>
      <c r="BH266">
        <v>164.26</v>
      </c>
      <c r="BI266">
        <v>164.38</v>
      </c>
      <c r="BJ266">
        <v>5253356</v>
      </c>
      <c r="BL266" s="1">
        <v>45313</v>
      </c>
      <c r="BM266">
        <v>371.1</v>
      </c>
      <c r="BN266">
        <v>377.8</v>
      </c>
      <c r="BO266">
        <v>370.35</v>
      </c>
      <c r="BP266">
        <v>373.15</v>
      </c>
      <c r="BQ266">
        <v>1016018</v>
      </c>
      <c r="BS266" s="1">
        <v>45313</v>
      </c>
      <c r="BT266">
        <v>476.44799999999998</v>
      </c>
      <c r="BU266">
        <v>477.63900000000001</v>
      </c>
      <c r="BV266">
        <v>475.23700000000002</v>
      </c>
      <c r="BW266">
        <v>475.89699999999999</v>
      </c>
      <c r="BX266">
        <v>77048703</v>
      </c>
    </row>
    <row r="267" spans="1:76" x14ac:dyDescent="0.45">
      <c r="A267" s="1">
        <v>45314</v>
      </c>
      <c r="B267">
        <v>384.61500000000001</v>
      </c>
      <c r="C267">
        <v>388.38</v>
      </c>
      <c r="D267">
        <v>382.07499999999999</v>
      </c>
      <c r="E267">
        <v>385.2</v>
      </c>
      <c r="F267">
        <v>15506096</v>
      </c>
      <c r="H267" s="1">
        <v>45314</v>
      </c>
      <c r="I267">
        <v>154.85</v>
      </c>
      <c r="J267">
        <v>156.21</v>
      </c>
      <c r="K267">
        <v>153.93</v>
      </c>
      <c r="L267">
        <v>156.02000000000001</v>
      </c>
      <c r="M267">
        <v>37986039</v>
      </c>
      <c r="O267" s="1">
        <v>45314</v>
      </c>
      <c r="P267">
        <v>145.363</v>
      </c>
      <c r="Q267">
        <v>146.65</v>
      </c>
      <c r="R267">
        <v>144.97399999999999</v>
      </c>
      <c r="S267">
        <v>146.50800000000001</v>
      </c>
      <c r="T267">
        <v>21714562</v>
      </c>
      <c r="V267" s="1">
        <v>45314</v>
      </c>
      <c r="W267">
        <v>602.21</v>
      </c>
      <c r="X267">
        <v>604.32000000000005</v>
      </c>
      <c r="Y267">
        <v>591.34</v>
      </c>
      <c r="Z267">
        <v>597.17999999999995</v>
      </c>
      <c r="AA267">
        <v>2723463</v>
      </c>
      <c r="AC267" s="1">
        <v>45314</v>
      </c>
      <c r="AD267">
        <v>280.83</v>
      </c>
      <c r="AE267">
        <v>281.70999999999998</v>
      </c>
      <c r="AF267">
        <v>275.70999999999998</v>
      </c>
      <c r="AG267">
        <v>276.77</v>
      </c>
      <c r="AH267">
        <v>6573810</v>
      </c>
      <c r="AJ267" s="1">
        <v>45314</v>
      </c>
      <c r="AK267">
        <v>150.43</v>
      </c>
      <c r="AL267">
        <v>150.874</v>
      </c>
      <c r="AM267">
        <v>148.61000000000001</v>
      </c>
      <c r="AN267">
        <v>150.684</v>
      </c>
      <c r="AO267">
        <v>5723110</v>
      </c>
      <c r="AQ267" s="1">
        <v>45314</v>
      </c>
      <c r="AR267">
        <v>138.346</v>
      </c>
      <c r="AS267">
        <v>138.649</v>
      </c>
      <c r="AT267">
        <v>136.88499999999999</v>
      </c>
      <c r="AU267">
        <v>137.065</v>
      </c>
      <c r="AV267">
        <v>6065655</v>
      </c>
      <c r="AX267" s="1">
        <v>45314</v>
      </c>
      <c r="AY267">
        <v>142.75</v>
      </c>
      <c r="AZ267">
        <v>143.93</v>
      </c>
      <c r="BA267">
        <v>140.52000000000001</v>
      </c>
      <c r="BB267">
        <v>142.30000000000001</v>
      </c>
      <c r="BC267">
        <v>3882149</v>
      </c>
      <c r="BE267" s="1">
        <v>45314</v>
      </c>
      <c r="BF267">
        <v>164.95</v>
      </c>
      <c r="BG267">
        <v>165.79</v>
      </c>
      <c r="BH267">
        <v>163.44999999999999</v>
      </c>
      <c r="BI267">
        <v>163.74</v>
      </c>
      <c r="BJ267">
        <v>6194023</v>
      </c>
      <c r="BL267" s="1">
        <v>45314</v>
      </c>
      <c r="BM267">
        <v>377.5</v>
      </c>
      <c r="BN267">
        <v>381.57</v>
      </c>
      <c r="BO267">
        <v>372.96</v>
      </c>
      <c r="BP267">
        <v>378.64</v>
      </c>
      <c r="BQ267">
        <v>1020737</v>
      </c>
      <c r="BS267" s="1">
        <v>45314</v>
      </c>
      <c r="BT267">
        <v>476.44799999999998</v>
      </c>
      <c r="BU267">
        <v>477.52499999999998</v>
      </c>
      <c r="BV267">
        <v>475.34500000000003</v>
      </c>
      <c r="BW267">
        <v>477.28500000000003</v>
      </c>
      <c r="BX267">
        <v>50738003</v>
      </c>
    </row>
    <row r="268" spans="1:76" x14ac:dyDescent="0.45">
      <c r="A268" s="1">
        <v>45315</v>
      </c>
      <c r="B268">
        <v>390</v>
      </c>
      <c r="C268">
        <v>396.15</v>
      </c>
      <c r="D268">
        <v>387.81</v>
      </c>
      <c r="E268">
        <v>390.7</v>
      </c>
      <c r="F268">
        <v>15604285</v>
      </c>
      <c r="H268" s="1">
        <v>45315</v>
      </c>
      <c r="I268">
        <v>157.80000000000001</v>
      </c>
      <c r="J268">
        <v>158.51</v>
      </c>
      <c r="K268">
        <v>156.47999999999999</v>
      </c>
      <c r="L268">
        <v>156.87</v>
      </c>
      <c r="M268">
        <v>48547315</v>
      </c>
      <c r="O268" s="1">
        <v>45315</v>
      </c>
      <c r="P268">
        <v>148.00299999999999</v>
      </c>
      <c r="Q268">
        <v>149.31399999999999</v>
      </c>
      <c r="R268">
        <v>147.565</v>
      </c>
      <c r="S268">
        <v>148.16300000000001</v>
      </c>
      <c r="T268">
        <v>25324923</v>
      </c>
      <c r="V268" s="1">
        <v>45315</v>
      </c>
      <c r="W268">
        <v>601.71</v>
      </c>
      <c r="X268">
        <v>616.95000000000005</v>
      </c>
      <c r="Y268">
        <v>597.46</v>
      </c>
      <c r="Z268">
        <v>606.48</v>
      </c>
      <c r="AA268">
        <v>2999032</v>
      </c>
      <c r="AC268" s="1">
        <v>45315</v>
      </c>
      <c r="AD268">
        <v>279.98</v>
      </c>
      <c r="AE268">
        <v>280.95999999999998</v>
      </c>
      <c r="AF268">
        <v>276.69</v>
      </c>
      <c r="AG268">
        <v>276.88</v>
      </c>
      <c r="AH268">
        <v>7037765</v>
      </c>
      <c r="AJ268" s="1">
        <v>45315</v>
      </c>
      <c r="AK268">
        <v>154.18</v>
      </c>
      <c r="AL268">
        <v>155.19200000000001</v>
      </c>
      <c r="AM268">
        <v>152.255</v>
      </c>
      <c r="AN268">
        <v>152.684</v>
      </c>
      <c r="AO268">
        <v>14085305</v>
      </c>
      <c r="AQ268" s="1">
        <v>45315</v>
      </c>
      <c r="AR268">
        <v>137.43199999999999</v>
      </c>
      <c r="AS268">
        <v>138.31899999999999</v>
      </c>
      <c r="AT268">
        <v>136.51</v>
      </c>
      <c r="AU268">
        <v>137.30699999999999</v>
      </c>
      <c r="AV268">
        <v>6646353</v>
      </c>
      <c r="AX268" s="1">
        <v>45315</v>
      </c>
      <c r="AY268">
        <v>143.81</v>
      </c>
      <c r="AZ268">
        <v>144.1</v>
      </c>
      <c r="BA268">
        <v>139.58000000000001</v>
      </c>
      <c r="BB268">
        <v>141.19</v>
      </c>
      <c r="BC268">
        <v>4857241</v>
      </c>
      <c r="BE268" s="1">
        <v>45315</v>
      </c>
      <c r="BF268">
        <v>163.52000000000001</v>
      </c>
      <c r="BG268">
        <v>164.65</v>
      </c>
      <c r="BH268">
        <v>161.87</v>
      </c>
      <c r="BI268">
        <v>162</v>
      </c>
      <c r="BJ268">
        <v>5742998</v>
      </c>
      <c r="BL268" s="1">
        <v>45315</v>
      </c>
      <c r="BM268">
        <v>382.39</v>
      </c>
      <c r="BN268">
        <v>383.99</v>
      </c>
      <c r="BO268">
        <v>367.75</v>
      </c>
      <c r="BP268">
        <v>371.39</v>
      </c>
      <c r="BQ268">
        <v>2227220</v>
      </c>
      <c r="BS268" s="1">
        <v>45315</v>
      </c>
      <c r="BT268">
        <v>480.18799999999999</v>
      </c>
      <c r="BU268">
        <v>481.13299999999998</v>
      </c>
      <c r="BV268">
        <v>477.30700000000002</v>
      </c>
      <c r="BW268">
        <v>477.80599999999998</v>
      </c>
      <c r="BX268">
        <v>83062772</v>
      </c>
    </row>
    <row r="269" spans="1:76" x14ac:dyDescent="0.45">
      <c r="A269" s="1">
        <v>45316</v>
      </c>
      <c r="B269">
        <v>390.17</v>
      </c>
      <c r="C269">
        <v>395.49</v>
      </c>
      <c r="D269">
        <v>385.66</v>
      </c>
      <c r="E269">
        <v>393.18</v>
      </c>
      <c r="F269">
        <v>15091080</v>
      </c>
      <c r="H269" s="1">
        <v>45316</v>
      </c>
      <c r="I269">
        <v>156.94999999999999</v>
      </c>
      <c r="J269">
        <v>158.505</v>
      </c>
      <c r="K269">
        <v>154.55009999999999</v>
      </c>
      <c r="L269">
        <v>157.75</v>
      </c>
      <c r="M269">
        <v>43638592</v>
      </c>
      <c r="O269" s="1">
        <v>45316</v>
      </c>
      <c r="P269">
        <v>149.523</v>
      </c>
      <c r="Q269">
        <v>152.49700000000001</v>
      </c>
      <c r="R269">
        <v>149</v>
      </c>
      <c r="S269">
        <v>151.322</v>
      </c>
      <c r="T269">
        <v>29254737</v>
      </c>
      <c r="V269" s="1">
        <v>45316</v>
      </c>
      <c r="W269">
        <v>615.41999999999996</v>
      </c>
      <c r="X269">
        <v>627.05999999999995</v>
      </c>
      <c r="Y269">
        <v>612.24</v>
      </c>
      <c r="Z269">
        <v>622.58000000000004</v>
      </c>
      <c r="AA269">
        <v>3806205</v>
      </c>
      <c r="AC269" s="1">
        <v>45316</v>
      </c>
      <c r="AD269">
        <v>278.61</v>
      </c>
      <c r="AE269">
        <v>279.8528</v>
      </c>
      <c r="AF269">
        <v>276.86</v>
      </c>
      <c r="AG269">
        <v>279.02999999999997</v>
      </c>
      <c r="AH269">
        <v>4178020</v>
      </c>
      <c r="AJ269" s="1">
        <v>45316</v>
      </c>
      <c r="AK269">
        <v>156</v>
      </c>
      <c r="AL269">
        <v>156.77600000000001</v>
      </c>
      <c r="AM269">
        <v>151.458</v>
      </c>
      <c r="AN269">
        <v>153.33799999999999</v>
      </c>
      <c r="AO269">
        <v>15637785</v>
      </c>
      <c r="AQ269" s="1">
        <v>45316</v>
      </c>
      <c r="AR269">
        <v>138.21899999999999</v>
      </c>
      <c r="AS269">
        <v>139.01499999999999</v>
      </c>
      <c r="AT269">
        <v>137.09700000000001</v>
      </c>
      <c r="AU269">
        <v>137.559</v>
      </c>
      <c r="AV269">
        <v>7084590</v>
      </c>
      <c r="AX269" s="1">
        <v>45316</v>
      </c>
      <c r="AY269">
        <v>143.19999999999999</v>
      </c>
      <c r="AZ269">
        <v>143.29</v>
      </c>
      <c r="BA269">
        <v>140.36789999999999</v>
      </c>
      <c r="BB269">
        <v>142.11000000000001</v>
      </c>
      <c r="BC269">
        <v>3677549</v>
      </c>
      <c r="BE269" s="1">
        <v>45316</v>
      </c>
      <c r="BF269">
        <v>162.66999999999999</v>
      </c>
      <c r="BG269">
        <v>163.44</v>
      </c>
      <c r="BH269">
        <v>161.98500000000001</v>
      </c>
      <c r="BI269">
        <v>162.56</v>
      </c>
      <c r="BJ269">
        <v>7629715</v>
      </c>
      <c r="BL269" s="1">
        <v>45316</v>
      </c>
      <c r="BM269">
        <v>371.08</v>
      </c>
      <c r="BN269">
        <v>371.96</v>
      </c>
      <c r="BO269">
        <v>360.82</v>
      </c>
      <c r="BP269">
        <v>369.07</v>
      </c>
      <c r="BQ269">
        <v>2066826</v>
      </c>
      <c r="BS269" s="1">
        <v>45316</v>
      </c>
      <c r="BT269">
        <v>479.95800000000003</v>
      </c>
      <c r="BU269">
        <v>480.67700000000002</v>
      </c>
      <c r="BV269">
        <v>477.80599999999998</v>
      </c>
      <c r="BW269">
        <v>480.404</v>
      </c>
      <c r="BX269">
        <v>73676069</v>
      </c>
    </row>
    <row r="270" spans="1:76" x14ac:dyDescent="0.45">
      <c r="A270" s="1">
        <v>45317</v>
      </c>
      <c r="B270">
        <v>394.35</v>
      </c>
      <c r="C270">
        <v>396.79</v>
      </c>
      <c r="D270">
        <v>391.5908</v>
      </c>
      <c r="E270">
        <v>394.14</v>
      </c>
      <c r="F270">
        <v>13159290</v>
      </c>
      <c r="H270" s="1">
        <v>45317</v>
      </c>
      <c r="I270">
        <v>158.41999999999999</v>
      </c>
      <c r="J270">
        <v>160.72</v>
      </c>
      <c r="K270">
        <v>157.91</v>
      </c>
      <c r="L270">
        <v>159.12</v>
      </c>
      <c r="M270">
        <v>51047353</v>
      </c>
      <c r="O270" s="1">
        <v>45317</v>
      </c>
      <c r="P270">
        <v>150.554</v>
      </c>
      <c r="Q270">
        <v>151.98400000000001</v>
      </c>
      <c r="R270">
        <v>150.465</v>
      </c>
      <c r="S270">
        <v>151.636</v>
      </c>
      <c r="T270">
        <v>26210165</v>
      </c>
      <c r="V270" s="1">
        <v>45317</v>
      </c>
      <c r="W270">
        <v>620.70000000000005</v>
      </c>
      <c r="X270">
        <v>622.5</v>
      </c>
      <c r="Y270">
        <v>613</v>
      </c>
      <c r="Z270">
        <v>613.92999999999995</v>
      </c>
      <c r="AA270">
        <v>2137831</v>
      </c>
      <c r="AC270" s="1">
        <v>45317</v>
      </c>
      <c r="AD270">
        <v>279.27999999999997</v>
      </c>
      <c r="AE270">
        <v>283.33999999999997</v>
      </c>
      <c r="AF270">
        <v>278.685</v>
      </c>
      <c r="AG270">
        <v>279.94</v>
      </c>
      <c r="AH270">
        <v>4877365</v>
      </c>
      <c r="AJ270" s="1">
        <v>45317</v>
      </c>
      <c r="AK270">
        <v>153.41999999999999</v>
      </c>
      <c r="AL270">
        <v>156.76599999999999</v>
      </c>
      <c r="AM270">
        <v>152.904</v>
      </c>
      <c r="AN270">
        <v>153.88800000000001</v>
      </c>
      <c r="AO270">
        <v>8999320</v>
      </c>
      <c r="AQ270" s="1">
        <v>45317</v>
      </c>
      <c r="AR270">
        <v>137.27500000000001</v>
      </c>
      <c r="AS270">
        <v>138.874</v>
      </c>
      <c r="AT270">
        <v>136.64699999999999</v>
      </c>
      <c r="AU270">
        <v>138.20400000000001</v>
      </c>
      <c r="AV270">
        <v>5339056</v>
      </c>
      <c r="AX270" s="1">
        <v>45317</v>
      </c>
      <c r="AY270">
        <v>142.11000000000001</v>
      </c>
      <c r="AZ270">
        <v>151.53</v>
      </c>
      <c r="BA270">
        <v>141.49</v>
      </c>
      <c r="BB270">
        <v>149.62</v>
      </c>
      <c r="BC270">
        <v>11342568</v>
      </c>
      <c r="BE270" s="1">
        <v>45317</v>
      </c>
      <c r="BF270">
        <v>159.91999999999999</v>
      </c>
      <c r="BG270">
        <v>165.69</v>
      </c>
      <c r="BH270">
        <v>159.5933</v>
      </c>
      <c r="BI270">
        <v>162.16</v>
      </c>
      <c r="BJ270">
        <v>8882560</v>
      </c>
      <c r="BL270" s="1">
        <v>45317</v>
      </c>
      <c r="BM270">
        <v>371.68</v>
      </c>
      <c r="BN270">
        <v>380.19</v>
      </c>
      <c r="BO270">
        <v>370.56</v>
      </c>
      <c r="BP270">
        <v>377.07</v>
      </c>
      <c r="BQ270">
        <v>1041128</v>
      </c>
      <c r="BS270" s="1">
        <v>45317</v>
      </c>
      <c r="BT270">
        <v>479.97300000000001</v>
      </c>
      <c r="BU270">
        <v>481.47800000000001</v>
      </c>
      <c r="BV270">
        <v>478.93900000000002</v>
      </c>
      <c r="BW270">
        <v>479.79399999999998</v>
      </c>
      <c r="BX270">
        <v>77858026</v>
      </c>
    </row>
    <row r="271" spans="1:76" x14ac:dyDescent="0.45">
      <c r="A271" s="1">
        <v>45320</v>
      </c>
      <c r="B271">
        <v>394.98500000000001</v>
      </c>
      <c r="C271">
        <v>402.93</v>
      </c>
      <c r="D271">
        <v>393.1</v>
      </c>
      <c r="E271">
        <v>401.02</v>
      </c>
      <c r="F271">
        <v>18742433</v>
      </c>
      <c r="H271" s="1">
        <v>45320</v>
      </c>
      <c r="I271">
        <v>159.34</v>
      </c>
      <c r="J271">
        <v>161.29</v>
      </c>
      <c r="K271">
        <v>158.9</v>
      </c>
      <c r="L271">
        <v>161.26</v>
      </c>
      <c r="M271">
        <v>45270385</v>
      </c>
      <c r="O271" s="1">
        <v>45320</v>
      </c>
      <c r="P271">
        <v>151.511</v>
      </c>
      <c r="Q271">
        <v>153.22399999999999</v>
      </c>
      <c r="R271">
        <v>150.88300000000001</v>
      </c>
      <c r="S271">
        <v>152.95599999999999</v>
      </c>
      <c r="T271">
        <v>27884979</v>
      </c>
      <c r="V271" s="1">
        <v>45320</v>
      </c>
      <c r="W271">
        <v>615.71</v>
      </c>
      <c r="X271">
        <v>636.25</v>
      </c>
      <c r="Y271">
        <v>615.71</v>
      </c>
      <c r="Z271">
        <v>630.23</v>
      </c>
      <c r="AA271">
        <v>3212187</v>
      </c>
      <c r="AC271" s="1">
        <v>45320</v>
      </c>
      <c r="AD271">
        <v>281.39999999999998</v>
      </c>
      <c r="AE271">
        <v>288.14999999999998</v>
      </c>
      <c r="AF271">
        <v>281</v>
      </c>
      <c r="AG271">
        <v>287.86</v>
      </c>
      <c r="AH271">
        <v>5762263</v>
      </c>
      <c r="AJ271" s="1">
        <v>45320</v>
      </c>
      <c r="AK271">
        <v>153.864</v>
      </c>
      <c r="AL271">
        <v>157.60900000000001</v>
      </c>
      <c r="AM271">
        <v>153.79900000000001</v>
      </c>
      <c r="AN271">
        <v>157.44800000000001</v>
      </c>
      <c r="AO271">
        <v>6652860</v>
      </c>
      <c r="AQ271" s="1">
        <v>45320</v>
      </c>
      <c r="AR271">
        <v>138.31700000000001</v>
      </c>
      <c r="AS271">
        <v>139.952</v>
      </c>
      <c r="AT271">
        <v>137.30799999999999</v>
      </c>
      <c r="AU271">
        <v>139.548</v>
      </c>
      <c r="AV271">
        <v>5590772</v>
      </c>
      <c r="AX271" s="1">
        <v>45320</v>
      </c>
      <c r="AY271">
        <v>150</v>
      </c>
      <c r="AZ271">
        <v>153.38</v>
      </c>
      <c r="BA271">
        <v>148.54</v>
      </c>
      <c r="BB271">
        <v>152.69999999999999</v>
      </c>
      <c r="BC271">
        <v>5316315</v>
      </c>
      <c r="BE271" s="1">
        <v>45320</v>
      </c>
      <c r="BF271">
        <v>161.69</v>
      </c>
      <c r="BG271">
        <v>163.56</v>
      </c>
      <c r="BH271">
        <v>159.49</v>
      </c>
      <c r="BI271">
        <v>163.09</v>
      </c>
      <c r="BJ271">
        <v>6604123</v>
      </c>
      <c r="BL271" s="1">
        <v>45320</v>
      </c>
      <c r="BM271">
        <v>374.97</v>
      </c>
      <c r="BN271">
        <v>381.19499999999999</v>
      </c>
      <c r="BO271">
        <v>370.77</v>
      </c>
      <c r="BP271">
        <v>380.83</v>
      </c>
      <c r="BQ271">
        <v>1154298</v>
      </c>
      <c r="BS271" s="1">
        <v>45320</v>
      </c>
      <c r="BT271">
        <v>480.10899999999998</v>
      </c>
      <c r="BU271">
        <v>483.73700000000002</v>
      </c>
      <c r="BV271">
        <v>479.55799999999999</v>
      </c>
      <c r="BW271">
        <v>483.59500000000003</v>
      </c>
      <c r="BX271">
        <v>62296035</v>
      </c>
    </row>
    <row r="272" spans="1:76" x14ac:dyDescent="0.45">
      <c r="A272" s="1">
        <v>45321</v>
      </c>
      <c r="B272">
        <v>403.59</v>
      </c>
      <c r="C272">
        <v>406.36</v>
      </c>
      <c r="D272">
        <v>399.57</v>
      </c>
      <c r="E272">
        <v>400.06</v>
      </c>
      <c r="F272">
        <v>18614727</v>
      </c>
      <c r="H272" s="1">
        <v>45321</v>
      </c>
      <c r="I272">
        <v>160.69999999999999</v>
      </c>
      <c r="J272">
        <v>161.72999999999999</v>
      </c>
      <c r="K272">
        <v>158.49</v>
      </c>
      <c r="L272">
        <v>159</v>
      </c>
      <c r="M272">
        <v>45207430</v>
      </c>
      <c r="O272" s="1">
        <v>45321</v>
      </c>
      <c r="P272">
        <v>152.249</v>
      </c>
      <c r="Q272">
        <v>153.066</v>
      </c>
      <c r="R272">
        <v>150.63900000000001</v>
      </c>
      <c r="S272">
        <v>150.91300000000001</v>
      </c>
      <c r="T272">
        <v>36463539</v>
      </c>
      <c r="V272" s="1">
        <v>45321</v>
      </c>
      <c r="W272">
        <v>630</v>
      </c>
      <c r="X272">
        <v>630.47</v>
      </c>
      <c r="Y272">
        <v>620.89</v>
      </c>
      <c r="Z272">
        <v>627.96</v>
      </c>
      <c r="AA272">
        <v>2007432</v>
      </c>
      <c r="AC272" s="1">
        <v>45321</v>
      </c>
      <c r="AD272">
        <v>287.63</v>
      </c>
      <c r="AE272">
        <v>289.29000000000002</v>
      </c>
      <c r="AF272">
        <v>286.51569999999998</v>
      </c>
      <c r="AG272">
        <v>287.73</v>
      </c>
      <c r="AH272">
        <v>4810928</v>
      </c>
      <c r="AJ272" s="1">
        <v>45321</v>
      </c>
      <c r="AK272">
        <v>157.46600000000001</v>
      </c>
      <c r="AL272">
        <v>157.983</v>
      </c>
      <c r="AM272">
        <v>155.792</v>
      </c>
      <c r="AN272">
        <v>157.14599999999999</v>
      </c>
      <c r="AO272">
        <v>5406060</v>
      </c>
      <c r="AQ272" s="1">
        <v>45321</v>
      </c>
      <c r="AR272">
        <v>138.453</v>
      </c>
      <c r="AS272">
        <v>140.39599999999999</v>
      </c>
      <c r="AT272">
        <v>138.40199999999999</v>
      </c>
      <c r="AU272">
        <v>139.59899999999999</v>
      </c>
      <c r="AV272">
        <v>4726727</v>
      </c>
      <c r="AX272" s="1">
        <v>45321</v>
      </c>
      <c r="AY272">
        <v>150.54</v>
      </c>
      <c r="AZ272">
        <v>151.03</v>
      </c>
      <c r="BA272">
        <v>148.68</v>
      </c>
      <c r="BB272">
        <v>149.44</v>
      </c>
      <c r="BC272">
        <v>3884021</v>
      </c>
      <c r="BE272" s="1">
        <v>45321</v>
      </c>
      <c r="BF272">
        <v>162.52000000000001</v>
      </c>
      <c r="BG272">
        <v>163.77500000000001</v>
      </c>
      <c r="BH272">
        <v>161.57499999999999</v>
      </c>
      <c r="BI272">
        <v>161.69999999999999</v>
      </c>
      <c r="BJ272">
        <v>6502749</v>
      </c>
      <c r="BL272" s="1">
        <v>45321</v>
      </c>
      <c r="BM272">
        <v>377.54</v>
      </c>
      <c r="BN272">
        <v>380.39</v>
      </c>
      <c r="BO272">
        <v>376.82</v>
      </c>
      <c r="BP272">
        <v>376.98</v>
      </c>
      <c r="BQ272">
        <v>870272</v>
      </c>
      <c r="BS272" s="1">
        <v>45321</v>
      </c>
      <c r="BT272">
        <v>482.89600000000002</v>
      </c>
      <c r="BU272">
        <v>483.94</v>
      </c>
      <c r="BV272">
        <v>482.45299999999997</v>
      </c>
      <c r="BW272">
        <v>483.221</v>
      </c>
      <c r="BX272">
        <v>59548747</v>
      </c>
    </row>
    <row r="273" spans="1:76" x14ac:dyDescent="0.45">
      <c r="A273" s="1">
        <v>45322</v>
      </c>
      <c r="B273">
        <v>389</v>
      </c>
      <c r="C273">
        <v>398</v>
      </c>
      <c r="D273">
        <v>387.1</v>
      </c>
      <c r="E273">
        <v>390.14</v>
      </c>
      <c r="F273">
        <v>20180817</v>
      </c>
      <c r="H273" s="1">
        <v>45322</v>
      </c>
      <c r="I273">
        <v>157</v>
      </c>
      <c r="J273">
        <v>159.01</v>
      </c>
      <c r="K273">
        <v>154.81</v>
      </c>
      <c r="L273">
        <v>155.19999999999999</v>
      </c>
      <c r="M273">
        <v>50284371</v>
      </c>
      <c r="O273" s="1">
        <v>45322</v>
      </c>
      <c r="P273">
        <v>143.101</v>
      </c>
      <c r="Q273">
        <v>143.47999999999999</v>
      </c>
      <c r="R273">
        <v>139.36500000000001</v>
      </c>
      <c r="S273">
        <v>139.59399999999999</v>
      </c>
      <c r="T273">
        <v>72170725</v>
      </c>
      <c r="V273" s="1">
        <v>45322</v>
      </c>
      <c r="W273">
        <v>620</v>
      </c>
      <c r="X273">
        <v>625.92999999999995</v>
      </c>
      <c r="Y273">
        <v>612.16999999999996</v>
      </c>
      <c r="Z273">
        <v>617.78</v>
      </c>
      <c r="AA273">
        <v>2666775</v>
      </c>
      <c r="AC273" s="1">
        <v>45322</v>
      </c>
      <c r="AD273">
        <v>284.05</v>
      </c>
      <c r="AE273">
        <v>285.63</v>
      </c>
      <c r="AF273">
        <v>280.82</v>
      </c>
      <c r="AG273">
        <v>281.08999999999997</v>
      </c>
      <c r="AH273">
        <v>4557283</v>
      </c>
      <c r="AJ273" s="1">
        <v>45322</v>
      </c>
      <c r="AK273">
        <v>155.578</v>
      </c>
      <c r="AL273">
        <v>155.578</v>
      </c>
      <c r="AM273">
        <v>151.506</v>
      </c>
      <c r="AN273">
        <v>153.08000000000001</v>
      </c>
      <c r="AO273">
        <v>6821940</v>
      </c>
      <c r="AQ273" s="1">
        <v>45322</v>
      </c>
      <c r="AR273">
        <v>138.61099999999999</v>
      </c>
      <c r="AS273">
        <v>139.541</v>
      </c>
      <c r="AT273">
        <v>137.47499999999999</v>
      </c>
      <c r="AU273">
        <v>137.72800000000001</v>
      </c>
      <c r="AV273">
        <v>4747483</v>
      </c>
      <c r="AX273" s="1">
        <v>45322</v>
      </c>
      <c r="AY273">
        <v>148.64500000000001</v>
      </c>
      <c r="AZ273">
        <v>148.74</v>
      </c>
      <c r="BA273">
        <v>143.91999999999999</v>
      </c>
      <c r="BB273">
        <v>144.13999999999999</v>
      </c>
      <c r="BC273">
        <v>4126572</v>
      </c>
      <c r="BE273" s="1">
        <v>45322</v>
      </c>
      <c r="BF273">
        <v>162.33000000000001</v>
      </c>
      <c r="BG273">
        <v>162.86000000000001</v>
      </c>
      <c r="BH273">
        <v>160.45500000000001</v>
      </c>
      <c r="BI273">
        <v>161.22999999999999</v>
      </c>
      <c r="BJ273">
        <v>5427246</v>
      </c>
      <c r="BL273" s="1">
        <v>45322</v>
      </c>
      <c r="BM273">
        <v>378.61</v>
      </c>
      <c r="BN273">
        <v>379.37</v>
      </c>
      <c r="BO273">
        <v>369.95</v>
      </c>
      <c r="BP273">
        <v>370.71</v>
      </c>
      <c r="BQ273">
        <v>1334458</v>
      </c>
      <c r="BS273" s="1">
        <v>45322</v>
      </c>
      <c r="BT273">
        <v>480.98700000000002</v>
      </c>
      <c r="BU273">
        <v>481.43900000000002</v>
      </c>
      <c r="BV273">
        <v>475.31599999999997</v>
      </c>
      <c r="BW273">
        <v>475.33499999999998</v>
      </c>
      <c r="BX273">
        <v>128011046</v>
      </c>
    </row>
    <row r="274" spans="1:76" x14ac:dyDescent="0.45">
      <c r="A274" s="1">
        <v>45323</v>
      </c>
      <c r="B274">
        <v>393.94</v>
      </c>
      <c r="C274">
        <v>400.5</v>
      </c>
      <c r="D274">
        <v>393.05</v>
      </c>
      <c r="E274">
        <v>394.78</v>
      </c>
      <c r="F274">
        <v>29727051</v>
      </c>
      <c r="H274" s="1">
        <v>45323</v>
      </c>
      <c r="I274">
        <v>155.87</v>
      </c>
      <c r="J274">
        <v>159.76</v>
      </c>
      <c r="K274">
        <v>155.62</v>
      </c>
      <c r="L274">
        <v>159.28</v>
      </c>
      <c r="M274">
        <v>76542419</v>
      </c>
      <c r="O274" s="1">
        <v>45323</v>
      </c>
      <c r="P274">
        <v>141.607</v>
      </c>
      <c r="Q274">
        <v>142.54400000000001</v>
      </c>
      <c r="R274">
        <v>140.28200000000001</v>
      </c>
      <c r="S274">
        <v>140.65</v>
      </c>
      <c r="T274">
        <v>40613244</v>
      </c>
      <c r="V274" s="1">
        <v>45323</v>
      </c>
      <c r="W274">
        <v>619</v>
      </c>
      <c r="X274">
        <v>628.79999999999995</v>
      </c>
      <c r="Y274">
        <v>618.77499999999998</v>
      </c>
      <c r="Z274">
        <v>627.91</v>
      </c>
      <c r="AA274">
        <v>1687613</v>
      </c>
      <c r="AC274" s="1">
        <v>45323</v>
      </c>
      <c r="AD274">
        <v>282.01</v>
      </c>
      <c r="AE274">
        <v>285.05</v>
      </c>
      <c r="AF274">
        <v>281.36</v>
      </c>
      <c r="AG274">
        <v>283.8</v>
      </c>
      <c r="AH274">
        <v>3218346</v>
      </c>
      <c r="AJ274" s="1">
        <v>45323</v>
      </c>
      <c r="AK274">
        <v>153.81800000000001</v>
      </c>
      <c r="AL274">
        <v>154.58500000000001</v>
      </c>
      <c r="AM274">
        <v>152.81100000000001</v>
      </c>
      <c r="AN274">
        <v>154.19999999999999</v>
      </c>
      <c r="AO274">
        <v>4431710</v>
      </c>
      <c r="AQ274" s="1">
        <v>45323</v>
      </c>
      <c r="AR274">
        <v>141.05500000000001</v>
      </c>
      <c r="AS274">
        <v>141.34100000000001</v>
      </c>
      <c r="AT274">
        <v>137.893</v>
      </c>
      <c r="AU274">
        <v>139.727</v>
      </c>
      <c r="AV274">
        <v>5004139</v>
      </c>
      <c r="AX274" s="1">
        <v>45323</v>
      </c>
      <c r="AY274">
        <v>144.80000000000001</v>
      </c>
      <c r="AZ274">
        <v>146.85</v>
      </c>
      <c r="BA274">
        <v>143.65</v>
      </c>
      <c r="BB274">
        <v>146.49</v>
      </c>
      <c r="BC274">
        <v>3416682</v>
      </c>
      <c r="BE274" s="1">
        <v>45323</v>
      </c>
      <c r="BF274">
        <v>161.22999999999999</v>
      </c>
      <c r="BG274">
        <v>163</v>
      </c>
      <c r="BH274">
        <v>160.24</v>
      </c>
      <c r="BI274">
        <v>162.5</v>
      </c>
      <c r="BJ274">
        <v>5104044</v>
      </c>
      <c r="BL274" s="1">
        <v>45323</v>
      </c>
      <c r="BM274">
        <v>376.14800000000002</v>
      </c>
      <c r="BN274">
        <v>383.31</v>
      </c>
      <c r="BO274">
        <v>372</v>
      </c>
      <c r="BP274">
        <v>382.34</v>
      </c>
      <c r="BQ274">
        <v>2349775</v>
      </c>
      <c r="BS274" s="1">
        <v>45323</v>
      </c>
      <c r="BT274">
        <v>477.05799999999999</v>
      </c>
      <c r="BU274">
        <v>481.58800000000002</v>
      </c>
      <c r="BV274">
        <v>476.24200000000002</v>
      </c>
      <c r="BW274">
        <v>481.55799999999999</v>
      </c>
      <c r="BX274">
        <v>93350095</v>
      </c>
    </row>
    <row r="275" spans="1:76" x14ac:dyDescent="0.45">
      <c r="A275" s="1">
        <v>45324</v>
      </c>
      <c r="B275">
        <v>459.6</v>
      </c>
      <c r="C275">
        <v>485.96</v>
      </c>
      <c r="D275">
        <v>453.01</v>
      </c>
      <c r="E275">
        <v>474.99</v>
      </c>
      <c r="F275">
        <v>84707646</v>
      </c>
      <c r="H275" s="1">
        <v>45324</v>
      </c>
      <c r="I275">
        <v>169.19</v>
      </c>
      <c r="J275">
        <v>172.5</v>
      </c>
      <c r="K275">
        <v>167.33</v>
      </c>
      <c r="L275">
        <v>171.81</v>
      </c>
      <c r="M275">
        <v>117218313</v>
      </c>
      <c r="O275" s="1">
        <v>45324</v>
      </c>
      <c r="P275">
        <v>138.75700000000001</v>
      </c>
      <c r="Q275">
        <v>142.10499999999999</v>
      </c>
      <c r="R275">
        <v>136.00700000000001</v>
      </c>
      <c r="S275">
        <v>141.86600000000001</v>
      </c>
      <c r="T275">
        <v>62726141</v>
      </c>
      <c r="V275" s="1">
        <v>45324</v>
      </c>
      <c r="W275">
        <v>624.79</v>
      </c>
      <c r="X275">
        <v>638.25</v>
      </c>
      <c r="Y275">
        <v>617.01</v>
      </c>
      <c r="Z275">
        <v>634.76</v>
      </c>
      <c r="AA275">
        <v>2542763</v>
      </c>
      <c r="AC275" s="1">
        <v>45324</v>
      </c>
      <c r="AD275">
        <v>285.2</v>
      </c>
      <c r="AE275">
        <v>288.16000000000003</v>
      </c>
      <c r="AF275">
        <v>283.16000000000003</v>
      </c>
      <c r="AG275">
        <v>285.66000000000003</v>
      </c>
      <c r="AH275">
        <v>3629843</v>
      </c>
      <c r="AJ275" s="1">
        <v>45324</v>
      </c>
      <c r="AK275">
        <v>154.79400000000001</v>
      </c>
      <c r="AL275">
        <v>157.4</v>
      </c>
      <c r="AM275">
        <v>154.41999999999999</v>
      </c>
      <c r="AN275">
        <v>156.26</v>
      </c>
      <c r="AO275">
        <v>4873955</v>
      </c>
      <c r="AQ275" s="1">
        <v>45324</v>
      </c>
      <c r="AR275">
        <v>138.96299999999999</v>
      </c>
      <c r="AS275">
        <v>140.71</v>
      </c>
      <c r="AT275">
        <v>137.88499999999999</v>
      </c>
      <c r="AU275">
        <v>139.84299999999999</v>
      </c>
      <c r="AV275">
        <v>5032586</v>
      </c>
      <c r="AX275" s="1">
        <v>45324</v>
      </c>
      <c r="AY275">
        <v>143.99</v>
      </c>
      <c r="AZ275">
        <v>148.08000000000001</v>
      </c>
      <c r="BA275">
        <v>141.24010000000001</v>
      </c>
      <c r="BB275">
        <v>146.55000000000001</v>
      </c>
      <c r="BC275">
        <v>4252797</v>
      </c>
      <c r="BE275" s="1">
        <v>45324</v>
      </c>
      <c r="BF275">
        <v>162.74</v>
      </c>
      <c r="BG275">
        <v>163.22999999999999</v>
      </c>
      <c r="BH275">
        <v>161.285</v>
      </c>
      <c r="BI275">
        <v>161.78</v>
      </c>
      <c r="BJ275">
        <v>4164295</v>
      </c>
      <c r="BL275" s="1">
        <v>45324</v>
      </c>
      <c r="BM275">
        <v>344.99</v>
      </c>
      <c r="BN275">
        <v>345.01</v>
      </c>
      <c r="BO275">
        <v>316.52999999999997</v>
      </c>
      <c r="BP275">
        <v>319.20999999999998</v>
      </c>
      <c r="BQ275">
        <v>4973244</v>
      </c>
      <c r="BS275" s="1">
        <v>45324</v>
      </c>
      <c r="BT275">
        <v>481.99900000000002</v>
      </c>
      <c r="BU275">
        <v>488.30099999999999</v>
      </c>
      <c r="BV275">
        <v>481.65499999999997</v>
      </c>
      <c r="BW275">
        <v>486.62700000000001</v>
      </c>
      <c r="BX275">
        <v>100803092</v>
      </c>
    </row>
    <row r="276" spans="1:76" x14ac:dyDescent="0.45">
      <c r="A276" s="1">
        <v>45327</v>
      </c>
      <c r="B276">
        <v>469.88</v>
      </c>
      <c r="C276">
        <v>471.9</v>
      </c>
      <c r="D276">
        <v>459.22</v>
      </c>
      <c r="E276">
        <v>459.41</v>
      </c>
      <c r="F276">
        <v>40832376</v>
      </c>
      <c r="H276" s="1">
        <v>45327</v>
      </c>
      <c r="I276">
        <v>170.2</v>
      </c>
      <c r="J276">
        <v>170.55</v>
      </c>
      <c r="K276">
        <v>167.7</v>
      </c>
      <c r="L276">
        <v>170.31</v>
      </c>
      <c r="M276">
        <v>55081297</v>
      </c>
      <c r="O276" s="1">
        <v>45327</v>
      </c>
      <c r="P276">
        <v>142.304</v>
      </c>
      <c r="Q276">
        <v>144.94399999999999</v>
      </c>
      <c r="R276">
        <v>142.26400000000001</v>
      </c>
      <c r="S276">
        <v>143.161</v>
      </c>
      <c r="T276">
        <v>38644990</v>
      </c>
      <c r="V276" s="1">
        <v>45327</v>
      </c>
      <c r="W276">
        <v>633.03</v>
      </c>
      <c r="X276">
        <v>634.58989999999994</v>
      </c>
      <c r="Y276">
        <v>624.54</v>
      </c>
      <c r="Z276">
        <v>630.5</v>
      </c>
      <c r="AA276">
        <v>2131245</v>
      </c>
      <c r="AC276" s="1">
        <v>45327</v>
      </c>
      <c r="AD276">
        <v>286.25</v>
      </c>
      <c r="AE276">
        <v>289.05</v>
      </c>
      <c r="AF276">
        <v>281.36</v>
      </c>
      <c r="AG276">
        <v>288.11</v>
      </c>
      <c r="AH276">
        <v>5274790</v>
      </c>
      <c r="AJ276" s="1">
        <v>45327</v>
      </c>
      <c r="AK276">
        <v>156.4</v>
      </c>
      <c r="AL276">
        <v>157.29</v>
      </c>
      <c r="AM276">
        <v>154.22399999999999</v>
      </c>
      <c r="AN276">
        <v>156.96799999999999</v>
      </c>
      <c r="AO276">
        <v>5402675</v>
      </c>
      <c r="AQ276" s="1">
        <v>45327</v>
      </c>
      <c r="AR276">
        <v>139.04300000000001</v>
      </c>
      <c r="AS276">
        <v>142.489</v>
      </c>
      <c r="AT276">
        <v>138.822</v>
      </c>
      <c r="AU276">
        <v>142.34100000000001</v>
      </c>
      <c r="AV276">
        <v>5879746</v>
      </c>
      <c r="AX276" s="1">
        <v>45327</v>
      </c>
      <c r="AY276">
        <v>146.09</v>
      </c>
      <c r="AZ276">
        <v>146.4</v>
      </c>
      <c r="BA276">
        <v>142.68</v>
      </c>
      <c r="BB276">
        <v>144.78</v>
      </c>
      <c r="BC276">
        <v>3010888</v>
      </c>
      <c r="BE276" s="1">
        <v>45327</v>
      </c>
      <c r="BF276">
        <v>160.15</v>
      </c>
      <c r="BG276">
        <v>162.19999999999999</v>
      </c>
      <c r="BH276">
        <v>159.91</v>
      </c>
      <c r="BI276">
        <v>162.01</v>
      </c>
      <c r="BJ276">
        <v>4311607</v>
      </c>
      <c r="BL276" s="1">
        <v>45327</v>
      </c>
      <c r="BM276">
        <v>316.11</v>
      </c>
      <c r="BN276">
        <v>317.38</v>
      </c>
      <c r="BO276">
        <v>303.31</v>
      </c>
      <c r="BP276">
        <v>303.64999999999998</v>
      </c>
      <c r="BQ276">
        <v>2920910</v>
      </c>
      <c r="BS276" s="1">
        <v>45327</v>
      </c>
      <c r="BT276">
        <v>485.98099999999999</v>
      </c>
      <c r="BU276">
        <v>486.654</v>
      </c>
      <c r="BV276">
        <v>482.57100000000003</v>
      </c>
      <c r="BW276">
        <v>484.85500000000002</v>
      </c>
      <c r="BX276">
        <v>76959480</v>
      </c>
    </row>
    <row r="277" spans="1:76" x14ac:dyDescent="0.45">
      <c r="A277" s="1">
        <v>45328</v>
      </c>
      <c r="B277">
        <v>464</v>
      </c>
      <c r="C277">
        <v>467.12</v>
      </c>
      <c r="D277">
        <v>453</v>
      </c>
      <c r="E277">
        <v>454.72</v>
      </c>
      <c r="F277">
        <v>21655214</v>
      </c>
      <c r="H277" s="1">
        <v>45328</v>
      </c>
      <c r="I277">
        <v>169.39</v>
      </c>
      <c r="J277">
        <v>170.71</v>
      </c>
      <c r="K277">
        <v>167.65</v>
      </c>
      <c r="L277">
        <v>169.15</v>
      </c>
      <c r="M277">
        <v>42505518</v>
      </c>
      <c r="O277" s="1">
        <v>45328</v>
      </c>
      <c r="P277">
        <v>144.12799999999999</v>
      </c>
      <c r="Q277">
        <v>144.83500000000001</v>
      </c>
      <c r="R277">
        <v>142.672</v>
      </c>
      <c r="S277">
        <v>143.57900000000001</v>
      </c>
      <c r="T277">
        <v>29233793</v>
      </c>
      <c r="V277" s="1">
        <v>45328</v>
      </c>
      <c r="W277">
        <v>625.58000000000004</v>
      </c>
      <c r="X277">
        <v>626.46</v>
      </c>
      <c r="Y277">
        <v>604.66999999999996</v>
      </c>
      <c r="Z277">
        <v>607.14</v>
      </c>
      <c r="AA277">
        <v>3436244</v>
      </c>
      <c r="AC277" s="1">
        <v>45328</v>
      </c>
      <c r="AD277">
        <v>287.94</v>
      </c>
      <c r="AE277">
        <v>288.64</v>
      </c>
      <c r="AF277">
        <v>281.91000000000003</v>
      </c>
      <c r="AG277">
        <v>285.83</v>
      </c>
      <c r="AH277">
        <v>4207846</v>
      </c>
      <c r="AJ277" s="1">
        <v>45328</v>
      </c>
      <c r="AK277">
        <v>157.77600000000001</v>
      </c>
      <c r="AL277">
        <v>157.82</v>
      </c>
      <c r="AM277">
        <v>153.17599999999999</v>
      </c>
      <c r="AN277">
        <v>155.49</v>
      </c>
      <c r="AO277">
        <v>5489170</v>
      </c>
      <c r="AQ277" s="1">
        <v>45328</v>
      </c>
      <c r="AR277">
        <v>142.733</v>
      </c>
      <c r="AS277">
        <v>143.72200000000001</v>
      </c>
      <c r="AT277">
        <v>141.57300000000001</v>
      </c>
      <c r="AU277">
        <v>143.125</v>
      </c>
      <c r="AV277">
        <v>7055048</v>
      </c>
      <c r="AX277" s="1">
        <v>45328</v>
      </c>
      <c r="AY277">
        <v>145.1</v>
      </c>
      <c r="AZ277">
        <v>145.13</v>
      </c>
      <c r="BA277">
        <v>142.95169999999999</v>
      </c>
      <c r="BB277">
        <v>144.53</v>
      </c>
      <c r="BC277">
        <v>3697593</v>
      </c>
      <c r="BE277" s="1">
        <v>45328</v>
      </c>
      <c r="BF277">
        <v>161.88</v>
      </c>
      <c r="BG277">
        <v>162.36000000000001</v>
      </c>
      <c r="BH277">
        <v>160.59</v>
      </c>
      <c r="BI277">
        <v>161</v>
      </c>
      <c r="BJ277">
        <v>4142542</v>
      </c>
      <c r="BL277" s="1">
        <v>45328</v>
      </c>
      <c r="BM277">
        <v>303.14</v>
      </c>
      <c r="BN277">
        <v>303.93</v>
      </c>
      <c r="BO277">
        <v>288.83999999999997</v>
      </c>
      <c r="BP277">
        <v>290.27999999999997</v>
      </c>
      <c r="BQ277">
        <v>4085603</v>
      </c>
      <c r="BS277" s="1">
        <v>45328</v>
      </c>
      <c r="BT277">
        <v>485.80900000000003</v>
      </c>
      <c r="BU277">
        <v>486.59699999999998</v>
      </c>
      <c r="BV277">
        <v>484.36200000000002</v>
      </c>
      <c r="BW277">
        <v>486.262</v>
      </c>
      <c r="BX277">
        <v>56806114</v>
      </c>
    </row>
    <row r="278" spans="1:76" x14ac:dyDescent="0.45">
      <c r="A278" s="1">
        <v>45329</v>
      </c>
      <c r="B278">
        <v>458</v>
      </c>
      <c r="C278">
        <v>471.52</v>
      </c>
      <c r="D278">
        <v>456.1773</v>
      </c>
      <c r="E278">
        <v>469.59</v>
      </c>
      <c r="F278">
        <v>23065994</v>
      </c>
      <c r="H278" s="1">
        <v>45329</v>
      </c>
      <c r="I278">
        <v>169.48</v>
      </c>
      <c r="J278">
        <v>170.88</v>
      </c>
      <c r="K278">
        <v>168.94</v>
      </c>
      <c r="L278">
        <v>170.53</v>
      </c>
      <c r="M278">
        <v>47174060</v>
      </c>
      <c r="O278" s="1">
        <v>45329</v>
      </c>
      <c r="P278">
        <v>144.23699999999999</v>
      </c>
      <c r="Q278">
        <v>145.089</v>
      </c>
      <c r="R278">
        <v>143.405</v>
      </c>
      <c r="S278">
        <v>145.01400000000001</v>
      </c>
      <c r="T278">
        <v>25300246</v>
      </c>
      <c r="V278" s="1">
        <v>45329</v>
      </c>
      <c r="W278">
        <v>613.25</v>
      </c>
      <c r="X278">
        <v>620.41999999999996</v>
      </c>
      <c r="Y278">
        <v>610.15</v>
      </c>
      <c r="Z278">
        <v>615.85</v>
      </c>
      <c r="AA278">
        <v>2313824</v>
      </c>
      <c r="AC278" s="1">
        <v>45329</v>
      </c>
      <c r="AD278">
        <v>287.35000000000002</v>
      </c>
      <c r="AE278">
        <v>289.8</v>
      </c>
      <c r="AF278">
        <v>285.2</v>
      </c>
      <c r="AG278">
        <v>288.83999999999997</v>
      </c>
      <c r="AH278">
        <v>3621376</v>
      </c>
      <c r="AJ278" s="1">
        <v>45329</v>
      </c>
      <c r="AK278">
        <v>156.56200000000001</v>
      </c>
      <c r="AL278">
        <v>158.69399999999999</v>
      </c>
      <c r="AM278">
        <v>156.52099999999999</v>
      </c>
      <c r="AN278">
        <v>158.078</v>
      </c>
      <c r="AO278">
        <v>4558600</v>
      </c>
      <c r="AQ278" s="1">
        <v>45329</v>
      </c>
      <c r="AR278">
        <v>143.32599999999999</v>
      </c>
      <c r="AS278">
        <v>147.072</v>
      </c>
      <c r="AT278">
        <v>143.17699999999999</v>
      </c>
      <c r="AU278">
        <v>145.63499999999999</v>
      </c>
      <c r="AV278">
        <v>7255219</v>
      </c>
      <c r="AX278" s="1">
        <v>45329</v>
      </c>
      <c r="AY278">
        <v>145.12</v>
      </c>
      <c r="AZ278">
        <v>148.77000000000001</v>
      </c>
      <c r="BA278">
        <v>143.86000000000001</v>
      </c>
      <c r="BB278">
        <v>147.55000000000001</v>
      </c>
      <c r="BC278">
        <v>4214118</v>
      </c>
      <c r="BE278" s="1">
        <v>45329</v>
      </c>
      <c r="BF278">
        <v>161.75</v>
      </c>
      <c r="BG278">
        <v>162.30000000000001</v>
      </c>
      <c r="BH278">
        <v>160.80000000000001</v>
      </c>
      <c r="BI278">
        <v>161.78</v>
      </c>
      <c r="BJ278">
        <v>3686809</v>
      </c>
      <c r="BL278" s="1">
        <v>45329</v>
      </c>
      <c r="BM278">
        <v>290</v>
      </c>
      <c r="BN278">
        <v>290.31</v>
      </c>
      <c r="BO278">
        <v>282.54000000000002</v>
      </c>
      <c r="BP278">
        <v>283.67</v>
      </c>
      <c r="BQ278">
        <v>4253473</v>
      </c>
      <c r="BS278" s="1">
        <v>45329</v>
      </c>
      <c r="BT278">
        <v>488.536</v>
      </c>
      <c r="BU278">
        <v>490.74200000000002</v>
      </c>
      <c r="BV278">
        <v>487.62099999999998</v>
      </c>
      <c r="BW278">
        <v>490.31700000000001</v>
      </c>
      <c r="BX278">
        <v>71676343</v>
      </c>
    </row>
    <row r="279" spans="1:76" x14ac:dyDescent="0.45">
      <c r="A279" s="1">
        <v>45330</v>
      </c>
      <c r="B279">
        <v>468.32</v>
      </c>
      <c r="C279">
        <v>470.59</v>
      </c>
      <c r="D279">
        <v>465.03</v>
      </c>
      <c r="E279">
        <v>470</v>
      </c>
      <c r="F279">
        <v>18815097</v>
      </c>
      <c r="H279" s="1">
        <v>45330</v>
      </c>
      <c r="I279">
        <v>169.65</v>
      </c>
      <c r="J279">
        <v>171.43</v>
      </c>
      <c r="K279">
        <v>168.88</v>
      </c>
      <c r="L279">
        <v>169.84</v>
      </c>
      <c r="M279">
        <v>42316454</v>
      </c>
      <c r="O279" s="1">
        <v>45330</v>
      </c>
      <c r="P279">
        <v>145.303</v>
      </c>
      <c r="Q279">
        <v>145.80099999999999</v>
      </c>
      <c r="R279">
        <v>144.58099999999999</v>
      </c>
      <c r="S279">
        <v>145.38300000000001</v>
      </c>
      <c r="T279">
        <v>22645559</v>
      </c>
      <c r="V279" s="1">
        <v>45330</v>
      </c>
      <c r="W279">
        <v>615.85</v>
      </c>
      <c r="X279">
        <v>621.34</v>
      </c>
      <c r="Y279">
        <v>612.51</v>
      </c>
      <c r="Z279">
        <v>615.86</v>
      </c>
      <c r="AA279">
        <v>1815682</v>
      </c>
      <c r="AC279" s="1">
        <v>45330</v>
      </c>
      <c r="AD279">
        <v>289.3</v>
      </c>
      <c r="AE279">
        <v>293.11</v>
      </c>
      <c r="AF279">
        <v>288.98</v>
      </c>
      <c r="AG279">
        <v>291.95</v>
      </c>
      <c r="AH279">
        <v>4488432</v>
      </c>
      <c r="AJ279" s="1">
        <v>45330</v>
      </c>
      <c r="AK279">
        <v>158.4</v>
      </c>
      <c r="AL279">
        <v>160.06</v>
      </c>
      <c r="AM279">
        <v>158.16800000000001</v>
      </c>
      <c r="AN279">
        <v>159.88200000000001</v>
      </c>
      <c r="AO279">
        <v>4465215</v>
      </c>
      <c r="AQ279" s="1">
        <v>45330</v>
      </c>
      <c r="AR279">
        <v>147.249</v>
      </c>
      <c r="AS279">
        <v>150.96899999999999</v>
      </c>
      <c r="AT279">
        <v>146.30500000000001</v>
      </c>
      <c r="AU279">
        <v>150.792</v>
      </c>
      <c r="AV279">
        <v>9588964</v>
      </c>
      <c r="AX279" s="1">
        <v>45330</v>
      </c>
      <c r="AY279">
        <v>149.25</v>
      </c>
      <c r="AZ279">
        <v>150.66999999999999</v>
      </c>
      <c r="BA279">
        <v>148.06</v>
      </c>
      <c r="BB279">
        <v>150.54</v>
      </c>
      <c r="BC279">
        <v>3508283</v>
      </c>
      <c r="BE279" s="1">
        <v>45330</v>
      </c>
      <c r="BF279">
        <v>161.78</v>
      </c>
      <c r="BG279">
        <v>162</v>
      </c>
      <c r="BH279">
        <v>159.22</v>
      </c>
      <c r="BI279">
        <v>160.93</v>
      </c>
      <c r="BJ279">
        <v>4052350</v>
      </c>
      <c r="BL279" s="1">
        <v>45330</v>
      </c>
      <c r="BM279">
        <v>287.64</v>
      </c>
      <c r="BN279">
        <v>288.31</v>
      </c>
      <c r="BO279">
        <v>279.63659999999999</v>
      </c>
      <c r="BP279">
        <v>282.60000000000002</v>
      </c>
      <c r="BQ279">
        <v>2778155</v>
      </c>
      <c r="BS279" s="1">
        <v>45330</v>
      </c>
      <c r="BT279">
        <v>490.31700000000001</v>
      </c>
      <c r="BU279">
        <v>490.91800000000001</v>
      </c>
      <c r="BV279">
        <v>489.49099999999999</v>
      </c>
      <c r="BW279">
        <v>490.53399999999999</v>
      </c>
      <c r="BX279">
        <v>53174407</v>
      </c>
    </row>
    <row r="280" spans="1:76" x14ac:dyDescent="0.45">
      <c r="A280" s="1">
        <v>45331</v>
      </c>
      <c r="B280">
        <v>472.95</v>
      </c>
      <c r="C280">
        <v>473.59</v>
      </c>
      <c r="D280">
        <v>467.46499999999997</v>
      </c>
      <c r="E280">
        <v>468.11</v>
      </c>
      <c r="F280">
        <v>18413137</v>
      </c>
      <c r="H280" s="1">
        <v>45331</v>
      </c>
      <c r="I280">
        <v>170.9</v>
      </c>
      <c r="J280">
        <v>175</v>
      </c>
      <c r="K280">
        <v>170.58029999999999</v>
      </c>
      <c r="L280">
        <v>174.45</v>
      </c>
      <c r="M280">
        <v>56985986</v>
      </c>
      <c r="O280" s="1">
        <v>45331</v>
      </c>
      <c r="P280">
        <v>146.15100000000001</v>
      </c>
      <c r="Q280">
        <v>148.9</v>
      </c>
      <c r="R280">
        <v>145.65199999999999</v>
      </c>
      <c r="S280">
        <v>148.46199999999999</v>
      </c>
      <c r="T280">
        <v>26926763</v>
      </c>
      <c r="V280" s="1">
        <v>45331</v>
      </c>
      <c r="W280">
        <v>616</v>
      </c>
      <c r="X280">
        <v>628.07000000000005</v>
      </c>
      <c r="Y280">
        <v>615.80499999999995</v>
      </c>
      <c r="Z280">
        <v>627.21</v>
      </c>
      <c r="AA280">
        <v>2091353</v>
      </c>
      <c r="AC280" s="1">
        <v>45331</v>
      </c>
      <c r="AD280">
        <v>293.25</v>
      </c>
      <c r="AE280">
        <v>295.24</v>
      </c>
      <c r="AF280">
        <v>291.05</v>
      </c>
      <c r="AG280">
        <v>291.3</v>
      </c>
      <c r="AH280">
        <v>4376347</v>
      </c>
      <c r="AJ280" s="1">
        <v>45331</v>
      </c>
      <c r="AK280">
        <v>160.47</v>
      </c>
      <c r="AL280">
        <v>163.06399999999999</v>
      </c>
      <c r="AM280">
        <v>160.47</v>
      </c>
      <c r="AN280">
        <v>162.58799999999999</v>
      </c>
      <c r="AO280">
        <v>4548320</v>
      </c>
      <c r="AQ280" s="1">
        <v>45331</v>
      </c>
      <c r="AR280">
        <v>145.286</v>
      </c>
      <c r="AS280">
        <v>147.71600000000001</v>
      </c>
      <c r="AT280">
        <v>143.83199999999999</v>
      </c>
      <c r="AU280">
        <v>147.57</v>
      </c>
      <c r="AV280">
        <v>10160393</v>
      </c>
      <c r="AX280" s="1">
        <v>45331</v>
      </c>
      <c r="AY280">
        <v>145.84</v>
      </c>
      <c r="AZ280">
        <v>148.68</v>
      </c>
      <c r="BA280">
        <v>145.18</v>
      </c>
      <c r="BB280">
        <v>147.595</v>
      </c>
      <c r="BC280">
        <v>5006763</v>
      </c>
      <c r="BE280" s="1">
        <v>45331</v>
      </c>
      <c r="BF280">
        <v>161.47999999999999</v>
      </c>
      <c r="BG280">
        <v>162.63999999999999</v>
      </c>
      <c r="BH280">
        <v>160.28</v>
      </c>
      <c r="BI280">
        <v>162.19</v>
      </c>
      <c r="BJ280">
        <v>4475593</v>
      </c>
      <c r="BL280" s="1">
        <v>45331</v>
      </c>
      <c r="BM280">
        <v>286.45</v>
      </c>
      <c r="BN280">
        <v>293.40499999999997</v>
      </c>
      <c r="BO280">
        <v>285.01</v>
      </c>
      <c r="BP280">
        <v>291.14999999999998</v>
      </c>
      <c r="BQ280">
        <v>2083669</v>
      </c>
      <c r="BS280" s="1">
        <v>45331</v>
      </c>
      <c r="BT280">
        <v>491.04700000000003</v>
      </c>
      <c r="BU280">
        <v>493.81200000000001</v>
      </c>
      <c r="BV280">
        <v>490.702</v>
      </c>
      <c r="BW280">
        <v>493.36900000000003</v>
      </c>
      <c r="BX280">
        <v>64994823</v>
      </c>
    </row>
    <row r="281" spans="1:76" x14ac:dyDescent="0.45">
      <c r="A281" s="1">
        <v>45334</v>
      </c>
      <c r="B281">
        <v>468.19</v>
      </c>
      <c r="C281">
        <v>479.14499999999998</v>
      </c>
      <c r="D281">
        <v>466.58</v>
      </c>
      <c r="E281">
        <v>468.9</v>
      </c>
      <c r="F281">
        <v>19381963</v>
      </c>
      <c r="H281" s="1">
        <v>45334</v>
      </c>
      <c r="I281">
        <v>174.8</v>
      </c>
      <c r="J281">
        <v>175.39</v>
      </c>
      <c r="K281">
        <v>171.54</v>
      </c>
      <c r="L281">
        <v>172.34</v>
      </c>
      <c r="M281">
        <v>51050440</v>
      </c>
      <c r="O281" s="1">
        <v>45334</v>
      </c>
      <c r="P281">
        <v>147.88499999999999</v>
      </c>
      <c r="Q281">
        <v>148.79499999999999</v>
      </c>
      <c r="R281">
        <v>146.83799999999999</v>
      </c>
      <c r="S281">
        <v>146.99799999999999</v>
      </c>
      <c r="T281">
        <v>21642256</v>
      </c>
      <c r="V281" s="1">
        <v>45334</v>
      </c>
      <c r="W281">
        <v>626</v>
      </c>
      <c r="X281">
        <v>626.34500000000003</v>
      </c>
      <c r="Y281">
        <v>611.57500000000005</v>
      </c>
      <c r="Z281">
        <v>611.84</v>
      </c>
      <c r="AA281">
        <v>2317239</v>
      </c>
      <c r="AC281" s="1">
        <v>45334</v>
      </c>
      <c r="AD281">
        <v>290.82</v>
      </c>
      <c r="AE281">
        <v>291</v>
      </c>
      <c r="AF281">
        <v>287</v>
      </c>
      <c r="AG281">
        <v>287.32</v>
      </c>
      <c r="AH281">
        <v>3750035</v>
      </c>
      <c r="AJ281" s="1">
        <v>45334</v>
      </c>
      <c r="AK281">
        <v>162.82</v>
      </c>
      <c r="AL281">
        <v>163</v>
      </c>
      <c r="AM281">
        <v>156.57</v>
      </c>
      <c r="AN281">
        <v>157.47</v>
      </c>
      <c r="AO281">
        <v>6206020</v>
      </c>
      <c r="AQ281" s="1">
        <v>45334</v>
      </c>
      <c r="AR281">
        <v>147.52799999999999</v>
      </c>
      <c r="AS281">
        <v>150.273</v>
      </c>
      <c r="AT281">
        <v>147.23500000000001</v>
      </c>
      <c r="AU281">
        <v>148.83099999999999</v>
      </c>
      <c r="AV281">
        <v>6298270</v>
      </c>
      <c r="AX281" s="1">
        <v>45334</v>
      </c>
      <c r="AY281">
        <v>148.68</v>
      </c>
      <c r="AZ281">
        <v>157.345</v>
      </c>
      <c r="BA281">
        <v>148.34</v>
      </c>
      <c r="BB281">
        <v>153.80000000000001</v>
      </c>
      <c r="BC281">
        <v>7909487</v>
      </c>
      <c r="BE281" s="1">
        <v>45334</v>
      </c>
      <c r="BF281">
        <v>162.13999999999999</v>
      </c>
      <c r="BG281">
        <v>162.37</v>
      </c>
      <c r="BH281">
        <v>161.095</v>
      </c>
      <c r="BI281">
        <v>161.76</v>
      </c>
      <c r="BJ281">
        <v>3261934</v>
      </c>
      <c r="BL281" s="1">
        <v>45334</v>
      </c>
      <c r="BM281">
        <v>289.85000000000002</v>
      </c>
      <c r="BN281">
        <v>302.02999999999997</v>
      </c>
      <c r="BO281">
        <v>289.85000000000002</v>
      </c>
      <c r="BP281">
        <v>297.91000000000003</v>
      </c>
      <c r="BQ281">
        <v>2054998</v>
      </c>
      <c r="BS281" s="1">
        <v>45334</v>
      </c>
      <c r="BT281">
        <v>493.34</v>
      </c>
      <c r="BU281">
        <v>495.63299999999998</v>
      </c>
      <c r="BV281">
        <v>492.42399999999998</v>
      </c>
      <c r="BW281">
        <v>493.15300000000002</v>
      </c>
      <c r="BX281">
        <v>57399058</v>
      </c>
    </row>
    <row r="282" spans="1:76" x14ac:dyDescent="0.45">
      <c r="A282" s="1">
        <v>45335</v>
      </c>
      <c r="B282">
        <v>456.87</v>
      </c>
      <c r="C282">
        <v>467.89</v>
      </c>
      <c r="D282">
        <v>455.09</v>
      </c>
      <c r="E282">
        <v>460.12</v>
      </c>
      <c r="F282">
        <v>20916602</v>
      </c>
      <c r="H282" s="1">
        <v>45335</v>
      </c>
      <c r="I282">
        <v>167.73</v>
      </c>
      <c r="J282">
        <v>170.95</v>
      </c>
      <c r="K282">
        <v>165.75</v>
      </c>
      <c r="L282">
        <v>168.64</v>
      </c>
      <c r="M282">
        <v>56345122</v>
      </c>
      <c r="O282" s="1">
        <v>45335</v>
      </c>
      <c r="P282">
        <v>144.39699999999999</v>
      </c>
      <c r="Q282">
        <v>146.14099999999999</v>
      </c>
      <c r="R282">
        <v>143.17099999999999</v>
      </c>
      <c r="S282">
        <v>144.61600000000001</v>
      </c>
      <c r="T282">
        <v>27938644</v>
      </c>
      <c r="V282" s="1">
        <v>45335</v>
      </c>
      <c r="W282">
        <v>596.70000000000005</v>
      </c>
      <c r="X282">
        <v>608.39</v>
      </c>
      <c r="Y282">
        <v>590</v>
      </c>
      <c r="Z282">
        <v>601.89</v>
      </c>
      <c r="AA282">
        <v>2985238</v>
      </c>
      <c r="AC282" s="1">
        <v>45335</v>
      </c>
      <c r="AD282">
        <v>280.41000000000003</v>
      </c>
      <c r="AE282">
        <v>283.42989999999998</v>
      </c>
      <c r="AF282">
        <v>276.42230000000001</v>
      </c>
      <c r="AG282">
        <v>281.14999999999998</v>
      </c>
      <c r="AH282">
        <v>4956553</v>
      </c>
      <c r="AJ282" s="1">
        <v>45335</v>
      </c>
      <c r="AK282">
        <v>153</v>
      </c>
      <c r="AL282">
        <v>156.096</v>
      </c>
      <c r="AM282">
        <v>150.04599999999999</v>
      </c>
      <c r="AN282">
        <v>154.75200000000001</v>
      </c>
      <c r="AO282">
        <v>8929390</v>
      </c>
      <c r="AQ282" s="1">
        <v>45335</v>
      </c>
      <c r="AR282">
        <v>147.054</v>
      </c>
      <c r="AS282">
        <v>148.73400000000001</v>
      </c>
      <c r="AT282">
        <v>145.37100000000001</v>
      </c>
      <c r="AU282">
        <v>147.155</v>
      </c>
      <c r="AV282">
        <v>6726575</v>
      </c>
      <c r="AX282" s="1">
        <v>45335</v>
      </c>
      <c r="AY282">
        <v>149.21</v>
      </c>
      <c r="AZ282">
        <v>153.02000000000001</v>
      </c>
      <c r="BA282">
        <v>148.58000000000001</v>
      </c>
      <c r="BB282">
        <v>150.82</v>
      </c>
      <c r="BC282">
        <v>11801679</v>
      </c>
      <c r="BE282" s="1">
        <v>45335</v>
      </c>
      <c r="BF282">
        <v>162.13999999999999</v>
      </c>
      <c r="BG282">
        <v>162.91</v>
      </c>
      <c r="BH282">
        <v>159.97999999999999</v>
      </c>
      <c r="BI282">
        <v>161.47999999999999</v>
      </c>
      <c r="BJ282">
        <v>4783663</v>
      </c>
      <c r="BL282" s="1">
        <v>45335</v>
      </c>
      <c r="BM282">
        <v>291.55</v>
      </c>
      <c r="BN282">
        <v>295.3</v>
      </c>
      <c r="BO282">
        <v>290.60000000000002</v>
      </c>
      <c r="BP282">
        <v>292.64999999999998</v>
      </c>
      <c r="BQ282">
        <v>2610670</v>
      </c>
      <c r="BS282" s="1">
        <v>45335</v>
      </c>
      <c r="BT282">
        <v>486.80399999999997</v>
      </c>
      <c r="BU282">
        <v>489.32299999999998</v>
      </c>
      <c r="BV282">
        <v>483.048</v>
      </c>
      <c r="BW282">
        <v>486.36099999999999</v>
      </c>
      <c r="BX282">
        <v>114894252</v>
      </c>
    </row>
    <row r="283" spans="1:76" x14ac:dyDescent="0.45">
      <c r="A283" s="1">
        <v>45336</v>
      </c>
      <c r="B283">
        <v>467.93</v>
      </c>
      <c r="C283">
        <v>474.11</v>
      </c>
      <c r="D283">
        <v>466.09010000000001</v>
      </c>
      <c r="E283">
        <v>473.28</v>
      </c>
      <c r="F283">
        <v>16858401</v>
      </c>
      <c r="H283" s="1">
        <v>45336</v>
      </c>
      <c r="I283">
        <v>169.21</v>
      </c>
      <c r="J283">
        <v>171.21</v>
      </c>
      <c r="K283">
        <v>168.28</v>
      </c>
      <c r="L283">
        <v>170.98</v>
      </c>
      <c r="M283">
        <v>42815544</v>
      </c>
      <c r="O283" s="1">
        <v>45336</v>
      </c>
      <c r="P283">
        <v>145.553</v>
      </c>
      <c r="Q283">
        <v>145.99100000000001</v>
      </c>
      <c r="R283">
        <v>143.57300000000001</v>
      </c>
      <c r="S283">
        <v>145.41300000000001</v>
      </c>
      <c r="T283">
        <v>22786470</v>
      </c>
      <c r="V283" s="1">
        <v>45336</v>
      </c>
      <c r="W283">
        <v>605.85</v>
      </c>
      <c r="X283">
        <v>610.33000000000004</v>
      </c>
      <c r="Y283">
        <v>602.5</v>
      </c>
      <c r="Z283">
        <v>604.66</v>
      </c>
      <c r="AA283">
        <v>1615119</v>
      </c>
      <c r="AC283" s="1">
        <v>45336</v>
      </c>
      <c r="AD283">
        <v>285</v>
      </c>
      <c r="AE283">
        <v>289.45999999999998</v>
      </c>
      <c r="AF283">
        <v>284.64</v>
      </c>
      <c r="AG283">
        <v>289.14999999999998</v>
      </c>
      <c r="AH283">
        <v>3850721</v>
      </c>
      <c r="AJ283" s="1">
        <v>45336</v>
      </c>
      <c r="AK283">
        <v>157</v>
      </c>
      <c r="AL283">
        <v>158.45599999999999</v>
      </c>
      <c r="AM283">
        <v>155.25800000000001</v>
      </c>
      <c r="AN283">
        <v>158.4</v>
      </c>
      <c r="AO283">
        <v>3870625</v>
      </c>
      <c r="AQ283" s="1">
        <v>45336</v>
      </c>
      <c r="AR283">
        <v>146.90299999999999</v>
      </c>
      <c r="AS283">
        <v>148.042</v>
      </c>
      <c r="AT283">
        <v>145.09</v>
      </c>
      <c r="AU283">
        <v>146.78899999999999</v>
      </c>
      <c r="AV283">
        <v>6461463</v>
      </c>
      <c r="AX283" s="1">
        <v>45336</v>
      </c>
      <c r="AY283">
        <v>146.16</v>
      </c>
      <c r="AZ283">
        <v>149.53</v>
      </c>
      <c r="BA283">
        <v>142.57</v>
      </c>
      <c r="BB283">
        <v>148.19999999999999</v>
      </c>
      <c r="BC283">
        <v>16021806</v>
      </c>
      <c r="BE283" s="1">
        <v>45336</v>
      </c>
      <c r="BF283">
        <v>161.72</v>
      </c>
      <c r="BG283">
        <v>161.99</v>
      </c>
      <c r="BH283">
        <v>160.91499999999999</v>
      </c>
      <c r="BI283">
        <v>161.41999999999999</v>
      </c>
      <c r="BJ283">
        <v>3782458</v>
      </c>
      <c r="BL283" s="1">
        <v>45336</v>
      </c>
      <c r="BM283">
        <v>294.23</v>
      </c>
      <c r="BN283">
        <v>294.79000000000002</v>
      </c>
      <c r="BO283">
        <v>286.54000000000002</v>
      </c>
      <c r="BP283">
        <v>287.27999999999997</v>
      </c>
      <c r="BQ283">
        <v>1258300</v>
      </c>
      <c r="BS283" s="1">
        <v>45336</v>
      </c>
      <c r="BT283">
        <v>489.02800000000002</v>
      </c>
      <c r="BU283">
        <v>491.27300000000002</v>
      </c>
      <c r="BV283">
        <v>486.67500000000001</v>
      </c>
      <c r="BW283">
        <v>490.78100000000001</v>
      </c>
      <c r="BX283">
        <v>69473244</v>
      </c>
    </row>
    <row r="284" spans="1:76" x14ac:dyDescent="0.45">
      <c r="A284" s="1">
        <v>45337</v>
      </c>
      <c r="B284">
        <v>475.28</v>
      </c>
      <c r="C284">
        <v>488.62</v>
      </c>
      <c r="D284">
        <v>472.22</v>
      </c>
      <c r="E284">
        <v>484.03</v>
      </c>
      <c r="F284">
        <v>24212326</v>
      </c>
      <c r="H284" s="1">
        <v>45337</v>
      </c>
      <c r="I284">
        <v>170.58</v>
      </c>
      <c r="J284">
        <v>171.17</v>
      </c>
      <c r="K284">
        <v>167.59</v>
      </c>
      <c r="L284">
        <v>169.8</v>
      </c>
      <c r="M284">
        <v>49855196</v>
      </c>
      <c r="O284" s="1">
        <v>45337</v>
      </c>
      <c r="P284">
        <v>142.624</v>
      </c>
      <c r="Q284">
        <v>143.001</v>
      </c>
      <c r="R284">
        <v>139.953</v>
      </c>
      <c r="S284">
        <v>142.25399999999999</v>
      </c>
      <c r="T284">
        <v>37726965</v>
      </c>
      <c r="V284" s="1">
        <v>45337</v>
      </c>
      <c r="W284">
        <v>606</v>
      </c>
      <c r="X284">
        <v>607.31579999999997</v>
      </c>
      <c r="Y284">
        <v>589.77</v>
      </c>
      <c r="Z284">
        <v>590.44000000000005</v>
      </c>
      <c r="AA284">
        <v>3677358</v>
      </c>
      <c r="AC284" s="1">
        <v>45337</v>
      </c>
      <c r="AD284">
        <v>291.33999999999997</v>
      </c>
      <c r="AE284">
        <v>292</v>
      </c>
      <c r="AF284">
        <v>288.01</v>
      </c>
      <c r="AG284">
        <v>291.94</v>
      </c>
      <c r="AH284">
        <v>3986522</v>
      </c>
      <c r="AJ284" s="1">
        <v>45337</v>
      </c>
      <c r="AK284">
        <v>159</v>
      </c>
      <c r="AL284">
        <v>159.68899999999999</v>
      </c>
      <c r="AM284">
        <v>155.97399999999999</v>
      </c>
      <c r="AN284">
        <v>156</v>
      </c>
      <c r="AO284">
        <v>5282810</v>
      </c>
      <c r="AQ284" s="1">
        <v>45337</v>
      </c>
      <c r="AR284">
        <v>147.352</v>
      </c>
      <c r="AS284">
        <v>147.749</v>
      </c>
      <c r="AT284">
        <v>145.751</v>
      </c>
      <c r="AU284">
        <v>147.27500000000001</v>
      </c>
      <c r="AV284">
        <v>7575619</v>
      </c>
      <c r="AX284" s="1">
        <v>45337</v>
      </c>
      <c r="AY284">
        <v>148.91</v>
      </c>
      <c r="AZ284">
        <v>158.27000000000001</v>
      </c>
      <c r="BA284">
        <v>148.75</v>
      </c>
      <c r="BB284">
        <v>157.69</v>
      </c>
      <c r="BC284">
        <v>11922986</v>
      </c>
      <c r="BE284" s="1">
        <v>45337</v>
      </c>
      <c r="BF284">
        <v>161.72</v>
      </c>
      <c r="BG284">
        <v>162.09</v>
      </c>
      <c r="BH284">
        <v>160.85499999999999</v>
      </c>
      <c r="BI284">
        <v>161.57</v>
      </c>
      <c r="BJ284">
        <v>3363766</v>
      </c>
      <c r="BL284" s="1">
        <v>45337</v>
      </c>
      <c r="BM284">
        <v>288</v>
      </c>
      <c r="BN284">
        <v>296.71109999999999</v>
      </c>
      <c r="BO284">
        <v>287.91000000000003</v>
      </c>
      <c r="BP284">
        <v>294.14</v>
      </c>
      <c r="BQ284">
        <v>1276337</v>
      </c>
      <c r="BS284" s="1">
        <v>45337</v>
      </c>
      <c r="BT284">
        <v>491.48899999999998</v>
      </c>
      <c r="BU284">
        <v>494.35399999999998</v>
      </c>
      <c r="BV284">
        <v>491.00200000000001</v>
      </c>
      <c r="BW284">
        <v>494.16699999999997</v>
      </c>
      <c r="BX284">
        <v>62661961</v>
      </c>
    </row>
    <row r="285" spans="1:76" x14ac:dyDescent="0.45">
      <c r="A285" s="1">
        <v>45338</v>
      </c>
      <c r="B285">
        <v>478.11</v>
      </c>
      <c r="C285">
        <v>478.96</v>
      </c>
      <c r="D285">
        <v>469.21</v>
      </c>
      <c r="E285">
        <v>473.32</v>
      </c>
      <c r="F285">
        <v>23324620</v>
      </c>
      <c r="H285" s="1">
        <v>45338</v>
      </c>
      <c r="I285">
        <v>168.74</v>
      </c>
      <c r="J285">
        <v>170.42</v>
      </c>
      <c r="K285">
        <v>167.17</v>
      </c>
      <c r="L285">
        <v>169.51</v>
      </c>
      <c r="M285">
        <v>48107744</v>
      </c>
      <c r="O285" s="1">
        <v>45338</v>
      </c>
      <c r="P285">
        <v>142.47399999999999</v>
      </c>
      <c r="Q285">
        <v>142.672</v>
      </c>
      <c r="R285">
        <v>139.63300000000001</v>
      </c>
      <c r="S285">
        <v>140.01300000000001</v>
      </c>
      <c r="T285">
        <v>31583004</v>
      </c>
      <c r="V285" s="1">
        <v>45338</v>
      </c>
      <c r="W285">
        <v>589.9</v>
      </c>
      <c r="X285">
        <v>590.13829999999996</v>
      </c>
      <c r="Y285">
        <v>546.37</v>
      </c>
      <c r="Z285">
        <v>546.66</v>
      </c>
      <c r="AA285">
        <v>10328353</v>
      </c>
      <c r="AC285" s="1">
        <v>45338</v>
      </c>
      <c r="AD285">
        <v>292</v>
      </c>
      <c r="AE285">
        <v>292.07</v>
      </c>
      <c r="AF285">
        <v>287.88</v>
      </c>
      <c r="AG285">
        <v>289.72000000000003</v>
      </c>
      <c r="AH285">
        <v>4159391</v>
      </c>
      <c r="AJ285" s="1">
        <v>45338</v>
      </c>
      <c r="AK285">
        <v>154.85400000000001</v>
      </c>
      <c r="AL285">
        <v>155.9</v>
      </c>
      <c r="AM285">
        <v>152.934</v>
      </c>
      <c r="AN285">
        <v>153</v>
      </c>
      <c r="AO285">
        <v>5708745</v>
      </c>
      <c r="AQ285" s="1">
        <v>45338</v>
      </c>
      <c r="AR285">
        <v>147.41399999999999</v>
      </c>
      <c r="AS285">
        <v>147.49199999999999</v>
      </c>
      <c r="AT285">
        <v>145.637</v>
      </c>
      <c r="AU285">
        <v>145.94900000000001</v>
      </c>
      <c r="AV285">
        <v>5340635</v>
      </c>
      <c r="AX285" s="1">
        <v>45338</v>
      </c>
      <c r="AY285">
        <v>156.1</v>
      </c>
      <c r="AZ285">
        <v>156.1</v>
      </c>
      <c r="BA285">
        <v>151.78</v>
      </c>
      <c r="BB285">
        <v>152.51</v>
      </c>
      <c r="BC285">
        <v>6520114</v>
      </c>
      <c r="BE285" s="1">
        <v>45338</v>
      </c>
      <c r="BF285">
        <v>161.22999999999999</v>
      </c>
      <c r="BG285">
        <v>161.36000000000001</v>
      </c>
      <c r="BH285">
        <v>159.61500000000001</v>
      </c>
      <c r="BI285">
        <v>160.41</v>
      </c>
      <c r="BJ285">
        <v>4594388</v>
      </c>
      <c r="BL285" s="1">
        <v>45338</v>
      </c>
      <c r="BM285">
        <v>295.40499999999997</v>
      </c>
      <c r="BN285">
        <v>295.40499999999997</v>
      </c>
      <c r="BO285">
        <v>291.01</v>
      </c>
      <c r="BP285">
        <v>293</v>
      </c>
      <c r="BQ285">
        <v>2053171</v>
      </c>
      <c r="BS285" s="1">
        <v>45338</v>
      </c>
      <c r="BT285">
        <v>493.86200000000002</v>
      </c>
      <c r="BU285">
        <v>495.012</v>
      </c>
      <c r="BV285">
        <v>490.95800000000003</v>
      </c>
      <c r="BW285">
        <v>491.70600000000002</v>
      </c>
      <c r="BX285">
        <v>76731748</v>
      </c>
    </row>
    <row r="286" spans="1:76" x14ac:dyDescent="0.45">
      <c r="A286" s="1">
        <v>45342</v>
      </c>
      <c r="B286">
        <v>469.71499999999997</v>
      </c>
      <c r="C286">
        <v>476.18</v>
      </c>
      <c r="D286">
        <v>466.56</v>
      </c>
      <c r="E286">
        <v>471.75</v>
      </c>
      <c r="F286">
        <v>18015523</v>
      </c>
      <c r="H286" s="1">
        <v>45342</v>
      </c>
      <c r="I286">
        <v>167.83</v>
      </c>
      <c r="J286">
        <v>168.71</v>
      </c>
      <c r="K286">
        <v>165.74</v>
      </c>
      <c r="L286">
        <v>167.08</v>
      </c>
      <c r="M286">
        <v>41980326</v>
      </c>
      <c r="O286" s="1">
        <v>45342</v>
      </c>
      <c r="P286">
        <v>139.15100000000001</v>
      </c>
      <c r="Q286">
        <v>141.56700000000001</v>
      </c>
      <c r="R286">
        <v>138.98599999999999</v>
      </c>
      <c r="S286">
        <v>140.61000000000001</v>
      </c>
      <c r="T286">
        <v>25026104</v>
      </c>
      <c r="V286" s="1">
        <v>45342</v>
      </c>
      <c r="W286">
        <v>531.495</v>
      </c>
      <c r="X286">
        <v>545.88</v>
      </c>
      <c r="Y286">
        <v>528.01</v>
      </c>
      <c r="Z286">
        <v>541.91</v>
      </c>
      <c r="AA286">
        <v>6567568</v>
      </c>
      <c r="AC286" s="1">
        <v>45342</v>
      </c>
      <c r="AD286">
        <v>289.5</v>
      </c>
      <c r="AE286">
        <v>290.85000000000002</v>
      </c>
      <c r="AF286">
        <v>284.15499999999997</v>
      </c>
      <c r="AG286">
        <v>286.39</v>
      </c>
      <c r="AH286">
        <v>4285328</v>
      </c>
      <c r="AJ286" s="1">
        <v>45342</v>
      </c>
      <c r="AK286">
        <v>150.61600000000001</v>
      </c>
      <c r="AL286">
        <v>151.85599999999999</v>
      </c>
      <c r="AM286">
        <v>147.548</v>
      </c>
      <c r="AN286">
        <v>150.56800000000001</v>
      </c>
      <c r="AO286">
        <v>7427505</v>
      </c>
      <c r="AQ286" s="1">
        <v>45342</v>
      </c>
      <c r="AR286">
        <v>145.63800000000001</v>
      </c>
      <c r="AS286">
        <v>146.471</v>
      </c>
      <c r="AT286">
        <v>144.83600000000001</v>
      </c>
      <c r="AU286">
        <v>145.32</v>
      </c>
      <c r="AV286">
        <v>6492558</v>
      </c>
      <c r="AX286" s="1">
        <v>45342</v>
      </c>
      <c r="AY286">
        <v>150.31</v>
      </c>
      <c r="AZ286">
        <v>150.68</v>
      </c>
      <c r="BA286">
        <v>145.88</v>
      </c>
      <c r="BB286">
        <v>148.15</v>
      </c>
      <c r="BC286">
        <v>5229688</v>
      </c>
      <c r="BE286" s="1">
        <v>45342</v>
      </c>
      <c r="BF286">
        <v>161.30000000000001</v>
      </c>
      <c r="BG286">
        <v>163.36000000000001</v>
      </c>
      <c r="BH286">
        <v>161.30000000000001</v>
      </c>
      <c r="BI286">
        <v>162.05000000000001</v>
      </c>
      <c r="BJ286">
        <v>4066747</v>
      </c>
      <c r="BL286" s="1">
        <v>45342</v>
      </c>
      <c r="BM286">
        <v>291.70999999999998</v>
      </c>
      <c r="BN286">
        <v>297.51</v>
      </c>
      <c r="BO286">
        <v>289.11500000000001</v>
      </c>
      <c r="BP286">
        <v>295.13</v>
      </c>
      <c r="BQ286">
        <v>2029505</v>
      </c>
      <c r="BS286" s="1">
        <v>45342</v>
      </c>
      <c r="BT286">
        <v>489.94299999999998</v>
      </c>
      <c r="BU286">
        <v>490.62299999999999</v>
      </c>
      <c r="BV286">
        <v>486.72500000000002</v>
      </c>
      <c r="BW286">
        <v>488.99799999999999</v>
      </c>
      <c r="BX286">
        <v>72875309</v>
      </c>
    </row>
    <row r="287" spans="1:76" x14ac:dyDescent="0.45">
      <c r="A287" s="1">
        <v>45343</v>
      </c>
      <c r="B287">
        <v>466.5</v>
      </c>
      <c r="C287">
        <v>469</v>
      </c>
      <c r="D287">
        <v>461.79</v>
      </c>
      <c r="E287">
        <v>468.03</v>
      </c>
      <c r="F287">
        <v>12977050</v>
      </c>
      <c r="H287" s="1">
        <v>45343</v>
      </c>
      <c r="I287">
        <v>168.94</v>
      </c>
      <c r="J287">
        <v>170.23</v>
      </c>
      <c r="K287">
        <v>167.14</v>
      </c>
      <c r="L287">
        <v>168.59</v>
      </c>
      <c r="M287">
        <v>44575623</v>
      </c>
      <c r="O287" s="1">
        <v>45343</v>
      </c>
      <c r="P287">
        <v>140.93899999999999</v>
      </c>
      <c r="Q287">
        <v>142.17400000000001</v>
      </c>
      <c r="R287">
        <v>140.167</v>
      </c>
      <c r="S287">
        <v>142.035</v>
      </c>
      <c r="T287">
        <v>23400208</v>
      </c>
      <c r="V287" s="1">
        <v>45343</v>
      </c>
      <c r="W287">
        <v>539.76</v>
      </c>
      <c r="X287">
        <v>542.56989999999996</v>
      </c>
      <c r="Y287">
        <v>529.36749999999995</v>
      </c>
      <c r="Z287">
        <v>538.52</v>
      </c>
      <c r="AA287">
        <v>4493535</v>
      </c>
      <c r="AC287" s="1">
        <v>45343</v>
      </c>
      <c r="AD287">
        <v>280.07</v>
      </c>
      <c r="AE287">
        <v>283.57</v>
      </c>
      <c r="AF287">
        <v>278.35500000000002</v>
      </c>
      <c r="AG287">
        <v>283.55</v>
      </c>
      <c r="AH287">
        <v>3799041</v>
      </c>
      <c r="AJ287" s="1">
        <v>45343</v>
      </c>
      <c r="AK287">
        <v>147.398</v>
      </c>
      <c r="AL287">
        <v>149.71600000000001</v>
      </c>
      <c r="AM287">
        <v>146.10400000000001</v>
      </c>
      <c r="AN287">
        <v>149.58799999999999</v>
      </c>
      <c r="AO287">
        <v>4385930</v>
      </c>
      <c r="AQ287" s="1">
        <v>45343</v>
      </c>
      <c r="AR287">
        <v>145.93700000000001</v>
      </c>
      <c r="AS287">
        <v>147.357</v>
      </c>
      <c r="AT287">
        <v>145.661</v>
      </c>
      <c r="AU287">
        <v>146.9</v>
      </c>
      <c r="AV287">
        <v>5844729</v>
      </c>
      <c r="AX287" s="1">
        <v>45343</v>
      </c>
      <c r="AY287">
        <v>145.97999999999999</v>
      </c>
      <c r="AZ287">
        <v>149.26</v>
      </c>
      <c r="BA287">
        <v>145.39599999999999</v>
      </c>
      <c r="BB287">
        <v>149.24</v>
      </c>
      <c r="BC287">
        <v>4570787</v>
      </c>
      <c r="BE287" s="1">
        <v>45343</v>
      </c>
      <c r="BF287">
        <v>162.81</v>
      </c>
      <c r="BG287">
        <v>164.08</v>
      </c>
      <c r="BH287">
        <v>162.72499999999999</v>
      </c>
      <c r="BI287">
        <v>164.05</v>
      </c>
      <c r="BJ287">
        <v>3928106</v>
      </c>
      <c r="BL287" s="1">
        <v>45343</v>
      </c>
      <c r="BM287">
        <v>294.42</v>
      </c>
      <c r="BN287">
        <v>294.8</v>
      </c>
      <c r="BO287">
        <v>286.88</v>
      </c>
      <c r="BP287">
        <v>287.3</v>
      </c>
      <c r="BQ287">
        <v>1236932</v>
      </c>
      <c r="BS287" s="1">
        <v>45343</v>
      </c>
      <c r="BT287">
        <v>487.68</v>
      </c>
      <c r="BU287">
        <v>489.601</v>
      </c>
      <c r="BV287">
        <v>485.84899999999999</v>
      </c>
      <c r="BW287">
        <v>489.44200000000001</v>
      </c>
      <c r="BX287">
        <v>60549772</v>
      </c>
    </row>
    <row r="288" spans="1:76" x14ac:dyDescent="0.45">
      <c r="A288" s="1">
        <v>45344</v>
      </c>
      <c r="B288">
        <v>480.24</v>
      </c>
      <c r="C288">
        <v>489.99</v>
      </c>
      <c r="D288">
        <v>476.06180000000001</v>
      </c>
      <c r="E288">
        <v>486.13</v>
      </c>
      <c r="F288">
        <v>21625805</v>
      </c>
      <c r="H288" s="1">
        <v>45344</v>
      </c>
      <c r="I288">
        <v>173.1</v>
      </c>
      <c r="J288">
        <v>174.8</v>
      </c>
      <c r="K288">
        <v>171.77</v>
      </c>
      <c r="L288">
        <v>174.58</v>
      </c>
      <c r="M288">
        <v>55392354</v>
      </c>
      <c r="O288" s="1">
        <v>45344</v>
      </c>
      <c r="P288">
        <v>144.40700000000001</v>
      </c>
      <c r="Q288">
        <v>144.476</v>
      </c>
      <c r="R288">
        <v>142.28399999999999</v>
      </c>
      <c r="S288">
        <v>143.56899999999999</v>
      </c>
      <c r="T288">
        <v>27290465</v>
      </c>
      <c r="V288" s="1">
        <v>45344</v>
      </c>
      <c r="W288">
        <v>553.94000000000005</v>
      </c>
      <c r="X288">
        <v>555.54989999999998</v>
      </c>
      <c r="Y288">
        <v>534.55999999999995</v>
      </c>
      <c r="Z288">
        <v>537.57000000000005</v>
      </c>
      <c r="AA288">
        <v>5023397</v>
      </c>
      <c r="AC288" s="1">
        <v>45344</v>
      </c>
      <c r="AD288">
        <v>292</v>
      </c>
      <c r="AE288">
        <v>294.63</v>
      </c>
      <c r="AF288">
        <v>291.39999999999998</v>
      </c>
      <c r="AG288">
        <v>293.64999999999998</v>
      </c>
      <c r="AH288">
        <v>5264297</v>
      </c>
      <c r="AJ288" s="1">
        <v>45344</v>
      </c>
      <c r="AK288">
        <v>155</v>
      </c>
      <c r="AL288">
        <v>158.374</v>
      </c>
      <c r="AM288">
        <v>153.52600000000001</v>
      </c>
      <c r="AN288">
        <v>153.84200000000001</v>
      </c>
      <c r="AO288">
        <v>10730910</v>
      </c>
      <c r="AQ288" s="1">
        <v>45344</v>
      </c>
      <c r="AR288">
        <v>149.374</v>
      </c>
      <c r="AS288">
        <v>153.846</v>
      </c>
      <c r="AT288">
        <v>148.227</v>
      </c>
      <c r="AU288">
        <v>153.21899999999999</v>
      </c>
      <c r="AV288">
        <v>12070571</v>
      </c>
      <c r="AX288" s="1">
        <v>45344</v>
      </c>
      <c r="AY288">
        <v>151.02000000000001</v>
      </c>
      <c r="AZ288">
        <v>155.69999999999999</v>
      </c>
      <c r="BA288">
        <v>150.26499999999999</v>
      </c>
      <c r="BB288">
        <v>155.26</v>
      </c>
      <c r="BC288">
        <v>6115025</v>
      </c>
      <c r="BE288" s="1">
        <v>45344</v>
      </c>
      <c r="BF288">
        <v>163.37</v>
      </c>
      <c r="BG288">
        <v>164.5</v>
      </c>
      <c r="BH288">
        <v>162.79</v>
      </c>
      <c r="BI288">
        <v>163.55000000000001</v>
      </c>
      <c r="BJ288">
        <v>4394854</v>
      </c>
      <c r="BL288" s="1">
        <v>45344</v>
      </c>
      <c r="BM288">
        <v>287.86</v>
      </c>
      <c r="BN288">
        <v>297.27999999999997</v>
      </c>
      <c r="BO288">
        <v>284.92500000000001</v>
      </c>
      <c r="BP288">
        <v>297</v>
      </c>
      <c r="BQ288">
        <v>2380907</v>
      </c>
      <c r="BS288" s="1">
        <v>45344</v>
      </c>
      <c r="BT288">
        <v>496.13600000000002</v>
      </c>
      <c r="BU288">
        <v>500.54599999999999</v>
      </c>
      <c r="BV288">
        <v>495.161</v>
      </c>
      <c r="BW288">
        <v>499.57100000000003</v>
      </c>
      <c r="BX288">
        <v>77615157</v>
      </c>
    </row>
    <row r="289" spans="1:76" x14ac:dyDescent="0.45">
      <c r="A289" s="1">
        <v>45345</v>
      </c>
      <c r="B289">
        <v>488.05</v>
      </c>
      <c r="C289">
        <v>494.35989999999998</v>
      </c>
      <c r="D289">
        <v>482.34820000000002</v>
      </c>
      <c r="E289">
        <v>484.03</v>
      </c>
      <c r="F289">
        <v>18374286</v>
      </c>
      <c r="H289" s="1">
        <v>45345</v>
      </c>
      <c r="I289">
        <v>174.28</v>
      </c>
      <c r="J289">
        <v>175.75</v>
      </c>
      <c r="K289">
        <v>173.7</v>
      </c>
      <c r="L289">
        <v>174.99</v>
      </c>
      <c r="M289">
        <v>59715243</v>
      </c>
      <c r="O289" s="1">
        <v>45345</v>
      </c>
      <c r="P289">
        <v>143.15100000000001</v>
      </c>
      <c r="Q289">
        <v>144.15700000000001</v>
      </c>
      <c r="R289">
        <v>142.91200000000001</v>
      </c>
      <c r="S289">
        <v>143.44</v>
      </c>
      <c r="T289">
        <v>19564418</v>
      </c>
      <c r="V289" s="1">
        <v>45345</v>
      </c>
      <c r="W289">
        <v>543.49</v>
      </c>
      <c r="X289">
        <v>557.17999999999995</v>
      </c>
      <c r="Y289">
        <v>541.48</v>
      </c>
      <c r="Z289">
        <v>553.44000000000005</v>
      </c>
      <c r="AA289">
        <v>4546484</v>
      </c>
      <c r="AC289" s="1">
        <v>45345</v>
      </c>
      <c r="AD289">
        <v>298</v>
      </c>
      <c r="AE289">
        <v>298</v>
      </c>
      <c r="AF289">
        <v>291.08</v>
      </c>
      <c r="AG289">
        <v>292.8</v>
      </c>
      <c r="AH289">
        <v>4416764</v>
      </c>
      <c r="AJ289" s="1">
        <v>45345</v>
      </c>
      <c r="AK289">
        <v>155.07</v>
      </c>
      <c r="AL289">
        <v>156.994</v>
      </c>
      <c r="AM289">
        <v>153.316</v>
      </c>
      <c r="AN289">
        <v>154.19399999999999</v>
      </c>
      <c r="AO289">
        <v>6486820</v>
      </c>
      <c r="AQ289" s="1">
        <v>45345</v>
      </c>
      <c r="AR289">
        <v>145.21899999999999</v>
      </c>
      <c r="AS289">
        <v>145.21899999999999</v>
      </c>
      <c r="AT289">
        <v>137.09200000000001</v>
      </c>
      <c r="AU289">
        <v>137.667</v>
      </c>
      <c r="AV289">
        <v>24409183</v>
      </c>
      <c r="AX289" s="1">
        <v>45345</v>
      </c>
      <c r="AY289">
        <v>153.27000000000001</v>
      </c>
      <c r="AZ289">
        <v>155.30000000000001</v>
      </c>
      <c r="BA289">
        <v>150.82499999999999</v>
      </c>
      <c r="BB289">
        <v>152.66</v>
      </c>
      <c r="BC289">
        <v>4851068</v>
      </c>
      <c r="BE289" s="1">
        <v>45345</v>
      </c>
      <c r="BF289">
        <v>163.38</v>
      </c>
      <c r="BG289">
        <v>165.51</v>
      </c>
      <c r="BH289">
        <v>163.38</v>
      </c>
      <c r="BI289">
        <v>164.34</v>
      </c>
      <c r="BJ289">
        <v>3910508</v>
      </c>
      <c r="BL289" s="1">
        <v>45345</v>
      </c>
      <c r="BM289">
        <v>295.13</v>
      </c>
      <c r="BN289">
        <v>302</v>
      </c>
      <c r="BO289">
        <v>294.14999999999998</v>
      </c>
      <c r="BP289">
        <v>299.42</v>
      </c>
      <c r="BQ289">
        <v>1475341</v>
      </c>
      <c r="BS289" s="1">
        <v>45345</v>
      </c>
      <c r="BT289">
        <v>501.31299999999999</v>
      </c>
      <c r="BU289">
        <v>502.16</v>
      </c>
      <c r="BV289">
        <v>499.17700000000002</v>
      </c>
      <c r="BW289">
        <v>499.916</v>
      </c>
      <c r="BX289">
        <v>62295087</v>
      </c>
    </row>
    <row r="290" spans="1:76" x14ac:dyDescent="0.45">
      <c r="A290" s="1">
        <v>45348</v>
      </c>
      <c r="B290">
        <v>483.47</v>
      </c>
      <c r="C290">
        <v>486.14</v>
      </c>
      <c r="D290">
        <v>480.6</v>
      </c>
      <c r="E290">
        <v>481.74</v>
      </c>
      <c r="F290">
        <v>12101415</v>
      </c>
      <c r="H290" s="1">
        <v>45348</v>
      </c>
      <c r="I290">
        <v>175.7</v>
      </c>
      <c r="J290">
        <v>176.37</v>
      </c>
      <c r="K290">
        <v>174.26</v>
      </c>
      <c r="L290">
        <v>174.73</v>
      </c>
      <c r="M290">
        <v>44368614</v>
      </c>
      <c r="O290" s="1">
        <v>45348</v>
      </c>
      <c r="P290">
        <v>141.62700000000001</v>
      </c>
      <c r="Q290">
        <v>141.92500000000001</v>
      </c>
      <c r="R290">
        <v>136.893</v>
      </c>
      <c r="S290">
        <v>137.07300000000001</v>
      </c>
      <c r="T290">
        <v>53836251</v>
      </c>
      <c r="V290" s="1">
        <v>45348</v>
      </c>
      <c r="W290">
        <v>556.55999999999995</v>
      </c>
      <c r="X290">
        <v>570.6</v>
      </c>
      <c r="Y290">
        <v>556.55999999999995</v>
      </c>
      <c r="Z290">
        <v>560.48</v>
      </c>
      <c r="AA290">
        <v>4251153</v>
      </c>
      <c r="AC290" s="1">
        <v>45348</v>
      </c>
      <c r="AD290">
        <v>295.58999999999997</v>
      </c>
      <c r="AE290">
        <v>303.82990000000001</v>
      </c>
      <c r="AF290">
        <v>295</v>
      </c>
      <c r="AG290">
        <v>300.39</v>
      </c>
      <c r="AH290">
        <v>8719272</v>
      </c>
      <c r="AJ290" s="1">
        <v>45348</v>
      </c>
      <c r="AK290">
        <v>154.93799999999999</v>
      </c>
      <c r="AL290">
        <v>158.11799999999999</v>
      </c>
      <c r="AM290">
        <v>154.9</v>
      </c>
      <c r="AN290">
        <v>155.93199999999999</v>
      </c>
      <c r="AO290">
        <v>5604065</v>
      </c>
      <c r="AQ290" s="1">
        <v>45348</v>
      </c>
      <c r="AR290">
        <v>139.76300000000001</v>
      </c>
      <c r="AS290">
        <v>140.81700000000001</v>
      </c>
      <c r="AT290">
        <v>137.34100000000001</v>
      </c>
      <c r="AU290">
        <v>137.422</v>
      </c>
      <c r="AV290">
        <v>11037757</v>
      </c>
      <c r="AX290" s="1">
        <v>45348</v>
      </c>
      <c r="AY290">
        <v>149.96</v>
      </c>
      <c r="AZ290">
        <v>150.18</v>
      </c>
      <c r="BA290">
        <v>148.56</v>
      </c>
      <c r="BB290">
        <v>149.27000000000001</v>
      </c>
      <c r="BC290">
        <v>5277943</v>
      </c>
      <c r="BE290" s="1">
        <v>45348</v>
      </c>
      <c r="BF290">
        <v>163.19999999999999</v>
      </c>
      <c r="BG290">
        <v>164.38</v>
      </c>
      <c r="BH290">
        <v>162.9</v>
      </c>
      <c r="BI290">
        <v>163.91</v>
      </c>
      <c r="BJ290">
        <v>3907626</v>
      </c>
      <c r="BL290" s="1">
        <v>45348</v>
      </c>
      <c r="BM290">
        <v>298.64999999999998</v>
      </c>
      <c r="BN290">
        <v>306.77</v>
      </c>
      <c r="BO290">
        <v>288.13</v>
      </c>
      <c r="BP290">
        <v>292.64</v>
      </c>
      <c r="BQ290">
        <v>4509038</v>
      </c>
      <c r="BS290" s="1">
        <v>45348</v>
      </c>
      <c r="BT290">
        <v>500.358</v>
      </c>
      <c r="BU290">
        <v>500.80200000000002</v>
      </c>
      <c r="BV290">
        <v>497.95499999999998</v>
      </c>
      <c r="BW290">
        <v>498.08499999999998</v>
      </c>
      <c r="BX290">
        <v>51186451</v>
      </c>
    </row>
    <row r="291" spans="1:76" x14ac:dyDescent="0.45">
      <c r="A291" s="1">
        <v>45349</v>
      </c>
      <c r="B291">
        <v>479.97500000000002</v>
      </c>
      <c r="C291">
        <v>487.27</v>
      </c>
      <c r="D291">
        <v>479.92</v>
      </c>
      <c r="E291">
        <v>487.05</v>
      </c>
      <c r="F291">
        <v>10809595</v>
      </c>
      <c r="H291" s="1">
        <v>45349</v>
      </c>
      <c r="I291">
        <v>174.07499999999999</v>
      </c>
      <c r="J291">
        <v>174.62</v>
      </c>
      <c r="K291">
        <v>172.86</v>
      </c>
      <c r="L291">
        <v>173.54</v>
      </c>
      <c r="M291">
        <v>31141732</v>
      </c>
      <c r="O291" s="1">
        <v>45349</v>
      </c>
      <c r="P291">
        <v>137.52099999999999</v>
      </c>
      <c r="Q291">
        <v>138.74700000000001</v>
      </c>
      <c r="R291">
        <v>136.595</v>
      </c>
      <c r="S291">
        <v>138.37799999999999</v>
      </c>
      <c r="T291">
        <v>33219177</v>
      </c>
      <c r="V291" s="1">
        <v>45349</v>
      </c>
      <c r="W291">
        <v>565.91</v>
      </c>
      <c r="X291">
        <v>565.91</v>
      </c>
      <c r="Y291">
        <v>548.54</v>
      </c>
      <c r="Z291">
        <v>552.49</v>
      </c>
      <c r="AA291">
        <v>3247572</v>
      </c>
      <c r="AC291" s="1">
        <v>45349</v>
      </c>
      <c r="AD291">
        <v>301.58</v>
      </c>
      <c r="AE291">
        <v>301.75</v>
      </c>
      <c r="AF291">
        <v>296.60000000000002</v>
      </c>
      <c r="AG291">
        <v>299.5</v>
      </c>
      <c r="AH291">
        <v>6178811</v>
      </c>
      <c r="AJ291" s="1">
        <v>45349</v>
      </c>
      <c r="AK291">
        <v>156.452</v>
      </c>
      <c r="AL291">
        <v>156.798</v>
      </c>
      <c r="AM291">
        <v>151.392</v>
      </c>
      <c r="AN291">
        <v>153.428</v>
      </c>
      <c r="AO291">
        <v>7069985</v>
      </c>
      <c r="AQ291" s="1">
        <v>45349</v>
      </c>
      <c r="AR291">
        <v>138.072</v>
      </c>
      <c r="AS291">
        <v>138.75800000000001</v>
      </c>
      <c r="AT291">
        <v>135.994</v>
      </c>
      <c r="AU291">
        <v>136.57400000000001</v>
      </c>
      <c r="AV291">
        <v>10009374</v>
      </c>
      <c r="AX291" s="1">
        <v>45349</v>
      </c>
      <c r="AY291">
        <v>150</v>
      </c>
      <c r="AZ291">
        <v>152.47</v>
      </c>
      <c r="BA291">
        <v>149.22999999999999</v>
      </c>
      <c r="BB291">
        <v>152.06</v>
      </c>
      <c r="BC291">
        <v>4623715</v>
      </c>
      <c r="BE291" s="1">
        <v>45349</v>
      </c>
      <c r="BF291">
        <v>163.53</v>
      </c>
      <c r="BG291">
        <v>164.67</v>
      </c>
      <c r="BH291">
        <v>162.94</v>
      </c>
      <c r="BI291">
        <v>164.62</v>
      </c>
      <c r="BJ291">
        <v>3403830</v>
      </c>
      <c r="BL291" s="1">
        <v>45349</v>
      </c>
      <c r="BM291">
        <v>295.45999999999998</v>
      </c>
      <c r="BN291">
        <v>296.41000000000003</v>
      </c>
      <c r="BO291">
        <v>288.91000000000003</v>
      </c>
      <c r="BP291">
        <v>290</v>
      </c>
      <c r="BQ291">
        <v>1496741</v>
      </c>
      <c r="BS291" s="1">
        <v>45349</v>
      </c>
      <c r="BT291">
        <v>498.78500000000003</v>
      </c>
      <c r="BU291">
        <v>499.23599999999999</v>
      </c>
      <c r="BV291">
        <v>496.86500000000001</v>
      </c>
      <c r="BW291">
        <v>499.01</v>
      </c>
      <c r="BX291">
        <v>49629922</v>
      </c>
    </row>
    <row r="292" spans="1:76" x14ac:dyDescent="0.45">
      <c r="A292" s="1">
        <v>45350</v>
      </c>
      <c r="B292">
        <v>485</v>
      </c>
      <c r="C292">
        <v>491.05</v>
      </c>
      <c r="D292">
        <v>482.75</v>
      </c>
      <c r="E292">
        <v>484.02</v>
      </c>
      <c r="F292">
        <v>12715486</v>
      </c>
      <c r="H292" s="1">
        <v>45350</v>
      </c>
      <c r="I292">
        <v>172.44</v>
      </c>
      <c r="J292">
        <v>174.05</v>
      </c>
      <c r="K292">
        <v>172.27</v>
      </c>
      <c r="L292">
        <v>173.16</v>
      </c>
      <c r="M292">
        <v>28180482</v>
      </c>
      <c r="O292" s="1">
        <v>45350</v>
      </c>
      <c r="P292">
        <v>137.40199999999999</v>
      </c>
      <c r="Q292">
        <v>137.511</v>
      </c>
      <c r="R292">
        <v>134.92099999999999</v>
      </c>
      <c r="S292">
        <v>135.887</v>
      </c>
      <c r="T292">
        <v>37463877</v>
      </c>
      <c r="V292" s="1">
        <v>45350</v>
      </c>
      <c r="W292">
        <v>552</v>
      </c>
      <c r="X292">
        <v>557.20000000000005</v>
      </c>
      <c r="Y292">
        <v>549.76009999999997</v>
      </c>
      <c r="Z292">
        <v>551.82000000000005</v>
      </c>
      <c r="AA292">
        <v>2313223</v>
      </c>
      <c r="AC292" s="1">
        <v>45350</v>
      </c>
      <c r="AD292">
        <v>299.58</v>
      </c>
      <c r="AE292">
        <v>300.875</v>
      </c>
      <c r="AF292">
        <v>296.61</v>
      </c>
      <c r="AG292">
        <v>299.77</v>
      </c>
      <c r="AH292">
        <v>12490784</v>
      </c>
      <c r="AJ292" s="1">
        <v>45350</v>
      </c>
      <c r="AK292">
        <v>152.702</v>
      </c>
      <c r="AL292">
        <v>152.74600000000001</v>
      </c>
      <c r="AM292">
        <v>150.80000000000001</v>
      </c>
      <c r="AN292">
        <v>151.958</v>
      </c>
      <c r="AO292">
        <v>6333435</v>
      </c>
      <c r="AQ292" s="1">
        <v>45350</v>
      </c>
      <c r="AR292">
        <v>136.57400000000001</v>
      </c>
      <c r="AS292">
        <v>137.72300000000001</v>
      </c>
      <c r="AT292">
        <v>135.86199999999999</v>
      </c>
      <c r="AU292">
        <v>137.262</v>
      </c>
      <c r="AV292">
        <v>8648621</v>
      </c>
      <c r="AX292" s="1">
        <v>45350</v>
      </c>
      <c r="AY292">
        <v>152.03</v>
      </c>
      <c r="AZ292">
        <v>154.9</v>
      </c>
      <c r="BA292">
        <v>151.79</v>
      </c>
      <c r="BB292">
        <v>153.43</v>
      </c>
      <c r="BC292">
        <v>4329074</v>
      </c>
      <c r="BE292" s="1">
        <v>45350</v>
      </c>
      <c r="BF292">
        <v>164.21</v>
      </c>
      <c r="BG292">
        <v>164.57</v>
      </c>
      <c r="BH292">
        <v>163.16</v>
      </c>
      <c r="BI292">
        <v>163.80000000000001</v>
      </c>
      <c r="BJ292">
        <v>3353975</v>
      </c>
      <c r="BL292" s="1">
        <v>45350</v>
      </c>
      <c r="BM292">
        <v>287.22000000000003</v>
      </c>
      <c r="BN292">
        <v>290.45999999999998</v>
      </c>
      <c r="BO292">
        <v>286.95999999999998</v>
      </c>
      <c r="BP292">
        <v>288.33999999999997</v>
      </c>
      <c r="BQ292">
        <v>1147124</v>
      </c>
      <c r="BS292" s="1">
        <v>45350</v>
      </c>
      <c r="BT292">
        <v>497.435</v>
      </c>
      <c r="BU292">
        <v>498.93599999999998</v>
      </c>
      <c r="BV292">
        <v>497.07</v>
      </c>
      <c r="BW292">
        <v>498.35</v>
      </c>
      <c r="BX292">
        <v>57403479</v>
      </c>
    </row>
    <row r="293" spans="1:76" x14ac:dyDescent="0.45">
      <c r="A293" s="1">
        <v>45351</v>
      </c>
      <c r="B293">
        <v>488.44</v>
      </c>
      <c r="C293">
        <v>491.7</v>
      </c>
      <c r="D293">
        <v>482.61</v>
      </c>
      <c r="E293">
        <v>490.13</v>
      </c>
      <c r="F293">
        <v>17732045</v>
      </c>
      <c r="H293" s="1">
        <v>45351</v>
      </c>
      <c r="I293">
        <v>173.01</v>
      </c>
      <c r="J293">
        <v>177.22</v>
      </c>
      <c r="K293">
        <v>172.85</v>
      </c>
      <c r="L293">
        <v>176.76</v>
      </c>
      <c r="M293">
        <v>53805359</v>
      </c>
      <c r="O293" s="1">
        <v>45351</v>
      </c>
      <c r="P293">
        <v>136.78399999999999</v>
      </c>
      <c r="Q293">
        <v>138.358</v>
      </c>
      <c r="R293">
        <v>135.90700000000001</v>
      </c>
      <c r="S293">
        <v>137.96</v>
      </c>
      <c r="T293">
        <v>42285689</v>
      </c>
      <c r="V293" s="1">
        <v>45351</v>
      </c>
      <c r="W293">
        <v>554.89</v>
      </c>
      <c r="X293">
        <v>561.94000000000005</v>
      </c>
      <c r="Y293">
        <v>553.23</v>
      </c>
      <c r="Z293">
        <v>560.28</v>
      </c>
      <c r="AA293">
        <v>3844366</v>
      </c>
      <c r="AC293" s="1">
        <v>45351</v>
      </c>
      <c r="AD293">
        <v>300</v>
      </c>
      <c r="AE293">
        <v>310.54000000000002</v>
      </c>
      <c r="AF293">
        <v>294.79000000000002</v>
      </c>
      <c r="AG293">
        <v>308.82</v>
      </c>
      <c r="AH293">
        <v>21737805</v>
      </c>
      <c r="AJ293" s="1">
        <v>45351</v>
      </c>
      <c r="AK293">
        <v>153.41</v>
      </c>
      <c r="AL293">
        <v>154.66399999999999</v>
      </c>
      <c r="AM293">
        <v>152.596</v>
      </c>
      <c r="AN293">
        <v>154.268</v>
      </c>
      <c r="AO293">
        <v>7430765</v>
      </c>
      <c r="AQ293" s="1">
        <v>45351</v>
      </c>
      <c r="AR293">
        <v>137.65700000000001</v>
      </c>
      <c r="AS293">
        <v>138.02000000000001</v>
      </c>
      <c r="AT293">
        <v>135.529</v>
      </c>
      <c r="AU293">
        <v>136.209</v>
      </c>
      <c r="AV293">
        <v>12246141</v>
      </c>
      <c r="AX293" s="1">
        <v>45351</v>
      </c>
      <c r="AY293">
        <v>153.4</v>
      </c>
      <c r="AZ293">
        <v>160</v>
      </c>
      <c r="BA293">
        <v>153.22</v>
      </c>
      <c r="BB293">
        <v>157.47</v>
      </c>
      <c r="BC293">
        <v>8002291</v>
      </c>
      <c r="BE293" s="1">
        <v>45351</v>
      </c>
      <c r="BF293">
        <v>164.43</v>
      </c>
      <c r="BG293">
        <v>164.5</v>
      </c>
      <c r="BH293">
        <v>162.44999999999999</v>
      </c>
      <c r="BI293">
        <v>163.30000000000001</v>
      </c>
      <c r="BJ293">
        <v>5128414</v>
      </c>
      <c r="BL293" s="1">
        <v>45351</v>
      </c>
      <c r="BM293">
        <v>291.99</v>
      </c>
      <c r="BN293">
        <v>294.07</v>
      </c>
      <c r="BO293">
        <v>291.33</v>
      </c>
      <c r="BP293">
        <v>293.93</v>
      </c>
      <c r="BQ293">
        <v>1741239</v>
      </c>
      <c r="BS293" s="1">
        <v>45351</v>
      </c>
      <c r="BT293">
        <v>500.13200000000001</v>
      </c>
      <c r="BU293">
        <v>501.77600000000001</v>
      </c>
      <c r="BV293">
        <v>497.45499999999998</v>
      </c>
      <c r="BW293">
        <v>500.142</v>
      </c>
      <c r="BX293">
        <v>85256807</v>
      </c>
    </row>
    <row r="294" spans="1:76" x14ac:dyDescent="0.45">
      <c r="A294" s="1">
        <v>45352</v>
      </c>
      <c r="B294">
        <v>492.11</v>
      </c>
      <c r="C294">
        <v>504.25</v>
      </c>
      <c r="D294">
        <v>491.85</v>
      </c>
      <c r="E294">
        <v>502.3</v>
      </c>
      <c r="F294">
        <v>15884882</v>
      </c>
      <c r="H294" s="1">
        <v>45352</v>
      </c>
      <c r="I294">
        <v>176.75</v>
      </c>
      <c r="J294">
        <v>178.72499999999999</v>
      </c>
      <c r="K294">
        <v>176.07</v>
      </c>
      <c r="L294">
        <v>178.22</v>
      </c>
      <c r="M294">
        <v>31981152</v>
      </c>
      <c r="O294" s="1">
        <v>45352</v>
      </c>
      <c r="P294">
        <v>137.93</v>
      </c>
      <c r="Q294">
        <v>138.36799999999999</v>
      </c>
      <c r="R294">
        <v>136.42599999999999</v>
      </c>
      <c r="S294">
        <v>136.64400000000001</v>
      </c>
      <c r="T294">
        <v>31264041</v>
      </c>
      <c r="V294" s="1">
        <v>45352</v>
      </c>
      <c r="W294">
        <v>561.11</v>
      </c>
      <c r="X294">
        <v>572.89</v>
      </c>
      <c r="Y294">
        <v>560.66999999999996</v>
      </c>
      <c r="Z294">
        <v>570.92999999999995</v>
      </c>
      <c r="AA294">
        <v>2968098</v>
      </c>
      <c r="AC294" s="1">
        <v>45352</v>
      </c>
      <c r="AD294">
        <v>307</v>
      </c>
      <c r="AE294">
        <v>318.71499999999997</v>
      </c>
      <c r="AF294">
        <v>306.61509999999998</v>
      </c>
      <c r="AG294">
        <v>316.88</v>
      </c>
      <c r="AH294">
        <v>9366647</v>
      </c>
      <c r="AJ294" s="1">
        <v>45352</v>
      </c>
      <c r="AK294">
        <v>154.4</v>
      </c>
      <c r="AL294">
        <v>155.66</v>
      </c>
      <c r="AM294">
        <v>153.67400000000001</v>
      </c>
      <c r="AN294">
        <v>154.726</v>
      </c>
      <c r="AO294">
        <v>4562885</v>
      </c>
      <c r="AQ294" s="1">
        <v>45352</v>
      </c>
      <c r="AR294">
        <v>136.74799999999999</v>
      </c>
      <c r="AS294">
        <v>137.89400000000001</v>
      </c>
      <c r="AT294">
        <v>135.63300000000001</v>
      </c>
      <c r="AU294">
        <v>137.42099999999999</v>
      </c>
      <c r="AV294">
        <v>8875914</v>
      </c>
      <c r="AX294" s="1">
        <v>45352</v>
      </c>
      <c r="AY294">
        <v>157.22999999999999</v>
      </c>
      <c r="AZ294">
        <v>160.97999999999999</v>
      </c>
      <c r="BA294">
        <v>156.81059999999999</v>
      </c>
      <c r="BB294">
        <v>159.72</v>
      </c>
      <c r="BC294">
        <v>5367283</v>
      </c>
      <c r="BE294" s="1">
        <v>45352</v>
      </c>
      <c r="BF294">
        <v>162.69</v>
      </c>
      <c r="BG294">
        <v>163.76</v>
      </c>
      <c r="BH294">
        <v>162.02000000000001</v>
      </c>
      <c r="BI294">
        <v>163.37</v>
      </c>
      <c r="BJ294">
        <v>3298471</v>
      </c>
      <c r="BL294" s="1">
        <v>45352</v>
      </c>
      <c r="BM294">
        <v>290.92</v>
      </c>
      <c r="BN294">
        <v>296.33</v>
      </c>
      <c r="BO294">
        <v>289.82</v>
      </c>
      <c r="BP294">
        <v>293.16000000000003</v>
      </c>
      <c r="BQ294">
        <v>1376602</v>
      </c>
      <c r="BS294" s="1">
        <v>45352</v>
      </c>
      <c r="BT294">
        <v>501.02800000000002</v>
      </c>
      <c r="BU294">
        <v>505.27</v>
      </c>
      <c r="BV294">
        <v>500.61399999999998</v>
      </c>
      <c r="BW294">
        <v>504.83800000000002</v>
      </c>
      <c r="BX294">
        <v>78064486</v>
      </c>
    </row>
    <row r="295" spans="1:76" x14ac:dyDescent="0.45">
      <c r="A295" s="1">
        <v>45355</v>
      </c>
      <c r="B295">
        <v>503</v>
      </c>
      <c r="C295">
        <v>504.42</v>
      </c>
      <c r="D295">
        <v>496.42</v>
      </c>
      <c r="E295">
        <v>498.19</v>
      </c>
      <c r="F295">
        <v>12324141</v>
      </c>
      <c r="H295" s="1">
        <v>45355</v>
      </c>
      <c r="I295">
        <v>177.53</v>
      </c>
      <c r="J295">
        <v>180.14</v>
      </c>
      <c r="K295">
        <v>177.49</v>
      </c>
      <c r="L295">
        <v>177.58</v>
      </c>
      <c r="M295">
        <v>37381520</v>
      </c>
      <c r="O295" s="1">
        <v>45355</v>
      </c>
      <c r="P295">
        <v>135.16900000000001</v>
      </c>
      <c r="Q295">
        <v>135.16900000000001</v>
      </c>
      <c r="R295">
        <v>131.43299999999999</v>
      </c>
      <c r="S295">
        <v>132.86799999999999</v>
      </c>
      <c r="T295">
        <v>56202418</v>
      </c>
      <c r="V295" s="1">
        <v>45355</v>
      </c>
      <c r="W295">
        <v>572.85</v>
      </c>
      <c r="X295">
        <v>576.245</v>
      </c>
      <c r="Y295">
        <v>564.1</v>
      </c>
      <c r="Z295">
        <v>567.94000000000005</v>
      </c>
      <c r="AA295">
        <v>2556419</v>
      </c>
      <c r="AC295" s="1">
        <v>45355</v>
      </c>
      <c r="AD295">
        <v>314.57</v>
      </c>
      <c r="AE295">
        <v>317.65499999999997</v>
      </c>
      <c r="AF295">
        <v>313.54000000000002</v>
      </c>
      <c r="AG295">
        <v>314.64</v>
      </c>
      <c r="AH295">
        <v>9349980</v>
      </c>
      <c r="AJ295" s="1">
        <v>45355</v>
      </c>
      <c r="AK295">
        <v>154.6</v>
      </c>
      <c r="AL295">
        <v>155.57599999999999</v>
      </c>
      <c r="AM295">
        <v>152.947</v>
      </c>
      <c r="AN295">
        <v>155.21799999999999</v>
      </c>
      <c r="AO295">
        <v>4933250</v>
      </c>
      <c r="AQ295" s="1">
        <v>45355</v>
      </c>
      <c r="AR295">
        <v>135.93299999999999</v>
      </c>
      <c r="AS295">
        <v>137.518</v>
      </c>
      <c r="AT295">
        <v>135.56899999999999</v>
      </c>
      <c r="AU295">
        <v>135.917</v>
      </c>
      <c r="AV295">
        <v>6899827</v>
      </c>
      <c r="AX295" s="1">
        <v>45355</v>
      </c>
      <c r="AY295">
        <v>159.9</v>
      </c>
      <c r="AZ295">
        <v>163.01499999999999</v>
      </c>
      <c r="BA295">
        <v>157.93</v>
      </c>
      <c r="BB295">
        <v>158.09</v>
      </c>
      <c r="BC295">
        <v>4403219</v>
      </c>
      <c r="BE295" s="1">
        <v>45355</v>
      </c>
      <c r="BF295">
        <v>162.69</v>
      </c>
      <c r="BG295">
        <v>163.79</v>
      </c>
      <c r="BH295">
        <v>162.33500000000001</v>
      </c>
      <c r="BI295">
        <v>163.34</v>
      </c>
      <c r="BJ295">
        <v>3531418</v>
      </c>
      <c r="BL295" s="1">
        <v>45355</v>
      </c>
      <c r="BM295">
        <v>292.02999999999997</v>
      </c>
      <c r="BN295">
        <v>292.33499999999998</v>
      </c>
      <c r="BO295">
        <v>276.69</v>
      </c>
      <c r="BP295">
        <v>279.06</v>
      </c>
      <c r="BQ295">
        <v>1743590</v>
      </c>
      <c r="BS295" s="1">
        <v>45355</v>
      </c>
      <c r="BT295">
        <v>504.03100000000001</v>
      </c>
      <c r="BU295">
        <v>506.16699999999997</v>
      </c>
      <c r="BV295">
        <v>504.00099999999998</v>
      </c>
      <c r="BW295">
        <v>504.29599999999999</v>
      </c>
      <c r="BX295">
        <v>50589645</v>
      </c>
    </row>
    <row r="296" spans="1:76" x14ac:dyDescent="0.45">
      <c r="A296" s="1">
        <v>45356</v>
      </c>
      <c r="B296">
        <v>495</v>
      </c>
      <c r="C296">
        <v>495.58</v>
      </c>
      <c r="D296">
        <v>487.89</v>
      </c>
      <c r="E296">
        <v>490.22</v>
      </c>
      <c r="F296">
        <v>15325299</v>
      </c>
      <c r="H296" s="1">
        <v>45356</v>
      </c>
      <c r="I296">
        <v>176.93</v>
      </c>
      <c r="J296">
        <v>176.93</v>
      </c>
      <c r="K296">
        <v>173.303</v>
      </c>
      <c r="L296">
        <v>174.12</v>
      </c>
      <c r="M296">
        <v>37228343</v>
      </c>
      <c r="O296" s="1">
        <v>45356</v>
      </c>
      <c r="P296">
        <v>131.40299999999999</v>
      </c>
      <c r="Q296">
        <v>132.75899999999999</v>
      </c>
      <c r="R296">
        <v>130.19300000000001</v>
      </c>
      <c r="S296">
        <v>132.191</v>
      </c>
      <c r="T296">
        <v>40340467</v>
      </c>
      <c r="V296" s="1">
        <v>45356</v>
      </c>
      <c r="W296">
        <v>562.6</v>
      </c>
      <c r="X296">
        <v>564.19000000000005</v>
      </c>
      <c r="Y296">
        <v>539.35</v>
      </c>
      <c r="Z296">
        <v>544.84</v>
      </c>
      <c r="AA296">
        <v>4286834</v>
      </c>
      <c r="AC296" s="1">
        <v>45356</v>
      </c>
      <c r="AD296">
        <v>311.31</v>
      </c>
      <c r="AE296">
        <v>312.55</v>
      </c>
      <c r="AF296">
        <v>296.14</v>
      </c>
      <c r="AG296">
        <v>298.75</v>
      </c>
      <c r="AH296">
        <v>9015308</v>
      </c>
      <c r="AJ296" s="1">
        <v>45356</v>
      </c>
      <c r="AK296">
        <v>153.24600000000001</v>
      </c>
      <c r="AL296">
        <v>153.44300000000001</v>
      </c>
      <c r="AM296">
        <v>146.03</v>
      </c>
      <c r="AN296">
        <v>148.03</v>
      </c>
      <c r="AO296">
        <v>9787395</v>
      </c>
      <c r="AQ296" s="1">
        <v>45356</v>
      </c>
      <c r="AR296">
        <v>135.54900000000001</v>
      </c>
      <c r="AS296">
        <v>136.38300000000001</v>
      </c>
      <c r="AT296">
        <v>134.12100000000001</v>
      </c>
      <c r="AU296">
        <v>134.69499999999999</v>
      </c>
      <c r="AV296">
        <v>7321968</v>
      </c>
      <c r="AX296" s="1">
        <v>45356</v>
      </c>
      <c r="AY296">
        <v>157.19999999999999</v>
      </c>
      <c r="AZ296">
        <v>159.97999999999999</v>
      </c>
      <c r="BA296">
        <v>156.13999999999999</v>
      </c>
      <c r="BB296">
        <v>159.33000000000001</v>
      </c>
      <c r="BC296">
        <v>4714293</v>
      </c>
      <c r="BE296" s="1">
        <v>45356</v>
      </c>
      <c r="BF296">
        <v>164.40549999999999</v>
      </c>
      <c r="BG296">
        <v>166.76499999999999</v>
      </c>
      <c r="BH296">
        <v>163.57</v>
      </c>
      <c r="BI296">
        <v>165.9</v>
      </c>
      <c r="BJ296">
        <v>9049545</v>
      </c>
      <c r="BL296" s="1">
        <v>45356</v>
      </c>
      <c r="BM296">
        <v>277.5</v>
      </c>
      <c r="BN296">
        <v>285.14</v>
      </c>
      <c r="BO296">
        <v>276.49</v>
      </c>
      <c r="BP296">
        <v>280.85000000000002</v>
      </c>
      <c r="BQ296">
        <v>1227119</v>
      </c>
      <c r="BS296" s="1">
        <v>45356</v>
      </c>
      <c r="BT296">
        <v>502.26900000000001</v>
      </c>
      <c r="BU296">
        <v>502.721</v>
      </c>
      <c r="BV296">
        <v>497.02100000000002</v>
      </c>
      <c r="BW296">
        <v>499.25599999999997</v>
      </c>
      <c r="BX296">
        <v>74011950</v>
      </c>
    </row>
    <row r="297" spans="1:76" x14ac:dyDescent="0.45">
      <c r="A297" s="1">
        <v>45357</v>
      </c>
      <c r="B297">
        <v>497.63</v>
      </c>
      <c r="C297">
        <v>502.97</v>
      </c>
      <c r="D297">
        <v>494.29199999999997</v>
      </c>
      <c r="E297">
        <v>496.09</v>
      </c>
      <c r="F297">
        <v>11757925</v>
      </c>
      <c r="H297" s="1">
        <v>45357</v>
      </c>
      <c r="I297">
        <v>175.54</v>
      </c>
      <c r="J297">
        <v>176.46</v>
      </c>
      <c r="K297">
        <v>173.26</v>
      </c>
      <c r="L297">
        <v>173.51</v>
      </c>
      <c r="M297">
        <v>32090926</v>
      </c>
      <c r="O297" s="1">
        <v>45357</v>
      </c>
      <c r="P297">
        <v>132.63900000000001</v>
      </c>
      <c r="Q297">
        <v>133.09700000000001</v>
      </c>
      <c r="R297">
        <v>130.37799999999999</v>
      </c>
      <c r="S297">
        <v>130.92500000000001</v>
      </c>
      <c r="T297">
        <v>35446643</v>
      </c>
      <c r="V297" s="1">
        <v>45357</v>
      </c>
      <c r="W297">
        <v>548</v>
      </c>
      <c r="X297">
        <v>550.64</v>
      </c>
      <c r="Y297">
        <v>538.15</v>
      </c>
      <c r="Z297">
        <v>543.09</v>
      </c>
      <c r="AA297">
        <v>3209766</v>
      </c>
      <c r="AC297" s="1">
        <v>45357</v>
      </c>
      <c r="AD297">
        <v>304.64499999999998</v>
      </c>
      <c r="AE297">
        <v>305.89</v>
      </c>
      <c r="AF297">
        <v>302.73500000000001</v>
      </c>
      <c r="AG297">
        <v>303.77</v>
      </c>
      <c r="AH297">
        <v>8270036</v>
      </c>
      <c r="AJ297" s="1">
        <v>45357</v>
      </c>
      <c r="AK297">
        <v>150.102</v>
      </c>
      <c r="AL297">
        <v>150.47800000000001</v>
      </c>
      <c r="AM297">
        <v>146.53</v>
      </c>
      <c r="AN297">
        <v>148.21199999999999</v>
      </c>
      <c r="AO297">
        <v>6734860</v>
      </c>
      <c r="AQ297" s="1">
        <v>45357</v>
      </c>
      <c r="AR297">
        <v>134.80199999999999</v>
      </c>
      <c r="AS297">
        <v>135.36799999999999</v>
      </c>
      <c r="AT297">
        <v>133.46600000000001</v>
      </c>
      <c r="AU297">
        <v>134.60599999999999</v>
      </c>
      <c r="AV297">
        <v>6023125</v>
      </c>
      <c r="AX297" s="1">
        <v>45357</v>
      </c>
      <c r="AY297">
        <v>160.1</v>
      </c>
      <c r="AZ297">
        <v>164.59</v>
      </c>
      <c r="BA297">
        <v>160.07</v>
      </c>
      <c r="BB297">
        <v>163.87</v>
      </c>
      <c r="BC297">
        <v>5167916</v>
      </c>
      <c r="BE297" s="1">
        <v>45357</v>
      </c>
      <c r="BF297">
        <v>165.8</v>
      </c>
      <c r="BG297">
        <v>168.13</v>
      </c>
      <c r="BH297">
        <v>165.8</v>
      </c>
      <c r="BI297">
        <v>167.42</v>
      </c>
      <c r="BJ297">
        <v>5924324</v>
      </c>
      <c r="BL297" s="1">
        <v>45357</v>
      </c>
      <c r="BM297">
        <v>282.75</v>
      </c>
      <c r="BN297">
        <v>282.75</v>
      </c>
      <c r="BO297">
        <v>270.41000000000003</v>
      </c>
      <c r="BP297">
        <v>276.33</v>
      </c>
      <c r="BQ297">
        <v>1779461</v>
      </c>
      <c r="BS297" s="1">
        <v>45357</v>
      </c>
      <c r="BT297">
        <v>502.57400000000001</v>
      </c>
      <c r="BU297">
        <v>504.06799999999998</v>
      </c>
      <c r="BV297">
        <v>500.47699999999998</v>
      </c>
      <c r="BW297">
        <v>501.78500000000003</v>
      </c>
      <c r="BX297">
        <v>69467697</v>
      </c>
    </row>
    <row r="298" spans="1:76" x14ac:dyDescent="0.45">
      <c r="A298" s="1">
        <v>45358</v>
      </c>
      <c r="B298">
        <v>503.28</v>
      </c>
      <c r="C298">
        <v>519.85</v>
      </c>
      <c r="D298">
        <v>501.38</v>
      </c>
      <c r="E298">
        <v>512.19000000000005</v>
      </c>
      <c r="F298">
        <v>18586437</v>
      </c>
      <c r="H298" s="1">
        <v>45358</v>
      </c>
      <c r="I298">
        <v>174.83</v>
      </c>
      <c r="J298">
        <v>177.99</v>
      </c>
      <c r="K298">
        <v>173.72</v>
      </c>
      <c r="L298">
        <v>176.82</v>
      </c>
      <c r="M298">
        <v>34063283</v>
      </c>
      <c r="O298" s="1">
        <v>45358</v>
      </c>
      <c r="P298">
        <v>132.315</v>
      </c>
      <c r="Q298">
        <v>134.452</v>
      </c>
      <c r="R298">
        <v>131.13499999999999</v>
      </c>
      <c r="S298">
        <v>133.89500000000001</v>
      </c>
      <c r="T298">
        <v>37875013</v>
      </c>
      <c r="V298" s="1">
        <v>45358</v>
      </c>
      <c r="W298">
        <v>550</v>
      </c>
      <c r="X298">
        <v>558.38</v>
      </c>
      <c r="Y298">
        <v>541.59</v>
      </c>
      <c r="Z298">
        <v>556.04</v>
      </c>
      <c r="AA298">
        <v>2660544</v>
      </c>
      <c r="AC298" s="1">
        <v>45358</v>
      </c>
      <c r="AD298">
        <v>306</v>
      </c>
      <c r="AE298">
        <v>306.77</v>
      </c>
      <c r="AF298">
        <v>301.75</v>
      </c>
      <c r="AG298">
        <v>302.42</v>
      </c>
      <c r="AH298">
        <v>6788862</v>
      </c>
      <c r="AJ298" s="1">
        <v>45358</v>
      </c>
      <c r="AK298">
        <v>149.69399999999999</v>
      </c>
      <c r="AL298">
        <v>153.786</v>
      </c>
      <c r="AM298">
        <v>147.054</v>
      </c>
      <c r="AN298">
        <v>153.61600000000001</v>
      </c>
      <c r="AO298">
        <v>7934650</v>
      </c>
      <c r="AQ298" s="1">
        <v>45358</v>
      </c>
      <c r="AR298">
        <v>135.167</v>
      </c>
      <c r="AS298">
        <v>137.15799999999999</v>
      </c>
      <c r="AT298">
        <v>134.19900000000001</v>
      </c>
      <c r="AU298">
        <v>136.90799999999999</v>
      </c>
      <c r="AV298">
        <v>6877592</v>
      </c>
      <c r="AX298" s="1">
        <v>45358</v>
      </c>
      <c r="AY298">
        <v>165</v>
      </c>
      <c r="AZ298">
        <v>165.38499999999999</v>
      </c>
      <c r="BA298">
        <v>162.24</v>
      </c>
      <c r="BB298">
        <v>163.54</v>
      </c>
      <c r="BC298">
        <v>3810295</v>
      </c>
      <c r="BE298" s="1">
        <v>45358</v>
      </c>
      <c r="BF298">
        <v>168.44</v>
      </c>
      <c r="BG298">
        <v>168.64</v>
      </c>
      <c r="BH298">
        <v>164.08</v>
      </c>
      <c r="BI298">
        <v>164.39</v>
      </c>
      <c r="BJ298">
        <v>5953928</v>
      </c>
      <c r="BL298" s="1">
        <v>45358</v>
      </c>
      <c r="BM298">
        <v>276</v>
      </c>
      <c r="BN298">
        <v>282.11</v>
      </c>
      <c r="BO298">
        <v>275.27</v>
      </c>
      <c r="BP298">
        <v>282</v>
      </c>
      <c r="BQ298">
        <v>2296564</v>
      </c>
      <c r="BS298" s="1">
        <v>45358</v>
      </c>
      <c r="BT298">
        <v>505.12299999999999</v>
      </c>
      <c r="BU298">
        <v>507.83</v>
      </c>
      <c r="BV298">
        <v>501.84</v>
      </c>
      <c r="BW298">
        <v>506.767</v>
      </c>
      <c r="BX298">
        <v>59582981</v>
      </c>
    </row>
    <row r="299" spans="1:76" x14ac:dyDescent="0.45">
      <c r="A299" s="1">
        <v>45359</v>
      </c>
      <c r="B299">
        <v>514.19000000000005</v>
      </c>
      <c r="C299">
        <v>523.57000000000005</v>
      </c>
      <c r="D299">
        <v>499.35</v>
      </c>
      <c r="E299">
        <v>505.95</v>
      </c>
      <c r="F299">
        <v>18597059</v>
      </c>
      <c r="H299" s="1">
        <v>45359</v>
      </c>
      <c r="I299">
        <v>176.44</v>
      </c>
      <c r="J299">
        <v>178.785</v>
      </c>
      <c r="K299">
        <v>174.33</v>
      </c>
      <c r="L299">
        <v>175.35</v>
      </c>
      <c r="M299">
        <v>37893242</v>
      </c>
      <c r="O299" s="1">
        <v>45359</v>
      </c>
      <c r="P299">
        <v>133.72499999999999</v>
      </c>
      <c r="Q299">
        <v>137.58600000000001</v>
      </c>
      <c r="R299">
        <v>133.51599999999999</v>
      </c>
      <c r="S299">
        <v>134.92099999999999</v>
      </c>
      <c r="T299">
        <v>39513113</v>
      </c>
      <c r="V299" s="1">
        <v>45359</v>
      </c>
      <c r="W299">
        <v>553</v>
      </c>
      <c r="X299">
        <v>560.44000000000005</v>
      </c>
      <c r="Y299">
        <v>550.51139999999998</v>
      </c>
      <c r="Z299">
        <v>551.69000000000005</v>
      </c>
      <c r="AA299">
        <v>2833180</v>
      </c>
      <c r="AC299" s="1">
        <v>45359</v>
      </c>
      <c r="AD299">
        <v>302.2</v>
      </c>
      <c r="AE299">
        <v>308.87</v>
      </c>
      <c r="AF299">
        <v>302.2</v>
      </c>
      <c r="AG299">
        <v>305.27999999999997</v>
      </c>
      <c r="AH299">
        <v>4851635</v>
      </c>
      <c r="AJ299" s="1">
        <v>45359</v>
      </c>
      <c r="AK299">
        <v>153.82</v>
      </c>
      <c r="AL299">
        <v>155.51400000000001</v>
      </c>
      <c r="AM299">
        <v>150.04599999999999</v>
      </c>
      <c r="AN299">
        <v>151.536</v>
      </c>
      <c r="AO299">
        <v>5134580</v>
      </c>
      <c r="AQ299" s="1">
        <v>45359</v>
      </c>
      <c r="AR299">
        <v>136.87799999999999</v>
      </c>
      <c r="AS299">
        <v>138.179</v>
      </c>
      <c r="AT299">
        <v>135.84100000000001</v>
      </c>
      <c r="AU299">
        <v>137.22200000000001</v>
      </c>
      <c r="AV299">
        <v>7757949</v>
      </c>
      <c r="AX299" s="1">
        <v>45359</v>
      </c>
      <c r="AY299">
        <v>166</v>
      </c>
      <c r="AZ299">
        <v>168.19</v>
      </c>
      <c r="BA299">
        <v>163.47999999999999</v>
      </c>
      <c r="BB299">
        <v>164.91</v>
      </c>
      <c r="BC299">
        <v>4105743</v>
      </c>
      <c r="BE299" s="1">
        <v>45359</v>
      </c>
      <c r="BF299">
        <v>164.27</v>
      </c>
      <c r="BG299">
        <v>165.44</v>
      </c>
      <c r="BH299">
        <v>163.5</v>
      </c>
      <c r="BI299">
        <v>163.99</v>
      </c>
      <c r="BJ299">
        <v>4444718</v>
      </c>
      <c r="BL299" s="1">
        <v>45359</v>
      </c>
      <c r="BM299">
        <v>281.67</v>
      </c>
      <c r="BN299">
        <v>285</v>
      </c>
      <c r="BO299">
        <v>279.27</v>
      </c>
      <c r="BP299">
        <v>283.77999999999997</v>
      </c>
      <c r="BQ299">
        <v>1058032</v>
      </c>
      <c r="BS299" s="1">
        <v>45359</v>
      </c>
      <c r="BT299">
        <v>507.40600000000001</v>
      </c>
      <c r="BU299">
        <v>510.12400000000002</v>
      </c>
      <c r="BV299">
        <v>503.14400000000001</v>
      </c>
      <c r="BW299">
        <v>503.72500000000002</v>
      </c>
      <c r="BX299">
        <v>87905936</v>
      </c>
    </row>
    <row r="300" spans="1:76" x14ac:dyDescent="0.45">
      <c r="A300" s="1">
        <v>45362</v>
      </c>
      <c r="B300">
        <v>497.01</v>
      </c>
      <c r="C300">
        <v>497.31799999999998</v>
      </c>
      <c r="D300">
        <v>476</v>
      </c>
      <c r="E300">
        <v>483.59</v>
      </c>
      <c r="F300">
        <v>20428274</v>
      </c>
      <c r="H300" s="1">
        <v>45362</v>
      </c>
      <c r="I300">
        <v>174.31</v>
      </c>
      <c r="J300">
        <v>174.47</v>
      </c>
      <c r="K300">
        <v>171.47</v>
      </c>
      <c r="L300">
        <v>171.96</v>
      </c>
      <c r="M300">
        <v>28484777</v>
      </c>
      <c r="O300" s="1">
        <v>45362</v>
      </c>
      <c r="P300">
        <v>135.63900000000001</v>
      </c>
      <c r="Q300">
        <v>138.59299999999999</v>
      </c>
      <c r="R300">
        <v>135.63900000000001</v>
      </c>
      <c r="S300">
        <v>137.173</v>
      </c>
      <c r="T300">
        <v>32555362</v>
      </c>
      <c r="V300" s="1">
        <v>45362</v>
      </c>
      <c r="W300">
        <v>552.45000000000005</v>
      </c>
      <c r="X300">
        <v>562.69000000000005</v>
      </c>
      <c r="Y300">
        <v>551.02</v>
      </c>
      <c r="Z300">
        <v>560.41999999999996</v>
      </c>
      <c r="AA300">
        <v>2857791</v>
      </c>
      <c r="AC300" s="1">
        <v>45362</v>
      </c>
      <c r="AD300">
        <v>302.64</v>
      </c>
      <c r="AE300">
        <v>307.60500000000002</v>
      </c>
      <c r="AF300">
        <v>300.25</v>
      </c>
      <c r="AG300">
        <v>306</v>
      </c>
      <c r="AH300">
        <v>4895493</v>
      </c>
      <c r="AJ300" s="1">
        <v>45362</v>
      </c>
      <c r="AK300">
        <v>150.4</v>
      </c>
      <c r="AL300">
        <v>151.84</v>
      </c>
      <c r="AM300">
        <v>148.89599999999999</v>
      </c>
      <c r="AN300">
        <v>151.34800000000001</v>
      </c>
      <c r="AO300">
        <v>4560290</v>
      </c>
      <c r="AQ300" s="1">
        <v>45362</v>
      </c>
      <c r="AR300">
        <v>136.90799999999999</v>
      </c>
      <c r="AS300">
        <v>139.59700000000001</v>
      </c>
      <c r="AT300">
        <v>136.858</v>
      </c>
      <c r="AU300">
        <v>137.89400000000001</v>
      </c>
      <c r="AV300">
        <v>5981663</v>
      </c>
      <c r="AX300" s="1">
        <v>45362</v>
      </c>
      <c r="AY300">
        <v>163.76</v>
      </c>
      <c r="AZ300">
        <v>164.26</v>
      </c>
      <c r="BA300">
        <v>161.97499999999999</v>
      </c>
      <c r="BB300">
        <v>162.99</v>
      </c>
      <c r="BC300">
        <v>3149599</v>
      </c>
      <c r="BE300" s="1">
        <v>45362</v>
      </c>
      <c r="BF300">
        <v>164.1</v>
      </c>
      <c r="BG300">
        <v>165.59989999999999</v>
      </c>
      <c r="BH300">
        <v>163.125</v>
      </c>
      <c r="BI300">
        <v>164.76</v>
      </c>
      <c r="BJ300">
        <v>4138082</v>
      </c>
      <c r="BL300" s="1">
        <v>45362</v>
      </c>
      <c r="BM300">
        <v>283.26</v>
      </c>
      <c r="BN300">
        <v>299.185</v>
      </c>
      <c r="BO300">
        <v>281.25</v>
      </c>
      <c r="BP300">
        <v>298.25</v>
      </c>
      <c r="BQ300">
        <v>2017535</v>
      </c>
      <c r="BS300" s="1">
        <v>45362</v>
      </c>
      <c r="BT300">
        <v>502.505</v>
      </c>
      <c r="BU300">
        <v>503.88299999999998</v>
      </c>
      <c r="BV300">
        <v>500.55599999999998</v>
      </c>
      <c r="BW300">
        <v>503.291</v>
      </c>
      <c r="BX300">
        <v>63550059</v>
      </c>
    </row>
    <row r="301" spans="1:76" x14ac:dyDescent="0.45">
      <c r="A301" s="1">
        <v>45363</v>
      </c>
      <c r="B301">
        <v>493.26</v>
      </c>
      <c r="C301">
        <v>502.31</v>
      </c>
      <c r="D301">
        <v>484.73</v>
      </c>
      <c r="E301">
        <v>499.75</v>
      </c>
      <c r="F301">
        <v>15448232</v>
      </c>
      <c r="H301" s="1">
        <v>45363</v>
      </c>
      <c r="I301">
        <v>173.5</v>
      </c>
      <c r="J301">
        <v>176.76</v>
      </c>
      <c r="K301">
        <v>171.98</v>
      </c>
      <c r="L301">
        <v>175.39</v>
      </c>
      <c r="M301">
        <v>36610604</v>
      </c>
      <c r="O301" s="1">
        <v>45363</v>
      </c>
      <c r="P301">
        <v>136.536</v>
      </c>
      <c r="Q301">
        <v>138.87200000000001</v>
      </c>
      <c r="R301">
        <v>136.536</v>
      </c>
      <c r="S301">
        <v>138</v>
      </c>
      <c r="T301">
        <v>27663273</v>
      </c>
      <c r="V301" s="1">
        <v>45363</v>
      </c>
      <c r="W301">
        <v>568.6</v>
      </c>
      <c r="X301">
        <v>579.79</v>
      </c>
      <c r="Y301">
        <v>562.6</v>
      </c>
      <c r="Z301">
        <v>579.14</v>
      </c>
      <c r="AA301">
        <v>3469161</v>
      </c>
      <c r="AC301" s="1">
        <v>45363</v>
      </c>
      <c r="AD301">
        <v>306.70999999999998</v>
      </c>
      <c r="AE301">
        <v>309.04000000000002</v>
      </c>
      <c r="AF301">
        <v>303.87</v>
      </c>
      <c r="AG301">
        <v>306.62</v>
      </c>
      <c r="AH301">
        <v>4831976</v>
      </c>
      <c r="AJ301" s="1">
        <v>45363</v>
      </c>
      <c r="AK301">
        <v>152.864</v>
      </c>
      <c r="AL301">
        <v>158.6</v>
      </c>
      <c r="AM301">
        <v>152.596</v>
      </c>
      <c r="AN301">
        <v>157.91200000000001</v>
      </c>
      <c r="AO301">
        <v>7651685</v>
      </c>
      <c r="AQ301" s="1">
        <v>45363</v>
      </c>
      <c r="AR301">
        <v>138.661</v>
      </c>
      <c r="AS301">
        <v>139.495</v>
      </c>
      <c r="AT301">
        <v>137.68899999999999</v>
      </c>
      <c r="AU301">
        <v>137.785</v>
      </c>
      <c r="AV301">
        <v>4787591</v>
      </c>
      <c r="AX301" s="1">
        <v>45363</v>
      </c>
      <c r="AY301">
        <v>163</v>
      </c>
      <c r="AZ301">
        <v>167</v>
      </c>
      <c r="BA301">
        <v>162.72999999999999</v>
      </c>
      <c r="BB301">
        <v>166.67</v>
      </c>
      <c r="BC301">
        <v>3945890</v>
      </c>
      <c r="BE301" s="1">
        <v>45363</v>
      </c>
      <c r="BF301">
        <v>164.285</v>
      </c>
      <c r="BG301">
        <v>164.65</v>
      </c>
      <c r="BH301">
        <v>163.34</v>
      </c>
      <c r="BI301">
        <v>163.68</v>
      </c>
      <c r="BJ301">
        <v>3800520</v>
      </c>
      <c r="BL301" s="1">
        <v>45363</v>
      </c>
      <c r="BM301">
        <v>298.75</v>
      </c>
      <c r="BN301">
        <v>300.02999999999997</v>
      </c>
      <c r="BO301">
        <v>291.74</v>
      </c>
      <c r="BP301">
        <v>294.7</v>
      </c>
      <c r="BQ301">
        <v>1621973</v>
      </c>
      <c r="BS301" s="1">
        <v>45363</v>
      </c>
      <c r="BT301">
        <v>505.428</v>
      </c>
      <c r="BU301">
        <v>509.29599999999999</v>
      </c>
      <c r="BV301">
        <v>502.87900000000002</v>
      </c>
      <c r="BW301">
        <v>508.70499999999998</v>
      </c>
      <c r="BX301">
        <v>74274874</v>
      </c>
    </row>
    <row r="302" spans="1:76" x14ac:dyDescent="0.45">
      <c r="A302" s="1">
        <v>45364</v>
      </c>
      <c r="B302">
        <v>495.39</v>
      </c>
      <c r="C302">
        <v>500.98</v>
      </c>
      <c r="D302">
        <v>491.03179999999998</v>
      </c>
      <c r="E302">
        <v>495.57</v>
      </c>
      <c r="F302">
        <v>12090656</v>
      </c>
      <c r="H302" s="1">
        <v>45364</v>
      </c>
      <c r="I302">
        <v>175.9</v>
      </c>
      <c r="J302">
        <v>177.62</v>
      </c>
      <c r="K302">
        <v>175.55</v>
      </c>
      <c r="L302">
        <v>176.55500000000001</v>
      </c>
      <c r="M302">
        <v>30772600</v>
      </c>
      <c r="O302" s="1">
        <v>45364</v>
      </c>
      <c r="P302">
        <v>138.49799999999999</v>
      </c>
      <c r="Q302">
        <v>140.58000000000001</v>
      </c>
      <c r="R302">
        <v>138.488</v>
      </c>
      <c r="S302">
        <v>139.285</v>
      </c>
      <c r="T302">
        <v>23431843</v>
      </c>
      <c r="V302" s="1">
        <v>45364</v>
      </c>
      <c r="W302">
        <v>579.05999999999995</v>
      </c>
      <c r="X302">
        <v>585.35</v>
      </c>
      <c r="Y302">
        <v>573.41</v>
      </c>
      <c r="Z302">
        <v>573.54999999999995</v>
      </c>
      <c r="AA302">
        <v>3466022</v>
      </c>
      <c r="AC302" s="1">
        <v>45364</v>
      </c>
      <c r="AD302">
        <v>305</v>
      </c>
      <c r="AE302">
        <v>307.73</v>
      </c>
      <c r="AF302">
        <v>303.11</v>
      </c>
      <c r="AG302">
        <v>304.68</v>
      </c>
      <c r="AH302">
        <v>5548843</v>
      </c>
      <c r="AJ302" s="1">
        <v>45364</v>
      </c>
      <c r="AK302">
        <v>159.012</v>
      </c>
      <c r="AL302">
        <v>161.55500000000001</v>
      </c>
      <c r="AM302">
        <v>155</v>
      </c>
      <c r="AN302">
        <v>155.376</v>
      </c>
      <c r="AO302">
        <v>6126905</v>
      </c>
      <c r="AQ302" s="1">
        <v>45364</v>
      </c>
      <c r="AR302">
        <v>137.785</v>
      </c>
      <c r="AS302">
        <v>138.56</v>
      </c>
      <c r="AT302">
        <v>137.084</v>
      </c>
      <c r="AU302">
        <v>137.785</v>
      </c>
      <c r="AV302">
        <v>5907667</v>
      </c>
      <c r="AX302" s="1">
        <v>45364</v>
      </c>
      <c r="AY302">
        <v>162.41999999999999</v>
      </c>
      <c r="AZ302">
        <v>168</v>
      </c>
      <c r="BA302">
        <v>160.69</v>
      </c>
      <c r="BB302">
        <v>164.76</v>
      </c>
      <c r="BC302">
        <v>7502821</v>
      </c>
      <c r="BE302" s="1">
        <v>45364</v>
      </c>
      <c r="BF302">
        <v>164.08</v>
      </c>
      <c r="BG302">
        <v>164.93</v>
      </c>
      <c r="BH302">
        <v>163.47499999999999</v>
      </c>
      <c r="BI302">
        <v>164.09</v>
      </c>
      <c r="BJ302">
        <v>4441431</v>
      </c>
      <c r="BL302" s="1">
        <v>45364</v>
      </c>
      <c r="BM302">
        <v>294.7</v>
      </c>
      <c r="BN302">
        <v>300.02999999999997</v>
      </c>
      <c r="BO302">
        <v>294.08999999999997</v>
      </c>
      <c r="BP302">
        <v>298.39999999999998</v>
      </c>
      <c r="BQ302">
        <v>1056282</v>
      </c>
      <c r="BS302" s="1">
        <v>45364</v>
      </c>
      <c r="BT302">
        <v>509.03</v>
      </c>
      <c r="BU302">
        <v>509.209</v>
      </c>
      <c r="BV302">
        <v>506.452</v>
      </c>
      <c r="BW302">
        <v>507.91</v>
      </c>
      <c r="BX302">
        <v>55978672</v>
      </c>
    </row>
    <row r="303" spans="1:76" x14ac:dyDescent="0.45">
      <c r="A303" s="1">
        <v>45365</v>
      </c>
      <c r="B303">
        <v>500.255</v>
      </c>
      <c r="C303">
        <v>501.35</v>
      </c>
      <c r="D303">
        <v>488.16</v>
      </c>
      <c r="E303">
        <v>491.83</v>
      </c>
      <c r="F303">
        <v>12620014</v>
      </c>
      <c r="H303" s="1">
        <v>45365</v>
      </c>
      <c r="I303">
        <v>177.69</v>
      </c>
      <c r="J303">
        <v>179.53</v>
      </c>
      <c r="K303">
        <v>176.465</v>
      </c>
      <c r="L303">
        <v>178.75</v>
      </c>
      <c r="M303">
        <v>43705840</v>
      </c>
      <c r="O303" s="1">
        <v>45365</v>
      </c>
      <c r="P303">
        <v>140.68</v>
      </c>
      <c r="Q303">
        <v>143.066</v>
      </c>
      <c r="R303">
        <v>139.94800000000001</v>
      </c>
      <c r="S303">
        <v>142.584</v>
      </c>
      <c r="T303">
        <v>42908372</v>
      </c>
      <c r="V303" s="1">
        <v>45365</v>
      </c>
      <c r="W303">
        <v>578</v>
      </c>
      <c r="X303">
        <v>579.54</v>
      </c>
      <c r="Y303">
        <v>568.76</v>
      </c>
      <c r="Z303">
        <v>570.45000000000005</v>
      </c>
      <c r="AA303">
        <v>5908117</v>
      </c>
      <c r="AC303" s="1">
        <v>45365</v>
      </c>
      <c r="AD303">
        <v>305</v>
      </c>
      <c r="AE303">
        <v>309.49</v>
      </c>
      <c r="AF303">
        <v>301.995</v>
      </c>
      <c r="AG303">
        <v>303.32</v>
      </c>
      <c r="AH303">
        <v>4828755</v>
      </c>
      <c r="AJ303" s="1">
        <v>45365</v>
      </c>
      <c r="AK303">
        <v>157.626</v>
      </c>
      <c r="AL303">
        <v>158</v>
      </c>
      <c r="AM303">
        <v>154.624</v>
      </c>
      <c r="AN303">
        <v>155.898</v>
      </c>
      <c r="AO303">
        <v>4430575</v>
      </c>
      <c r="AQ303" s="1">
        <v>45365</v>
      </c>
      <c r="AR303">
        <v>139.75200000000001</v>
      </c>
      <c r="AS303">
        <v>139.75200000000001</v>
      </c>
      <c r="AT303">
        <v>137.79599999999999</v>
      </c>
      <c r="AU303">
        <v>138.24</v>
      </c>
      <c r="AV303">
        <v>8839490</v>
      </c>
      <c r="AX303" s="1">
        <v>45365</v>
      </c>
      <c r="AY303">
        <v>165.74</v>
      </c>
      <c r="AZ303">
        <v>166.7199</v>
      </c>
      <c r="BA303">
        <v>162.72</v>
      </c>
      <c r="BB303">
        <v>166.44</v>
      </c>
      <c r="BC303">
        <v>5078143</v>
      </c>
      <c r="BE303" s="1">
        <v>45365</v>
      </c>
      <c r="BF303">
        <v>163.11000000000001</v>
      </c>
      <c r="BG303">
        <v>163.38</v>
      </c>
      <c r="BH303">
        <v>161.93</v>
      </c>
      <c r="BI303">
        <v>162.86000000000001</v>
      </c>
      <c r="BJ303">
        <v>3967354</v>
      </c>
      <c r="BL303" s="1">
        <v>45365</v>
      </c>
      <c r="BM303">
        <v>296.81</v>
      </c>
      <c r="BN303">
        <v>298.375</v>
      </c>
      <c r="BO303">
        <v>292.79000000000002</v>
      </c>
      <c r="BP303">
        <v>297</v>
      </c>
      <c r="BQ303">
        <v>1476109</v>
      </c>
      <c r="BS303" s="1">
        <v>45365</v>
      </c>
      <c r="BT303">
        <v>508.89400000000001</v>
      </c>
      <c r="BU303">
        <v>509.04500000000002</v>
      </c>
      <c r="BV303">
        <v>503.82400000000001</v>
      </c>
      <c r="BW303">
        <v>506.90499999999997</v>
      </c>
      <c r="BX303">
        <v>111920411</v>
      </c>
    </row>
    <row r="304" spans="1:76" x14ac:dyDescent="0.45">
      <c r="A304" s="1">
        <v>45366</v>
      </c>
      <c r="B304">
        <v>489.01</v>
      </c>
      <c r="C304">
        <v>491.83</v>
      </c>
      <c r="D304">
        <v>481.30009999999999</v>
      </c>
      <c r="E304">
        <v>484.1</v>
      </c>
      <c r="F304">
        <v>29153576</v>
      </c>
      <c r="H304" s="1">
        <v>45366</v>
      </c>
      <c r="I304">
        <v>176.64</v>
      </c>
      <c r="J304">
        <v>177.93</v>
      </c>
      <c r="K304">
        <v>173.9</v>
      </c>
      <c r="L304">
        <v>174.42</v>
      </c>
      <c r="M304">
        <v>72147390</v>
      </c>
      <c r="O304" s="1">
        <v>45366</v>
      </c>
      <c r="P304">
        <v>141.98500000000001</v>
      </c>
      <c r="Q304">
        <v>142.66200000000001</v>
      </c>
      <c r="R304">
        <v>139.524</v>
      </c>
      <c r="S304">
        <v>140.66999999999999</v>
      </c>
      <c r="T304">
        <v>49654770</v>
      </c>
      <c r="V304" s="1">
        <v>45366</v>
      </c>
      <c r="W304">
        <v>499.64</v>
      </c>
      <c r="X304">
        <v>503.12630000000001</v>
      </c>
      <c r="Y304">
        <v>485</v>
      </c>
      <c r="Z304">
        <v>492.46</v>
      </c>
      <c r="AA304">
        <v>19580838</v>
      </c>
      <c r="AC304" s="1">
        <v>45366</v>
      </c>
      <c r="AD304">
        <v>298.95999999999998</v>
      </c>
      <c r="AE304">
        <v>300.05</v>
      </c>
      <c r="AF304">
        <v>293.77</v>
      </c>
      <c r="AG304">
        <v>294.33</v>
      </c>
      <c r="AH304">
        <v>11885105</v>
      </c>
      <c r="AJ304" s="1">
        <v>45366</v>
      </c>
      <c r="AK304">
        <v>152.31200000000001</v>
      </c>
      <c r="AL304">
        <v>152.4</v>
      </c>
      <c r="AM304">
        <v>147.19999999999999</v>
      </c>
      <c r="AN304">
        <v>148.78200000000001</v>
      </c>
      <c r="AO304">
        <v>12695645</v>
      </c>
      <c r="AQ304" s="1">
        <v>45366</v>
      </c>
      <c r="AR304">
        <v>137.71899999999999</v>
      </c>
      <c r="AS304">
        <v>137.82499999999999</v>
      </c>
      <c r="AT304">
        <v>134.202</v>
      </c>
      <c r="AU304">
        <v>134.399</v>
      </c>
      <c r="AV304">
        <v>19589414</v>
      </c>
      <c r="AX304" s="1">
        <v>45366</v>
      </c>
      <c r="AY304">
        <v>166.39</v>
      </c>
      <c r="AZ304">
        <v>166.52250000000001</v>
      </c>
      <c r="BA304">
        <v>160.16</v>
      </c>
      <c r="BB304">
        <v>160.63999999999999</v>
      </c>
      <c r="BC304">
        <v>7153845</v>
      </c>
      <c r="BE304" s="1">
        <v>45366</v>
      </c>
      <c r="BF304">
        <v>163.22999999999999</v>
      </c>
      <c r="BG304">
        <v>164.9</v>
      </c>
      <c r="BH304">
        <v>161.66999999999999</v>
      </c>
      <c r="BI304">
        <v>161.81</v>
      </c>
      <c r="BJ304">
        <v>9849303</v>
      </c>
      <c r="BL304" s="1">
        <v>45366</v>
      </c>
      <c r="BM304">
        <v>297.31</v>
      </c>
      <c r="BN304">
        <v>301.63</v>
      </c>
      <c r="BO304">
        <v>290.60000000000002</v>
      </c>
      <c r="BP304">
        <v>290.64999999999998</v>
      </c>
      <c r="BQ304">
        <v>2742380</v>
      </c>
      <c r="BS304" s="1">
        <v>45366</v>
      </c>
      <c r="BT304">
        <v>503.79899999999998</v>
      </c>
      <c r="BU304">
        <v>505.27</v>
      </c>
      <c r="BV304">
        <v>501.738</v>
      </c>
      <c r="BW304">
        <v>503.42399999999998</v>
      </c>
      <c r="BX304">
        <v>109016103</v>
      </c>
    </row>
    <row r="305" spans="1:76" x14ac:dyDescent="0.45">
      <c r="A305" s="1">
        <v>45369</v>
      </c>
      <c r="B305">
        <v>491.91</v>
      </c>
      <c r="C305">
        <v>497.42</v>
      </c>
      <c r="D305">
        <v>486.81</v>
      </c>
      <c r="E305">
        <v>496.98</v>
      </c>
      <c r="F305">
        <v>11755251</v>
      </c>
      <c r="H305" s="1">
        <v>45369</v>
      </c>
      <c r="I305">
        <v>175.8</v>
      </c>
      <c r="J305">
        <v>176.69</v>
      </c>
      <c r="K305">
        <v>174.28</v>
      </c>
      <c r="L305">
        <v>174.48</v>
      </c>
      <c r="M305">
        <v>31250688</v>
      </c>
      <c r="O305" s="1">
        <v>45369</v>
      </c>
      <c r="P305">
        <v>148.07300000000001</v>
      </c>
      <c r="Q305">
        <v>151.601</v>
      </c>
      <c r="R305">
        <v>146.63800000000001</v>
      </c>
      <c r="S305">
        <v>147.14699999999999</v>
      </c>
      <c r="T305">
        <v>69524823</v>
      </c>
      <c r="V305" s="1">
        <v>45369</v>
      </c>
      <c r="W305">
        <v>495.55</v>
      </c>
      <c r="X305">
        <v>515.72990000000004</v>
      </c>
      <c r="Y305">
        <v>495.55</v>
      </c>
      <c r="Z305">
        <v>513.86</v>
      </c>
      <c r="AA305">
        <v>7052677</v>
      </c>
      <c r="AC305" s="1">
        <v>45369</v>
      </c>
      <c r="AD305">
        <v>299.62</v>
      </c>
      <c r="AE305">
        <v>300.97000000000003</v>
      </c>
      <c r="AF305">
        <v>296.02</v>
      </c>
      <c r="AG305">
        <v>300.51</v>
      </c>
      <c r="AH305">
        <v>5240467</v>
      </c>
      <c r="AJ305" s="1">
        <v>45369</v>
      </c>
      <c r="AK305">
        <v>150</v>
      </c>
      <c r="AL305">
        <v>151.93799999999999</v>
      </c>
      <c r="AM305">
        <v>149.624</v>
      </c>
      <c r="AN305">
        <v>151.16</v>
      </c>
      <c r="AO305">
        <v>4723735</v>
      </c>
      <c r="AQ305" s="1">
        <v>45369</v>
      </c>
      <c r="AR305">
        <v>136.46700000000001</v>
      </c>
      <c r="AS305">
        <v>136.60300000000001</v>
      </c>
      <c r="AT305">
        <v>134.88300000000001</v>
      </c>
      <c r="AU305">
        <v>135.852</v>
      </c>
      <c r="AV305">
        <v>5867760</v>
      </c>
      <c r="AX305" s="1">
        <v>45369</v>
      </c>
      <c r="AY305">
        <v>161.94499999999999</v>
      </c>
      <c r="AZ305">
        <v>162.87</v>
      </c>
      <c r="BA305">
        <v>160.6</v>
      </c>
      <c r="BB305">
        <v>161.86000000000001</v>
      </c>
      <c r="BC305">
        <v>4296942</v>
      </c>
      <c r="BE305" s="1">
        <v>45369</v>
      </c>
      <c r="BF305">
        <v>161.88</v>
      </c>
      <c r="BG305">
        <v>162.02000000000001</v>
      </c>
      <c r="BH305">
        <v>159.37</v>
      </c>
      <c r="BI305">
        <v>161.15</v>
      </c>
      <c r="BJ305">
        <v>4802956</v>
      </c>
      <c r="BL305" s="1">
        <v>45369</v>
      </c>
      <c r="BM305">
        <v>296.13</v>
      </c>
      <c r="BN305">
        <v>301.81</v>
      </c>
      <c r="BO305">
        <v>291.47000000000003</v>
      </c>
      <c r="BP305">
        <v>296.18</v>
      </c>
      <c r="BQ305">
        <v>1126432</v>
      </c>
      <c r="BS305" s="1">
        <v>45369</v>
      </c>
      <c r="BT305">
        <v>507.54199999999997</v>
      </c>
      <c r="BU305">
        <v>509.00200000000001</v>
      </c>
      <c r="BV305">
        <v>506</v>
      </c>
      <c r="BW305">
        <v>506.416</v>
      </c>
      <c r="BX305">
        <v>90024504</v>
      </c>
    </row>
    <row r="306" spans="1:76" x14ac:dyDescent="0.45">
      <c r="A306" s="1">
        <v>45370</v>
      </c>
      <c r="B306">
        <v>488.17</v>
      </c>
      <c r="C306">
        <v>496.62959999999998</v>
      </c>
      <c r="D306">
        <v>481.28</v>
      </c>
      <c r="E306">
        <v>496.24</v>
      </c>
      <c r="F306">
        <v>10903092</v>
      </c>
      <c r="H306" s="1">
        <v>45370</v>
      </c>
      <c r="I306">
        <v>174.215</v>
      </c>
      <c r="J306">
        <v>176.09</v>
      </c>
      <c r="K306">
        <v>173.52</v>
      </c>
      <c r="L306">
        <v>175.9</v>
      </c>
      <c r="M306">
        <v>26880893</v>
      </c>
      <c r="O306" s="1">
        <v>45370</v>
      </c>
      <c r="P306">
        <v>147.625</v>
      </c>
      <c r="Q306">
        <v>148.25399999999999</v>
      </c>
      <c r="R306">
        <v>145.553</v>
      </c>
      <c r="S306">
        <v>146.49799999999999</v>
      </c>
      <c r="T306">
        <v>24157692</v>
      </c>
      <c r="V306" s="1">
        <v>45370</v>
      </c>
      <c r="W306">
        <v>509.89</v>
      </c>
      <c r="X306">
        <v>522.67999999999995</v>
      </c>
      <c r="Y306">
        <v>508.99</v>
      </c>
      <c r="Z306">
        <v>521.19000000000005</v>
      </c>
      <c r="AA306">
        <v>7081796</v>
      </c>
      <c r="AC306" s="1">
        <v>45370</v>
      </c>
      <c r="AD306">
        <v>298.18</v>
      </c>
      <c r="AE306">
        <v>301.77</v>
      </c>
      <c r="AF306">
        <v>296.62</v>
      </c>
      <c r="AG306">
        <v>301.45</v>
      </c>
      <c r="AH306">
        <v>3329873</v>
      </c>
      <c r="AJ306" s="1">
        <v>45370</v>
      </c>
      <c r="AK306">
        <v>150</v>
      </c>
      <c r="AL306">
        <v>151.66399999999999</v>
      </c>
      <c r="AM306">
        <v>148.56</v>
      </c>
      <c r="AN306">
        <v>151.38800000000001</v>
      </c>
      <c r="AO306">
        <v>6122245</v>
      </c>
      <c r="AQ306" s="1">
        <v>45370</v>
      </c>
      <c r="AR306">
        <v>135.977</v>
      </c>
      <c r="AS306">
        <v>138.18700000000001</v>
      </c>
      <c r="AT306">
        <v>135.62100000000001</v>
      </c>
      <c r="AU306">
        <v>138.018</v>
      </c>
      <c r="AV306">
        <v>4769175</v>
      </c>
      <c r="AX306" s="1">
        <v>45370</v>
      </c>
      <c r="AY306">
        <v>161.49</v>
      </c>
      <c r="AZ306">
        <v>164.09989999999999</v>
      </c>
      <c r="BA306">
        <v>161.05500000000001</v>
      </c>
      <c r="BB306">
        <v>161.79</v>
      </c>
      <c r="BC306">
        <v>3420732</v>
      </c>
      <c r="BE306" s="1">
        <v>45370</v>
      </c>
      <c r="BF306">
        <v>161.81</v>
      </c>
      <c r="BG306">
        <v>162</v>
      </c>
      <c r="BH306">
        <v>160.65</v>
      </c>
      <c r="BI306">
        <v>160.74</v>
      </c>
      <c r="BJ306">
        <v>3232984</v>
      </c>
      <c r="BL306" s="1">
        <v>45370</v>
      </c>
      <c r="BM306">
        <v>295.31</v>
      </c>
      <c r="BN306">
        <v>300.08</v>
      </c>
      <c r="BO306">
        <v>293.08999999999997</v>
      </c>
      <c r="BP306">
        <v>298.58</v>
      </c>
      <c r="BQ306">
        <v>1769383</v>
      </c>
      <c r="BS306" s="1">
        <v>45370</v>
      </c>
      <c r="BT306">
        <v>505.714</v>
      </c>
      <c r="BU306">
        <v>509.512</v>
      </c>
      <c r="BV306">
        <v>504.697</v>
      </c>
      <c r="BW306">
        <v>509.23099999999999</v>
      </c>
      <c r="BX306">
        <v>61528377</v>
      </c>
    </row>
    <row r="307" spans="1:76" x14ac:dyDescent="0.45">
      <c r="A307" s="1">
        <v>45371</v>
      </c>
      <c r="B307">
        <v>499.5</v>
      </c>
      <c r="C307">
        <v>508.19990000000001</v>
      </c>
      <c r="D307">
        <v>495.17</v>
      </c>
      <c r="E307">
        <v>505.52</v>
      </c>
      <c r="F307">
        <v>11711100</v>
      </c>
      <c r="H307" s="1">
        <v>45371</v>
      </c>
      <c r="I307">
        <v>176.14</v>
      </c>
      <c r="J307">
        <v>178.53</v>
      </c>
      <c r="K307">
        <v>174.64</v>
      </c>
      <c r="L307">
        <v>178.15</v>
      </c>
      <c r="M307">
        <v>29947150</v>
      </c>
      <c r="O307" s="1">
        <v>45371</v>
      </c>
      <c r="P307">
        <v>147.465</v>
      </c>
      <c r="Q307">
        <v>148.322</v>
      </c>
      <c r="R307">
        <v>146.20500000000001</v>
      </c>
      <c r="S307">
        <v>148.202</v>
      </c>
      <c r="T307">
        <v>21388757</v>
      </c>
      <c r="V307" s="1">
        <v>45371</v>
      </c>
      <c r="W307">
        <v>523.29</v>
      </c>
      <c r="X307">
        <v>523.87</v>
      </c>
      <c r="Y307">
        <v>512.5</v>
      </c>
      <c r="Z307">
        <v>519.14</v>
      </c>
      <c r="AA307">
        <v>4239557</v>
      </c>
      <c r="AC307" s="1">
        <v>45371</v>
      </c>
      <c r="AD307">
        <v>301.97000000000003</v>
      </c>
      <c r="AE307">
        <v>307.02</v>
      </c>
      <c r="AF307">
        <v>300.685</v>
      </c>
      <c r="AG307">
        <v>306.08</v>
      </c>
      <c r="AH307">
        <v>4946571</v>
      </c>
      <c r="AJ307" s="1">
        <v>45371</v>
      </c>
      <c r="AK307">
        <v>152.124</v>
      </c>
      <c r="AL307">
        <v>153.636</v>
      </c>
      <c r="AM307">
        <v>151.01</v>
      </c>
      <c r="AN307">
        <v>153.512</v>
      </c>
      <c r="AO307">
        <v>3517625</v>
      </c>
      <c r="AQ307" s="1">
        <v>45371</v>
      </c>
      <c r="AR307">
        <v>138.18199999999999</v>
      </c>
      <c r="AS307">
        <v>142.625</v>
      </c>
      <c r="AT307">
        <v>137.785</v>
      </c>
      <c r="AU307">
        <v>140.874</v>
      </c>
      <c r="AV307">
        <v>10934342</v>
      </c>
      <c r="AX307" s="1">
        <v>45371</v>
      </c>
      <c r="AY307">
        <v>162.38999999999999</v>
      </c>
      <c r="AZ307">
        <v>165.75</v>
      </c>
      <c r="BA307">
        <v>162.26499999999999</v>
      </c>
      <c r="BB307">
        <v>164.71</v>
      </c>
      <c r="BC307">
        <v>4766298</v>
      </c>
      <c r="BE307" s="1">
        <v>45371</v>
      </c>
      <c r="BF307">
        <v>160.68</v>
      </c>
      <c r="BG307">
        <v>161.59</v>
      </c>
      <c r="BH307">
        <v>160.12</v>
      </c>
      <c r="BI307">
        <v>161.16</v>
      </c>
      <c r="BJ307">
        <v>4007698</v>
      </c>
      <c r="BL307" s="1">
        <v>45371</v>
      </c>
      <c r="BM307">
        <v>296.20999999999998</v>
      </c>
      <c r="BN307">
        <v>297.51</v>
      </c>
      <c r="BO307">
        <v>290.30399999999997</v>
      </c>
      <c r="BP307">
        <v>295.3</v>
      </c>
      <c r="BQ307">
        <v>1971238</v>
      </c>
      <c r="BS307" s="1">
        <v>45371</v>
      </c>
      <c r="BT307">
        <v>509.28800000000001</v>
      </c>
      <c r="BU307">
        <v>514.07899999999995</v>
      </c>
      <c r="BV307">
        <v>508.60700000000003</v>
      </c>
      <c r="BW307">
        <v>513.93899999999996</v>
      </c>
      <c r="BX307">
        <v>70480169</v>
      </c>
    </row>
    <row r="308" spans="1:76" x14ac:dyDescent="0.45">
      <c r="A308" s="1">
        <v>45372</v>
      </c>
      <c r="B308">
        <v>514.71</v>
      </c>
      <c r="C308">
        <v>515.04</v>
      </c>
      <c r="D308">
        <v>506.01</v>
      </c>
      <c r="E308">
        <v>507.76</v>
      </c>
      <c r="F308">
        <v>9712549</v>
      </c>
      <c r="H308" s="1">
        <v>45372</v>
      </c>
      <c r="I308">
        <v>179.988</v>
      </c>
      <c r="J308">
        <v>181.41499999999999</v>
      </c>
      <c r="K308">
        <v>178.15</v>
      </c>
      <c r="L308">
        <v>178.15</v>
      </c>
      <c r="M308">
        <v>32824320</v>
      </c>
      <c r="O308" s="1">
        <v>45372</v>
      </c>
      <c r="P308">
        <v>148.93</v>
      </c>
      <c r="Q308">
        <v>149.827</v>
      </c>
      <c r="R308">
        <v>146.37</v>
      </c>
      <c r="S308">
        <v>147.06700000000001</v>
      </c>
      <c r="T308">
        <v>24845338</v>
      </c>
      <c r="V308" s="1">
        <v>45372</v>
      </c>
      <c r="W308">
        <v>517.6</v>
      </c>
      <c r="X308">
        <v>519.72500000000002</v>
      </c>
      <c r="Y308">
        <v>506.2</v>
      </c>
      <c r="Z308">
        <v>511.25</v>
      </c>
      <c r="AA308">
        <v>5206580</v>
      </c>
      <c r="AC308" s="1">
        <v>45372</v>
      </c>
      <c r="AD308">
        <v>307.94</v>
      </c>
      <c r="AE308">
        <v>311.8</v>
      </c>
      <c r="AF308">
        <v>306.35000000000002</v>
      </c>
      <c r="AG308">
        <v>308.39</v>
      </c>
      <c r="AH308">
        <v>6083853</v>
      </c>
      <c r="AJ308" s="1">
        <v>45372</v>
      </c>
      <c r="AK308">
        <v>156</v>
      </c>
      <c r="AL308">
        <v>157.17599999999999</v>
      </c>
      <c r="AM308">
        <v>154.316</v>
      </c>
      <c r="AN308">
        <v>154.636</v>
      </c>
      <c r="AO308">
        <v>6313580</v>
      </c>
      <c r="AQ308" s="1">
        <v>45372</v>
      </c>
      <c r="AR308">
        <v>142.32300000000001</v>
      </c>
      <c r="AS308">
        <v>144.09200000000001</v>
      </c>
      <c r="AT308">
        <v>141.197</v>
      </c>
      <c r="AU308">
        <v>143.60499999999999</v>
      </c>
      <c r="AV308">
        <v>7734401</v>
      </c>
      <c r="AX308" s="1">
        <v>45372</v>
      </c>
      <c r="AY308">
        <v>165.81</v>
      </c>
      <c r="AZ308">
        <v>170.1</v>
      </c>
      <c r="BA308">
        <v>165</v>
      </c>
      <c r="BB308">
        <v>168.18</v>
      </c>
      <c r="BC308">
        <v>5986505</v>
      </c>
      <c r="BE308" s="1">
        <v>45372</v>
      </c>
      <c r="BF308">
        <v>161.63</v>
      </c>
      <c r="BG308">
        <v>161.93</v>
      </c>
      <c r="BH308">
        <v>160.16</v>
      </c>
      <c r="BI308">
        <v>160.93</v>
      </c>
      <c r="BJ308">
        <v>3312437</v>
      </c>
      <c r="BL308" s="1">
        <v>45372</v>
      </c>
      <c r="BM308">
        <v>294.64</v>
      </c>
      <c r="BN308">
        <v>295.91000000000003</v>
      </c>
      <c r="BO308">
        <v>292.5</v>
      </c>
      <c r="BP308">
        <v>294.61</v>
      </c>
      <c r="BQ308">
        <v>1191606</v>
      </c>
      <c r="BS308" s="1">
        <v>45372</v>
      </c>
      <c r="BT308">
        <v>516.81399999999996</v>
      </c>
      <c r="BU308">
        <v>517.52499999999998</v>
      </c>
      <c r="BV308">
        <v>515.35299999999995</v>
      </c>
      <c r="BW308">
        <v>515.63900000000001</v>
      </c>
      <c r="BX308">
        <v>61022875</v>
      </c>
    </row>
    <row r="309" spans="1:76" x14ac:dyDescent="0.45">
      <c r="A309" s="1">
        <v>45373</v>
      </c>
      <c r="B309">
        <v>507</v>
      </c>
      <c r="C309">
        <v>509.97</v>
      </c>
      <c r="D309">
        <v>504.34</v>
      </c>
      <c r="E309">
        <v>509.58</v>
      </c>
      <c r="F309">
        <v>8120593</v>
      </c>
      <c r="H309" s="1">
        <v>45373</v>
      </c>
      <c r="I309">
        <v>177.75200000000001</v>
      </c>
      <c r="J309">
        <v>179.255</v>
      </c>
      <c r="K309">
        <v>176.75</v>
      </c>
      <c r="L309">
        <v>178.87</v>
      </c>
      <c r="M309">
        <v>27995378</v>
      </c>
      <c r="O309" s="1">
        <v>45373</v>
      </c>
      <c r="P309">
        <v>148.58199999999999</v>
      </c>
      <c r="Q309">
        <v>151.03200000000001</v>
      </c>
      <c r="R309">
        <v>148.44200000000001</v>
      </c>
      <c r="S309">
        <v>150.22499999999999</v>
      </c>
      <c r="T309">
        <v>29317664</v>
      </c>
      <c r="V309" s="1">
        <v>45373</v>
      </c>
      <c r="W309">
        <v>509.07</v>
      </c>
      <c r="X309">
        <v>511.59</v>
      </c>
      <c r="Y309">
        <v>496.67</v>
      </c>
      <c r="Z309">
        <v>499.52</v>
      </c>
      <c r="AA309">
        <v>5413647</v>
      </c>
      <c r="AC309" s="1">
        <v>45373</v>
      </c>
      <c r="AD309">
        <v>309.32</v>
      </c>
      <c r="AE309">
        <v>310.23</v>
      </c>
      <c r="AF309">
        <v>306.64999999999998</v>
      </c>
      <c r="AG309">
        <v>307.77</v>
      </c>
      <c r="AH309">
        <v>3779208</v>
      </c>
      <c r="AJ309" s="1">
        <v>45373</v>
      </c>
      <c r="AK309">
        <v>154.94800000000001</v>
      </c>
      <c r="AL309">
        <v>155.97800000000001</v>
      </c>
      <c r="AM309">
        <v>153.864</v>
      </c>
      <c r="AN309">
        <v>154.83000000000001</v>
      </c>
      <c r="AO309">
        <v>4426280</v>
      </c>
      <c r="AQ309" s="1">
        <v>45373</v>
      </c>
      <c r="AR309">
        <v>142.703</v>
      </c>
      <c r="AS309">
        <v>143.53800000000001</v>
      </c>
      <c r="AT309">
        <v>141.89699999999999</v>
      </c>
      <c r="AU309">
        <v>142.69300000000001</v>
      </c>
      <c r="AV309">
        <v>5218155</v>
      </c>
      <c r="AX309" s="1">
        <v>45373</v>
      </c>
      <c r="AY309">
        <v>167</v>
      </c>
      <c r="AZ309">
        <v>168.8</v>
      </c>
      <c r="BA309">
        <v>166.64009999999999</v>
      </c>
      <c r="BB309">
        <v>167.86</v>
      </c>
      <c r="BC309">
        <v>2837023</v>
      </c>
      <c r="BE309" s="1">
        <v>45373</v>
      </c>
      <c r="BF309">
        <v>161.47</v>
      </c>
      <c r="BG309">
        <v>161.53</v>
      </c>
      <c r="BH309">
        <v>158.84</v>
      </c>
      <c r="BI309">
        <v>160.61000000000001</v>
      </c>
      <c r="BJ309">
        <v>3546447</v>
      </c>
      <c r="BL309" s="1">
        <v>45373</v>
      </c>
      <c r="BM309">
        <v>295.20999999999998</v>
      </c>
      <c r="BN309">
        <v>296.25</v>
      </c>
      <c r="BO309">
        <v>290.45999999999998</v>
      </c>
      <c r="BP309">
        <v>290.60000000000002</v>
      </c>
      <c r="BQ309">
        <v>1084371</v>
      </c>
      <c r="BS309" s="1">
        <v>45373</v>
      </c>
      <c r="BT309">
        <v>515.54999999999995</v>
      </c>
      <c r="BU309">
        <v>516.03700000000003</v>
      </c>
      <c r="BV309">
        <v>514.42399999999998</v>
      </c>
      <c r="BW309">
        <v>514.66099999999994</v>
      </c>
      <c r="BX309">
        <v>80077023</v>
      </c>
    </row>
    <row r="310" spans="1:76" x14ac:dyDescent="0.45">
      <c r="A310" s="1">
        <v>45376</v>
      </c>
      <c r="B310">
        <v>505.79</v>
      </c>
      <c r="C310">
        <v>507.22</v>
      </c>
      <c r="D310">
        <v>500.24110000000002</v>
      </c>
      <c r="E310">
        <v>503.02</v>
      </c>
      <c r="F310">
        <v>8380617</v>
      </c>
      <c r="H310" s="1">
        <v>45376</v>
      </c>
      <c r="I310">
        <v>178.01</v>
      </c>
      <c r="J310">
        <v>180.99</v>
      </c>
      <c r="K310">
        <v>177.24</v>
      </c>
      <c r="L310">
        <v>179.71</v>
      </c>
      <c r="M310">
        <v>29815464</v>
      </c>
      <c r="O310" s="1">
        <v>45376</v>
      </c>
      <c r="P310">
        <v>149.399</v>
      </c>
      <c r="Q310">
        <v>149.83199999999999</v>
      </c>
      <c r="R310">
        <v>147.286</v>
      </c>
      <c r="S310">
        <v>149.52799999999999</v>
      </c>
      <c r="T310">
        <v>19298993</v>
      </c>
      <c r="V310" s="1">
        <v>45376</v>
      </c>
      <c r="W310">
        <v>496.79</v>
      </c>
      <c r="X310">
        <v>510.63</v>
      </c>
      <c r="Y310">
        <v>496.69</v>
      </c>
      <c r="Z310">
        <v>507.23</v>
      </c>
      <c r="AA310">
        <v>4277036</v>
      </c>
      <c r="AC310" s="1">
        <v>45376</v>
      </c>
      <c r="AD310">
        <v>303.7</v>
      </c>
      <c r="AE310">
        <v>307.70999999999998</v>
      </c>
      <c r="AF310">
        <v>302.54000000000002</v>
      </c>
      <c r="AG310">
        <v>306.06</v>
      </c>
      <c r="AH310">
        <v>4141223</v>
      </c>
      <c r="AJ310" s="1">
        <v>45376</v>
      </c>
      <c r="AK310">
        <v>153.61000000000001</v>
      </c>
      <c r="AL310">
        <v>155.18199999999999</v>
      </c>
      <c r="AM310">
        <v>151.852</v>
      </c>
      <c r="AN310">
        <v>154.928</v>
      </c>
      <c r="AO310">
        <v>3604180</v>
      </c>
      <c r="AQ310" s="1">
        <v>45376</v>
      </c>
      <c r="AR310">
        <v>142.054</v>
      </c>
      <c r="AS310">
        <v>142.89599999999999</v>
      </c>
      <c r="AT310">
        <v>140.52099999999999</v>
      </c>
      <c r="AU310">
        <v>142.78100000000001</v>
      </c>
      <c r="AV310">
        <v>4233218</v>
      </c>
      <c r="AX310" s="1">
        <v>45376</v>
      </c>
      <c r="AY310">
        <v>167.86</v>
      </c>
      <c r="AZ310">
        <v>169.08</v>
      </c>
      <c r="BA310">
        <v>166.28</v>
      </c>
      <c r="BB310">
        <v>167.99</v>
      </c>
      <c r="BC310">
        <v>3216070</v>
      </c>
      <c r="BE310" s="1">
        <v>45376</v>
      </c>
      <c r="BF310">
        <v>160.31</v>
      </c>
      <c r="BG310">
        <v>161.36500000000001</v>
      </c>
      <c r="BH310">
        <v>160.13</v>
      </c>
      <c r="BI310">
        <v>161.11500000000001</v>
      </c>
      <c r="BJ310">
        <v>4183849</v>
      </c>
      <c r="BL310" s="1">
        <v>45376</v>
      </c>
      <c r="BM310">
        <v>290.37</v>
      </c>
      <c r="BN310">
        <v>293.81</v>
      </c>
      <c r="BO310">
        <v>288.70999999999998</v>
      </c>
      <c r="BP310">
        <v>290.60000000000002</v>
      </c>
      <c r="BQ310">
        <v>1194118</v>
      </c>
      <c r="BS310" s="1">
        <v>45376</v>
      </c>
      <c r="BT310">
        <v>513.26800000000003</v>
      </c>
      <c r="BU310">
        <v>514.40499999999997</v>
      </c>
      <c r="BV310">
        <v>513.08100000000002</v>
      </c>
      <c r="BW310">
        <v>513.24</v>
      </c>
      <c r="BX310">
        <v>49129427</v>
      </c>
    </row>
    <row r="311" spans="1:76" x14ac:dyDescent="0.45">
      <c r="A311" s="1">
        <v>45377</v>
      </c>
      <c r="B311">
        <v>505.13</v>
      </c>
      <c r="C311">
        <v>510</v>
      </c>
      <c r="D311">
        <v>495.21370000000002</v>
      </c>
      <c r="E311">
        <v>495.89</v>
      </c>
      <c r="F311">
        <v>11205382</v>
      </c>
      <c r="H311" s="1">
        <v>45377</v>
      </c>
      <c r="I311">
        <v>180.15</v>
      </c>
      <c r="J311">
        <v>180.45</v>
      </c>
      <c r="K311">
        <v>177.95</v>
      </c>
      <c r="L311">
        <v>178.3</v>
      </c>
      <c r="M311">
        <v>29658982</v>
      </c>
      <c r="O311" s="1">
        <v>45377</v>
      </c>
      <c r="P311">
        <v>149.67699999999999</v>
      </c>
      <c r="Q311">
        <v>151.70500000000001</v>
      </c>
      <c r="R311">
        <v>149.43799999999999</v>
      </c>
      <c r="S311">
        <v>150.126</v>
      </c>
      <c r="T311">
        <v>22229429</v>
      </c>
      <c r="V311" s="1">
        <v>45377</v>
      </c>
      <c r="W311">
        <v>508.06</v>
      </c>
      <c r="X311">
        <v>512.79</v>
      </c>
      <c r="Y311">
        <v>503.59</v>
      </c>
      <c r="Z311">
        <v>507.6</v>
      </c>
      <c r="AA311">
        <v>2813329</v>
      </c>
      <c r="AC311" s="1">
        <v>45377</v>
      </c>
      <c r="AD311">
        <v>307.48</v>
      </c>
      <c r="AE311">
        <v>307.98</v>
      </c>
      <c r="AF311">
        <v>304.89</v>
      </c>
      <c r="AG311">
        <v>305.83</v>
      </c>
      <c r="AH311">
        <v>3893853</v>
      </c>
      <c r="AJ311" s="1">
        <v>45377</v>
      </c>
      <c r="AK311">
        <v>155.798</v>
      </c>
      <c r="AL311">
        <v>157.76</v>
      </c>
      <c r="AM311">
        <v>155.30199999999999</v>
      </c>
      <c r="AN311">
        <v>155.714</v>
      </c>
      <c r="AO311">
        <v>4550380</v>
      </c>
      <c r="AQ311" s="1">
        <v>45377</v>
      </c>
      <c r="AR311">
        <v>143.65100000000001</v>
      </c>
      <c r="AS311">
        <v>145.221</v>
      </c>
      <c r="AT311">
        <v>143.31899999999999</v>
      </c>
      <c r="AU311">
        <v>144.126</v>
      </c>
      <c r="AV311">
        <v>6982350</v>
      </c>
      <c r="AX311" s="1">
        <v>45377</v>
      </c>
      <c r="AY311">
        <v>169.69</v>
      </c>
      <c r="AZ311">
        <v>170</v>
      </c>
      <c r="BA311">
        <v>167.32</v>
      </c>
      <c r="BB311">
        <v>167.39</v>
      </c>
      <c r="BC311">
        <v>2747663</v>
      </c>
      <c r="BE311" s="1">
        <v>45377</v>
      </c>
      <c r="BF311">
        <v>160.62</v>
      </c>
      <c r="BG311">
        <v>161.72999999999999</v>
      </c>
      <c r="BH311">
        <v>159.86000000000001</v>
      </c>
      <c r="BI311">
        <v>161.1</v>
      </c>
      <c r="BJ311">
        <v>4195918</v>
      </c>
      <c r="BL311" s="1">
        <v>45377</v>
      </c>
      <c r="BM311">
        <v>291.19</v>
      </c>
      <c r="BN311">
        <v>291.83999999999997</v>
      </c>
      <c r="BO311">
        <v>287.64</v>
      </c>
      <c r="BP311">
        <v>287.89</v>
      </c>
      <c r="BQ311">
        <v>1144426</v>
      </c>
      <c r="BS311" s="1">
        <v>45377</v>
      </c>
      <c r="BT311">
        <v>514.68100000000004</v>
      </c>
      <c r="BU311">
        <v>515.02700000000004</v>
      </c>
      <c r="BV311">
        <v>511.88600000000002</v>
      </c>
      <c r="BW311">
        <v>512.29100000000005</v>
      </c>
      <c r="BX311">
        <v>66296774</v>
      </c>
    </row>
    <row r="312" spans="1:76" x14ac:dyDescent="0.45">
      <c r="A312" s="1">
        <v>45378</v>
      </c>
      <c r="B312">
        <v>499.3</v>
      </c>
      <c r="C312">
        <v>499.89</v>
      </c>
      <c r="D312">
        <v>488.07</v>
      </c>
      <c r="E312">
        <v>493.86</v>
      </c>
      <c r="F312">
        <v>9989676</v>
      </c>
      <c r="H312" s="1">
        <v>45378</v>
      </c>
      <c r="I312">
        <v>179.88</v>
      </c>
      <c r="J312">
        <v>180</v>
      </c>
      <c r="K312">
        <v>177.3099</v>
      </c>
      <c r="L312">
        <v>179.83</v>
      </c>
      <c r="M312">
        <v>33272551</v>
      </c>
      <c r="O312" s="1">
        <v>45378</v>
      </c>
      <c r="P312">
        <v>150.63399999999999</v>
      </c>
      <c r="Q312">
        <v>151.08699999999999</v>
      </c>
      <c r="R312">
        <v>148.36199999999999</v>
      </c>
      <c r="S312">
        <v>150.32499999999999</v>
      </c>
      <c r="T312">
        <v>22962117</v>
      </c>
      <c r="V312" s="1">
        <v>45378</v>
      </c>
      <c r="W312">
        <v>515.47</v>
      </c>
      <c r="X312">
        <v>516.86</v>
      </c>
      <c r="Y312">
        <v>499.7</v>
      </c>
      <c r="Z312">
        <v>504.4</v>
      </c>
      <c r="AA312">
        <v>4228415</v>
      </c>
      <c r="AC312" s="1">
        <v>45378</v>
      </c>
      <c r="AD312">
        <v>307.44</v>
      </c>
      <c r="AE312">
        <v>309.3</v>
      </c>
      <c r="AF312">
        <v>298.63</v>
      </c>
      <c r="AG312">
        <v>301.38</v>
      </c>
      <c r="AH312">
        <v>3859858</v>
      </c>
      <c r="AJ312" s="1">
        <v>45378</v>
      </c>
      <c r="AK312">
        <v>156.76599999999999</v>
      </c>
      <c r="AL312">
        <v>157.26599999999999</v>
      </c>
      <c r="AM312">
        <v>150.69999999999999</v>
      </c>
      <c r="AN312">
        <v>151.80000000000001</v>
      </c>
      <c r="AO312">
        <v>7007555</v>
      </c>
      <c r="AQ312" s="1">
        <v>45378</v>
      </c>
      <c r="AR312">
        <v>144.79</v>
      </c>
      <c r="AS312">
        <v>146.10599999999999</v>
      </c>
      <c r="AT312">
        <v>143.93100000000001</v>
      </c>
      <c r="AU312">
        <v>144.61500000000001</v>
      </c>
      <c r="AV312">
        <v>5315013</v>
      </c>
      <c r="AX312" s="1">
        <v>45378</v>
      </c>
      <c r="AY312">
        <v>169.11</v>
      </c>
      <c r="AZ312">
        <v>169.11</v>
      </c>
      <c r="BA312">
        <v>165.5</v>
      </c>
      <c r="BB312">
        <v>166.41</v>
      </c>
      <c r="BC312">
        <v>3921949</v>
      </c>
      <c r="BE312" s="1">
        <v>45378</v>
      </c>
      <c r="BF312">
        <v>162.22999999999999</v>
      </c>
      <c r="BG312">
        <v>162.47999999999999</v>
      </c>
      <c r="BH312">
        <v>161.34</v>
      </c>
      <c r="BI312">
        <v>162.01</v>
      </c>
      <c r="BJ312">
        <v>4479809</v>
      </c>
      <c r="BL312" s="1">
        <v>45378</v>
      </c>
      <c r="BM312">
        <v>289.37</v>
      </c>
      <c r="BN312">
        <v>294.16000000000003</v>
      </c>
      <c r="BO312">
        <v>288.19</v>
      </c>
      <c r="BP312">
        <v>293.51</v>
      </c>
      <c r="BQ312">
        <v>1229458</v>
      </c>
      <c r="BS312" s="1">
        <v>45378</v>
      </c>
      <c r="BT312">
        <v>515.154</v>
      </c>
      <c r="BU312">
        <v>516.63499999999999</v>
      </c>
      <c r="BV312">
        <v>512.95699999999999</v>
      </c>
      <c r="BW312">
        <v>516.596</v>
      </c>
      <c r="BX312">
        <v>84055954</v>
      </c>
    </row>
    <row r="313" spans="1:76" x14ac:dyDescent="0.45">
      <c r="A313" s="1">
        <v>45379</v>
      </c>
      <c r="B313">
        <v>492.84</v>
      </c>
      <c r="C313">
        <v>492.89</v>
      </c>
      <c r="D313">
        <v>485.15</v>
      </c>
      <c r="E313">
        <v>485.58</v>
      </c>
      <c r="F313">
        <v>15212764</v>
      </c>
      <c r="H313" s="1">
        <v>45379</v>
      </c>
      <c r="I313">
        <v>180.17</v>
      </c>
      <c r="J313">
        <v>181.7</v>
      </c>
      <c r="K313">
        <v>179.26</v>
      </c>
      <c r="L313">
        <v>180.38</v>
      </c>
      <c r="M313">
        <v>38051588</v>
      </c>
      <c r="O313" s="1">
        <v>45379</v>
      </c>
      <c r="P313">
        <v>150.30500000000001</v>
      </c>
      <c r="Q313">
        <v>150.88300000000001</v>
      </c>
      <c r="R313">
        <v>149.62799999999999</v>
      </c>
      <c r="S313">
        <v>150.38499999999999</v>
      </c>
      <c r="T313">
        <v>24574152</v>
      </c>
      <c r="V313" s="1">
        <v>45379</v>
      </c>
      <c r="W313">
        <v>508.12</v>
      </c>
      <c r="X313">
        <v>509</v>
      </c>
      <c r="Y313">
        <v>500.26</v>
      </c>
      <c r="Z313">
        <v>504.6</v>
      </c>
      <c r="AA313">
        <v>3897003</v>
      </c>
      <c r="AC313" s="1">
        <v>45379</v>
      </c>
      <c r="AD313">
        <v>300</v>
      </c>
      <c r="AE313">
        <v>302.8</v>
      </c>
      <c r="AF313">
        <v>299.63479999999998</v>
      </c>
      <c r="AG313">
        <v>301.18</v>
      </c>
      <c r="AH313">
        <v>4892275</v>
      </c>
      <c r="AJ313" s="1">
        <v>45379</v>
      </c>
      <c r="AK313">
        <v>151.93</v>
      </c>
      <c r="AL313">
        <v>153.75200000000001</v>
      </c>
      <c r="AM313">
        <v>151.15</v>
      </c>
      <c r="AN313">
        <v>152.47999999999999</v>
      </c>
      <c r="AO313">
        <v>5418505</v>
      </c>
      <c r="AQ313" s="1">
        <v>45379</v>
      </c>
      <c r="AR313">
        <v>145.26400000000001</v>
      </c>
      <c r="AS313">
        <v>145.44800000000001</v>
      </c>
      <c r="AT313">
        <v>142.447</v>
      </c>
      <c r="AU313">
        <v>142.81800000000001</v>
      </c>
      <c r="AV313">
        <v>6962587</v>
      </c>
      <c r="AX313" s="1">
        <v>45379</v>
      </c>
      <c r="AY313">
        <v>166.57</v>
      </c>
      <c r="AZ313">
        <v>167.38</v>
      </c>
      <c r="BA313">
        <v>164.59</v>
      </c>
      <c r="BB313">
        <v>164.96</v>
      </c>
      <c r="BC313">
        <v>3415958</v>
      </c>
      <c r="BE313" s="1">
        <v>45379</v>
      </c>
      <c r="BF313">
        <v>162.94999999999999</v>
      </c>
      <c r="BG313">
        <v>163.74</v>
      </c>
      <c r="BH313">
        <v>162.01</v>
      </c>
      <c r="BI313">
        <v>163.22</v>
      </c>
      <c r="BJ313">
        <v>3919848</v>
      </c>
      <c r="BL313" s="1">
        <v>45379</v>
      </c>
      <c r="BM313">
        <v>291.58999999999997</v>
      </c>
      <c r="BN313">
        <v>293.44499999999999</v>
      </c>
      <c r="BO313">
        <v>286.68</v>
      </c>
      <c r="BP313">
        <v>290.63</v>
      </c>
      <c r="BQ313">
        <v>1254327</v>
      </c>
      <c r="BS313" s="1">
        <v>45379</v>
      </c>
      <c r="BT313">
        <v>516.63499999999999</v>
      </c>
      <c r="BU313">
        <v>518.01800000000003</v>
      </c>
      <c r="BV313">
        <v>516.21199999999999</v>
      </c>
      <c r="BW313">
        <v>516.49800000000005</v>
      </c>
      <c r="BX313">
        <v>97520245</v>
      </c>
    </row>
    <row r="314" spans="1:76" x14ac:dyDescent="0.45">
      <c r="A314" s="1">
        <v>45383</v>
      </c>
      <c r="B314">
        <v>487.2</v>
      </c>
      <c r="C314">
        <v>497.43</v>
      </c>
      <c r="D314">
        <v>481.78</v>
      </c>
      <c r="E314">
        <v>491.35</v>
      </c>
      <c r="F314">
        <v>9247007</v>
      </c>
      <c r="H314" s="1">
        <v>45383</v>
      </c>
      <c r="I314">
        <v>180.79</v>
      </c>
      <c r="J314">
        <v>183</v>
      </c>
      <c r="K314">
        <v>179.95</v>
      </c>
      <c r="L314">
        <v>180.97</v>
      </c>
      <c r="M314">
        <v>29174521</v>
      </c>
      <c r="O314" s="1">
        <v>45383</v>
      </c>
      <c r="P314">
        <v>150.14599999999999</v>
      </c>
      <c r="Q314">
        <v>155.17699999999999</v>
      </c>
      <c r="R314">
        <v>150.066</v>
      </c>
      <c r="S314">
        <v>154.928</v>
      </c>
      <c r="T314">
        <v>31845875</v>
      </c>
      <c r="V314" s="1">
        <v>45383</v>
      </c>
      <c r="W314">
        <v>504.99</v>
      </c>
      <c r="X314">
        <v>506.92</v>
      </c>
      <c r="Y314">
        <v>499.31</v>
      </c>
      <c r="Z314">
        <v>502.09</v>
      </c>
      <c r="AA314">
        <v>2056030</v>
      </c>
      <c r="AC314" s="1">
        <v>45383</v>
      </c>
      <c r="AD314">
        <v>301.69</v>
      </c>
      <c r="AE314">
        <v>303.51</v>
      </c>
      <c r="AF314">
        <v>299.99</v>
      </c>
      <c r="AG314">
        <v>302.26</v>
      </c>
      <c r="AH314">
        <v>2918140</v>
      </c>
      <c r="AJ314" s="1">
        <v>45383</v>
      </c>
      <c r="AK314">
        <v>152.798</v>
      </c>
      <c r="AL314">
        <v>154.61799999999999</v>
      </c>
      <c r="AM314">
        <v>151.81399999999999</v>
      </c>
      <c r="AN314">
        <v>153.67400000000001</v>
      </c>
      <c r="AO314">
        <v>3581915</v>
      </c>
      <c r="AQ314" s="1">
        <v>45383</v>
      </c>
      <c r="AR314">
        <v>143.72900000000001</v>
      </c>
      <c r="AS314">
        <v>143.88</v>
      </c>
      <c r="AT314">
        <v>139.673</v>
      </c>
      <c r="AU314">
        <v>140.49600000000001</v>
      </c>
      <c r="AV314">
        <v>5783273</v>
      </c>
      <c r="AX314" s="1">
        <v>45383</v>
      </c>
      <c r="AY314">
        <v>166.43</v>
      </c>
      <c r="AZ314">
        <v>166.72</v>
      </c>
      <c r="BA314">
        <v>162.75</v>
      </c>
      <c r="BB314">
        <v>163.37</v>
      </c>
      <c r="BC314">
        <v>2496282</v>
      </c>
      <c r="BE314" s="1">
        <v>45383</v>
      </c>
      <c r="BF314">
        <v>163.22</v>
      </c>
      <c r="BG314">
        <v>163.29499999999999</v>
      </c>
      <c r="BH314">
        <v>161.6</v>
      </c>
      <c r="BI314">
        <v>162.66999999999999</v>
      </c>
      <c r="BJ314">
        <v>3256792</v>
      </c>
      <c r="BL314" s="1">
        <v>45383</v>
      </c>
      <c r="BM314">
        <v>290.33999999999997</v>
      </c>
      <c r="BN314">
        <v>290.33999999999997</v>
      </c>
      <c r="BO314">
        <v>280.02</v>
      </c>
      <c r="BP314">
        <v>284.14999999999998</v>
      </c>
      <c r="BQ314">
        <v>1362816</v>
      </c>
      <c r="BS314" s="1">
        <v>45383</v>
      </c>
      <c r="BT314">
        <v>517.24699999999996</v>
      </c>
      <c r="BU314">
        <v>517.79100000000005</v>
      </c>
      <c r="BV314">
        <v>514.42399999999998</v>
      </c>
      <c r="BW314">
        <v>515.59900000000005</v>
      </c>
      <c r="BX314">
        <v>63272571</v>
      </c>
    </row>
    <row r="315" spans="1:76" x14ac:dyDescent="0.45">
      <c r="A315" s="1">
        <v>45384</v>
      </c>
      <c r="B315">
        <v>485.1</v>
      </c>
      <c r="C315">
        <v>497.53</v>
      </c>
      <c r="D315">
        <v>484.65</v>
      </c>
      <c r="E315">
        <v>497.37</v>
      </c>
      <c r="F315">
        <v>11081026</v>
      </c>
      <c r="H315" s="1">
        <v>45384</v>
      </c>
      <c r="I315">
        <v>179.07</v>
      </c>
      <c r="J315">
        <v>180.79</v>
      </c>
      <c r="K315">
        <v>178.37620000000001</v>
      </c>
      <c r="L315">
        <v>180.69</v>
      </c>
      <c r="M315">
        <v>32611546</v>
      </c>
      <c r="O315" s="1">
        <v>45384</v>
      </c>
      <c r="P315">
        <v>152.946</v>
      </c>
      <c r="Q315">
        <v>154.14099999999999</v>
      </c>
      <c r="R315">
        <v>151.601</v>
      </c>
      <c r="S315">
        <v>154.00200000000001</v>
      </c>
      <c r="T315">
        <v>24675111</v>
      </c>
      <c r="V315" s="1">
        <v>45384</v>
      </c>
      <c r="W315">
        <v>494.40300000000002</v>
      </c>
      <c r="X315">
        <v>500.75</v>
      </c>
      <c r="Y315">
        <v>491.34</v>
      </c>
      <c r="Z315">
        <v>499.21</v>
      </c>
      <c r="AA315">
        <v>3083273</v>
      </c>
      <c r="AC315" s="1">
        <v>45384</v>
      </c>
      <c r="AD315">
        <v>297.5</v>
      </c>
      <c r="AE315">
        <v>304.45699999999999</v>
      </c>
      <c r="AF315">
        <v>294.8895</v>
      </c>
      <c r="AG315">
        <v>304</v>
      </c>
      <c r="AH315">
        <v>4746113</v>
      </c>
      <c r="AJ315" s="1">
        <v>45384</v>
      </c>
      <c r="AK315">
        <v>151.018</v>
      </c>
      <c r="AL315">
        <v>151.93199999999999</v>
      </c>
      <c r="AM315">
        <v>149.64599999999999</v>
      </c>
      <c r="AN315">
        <v>151.4</v>
      </c>
      <c r="AO315">
        <v>3845705</v>
      </c>
      <c r="AQ315" s="1">
        <v>45384</v>
      </c>
      <c r="AR315">
        <v>138.51599999999999</v>
      </c>
      <c r="AS315">
        <v>141.13399999999999</v>
      </c>
      <c r="AT315">
        <v>138.51599999999999</v>
      </c>
      <c r="AU315">
        <v>140.386</v>
      </c>
      <c r="AV315">
        <v>6532556</v>
      </c>
      <c r="AX315" s="1">
        <v>45384</v>
      </c>
      <c r="AY315">
        <v>160.94999999999999</v>
      </c>
      <c r="AZ315">
        <v>160.97999999999999</v>
      </c>
      <c r="BA315">
        <v>158.68</v>
      </c>
      <c r="BB315">
        <v>160.11000000000001</v>
      </c>
      <c r="BC315">
        <v>4000867</v>
      </c>
      <c r="BE315" s="1">
        <v>45384</v>
      </c>
      <c r="BF315">
        <v>161.91999999999999</v>
      </c>
      <c r="BG315">
        <v>162.38</v>
      </c>
      <c r="BH315">
        <v>161.19</v>
      </c>
      <c r="BI315">
        <v>162.08000000000001</v>
      </c>
      <c r="BJ315">
        <v>4125053</v>
      </c>
      <c r="BL315" s="1">
        <v>45384</v>
      </c>
      <c r="BM315">
        <v>284</v>
      </c>
      <c r="BN315">
        <v>284</v>
      </c>
      <c r="BO315">
        <v>275.83</v>
      </c>
      <c r="BP315">
        <v>278.02</v>
      </c>
      <c r="BQ315">
        <v>1075649</v>
      </c>
      <c r="BS315" s="1">
        <v>45384</v>
      </c>
      <c r="BT315">
        <v>511.72800000000001</v>
      </c>
      <c r="BU315">
        <v>512.45899999999995</v>
      </c>
      <c r="BV315">
        <v>509.99</v>
      </c>
      <c r="BW315">
        <v>512.32100000000003</v>
      </c>
      <c r="BX315">
        <v>75174893</v>
      </c>
    </row>
    <row r="316" spans="1:76" x14ac:dyDescent="0.45">
      <c r="A316" s="1">
        <v>45385</v>
      </c>
      <c r="B316">
        <v>498.93</v>
      </c>
      <c r="C316">
        <v>507.24</v>
      </c>
      <c r="D316">
        <v>498.75</v>
      </c>
      <c r="E316">
        <v>506.74</v>
      </c>
      <c r="F316">
        <v>12099171</v>
      </c>
      <c r="H316" s="1">
        <v>45385</v>
      </c>
      <c r="I316">
        <v>179.9</v>
      </c>
      <c r="J316">
        <v>182.87</v>
      </c>
      <c r="K316">
        <v>179.8</v>
      </c>
      <c r="L316">
        <v>182.41</v>
      </c>
      <c r="M316">
        <v>31046638</v>
      </c>
      <c r="O316" s="1">
        <v>45385</v>
      </c>
      <c r="P316">
        <v>153.04599999999999</v>
      </c>
      <c r="Q316">
        <v>154.52000000000001</v>
      </c>
      <c r="R316">
        <v>152.179</v>
      </c>
      <c r="S316">
        <v>154.36000000000001</v>
      </c>
      <c r="T316">
        <v>24794549</v>
      </c>
      <c r="V316" s="1">
        <v>45385</v>
      </c>
      <c r="W316">
        <v>497.36</v>
      </c>
      <c r="X316">
        <v>498.86</v>
      </c>
      <c r="Y316">
        <v>494.71</v>
      </c>
      <c r="Z316">
        <v>497.01</v>
      </c>
      <c r="AA316">
        <v>2604428</v>
      </c>
      <c r="AC316" s="1">
        <v>45385</v>
      </c>
      <c r="AD316">
        <v>303.99</v>
      </c>
      <c r="AE316">
        <v>307.16000000000003</v>
      </c>
      <c r="AF316">
        <v>303.10000000000002</v>
      </c>
      <c r="AG316">
        <v>304.74</v>
      </c>
      <c r="AH316">
        <v>3047382</v>
      </c>
      <c r="AJ316" s="1">
        <v>45385</v>
      </c>
      <c r="AK316">
        <v>150.5</v>
      </c>
      <c r="AL316">
        <v>152.93899999999999</v>
      </c>
      <c r="AM316">
        <v>150.30000000000001</v>
      </c>
      <c r="AN316">
        <v>151.83199999999999</v>
      </c>
      <c r="AO316">
        <v>2821210</v>
      </c>
      <c r="AQ316" s="1">
        <v>45385</v>
      </c>
      <c r="AR316">
        <v>141.68199999999999</v>
      </c>
      <c r="AS316">
        <v>143.53700000000001</v>
      </c>
      <c r="AT316">
        <v>141.541</v>
      </c>
      <c r="AU316">
        <v>142.99700000000001</v>
      </c>
      <c r="AV316">
        <v>6478475</v>
      </c>
      <c r="AX316" s="1">
        <v>45385</v>
      </c>
      <c r="AY316">
        <v>158.75</v>
      </c>
      <c r="AZ316">
        <v>161.33000000000001</v>
      </c>
      <c r="BA316">
        <v>158.58000000000001</v>
      </c>
      <c r="BB316">
        <v>159.34</v>
      </c>
      <c r="BC316">
        <v>2288078</v>
      </c>
      <c r="BE316" s="1">
        <v>45385</v>
      </c>
      <c r="BF316">
        <v>161.9</v>
      </c>
      <c r="BG316">
        <v>163.405</v>
      </c>
      <c r="BH316">
        <v>161.53</v>
      </c>
      <c r="BI316">
        <v>163.26</v>
      </c>
      <c r="BJ316">
        <v>3245851</v>
      </c>
      <c r="BL316" s="1">
        <v>45385</v>
      </c>
      <c r="BM316">
        <v>278.47000000000003</v>
      </c>
      <c r="BN316">
        <v>278.92</v>
      </c>
      <c r="BO316">
        <v>273.096</v>
      </c>
      <c r="BP316">
        <v>275.69</v>
      </c>
      <c r="BQ316">
        <v>1034644</v>
      </c>
      <c r="BS316" s="1">
        <v>45385</v>
      </c>
      <c r="BT316">
        <v>511.21499999999997</v>
      </c>
      <c r="BU316">
        <v>514.40499999999997</v>
      </c>
      <c r="BV316">
        <v>511.161</v>
      </c>
      <c r="BW316">
        <v>512.88400000000001</v>
      </c>
      <c r="BX316">
        <v>59908520</v>
      </c>
    </row>
    <row r="317" spans="1:76" x14ac:dyDescent="0.45">
      <c r="A317" s="1">
        <v>45386</v>
      </c>
      <c r="B317">
        <v>516.41999999999996</v>
      </c>
      <c r="C317">
        <v>530</v>
      </c>
      <c r="D317">
        <v>510.58</v>
      </c>
      <c r="E317">
        <v>510.92</v>
      </c>
      <c r="F317">
        <v>26476253</v>
      </c>
      <c r="H317" s="1">
        <v>45386</v>
      </c>
      <c r="I317">
        <v>184</v>
      </c>
      <c r="J317">
        <v>185.1</v>
      </c>
      <c r="K317">
        <v>180</v>
      </c>
      <c r="L317">
        <v>180</v>
      </c>
      <c r="M317">
        <v>41624261</v>
      </c>
      <c r="O317" s="1">
        <v>45386</v>
      </c>
      <c r="P317">
        <v>152.946</v>
      </c>
      <c r="Q317">
        <v>154.21100000000001</v>
      </c>
      <c r="R317">
        <v>149.90700000000001</v>
      </c>
      <c r="S317">
        <v>149.98599999999999</v>
      </c>
      <c r="T317">
        <v>34850618</v>
      </c>
      <c r="V317" s="1">
        <v>45386</v>
      </c>
      <c r="W317">
        <v>503.56</v>
      </c>
      <c r="X317">
        <v>504.11</v>
      </c>
      <c r="Y317">
        <v>486.7</v>
      </c>
      <c r="Z317">
        <v>487.11</v>
      </c>
      <c r="AA317">
        <v>3403327</v>
      </c>
      <c r="AC317" s="1">
        <v>45386</v>
      </c>
      <c r="AD317">
        <v>308.26</v>
      </c>
      <c r="AE317">
        <v>311.3</v>
      </c>
      <c r="AF317">
        <v>292.10000000000002</v>
      </c>
      <c r="AG317">
        <v>294.14</v>
      </c>
      <c r="AH317">
        <v>8351020</v>
      </c>
      <c r="AJ317" s="1">
        <v>45386</v>
      </c>
      <c r="AK317">
        <v>153.68</v>
      </c>
      <c r="AL317">
        <v>156.44999999999999</v>
      </c>
      <c r="AM317">
        <v>151.48400000000001</v>
      </c>
      <c r="AN317">
        <v>151.51</v>
      </c>
      <c r="AO317">
        <v>5111230</v>
      </c>
      <c r="AQ317" s="1">
        <v>45386</v>
      </c>
      <c r="AR317">
        <v>144.005</v>
      </c>
      <c r="AS317">
        <v>144.535</v>
      </c>
      <c r="AT317">
        <v>138.50399999999999</v>
      </c>
      <c r="AU317">
        <v>138.64699999999999</v>
      </c>
      <c r="AV317">
        <v>8198369</v>
      </c>
      <c r="AX317" s="1">
        <v>45386</v>
      </c>
      <c r="AY317">
        <v>161.22</v>
      </c>
      <c r="AZ317">
        <v>163.65</v>
      </c>
      <c r="BA317">
        <v>158.52000000000001</v>
      </c>
      <c r="BB317">
        <v>158.84</v>
      </c>
      <c r="BC317">
        <v>3539700</v>
      </c>
      <c r="BE317" s="1">
        <v>45386</v>
      </c>
      <c r="BF317">
        <v>163.88</v>
      </c>
      <c r="BG317">
        <v>164.51599999999999</v>
      </c>
      <c r="BH317">
        <v>161.41999999999999</v>
      </c>
      <c r="BI317">
        <v>161.61000000000001</v>
      </c>
      <c r="BJ317">
        <v>3331610</v>
      </c>
      <c r="BL317" s="1">
        <v>45386</v>
      </c>
      <c r="BM317">
        <v>276.52999999999997</v>
      </c>
      <c r="BN317">
        <v>281.33</v>
      </c>
      <c r="BO317">
        <v>269.74</v>
      </c>
      <c r="BP317">
        <v>271.23</v>
      </c>
      <c r="BQ317">
        <v>1540496</v>
      </c>
      <c r="BS317" s="1">
        <v>45386</v>
      </c>
      <c r="BT317">
        <v>516.94100000000003</v>
      </c>
      <c r="BU317">
        <v>517.28499999999997</v>
      </c>
      <c r="BV317">
        <v>506.31200000000001</v>
      </c>
      <c r="BW317">
        <v>506.62299999999999</v>
      </c>
      <c r="BX317">
        <v>98090599</v>
      </c>
    </row>
    <row r="318" spans="1:76" x14ac:dyDescent="0.45">
      <c r="A318" s="1">
        <v>45387</v>
      </c>
      <c r="B318">
        <v>516.85500000000002</v>
      </c>
      <c r="C318">
        <v>530.70000000000005</v>
      </c>
      <c r="D318">
        <v>514.40989999999999</v>
      </c>
      <c r="E318">
        <v>527.34</v>
      </c>
      <c r="F318">
        <v>19263265</v>
      </c>
      <c r="H318" s="1">
        <v>45387</v>
      </c>
      <c r="I318">
        <v>182.38</v>
      </c>
      <c r="J318">
        <v>186.27</v>
      </c>
      <c r="K318">
        <v>181.97</v>
      </c>
      <c r="L318">
        <v>185.07</v>
      </c>
      <c r="M318">
        <v>42373992</v>
      </c>
      <c r="O318" s="1">
        <v>45387</v>
      </c>
      <c r="P318">
        <v>149.488</v>
      </c>
      <c r="Q318">
        <v>152.86600000000001</v>
      </c>
      <c r="R318">
        <v>149.059</v>
      </c>
      <c r="S318">
        <v>151.94900000000001</v>
      </c>
      <c r="T318">
        <v>23544288</v>
      </c>
      <c r="V318" s="1">
        <v>45387</v>
      </c>
      <c r="W318">
        <v>488.84</v>
      </c>
      <c r="X318">
        <v>490.09</v>
      </c>
      <c r="Y318">
        <v>481.28</v>
      </c>
      <c r="Z318">
        <v>485.12</v>
      </c>
      <c r="AA318">
        <v>4972655</v>
      </c>
      <c r="AC318" s="1">
        <v>45387</v>
      </c>
      <c r="AD318">
        <v>293.54000000000002</v>
      </c>
      <c r="AE318">
        <v>303.41500000000002</v>
      </c>
      <c r="AF318">
        <v>293.29500000000002</v>
      </c>
      <c r="AG318">
        <v>301.91000000000003</v>
      </c>
      <c r="AH318">
        <v>4918179</v>
      </c>
      <c r="AJ318" s="1">
        <v>45387</v>
      </c>
      <c r="AK318">
        <v>151.68600000000001</v>
      </c>
      <c r="AL318">
        <v>158.376</v>
      </c>
      <c r="AM318">
        <v>151.68600000000001</v>
      </c>
      <c r="AN318">
        <v>156.69999999999999</v>
      </c>
      <c r="AO318">
        <v>6432180</v>
      </c>
      <c r="AQ318" s="1">
        <v>45387</v>
      </c>
      <c r="AR318">
        <v>138.96600000000001</v>
      </c>
      <c r="AS318">
        <v>142.13300000000001</v>
      </c>
      <c r="AT318">
        <v>138.96600000000001</v>
      </c>
      <c r="AU318">
        <v>141.79599999999999</v>
      </c>
      <c r="AV318">
        <v>6566519</v>
      </c>
      <c r="AX318" s="1">
        <v>45387</v>
      </c>
      <c r="AY318">
        <v>159.15</v>
      </c>
      <c r="AZ318">
        <v>162.71</v>
      </c>
      <c r="BA318">
        <v>158.9</v>
      </c>
      <c r="BB318">
        <v>161.77000000000001</v>
      </c>
      <c r="BC318">
        <v>2225889</v>
      </c>
      <c r="BE318" s="1">
        <v>45387</v>
      </c>
      <c r="BF318">
        <v>161.38</v>
      </c>
      <c r="BG318">
        <v>162.3201</v>
      </c>
      <c r="BH318">
        <v>160.30000000000001</v>
      </c>
      <c r="BI318">
        <v>161.11000000000001</v>
      </c>
      <c r="BJ318">
        <v>3180581</v>
      </c>
      <c r="BL318" s="1">
        <v>45387</v>
      </c>
      <c r="BM318">
        <v>269.17</v>
      </c>
      <c r="BN318">
        <v>271.89</v>
      </c>
      <c r="BO318">
        <v>264.91500000000002</v>
      </c>
      <c r="BP318">
        <v>267.49</v>
      </c>
      <c r="BQ318">
        <v>1725312</v>
      </c>
      <c r="BS318" s="1">
        <v>45387</v>
      </c>
      <c r="BT318">
        <v>507.99599999999998</v>
      </c>
      <c r="BU318">
        <v>513.90099999999995</v>
      </c>
      <c r="BV318">
        <v>507.55200000000002</v>
      </c>
      <c r="BW318">
        <v>511.91500000000002</v>
      </c>
      <c r="BX318">
        <v>75495092</v>
      </c>
    </row>
    <row r="319" spans="1:76" x14ac:dyDescent="0.45">
      <c r="A319" s="1">
        <v>45390</v>
      </c>
      <c r="B319">
        <v>529.28</v>
      </c>
      <c r="C319">
        <v>531.48990000000003</v>
      </c>
      <c r="D319">
        <v>518.89</v>
      </c>
      <c r="E319">
        <v>519.25</v>
      </c>
      <c r="F319">
        <v>13260579</v>
      </c>
      <c r="H319" s="1">
        <v>45390</v>
      </c>
      <c r="I319">
        <v>186.9</v>
      </c>
      <c r="J319">
        <v>187.29</v>
      </c>
      <c r="K319">
        <v>184.81</v>
      </c>
      <c r="L319">
        <v>185.32</v>
      </c>
      <c r="M319">
        <v>39154806</v>
      </c>
      <c r="O319" s="1">
        <v>45390</v>
      </c>
      <c r="P319">
        <v>152.22900000000001</v>
      </c>
      <c r="Q319">
        <v>154.709</v>
      </c>
      <c r="R319">
        <v>152.059</v>
      </c>
      <c r="S319">
        <v>154.29</v>
      </c>
      <c r="T319">
        <v>20777020</v>
      </c>
      <c r="V319" s="1">
        <v>45390</v>
      </c>
      <c r="W319">
        <v>484.13</v>
      </c>
      <c r="X319">
        <v>486.98</v>
      </c>
      <c r="Y319">
        <v>477.23</v>
      </c>
      <c r="Z319">
        <v>484.28</v>
      </c>
      <c r="AA319">
        <v>3439211</v>
      </c>
      <c r="AC319" s="1">
        <v>45390</v>
      </c>
      <c r="AD319">
        <v>301.10000000000002</v>
      </c>
      <c r="AE319">
        <v>303.5</v>
      </c>
      <c r="AF319">
        <v>299.52</v>
      </c>
      <c r="AG319">
        <v>301.73</v>
      </c>
      <c r="AH319">
        <v>3142901</v>
      </c>
      <c r="AJ319" s="1">
        <v>45390</v>
      </c>
      <c r="AK319">
        <v>156.66800000000001</v>
      </c>
      <c r="AL319">
        <v>157.99799999999999</v>
      </c>
      <c r="AM319">
        <v>154.482</v>
      </c>
      <c r="AN319">
        <v>157.12</v>
      </c>
      <c r="AO319">
        <v>4995855</v>
      </c>
      <c r="AQ319" s="1">
        <v>45390</v>
      </c>
      <c r="AR319">
        <v>141.32300000000001</v>
      </c>
      <c r="AS319">
        <v>143.071</v>
      </c>
      <c r="AT319">
        <v>141.29499999999999</v>
      </c>
      <c r="AU319">
        <v>141.767</v>
      </c>
      <c r="AV319">
        <v>4208070</v>
      </c>
      <c r="AX319" s="1">
        <v>45390</v>
      </c>
      <c r="AY319">
        <v>160.36000000000001</v>
      </c>
      <c r="AZ319">
        <v>161.18</v>
      </c>
      <c r="BA319">
        <v>159.29</v>
      </c>
      <c r="BB319">
        <v>160.27000000000001</v>
      </c>
      <c r="BC319">
        <v>2299005</v>
      </c>
      <c r="BE319" s="1">
        <v>45390</v>
      </c>
      <c r="BF319">
        <v>159.91</v>
      </c>
      <c r="BG319">
        <v>161.77000000000001</v>
      </c>
      <c r="BH319">
        <v>159.51</v>
      </c>
      <c r="BI319">
        <v>160.9</v>
      </c>
      <c r="BJ319">
        <v>4012106</v>
      </c>
      <c r="BL319" s="1">
        <v>45390</v>
      </c>
      <c r="BM319">
        <v>266.16500000000002</v>
      </c>
      <c r="BN319">
        <v>274.22000000000003</v>
      </c>
      <c r="BO319">
        <v>264.39</v>
      </c>
      <c r="BP319">
        <v>273.05</v>
      </c>
      <c r="BQ319">
        <v>1326355</v>
      </c>
      <c r="BS319" s="1">
        <v>45390</v>
      </c>
      <c r="BT319">
        <v>512.62699999999995</v>
      </c>
      <c r="BU319">
        <v>513.64300000000003</v>
      </c>
      <c r="BV319">
        <v>511.38299999999998</v>
      </c>
      <c r="BW319">
        <v>512.202</v>
      </c>
      <c r="BX319">
        <v>49017667</v>
      </c>
    </row>
    <row r="320" spans="1:76" x14ac:dyDescent="0.45">
      <c r="A320" s="1">
        <v>45391</v>
      </c>
      <c r="B320">
        <v>522.23</v>
      </c>
      <c r="C320">
        <v>525.87</v>
      </c>
      <c r="D320">
        <v>506.74</v>
      </c>
      <c r="E320">
        <v>516.9</v>
      </c>
      <c r="F320">
        <v>10881445</v>
      </c>
      <c r="H320" s="1">
        <v>45391</v>
      </c>
      <c r="I320">
        <v>187.24</v>
      </c>
      <c r="J320">
        <v>187.34</v>
      </c>
      <c r="K320">
        <v>184.2</v>
      </c>
      <c r="L320">
        <v>185.67</v>
      </c>
      <c r="M320">
        <v>36546946</v>
      </c>
      <c r="O320" s="1">
        <v>45391</v>
      </c>
      <c r="P320">
        <v>155.52099999999999</v>
      </c>
      <c r="Q320">
        <v>157.98699999999999</v>
      </c>
      <c r="R320">
        <v>154.63</v>
      </c>
      <c r="S320">
        <v>156.03399999999999</v>
      </c>
      <c r="T320">
        <v>31225800</v>
      </c>
      <c r="V320" s="1">
        <v>45391</v>
      </c>
      <c r="W320">
        <v>486</v>
      </c>
      <c r="X320">
        <v>493.31</v>
      </c>
      <c r="Y320">
        <v>483.31</v>
      </c>
      <c r="Z320">
        <v>492.55</v>
      </c>
      <c r="AA320">
        <v>2548566</v>
      </c>
      <c r="AC320" s="1">
        <v>45391</v>
      </c>
      <c r="AD320">
        <v>303.32</v>
      </c>
      <c r="AE320">
        <v>305.60000000000002</v>
      </c>
      <c r="AF320">
        <v>299.25009999999997</v>
      </c>
      <c r="AG320">
        <v>302.37</v>
      </c>
      <c r="AH320">
        <v>2998100</v>
      </c>
      <c r="AJ320" s="1">
        <v>45391</v>
      </c>
      <c r="AK320">
        <v>158.654</v>
      </c>
      <c r="AL320">
        <v>159.08799999999999</v>
      </c>
      <c r="AM320">
        <v>154.30600000000001</v>
      </c>
      <c r="AN320">
        <v>156.44399999999999</v>
      </c>
      <c r="AO320">
        <v>3952845</v>
      </c>
      <c r="AQ320" s="1">
        <v>45391</v>
      </c>
      <c r="AR320">
        <v>142.114</v>
      </c>
      <c r="AS320">
        <v>142.28100000000001</v>
      </c>
      <c r="AT320">
        <v>138.999</v>
      </c>
      <c r="AU320">
        <v>140.99100000000001</v>
      </c>
      <c r="AV320">
        <v>4014913</v>
      </c>
      <c r="AX320" s="1">
        <v>45391</v>
      </c>
      <c r="AY320">
        <v>161.55000000000001</v>
      </c>
      <c r="AZ320">
        <v>163.20500000000001</v>
      </c>
      <c r="BA320">
        <v>159.91</v>
      </c>
      <c r="BB320">
        <v>162.66</v>
      </c>
      <c r="BC320">
        <v>2290960</v>
      </c>
      <c r="BE320" s="1">
        <v>45391</v>
      </c>
      <c r="BF320">
        <v>161.08500000000001</v>
      </c>
      <c r="BG320">
        <v>161.58000000000001</v>
      </c>
      <c r="BH320">
        <v>160.07</v>
      </c>
      <c r="BI320">
        <v>161</v>
      </c>
      <c r="BJ320">
        <v>3359032</v>
      </c>
      <c r="BL320" s="1">
        <v>45391</v>
      </c>
      <c r="BM320">
        <v>270.14999999999998</v>
      </c>
      <c r="BN320">
        <v>275.60000000000002</v>
      </c>
      <c r="BO320">
        <v>269</v>
      </c>
      <c r="BP320">
        <v>271.45999999999998</v>
      </c>
      <c r="BQ320">
        <v>1217194</v>
      </c>
      <c r="BS320" s="1">
        <v>45391</v>
      </c>
      <c r="BT320">
        <v>513.95899999999995</v>
      </c>
      <c r="BU320">
        <v>514.20699999999999</v>
      </c>
      <c r="BV320">
        <v>507.88799999999998</v>
      </c>
      <c r="BW320">
        <v>512.79499999999996</v>
      </c>
      <c r="BX320">
        <v>68991272</v>
      </c>
    </row>
    <row r="321" spans="1:76" x14ac:dyDescent="0.45">
      <c r="A321" s="1">
        <v>45392</v>
      </c>
      <c r="B321">
        <v>509.29</v>
      </c>
      <c r="C321">
        <v>522.55989999999997</v>
      </c>
      <c r="D321">
        <v>505.8</v>
      </c>
      <c r="E321">
        <v>519.83000000000004</v>
      </c>
      <c r="F321">
        <v>11418491</v>
      </c>
      <c r="H321" s="1">
        <v>45392</v>
      </c>
      <c r="I321">
        <v>182.76499999999999</v>
      </c>
      <c r="J321">
        <v>186.26990000000001</v>
      </c>
      <c r="K321">
        <v>182.67</v>
      </c>
      <c r="L321">
        <v>185.95</v>
      </c>
      <c r="M321">
        <v>35879151</v>
      </c>
      <c r="O321" s="1">
        <v>45392</v>
      </c>
      <c r="P321">
        <v>155.64599999999999</v>
      </c>
      <c r="Q321">
        <v>156.04400000000001</v>
      </c>
      <c r="R321">
        <v>154.12100000000001</v>
      </c>
      <c r="S321">
        <v>155.57599999999999</v>
      </c>
      <c r="T321">
        <v>22921421</v>
      </c>
      <c r="V321" s="1">
        <v>45392</v>
      </c>
      <c r="W321">
        <v>489.39</v>
      </c>
      <c r="X321">
        <v>491.76499999999999</v>
      </c>
      <c r="Y321">
        <v>480.28</v>
      </c>
      <c r="Z321">
        <v>487.22</v>
      </c>
      <c r="AA321">
        <v>2487870</v>
      </c>
      <c r="AC321" s="1">
        <v>45392</v>
      </c>
      <c r="AD321">
        <v>298.45</v>
      </c>
      <c r="AE321">
        <v>300.92</v>
      </c>
      <c r="AF321">
        <v>298.14999999999998</v>
      </c>
      <c r="AG321">
        <v>299.62</v>
      </c>
      <c r="AH321">
        <v>3036384</v>
      </c>
      <c r="AJ321" s="1">
        <v>45392</v>
      </c>
      <c r="AK321">
        <v>153.80000000000001</v>
      </c>
      <c r="AL321">
        <v>154.989</v>
      </c>
      <c r="AM321">
        <v>152.82</v>
      </c>
      <c r="AN321">
        <v>153.83799999999999</v>
      </c>
      <c r="AO321">
        <v>4304210</v>
      </c>
      <c r="AQ321" s="1">
        <v>45392</v>
      </c>
      <c r="AR321">
        <v>140.642</v>
      </c>
      <c r="AS321">
        <v>142.405</v>
      </c>
      <c r="AT321">
        <v>139.63200000000001</v>
      </c>
      <c r="AU321">
        <v>141.17599999999999</v>
      </c>
      <c r="AV321">
        <v>4597381</v>
      </c>
      <c r="AX321" s="1">
        <v>45392</v>
      </c>
      <c r="AY321">
        <v>159.63</v>
      </c>
      <c r="AZ321">
        <v>160.96</v>
      </c>
      <c r="BA321">
        <v>158.63</v>
      </c>
      <c r="BB321">
        <v>160.28</v>
      </c>
      <c r="BC321">
        <v>2478757</v>
      </c>
      <c r="BE321" s="1">
        <v>45392</v>
      </c>
      <c r="BF321">
        <v>161.03</v>
      </c>
      <c r="BG321">
        <v>161.03</v>
      </c>
      <c r="BH321">
        <v>159.38</v>
      </c>
      <c r="BI321">
        <v>160.38</v>
      </c>
      <c r="BJ321">
        <v>4438913</v>
      </c>
      <c r="BL321" s="1">
        <v>45392</v>
      </c>
      <c r="BM321">
        <v>266.04000000000002</v>
      </c>
      <c r="BN321">
        <v>268.02999999999997</v>
      </c>
      <c r="BO321">
        <v>258.56</v>
      </c>
      <c r="BP321">
        <v>262.85000000000002</v>
      </c>
      <c r="BQ321">
        <v>1437033</v>
      </c>
      <c r="BS321" s="1">
        <v>45392</v>
      </c>
      <c r="BT321">
        <v>507.02800000000002</v>
      </c>
      <c r="BU321">
        <v>509.67399999999998</v>
      </c>
      <c r="BV321">
        <v>505.65499999999997</v>
      </c>
      <c r="BW321">
        <v>507.66</v>
      </c>
      <c r="BX321">
        <v>83704568</v>
      </c>
    </row>
    <row r="322" spans="1:76" x14ac:dyDescent="0.45">
      <c r="A322" s="1">
        <v>45393</v>
      </c>
      <c r="B322">
        <v>521.11</v>
      </c>
      <c r="C322">
        <v>523.86</v>
      </c>
      <c r="D322">
        <v>517.29</v>
      </c>
      <c r="E322">
        <v>523.16</v>
      </c>
      <c r="F322">
        <v>10369469</v>
      </c>
      <c r="H322" s="1">
        <v>45393</v>
      </c>
      <c r="I322">
        <v>186.74</v>
      </c>
      <c r="J322">
        <v>189.77</v>
      </c>
      <c r="K322">
        <v>185.51</v>
      </c>
      <c r="L322">
        <v>189.05</v>
      </c>
      <c r="M322">
        <v>40020742</v>
      </c>
      <c r="O322" s="1">
        <v>45393</v>
      </c>
      <c r="P322">
        <v>156.34299999999999</v>
      </c>
      <c r="Q322">
        <v>159.10400000000001</v>
      </c>
      <c r="R322">
        <v>155.89500000000001</v>
      </c>
      <c r="S322">
        <v>158.834</v>
      </c>
      <c r="T322">
        <v>27264912</v>
      </c>
      <c r="V322" s="1">
        <v>45393</v>
      </c>
      <c r="W322">
        <v>487.36</v>
      </c>
      <c r="X322">
        <v>488.67</v>
      </c>
      <c r="Y322">
        <v>479.74</v>
      </c>
      <c r="Z322">
        <v>484.28</v>
      </c>
      <c r="AA322">
        <v>2978539</v>
      </c>
      <c r="AC322" s="1">
        <v>45393</v>
      </c>
      <c r="AD322">
        <v>299.47000000000003</v>
      </c>
      <c r="AE322">
        <v>301.08999999999997</v>
      </c>
      <c r="AF322">
        <v>296.40769999999998</v>
      </c>
      <c r="AG322">
        <v>299.14999999999998</v>
      </c>
      <c r="AH322">
        <v>3468596</v>
      </c>
      <c r="AJ322" s="1">
        <v>45393</v>
      </c>
      <c r="AK322">
        <v>154</v>
      </c>
      <c r="AL322">
        <v>155.197</v>
      </c>
      <c r="AM322">
        <v>152.28</v>
      </c>
      <c r="AN322">
        <v>154.268</v>
      </c>
      <c r="AO322">
        <v>3741560</v>
      </c>
      <c r="AQ322" s="1">
        <v>45393</v>
      </c>
      <c r="AR322">
        <v>140.81200000000001</v>
      </c>
      <c r="AS322">
        <v>143.95699999999999</v>
      </c>
      <c r="AT322">
        <v>140.464</v>
      </c>
      <c r="AU322">
        <v>143.21</v>
      </c>
      <c r="AV322">
        <v>4432522</v>
      </c>
      <c r="AX322" s="1">
        <v>45393</v>
      </c>
      <c r="AY322">
        <v>159</v>
      </c>
      <c r="AZ322">
        <v>166.22</v>
      </c>
      <c r="BA322">
        <v>158.9</v>
      </c>
      <c r="BB322">
        <v>165.42</v>
      </c>
      <c r="BC322">
        <v>3580302</v>
      </c>
      <c r="BE322" s="1">
        <v>45393</v>
      </c>
      <c r="BF322">
        <v>160.57</v>
      </c>
      <c r="BG322">
        <v>160.97999999999999</v>
      </c>
      <c r="BH322">
        <v>159.76</v>
      </c>
      <c r="BI322">
        <v>160.69</v>
      </c>
      <c r="BJ322">
        <v>4790865</v>
      </c>
      <c r="BL322" s="1">
        <v>45393</v>
      </c>
      <c r="BM322">
        <v>264.98</v>
      </c>
      <c r="BN322">
        <v>268.10000000000002</v>
      </c>
      <c r="BO322">
        <v>261.18</v>
      </c>
      <c r="BP322">
        <v>266.52999999999997</v>
      </c>
      <c r="BQ322">
        <v>1149912</v>
      </c>
      <c r="BS322" s="1">
        <v>45393</v>
      </c>
      <c r="BT322">
        <v>509.20100000000002</v>
      </c>
      <c r="BU322">
        <v>512.952</v>
      </c>
      <c r="BV322">
        <v>505.64499999999998</v>
      </c>
      <c r="BW322">
        <v>511.49200000000002</v>
      </c>
      <c r="BX322">
        <v>70991021</v>
      </c>
    </row>
    <row r="323" spans="1:76" x14ac:dyDescent="0.45">
      <c r="A323" s="1">
        <v>45394</v>
      </c>
      <c r="B323">
        <v>517.75</v>
      </c>
      <c r="C323">
        <v>520.18989999999997</v>
      </c>
      <c r="D323">
        <v>509.33</v>
      </c>
      <c r="E323">
        <v>511.9</v>
      </c>
      <c r="F323">
        <v>11984535</v>
      </c>
      <c r="H323" s="1">
        <v>45394</v>
      </c>
      <c r="I323">
        <v>187.72</v>
      </c>
      <c r="J323">
        <v>188.38</v>
      </c>
      <c r="K323">
        <v>185.08</v>
      </c>
      <c r="L323">
        <v>186.13</v>
      </c>
      <c r="M323">
        <v>38608849</v>
      </c>
      <c r="O323" s="1">
        <v>45394</v>
      </c>
      <c r="P323">
        <v>157.38999999999999</v>
      </c>
      <c r="Q323">
        <v>159.64400000000001</v>
      </c>
      <c r="R323">
        <v>156.57300000000001</v>
      </c>
      <c r="S323">
        <v>157.16</v>
      </c>
      <c r="T323">
        <v>25445655</v>
      </c>
      <c r="V323" s="1">
        <v>45394</v>
      </c>
      <c r="W323">
        <v>477.95</v>
      </c>
      <c r="X323">
        <v>478.78</v>
      </c>
      <c r="Y323">
        <v>468.6</v>
      </c>
      <c r="Z323">
        <v>474.09</v>
      </c>
      <c r="AA323">
        <v>5621945</v>
      </c>
      <c r="AC323" s="1">
        <v>45394</v>
      </c>
      <c r="AD323">
        <v>296.87</v>
      </c>
      <c r="AE323">
        <v>297.85000000000002</v>
      </c>
      <c r="AF323">
        <v>293.5</v>
      </c>
      <c r="AG323">
        <v>294.32</v>
      </c>
      <c r="AH323">
        <v>3819966</v>
      </c>
      <c r="AJ323" s="1">
        <v>45394</v>
      </c>
      <c r="AK323">
        <v>152.44</v>
      </c>
      <c r="AL323">
        <v>154.99199999999999</v>
      </c>
      <c r="AM323">
        <v>152.18899999999999</v>
      </c>
      <c r="AN323">
        <v>153.74199999999999</v>
      </c>
      <c r="AO323">
        <v>4800000</v>
      </c>
      <c r="AQ323" s="1">
        <v>45394</v>
      </c>
      <c r="AR323">
        <v>140.90899999999999</v>
      </c>
      <c r="AS323">
        <v>141.66499999999999</v>
      </c>
      <c r="AT323">
        <v>137.84399999999999</v>
      </c>
      <c r="AU323">
        <v>139.03700000000001</v>
      </c>
      <c r="AV323">
        <v>6120917</v>
      </c>
      <c r="AX323" s="1">
        <v>45394</v>
      </c>
      <c r="AY323">
        <v>162.41999999999999</v>
      </c>
      <c r="AZ323">
        <v>162.7123</v>
      </c>
      <c r="BA323">
        <v>158.78</v>
      </c>
      <c r="BB323">
        <v>159.37</v>
      </c>
      <c r="BC323">
        <v>3700504</v>
      </c>
      <c r="BE323" s="1">
        <v>45394</v>
      </c>
      <c r="BF323">
        <v>160.12</v>
      </c>
      <c r="BG323">
        <v>160.87</v>
      </c>
      <c r="BH323">
        <v>159.61000000000001</v>
      </c>
      <c r="BI323">
        <v>160.05000000000001</v>
      </c>
      <c r="BJ323">
        <v>3827460</v>
      </c>
      <c r="BL323" s="1">
        <v>45394</v>
      </c>
      <c r="BM323">
        <v>263.60000000000002</v>
      </c>
      <c r="BN323">
        <v>264.82</v>
      </c>
      <c r="BO323">
        <v>259.61</v>
      </c>
      <c r="BP323">
        <v>260.5</v>
      </c>
      <c r="BQ323">
        <v>1048473</v>
      </c>
      <c r="BS323" s="1">
        <v>45394</v>
      </c>
      <c r="BT323">
        <v>507.90800000000002</v>
      </c>
      <c r="BU323">
        <v>509.33300000000003</v>
      </c>
      <c r="BV323">
        <v>502.68299999999999</v>
      </c>
      <c r="BW323">
        <v>504.43099999999998</v>
      </c>
      <c r="BX323">
        <v>93738940</v>
      </c>
    </row>
    <row r="324" spans="1:76" x14ac:dyDescent="0.45">
      <c r="A324" s="1">
        <v>45397</v>
      </c>
      <c r="B324">
        <v>516.72</v>
      </c>
      <c r="C324">
        <v>518.53</v>
      </c>
      <c r="D324">
        <v>497.28</v>
      </c>
      <c r="E324">
        <v>500.23</v>
      </c>
      <c r="F324">
        <v>13512893</v>
      </c>
      <c r="H324" s="1">
        <v>45397</v>
      </c>
      <c r="I324">
        <v>187.42500000000001</v>
      </c>
      <c r="J324">
        <v>188.69</v>
      </c>
      <c r="K324">
        <v>183</v>
      </c>
      <c r="L324">
        <v>183.62</v>
      </c>
      <c r="M324">
        <v>48052395</v>
      </c>
      <c r="O324" s="1">
        <v>45397</v>
      </c>
      <c r="P324">
        <v>158.28700000000001</v>
      </c>
      <c r="Q324">
        <v>158.66399999999999</v>
      </c>
      <c r="R324">
        <v>154.03100000000001</v>
      </c>
      <c r="S324">
        <v>154.30000000000001</v>
      </c>
      <c r="T324">
        <v>27234844</v>
      </c>
      <c r="V324" s="1">
        <v>45397</v>
      </c>
      <c r="W324">
        <v>477.02</v>
      </c>
      <c r="X324">
        <v>478.52</v>
      </c>
      <c r="Y324">
        <v>468.35</v>
      </c>
      <c r="Z324">
        <v>470.1</v>
      </c>
      <c r="AA324">
        <v>3353225</v>
      </c>
      <c r="AC324" s="1">
        <v>45397</v>
      </c>
      <c r="AD324">
        <v>282.94</v>
      </c>
      <c r="AE324">
        <v>286.47660000000002</v>
      </c>
      <c r="AF324">
        <v>271.66000000000003</v>
      </c>
      <c r="AG324">
        <v>272.89999999999998</v>
      </c>
      <c r="AH324">
        <v>18365087</v>
      </c>
      <c r="AJ324" s="1">
        <v>45397</v>
      </c>
      <c r="AK324">
        <v>153.80000000000001</v>
      </c>
      <c r="AL324">
        <v>154.32599999999999</v>
      </c>
      <c r="AM324">
        <v>147.09200000000001</v>
      </c>
      <c r="AN324">
        <v>147.16200000000001</v>
      </c>
      <c r="AO324">
        <v>5857835</v>
      </c>
      <c r="AQ324" s="1">
        <v>45397</v>
      </c>
      <c r="AR324">
        <v>141.05500000000001</v>
      </c>
      <c r="AS324">
        <v>142.71299999999999</v>
      </c>
      <c r="AT324">
        <v>137.036</v>
      </c>
      <c r="AU324">
        <v>137.21899999999999</v>
      </c>
      <c r="AV324">
        <v>5274370</v>
      </c>
      <c r="AX324" s="1">
        <v>45397</v>
      </c>
      <c r="AY324">
        <v>161.81</v>
      </c>
      <c r="AZ324">
        <v>162.9</v>
      </c>
      <c r="BA324">
        <v>154.41</v>
      </c>
      <c r="BB324">
        <v>155.6</v>
      </c>
      <c r="BC324">
        <v>3723317</v>
      </c>
      <c r="BE324" s="1">
        <v>45397</v>
      </c>
      <c r="BF324">
        <v>162</v>
      </c>
      <c r="BG324">
        <v>162</v>
      </c>
      <c r="BH324">
        <v>159.38</v>
      </c>
      <c r="BI324">
        <v>159.82</v>
      </c>
      <c r="BJ324">
        <v>4494553</v>
      </c>
      <c r="BL324" s="1">
        <v>45397</v>
      </c>
      <c r="BM324">
        <v>261.89</v>
      </c>
      <c r="BN324">
        <v>264.23</v>
      </c>
      <c r="BO324">
        <v>255.38</v>
      </c>
      <c r="BP324">
        <v>256.89999999999998</v>
      </c>
      <c r="BQ324">
        <v>1265321</v>
      </c>
      <c r="BS324" s="1">
        <v>45397</v>
      </c>
      <c r="BT324">
        <v>508.65600000000001</v>
      </c>
      <c r="BU324">
        <v>508.82600000000002</v>
      </c>
      <c r="BV324">
        <v>497.25299999999999</v>
      </c>
      <c r="BW324">
        <v>498.11200000000002</v>
      </c>
      <c r="BX324">
        <v>93273444</v>
      </c>
    </row>
    <row r="325" spans="1:76" x14ac:dyDescent="0.45">
      <c r="A325" s="1">
        <v>45398</v>
      </c>
      <c r="B325">
        <v>498.11</v>
      </c>
      <c r="C325">
        <v>504.76990000000001</v>
      </c>
      <c r="D325">
        <v>497.11</v>
      </c>
      <c r="E325">
        <v>499.76</v>
      </c>
      <c r="F325">
        <v>9847925</v>
      </c>
      <c r="H325" s="1">
        <v>45398</v>
      </c>
      <c r="I325">
        <v>183.27</v>
      </c>
      <c r="J325">
        <v>184.83</v>
      </c>
      <c r="K325">
        <v>182.26</v>
      </c>
      <c r="L325">
        <v>183.32</v>
      </c>
      <c r="M325">
        <v>32891265</v>
      </c>
      <c r="O325" s="1">
        <v>45398</v>
      </c>
      <c r="P325">
        <v>153.63300000000001</v>
      </c>
      <c r="Q325">
        <v>155.08799999999999</v>
      </c>
      <c r="R325">
        <v>152.876</v>
      </c>
      <c r="S325">
        <v>153.84299999999999</v>
      </c>
      <c r="T325">
        <v>20854822</v>
      </c>
      <c r="V325" s="1">
        <v>45398</v>
      </c>
      <c r="W325">
        <v>470</v>
      </c>
      <c r="X325">
        <v>478.98</v>
      </c>
      <c r="Y325">
        <v>468.49</v>
      </c>
      <c r="Z325">
        <v>476.22</v>
      </c>
      <c r="AA325">
        <v>2660097</v>
      </c>
      <c r="AC325" s="1">
        <v>45398</v>
      </c>
      <c r="AD325">
        <v>274.77999999999997</v>
      </c>
      <c r="AE325">
        <v>280.56</v>
      </c>
      <c r="AF325">
        <v>272.44009999999997</v>
      </c>
      <c r="AG325">
        <v>277.41000000000003</v>
      </c>
      <c r="AH325">
        <v>7624347</v>
      </c>
      <c r="AJ325" s="1">
        <v>45398</v>
      </c>
      <c r="AK325">
        <v>147.6</v>
      </c>
      <c r="AL325">
        <v>149.80000000000001</v>
      </c>
      <c r="AM325">
        <v>147.06800000000001</v>
      </c>
      <c r="AN325">
        <v>148.95599999999999</v>
      </c>
      <c r="AO325">
        <v>5429155</v>
      </c>
      <c r="AQ325" s="1">
        <v>45398</v>
      </c>
      <c r="AR325">
        <v>136.624</v>
      </c>
      <c r="AS325">
        <v>137.68600000000001</v>
      </c>
      <c r="AT325">
        <v>135.846</v>
      </c>
      <c r="AU325">
        <v>136.51599999999999</v>
      </c>
      <c r="AV325">
        <v>5672699</v>
      </c>
      <c r="AX325" s="1">
        <v>45398</v>
      </c>
      <c r="AY325">
        <v>155.83000000000001</v>
      </c>
      <c r="AZ325">
        <v>158.94</v>
      </c>
      <c r="BA325">
        <v>155.30000000000001</v>
      </c>
      <c r="BB325">
        <v>156.66</v>
      </c>
      <c r="BC325">
        <v>2728607</v>
      </c>
      <c r="BE325" s="1">
        <v>45398</v>
      </c>
      <c r="BF325">
        <v>160.6</v>
      </c>
      <c r="BG325">
        <v>160.6</v>
      </c>
      <c r="BH325">
        <v>159.13999999999999</v>
      </c>
      <c r="BI325">
        <v>159.79</v>
      </c>
      <c r="BJ325">
        <v>3810580</v>
      </c>
      <c r="BL325" s="1">
        <v>45398</v>
      </c>
      <c r="BM325">
        <v>256.02</v>
      </c>
      <c r="BN325">
        <v>258.77999999999997</v>
      </c>
      <c r="BO325">
        <v>254.31</v>
      </c>
      <c r="BP325">
        <v>257.57</v>
      </c>
      <c r="BQ325">
        <v>1095749</v>
      </c>
      <c r="BS325" s="1">
        <v>45398</v>
      </c>
      <c r="BT325">
        <v>498.59500000000003</v>
      </c>
      <c r="BU325">
        <v>500.13600000000002</v>
      </c>
      <c r="BV325">
        <v>495.9</v>
      </c>
      <c r="BW325">
        <v>497.20400000000001</v>
      </c>
      <c r="BX325">
        <v>74419109</v>
      </c>
    </row>
    <row r="326" spans="1:76" x14ac:dyDescent="0.45">
      <c r="A326" s="1">
        <v>45399</v>
      </c>
      <c r="B326">
        <v>503.1</v>
      </c>
      <c r="C326">
        <v>503.16</v>
      </c>
      <c r="D326">
        <v>487.14</v>
      </c>
      <c r="E326">
        <v>494.17</v>
      </c>
      <c r="F326">
        <v>12193743</v>
      </c>
      <c r="H326" s="1">
        <v>45399</v>
      </c>
      <c r="I326">
        <v>184.31</v>
      </c>
      <c r="J326">
        <v>184.57</v>
      </c>
      <c r="K326">
        <v>179.82</v>
      </c>
      <c r="L326">
        <v>181.28</v>
      </c>
      <c r="M326">
        <v>31359673</v>
      </c>
      <c r="O326" s="1">
        <v>45399</v>
      </c>
      <c r="P326">
        <v>155.05799999999999</v>
      </c>
      <c r="Q326">
        <v>156.51300000000001</v>
      </c>
      <c r="R326">
        <v>154.02099999999999</v>
      </c>
      <c r="S326">
        <v>154.90799999999999</v>
      </c>
      <c r="T326">
        <v>21842023</v>
      </c>
      <c r="V326" s="1">
        <v>45399</v>
      </c>
      <c r="W326">
        <v>477.31</v>
      </c>
      <c r="X326">
        <v>481.02</v>
      </c>
      <c r="Y326">
        <v>472.685</v>
      </c>
      <c r="Z326">
        <v>474.45</v>
      </c>
      <c r="AA326">
        <v>2034793</v>
      </c>
      <c r="AC326" s="1">
        <v>45399</v>
      </c>
      <c r="AD326">
        <v>277.74</v>
      </c>
      <c r="AE326">
        <v>278.96780000000001</v>
      </c>
      <c r="AF326">
        <v>274.83999999999997</v>
      </c>
      <c r="AG326">
        <v>276.32</v>
      </c>
      <c r="AH326">
        <v>4199384</v>
      </c>
      <c r="AJ326" s="1">
        <v>45399</v>
      </c>
      <c r="AK326">
        <v>149.35599999999999</v>
      </c>
      <c r="AL326">
        <v>149.798</v>
      </c>
      <c r="AM326">
        <v>146.99</v>
      </c>
      <c r="AN326">
        <v>147.29</v>
      </c>
      <c r="AO326">
        <v>3608325</v>
      </c>
      <c r="AQ326" s="1">
        <v>45399</v>
      </c>
      <c r="AR326">
        <v>136.721</v>
      </c>
      <c r="AS326">
        <v>137.523</v>
      </c>
      <c r="AT326">
        <v>135.05099999999999</v>
      </c>
      <c r="AU326">
        <v>135.577</v>
      </c>
      <c r="AV326">
        <v>4340313</v>
      </c>
      <c r="AX326" s="1">
        <v>45399</v>
      </c>
      <c r="AY326">
        <v>158.44999999999999</v>
      </c>
      <c r="AZ326">
        <v>159.69999999999999</v>
      </c>
      <c r="BA326">
        <v>156.41</v>
      </c>
      <c r="BB326">
        <v>158.37</v>
      </c>
      <c r="BC326">
        <v>3905042</v>
      </c>
      <c r="BE326" s="1">
        <v>45399</v>
      </c>
      <c r="BF326">
        <v>159.58000000000001</v>
      </c>
      <c r="BG326">
        <v>160.65</v>
      </c>
      <c r="BH326">
        <v>159.41</v>
      </c>
      <c r="BI326">
        <v>160.09</v>
      </c>
      <c r="BJ326">
        <v>4098387</v>
      </c>
      <c r="BL326" s="1">
        <v>45399</v>
      </c>
      <c r="BM326">
        <v>260.25</v>
      </c>
      <c r="BN326">
        <v>265.26</v>
      </c>
      <c r="BO326">
        <v>257.62</v>
      </c>
      <c r="BP326">
        <v>258.02999999999997</v>
      </c>
      <c r="BQ326">
        <v>997497</v>
      </c>
      <c r="BS326" s="1">
        <v>45399</v>
      </c>
      <c r="BT326">
        <v>499.69200000000001</v>
      </c>
      <c r="BU326">
        <v>499.85899999999998</v>
      </c>
      <c r="BV326">
        <v>492.84899999999999</v>
      </c>
      <c r="BW326">
        <v>494.26100000000002</v>
      </c>
      <c r="BX326">
        <v>76876268</v>
      </c>
    </row>
    <row r="327" spans="1:76" x14ac:dyDescent="0.45">
      <c r="A327" s="1">
        <v>45400</v>
      </c>
      <c r="B327">
        <v>499.82</v>
      </c>
      <c r="C327">
        <v>512.21</v>
      </c>
      <c r="D327">
        <v>499.04</v>
      </c>
      <c r="E327">
        <v>501.8</v>
      </c>
      <c r="F327">
        <v>14808670</v>
      </c>
      <c r="H327" s="1">
        <v>45400</v>
      </c>
      <c r="I327">
        <v>181.47</v>
      </c>
      <c r="J327">
        <v>182.39</v>
      </c>
      <c r="K327">
        <v>178.65</v>
      </c>
      <c r="L327">
        <v>179.22</v>
      </c>
      <c r="M327">
        <v>30723793</v>
      </c>
      <c r="O327" s="1">
        <v>45400</v>
      </c>
      <c r="P327">
        <v>154.779</v>
      </c>
      <c r="Q327">
        <v>156.37299999999999</v>
      </c>
      <c r="R327">
        <v>154.06100000000001</v>
      </c>
      <c r="S327">
        <v>155.446</v>
      </c>
      <c r="T327">
        <v>19955122</v>
      </c>
      <c r="V327" s="1">
        <v>45400</v>
      </c>
      <c r="W327">
        <v>476.76</v>
      </c>
      <c r="X327">
        <v>477.60500000000002</v>
      </c>
      <c r="Y327">
        <v>471.82499999999999</v>
      </c>
      <c r="Z327">
        <v>473.18</v>
      </c>
      <c r="AA327">
        <v>2389742</v>
      </c>
      <c r="AC327" s="1">
        <v>45400</v>
      </c>
      <c r="AD327">
        <v>276.32</v>
      </c>
      <c r="AE327">
        <v>276.33</v>
      </c>
      <c r="AF327">
        <v>269.75</v>
      </c>
      <c r="AG327">
        <v>271.92</v>
      </c>
      <c r="AH327">
        <v>5918155</v>
      </c>
      <c r="AJ327" s="1">
        <v>45400</v>
      </c>
      <c r="AK327">
        <v>147.38</v>
      </c>
      <c r="AL327">
        <v>147.97800000000001</v>
      </c>
      <c r="AM327">
        <v>145.47</v>
      </c>
      <c r="AN327">
        <v>146.27199999999999</v>
      </c>
      <c r="AO327">
        <v>3944730</v>
      </c>
      <c r="AQ327" s="1">
        <v>45400</v>
      </c>
      <c r="AR327">
        <v>136.60300000000001</v>
      </c>
      <c r="AS327">
        <v>137.19999999999999</v>
      </c>
      <c r="AT327">
        <v>134.79900000000001</v>
      </c>
      <c r="AU327">
        <v>135.035</v>
      </c>
      <c r="AV327">
        <v>3981001</v>
      </c>
      <c r="AX327" s="1">
        <v>45400</v>
      </c>
      <c r="AY327">
        <v>159.6</v>
      </c>
      <c r="AZ327">
        <v>162.94</v>
      </c>
      <c r="BA327">
        <v>159.21</v>
      </c>
      <c r="BB327">
        <v>160.1</v>
      </c>
      <c r="BC327">
        <v>3930357</v>
      </c>
      <c r="BE327" s="1">
        <v>45400</v>
      </c>
      <c r="BF327">
        <v>160.06</v>
      </c>
      <c r="BG327">
        <v>161.51249999999999</v>
      </c>
      <c r="BH327">
        <v>160.06</v>
      </c>
      <c r="BI327">
        <v>160.85</v>
      </c>
      <c r="BJ327">
        <v>3246647</v>
      </c>
      <c r="BL327" s="1">
        <v>45400</v>
      </c>
      <c r="BM327">
        <v>258.58</v>
      </c>
      <c r="BN327">
        <v>261.10000000000002</v>
      </c>
      <c r="BO327">
        <v>255.7</v>
      </c>
      <c r="BP327">
        <v>259.91000000000003</v>
      </c>
      <c r="BQ327">
        <v>855888</v>
      </c>
      <c r="BS327" s="1">
        <v>45400</v>
      </c>
      <c r="BT327">
        <v>495.67200000000003</v>
      </c>
      <c r="BU327">
        <v>497.79599999999999</v>
      </c>
      <c r="BV327">
        <v>492.29500000000002</v>
      </c>
      <c r="BW327">
        <v>493.24400000000003</v>
      </c>
      <c r="BX327">
        <v>75496714</v>
      </c>
    </row>
    <row r="328" spans="1:76" x14ac:dyDescent="0.45">
      <c r="A328" s="1">
        <v>45401</v>
      </c>
      <c r="B328">
        <v>502.8</v>
      </c>
      <c r="C328">
        <v>502.8</v>
      </c>
      <c r="D328">
        <v>475.73</v>
      </c>
      <c r="E328">
        <v>481.06</v>
      </c>
      <c r="F328">
        <v>25184827</v>
      </c>
      <c r="H328" s="1">
        <v>45401</v>
      </c>
      <c r="I328">
        <v>178.74</v>
      </c>
      <c r="J328">
        <v>179</v>
      </c>
      <c r="K328">
        <v>173.44</v>
      </c>
      <c r="L328">
        <v>174.62</v>
      </c>
      <c r="M328">
        <v>55944410</v>
      </c>
      <c r="O328" s="1">
        <v>45401</v>
      </c>
      <c r="P328">
        <v>155.636</v>
      </c>
      <c r="Q328">
        <v>155.79499999999999</v>
      </c>
      <c r="R328">
        <v>151.749</v>
      </c>
      <c r="S328">
        <v>153.553</v>
      </c>
      <c r="T328">
        <v>32704731</v>
      </c>
      <c r="V328" s="1">
        <v>45401</v>
      </c>
      <c r="W328">
        <v>476.54</v>
      </c>
      <c r="X328">
        <v>476.58</v>
      </c>
      <c r="Y328">
        <v>463.09010000000001</v>
      </c>
      <c r="Z328">
        <v>465.03</v>
      </c>
      <c r="AA328">
        <v>3280433</v>
      </c>
      <c r="AC328" s="1">
        <v>45401</v>
      </c>
      <c r="AD328">
        <v>272.49</v>
      </c>
      <c r="AE328">
        <v>273.14999999999998</v>
      </c>
      <c r="AF328">
        <v>268.73</v>
      </c>
      <c r="AG328">
        <v>270.42</v>
      </c>
      <c r="AH328">
        <v>4906192</v>
      </c>
      <c r="AJ328" s="1">
        <v>45401</v>
      </c>
      <c r="AK328">
        <v>145</v>
      </c>
      <c r="AL328">
        <v>145.20599999999999</v>
      </c>
      <c r="AM328">
        <v>141.70699999999999</v>
      </c>
      <c r="AN328">
        <v>142.84</v>
      </c>
      <c r="AO328">
        <v>7701010</v>
      </c>
      <c r="AQ328" s="1">
        <v>45401</v>
      </c>
      <c r="AR328">
        <v>136.22800000000001</v>
      </c>
      <c r="AS328">
        <v>136.92400000000001</v>
      </c>
      <c r="AT328">
        <v>134.05000000000001</v>
      </c>
      <c r="AU328">
        <v>134.58099999999999</v>
      </c>
      <c r="AV328">
        <v>5557500</v>
      </c>
      <c r="AX328" s="1">
        <v>45401</v>
      </c>
      <c r="AY328">
        <v>159.54</v>
      </c>
      <c r="AZ328">
        <v>160.33500000000001</v>
      </c>
      <c r="BA328">
        <v>154.56</v>
      </c>
      <c r="BB328">
        <v>155</v>
      </c>
      <c r="BC328">
        <v>3902826</v>
      </c>
      <c r="BE328" s="1">
        <v>45401</v>
      </c>
      <c r="BF328">
        <v>161.46</v>
      </c>
      <c r="BG328">
        <v>162.38999999999999</v>
      </c>
      <c r="BH328">
        <v>160.69999999999999</v>
      </c>
      <c r="BI328">
        <v>162.33000000000001</v>
      </c>
      <c r="BJ328">
        <v>5125887</v>
      </c>
      <c r="BL328" s="1">
        <v>45401</v>
      </c>
      <c r="BM328">
        <v>260.01</v>
      </c>
      <c r="BN328">
        <v>265.70999999999998</v>
      </c>
      <c r="BO328">
        <v>259.7</v>
      </c>
      <c r="BP328">
        <v>265.20999999999998</v>
      </c>
      <c r="BQ328">
        <v>1164418</v>
      </c>
      <c r="BS328" s="1">
        <v>45401</v>
      </c>
      <c r="BT328">
        <v>493.16500000000002</v>
      </c>
      <c r="BU328">
        <v>494.16699999999997</v>
      </c>
      <c r="BV328">
        <v>487.654</v>
      </c>
      <c r="BW328">
        <v>488.93900000000002</v>
      </c>
      <c r="BX328">
        <v>103397766</v>
      </c>
    </row>
    <row r="329" spans="1:76" x14ac:dyDescent="0.45">
      <c r="A329" s="1">
        <v>45404</v>
      </c>
      <c r="B329">
        <v>489.71499999999997</v>
      </c>
      <c r="C329">
        <v>492.01</v>
      </c>
      <c r="D329">
        <v>473.4</v>
      </c>
      <c r="E329">
        <v>481.73</v>
      </c>
      <c r="F329">
        <v>17271125</v>
      </c>
      <c r="H329" s="1">
        <v>45404</v>
      </c>
      <c r="I329">
        <v>176.94</v>
      </c>
      <c r="J329">
        <v>178.87</v>
      </c>
      <c r="K329">
        <v>174.56</v>
      </c>
      <c r="L329">
        <v>177.23</v>
      </c>
      <c r="M329">
        <v>37924890</v>
      </c>
      <c r="O329" s="1">
        <v>45404</v>
      </c>
      <c r="P329">
        <v>153.75299999999999</v>
      </c>
      <c r="Q329">
        <v>157.07</v>
      </c>
      <c r="R329">
        <v>153.50299999999999</v>
      </c>
      <c r="S329">
        <v>155.71600000000001</v>
      </c>
      <c r="T329">
        <v>26542076</v>
      </c>
      <c r="V329" s="1">
        <v>45404</v>
      </c>
      <c r="W329">
        <v>470.21499999999997</v>
      </c>
      <c r="X329">
        <v>471.5</v>
      </c>
      <c r="Y329">
        <v>462.28</v>
      </c>
      <c r="Z329">
        <v>466.89</v>
      </c>
      <c r="AA329">
        <v>2604256</v>
      </c>
      <c r="AC329" s="1">
        <v>45404</v>
      </c>
      <c r="AD329">
        <v>279.39</v>
      </c>
      <c r="AE329">
        <v>279.7</v>
      </c>
      <c r="AF329">
        <v>269.56</v>
      </c>
      <c r="AG329">
        <v>273.81</v>
      </c>
      <c r="AH329">
        <v>6747204</v>
      </c>
      <c r="AJ329" s="1">
        <v>45404</v>
      </c>
      <c r="AK329">
        <v>144.65</v>
      </c>
      <c r="AL329">
        <v>144.99799999999999</v>
      </c>
      <c r="AM329">
        <v>142.124</v>
      </c>
      <c r="AN329">
        <v>144.38999999999999</v>
      </c>
      <c r="AO329">
        <v>7321615</v>
      </c>
      <c r="AQ329" s="1">
        <v>45404</v>
      </c>
      <c r="AR329">
        <v>135.46600000000001</v>
      </c>
      <c r="AS329">
        <v>137.489</v>
      </c>
      <c r="AT329">
        <v>134.81299999999999</v>
      </c>
      <c r="AU329">
        <v>136.328</v>
      </c>
      <c r="AV329">
        <v>5141847</v>
      </c>
      <c r="AX329" s="1">
        <v>45404</v>
      </c>
      <c r="AY329">
        <v>156.19</v>
      </c>
      <c r="AZ329">
        <v>157.25</v>
      </c>
      <c r="BA329">
        <v>153.76499999999999</v>
      </c>
      <c r="BB329">
        <v>156.61000000000001</v>
      </c>
      <c r="BC329">
        <v>3029952</v>
      </c>
      <c r="BE329" s="1">
        <v>45404</v>
      </c>
      <c r="BF329">
        <v>163.85</v>
      </c>
      <c r="BG329">
        <v>164.61</v>
      </c>
      <c r="BH329">
        <v>162.11000000000001</v>
      </c>
      <c r="BI329">
        <v>162.36000000000001</v>
      </c>
      <c r="BJ329">
        <v>3701913</v>
      </c>
      <c r="BL329" s="1">
        <v>45404</v>
      </c>
      <c r="BM329">
        <v>267.56</v>
      </c>
      <c r="BN329">
        <v>267.95999999999998</v>
      </c>
      <c r="BO329">
        <v>259.52999999999997</v>
      </c>
      <c r="BP329">
        <v>265.08</v>
      </c>
      <c r="BQ329">
        <v>1171133</v>
      </c>
      <c r="BS329" s="1">
        <v>45404</v>
      </c>
      <c r="BT329">
        <v>491.57499999999999</v>
      </c>
      <c r="BU329">
        <v>496.06700000000001</v>
      </c>
      <c r="BV329">
        <v>489.20499999999998</v>
      </c>
      <c r="BW329">
        <v>493.44099999999997</v>
      </c>
      <c r="BX329">
        <v>68825857</v>
      </c>
    </row>
    <row r="330" spans="1:76" x14ac:dyDescent="0.45">
      <c r="A330" s="1">
        <v>45405</v>
      </c>
      <c r="B330">
        <v>491.25</v>
      </c>
      <c r="C330">
        <v>498.76</v>
      </c>
      <c r="D330">
        <v>488.97</v>
      </c>
      <c r="E330">
        <v>496.1</v>
      </c>
      <c r="F330">
        <v>15079196</v>
      </c>
      <c r="H330" s="1">
        <v>45405</v>
      </c>
      <c r="I330">
        <v>178.08</v>
      </c>
      <c r="J330">
        <v>179.93</v>
      </c>
      <c r="K330">
        <v>175.97499999999999</v>
      </c>
      <c r="L330">
        <v>179.54</v>
      </c>
      <c r="M330">
        <v>37046519</v>
      </c>
      <c r="O330" s="1">
        <v>45405</v>
      </c>
      <c r="P330">
        <v>156.393</v>
      </c>
      <c r="Q330">
        <v>158.39599999999999</v>
      </c>
      <c r="R330">
        <v>155.71600000000001</v>
      </c>
      <c r="S330">
        <v>157.68899999999999</v>
      </c>
      <c r="T330">
        <v>21228244</v>
      </c>
      <c r="V330" s="1">
        <v>45405</v>
      </c>
      <c r="W330">
        <v>469.72</v>
      </c>
      <c r="X330">
        <v>474.81</v>
      </c>
      <c r="Y330">
        <v>467.83</v>
      </c>
      <c r="Z330">
        <v>472.9</v>
      </c>
      <c r="AA330">
        <v>2205836</v>
      </c>
      <c r="AC330" s="1">
        <v>45405</v>
      </c>
      <c r="AD330">
        <v>274.95</v>
      </c>
      <c r="AE330">
        <v>276.7</v>
      </c>
      <c r="AF330">
        <v>270.41000000000003</v>
      </c>
      <c r="AG330">
        <v>276.68</v>
      </c>
      <c r="AH330">
        <v>6285237</v>
      </c>
      <c r="AJ330" s="1">
        <v>45405</v>
      </c>
      <c r="AK330">
        <v>145.44</v>
      </c>
      <c r="AL330">
        <v>148.73400000000001</v>
      </c>
      <c r="AM330">
        <v>145.44</v>
      </c>
      <c r="AN330">
        <v>148.19</v>
      </c>
      <c r="AO330">
        <v>5824545</v>
      </c>
      <c r="AQ330" s="1">
        <v>45405</v>
      </c>
      <c r="AR330">
        <v>136.53399999999999</v>
      </c>
      <c r="AS330">
        <v>139.63200000000001</v>
      </c>
      <c r="AT330">
        <v>136.53399999999999</v>
      </c>
      <c r="AU330">
        <v>139.12200000000001</v>
      </c>
      <c r="AV330">
        <v>3866692</v>
      </c>
      <c r="AX330" s="1">
        <v>45405</v>
      </c>
      <c r="AY330">
        <v>157.24</v>
      </c>
      <c r="AZ330">
        <v>161.13999999999999</v>
      </c>
      <c r="BA330">
        <v>156.69999999999999</v>
      </c>
      <c r="BB330">
        <v>160.94999999999999</v>
      </c>
      <c r="BC330">
        <v>3455413</v>
      </c>
      <c r="BE330" s="1">
        <v>45405</v>
      </c>
      <c r="BF330">
        <v>162.69</v>
      </c>
      <c r="BG330">
        <v>163.87</v>
      </c>
      <c r="BH330">
        <v>162.35</v>
      </c>
      <c r="BI330">
        <v>163.25</v>
      </c>
      <c r="BJ330">
        <v>4165099</v>
      </c>
      <c r="BL330" s="1">
        <v>45405</v>
      </c>
      <c r="BM330">
        <v>265.95</v>
      </c>
      <c r="BN330">
        <v>271.5</v>
      </c>
      <c r="BO330">
        <v>265.59500000000003</v>
      </c>
      <c r="BP330">
        <v>266.31</v>
      </c>
      <c r="BQ330">
        <v>967145</v>
      </c>
      <c r="BS330" s="1">
        <v>45405</v>
      </c>
      <c r="BT330">
        <v>495.47500000000002</v>
      </c>
      <c r="BU330">
        <v>499.73099999999999</v>
      </c>
      <c r="BV330">
        <v>493.25599999999997</v>
      </c>
      <c r="BW330">
        <v>499.29599999999999</v>
      </c>
      <c r="BX330">
        <v>65456087</v>
      </c>
    </row>
    <row r="331" spans="1:76" x14ac:dyDescent="0.45">
      <c r="A331" s="1">
        <v>45406</v>
      </c>
      <c r="B331">
        <v>508.06</v>
      </c>
      <c r="C331">
        <v>510</v>
      </c>
      <c r="D331">
        <v>484.58</v>
      </c>
      <c r="E331">
        <v>493.5</v>
      </c>
      <c r="F331">
        <v>37772677</v>
      </c>
      <c r="H331" s="1">
        <v>45406</v>
      </c>
      <c r="I331">
        <v>179.94</v>
      </c>
      <c r="J331">
        <v>180.32300000000001</v>
      </c>
      <c r="K331">
        <v>176.18</v>
      </c>
      <c r="L331">
        <v>176.59</v>
      </c>
      <c r="M331">
        <v>34185109</v>
      </c>
      <c r="O331" s="1">
        <v>45406</v>
      </c>
      <c r="P331">
        <v>156.92099999999999</v>
      </c>
      <c r="Q331">
        <v>158.989</v>
      </c>
      <c r="R331">
        <v>156.59800000000001</v>
      </c>
      <c r="S331">
        <v>158.55500000000001</v>
      </c>
      <c r="T331">
        <v>22861688</v>
      </c>
      <c r="V331" s="1">
        <v>45406</v>
      </c>
      <c r="W331">
        <v>472.94</v>
      </c>
      <c r="X331">
        <v>478.57</v>
      </c>
      <c r="Y331">
        <v>471.72829999999999</v>
      </c>
      <c r="Z331">
        <v>477.12</v>
      </c>
      <c r="AA331">
        <v>2338044</v>
      </c>
      <c r="AC331" s="1">
        <v>45406</v>
      </c>
      <c r="AD331">
        <v>278</v>
      </c>
      <c r="AE331">
        <v>278.9393</v>
      </c>
      <c r="AF331">
        <v>274.11</v>
      </c>
      <c r="AG331">
        <v>276.19</v>
      </c>
      <c r="AH331">
        <v>3938845</v>
      </c>
      <c r="AJ331" s="1">
        <v>45406</v>
      </c>
      <c r="AK331">
        <v>150.79400000000001</v>
      </c>
      <c r="AL331">
        <v>151.44999999999999</v>
      </c>
      <c r="AM331">
        <v>147.82599999999999</v>
      </c>
      <c r="AN331">
        <v>149.25800000000001</v>
      </c>
      <c r="AO331">
        <v>8528190</v>
      </c>
      <c r="AQ331" s="1">
        <v>45406</v>
      </c>
      <c r="AR331">
        <v>137.989</v>
      </c>
      <c r="AS331">
        <v>140.583</v>
      </c>
      <c r="AT331">
        <v>137.989</v>
      </c>
      <c r="AU331">
        <v>138.47399999999999</v>
      </c>
      <c r="AV331">
        <v>3960172</v>
      </c>
      <c r="AX331" s="1">
        <v>45406</v>
      </c>
      <c r="AY331">
        <v>164.47499999999999</v>
      </c>
      <c r="AZ331">
        <v>166.74459999999999</v>
      </c>
      <c r="BA331">
        <v>161.09</v>
      </c>
      <c r="BB331">
        <v>162.84</v>
      </c>
      <c r="BC331">
        <v>3854493</v>
      </c>
      <c r="BE331" s="1">
        <v>45406</v>
      </c>
      <c r="BF331">
        <v>162.59</v>
      </c>
      <c r="BG331">
        <v>164.55</v>
      </c>
      <c r="BH331">
        <v>162.16</v>
      </c>
      <c r="BI331">
        <v>164.18</v>
      </c>
      <c r="BJ331">
        <v>4713665</v>
      </c>
      <c r="BL331" s="1">
        <v>45406</v>
      </c>
      <c r="BM331">
        <v>262</v>
      </c>
      <c r="BN331">
        <v>264.82</v>
      </c>
      <c r="BO331">
        <v>260.48009999999999</v>
      </c>
      <c r="BP331">
        <v>264.7</v>
      </c>
      <c r="BQ331">
        <v>1133028</v>
      </c>
      <c r="BS331" s="1">
        <v>45406</v>
      </c>
      <c r="BT331">
        <v>500.19499999999999</v>
      </c>
      <c r="BU331">
        <v>500.99400000000003</v>
      </c>
      <c r="BV331">
        <v>496.80799999999999</v>
      </c>
      <c r="BW331">
        <v>499.06</v>
      </c>
      <c r="BX331">
        <v>56639764</v>
      </c>
    </row>
    <row r="332" spans="1:76" x14ac:dyDescent="0.45">
      <c r="A332" s="1">
        <v>45407</v>
      </c>
      <c r="B332">
        <v>421.4</v>
      </c>
      <c r="C332">
        <v>445.77</v>
      </c>
      <c r="D332">
        <v>414.5</v>
      </c>
      <c r="E332">
        <v>441.38</v>
      </c>
      <c r="F332">
        <v>82890741</v>
      </c>
      <c r="H332" s="1">
        <v>45407</v>
      </c>
      <c r="I332">
        <v>169.68</v>
      </c>
      <c r="J332">
        <v>173.92</v>
      </c>
      <c r="K332">
        <v>166.32</v>
      </c>
      <c r="L332">
        <v>173.67</v>
      </c>
      <c r="M332">
        <v>49249390</v>
      </c>
      <c r="O332" s="1">
        <v>45407</v>
      </c>
      <c r="P332">
        <v>150.78399999999999</v>
      </c>
      <c r="Q332">
        <v>155.92500000000001</v>
      </c>
      <c r="R332">
        <v>150.32499999999999</v>
      </c>
      <c r="S332">
        <v>155.43700000000001</v>
      </c>
      <c r="T332">
        <v>57316758</v>
      </c>
      <c r="V332" s="1">
        <v>45407</v>
      </c>
      <c r="W332">
        <v>468.41</v>
      </c>
      <c r="X332">
        <v>474.50420000000003</v>
      </c>
      <c r="Y332">
        <v>465.78</v>
      </c>
      <c r="Z332">
        <v>473.44</v>
      </c>
      <c r="AA332">
        <v>2250913</v>
      </c>
      <c r="AC332" s="1">
        <v>45407</v>
      </c>
      <c r="AD332">
        <v>271.60000000000002</v>
      </c>
      <c r="AE332">
        <v>273.58</v>
      </c>
      <c r="AF332">
        <v>269.27999999999997</v>
      </c>
      <c r="AG332">
        <v>273.14</v>
      </c>
      <c r="AH332">
        <v>4811919</v>
      </c>
      <c r="AJ332" s="1">
        <v>45407</v>
      </c>
      <c r="AK332">
        <v>142.97800000000001</v>
      </c>
      <c r="AL332">
        <v>143.40600000000001</v>
      </c>
      <c r="AM332">
        <v>137.80000000000001</v>
      </c>
      <c r="AN332">
        <v>143.25</v>
      </c>
      <c r="AO332">
        <v>16932645</v>
      </c>
      <c r="AQ332" s="1">
        <v>45407</v>
      </c>
      <c r="AR332">
        <v>138.679</v>
      </c>
      <c r="AS332">
        <v>138.77000000000001</v>
      </c>
      <c r="AT332">
        <v>136.45699999999999</v>
      </c>
      <c r="AU332">
        <v>137.88300000000001</v>
      </c>
      <c r="AV332">
        <v>3631190</v>
      </c>
      <c r="AX332" s="1">
        <v>45407</v>
      </c>
      <c r="AY332">
        <v>161.51</v>
      </c>
      <c r="AZ332">
        <v>163.72999999999999</v>
      </c>
      <c r="BA332">
        <v>159.5</v>
      </c>
      <c r="BB332">
        <v>163.01</v>
      </c>
      <c r="BC332">
        <v>2401828</v>
      </c>
      <c r="BE332" s="1">
        <v>45407</v>
      </c>
      <c r="BF332">
        <v>164.77</v>
      </c>
      <c r="BG332">
        <v>165.19</v>
      </c>
      <c r="BH332">
        <v>161.69499999999999</v>
      </c>
      <c r="BI332">
        <v>164.05</v>
      </c>
      <c r="BJ332">
        <v>5817308</v>
      </c>
      <c r="BL332" s="1">
        <v>45407</v>
      </c>
      <c r="BM332">
        <v>258.89</v>
      </c>
      <c r="BN332">
        <v>262.99</v>
      </c>
      <c r="BO332">
        <v>255.77</v>
      </c>
      <c r="BP332">
        <v>259.10000000000002</v>
      </c>
      <c r="BQ332">
        <v>2172712</v>
      </c>
      <c r="BS332" s="1">
        <v>45407</v>
      </c>
      <c r="BT332">
        <v>492.90800000000002</v>
      </c>
      <c r="BU332">
        <v>497.93299999999999</v>
      </c>
      <c r="BV332">
        <v>491.23899999999998</v>
      </c>
      <c r="BW332">
        <v>497.16399999999999</v>
      </c>
      <c r="BX332">
        <v>70001954</v>
      </c>
    </row>
    <row r="333" spans="1:76" x14ac:dyDescent="0.45">
      <c r="A333" s="1">
        <v>45408</v>
      </c>
      <c r="B333">
        <v>441.46</v>
      </c>
      <c r="C333">
        <v>446.44</v>
      </c>
      <c r="D333">
        <v>431.96</v>
      </c>
      <c r="E333">
        <v>443.29</v>
      </c>
      <c r="F333">
        <v>32691443</v>
      </c>
      <c r="H333" s="1">
        <v>45408</v>
      </c>
      <c r="I333">
        <v>177.79499999999999</v>
      </c>
      <c r="J333">
        <v>180.82</v>
      </c>
      <c r="K333">
        <v>176.13</v>
      </c>
      <c r="L333">
        <v>179.62</v>
      </c>
      <c r="M333">
        <v>43919765</v>
      </c>
      <c r="O333" s="1">
        <v>45408</v>
      </c>
      <c r="P333">
        <v>173.74</v>
      </c>
      <c r="Q333">
        <v>174.07900000000001</v>
      </c>
      <c r="R333">
        <v>169.03700000000001</v>
      </c>
      <c r="S333">
        <v>171.32900000000001</v>
      </c>
      <c r="T333">
        <v>64899717</v>
      </c>
      <c r="V333" s="1">
        <v>45408</v>
      </c>
      <c r="W333">
        <v>472.31</v>
      </c>
      <c r="X333">
        <v>482.79</v>
      </c>
      <c r="Y333">
        <v>471.685</v>
      </c>
      <c r="Z333">
        <v>477.56</v>
      </c>
      <c r="AA333">
        <v>2460261</v>
      </c>
      <c r="AC333" s="1">
        <v>45408</v>
      </c>
      <c r="AD333">
        <v>275</v>
      </c>
      <c r="AE333">
        <v>276.89999999999998</v>
      </c>
      <c r="AF333">
        <v>273.46249999999998</v>
      </c>
      <c r="AG333">
        <v>274.29000000000002</v>
      </c>
      <c r="AH333">
        <v>3754585</v>
      </c>
      <c r="AJ333" s="1">
        <v>45408</v>
      </c>
      <c r="AK333">
        <v>144.75200000000001</v>
      </c>
      <c r="AL333">
        <v>146.94200000000001</v>
      </c>
      <c r="AM333">
        <v>143.96899999999999</v>
      </c>
      <c r="AN333">
        <v>144.71</v>
      </c>
      <c r="AO333">
        <v>7229420</v>
      </c>
      <c r="AQ333" s="1">
        <v>45408</v>
      </c>
      <c r="AR333">
        <v>137.16300000000001</v>
      </c>
      <c r="AS333">
        <v>139.434</v>
      </c>
      <c r="AT333">
        <v>137.16300000000001</v>
      </c>
      <c r="AU333">
        <v>138.614</v>
      </c>
      <c r="AV333">
        <v>3709352</v>
      </c>
      <c r="AX333" s="1">
        <v>45408</v>
      </c>
      <c r="AY333">
        <v>163.68</v>
      </c>
      <c r="AZ333">
        <v>165.16</v>
      </c>
      <c r="BA333">
        <v>162.77000000000001</v>
      </c>
      <c r="BB333">
        <v>164.23</v>
      </c>
      <c r="BC333">
        <v>2821077</v>
      </c>
      <c r="BE333" s="1">
        <v>45408</v>
      </c>
      <c r="BF333">
        <v>162.21</v>
      </c>
      <c r="BG333">
        <v>164.17</v>
      </c>
      <c r="BH333">
        <v>160.62</v>
      </c>
      <c r="BI333">
        <v>163.96</v>
      </c>
      <c r="BJ333">
        <v>7969001</v>
      </c>
      <c r="BL333" s="1">
        <v>45408</v>
      </c>
      <c r="BM333">
        <v>238.96</v>
      </c>
      <c r="BN333">
        <v>256.99</v>
      </c>
      <c r="BO333">
        <v>236.08</v>
      </c>
      <c r="BP333">
        <v>254.61</v>
      </c>
      <c r="BQ333">
        <v>2600137</v>
      </c>
      <c r="BS333" s="1">
        <v>45408</v>
      </c>
      <c r="BT333">
        <v>499.988</v>
      </c>
      <c r="BU333">
        <v>503.47300000000001</v>
      </c>
      <c r="BV333">
        <v>499.346</v>
      </c>
      <c r="BW333">
        <v>501.87400000000002</v>
      </c>
      <c r="BX333">
        <v>65124417</v>
      </c>
    </row>
    <row r="334" spans="1:76" x14ac:dyDescent="0.45">
      <c r="A334" s="1">
        <v>45411</v>
      </c>
      <c r="B334">
        <v>439.56</v>
      </c>
      <c r="C334">
        <v>439.76</v>
      </c>
      <c r="D334">
        <v>428.56</v>
      </c>
      <c r="E334">
        <v>432.62</v>
      </c>
      <c r="F334">
        <v>21502646</v>
      </c>
      <c r="H334" s="1">
        <v>45411</v>
      </c>
      <c r="I334">
        <v>182.75</v>
      </c>
      <c r="J334">
        <v>183.53</v>
      </c>
      <c r="K334">
        <v>179.39</v>
      </c>
      <c r="L334">
        <v>180.96</v>
      </c>
      <c r="M334">
        <v>54063937</v>
      </c>
      <c r="O334" s="1">
        <v>45411</v>
      </c>
      <c r="P334">
        <v>168.447</v>
      </c>
      <c r="Q334">
        <v>168.93799999999999</v>
      </c>
      <c r="R334">
        <v>164.613</v>
      </c>
      <c r="S334">
        <v>165.55</v>
      </c>
      <c r="T334">
        <v>45775364</v>
      </c>
      <c r="V334" s="1">
        <v>45411</v>
      </c>
      <c r="W334">
        <v>478.04</v>
      </c>
      <c r="X334">
        <v>481.67700000000002</v>
      </c>
      <c r="Y334">
        <v>471.07</v>
      </c>
      <c r="Z334">
        <v>473.07</v>
      </c>
      <c r="AA334">
        <v>2954736</v>
      </c>
      <c r="AC334" s="1">
        <v>45411</v>
      </c>
      <c r="AD334">
        <v>274.89</v>
      </c>
      <c r="AE334">
        <v>277.29000000000002</v>
      </c>
      <c r="AF334">
        <v>273.2201</v>
      </c>
      <c r="AG334">
        <v>275.74</v>
      </c>
      <c r="AH334">
        <v>3608840</v>
      </c>
      <c r="AJ334" s="1">
        <v>45411</v>
      </c>
      <c r="AK334">
        <v>144.65199999999999</v>
      </c>
      <c r="AL334">
        <v>145.66</v>
      </c>
      <c r="AM334">
        <v>142.70400000000001</v>
      </c>
      <c r="AN334">
        <v>144.232</v>
      </c>
      <c r="AO334">
        <v>4013230</v>
      </c>
      <c r="AQ334" s="1">
        <v>45411</v>
      </c>
      <c r="AR334">
        <v>138.614</v>
      </c>
      <c r="AS334">
        <v>139.048</v>
      </c>
      <c r="AT334">
        <v>137.28399999999999</v>
      </c>
      <c r="AU334">
        <v>138.36600000000001</v>
      </c>
      <c r="AV334">
        <v>3721139</v>
      </c>
      <c r="AX334" s="1">
        <v>45411</v>
      </c>
      <c r="AY334">
        <v>164.75</v>
      </c>
      <c r="AZ334">
        <v>165.5</v>
      </c>
      <c r="BA334">
        <v>161.28</v>
      </c>
      <c r="BB334">
        <v>162.25</v>
      </c>
      <c r="BC334">
        <v>2312554</v>
      </c>
      <c r="BE334" s="1">
        <v>45411</v>
      </c>
      <c r="BF334">
        <v>163.78</v>
      </c>
      <c r="BG334">
        <v>164.7</v>
      </c>
      <c r="BH334">
        <v>163.21</v>
      </c>
      <c r="BI334">
        <v>164.25</v>
      </c>
      <c r="BJ334">
        <v>3451380</v>
      </c>
      <c r="BL334" s="1">
        <v>45411</v>
      </c>
      <c r="BM334">
        <v>255.63</v>
      </c>
      <c r="BN334">
        <v>262.31</v>
      </c>
      <c r="BO334">
        <v>255.08</v>
      </c>
      <c r="BP334">
        <v>259.76</v>
      </c>
      <c r="BQ334">
        <v>1206734</v>
      </c>
      <c r="BS334" s="1">
        <v>45411</v>
      </c>
      <c r="BT334">
        <v>503.68099999999998</v>
      </c>
      <c r="BU334">
        <v>504.33300000000003</v>
      </c>
      <c r="BV334">
        <v>500.87700000000001</v>
      </c>
      <c r="BW334">
        <v>503.65100000000001</v>
      </c>
      <c r="BX334">
        <v>47006088</v>
      </c>
    </row>
    <row r="335" spans="1:76" x14ac:dyDescent="0.45">
      <c r="A335" s="1">
        <v>45412</v>
      </c>
      <c r="B335">
        <v>431.05</v>
      </c>
      <c r="C335">
        <v>439.61989999999997</v>
      </c>
      <c r="D335">
        <v>429.72</v>
      </c>
      <c r="E335">
        <v>430.17</v>
      </c>
      <c r="F335">
        <v>18429496</v>
      </c>
      <c r="H335" s="1">
        <v>45412</v>
      </c>
      <c r="I335">
        <v>181.09</v>
      </c>
      <c r="J335">
        <v>182.99</v>
      </c>
      <c r="K335">
        <v>174.8</v>
      </c>
      <c r="L335">
        <v>175</v>
      </c>
      <c r="M335">
        <v>94639786</v>
      </c>
      <c r="O335" s="1">
        <v>45412</v>
      </c>
      <c r="P335">
        <v>165.01400000000001</v>
      </c>
      <c r="Q335">
        <v>167.49199999999999</v>
      </c>
      <c r="R335">
        <v>162.01300000000001</v>
      </c>
      <c r="S335">
        <v>162.19200000000001</v>
      </c>
      <c r="T335">
        <v>33684529</v>
      </c>
      <c r="V335" s="1">
        <v>45412</v>
      </c>
      <c r="W335">
        <v>472</v>
      </c>
      <c r="X335">
        <v>475.42</v>
      </c>
      <c r="Y335">
        <v>462.46</v>
      </c>
      <c r="Z335">
        <v>462.83</v>
      </c>
      <c r="AA335">
        <v>3222618</v>
      </c>
      <c r="AC335" s="1">
        <v>45412</v>
      </c>
      <c r="AD335">
        <v>274.51</v>
      </c>
      <c r="AE335">
        <v>274.61</v>
      </c>
      <c r="AF335">
        <v>268.35500000000002</v>
      </c>
      <c r="AG335">
        <v>268.94</v>
      </c>
      <c r="AH335">
        <v>5217985</v>
      </c>
      <c r="AJ335" s="1">
        <v>45412</v>
      </c>
      <c r="AK335">
        <v>143.33000000000001</v>
      </c>
      <c r="AL335">
        <v>143.49299999999999</v>
      </c>
      <c r="AM335">
        <v>138.43799999999999</v>
      </c>
      <c r="AN335">
        <v>138.666</v>
      </c>
      <c r="AO335">
        <v>9977335</v>
      </c>
      <c r="AQ335" s="1">
        <v>45412</v>
      </c>
      <c r="AR335">
        <v>138.29</v>
      </c>
      <c r="AS335">
        <v>138.41999999999999</v>
      </c>
      <c r="AT335">
        <v>135.59</v>
      </c>
      <c r="AU335">
        <v>135.89500000000001</v>
      </c>
      <c r="AV335">
        <v>5899894</v>
      </c>
      <c r="AX335" s="1">
        <v>45412</v>
      </c>
      <c r="AY335">
        <v>160.56</v>
      </c>
      <c r="AZ335">
        <v>162.09</v>
      </c>
      <c r="BA335">
        <v>158.52000000000001</v>
      </c>
      <c r="BB335">
        <v>158.57</v>
      </c>
      <c r="BC335">
        <v>3017911</v>
      </c>
      <c r="BE335" s="1">
        <v>45412</v>
      </c>
      <c r="BF335">
        <v>164.25</v>
      </c>
      <c r="BG335">
        <v>164.45</v>
      </c>
      <c r="BH335">
        <v>163.07</v>
      </c>
      <c r="BI335">
        <v>164.17</v>
      </c>
      <c r="BJ335">
        <v>4122375</v>
      </c>
      <c r="BL335" s="1">
        <v>45412</v>
      </c>
      <c r="BM335">
        <v>258.31</v>
      </c>
      <c r="BN335">
        <v>259.45499999999998</v>
      </c>
      <c r="BO335">
        <v>252.9254</v>
      </c>
      <c r="BP335">
        <v>255.94</v>
      </c>
      <c r="BQ335">
        <v>1601176</v>
      </c>
      <c r="BS335" s="1">
        <v>45412</v>
      </c>
      <c r="BT335">
        <v>502.17</v>
      </c>
      <c r="BU335">
        <v>503.15699999999998</v>
      </c>
      <c r="BV335">
        <v>495.67200000000003</v>
      </c>
      <c r="BW335">
        <v>495.67200000000003</v>
      </c>
      <c r="BX335">
        <v>78469549</v>
      </c>
    </row>
    <row r="336" spans="1:76" x14ac:dyDescent="0.45">
      <c r="A336" s="1">
        <v>45413</v>
      </c>
      <c r="B336">
        <v>428.6</v>
      </c>
      <c r="C336">
        <v>449.96</v>
      </c>
      <c r="D336">
        <v>427.11</v>
      </c>
      <c r="E336">
        <v>439.19</v>
      </c>
      <c r="F336">
        <v>20344947</v>
      </c>
      <c r="H336" s="1">
        <v>45413</v>
      </c>
      <c r="I336">
        <v>181.63499999999999</v>
      </c>
      <c r="J336">
        <v>185.15</v>
      </c>
      <c r="K336">
        <v>176.56</v>
      </c>
      <c r="L336">
        <v>179</v>
      </c>
      <c r="M336">
        <v>94645148</v>
      </c>
      <c r="O336" s="1">
        <v>45413</v>
      </c>
      <c r="P336">
        <v>163.70699999999999</v>
      </c>
      <c r="Q336">
        <v>166.51599999999999</v>
      </c>
      <c r="R336">
        <v>162.501</v>
      </c>
      <c r="S336">
        <v>163.268</v>
      </c>
      <c r="T336">
        <v>33614567</v>
      </c>
      <c r="V336" s="1">
        <v>45413</v>
      </c>
      <c r="W336">
        <v>461.12</v>
      </c>
      <c r="X336">
        <v>477.76</v>
      </c>
      <c r="Y336">
        <v>460.36</v>
      </c>
      <c r="Z336">
        <v>469.39</v>
      </c>
      <c r="AA336">
        <v>2490171</v>
      </c>
      <c r="AC336" s="1">
        <v>45413</v>
      </c>
      <c r="AD336">
        <v>269.02</v>
      </c>
      <c r="AE336">
        <v>274</v>
      </c>
      <c r="AF336">
        <v>266.55</v>
      </c>
      <c r="AG336">
        <v>268.69</v>
      </c>
      <c r="AH336">
        <v>3761619</v>
      </c>
      <c r="AJ336" s="1">
        <v>45413</v>
      </c>
      <c r="AK336">
        <v>138.74199999999999</v>
      </c>
      <c r="AL336">
        <v>140.13999999999999</v>
      </c>
      <c r="AM336">
        <v>136.77699999999999</v>
      </c>
      <c r="AN336">
        <v>137.12200000000001</v>
      </c>
      <c r="AO336">
        <v>6666995</v>
      </c>
      <c r="AQ336" s="1">
        <v>45413</v>
      </c>
      <c r="AR336">
        <v>135.315</v>
      </c>
      <c r="AS336">
        <v>137.19800000000001</v>
      </c>
      <c r="AT336">
        <v>134.053</v>
      </c>
      <c r="AU336">
        <v>134.46299999999999</v>
      </c>
      <c r="AV336">
        <v>5746237</v>
      </c>
      <c r="AX336" s="1">
        <v>45413</v>
      </c>
      <c r="AY336">
        <v>157.58000000000001</v>
      </c>
      <c r="AZ336">
        <v>160.94999999999999</v>
      </c>
      <c r="BA336">
        <v>156</v>
      </c>
      <c r="BB336">
        <v>156.16</v>
      </c>
      <c r="BC336">
        <v>2752108</v>
      </c>
      <c r="BE336" s="1">
        <v>45413</v>
      </c>
      <c r="BF336">
        <v>164.5</v>
      </c>
      <c r="BG336">
        <v>166.5</v>
      </c>
      <c r="BH336">
        <v>163.98500000000001</v>
      </c>
      <c r="BI336">
        <v>165.47</v>
      </c>
      <c r="BJ336">
        <v>6020785</v>
      </c>
      <c r="BL336" s="1">
        <v>45413</v>
      </c>
      <c r="BM336">
        <v>255.88</v>
      </c>
      <c r="BN336">
        <v>263.24</v>
      </c>
      <c r="BO336">
        <v>253.91</v>
      </c>
      <c r="BP336">
        <v>259.7</v>
      </c>
      <c r="BQ336">
        <v>1270424</v>
      </c>
      <c r="BS336" s="1">
        <v>45413</v>
      </c>
      <c r="BT336">
        <v>495.08</v>
      </c>
      <c r="BU336">
        <v>501.80399999999997</v>
      </c>
      <c r="BV336">
        <v>493.58499999999998</v>
      </c>
      <c r="BW336">
        <v>494.06299999999999</v>
      </c>
      <c r="BX336">
        <v>81263934</v>
      </c>
    </row>
    <row r="337" spans="1:76" x14ac:dyDescent="0.45">
      <c r="A337" s="1">
        <v>45414</v>
      </c>
      <c r="B337">
        <v>438.84</v>
      </c>
      <c r="C337">
        <v>443.96</v>
      </c>
      <c r="D337">
        <v>432.28</v>
      </c>
      <c r="E337">
        <v>441.68</v>
      </c>
      <c r="F337">
        <v>15221322</v>
      </c>
      <c r="H337" s="1">
        <v>45414</v>
      </c>
      <c r="I337">
        <v>180.85</v>
      </c>
      <c r="J337">
        <v>185.1</v>
      </c>
      <c r="K337">
        <v>179.91</v>
      </c>
      <c r="L337">
        <v>184.72</v>
      </c>
      <c r="M337">
        <v>54303510</v>
      </c>
      <c r="O337" s="1">
        <v>45414</v>
      </c>
      <c r="P337">
        <v>164.19</v>
      </c>
      <c r="Q337">
        <v>166.12799999999999</v>
      </c>
      <c r="R337">
        <v>163.298</v>
      </c>
      <c r="S337">
        <v>166.018</v>
      </c>
      <c r="T337">
        <v>24382619</v>
      </c>
      <c r="V337" s="1">
        <v>45414</v>
      </c>
      <c r="W337">
        <v>474.3</v>
      </c>
      <c r="X337">
        <v>477.15499999999997</v>
      </c>
      <c r="Y337">
        <v>468.29939999999999</v>
      </c>
      <c r="Z337">
        <v>476.57</v>
      </c>
      <c r="AA337">
        <v>2516422</v>
      </c>
      <c r="AC337" s="1">
        <v>45414</v>
      </c>
      <c r="AD337">
        <v>270.43</v>
      </c>
      <c r="AE337">
        <v>273.08</v>
      </c>
      <c r="AF337">
        <v>267.94</v>
      </c>
      <c r="AG337">
        <v>272.13</v>
      </c>
      <c r="AH337">
        <v>3859883</v>
      </c>
      <c r="AJ337" s="1">
        <v>45414</v>
      </c>
      <c r="AK337">
        <v>138.6</v>
      </c>
      <c r="AL337">
        <v>139.214</v>
      </c>
      <c r="AM337">
        <v>137</v>
      </c>
      <c r="AN337">
        <v>139.14400000000001</v>
      </c>
      <c r="AO337">
        <v>5795825</v>
      </c>
      <c r="AQ337" s="1">
        <v>45414</v>
      </c>
      <c r="AR337">
        <v>135.42099999999999</v>
      </c>
      <c r="AS337">
        <v>137.31</v>
      </c>
      <c r="AT337">
        <v>133.60900000000001</v>
      </c>
      <c r="AU337">
        <v>136.71799999999999</v>
      </c>
      <c r="AV337">
        <v>11536929</v>
      </c>
      <c r="AX337" s="1">
        <v>45414</v>
      </c>
      <c r="AY337">
        <v>157.21</v>
      </c>
      <c r="AZ337">
        <v>158.4</v>
      </c>
      <c r="BA337">
        <v>153.19999999999999</v>
      </c>
      <c r="BB337">
        <v>158.33000000000001</v>
      </c>
      <c r="BC337">
        <v>4778430</v>
      </c>
      <c r="BE337" s="1">
        <v>45414</v>
      </c>
      <c r="BF337">
        <v>166.31</v>
      </c>
      <c r="BG337">
        <v>166.31</v>
      </c>
      <c r="BH337">
        <v>164.52</v>
      </c>
      <c r="BI337">
        <v>164.91</v>
      </c>
      <c r="BJ337">
        <v>3449779</v>
      </c>
      <c r="BL337" s="1">
        <v>45414</v>
      </c>
      <c r="BM337">
        <v>262.89999999999998</v>
      </c>
      <c r="BN337">
        <v>263.5</v>
      </c>
      <c r="BO337">
        <v>260.02999999999997</v>
      </c>
      <c r="BP337">
        <v>262</v>
      </c>
      <c r="BQ337">
        <v>770864</v>
      </c>
      <c r="BS337" s="1">
        <v>45414</v>
      </c>
      <c r="BT337">
        <v>497.81599999999997</v>
      </c>
      <c r="BU337">
        <v>499.53300000000002</v>
      </c>
      <c r="BV337">
        <v>493.274</v>
      </c>
      <c r="BW337">
        <v>498.68400000000003</v>
      </c>
      <c r="BX337">
        <v>63346134</v>
      </c>
    </row>
    <row r="338" spans="1:76" x14ac:dyDescent="0.45">
      <c r="A338" s="1">
        <v>45415</v>
      </c>
      <c r="B338">
        <v>445.93</v>
      </c>
      <c r="C338">
        <v>454.17</v>
      </c>
      <c r="D338">
        <v>443.85</v>
      </c>
      <c r="E338">
        <v>451.96</v>
      </c>
      <c r="F338">
        <v>16489057</v>
      </c>
      <c r="H338" s="1">
        <v>45415</v>
      </c>
      <c r="I338">
        <v>186.99</v>
      </c>
      <c r="J338">
        <v>187.87</v>
      </c>
      <c r="K338">
        <v>185.42</v>
      </c>
      <c r="L338">
        <v>186.21</v>
      </c>
      <c r="M338">
        <v>39172004</v>
      </c>
      <c r="O338" s="1">
        <v>45415</v>
      </c>
      <c r="P338">
        <v>166.95500000000001</v>
      </c>
      <c r="Q338">
        <v>167.35300000000001</v>
      </c>
      <c r="R338">
        <v>162.46100000000001</v>
      </c>
      <c r="S338">
        <v>166.636</v>
      </c>
      <c r="T338">
        <v>34788086</v>
      </c>
      <c r="V338" s="1">
        <v>45415</v>
      </c>
      <c r="W338">
        <v>482.27</v>
      </c>
      <c r="X338">
        <v>487.49</v>
      </c>
      <c r="Y338">
        <v>477.565</v>
      </c>
      <c r="Z338">
        <v>486.18</v>
      </c>
      <c r="AA338">
        <v>2833186</v>
      </c>
      <c r="AC338" s="1">
        <v>45415</v>
      </c>
      <c r="AD338">
        <v>276.82</v>
      </c>
      <c r="AE338">
        <v>277.67</v>
      </c>
      <c r="AF338">
        <v>273.35000000000002</v>
      </c>
      <c r="AG338">
        <v>273.66000000000003</v>
      </c>
      <c r="AH338">
        <v>4041636</v>
      </c>
      <c r="AJ338" s="1">
        <v>45415</v>
      </c>
      <c r="AK338">
        <v>141.99600000000001</v>
      </c>
      <c r="AL338">
        <v>144.93</v>
      </c>
      <c r="AM338">
        <v>141</v>
      </c>
      <c r="AN338">
        <v>143.33000000000001</v>
      </c>
      <c r="AO338">
        <v>7185275</v>
      </c>
      <c r="AQ338" s="1">
        <v>45415</v>
      </c>
      <c r="AR338">
        <v>145.65700000000001</v>
      </c>
      <c r="AS338">
        <v>147.55600000000001</v>
      </c>
      <c r="AT338">
        <v>140.41800000000001</v>
      </c>
      <c r="AU338">
        <v>140.83000000000001</v>
      </c>
      <c r="AV338">
        <v>13582831</v>
      </c>
      <c r="AX338" s="1">
        <v>45415</v>
      </c>
      <c r="AY338">
        <v>161.81</v>
      </c>
      <c r="AZ338">
        <v>165.5</v>
      </c>
      <c r="BA338">
        <v>159.15</v>
      </c>
      <c r="BB338">
        <v>159.71</v>
      </c>
      <c r="BC338">
        <v>4529908</v>
      </c>
      <c r="BE338" s="1">
        <v>45415</v>
      </c>
      <c r="BF338">
        <v>164.91</v>
      </c>
      <c r="BG338">
        <v>165.24</v>
      </c>
      <c r="BH338">
        <v>163.56</v>
      </c>
      <c r="BI338">
        <v>164.6</v>
      </c>
      <c r="BJ338">
        <v>4274939</v>
      </c>
      <c r="BL338" s="1">
        <v>45415</v>
      </c>
      <c r="BM338">
        <v>264.23</v>
      </c>
      <c r="BN338">
        <v>269.77</v>
      </c>
      <c r="BO338">
        <v>264.23</v>
      </c>
      <c r="BP338">
        <v>265.93</v>
      </c>
      <c r="BQ338">
        <v>865841</v>
      </c>
      <c r="BS338" s="1">
        <v>45415</v>
      </c>
      <c r="BT338">
        <v>504.73700000000002</v>
      </c>
      <c r="BU338">
        <v>506.11</v>
      </c>
      <c r="BV338">
        <v>502.17</v>
      </c>
      <c r="BW338">
        <v>504.86599999999999</v>
      </c>
      <c r="BX338">
        <v>73682543</v>
      </c>
    </row>
    <row r="339" spans="1:76" x14ac:dyDescent="0.45">
      <c r="A339" s="1">
        <v>45418</v>
      </c>
      <c r="B339">
        <v>455.58</v>
      </c>
      <c r="C339">
        <v>466.16</v>
      </c>
      <c r="D339">
        <v>453.34</v>
      </c>
      <c r="E339">
        <v>465.68</v>
      </c>
      <c r="F339">
        <v>15094627</v>
      </c>
      <c r="H339" s="1">
        <v>45418</v>
      </c>
      <c r="I339">
        <v>186.28</v>
      </c>
      <c r="J339">
        <v>188.745</v>
      </c>
      <c r="K339">
        <v>184.8</v>
      </c>
      <c r="L339">
        <v>188.7</v>
      </c>
      <c r="M339">
        <v>34725295</v>
      </c>
      <c r="O339" s="1">
        <v>45418</v>
      </c>
      <c r="P339">
        <v>166.85499999999999</v>
      </c>
      <c r="Q339">
        <v>167.53200000000001</v>
      </c>
      <c r="R339">
        <v>165.43</v>
      </c>
      <c r="S339">
        <v>167.49199999999999</v>
      </c>
      <c r="T339">
        <v>21950568</v>
      </c>
      <c r="V339" s="1">
        <v>45418</v>
      </c>
      <c r="W339">
        <v>490.1</v>
      </c>
      <c r="X339">
        <v>495.44</v>
      </c>
      <c r="Y339">
        <v>488</v>
      </c>
      <c r="Z339">
        <v>493.59</v>
      </c>
      <c r="AA339">
        <v>2104030</v>
      </c>
      <c r="AC339" s="1">
        <v>45418</v>
      </c>
      <c r="AD339">
        <v>276.17</v>
      </c>
      <c r="AE339">
        <v>277.13</v>
      </c>
      <c r="AF339">
        <v>274.06</v>
      </c>
      <c r="AG339">
        <v>275.63</v>
      </c>
      <c r="AH339">
        <v>3744763</v>
      </c>
      <c r="AJ339" s="1">
        <v>45418</v>
      </c>
      <c r="AK339">
        <v>143.99799999999999</v>
      </c>
      <c r="AL339">
        <v>145.328</v>
      </c>
      <c r="AM339">
        <v>143.68199999999999</v>
      </c>
      <c r="AN339">
        <v>145.31200000000001</v>
      </c>
      <c r="AO339">
        <v>5954475</v>
      </c>
      <c r="AQ339" s="1">
        <v>45418</v>
      </c>
      <c r="AR339">
        <v>142.46</v>
      </c>
      <c r="AS339">
        <v>142.46</v>
      </c>
      <c r="AT339">
        <v>138.608</v>
      </c>
      <c r="AU339">
        <v>141.65799999999999</v>
      </c>
      <c r="AV339">
        <v>8890497</v>
      </c>
      <c r="AX339" s="1">
        <v>45418</v>
      </c>
      <c r="AY339">
        <v>161</v>
      </c>
      <c r="AZ339">
        <v>162.41</v>
      </c>
      <c r="BA339">
        <v>160.16999999999999</v>
      </c>
      <c r="BB339">
        <v>162</v>
      </c>
      <c r="BC339">
        <v>2912176</v>
      </c>
      <c r="BE339" s="1">
        <v>45418</v>
      </c>
      <c r="BF339">
        <v>164.19</v>
      </c>
      <c r="BG339">
        <v>164.85</v>
      </c>
      <c r="BH339">
        <v>161.81</v>
      </c>
      <c r="BI339">
        <v>162.37</v>
      </c>
      <c r="BJ339">
        <v>6022396</v>
      </c>
      <c r="BL339" s="1">
        <v>45418</v>
      </c>
      <c r="BM339">
        <v>267.14999999999998</v>
      </c>
      <c r="BN339">
        <v>273.68</v>
      </c>
      <c r="BO339">
        <v>265.82</v>
      </c>
      <c r="BP339">
        <v>271.47000000000003</v>
      </c>
      <c r="BQ339">
        <v>1242626</v>
      </c>
      <c r="BS339" s="1">
        <v>45418</v>
      </c>
      <c r="BT339">
        <v>507.29399999999998</v>
      </c>
      <c r="BU339">
        <v>510.11900000000003</v>
      </c>
      <c r="BV339">
        <v>506.85</v>
      </c>
      <c r="BW339">
        <v>510.07900000000001</v>
      </c>
      <c r="BX339">
        <v>47866149</v>
      </c>
    </row>
    <row r="340" spans="1:76" x14ac:dyDescent="0.45">
      <c r="A340" s="1">
        <v>45419</v>
      </c>
      <c r="B340">
        <v>466.29</v>
      </c>
      <c r="C340">
        <v>471.53</v>
      </c>
      <c r="D340">
        <v>461.31</v>
      </c>
      <c r="E340">
        <v>468.24</v>
      </c>
      <c r="F340">
        <v>13406816</v>
      </c>
      <c r="H340" s="1">
        <v>45419</v>
      </c>
      <c r="I340">
        <v>188.92</v>
      </c>
      <c r="J340">
        <v>189.94</v>
      </c>
      <c r="K340">
        <v>187.30500000000001</v>
      </c>
      <c r="L340">
        <v>188.76</v>
      </c>
      <c r="M340">
        <v>34048902</v>
      </c>
      <c r="O340" s="1">
        <v>45419</v>
      </c>
      <c r="P340">
        <v>167.892</v>
      </c>
      <c r="Q340">
        <v>171.14</v>
      </c>
      <c r="R340">
        <v>167.78200000000001</v>
      </c>
      <c r="S340">
        <v>170.631</v>
      </c>
      <c r="T340">
        <v>28141342</v>
      </c>
      <c r="V340" s="1">
        <v>45419</v>
      </c>
      <c r="W340">
        <v>492.51</v>
      </c>
      <c r="X340">
        <v>496.755</v>
      </c>
      <c r="Y340">
        <v>489.14</v>
      </c>
      <c r="Z340">
        <v>492.27</v>
      </c>
      <c r="AA340">
        <v>2518346</v>
      </c>
      <c r="AC340" s="1">
        <v>45419</v>
      </c>
      <c r="AD340">
        <v>275.58999999999997</v>
      </c>
      <c r="AE340">
        <v>278.88200000000001</v>
      </c>
      <c r="AF340">
        <v>274.07</v>
      </c>
      <c r="AG340">
        <v>277.18</v>
      </c>
      <c r="AH340">
        <v>3507733</v>
      </c>
      <c r="AJ340" s="1">
        <v>45419</v>
      </c>
      <c r="AK340">
        <v>146</v>
      </c>
      <c r="AL340">
        <v>146</v>
      </c>
      <c r="AM340">
        <v>139.91</v>
      </c>
      <c r="AN340">
        <v>142.666</v>
      </c>
      <c r="AO340">
        <v>7763270</v>
      </c>
      <c r="AQ340" s="1">
        <v>45419</v>
      </c>
      <c r="AR340">
        <v>140.96299999999999</v>
      </c>
      <c r="AS340">
        <v>142.62700000000001</v>
      </c>
      <c r="AT340">
        <v>139.75200000000001</v>
      </c>
      <c r="AU340">
        <v>141.934</v>
      </c>
      <c r="AV340">
        <v>6766356</v>
      </c>
      <c r="AX340" s="1">
        <v>45419</v>
      </c>
      <c r="AY340">
        <v>161.81</v>
      </c>
      <c r="AZ340">
        <v>162.88</v>
      </c>
      <c r="BA340">
        <v>159.75</v>
      </c>
      <c r="BB340">
        <v>159.81</v>
      </c>
      <c r="BC340">
        <v>2916232</v>
      </c>
      <c r="BE340" s="1">
        <v>45419</v>
      </c>
      <c r="BF340">
        <v>162.75</v>
      </c>
      <c r="BG340">
        <v>162.81</v>
      </c>
      <c r="BH340">
        <v>161.61000000000001</v>
      </c>
      <c r="BI340">
        <v>162.19</v>
      </c>
      <c r="BJ340">
        <v>4611442</v>
      </c>
      <c r="BL340" s="1">
        <v>45419</v>
      </c>
      <c r="BM340">
        <v>271.47000000000003</v>
      </c>
      <c r="BN340">
        <v>275.7</v>
      </c>
      <c r="BO340">
        <v>267.91000000000003</v>
      </c>
      <c r="BP340">
        <v>268</v>
      </c>
      <c r="BQ340">
        <v>1219139</v>
      </c>
      <c r="BS340" s="1">
        <v>45419</v>
      </c>
      <c r="BT340">
        <v>511.05700000000002</v>
      </c>
      <c r="BU340">
        <v>512.05399999999997</v>
      </c>
      <c r="BV340">
        <v>509.96</v>
      </c>
      <c r="BW340">
        <v>510.642</v>
      </c>
      <c r="BX340">
        <v>53230145</v>
      </c>
    </row>
    <row r="341" spans="1:76" x14ac:dyDescent="0.45">
      <c r="A341" s="1">
        <v>45420</v>
      </c>
      <c r="B341">
        <v>463.5</v>
      </c>
      <c r="C341">
        <v>475.58</v>
      </c>
      <c r="D341">
        <v>463.00200000000001</v>
      </c>
      <c r="E341">
        <v>472.6</v>
      </c>
      <c r="F341">
        <v>11683929</v>
      </c>
      <c r="H341" s="1">
        <v>45420</v>
      </c>
      <c r="I341">
        <v>187.44</v>
      </c>
      <c r="J341">
        <v>188.43</v>
      </c>
      <c r="K341">
        <v>186.38499999999999</v>
      </c>
      <c r="L341">
        <v>188</v>
      </c>
      <c r="M341">
        <v>26136350</v>
      </c>
      <c r="O341" s="1">
        <v>45420</v>
      </c>
      <c r="P341">
        <v>168.38900000000001</v>
      </c>
      <c r="Q341">
        <v>169.536</v>
      </c>
      <c r="R341">
        <v>168.126</v>
      </c>
      <c r="S341">
        <v>168.76900000000001</v>
      </c>
      <c r="T341">
        <v>19640086</v>
      </c>
      <c r="V341" s="1">
        <v>45420</v>
      </c>
      <c r="W341">
        <v>489.97</v>
      </c>
      <c r="X341">
        <v>495.81</v>
      </c>
      <c r="Y341">
        <v>486.92</v>
      </c>
      <c r="Z341">
        <v>488.1</v>
      </c>
      <c r="AA341">
        <v>2165021</v>
      </c>
      <c r="AC341" s="1">
        <v>45420</v>
      </c>
      <c r="AD341">
        <v>275.73</v>
      </c>
      <c r="AE341">
        <v>279.94</v>
      </c>
      <c r="AF341">
        <v>275.73</v>
      </c>
      <c r="AG341">
        <v>278.97000000000003</v>
      </c>
      <c r="AH341">
        <v>3283270</v>
      </c>
      <c r="AJ341" s="1">
        <v>45420</v>
      </c>
      <c r="AK341">
        <v>143.27000000000001</v>
      </c>
      <c r="AL341">
        <v>144.38999999999999</v>
      </c>
      <c r="AM341">
        <v>142.953</v>
      </c>
      <c r="AN341">
        <v>144.20599999999999</v>
      </c>
      <c r="AO341">
        <v>5739745</v>
      </c>
      <c r="AQ341" s="1">
        <v>45420</v>
      </c>
      <c r="AR341">
        <v>141.87100000000001</v>
      </c>
      <c r="AS341">
        <v>144.22499999999999</v>
      </c>
      <c r="AT341">
        <v>140.65899999999999</v>
      </c>
      <c r="AU341">
        <v>144.084</v>
      </c>
      <c r="AV341">
        <v>6943840</v>
      </c>
      <c r="AX341" s="1">
        <v>45420</v>
      </c>
      <c r="AY341">
        <v>157.1</v>
      </c>
      <c r="AZ341">
        <v>158.62</v>
      </c>
      <c r="BA341">
        <v>155.84</v>
      </c>
      <c r="BB341">
        <v>157.9</v>
      </c>
      <c r="BC341">
        <v>8236465</v>
      </c>
      <c r="BE341" s="1">
        <v>45420</v>
      </c>
      <c r="BF341">
        <v>162.5</v>
      </c>
      <c r="BG341">
        <v>164.09</v>
      </c>
      <c r="BH341">
        <v>162.25</v>
      </c>
      <c r="BI341">
        <v>162.83000000000001</v>
      </c>
      <c r="BJ341">
        <v>5106060</v>
      </c>
      <c r="BL341" s="1">
        <v>45420</v>
      </c>
      <c r="BM341">
        <v>267.39</v>
      </c>
      <c r="BN341">
        <v>284.69</v>
      </c>
      <c r="BO341">
        <v>265.76</v>
      </c>
      <c r="BP341">
        <v>272.77999999999997</v>
      </c>
      <c r="BQ341">
        <v>3248463</v>
      </c>
      <c r="BS341" s="1">
        <v>45420</v>
      </c>
      <c r="BT341">
        <v>508.786</v>
      </c>
      <c r="BU341">
        <v>511.23500000000001</v>
      </c>
      <c r="BV341">
        <v>508.666</v>
      </c>
      <c r="BW341">
        <v>510.69099999999997</v>
      </c>
      <c r="BX341">
        <v>42582267</v>
      </c>
    </row>
    <row r="342" spans="1:76" x14ac:dyDescent="0.45">
      <c r="A342" s="1">
        <v>45421</v>
      </c>
      <c r="B342">
        <v>470</v>
      </c>
      <c r="C342">
        <v>476.08</v>
      </c>
      <c r="D342">
        <v>467.63</v>
      </c>
      <c r="E342">
        <v>475.42</v>
      </c>
      <c r="F342">
        <v>9437651</v>
      </c>
      <c r="H342" s="1">
        <v>45421</v>
      </c>
      <c r="I342">
        <v>188.88</v>
      </c>
      <c r="J342">
        <v>191.7</v>
      </c>
      <c r="K342">
        <v>187.44</v>
      </c>
      <c r="L342">
        <v>189.5</v>
      </c>
      <c r="M342">
        <v>43368377</v>
      </c>
      <c r="O342" s="1">
        <v>45421</v>
      </c>
      <c r="P342">
        <v>168.779</v>
      </c>
      <c r="Q342">
        <v>170.07300000000001</v>
      </c>
      <c r="R342">
        <v>167.572</v>
      </c>
      <c r="S342">
        <v>169.346</v>
      </c>
      <c r="T342">
        <v>15402333</v>
      </c>
      <c r="V342" s="1">
        <v>45421</v>
      </c>
      <c r="W342">
        <v>489.41</v>
      </c>
      <c r="X342">
        <v>490.43639999999999</v>
      </c>
      <c r="Y342">
        <v>481.65</v>
      </c>
      <c r="Z342">
        <v>482.65</v>
      </c>
      <c r="AA342">
        <v>2301635</v>
      </c>
      <c r="AC342" s="1">
        <v>45421</v>
      </c>
      <c r="AD342">
        <v>272.17</v>
      </c>
      <c r="AE342">
        <v>275.35000000000002</v>
      </c>
      <c r="AF342">
        <v>271.07080000000002</v>
      </c>
      <c r="AG342">
        <v>275.17</v>
      </c>
      <c r="AH342">
        <v>4709740</v>
      </c>
      <c r="AJ342" s="1">
        <v>45421</v>
      </c>
      <c r="AK342">
        <v>144.11600000000001</v>
      </c>
      <c r="AL342">
        <v>145.80000000000001</v>
      </c>
      <c r="AM342">
        <v>143.59800000000001</v>
      </c>
      <c r="AN342">
        <v>144.58799999999999</v>
      </c>
      <c r="AO342">
        <v>5251390</v>
      </c>
      <c r="AQ342" s="1">
        <v>45421</v>
      </c>
      <c r="AR342">
        <v>143.29499999999999</v>
      </c>
      <c r="AS342">
        <v>149.631</v>
      </c>
      <c r="AT342">
        <v>143.29499999999999</v>
      </c>
      <c r="AU342">
        <v>148.81</v>
      </c>
      <c r="AV342">
        <v>11104104</v>
      </c>
      <c r="AX342" s="1">
        <v>45421</v>
      </c>
      <c r="AY342">
        <v>146.6</v>
      </c>
      <c r="AZ342">
        <v>150.005</v>
      </c>
      <c r="BA342">
        <v>145.5701</v>
      </c>
      <c r="BB342">
        <v>147.05000000000001</v>
      </c>
      <c r="BC342">
        <v>14802560</v>
      </c>
      <c r="BE342" s="1">
        <v>45421</v>
      </c>
      <c r="BF342">
        <v>163.25</v>
      </c>
      <c r="BG342">
        <v>164.72</v>
      </c>
      <c r="BH342">
        <v>162.49</v>
      </c>
      <c r="BI342">
        <v>164.68</v>
      </c>
      <c r="BJ342">
        <v>4774719</v>
      </c>
      <c r="BL342" s="1">
        <v>45421</v>
      </c>
      <c r="BM342">
        <v>274.13</v>
      </c>
      <c r="BN342">
        <v>277.36</v>
      </c>
      <c r="BO342">
        <v>261.76</v>
      </c>
      <c r="BP342">
        <v>263.93</v>
      </c>
      <c r="BQ342">
        <v>1681494</v>
      </c>
      <c r="BS342" s="1">
        <v>45421</v>
      </c>
      <c r="BT342">
        <v>510.87900000000002</v>
      </c>
      <c r="BU342">
        <v>513.67100000000005</v>
      </c>
      <c r="BV342">
        <v>510.21199999999999</v>
      </c>
      <c r="BW342">
        <v>513.63300000000004</v>
      </c>
      <c r="BX342">
        <v>44199036</v>
      </c>
    </row>
    <row r="343" spans="1:76" x14ac:dyDescent="0.45">
      <c r="A343" s="1">
        <v>45422</v>
      </c>
      <c r="B343">
        <v>477.09</v>
      </c>
      <c r="C343">
        <v>477.5</v>
      </c>
      <c r="D343">
        <v>469.6</v>
      </c>
      <c r="E343">
        <v>476.2</v>
      </c>
      <c r="F343">
        <v>10749999</v>
      </c>
      <c r="H343" s="1">
        <v>45422</v>
      </c>
      <c r="I343">
        <v>189.16</v>
      </c>
      <c r="J343">
        <v>189.892</v>
      </c>
      <c r="K343">
        <v>186.93</v>
      </c>
      <c r="L343">
        <v>187.48</v>
      </c>
      <c r="M343">
        <v>34141771</v>
      </c>
      <c r="O343" s="1">
        <v>45422</v>
      </c>
      <c r="P343">
        <v>167.41800000000001</v>
      </c>
      <c r="Q343">
        <v>169.23599999999999</v>
      </c>
      <c r="R343">
        <v>165.589</v>
      </c>
      <c r="S343">
        <v>168.041</v>
      </c>
      <c r="T343">
        <v>29907958</v>
      </c>
      <c r="V343" s="1">
        <v>45422</v>
      </c>
      <c r="W343">
        <v>483.5</v>
      </c>
      <c r="X343">
        <v>489.48</v>
      </c>
      <c r="Y343">
        <v>480.3</v>
      </c>
      <c r="Z343">
        <v>482.29</v>
      </c>
      <c r="AA343">
        <v>2741116</v>
      </c>
      <c r="AC343" s="1">
        <v>45422</v>
      </c>
      <c r="AD343">
        <v>276.10000000000002</v>
      </c>
      <c r="AE343">
        <v>279.64</v>
      </c>
      <c r="AF343">
        <v>274.97000000000003</v>
      </c>
      <c r="AG343">
        <v>276.67</v>
      </c>
      <c r="AH343">
        <v>2912308</v>
      </c>
      <c r="AJ343" s="1">
        <v>45422</v>
      </c>
      <c r="AK343">
        <v>145</v>
      </c>
      <c r="AL343">
        <v>146.71</v>
      </c>
      <c r="AM343">
        <v>145</v>
      </c>
      <c r="AN343">
        <v>145.958</v>
      </c>
      <c r="AO343">
        <v>4104745</v>
      </c>
      <c r="AQ343" s="1">
        <v>45422</v>
      </c>
      <c r="AR343">
        <v>148.94300000000001</v>
      </c>
      <c r="AS343">
        <v>150.05000000000001</v>
      </c>
      <c r="AT343">
        <v>148.626</v>
      </c>
      <c r="AU343">
        <v>149.821</v>
      </c>
      <c r="AV343">
        <v>7188436</v>
      </c>
      <c r="AX343" s="1">
        <v>45422</v>
      </c>
      <c r="AY343">
        <v>147.75</v>
      </c>
      <c r="AZ343">
        <v>148.12</v>
      </c>
      <c r="BA343">
        <v>144.63</v>
      </c>
      <c r="BB343">
        <v>146.32</v>
      </c>
      <c r="BC343">
        <v>5524840</v>
      </c>
      <c r="BE343" s="1">
        <v>45422</v>
      </c>
      <c r="BF343">
        <v>164.41</v>
      </c>
      <c r="BG343">
        <v>164.94</v>
      </c>
      <c r="BH343">
        <v>163.53</v>
      </c>
      <c r="BI343">
        <v>164.2</v>
      </c>
      <c r="BJ343">
        <v>3084768</v>
      </c>
      <c r="BL343" s="1">
        <v>45422</v>
      </c>
      <c r="BM343">
        <v>264.05</v>
      </c>
      <c r="BN343">
        <v>277.49</v>
      </c>
      <c r="BO343">
        <v>262.02</v>
      </c>
      <c r="BP343">
        <v>275.55</v>
      </c>
      <c r="BQ343">
        <v>1778297</v>
      </c>
      <c r="BS343" s="1">
        <v>45422</v>
      </c>
      <c r="BT343">
        <v>515.25300000000004</v>
      </c>
      <c r="BU343">
        <v>516.06700000000001</v>
      </c>
      <c r="BV343">
        <v>513.06100000000004</v>
      </c>
      <c r="BW343">
        <v>514.29499999999996</v>
      </c>
      <c r="BX343">
        <v>52897841</v>
      </c>
    </row>
    <row r="344" spans="1:76" x14ac:dyDescent="0.45">
      <c r="A344" s="1">
        <v>45425</v>
      </c>
      <c r="B344">
        <v>472.75</v>
      </c>
      <c r="C344">
        <v>473.35</v>
      </c>
      <c r="D344">
        <v>462.85</v>
      </c>
      <c r="E344">
        <v>468.01</v>
      </c>
      <c r="F344">
        <v>14668798</v>
      </c>
      <c r="H344" s="1">
        <v>45425</v>
      </c>
      <c r="I344">
        <v>188</v>
      </c>
      <c r="J344">
        <v>188.31</v>
      </c>
      <c r="K344">
        <v>185.36</v>
      </c>
      <c r="L344">
        <v>186.57</v>
      </c>
      <c r="M344">
        <v>24898613</v>
      </c>
      <c r="O344" s="1">
        <v>45425</v>
      </c>
      <c r="P344">
        <v>163.667</v>
      </c>
      <c r="Q344">
        <v>168.66900000000001</v>
      </c>
      <c r="R344">
        <v>163.40799999999999</v>
      </c>
      <c r="S344">
        <v>168.529</v>
      </c>
      <c r="T344">
        <v>31441167</v>
      </c>
      <c r="V344" s="1">
        <v>45425</v>
      </c>
      <c r="W344">
        <v>486.24</v>
      </c>
      <c r="X344">
        <v>490.15989999999999</v>
      </c>
      <c r="Y344">
        <v>481.71</v>
      </c>
      <c r="Z344">
        <v>483.11</v>
      </c>
      <c r="AA344">
        <v>2458192</v>
      </c>
      <c r="AC344" s="1">
        <v>45425</v>
      </c>
      <c r="AD344">
        <v>277.14</v>
      </c>
      <c r="AE344">
        <v>277.8</v>
      </c>
      <c r="AF344">
        <v>275.185</v>
      </c>
      <c r="AG344">
        <v>277.52</v>
      </c>
      <c r="AH344">
        <v>2998662</v>
      </c>
      <c r="AJ344" s="1">
        <v>45425</v>
      </c>
      <c r="AK344">
        <v>146.57</v>
      </c>
      <c r="AL344">
        <v>146.57</v>
      </c>
      <c r="AM344">
        <v>144.59</v>
      </c>
      <c r="AN344">
        <v>146.024</v>
      </c>
      <c r="AO344">
        <v>4349860</v>
      </c>
      <c r="AQ344" s="1">
        <v>45425</v>
      </c>
      <c r="AR344">
        <v>149.624</v>
      </c>
      <c r="AS344">
        <v>149.90199999999999</v>
      </c>
      <c r="AT344">
        <v>146.346</v>
      </c>
      <c r="AU344">
        <v>147.429</v>
      </c>
      <c r="AV344">
        <v>6056548</v>
      </c>
      <c r="AX344" s="1">
        <v>45425</v>
      </c>
      <c r="AY344">
        <v>147.05000000000001</v>
      </c>
      <c r="AZ344">
        <v>149.24</v>
      </c>
      <c r="BA344">
        <v>145.69999999999999</v>
      </c>
      <c r="BB344">
        <v>149.13</v>
      </c>
      <c r="BC344">
        <v>5647508</v>
      </c>
      <c r="BE344" s="1">
        <v>45425</v>
      </c>
      <c r="BF344">
        <v>164.99</v>
      </c>
      <c r="BG344">
        <v>164.99</v>
      </c>
      <c r="BH344">
        <v>162.72</v>
      </c>
      <c r="BI344">
        <v>163.35</v>
      </c>
      <c r="BJ344">
        <v>3686265</v>
      </c>
      <c r="BL344" s="1">
        <v>45425</v>
      </c>
      <c r="BM344">
        <v>277.42</v>
      </c>
      <c r="BN344">
        <v>281.69</v>
      </c>
      <c r="BO344">
        <v>273.88</v>
      </c>
      <c r="BP344">
        <v>274.64999999999998</v>
      </c>
      <c r="BQ344">
        <v>918578</v>
      </c>
      <c r="BS344" s="1">
        <v>45425</v>
      </c>
      <c r="BT344">
        <v>515.995</v>
      </c>
      <c r="BU344">
        <v>516.10199999999998</v>
      </c>
      <c r="BV344">
        <v>513.21</v>
      </c>
      <c r="BW344">
        <v>514.36500000000001</v>
      </c>
      <c r="BX344">
        <v>37183579</v>
      </c>
    </row>
    <row r="345" spans="1:76" x14ac:dyDescent="0.45">
      <c r="A345" s="1">
        <v>45426</v>
      </c>
      <c r="B345">
        <v>463.37</v>
      </c>
      <c r="C345">
        <v>472.54</v>
      </c>
      <c r="D345">
        <v>460.08</v>
      </c>
      <c r="E345">
        <v>471.85</v>
      </c>
      <c r="F345">
        <v>10478553</v>
      </c>
      <c r="H345" s="1">
        <v>45426</v>
      </c>
      <c r="I345">
        <v>183.82</v>
      </c>
      <c r="J345">
        <v>187.72</v>
      </c>
      <c r="K345">
        <v>183.45</v>
      </c>
      <c r="L345">
        <v>187.07</v>
      </c>
      <c r="M345">
        <v>38698155</v>
      </c>
      <c r="O345" s="1">
        <v>45426</v>
      </c>
      <c r="P345">
        <v>169.15600000000001</v>
      </c>
      <c r="Q345">
        <v>170.631</v>
      </c>
      <c r="R345">
        <v>168.19</v>
      </c>
      <c r="S345">
        <v>169.72499999999999</v>
      </c>
      <c r="T345">
        <v>25218226</v>
      </c>
      <c r="V345" s="1">
        <v>45426</v>
      </c>
      <c r="W345">
        <v>480.41</v>
      </c>
      <c r="X345">
        <v>481.8</v>
      </c>
      <c r="Y345">
        <v>466.48</v>
      </c>
      <c r="Z345">
        <v>475.95</v>
      </c>
      <c r="AA345">
        <v>4287846</v>
      </c>
      <c r="AC345" s="1">
        <v>45426</v>
      </c>
      <c r="AD345">
        <v>276.95999999999998</v>
      </c>
      <c r="AE345">
        <v>278.86</v>
      </c>
      <c r="AF345">
        <v>275.04000000000002</v>
      </c>
      <c r="AG345">
        <v>276.8</v>
      </c>
      <c r="AH345">
        <v>3056843</v>
      </c>
      <c r="AJ345" s="1">
        <v>45426</v>
      </c>
      <c r="AK345">
        <v>146</v>
      </c>
      <c r="AL345">
        <v>147.4</v>
      </c>
      <c r="AM345">
        <v>143.554</v>
      </c>
      <c r="AN345">
        <v>144.32400000000001</v>
      </c>
      <c r="AO345">
        <v>5495785</v>
      </c>
      <c r="AQ345" s="1">
        <v>45426</v>
      </c>
      <c r="AR345">
        <v>146.821</v>
      </c>
      <c r="AS345">
        <v>148.756</v>
      </c>
      <c r="AT345">
        <v>146.798</v>
      </c>
      <c r="AU345">
        <v>148.524</v>
      </c>
      <c r="AV345">
        <v>5354132</v>
      </c>
      <c r="AX345" s="1">
        <v>45426</v>
      </c>
      <c r="AY345">
        <v>149.4</v>
      </c>
      <c r="AZ345">
        <v>149.4</v>
      </c>
      <c r="BA345">
        <v>146.31</v>
      </c>
      <c r="BB345">
        <v>146.69999999999999</v>
      </c>
      <c r="BC345">
        <v>4167440</v>
      </c>
      <c r="BE345" s="1">
        <v>45426</v>
      </c>
      <c r="BF345">
        <v>163.95</v>
      </c>
      <c r="BG345">
        <v>164.5</v>
      </c>
      <c r="BH345">
        <v>161.72</v>
      </c>
      <c r="BI345">
        <v>162.41</v>
      </c>
      <c r="BJ345">
        <v>4657221</v>
      </c>
      <c r="BL345" s="1">
        <v>45426</v>
      </c>
      <c r="BM345">
        <v>280.93</v>
      </c>
      <c r="BN345">
        <v>283.44</v>
      </c>
      <c r="BO345">
        <v>274.82</v>
      </c>
      <c r="BP345">
        <v>278.13</v>
      </c>
      <c r="BQ345">
        <v>1155729</v>
      </c>
      <c r="BS345" s="1">
        <v>45426</v>
      </c>
      <c r="BT345">
        <v>514.56200000000001</v>
      </c>
      <c r="BU345">
        <v>517.24699999999996</v>
      </c>
      <c r="BV345">
        <v>514.01900000000001</v>
      </c>
      <c r="BW345">
        <v>516.72400000000005</v>
      </c>
      <c r="BX345">
        <v>58268014</v>
      </c>
    </row>
    <row r="346" spans="1:76" x14ac:dyDescent="0.45">
      <c r="A346" s="1">
        <v>45427</v>
      </c>
      <c r="B346">
        <v>474.98</v>
      </c>
      <c r="C346">
        <v>482.49990000000003</v>
      </c>
      <c r="D346">
        <v>471.2</v>
      </c>
      <c r="E346">
        <v>481.54</v>
      </c>
      <c r="F346">
        <v>13100470</v>
      </c>
      <c r="H346" s="1">
        <v>45427</v>
      </c>
      <c r="I346">
        <v>185.97</v>
      </c>
      <c r="J346">
        <v>186.7193</v>
      </c>
      <c r="K346">
        <v>182.73</v>
      </c>
      <c r="L346">
        <v>185.99</v>
      </c>
      <c r="M346">
        <v>75459927</v>
      </c>
      <c r="O346" s="1">
        <v>45427</v>
      </c>
      <c r="P346">
        <v>170.01300000000001</v>
      </c>
      <c r="Q346">
        <v>172.02600000000001</v>
      </c>
      <c r="R346">
        <v>169.89400000000001</v>
      </c>
      <c r="S346">
        <v>171.887</v>
      </c>
      <c r="T346">
        <v>27046060</v>
      </c>
      <c r="V346" s="1">
        <v>45427</v>
      </c>
      <c r="W346">
        <v>480.76</v>
      </c>
      <c r="X346">
        <v>489.61</v>
      </c>
      <c r="Y346">
        <v>476.61</v>
      </c>
      <c r="Z346">
        <v>485.35</v>
      </c>
      <c r="AA346">
        <v>3491638</v>
      </c>
      <c r="AC346" s="1">
        <v>45427</v>
      </c>
      <c r="AD346">
        <v>279.74</v>
      </c>
      <c r="AE346">
        <v>287.8</v>
      </c>
      <c r="AF346">
        <v>279.73</v>
      </c>
      <c r="AG346">
        <v>287.54000000000002</v>
      </c>
      <c r="AH346">
        <v>5828547</v>
      </c>
      <c r="AJ346" s="1">
        <v>45427</v>
      </c>
      <c r="AK346">
        <v>146</v>
      </c>
      <c r="AL346">
        <v>152.262</v>
      </c>
      <c r="AM346">
        <v>145.512</v>
      </c>
      <c r="AN346">
        <v>152.114</v>
      </c>
      <c r="AO346">
        <v>7530460</v>
      </c>
      <c r="AQ346" s="1">
        <v>45427</v>
      </c>
      <c r="AR346">
        <v>148.93600000000001</v>
      </c>
      <c r="AS346">
        <v>149.47</v>
      </c>
      <c r="AT346">
        <v>147.595</v>
      </c>
      <c r="AU346">
        <v>149.30199999999999</v>
      </c>
      <c r="AV346">
        <v>4889758</v>
      </c>
      <c r="AX346" s="1">
        <v>45427</v>
      </c>
      <c r="AY346">
        <v>147.57</v>
      </c>
      <c r="AZ346">
        <v>147.69</v>
      </c>
      <c r="BA346">
        <v>144.75</v>
      </c>
      <c r="BB346">
        <v>145.80000000000001</v>
      </c>
      <c r="BC346">
        <v>5996014</v>
      </c>
      <c r="BE346" s="1">
        <v>45427</v>
      </c>
      <c r="BF346">
        <v>162.97999999999999</v>
      </c>
      <c r="BG346">
        <v>164.04</v>
      </c>
      <c r="BH346">
        <v>162.51</v>
      </c>
      <c r="BI346">
        <v>162.68</v>
      </c>
      <c r="BJ346">
        <v>4647397</v>
      </c>
      <c r="BL346" s="1">
        <v>45427</v>
      </c>
      <c r="BM346">
        <v>280.75</v>
      </c>
      <c r="BN346">
        <v>280.80680000000001</v>
      </c>
      <c r="BO346">
        <v>271.38</v>
      </c>
      <c r="BP346">
        <v>271.77</v>
      </c>
      <c r="BQ346">
        <v>959722</v>
      </c>
      <c r="BS346" s="1">
        <v>45427</v>
      </c>
      <c r="BT346">
        <v>519.22400000000005</v>
      </c>
      <c r="BU346">
        <v>523.41899999999998</v>
      </c>
      <c r="BV346">
        <v>518.58100000000002</v>
      </c>
      <c r="BW346">
        <v>523.12300000000005</v>
      </c>
      <c r="BX346">
        <v>60262100</v>
      </c>
    </row>
    <row r="347" spans="1:76" x14ac:dyDescent="0.45">
      <c r="A347" s="1">
        <v>45428</v>
      </c>
      <c r="B347">
        <v>475</v>
      </c>
      <c r="C347">
        <v>477.69</v>
      </c>
      <c r="D347">
        <v>472.75</v>
      </c>
      <c r="E347">
        <v>473.23</v>
      </c>
      <c r="F347">
        <v>16608179</v>
      </c>
      <c r="H347" s="1">
        <v>45428</v>
      </c>
      <c r="I347">
        <v>185.6</v>
      </c>
      <c r="J347">
        <v>187.31</v>
      </c>
      <c r="K347">
        <v>183.46</v>
      </c>
      <c r="L347">
        <v>183.63</v>
      </c>
      <c r="M347">
        <v>38834450</v>
      </c>
      <c r="O347" s="1">
        <v>45428</v>
      </c>
      <c r="P347">
        <v>172.66399999999999</v>
      </c>
      <c r="Q347">
        <v>174.482</v>
      </c>
      <c r="R347">
        <v>172.066</v>
      </c>
      <c r="S347">
        <v>173.55</v>
      </c>
      <c r="T347">
        <v>27968971</v>
      </c>
      <c r="V347" s="1">
        <v>45428</v>
      </c>
      <c r="W347">
        <v>484.7</v>
      </c>
      <c r="X347">
        <v>486.23</v>
      </c>
      <c r="Y347">
        <v>481.38499999999999</v>
      </c>
      <c r="Z347">
        <v>482.88</v>
      </c>
      <c r="AA347">
        <v>2562865</v>
      </c>
      <c r="AC347" s="1">
        <v>45428</v>
      </c>
      <c r="AD347">
        <v>289.42</v>
      </c>
      <c r="AE347">
        <v>290.02</v>
      </c>
      <c r="AF347">
        <v>284.58</v>
      </c>
      <c r="AG347">
        <v>284.68</v>
      </c>
      <c r="AH347">
        <v>3559188</v>
      </c>
      <c r="AJ347" s="1">
        <v>45428</v>
      </c>
      <c r="AK347">
        <v>152.69</v>
      </c>
      <c r="AL347">
        <v>153.822</v>
      </c>
      <c r="AM347">
        <v>151.48400000000001</v>
      </c>
      <c r="AN347">
        <v>151.602</v>
      </c>
      <c r="AO347">
        <v>5471470</v>
      </c>
      <c r="AQ347" s="1">
        <v>45428</v>
      </c>
      <c r="AR347">
        <v>149.30199999999999</v>
      </c>
      <c r="AS347">
        <v>149.476</v>
      </c>
      <c r="AT347">
        <v>147.036</v>
      </c>
      <c r="AU347">
        <v>147.036</v>
      </c>
      <c r="AV347">
        <v>5038512</v>
      </c>
      <c r="AX347" s="1">
        <v>45428</v>
      </c>
      <c r="AY347">
        <v>146.34</v>
      </c>
      <c r="AZ347">
        <v>147.79</v>
      </c>
      <c r="BA347">
        <v>145.85</v>
      </c>
      <c r="BB347">
        <v>147.19</v>
      </c>
      <c r="BC347">
        <v>3827765</v>
      </c>
      <c r="BE347" s="1">
        <v>45428</v>
      </c>
      <c r="BF347">
        <v>162.88</v>
      </c>
      <c r="BG347">
        <v>163.68</v>
      </c>
      <c r="BH347">
        <v>162.15</v>
      </c>
      <c r="BI347">
        <v>163.58000000000001</v>
      </c>
      <c r="BJ347">
        <v>3217682</v>
      </c>
      <c r="BL347" s="1">
        <v>45428</v>
      </c>
      <c r="BM347">
        <v>273</v>
      </c>
      <c r="BN347">
        <v>277.93</v>
      </c>
      <c r="BO347">
        <v>271.37</v>
      </c>
      <c r="BP347">
        <v>277.54000000000002</v>
      </c>
      <c r="BQ347">
        <v>778029</v>
      </c>
      <c r="BS347" s="1">
        <v>45428</v>
      </c>
      <c r="BT347">
        <v>523.221</v>
      </c>
      <c r="BU347">
        <v>524.84400000000005</v>
      </c>
      <c r="BV347">
        <v>521.89800000000002</v>
      </c>
      <c r="BW347">
        <v>522.04700000000003</v>
      </c>
      <c r="BX347">
        <v>50884195</v>
      </c>
    </row>
    <row r="348" spans="1:76" x14ac:dyDescent="0.45">
      <c r="A348" s="1">
        <v>45429</v>
      </c>
      <c r="B348">
        <v>470.83</v>
      </c>
      <c r="C348">
        <v>472.8</v>
      </c>
      <c r="D348">
        <v>468.42</v>
      </c>
      <c r="E348">
        <v>471.91</v>
      </c>
      <c r="F348">
        <v>10807289</v>
      </c>
      <c r="H348" s="1">
        <v>45429</v>
      </c>
      <c r="I348">
        <v>183.76</v>
      </c>
      <c r="J348">
        <v>185.3</v>
      </c>
      <c r="K348">
        <v>183.35</v>
      </c>
      <c r="L348">
        <v>184.7</v>
      </c>
      <c r="M348">
        <v>33175655</v>
      </c>
      <c r="O348" s="1">
        <v>45429</v>
      </c>
      <c r="P348">
        <v>173.55</v>
      </c>
      <c r="Q348">
        <v>175.62899999999999</v>
      </c>
      <c r="R348">
        <v>173.06299999999999</v>
      </c>
      <c r="S348">
        <v>175.42400000000001</v>
      </c>
      <c r="T348">
        <v>24568001</v>
      </c>
      <c r="V348" s="1">
        <v>45429</v>
      </c>
      <c r="W348">
        <v>483.32</v>
      </c>
      <c r="X348">
        <v>485.88</v>
      </c>
      <c r="Y348">
        <v>481.52</v>
      </c>
      <c r="Z348">
        <v>483.43</v>
      </c>
      <c r="AA348">
        <v>2261147</v>
      </c>
      <c r="AC348" s="1">
        <v>45429</v>
      </c>
      <c r="AD348">
        <v>287.04000000000002</v>
      </c>
      <c r="AE348">
        <v>287.33999999999997</v>
      </c>
      <c r="AF348">
        <v>284.26</v>
      </c>
      <c r="AG348">
        <v>285.61</v>
      </c>
      <c r="AH348">
        <v>3478869</v>
      </c>
      <c r="AJ348" s="1">
        <v>45429</v>
      </c>
      <c r="AK348">
        <v>153</v>
      </c>
      <c r="AL348">
        <v>153.19499999999999</v>
      </c>
      <c r="AM348">
        <v>151.50800000000001</v>
      </c>
      <c r="AN348">
        <v>153.01</v>
      </c>
      <c r="AO348">
        <v>4438765</v>
      </c>
      <c r="AQ348" s="1">
        <v>45429</v>
      </c>
      <c r="AR348">
        <v>147.95099999999999</v>
      </c>
      <c r="AS348">
        <v>147.95099999999999</v>
      </c>
      <c r="AT348">
        <v>145.28399999999999</v>
      </c>
      <c r="AU348">
        <v>145.98699999999999</v>
      </c>
      <c r="AV348">
        <v>5040163</v>
      </c>
      <c r="AX348" s="1">
        <v>45429</v>
      </c>
      <c r="AY348">
        <v>146.81</v>
      </c>
      <c r="AZ348">
        <v>147.495</v>
      </c>
      <c r="BA348">
        <v>145.30500000000001</v>
      </c>
      <c r="BB348">
        <v>145.66</v>
      </c>
      <c r="BC348">
        <v>3279035</v>
      </c>
      <c r="BE348" s="1">
        <v>45429</v>
      </c>
      <c r="BF348">
        <v>163.11000000000001</v>
      </c>
      <c r="BG348">
        <v>164</v>
      </c>
      <c r="BH348">
        <v>162.56</v>
      </c>
      <c r="BI348">
        <v>164</v>
      </c>
      <c r="BJ348">
        <v>2921432</v>
      </c>
      <c r="BL348" s="1">
        <v>45429</v>
      </c>
      <c r="BM348">
        <v>277.99</v>
      </c>
      <c r="BN348">
        <v>279.79000000000002</v>
      </c>
      <c r="BO348">
        <v>272.77999999999997</v>
      </c>
      <c r="BP348">
        <v>273.02</v>
      </c>
      <c r="BQ348">
        <v>751655</v>
      </c>
      <c r="BS348" s="1">
        <v>45429</v>
      </c>
      <c r="BT348">
        <v>522.16600000000005</v>
      </c>
      <c r="BU348">
        <v>522.86599999999999</v>
      </c>
      <c r="BV348">
        <v>520.69399999999996</v>
      </c>
      <c r="BW348">
        <v>522.798</v>
      </c>
      <c r="BX348">
        <v>59940751</v>
      </c>
    </row>
    <row r="349" spans="1:76" x14ac:dyDescent="0.45">
      <c r="A349" s="1">
        <v>45432</v>
      </c>
      <c r="B349">
        <v>469.95</v>
      </c>
      <c r="C349">
        <v>473.2</v>
      </c>
      <c r="D349">
        <v>467.04</v>
      </c>
      <c r="E349">
        <v>468.84</v>
      </c>
      <c r="F349">
        <v>11745080</v>
      </c>
      <c r="H349" s="1">
        <v>45432</v>
      </c>
      <c r="I349">
        <v>184.34</v>
      </c>
      <c r="J349">
        <v>186.66499999999999</v>
      </c>
      <c r="K349">
        <v>183.28</v>
      </c>
      <c r="L349">
        <v>183.54</v>
      </c>
      <c r="M349">
        <v>30511768</v>
      </c>
      <c r="O349" s="1">
        <v>45432</v>
      </c>
      <c r="P349">
        <v>175.55600000000001</v>
      </c>
      <c r="Q349">
        <v>178.124</v>
      </c>
      <c r="R349">
        <v>175.44399999999999</v>
      </c>
      <c r="S349">
        <v>176.28100000000001</v>
      </c>
      <c r="T349">
        <v>22636161</v>
      </c>
      <c r="V349" s="1">
        <v>45432</v>
      </c>
      <c r="W349">
        <v>483</v>
      </c>
      <c r="X349">
        <v>485.37</v>
      </c>
      <c r="Y349">
        <v>478.32</v>
      </c>
      <c r="Z349">
        <v>484.69</v>
      </c>
      <c r="AA349">
        <v>1881117</v>
      </c>
      <c r="AC349" s="1">
        <v>45432</v>
      </c>
      <c r="AD349">
        <v>286</v>
      </c>
      <c r="AE349">
        <v>287.72059999999999</v>
      </c>
      <c r="AF349">
        <v>285.11</v>
      </c>
      <c r="AG349">
        <v>287.07</v>
      </c>
      <c r="AH349">
        <v>2799272</v>
      </c>
      <c r="AJ349" s="1">
        <v>45432</v>
      </c>
      <c r="AK349">
        <v>152.70599999999999</v>
      </c>
      <c r="AL349">
        <v>154.96799999999999</v>
      </c>
      <c r="AM349">
        <v>152.447</v>
      </c>
      <c r="AN349">
        <v>154.83600000000001</v>
      </c>
      <c r="AO349">
        <v>3673790</v>
      </c>
      <c r="AQ349" s="1">
        <v>45432</v>
      </c>
      <c r="AR349">
        <v>145.81399999999999</v>
      </c>
      <c r="AS349">
        <v>148.54400000000001</v>
      </c>
      <c r="AT349">
        <v>145.43199999999999</v>
      </c>
      <c r="AU349">
        <v>148.36099999999999</v>
      </c>
      <c r="AV349">
        <v>5586814</v>
      </c>
      <c r="AX349" s="1">
        <v>45432</v>
      </c>
      <c r="AY349">
        <v>146.18</v>
      </c>
      <c r="AZ349">
        <v>146.47999999999999</v>
      </c>
      <c r="BA349">
        <v>145.21</v>
      </c>
      <c r="BB349">
        <v>146.37</v>
      </c>
      <c r="BC349">
        <v>3747439</v>
      </c>
      <c r="BE349" s="1">
        <v>45432</v>
      </c>
      <c r="BF349">
        <v>164.07</v>
      </c>
      <c r="BG349">
        <v>164.2</v>
      </c>
      <c r="BH349">
        <v>163.15</v>
      </c>
      <c r="BI349">
        <v>163.9</v>
      </c>
      <c r="BJ349">
        <v>2983464</v>
      </c>
      <c r="BL349" s="1">
        <v>45432</v>
      </c>
      <c r="BM349">
        <v>273</v>
      </c>
      <c r="BN349">
        <v>275.33999999999997</v>
      </c>
      <c r="BO349">
        <v>269.82</v>
      </c>
      <c r="BP349">
        <v>274.83999999999997</v>
      </c>
      <c r="BQ349">
        <v>686315</v>
      </c>
      <c r="BS349" s="1">
        <v>45432</v>
      </c>
      <c r="BT349">
        <v>522.91499999999996</v>
      </c>
      <c r="BU349">
        <v>524.88099999999997</v>
      </c>
      <c r="BV349">
        <v>522.52</v>
      </c>
      <c r="BW349">
        <v>523.4</v>
      </c>
      <c r="BX349">
        <v>38244758</v>
      </c>
    </row>
    <row r="350" spans="1:76" x14ac:dyDescent="0.45">
      <c r="A350" s="1">
        <v>45433</v>
      </c>
      <c r="B350">
        <v>467.12</v>
      </c>
      <c r="C350">
        <v>470.7</v>
      </c>
      <c r="D350">
        <v>462.27</v>
      </c>
      <c r="E350">
        <v>464.63</v>
      </c>
      <c r="F350">
        <v>11742189</v>
      </c>
      <c r="H350" s="1">
        <v>45433</v>
      </c>
      <c r="I350">
        <v>182.3</v>
      </c>
      <c r="J350">
        <v>183.26</v>
      </c>
      <c r="K350">
        <v>180.75</v>
      </c>
      <c r="L350">
        <v>183.15</v>
      </c>
      <c r="M350">
        <v>50839129</v>
      </c>
      <c r="O350" s="1">
        <v>45433</v>
      </c>
      <c r="P350">
        <v>176.261</v>
      </c>
      <c r="Q350">
        <v>177.50700000000001</v>
      </c>
      <c r="R350">
        <v>175.17400000000001</v>
      </c>
      <c r="S350">
        <v>177.208</v>
      </c>
      <c r="T350">
        <v>17050957</v>
      </c>
      <c r="V350" s="1">
        <v>45433</v>
      </c>
      <c r="W350">
        <v>481.19</v>
      </c>
      <c r="X350">
        <v>487.5</v>
      </c>
      <c r="Y350">
        <v>477.12</v>
      </c>
      <c r="Z350">
        <v>481.85</v>
      </c>
      <c r="AA350">
        <v>1915797</v>
      </c>
      <c r="AC350" s="1">
        <v>45433</v>
      </c>
      <c r="AD350">
        <v>286.79000000000002</v>
      </c>
      <c r="AE350">
        <v>287.22000000000003</v>
      </c>
      <c r="AF350">
        <v>283.29000000000002</v>
      </c>
      <c r="AG350">
        <v>283.76</v>
      </c>
      <c r="AH350">
        <v>3492113</v>
      </c>
      <c r="AJ350" s="1">
        <v>45433</v>
      </c>
      <c r="AK350">
        <v>155</v>
      </c>
      <c r="AL350">
        <v>155.58600000000001</v>
      </c>
      <c r="AM350">
        <v>152.78200000000001</v>
      </c>
      <c r="AN350">
        <v>155.41</v>
      </c>
      <c r="AO350">
        <v>3921170</v>
      </c>
      <c r="AQ350" s="1">
        <v>45433</v>
      </c>
      <c r="AR350">
        <v>148.49799999999999</v>
      </c>
      <c r="AS350">
        <v>150.68899999999999</v>
      </c>
      <c r="AT350">
        <v>147.59100000000001</v>
      </c>
      <c r="AU350">
        <v>150.47399999999999</v>
      </c>
      <c r="AV350">
        <v>5693935</v>
      </c>
      <c r="AX350" s="1">
        <v>45433</v>
      </c>
      <c r="AY350">
        <v>145.71</v>
      </c>
      <c r="AZ350">
        <v>145.71</v>
      </c>
      <c r="BA350">
        <v>144.09</v>
      </c>
      <c r="BB350">
        <v>144.1</v>
      </c>
      <c r="BC350">
        <v>4484983</v>
      </c>
      <c r="BE350" s="1">
        <v>45433</v>
      </c>
      <c r="BF350">
        <v>164.32</v>
      </c>
      <c r="BG350">
        <v>164.73</v>
      </c>
      <c r="BH350">
        <v>163.65</v>
      </c>
      <c r="BI350">
        <v>164.36</v>
      </c>
      <c r="BJ350">
        <v>3218003</v>
      </c>
      <c r="BL350" s="1">
        <v>45433</v>
      </c>
      <c r="BM350">
        <v>274.32</v>
      </c>
      <c r="BN350">
        <v>277.38499999999999</v>
      </c>
      <c r="BO350">
        <v>273.44499999999999</v>
      </c>
      <c r="BP350">
        <v>275.11</v>
      </c>
      <c r="BQ350">
        <v>807824</v>
      </c>
      <c r="BS350" s="1">
        <v>45433</v>
      </c>
      <c r="BT350">
        <v>522.62900000000002</v>
      </c>
      <c r="BU350">
        <v>524.84199999999998</v>
      </c>
      <c r="BV350">
        <v>522.423</v>
      </c>
      <c r="BW350">
        <v>524.68299999999999</v>
      </c>
      <c r="BX350">
        <v>33862489</v>
      </c>
    </row>
    <row r="351" spans="1:76" x14ac:dyDescent="0.45">
      <c r="A351" s="1">
        <v>45434</v>
      </c>
      <c r="B351">
        <v>467.87</v>
      </c>
      <c r="C351">
        <v>473.7199</v>
      </c>
      <c r="D351">
        <v>465.65</v>
      </c>
      <c r="E351">
        <v>467.78</v>
      </c>
      <c r="F351">
        <v>10078611</v>
      </c>
      <c r="H351" s="1">
        <v>45434</v>
      </c>
      <c r="I351">
        <v>183.88</v>
      </c>
      <c r="J351">
        <v>185.22</v>
      </c>
      <c r="K351">
        <v>181.97149999999999</v>
      </c>
      <c r="L351">
        <v>183.13</v>
      </c>
      <c r="M351">
        <v>28148784</v>
      </c>
      <c r="O351" s="1">
        <v>45434</v>
      </c>
      <c r="P351">
        <v>176.005</v>
      </c>
      <c r="Q351">
        <v>176.511</v>
      </c>
      <c r="R351">
        <v>174.577</v>
      </c>
      <c r="S351">
        <v>175.744</v>
      </c>
      <c r="T351">
        <v>17944858</v>
      </c>
      <c r="V351" s="1">
        <v>45434</v>
      </c>
      <c r="W351">
        <v>483.97</v>
      </c>
      <c r="X351">
        <v>485.66500000000002</v>
      </c>
      <c r="Y351">
        <v>479.14</v>
      </c>
      <c r="Z351">
        <v>483.93</v>
      </c>
      <c r="AA351">
        <v>1875835</v>
      </c>
      <c r="AC351" s="1">
        <v>45434</v>
      </c>
      <c r="AD351">
        <v>283.41000000000003</v>
      </c>
      <c r="AE351">
        <v>287.08999999999997</v>
      </c>
      <c r="AF351">
        <v>282.83499999999998</v>
      </c>
      <c r="AG351">
        <v>283.82</v>
      </c>
      <c r="AH351">
        <v>3309164</v>
      </c>
      <c r="AJ351" s="1">
        <v>45434</v>
      </c>
      <c r="AK351">
        <v>156</v>
      </c>
      <c r="AL351">
        <v>156.86600000000001</v>
      </c>
      <c r="AM351">
        <v>153.89400000000001</v>
      </c>
      <c r="AN351">
        <v>154.166</v>
      </c>
      <c r="AO351">
        <v>4228515</v>
      </c>
      <c r="AQ351" s="1">
        <v>45434</v>
      </c>
      <c r="AR351">
        <v>150.77500000000001</v>
      </c>
      <c r="AS351">
        <v>151.68100000000001</v>
      </c>
      <c r="AT351">
        <v>149.524</v>
      </c>
      <c r="AU351">
        <v>150.584</v>
      </c>
      <c r="AV351">
        <v>5166056</v>
      </c>
      <c r="AX351" s="1">
        <v>45434</v>
      </c>
      <c r="AY351">
        <v>143.94</v>
      </c>
      <c r="AZ351">
        <v>144.21</v>
      </c>
      <c r="BA351">
        <v>142.36000000000001</v>
      </c>
      <c r="BB351">
        <v>142.71</v>
      </c>
      <c r="BC351">
        <v>3190821</v>
      </c>
      <c r="BE351" s="1">
        <v>45434</v>
      </c>
      <c r="BF351">
        <v>163.66999999999999</v>
      </c>
      <c r="BG351">
        <v>165.87</v>
      </c>
      <c r="BH351">
        <v>163.255</v>
      </c>
      <c r="BI351">
        <v>165.5</v>
      </c>
      <c r="BJ351">
        <v>4197869</v>
      </c>
      <c r="BL351" s="1">
        <v>45434</v>
      </c>
      <c r="BM351">
        <v>274.45999999999998</v>
      </c>
      <c r="BN351">
        <v>274.79000000000002</v>
      </c>
      <c r="BO351">
        <v>266.54000000000002</v>
      </c>
      <c r="BP351">
        <v>271.08999999999997</v>
      </c>
      <c r="BQ351">
        <v>1569600</v>
      </c>
      <c r="BS351" s="1">
        <v>45434</v>
      </c>
      <c r="BT351">
        <v>523.98299999999995</v>
      </c>
      <c r="BU351">
        <v>524.70299999999997</v>
      </c>
      <c r="BV351">
        <v>520.97</v>
      </c>
      <c r="BW351">
        <v>523.17200000000003</v>
      </c>
      <c r="BX351">
        <v>49005733</v>
      </c>
    </row>
    <row r="352" spans="1:76" x14ac:dyDescent="0.45">
      <c r="A352" s="1">
        <v>45435</v>
      </c>
      <c r="B352">
        <v>472.88</v>
      </c>
      <c r="C352">
        <v>474.35809999999998</v>
      </c>
      <c r="D352">
        <v>461.54</v>
      </c>
      <c r="E352">
        <v>465.78</v>
      </c>
      <c r="F352">
        <v>11747913</v>
      </c>
      <c r="H352" s="1">
        <v>45435</v>
      </c>
      <c r="I352">
        <v>183.66</v>
      </c>
      <c r="J352">
        <v>184.76</v>
      </c>
      <c r="K352">
        <v>180.08</v>
      </c>
      <c r="L352">
        <v>181.05</v>
      </c>
      <c r="M352">
        <v>33670173</v>
      </c>
      <c r="O352" s="1">
        <v>45435</v>
      </c>
      <c r="P352">
        <v>176.43100000000001</v>
      </c>
      <c r="Q352">
        <v>177.60599999999999</v>
      </c>
      <c r="R352">
        <v>172.32599999999999</v>
      </c>
      <c r="S352">
        <v>172.923</v>
      </c>
      <c r="T352">
        <v>21101152</v>
      </c>
      <c r="V352" s="1">
        <v>45435</v>
      </c>
      <c r="W352">
        <v>488.38</v>
      </c>
      <c r="X352">
        <v>491.68</v>
      </c>
      <c r="Y352">
        <v>478.69</v>
      </c>
      <c r="Z352">
        <v>483.31</v>
      </c>
      <c r="AA352">
        <v>2219854</v>
      </c>
      <c r="AC352" s="1">
        <v>45435</v>
      </c>
      <c r="AD352">
        <v>286.68</v>
      </c>
      <c r="AE352">
        <v>287</v>
      </c>
      <c r="AF352">
        <v>277.45999999999998</v>
      </c>
      <c r="AG352">
        <v>278.57</v>
      </c>
      <c r="AH352">
        <v>5456632</v>
      </c>
      <c r="AJ352" s="1">
        <v>45435</v>
      </c>
      <c r="AK352">
        <v>156.33600000000001</v>
      </c>
      <c r="AL352">
        <v>156.33600000000001</v>
      </c>
      <c r="AM352">
        <v>151.20599999999999</v>
      </c>
      <c r="AN352">
        <v>151.63</v>
      </c>
      <c r="AO352">
        <v>4307585</v>
      </c>
      <c r="AQ352" s="1">
        <v>45435</v>
      </c>
      <c r="AR352">
        <v>151.56200000000001</v>
      </c>
      <c r="AS352">
        <v>151.56200000000001</v>
      </c>
      <c r="AT352">
        <v>146.90799999999999</v>
      </c>
      <c r="AU352">
        <v>147.732</v>
      </c>
      <c r="AV352">
        <v>5556205</v>
      </c>
      <c r="AX352" s="1">
        <v>45435</v>
      </c>
      <c r="AY352">
        <v>142.58000000000001</v>
      </c>
      <c r="AZ352">
        <v>143.44</v>
      </c>
      <c r="BA352">
        <v>140.82</v>
      </c>
      <c r="BB352">
        <v>141.04</v>
      </c>
      <c r="BC352">
        <v>3900851</v>
      </c>
      <c r="BE352" s="1">
        <v>45435</v>
      </c>
      <c r="BF352">
        <v>164.38</v>
      </c>
      <c r="BG352">
        <v>165.6</v>
      </c>
      <c r="BH352">
        <v>164.21</v>
      </c>
      <c r="BI352">
        <v>164.97</v>
      </c>
      <c r="BJ352">
        <v>3629188</v>
      </c>
      <c r="BL352" s="1">
        <v>45435</v>
      </c>
      <c r="BM352">
        <v>270.5</v>
      </c>
      <c r="BN352">
        <v>270.69499999999999</v>
      </c>
      <c r="BO352">
        <v>266.06</v>
      </c>
      <c r="BP352">
        <v>268.41000000000003</v>
      </c>
      <c r="BQ352">
        <v>1081809</v>
      </c>
      <c r="BS352" s="1">
        <v>45435</v>
      </c>
      <c r="BT352">
        <v>526.26300000000003</v>
      </c>
      <c r="BU352">
        <v>526.37199999999996</v>
      </c>
      <c r="BV352">
        <v>518.12699999999995</v>
      </c>
      <c r="BW352">
        <v>519.351</v>
      </c>
      <c r="BX352">
        <v>57939213</v>
      </c>
    </row>
    <row r="353" spans="1:76" x14ac:dyDescent="0.45">
      <c r="A353" s="1">
        <v>45436</v>
      </c>
      <c r="B353">
        <v>467.62</v>
      </c>
      <c r="C353">
        <v>479.84989999999999</v>
      </c>
      <c r="D353">
        <v>466.3</v>
      </c>
      <c r="E353">
        <v>478.22</v>
      </c>
      <c r="F353">
        <v>12024254</v>
      </c>
      <c r="H353" s="1">
        <v>45436</v>
      </c>
      <c r="I353">
        <v>181.65</v>
      </c>
      <c r="J353">
        <v>182.435</v>
      </c>
      <c r="K353">
        <v>180.3</v>
      </c>
      <c r="L353">
        <v>180.75</v>
      </c>
      <c r="M353">
        <v>27471640</v>
      </c>
      <c r="O353" s="1">
        <v>45436</v>
      </c>
      <c r="P353">
        <v>174.34700000000001</v>
      </c>
      <c r="Q353">
        <v>175.13399999999999</v>
      </c>
      <c r="R353">
        <v>173.023</v>
      </c>
      <c r="S353">
        <v>174.357</v>
      </c>
      <c r="T353">
        <v>16639540</v>
      </c>
      <c r="V353" s="1">
        <v>45436</v>
      </c>
      <c r="W353">
        <v>481.25</v>
      </c>
      <c r="X353">
        <v>485.38</v>
      </c>
      <c r="Y353">
        <v>473.9</v>
      </c>
      <c r="Z353">
        <v>475.43</v>
      </c>
      <c r="AA353">
        <v>3085605</v>
      </c>
      <c r="AC353" s="1">
        <v>45436</v>
      </c>
      <c r="AD353">
        <v>270.93</v>
      </c>
      <c r="AE353">
        <v>274.95999999999998</v>
      </c>
      <c r="AF353">
        <v>268.52999999999997</v>
      </c>
      <c r="AG353">
        <v>272.29000000000002</v>
      </c>
      <c r="AH353">
        <v>8325132</v>
      </c>
      <c r="AJ353" s="1">
        <v>45436</v>
      </c>
      <c r="AK353">
        <v>149.87200000000001</v>
      </c>
      <c r="AL353">
        <v>149.94399999999999</v>
      </c>
      <c r="AM353">
        <v>147.274</v>
      </c>
      <c r="AN353">
        <v>147.702</v>
      </c>
      <c r="AO353">
        <v>6785490</v>
      </c>
      <c r="AQ353" s="1">
        <v>45436</v>
      </c>
      <c r="AR353">
        <v>148.01900000000001</v>
      </c>
      <c r="AS353">
        <v>149.87200000000001</v>
      </c>
      <c r="AT353">
        <v>147.82</v>
      </c>
      <c r="AU353">
        <v>149.41200000000001</v>
      </c>
      <c r="AV353">
        <v>3856379</v>
      </c>
      <c r="AX353" s="1">
        <v>45436</v>
      </c>
      <c r="AY353">
        <v>142.5</v>
      </c>
      <c r="AZ353">
        <v>145.97</v>
      </c>
      <c r="BA353">
        <v>142.30000000000001</v>
      </c>
      <c r="BB353">
        <v>144.47</v>
      </c>
      <c r="BC353">
        <v>4497760</v>
      </c>
      <c r="BE353" s="1">
        <v>45436</v>
      </c>
      <c r="BF353">
        <v>165.21</v>
      </c>
      <c r="BG353">
        <v>166.2</v>
      </c>
      <c r="BH353">
        <v>164.76</v>
      </c>
      <c r="BI353">
        <v>166</v>
      </c>
      <c r="BJ353">
        <v>3722101</v>
      </c>
      <c r="BL353" s="1">
        <v>45436</v>
      </c>
      <c r="BM353">
        <v>268.56</v>
      </c>
      <c r="BN353">
        <v>271.86500000000001</v>
      </c>
      <c r="BO353">
        <v>267.875</v>
      </c>
      <c r="BP353">
        <v>271.45999999999998</v>
      </c>
      <c r="BQ353">
        <v>670004</v>
      </c>
      <c r="BS353" s="1">
        <v>45436</v>
      </c>
      <c r="BT353">
        <v>521.21900000000005</v>
      </c>
      <c r="BU353">
        <v>523.60699999999997</v>
      </c>
      <c r="BV353">
        <v>520.26</v>
      </c>
      <c r="BW353">
        <v>522.78800000000001</v>
      </c>
      <c r="BX353">
        <v>41816507</v>
      </c>
    </row>
    <row r="354" spans="1:76" x14ac:dyDescent="0.45">
      <c r="A354" s="1">
        <v>45440</v>
      </c>
      <c r="B354">
        <v>476.57499999999999</v>
      </c>
      <c r="C354">
        <v>480.86</v>
      </c>
      <c r="D354">
        <v>474.84</v>
      </c>
      <c r="E354">
        <v>479.92</v>
      </c>
      <c r="F354">
        <v>10175770</v>
      </c>
      <c r="H354" s="1">
        <v>45440</v>
      </c>
      <c r="I354">
        <v>179.93</v>
      </c>
      <c r="J354">
        <v>182.24</v>
      </c>
      <c r="K354">
        <v>179.49</v>
      </c>
      <c r="L354">
        <v>182.15</v>
      </c>
      <c r="M354">
        <v>29926963</v>
      </c>
      <c r="O354" s="1">
        <v>45440</v>
      </c>
      <c r="P354">
        <v>173.82</v>
      </c>
      <c r="Q354">
        <v>176.63</v>
      </c>
      <c r="R354">
        <v>173.73500000000001</v>
      </c>
      <c r="S354">
        <v>175.76400000000001</v>
      </c>
      <c r="T354">
        <v>20646733</v>
      </c>
      <c r="V354" s="1">
        <v>45440</v>
      </c>
      <c r="W354">
        <v>473.01</v>
      </c>
      <c r="X354">
        <v>478.67</v>
      </c>
      <c r="Y354">
        <v>469.6</v>
      </c>
      <c r="Z354">
        <v>478.43</v>
      </c>
      <c r="AA354">
        <v>2575270</v>
      </c>
      <c r="AC354" s="1">
        <v>45440</v>
      </c>
      <c r="AD354">
        <v>273.10000000000002</v>
      </c>
      <c r="AE354">
        <v>273.22500000000002</v>
      </c>
      <c r="AF354">
        <v>267.16000000000003</v>
      </c>
      <c r="AG354">
        <v>269.83</v>
      </c>
      <c r="AH354">
        <v>9294119</v>
      </c>
      <c r="AJ354" s="1">
        <v>45440</v>
      </c>
      <c r="AK354">
        <v>147.77600000000001</v>
      </c>
      <c r="AL354">
        <v>147.79499999999999</v>
      </c>
      <c r="AM354">
        <v>143.66200000000001</v>
      </c>
      <c r="AN354">
        <v>145.77199999999999</v>
      </c>
      <c r="AO354">
        <v>7737175</v>
      </c>
      <c r="AQ354" s="1">
        <v>45440</v>
      </c>
      <c r="AR354">
        <v>149.45699999999999</v>
      </c>
      <c r="AS354">
        <v>150.18600000000001</v>
      </c>
      <c r="AT354">
        <v>148.20500000000001</v>
      </c>
      <c r="AU354">
        <v>149.20599999999999</v>
      </c>
      <c r="AV354">
        <v>4335308</v>
      </c>
      <c r="AX354" s="1">
        <v>45440</v>
      </c>
      <c r="AY354">
        <v>146</v>
      </c>
      <c r="AZ354">
        <v>147.87</v>
      </c>
      <c r="BA354">
        <v>145.11000000000001</v>
      </c>
      <c r="BB354">
        <v>147.01</v>
      </c>
      <c r="BC354">
        <v>5741611</v>
      </c>
      <c r="BE354" s="1">
        <v>45440</v>
      </c>
      <c r="BF354">
        <v>165.54</v>
      </c>
      <c r="BG354">
        <v>168.71</v>
      </c>
      <c r="BH354">
        <v>165.37</v>
      </c>
      <c r="BI354">
        <v>167.31</v>
      </c>
      <c r="BJ354">
        <v>5729510</v>
      </c>
      <c r="BL354" s="1">
        <v>45440</v>
      </c>
      <c r="BM354">
        <v>269.08</v>
      </c>
      <c r="BN354">
        <v>272.73500000000001</v>
      </c>
      <c r="BO354">
        <v>269.08</v>
      </c>
      <c r="BP354">
        <v>271.42</v>
      </c>
      <c r="BQ354">
        <v>773886</v>
      </c>
      <c r="BS354" s="1">
        <v>45440</v>
      </c>
      <c r="BT354">
        <v>523.60699999999997</v>
      </c>
      <c r="BU354">
        <v>523.84400000000005</v>
      </c>
      <c r="BV354">
        <v>520.48699999999997</v>
      </c>
      <c r="BW354">
        <v>523.15300000000002</v>
      </c>
      <c r="BX354">
        <v>36731135</v>
      </c>
    </row>
    <row r="355" spans="1:76" x14ac:dyDescent="0.45">
      <c r="A355" s="1">
        <v>45441</v>
      </c>
      <c r="B355">
        <v>474.66</v>
      </c>
      <c r="C355">
        <v>479.85</v>
      </c>
      <c r="D355">
        <v>473.7</v>
      </c>
      <c r="E355">
        <v>474.36</v>
      </c>
      <c r="F355">
        <v>9226218</v>
      </c>
      <c r="H355" s="1">
        <v>45441</v>
      </c>
      <c r="I355">
        <v>181.7</v>
      </c>
      <c r="J355">
        <v>184.08</v>
      </c>
      <c r="K355">
        <v>181.55</v>
      </c>
      <c r="L355">
        <v>182.02</v>
      </c>
      <c r="M355">
        <v>32009294</v>
      </c>
      <c r="O355" s="1">
        <v>45441</v>
      </c>
      <c r="P355">
        <v>174.797</v>
      </c>
      <c r="Q355">
        <v>176.197</v>
      </c>
      <c r="R355">
        <v>174.089</v>
      </c>
      <c r="S355">
        <v>175.26400000000001</v>
      </c>
      <c r="T355">
        <v>23473479</v>
      </c>
      <c r="V355" s="1">
        <v>45441</v>
      </c>
      <c r="W355">
        <v>472.78</v>
      </c>
      <c r="X355">
        <v>482.79</v>
      </c>
      <c r="Y355">
        <v>472.59500000000003</v>
      </c>
      <c r="Z355">
        <v>477.6</v>
      </c>
      <c r="AA355">
        <v>2214810</v>
      </c>
      <c r="AC355" s="1">
        <v>45441</v>
      </c>
      <c r="AD355">
        <v>268</v>
      </c>
      <c r="AE355">
        <v>272.86500000000001</v>
      </c>
      <c r="AF355">
        <v>267.77</v>
      </c>
      <c r="AG355">
        <v>271.62</v>
      </c>
      <c r="AH355">
        <v>13397852</v>
      </c>
      <c r="AJ355" s="1">
        <v>45441</v>
      </c>
      <c r="AK355">
        <v>144.4</v>
      </c>
      <c r="AL355">
        <v>147.571</v>
      </c>
      <c r="AM355">
        <v>144.28800000000001</v>
      </c>
      <c r="AN355">
        <v>146.22399999999999</v>
      </c>
      <c r="AO355">
        <v>4388255</v>
      </c>
      <c r="AQ355" s="1">
        <v>45441</v>
      </c>
      <c r="AR355">
        <v>147.666</v>
      </c>
      <c r="AS355">
        <v>148.65100000000001</v>
      </c>
      <c r="AT355">
        <v>146.709</v>
      </c>
      <c r="AU355">
        <v>147.00899999999999</v>
      </c>
      <c r="AV355">
        <v>6493031</v>
      </c>
      <c r="AX355" s="1">
        <v>45441</v>
      </c>
      <c r="AY355">
        <v>144.88</v>
      </c>
      <c r="AZ355">
        <v>147.13</v>
      </c>
      <c r="BA355">
        <v>144.73419999999999</v>
      </c>
      <c r="BB355">
        <v>146.61000000000001</v>
      </c>
      <c r="BC355">
        <v>2570900</v>
      </c>
      <c r="BE355" s="1">
        <v>45441</v>
      </c>
      <c r="BF355">
        <v>167.61</v>
      </c>
      <c r="BG355">
        <v>169.11</v>
      </c>
      <c r="BH355">
        <v>167.13</v>
      </c>
      <c r="BI355">
        <v>168.88</v>
      </c>
      <c r="BJ355">
        <v>6165992</v>
      </c>
      <c r="BL355" s="1">
        <v>45441</v>
      </c>
      <c r="BM355">
        <v>269.185</v>
      </c>
      <c r="BN355">
        <v>271.52</v>
      </c>
      <c r="BO355">
        <v>268.14</v>
      </c>
      <c r="BP355">
        <v>271.35000000000002</v>
      </c>
      <c r="BQ355">
        <v>804189</v>
      </c>
      <c r="BS355" s="1">
        <v>45441</v>
      </c>
      <c r="BT355">
        <v>519.07500000000005</v>
      </c>
      <c r="BU355">
        <v>520.68399999999997</v>
      </c>
      <c r="BV355">
        <v>518.76900000000001</v>
      </c>
      <c r="BW355">
        <v>519.49</v>
      </c>
      <c r="BX355">
        <v>45765373</v>
      </c>
    </row>
    <row r="356" spans="1:76" x14ac:dyDescent="0.45">
      <c r="A356" s="1">
        <v>45442</v>
      </c>
      <c r="B356">
        <v>471.67</v>
      </c>
      <c r="C356">
        <v>471.73</v>
      </c>
      <c r="D356">
        <v>464.71</v>
      </c>
      <c r="E356">
        <v>467.05</v>
      </c>
      <c r="F356">
        <v>10735226</v>
      </c>
      <c r="H356" s="1">
        <v>45442</v>
      </c>
      <c r="I356">
        <v>181.31</v>
      </c>
      <c r="J356">
        <v>181.34</v>
      </c>
      <c r="K356">
        <v>178.35499999999999</v>
      </c>
      <c r="L356">
        <v>179.32</v>
      </c>
      <c r="M356">
        <v>29249229</v>
      </c>
      <c r="O356" s="1">
        <v>45442</v>
      </c>
      <c r="P356">
        <v>174.56700000000001</v>
      </c>
      <c r="Q356">
        <v>174.58699999999999</v>
      </c>
      <c r="R356">
        <v>171.17</v>
      </c>
      <c r="S356">
        <v>171.488</v>
      </c>
      <c r="T356">
        <v>23041904</v>
      </c>
      <c r="V356" s="1">
        <v>45442</v>
      </c>
      <c r="W356">
        <v>464.9</v>
      </c>
      <c r="X356">
        <v>466.82</v>
      </c>
      <c r="Y356">
        <v>444.84</v>
      </c>
      <c r="Z356">
        <v>445.87</v>
      </c>
      <c r="AA356">
        <v>5606896</v>
      </c>
      <c r="AC356" s="1">
        <v>45442</v>
      </c>
      <c r="AD356">
        <v>223.4</v>
      </c>
      <c r="AE356">
        <v>225.09</v>
      </c>
      <c r="AF356">
        <v>212</v>
      </c>
      <c r="AG356">
        <v>218.01</v>
      </c>
      <c r="AH356">
        <v>66860913</v>
      </c>
      <c r="AJ356" s="1">
        <v>45442</v>
      </c>
      <c r="AK356">
        <v>138.19800000000001</v>
      </c>
      <c r="AL356">
        <v>138.51400000000001</v>
      </c>
      <c r="AM356">
        <v>128.03399999999999</v>
      </c>
      <c r="AN356">
        <v>128.65799999999999</v>
      </c>
      <c r="AO356">
        <v>25491215</v>
      </c>
      <c r="AQ356" s="1">
        <v>45442</v>
      </c>
      <c r="AR356">
        <v>147.453</v>
      </c>
      <c r="AS356">
        <v>148.29400000000001</v>
      </c>
      <c r="AT356">
        <v>145.83799999999999</v>
      </c>
      <c r="AU356">
        <v>147.80799999999999</v>
      </c>
      <c r="AV356">
        <v>5338662</v>
      </c>
      <c r="AX356" s="1">
        <v>45442</v>
      </c>
      <c r="AY356">
        <v>145.4</v>
      </c>
      <c r="AZ356">
        <v>147.59</v>
      </c>
      <c r="BA356">
        <v>144.41</v>
      </c>
      <c r="BB356">
        <v>145.52000000000001</v>
      </c>
      <c r="BC356">
        <v>3576681</v>
      </c>
      <c r="BE356" s="1">
        <v>45442</v>
      </c>
      <c r="BF356">
        <v>169.17</v>
      </c>
      <c r="BG356">
        <v>171.07</v>
      </c>
      <c r="BH356">
        <v>168.47</v>
      </c>
      <c r="BI356">
        <v>170.7</v>
      </c>
      <c r="BJ356">
        <v>6210388</v>
      </c>
      <c r="BL356" s="1">
        <v>45442</v>
      </c>
      <c r="BM356">
        <v>272.18</v>
      </c>
      <c r="BN356">
        <v>276.51</v>
      </c>
      <c r="BO356">
        <v>270.86</v>
      </c>
      <c r="BP356">
        <v>276.11</v>
      </c>
      <c r="BQ356">
        <v>812683</v>
      </c>
      <c r="BS356" s="1">
        <v>45442</v>
      </c>
      <c r="BT356">
        <v>517.92899999999997</v>
      </c>
      <c r="BU356">
        <v>518.601</v>
      </c>
      <c r="BV356">
        <v>514.78</v>
      </c>
      <c r="BW356">
        <v>516.04200000000003</v>
      </c>
      <c r="BX356">
        <v>47059825</v>
      </c>
    </row>
    <row r="357" spans="1:76" x14ac:dyDescent="0.45">
      <c r="A357" s="1">
        <v>45443</v>
      </c>
      <c r="B357">
        <v>465.8</v>
      </c>
      <c r="C357">
        <v>469.12</v>
      </c>
      <c r="D357">
        <v>454.46010000000001</v>
      </c>
      <c r="E357">
        <v>466.83</v>
      </c>
      <c r="F357">
        <v>16919805</v>
      </c>
      <c r="H357" s="1">
        <v>45443</v>
      </c>
      <c r="I357">
        <v>178.3</v>
      </c>
      <c r="J357">
        <v>179.21</v>
      </c>
      <c r="K357">
        <v>173.87</v>
      </c>
      <c r="L357">
        <v>176.44</v>
      </c>
      <c r="M357">
        <v>58903939</v>
      </c>
      <c r="O357" s="1">
        <v>45443</v>
      </c>
      <c r="P357">
        <v>171.24</v>
      </c>
      <c r="Q357">
        <v>172.435</v>
      </c>
      <c r="R357">
        <v>168.82900000000001</v>
      </c>
      <c r="S357">
        <v>171.87700000000001</v>
      </c>
      <c r="T357">
        <v>37775320</v>
      </c>
      <c r="V357" s="1">
        <v>45443</v>
      </c>
      <c r="W357">
        <v>447.72</v>
      </c>
      <c r="X357">
        <v>448.23</v>
      </c>
      <c r="Y357">
        <v>433.97</v>
      </c>
      <c r="Z357">
        <v>444.76</v>
      </c>
      <c r="AA357">
        <v>7487507</v>
      </c>
      <c r="AC357" s="1">
        <v>45443</v>
      </c>
      <c r="AD357">
        <v>219.11</v>
      </c>
      <c r="AE357">
        <v>234.62</v>
      </c>
      <c r="AF357">
        <v>216.06</v>
      </c>
      <c r="AG357">
        <v>234.44</v>
      </c>
      <c r="AH357">
        <v>36807425</v>
      </c>
      <c r="AJ357" s="1">
        <v>45443</v>
      </c>
      <c r="AK357">
        <v>130.358</v>
      </c>
      <c r="AL357">
        <v>131.50800000000001</v>
      </c>
      <c r="AM357">
        <v>127.598</v>
      </c>
      <c r="AN357">
        <v>131.386</v>
      </c>
      <c r="AO357">
        <v>21509160</v>
      </c>
      <c r="AQ357" s="1">
        <v>45443</v>
      </c>
      <c r="AR357">
        <v>147.50899999999999</v>
      </c>
      <c r="AS357">
        <v>148.94499999999999</v>
      </c>
      <c r="AT357">
        <v>146.12299999999999</v>
      </c>
      <c r="AU357">
        <v>148.66300000000001</v>
      </c>
      <c r="AV357">
        <v>8969396</v>
      </c>
      <c r="AX357" s="1">
        <v>45443</v>
      </c>
      <c r="AY357">
        <v>145.78</v>
      </c>
      <c r="AZ357">
        <v>146.43</v>
      </c>
      <c r="BA357">
        <v>142.57</v>
      </c>
      <c r="BB357">
        <v>144.93</v>
      </c>
      <c r="BC357">
        <v>3778585</v>
      </c>
      <c r="BE357" s="1">
        <v>45443</v>
      </c>
      <c r="BF357">
        <v>170.09</v>
      </c>
      <c r="BG357">
        <v>175.28</v>
      </c>
      <c r="BH357">
        <v>169.76</v>
      </c>
      <c r="BI357">
        <v>174.96</v>
      </c>
      <c r="BJ357">
        <v>8684300</v>
      </c>
      <c r="BL357" s="1">
        <v>45443</v>
      </c>
      <c r="BM357">
        <v>277.83</v>
      </c>
      <c r="BN357">
        <v>287.95999999999998</v>
      </c>
      <c r="BO357">
        <v>274.47000000000003</v>
      </c>
      <c r="BP357">
        <v>287.12</v>
      </c>
      <c r="BQ357">
        <v>2230765</v>
      </c>
      <c r="BS357" s="1">
        <v>45443</v>
      </c>
      <c r="BT357">
        <v>517.01</v>
      </c>
      <c r="BU357">
        <v>520.87300000000005</v>
      </c>
      <c r="BV357">
        <v>511.84699999999998</v>
      </c>
      <c r="BW357">
        <v>520.74300000000005</v>
      </c>
      <c r="BX357">
        <v>91941010</v>
      </c>
    </row>
    <row r="358" spans="1:76" x14ac:dyDescent="0.45">
      <c r="A358" s="1">
        <v>45446</v>
      </c>
      <c r="B358">
        <v>470.86</v>
      </c>
      <c r="C358">
        <v>479.6</v>
      </c>
      <c r="D358">
        <v>468.24</v>
      </c>
      <c r="E358">
        <v>477.49</v>
      </c>
      <c r="F358">
        <v>11279390</v>
      </c>
      <c r="H358" s="1">
        <v>45446</v>
      </c>
      <c r="I358">
        <v>177.7</v>
      </c>
      <c r="J358">
        <v>178.7</v>
      </c>
      <c r="K358">
        <v>175.92</v>
      </c>
      <c r="L358">
        <v>178.34</v>
      </c>
      <c r="M358">
        <v>30786640</v>
      </c>
      <c r="O358" s="1">
        <v>45446</v>
      </c>
      <c r="P358">
        <v>171.917</v>
      </c>
      <c r="Q358">
        <v>173.89500000000001</v>
      </c>
      <c r="R358">
        <v>170.542</v>
      </c>
      <c r="S358">
        <v>172.54400000000001</v>
      </c>
      <c r="T358">
        <v>27558660</v>
      </c>
      <c r="V358" s="1">
        <v>45446</v>
      </c>
      <c r="W358">
        <v>447.58</v>
      </c>
      <c r="X358">
        <v>449.84</v>
      </c>
      <c r="Y358">
        <v>436.58</v>
      </c>
      <c r="Z358">
        <v>439.02</v>
      </c>
      <c r="AA358">
        <v>3967669</v>
      </c>
      <c r="AC358" s="1">
        <v>45446</v>
      </c>
      <c r="AD358">
        <v>234.62</v>
      </c>
      <c r="AE358">
        <v>240.99</v>
      </c>
      <c r="AF358">
        <v>230.21010000000001</v>
      </c>
      <c r="AG358">
        <v>236.62</v>
      </c>
      <c r="AH358">
        <v>19962737</v>
      </c>
      <c r="AJ358" s="1">
        <v>45446</v>
      </c>
      <c r="AK358">
        <v>131.96</v>
      </c>
      <c r="AL358">
        <v>132.874</v>
      </c>
      <c r="AM358">
        <v>129.09</v>
      </c>
      <c r="AN358">
        <v>132.02199999999999</v>
      </c>
      <c r="AO358">
        <v>9538510</v>
      </c>
      <c r="AQ358" s="1">
        <v>45446</v>
      </c>
      <c r="AR358">
        <v>148.66300000000001</v>
      </c>
      <c r="AS358">
        <v>148.97999999999999</v>
      </c>
      <c r="AT358">
        <v>146.20500000000001</v>
      </c>
      <c r="AU358">
        <v>148.16300000000001</v>
      </c>
      <c r="AV358">
        <v>5840225</v>
      </c>
      <c r="AX358" s="1">
        <v>45446</v>
      </c>
      <c r="AY358">
        <v>145.74</v>
      </c>
      <c r="AZ358">
        <v>146.96</v>
      </c>
      <c r="BA358">
        <v>144.36000000000001</v>
      </c>
      <c r="BB358">
        <v>146.25</v>
      </c>
      <c r="BC358">
        <v>3843406</v>
      </c>
      <c r="BE358" s="1">
        <v>45446</v>
      </c>
      <c r="BF358">
        <v>174.5</v>
      </c>
      <c r="BG358">
        <v>178.47</v>
      </c>
      <c r="BH358">
        <v>171.18</v>
      </c>
      <c r="BI358">
        <v>173.08</v>
      </c>
      <c r="BJ358">
        <v>7801563</v>
      </c>
      <c r="BL358" s="1">
        <v>45446</v>
      </c>
      <c r="BM358">
        <v>287.25</v>
      </c>
      <c r="BN358">
        <v>289.62</v>
      </c>
      <c r="BO358">
        <v>282.51</v>
      </c>
      <c r="BP358">
        <v>286.22000000000003</v>
      </c>
      <c r="BQ358">
        <v>752050</v>
      </c>
      <c r="BS358" s="1">
        <v>45446</v>
      </c>
      <c r="BT358">
        <v>522.37300000000005</v>
      </c>
      <c r="BU358">
        <v>522.65899999999999</v>
      </c>
      <c r="BV358">
        <v>516.03300000000002</v>
      </c>
      <c r="BW358">
        <v>521.16899999999998</v>
      </c>
      <c r="BX358">
        <v>47431689</v>
      </c>
    </row>
    <row r="359" spans="1:76" x14ac:dyDescent="0.45">
      <c r="A359" s="1">
        <v>45447</v>
      </c>
      <c r="B359">
        <v>477</v>
      </c>
      <c r="C359">
        <v>478.89</v>
      </c>
      <c r="D359">
        <v>473.23219999999998</v>
      </c>
      <c r="E359">
        <v>476.99</v>
      </c>
      <c r="F359">
        <v>7088718</v>
      </c>
      <c r="H359" s="1">
        <v>45447</v>
      </c>
      <c r="I359">
        <v>177.64</v>
      </c>
      <c r="J359">
        <v>179.82</v>
      </c>
      <c r="K359">
        <v>176.44</v>
      </c>
      <c r="L359">
        <v>179.34</v>
      </c>
      <c r="M359">
        <v>27198388</v>
      </c>
      <c r="O359" s="1">
        <v>45447</v>
      </c>
      <c r="P359">
        <v>172.654</v>
      </c>
      <c r="Q359">
        <v>173.21700000000001</v>
      </c>
      <c r="R359">
        <v>171.26900000000001</v>
      </c>
      <c r="S359">
        <v>173.16300000000001</v>
      </c>
      <c r="T359">
        <v>26977037</v>
      </c>
      <c r="V359" s="1">
        <v>45447</v>
      </c>
      <c r="W359">
        <v>442.82</v>
      </c>
      <c r="X359">
        <v>450.12</v>
      </c>
      <c r="Y359">
        <v>441.59</v>
      </c>
      <c r="Z359">
        <v>448.37</v>
      </c>
      <c r="AA359">
        <v>3183594</v>
      </c>
      <c r="AC359" s="1">
        <v>45447</v>
      </c>
      <c r="AD359">
        <v>235.72</v>
      </c>
      <c r="AE359">
        <v>240.5899</v>
      </c>
      <c r="AF359">
        <v>232.2</v>
      </c>
      <c r="AG359">
        <v>234.86</v>
      </c>
      <c r="AH359">
        <v>11197479</v>
      </c>
      <c r="AJ359" s="1">
        <v>45447</v>
      </c>
      <c r="AK359">
        <v>131.72</v>
      </c>
      <c r="AL359">
        <v>134.91999999999999</v>
      </c>
      <c r="AM359">
        <v>131.20400000000001</v>
      </c>
      <c r="AN359">
        <v>134.4</v>
      </c>
      <c r="AO359">
        <v>12455800</v>
      </c>
      <c r="AQ359" s="1">
        <v>45447</v>
      </c>
      <c r="AR359">
        <v>148.51</v>
      </c>
      <c r="AS359">
        <v>150.53</v>
      </c>
      <c r="AT359">
        <v>148.37</v>
      </c>
      <c r="AU359">
        <v>149.648</v>
      </c>
      <c r="AV359">
        <v>4132753</v>
      </c>
      <c r="AX359" s="1">
        <v>45447</v>
      </c>
      <c r="AY359">
        <v>145.82</v>
      </c>
      <c r="AZ359">
        <v>147.91999999999999</v>
      </c>
      <c r="BA359">
        <v>145.44</v>
      </c>
      <c r="BB359">
        <v>147.08000000000001</v>
      </c>
      <c r="BC359">
        <v>3048535</v>
      </c>
      <c r="BE359" s="1">
        <v>45447</v>
      </c>
      <c r="BF359">
        <v>173.08</v>
      </c>
      <c r="BG359">
        <v>178.85</v>
      </c>
      <c r="BH359">
        <v>173.07</v>
      </c>
      <c r="BI359">
        <v>177.91</v>
      </c>
      <c r="BJ359">
        <v>7238158</v>
      </c>
      <c r="BL359" s="1">
        <v>45447</v>
      </c>
      <c r="BM359">
        <v>284.51</v>
      </c>
      <c r="BN359">
        <v>285.35000000000002</v>
      </c>
      <c r="BO359">
        <v>280.18</v>
      </c>
      <c r="BP359">
        <v>280.60000000000002</v>
      </c>
      <c r="BQ359">
        <v>699775</v>
      </c>
      <c r="BS359" s="1">
        <v>45447</v>
      </c>
      <c r="BT359">
        <v>519.846</v>
      </c>
      <c r="BU359">
        <v>522.50199999999995</v>
      </c>
      <c r="BV359">
        <v>518.36400000000003</v>
      </c>
      <c r="BW359">
        <v>521.75099999999998</v>
      </c>
      <c r="BX359">
        <v>35073364</v>
      </c>
    </row>
    <row r="360" spans="1:76" x14ac:dyDescent="0.45">
      <c r="A360" s="1">
        <v>45448</v>
      </c>
      <c r="B360">
        <v>484.45</v>
      </c>
      <c r="C360">
        <v>496.65</v>
      </c>
      <c r="D360">
        <v>483.91</v>
      </c>
      <c r="E360">
        <v>495.06</v>
      </c>
      <c r="F360">
        <v>15690484</v>
      </c>
      <c r="H360" s="1">
        <v>45448</v>
      </c>
      <c r="I360">
        <v>180.1</v>
      </c>
      <c r="J360">
        <v>181.5</v>
      </c>
      <c r="K360">
        <v>178.75</v>
      </c>
      <c r="L360">
        <v>181.28</v>
      </c>
      <c r="M360">
        <v>32116394</v>
      </c>
      <c r="O360" s="1">
        <v>45448</v>
      </c>
      <c r="P360">
        <v>174.56700000000001</v>
      </c>
      <c r="Q360">
        <v>176.006</v>
      </c>
      <c r="R360">
        <v>173.30600000000001</v>
      </c>
      <c r="S360">
        <v>174.77699999999999</v>
      </c>
      <c r="T360">
        <v>22148519</v>
      </c>
      <c r="V360" s="1">
        <v>45448</v>
      </c>
      <c r="W360">
        <v>449.19</v>
      </c>
      <c r="X360">
        <v>458.6</v>
      </c>
      <c r="Y360">
        <v>448.37</v>
      </c>
      <c r="Z360">
        <v>455.8</v>
      </c>
      <c r="AA360">
        <v>3295029</v>
      </c>
      <c r="AC360" s="1">
        <v>45448</v>
      </c>
      <c r="AD360">
        <v>235.64</v>
      </c>
      <c r="AE360">
        <v>236.92</v>
      </c>
      <c r="AF360">
        <v>231.55</v>
      </c>
      <c r="AG360">
        <v>236.53</v>
      </c>
      <c r="AH360">
        <v>10772093</v>
      </c>
      <c r="AJ360" s="1">
        <v>45448</v>
      </c>
      <c r="AK360">
        <v>136.69</v>
      </c>
      <c r="AL360">
        <v>141.14400000000001</v>
      </c>
      <c r="AM360">
        <v>135.238</v>
      </c>
      <c r="AN360">
        <v>140.822</v>
      </c>
      <c r="AO360">
        <v>13989740</v>
      </c>
      <c r="AQ360" s="1">
        <v>45448</v>
      </c>
      <c r="AR360">
        <v>149.94999999999999</v>
      </c>
      <c r="AS360">
        <v>151.09</v>
      </c>
      <c r="AT360">
        <v>147.78100000000001</v>
      </c>
      <c r="AU360">
        <v>150.81700000000001</v>
      </c>
      <c r="AV360">
        <v>3621893</v>
      </c>
      <c r="AX360" s="1">
        <v>45448</v>
      </c>
      <c r="AY360">
        <v>147.97999999999999</v>
      </c>
      <c r="AZ360">
        <v>148.69999999999999</v>
      </c>
      <c r="BA360">
        <v>145.14099999999999</v>
      </c>
      <c r="BB360">
        <v>145.78</v>
      </c>
      <c r="BC360">
        <v>3121512</v>
      </c>
      <c r="BE360" s="1">
        <v>45448</v>
      </c>
      <c r="BF360">
        <v>179.02</v>
      </c>
      <c r="BG360">
        <v>181.17</v>
      </c>
      <c r="BH360">
        <v>178.27</v>
      </c>
      <c r="BI360">
        <v>180.27</v>
      </c>
      <c r="BJ360">
        <v>8973506</v>
      </c>
      <c r="BL360" s="1">
        <v>45448</v>
      </c>
      <c r="BM360">
        <v>281.3</v>
      </c>
      <c r="BN360">
        <v>281.41000000000003</v>
      </c>
      <c r="BO360">
        <v>276.08999999999997</v>
      </c>
      <c r="BP360">
        <v>278.10000000000002</v>
      </c>
      <c r="BQ360">
        <v>740836</v>
      </c>
      <c r="BS360" s="1">
        <v>45448</v>
      </c>
      <c r="BT360">
        <v>524.101</v>
      </c>
      <c r="BU360">
        <v>527.97199999999998</v>
      </c>
      <c r="BV360">
        <v>522.08199999999999</v>
      </c>
      <c r="BW360">
        <v>527.952</v>
      </c>
      <c r="BX360">
        <v>48216210</v>
      </c>
    </row>
    <row r="361" spans="1:76" x14ac:dyDescent="0.45">
      <c r="A361" s="1">
        <v>45449</v>
      </c>
      <c r="B361">
        <v>492.98</v>
      </c>
      <c r="C361">
        <v>502.82</v>
      </c>
      <c r="D361">
        <v>490.89</v>
      </c>
      <c r="E361">
        <v>493.76</v>
      </c>
      <c r="F361">
        <v>10667339</v>
      </c>
      <c r="H361" s="1">
        <v>45449</v>
      </c>
      <c r="I361">
        <v>181.745</v>
      </c>
      <c r="J361">
        <v>185</v>
      </c>
      <c r="K361">
        <v>181.49</v>
      </c>
      <c r="L361">
        <v>185</v>
      </c>
      <c r="M361">
        <v>31371151</v>
      </c>
      <c r="O361" s="1">
        <v>45449</v>
      </c>
      <c r="P361">
        <v>175.25899999999999</v>
      </c>
      <c r="Q361">
        <v>176.511</v>
      </c>
      <c r="R361">
        <v>175.11500000000001</v>
      </c>
      <c r="S361">
        <v>176.09100000000001</v>
      </c>
      <c r="T361">
        <v>23335300</v>
      </c>
      <c r="V361" s="1">
        <v>45449</v>
      </c>
      <c r="W361">
        <v>457.7</v>
      </c>
      <c r="X361">
        <v>467.85149999999999</v>
      </c>
      <c r="Y361">
        <v>456.87</v>
      </c>
      <c r="Z361">
        <v>458.13</v>
      </c>
      <c r="AA361">
        <v>3234970</v>
      </c>
      <c r="AC361" s="1">
        <v>45449</v>
      </c>
      <c r="AD361">
        <v>239.88</v>
      </c>
      <c r="AE361">
        <v>246.75</v>
      </c>
      <c r="AF361">
        <v>239.45</v>
      </c>
      <c r="AG361">
        <v>242.76</v>
      </c>
      <c r="AH361">
        <v>11693763</v>
      </c>
      <c r="AJ361" s="1">
        <v>45449</v>
      </c>
      <c r="AK361">
        <v>141.24600000000001</v>
      </c>
      <c r="AL361">
        <v>142.47200000000001</v>
      </c>
      <c r="AM361">
        <v>139.946</v>
      </c>
      <c r="AN361">
        <v>140.63200000000001</v>
      </c>
      <c r="AO361">
        <v>7054375</v>
      </c>
      <c r="AQ361" s="1">
        <v>45449</v>
      </c>
      <c r="AR361">
        <v>150.81700000000001</v>
      </c>
      <c r="AS361">
        <v>151.756</v>
      </c>
      <c r="AT361">
        <v>149.59399999999999</v>
      </c>
      <c r="AU361">
        <v>149.99</v>
      </c>
      <c r="AV361">
        <v>3720072</v>
      </c>
      <c r="AX361" s="1">
        <v>45449</v>
      </c>
      <c r="AY361">
        <v>145.51</v>
      </c>
      <c r="AZ361">
        <v>148.79</v>
      </c>
      <c r="BA361">
        <v>145.155</v>
      </c>
      <c r="BB361">
        <v>147</v>
      </c>
      <c r="BC361">
        <v>3463102</v>
      </c>
      <c r="BE361" s="1">
        <v>45449</v>
      </c>
      <c r="BF361">
        <v>180.27</v>
      </c>
      <c r="BG361">
        <v>182.67</v>
      </c>
      <c r="BH361">
        <v>179.4</v>
      </c>
      <c r="BI361">
        <v>179.77</v>
      </c>
      <c r="BJ361">
        <v>7651319</v>
      </c>
      <c r="BL361" s="1">
        <v>45449</v>
      </c>
      <c r="BM361">
        <v>277.52999999999997</v>
      </c>
      <c r="BN361">
        <v>286.37</v>
      </c>
      <c r="BO361">
        <v>277.52999999999997</v>
      </c>
      <c r="BP361">
        <v>279.36</v>
      </c>
      <c r="BQ361">
        <v>783056</v>
      </c>
      <c r="BS361" s="1">
        <v>45449</v>
      </c>
      <c r="BT361">
        <v>528.25800000000004</v>
      </c>
      <c r="BU361">
        <v>528.69200000000001</v>
      </c>
      <c r="BV361">
        <v>525.98699999999997</v>
      </c>
      <c r="BW361">
        <v>527.94200000000001</v>
      </c>
      <c r="BX361">
        <v>31200570</v>
      </c>
    </row>
    <row r="362" spans="1:76" x14ac:dyDescent="0.45">
      <c r="A362" s="1">
        <v>45450</v>
      </c>
      <c r="B362">
        <v>495.91</v>
      </c>
      <c r="C362">
        <v>498.91</v>
      </c>
      <c r="D362">
        <v>490.17009999999999</v>
      </c>
      <c r="E362">
        <v>492.96</v>
      </c>
      <c r="F362">
        <v>9380745</v>
      </c>
      <c r="H362" s="1">
        <v>45450</v>
      </c>
      <c r="I362">
        <v>184.9</v>
      </c>
      <c r="J362">
        <v>186.28880000000001</v>
      </c>
      <c r="K362">
        <v>183.36</v>
      </c>
      <c r="L362">
        <v>184.3</v>
      </c>
      <c r="M362">
        <v>28021473</v>
      </c>
      <c r="O362" s="1">
        <v>45450</v>
      </c>
      <c r="P362">
        <v>176.411</v>
      </c>
      <c r="Q362">
        <v>177.22800000000001</v>
      </c>
      <c r="R362">
        <v>173.67</v>
      </c>
      <c r="S362">
        <v>173.83</v>
      </c>
      <c r="T362">
        <v>19732673</v>
      </c>
      <c r="V362" s="1">
        <v>45450</v>
      </c>
      <c r="W362">
        <v>458.13</v>
      </c>
      <c r="X362">
        <v>468.93</v>
      </c>
      <c r="Y362">
        <v>458.13</v>
      </c>
      <c r="Z362">
        <v>465.43</v>
      </c>
      <c r="AA362">
        <v>2684170</v>
      </c>
      <c r="AC362" s="1">
        <v>45450</v>
      </c>
      <c r="AD362">
        <v>242.33</v>
      </c>
      <c r="AE362">
        <v>243.9299</v>
      </c>
      <c r="AF362">
        <v>240.2884</v>
      </c>
      <c r="AG362">
        <v>241.85</v>
      </c>
      <c r="AH362">
        <v>6883831</v>
      </c>
      <c r="AJ362" s="1">
        <v>45450</v>
      </c>
      <c r="AK362">
        <v>140.102</v>
      </c>
      <c r="AL362">
        <v>140.798</v>
      </c>
      <c r="AM362">
        <v>137.702</v>
      </c>
      <c r="AN362">
        <v>139.762</v>
      </c>
      <c r="AO362">
        <v>5613515</v>
      </c>
      <c r="AQ362" s="1">
        <v>45450</v>
      </c>
      <c r="AR362">
        <v>149.43700000000001</v>
      </c>
      <c r="AS362">
        <v>150.73699999999999</v>
      </c>
      <c r="AT362">
        <v>148.756</v>
      </c>
      <c r="AU362">
        <v>150.45500000000001</v>
      </c>
      <c r="AV362">
        <v>4089884</v>
      </c>
      <c r="AX362" s="1">
        <v>45450</v>
      </c>
      <c r="AY362">
        <v>146.19999999999999</v>
      </c>
      <c r="AZ362">
        <v>147.03</v>
      </c>
      <c r="BA362">
        <v>145.38</v>
      </c>
      <c r="BB362">
        <v>146.66</v>
      </c>
      <c r="BC362">
        <v>2595555</v>
      </c>
      <c r="BE362" s="1">
        <v>45450</v>
      </c>
      <c r="BF362">
        <v>179.52</v>
      </c>
      <c r="BG362">
        <v>180.66</v>
      </c>
      <c r="BH362">
        <v>179.27</v>
      </c>
      <c r="BI362">
        <v>179.82</v>
      </c>
      <c r="BJ362">
        <v>5994331</v>
      </c>
      <c r="BL362" s="1">
        <v>45450</v>
      </c>
      <c r="BM362">
        <v>276.77</v>
      </c>
      <c r="BN362">
        <v>280.77</v>
      </c>
      <c r="BO362">
        <v>275.77999999999997</v>
      </c>
      <c r="BP362">
        <v>276.83</v>
      </c>
      <c r="BQ362">
        <v>945476</v>
      </c>
      <c r="BS362" s="1">
        <v>45450</v>
      </c>
      <c r="BT362">
        <v>526.95500000000004</v>
      </c>
      <c r="BU362">
        <v>530.14400000000001</v>
      </c>
      <c r="BV362">
        <v>525.84299999999996</v>
      </c>
      <c r="BW362">
        <v>527.29999999999995</v>
      </c>
      <c r="BX362">
        <v>43774560</v>
      </c>
    </row>
    <row r="363" spans="1:76" x14ac:dyDescent="0.45">
      <c r="A363" s="1">
        <v>45453</v>
      </c>
      <c r="B363">
        <v>493.86</v>
      </c>
      <c r="C363">
        <v>502.66</v>
      </c>
      <c r="D363">
        <v>493.41</v>
      </c>
      <c r="E363">
        <v>502.6</v>
      </c>
      <c r="F363">
        <v>11236919</v>
      </c>
      <c r="H363" s="1">
        <v>45453</v>
      </c>
      <c r="I363">
        <v>184.07</v>
      </c>
      <c r="J363">
        <v>187.23</v>
      </c>
      <c r="K363">
        <v>183.79</v>
      </c>
      <c r="L363">
        <v>187.06</v>
      </c>
      <c r="M363">
        <v>34494498</v>
      </c>
      <c r="O363" s="1">
        <v>45453</v>
      </c>
      <c r="P363">
        <v>174.53800000000001</v>
      </c>
      <c r="Q363">
        <v>176.62299999999999</v>
      </c>
      <c r="R363">
        <v>172.333</v>
      </c>
      <c r="S363">
        <v>174.578</v>
      </c>
      <c r="T363">
        <v>23838060</v>
      </c>
      <c r="V363" s="1">
        <v>45453</v>
      </c>
      <c r="W363">
        <v>453.84</v>
      </c>
      <c r="X363">
        <v>462.23</v>
      </c>
      <c r="Y363">
        <v>451.51</v>
      </c>
      <c r="Z363">
        <v>459.94</v>
      </c>
      <c r="AA363">
        <v>3212350</v>
      </c>
      <c r="AC363" s="1">
        <v>45453</v>
      </c>
      <c r="AD363">
        <v>241.79</v>
      </c>
      <c r="AE363">
        <v>243.64</v>
      </c>
      <c r="AF363">
        <v>240.43</v>
      </c>
      <c r="AG363">
        <v>241.84</v>
      </c>
      <c r="AH363">
        <v>7660118</v>
      </c>
      <c r="AJ363" s="1">
        <v>45453</v>
      </c>
      <c r="AK363">
        <v>139.464</v>
      </c>
      <c r="AL363">
        <v>142.12799999999999</v>
      </c>
      <c r="AM363">
        <v>138.71199999999999</v>
      </c>
      <c r="AN363">
        <v>141.83000000000001</v>
      </c>
      <c r="AO363">
        <v>4653800</v>
      </c>
      <c r="AQ363" s="1">
        <v>45453</v>
      </c>
      <c r="AR363">
        <v>150.15799999999999</v>
      </c>
      <c r="AS363">
        <v>150.15799999999999</v>
      </c>
      <c r="AT363">
        <v>147.83500000000001</v>
      </c>
      <c r="AU363">
        <v>149.49299999999999</v>
      </c>
      <c r="AV363">
        <v>5747512</v>
      </c>
      <c r="AX363" s="1">
        <v>45453</v>
      </c>
      <c r="AY363">
        <v>146.01</v>
      </c>
      <c r="AZ363">
        <v>148.32</v>
      </c>
      <c r="BA363">
        <v>146</v>
      </c>
      <c r="BB363">
        <v>148.07</v>
      </c>
      <c r="BC363">
        <v>3080317</v>
      </c>
      <c r="BE363" s="1">
        <v>45453</v>
      </c>
      <c r="BF363">
        <v>179.93</v>
      </c>
      <c r="BG363">
        <v>182.31</v>
      </c>
      <c r="BH363">
        <v>179.25</v>
      </c>
      <c r="BI363">
        <v>180.69</v>
      </c>
      <c r="BJ363">
        <v>6775052</v>
      </c>
      <c r="BL363" s="1">
        <v>45453</v>
      </c>
      <c r="BM363">
        <v>275.36</v>
      </c>
      <c r="BN363">
        <v>276.62</v>
      </c>
      <c r="BO363">
        <v>272.60000000000002</v>
      </c>
      <c r="BP363">
        <v>276.07</v>
      </c>
      <c r="BQ363">
        <v>889339</v>
      </c>
      <c r="BS363" s="1">
        <v>45453</v>
      </c>
      <c r="BT363">
        <v>526.48</v>
      </c>
      <c r="BU363">
        <v>529.255</v>
      </c>
      <c r="BV363">
        <v>525.87699999999995</v>
      </c>
      <c r="BW363">
        <v>528.92899999999997</v>
      </c>
      <c r="BX363">
        <v>36183909</v>
      </c>
    </row>
    <row r="364" spans="1:76" x14ac:dyDescent="0.45">
      <c r="A364" s="1">
        <v>45454</v>
      </c>
      <c r="B364">
        <v>500.16</v>
      </c>
      <c r="C364">
        <v>507.6</v>
      </c>
      <c r="D364">
        <v>498.27</v>
      </c>
      <c r="E364">
        <v>507.47</v>
      </c>
      <c r="F364">
        <v>9673715</v>
      </c>
      <c r="H364" s="1">
        <v>45454</v>
      </c>
      <c r="I364">
        <v>187.06</v>
      </c>
      <c r="J364">
        <v>187.77</v>
      </c>
      <c r="K364">
        <v>184.53729999999999</v>
      </c>
      <c r="L364">
        <v>187.23</v>
      </c>
      <c r="M364">
        <v>27265108</v>
      </c>
      <c r="O364" s="1">
        <v>45454</v>
      </c>
      <c r="P364">
        <v>175.785</v>
      </c>
      <c r="Q364">
        <v>176.404</v>
      </c>
      <c r="R364">
        <v>173.34100000000001</v>
      </c>
      <c r="S364">
        <v>176.184</v>
      </c>
      <c r="T364">
        <v>21593885</v>
      </c>
      <c r="V364" s="1">
        <v>45454</v>
      </c>
      <c r="W364">
        <v>456.91</v>
      </c>
      <c r="X364">
        <v>462.74</v>
      </c>
      <c r="Y364">
        <v>455.5</v>
      </c>
      <c r="Z364">
        <v>462.69</v>
      </c>
      <c r="AA364">
        <v>2723659</v>
      </c>
      <c r="AC364" s="1">
        <v>45454</v>
      </c>
      <c r="AD364">
        <v>241.16</v>
      </c>
      <c r="AE364">
        <v>243.75</v>
      </c>
      <c r="AF364">
        <v>236.26</v>
      </c>
      <c r="AG364">
        <v>240.99</v>
      </c>
      <c r="AH364">
        <v>7264354</v>
      </c>
      <c r="AJ364" s="1">
        <v>45454</v>
      </c>
      <c r="AK364">
        <v>142.346</v>
      </c>
      <c r="AL364">
        <v>143.80000000000001</v>
      </c>
      <c r="AM364">
        <v>141.374</v>
      </c>
      <c r="AN364">
        <v>142.40799999999999</v>
      </c>
      <c r="AO364">
        <v>5304910</v>
      </c>
      <c r="AQ364" s="1">
        <v>45454</v>
      </c>
      <c r="AR364">
        <v>148.874</v>
      </c>
      <c r="AS364">
        <v>150.72300000000001</v>
      </c>
      <c r="AT364">
        <v>148.46799999999999</v>
      </c>
      <c r="AU364">
        <v>149.49199999999999</v>
      </c>
      <c r="AV364">
        <v>5557409</v>
      </c>
      <c r="AX364" s="1">
        <v>45454</v>
      </c>
      <c r="AY364">
        <v>147.97</v>
      </c>
      <c r="AZ364">
        <v>148.79499999999999</v>
      </c>
      <c r="BA364">
        <v>146.47999999999999</v>
      </c>
      <c r="BB364">
        <v>147.75</v>
      </c>
      <c r="BC364">
        <v>3285755</v>
      </c>
      <c r="BE364" s="1">
        <v>45454</v>
      </c>
      <c r="BF364">
        <v>180.75</v>
      </c>
      <c r="BG364">
        <v>180.9</v>
      </c>
      <c r="BH364">
        <v>178.04</v>
      </c>
      <c r="BI364">
        <v>178.4</v>
      </c>
      <c r="BJ364">
        <v>7331020</v>
      </c>
      <c r="BL364" s="1">
        <v>45454</v>
      </c>
      <c r="BM364">
        <v>273.86</v>
      </c>
      <c r="BN364">
        <v>278.46499999999997</v>
      </c>
      <c r="BO364">
        <v>273.32</v>
      </c>
      <c r="BP364">
        <v>276.83</v>
      </c>
      <c r="BQ364">
        <v>792731</v>
      </c>
      <c r="BS364" s="1">
        <v>45454</v>
      </c>
      <c r="BT364">
        <v>527.36</v>
      </c>
      <c r="BU364">
        <v>530.26199999999994</v>
      </c>
      <c r="BV364">
        <v>525.36500000000001</v>
      </c>
      <c r="BW364">
        <v>530.20299999999997</v>
      </c>
      <c r="BX364">
        <v>36846392</v>
      </c>
    </row>
    <row r="365" spans="1:76" x14ac:dyDescent="0.45">
      <c r="A365" s="1">
        <v>45455</v>
      </c>
      <c r="B365">
        <v>513.99</v>
      </c>
      <c r="C365">
        <v>514.01</v>
      </c>
      <c r="D365">
        <v>504.47</v>
      </c>
      <c r="E365">
        <v>508.84</v>
      </c>
      <c r="F365">
        <v>11983227</v>
      </c>
      <c r="H365" s="1">
        <v>45455</v>
      </c>
      <c r="I365">
        <v>188.01499999999999</v>
      </c>
      <c r="J365">
        <v>188.35</v>
      </c>
      <c r="K365">
        <v>185.43</v>
      </c>
      <c r="L365">
        <v>186.89</v>
      </c>
      <c r="M365">
        <v>33984216</v>
      </c>
      <c r="O365" s="1">
        <v>45455</v>
      </c>
      <c r="P365">
        <v>177.81</v>
      </c>
      <c r="Q365">
        <v>179.965</v>
      </c>
      <c r="R365">
        <v>175.67599999999999</v>
      </c>
      <c r="S365">
        <v>177.351</v>
      </c>
      <c r="T365">
        <v>27933689</v>
      </c>
      <c r="V365" s="1">
        <v>45455</v>
      </c>
      <c r="W365">
        <v>470</v>
      </c>
      <c r="X365">
        <v>471.12</v>
      </c>
      <c r="Y365">
        <v>459.16</v>
      </c>
      <c r="Z365">
        <v>459.87</v>
      </c>
      <c r="AA365">
        <v>3647447</v>
      </c>
      <c r="AC365" s="1">
        <v>45455</v>
      </c>
      <c r="AD365">
        <v>240.56</v>
      </c>
      <c r="AE365">
        <v>242.2</v>
      </c>
      <c r="AF365">
        <v>234.89</v>
      </c>
      <c r="AG365">
        <v>235.8</v>
      </c>
      <c r="AH365">
        <v>10260116</v>
      </c>
      <c r="AJ365" s="1">
        <v>45455</v>
      </c>
      <c r="AK365">
        <v>144.452</v>
      </c>
      <c r="AL365">
        <v>145.9</v>
      </c>
      <c r="AM365">
        <v>144.166</v>
      </c>
      <c r="AN365">
        <v>144.30000000000001</v>
      </c>
      <c r="AO365">
        <v>6480625</v>
      </c>
      <c r="AQ365" s="1">
        <v>45455</v>
      </c>
      <c r="AR365">
        <v>150.215</v>
      </c>
      <c r="AS365">
        <v>154.346</v>
      </c>
      <c r="AT365">
        <v>150.215</v>
      </c>
      <c r="AU365">
        <v>152.953</v>
      </c>
      <c r="AV365">
        <v>6501157</v>
      </c>
      <c r="AX365" s="1">
        <v>45455</v>
      </c>
      <c r="AY365">
        <v>149.99</v>
      </c>
      <c r="AZ365">
        <v>150.29</v>
      </c>
      <c r="BA365">
        <v>148.62100000000001</v>
      </c>
      <c r="BB365">
        <v>149.32</v>
      </c>
      <c r="BC365">
        <v>3579847</v>
      </c>
      <c r="BE365" s="1">
        <v>45455</v>
      </c>
      <c r="BF365">
        <v>176.88</v>
      </c>
      <c r="BG365">
        <v>177.21</v>
      </c>
      <c r="BH365">
        <v>171.17500000000001</v>
      </c>
      <c r="BI365">
        <v>173.79</v>
      </c>
      <c r="BJ365">
        <v>10923074</v>
      </c>
      <c r="BL365" s="1">
        <v>45455</v>
      </c>
      <c r="BM365">
        <v>281.24</v>
      </c>
      <c r="BN365">
        <v>285.14999999999998</v>
      </c>
      <c r="BO365">
        <v>272.73</v>
      </c>
      <c r="BP365">
        <v>275.06</v>
      </c>
      <c r="BQ365">
        <v>1095324</v>
      </c>
      <c r="BS365" s="1">
        <v>45455</v>
      </c>
      <c r="BT365">
        <v>534.82500000000005</v>
      </c>
      <c r="BU365">
        <v>537.28300000000002</v>
      </c>
      <c r="BV365">
        <v>533.51199999999994</v>
      </c>
      <c r="BW365">
        <v>534.55700000000002</v>
      </c>
      <c r="BX365">
        <v>64056182</v>
      </c>
    </row>
    <row r="366" spans="1:76" x14ac:dyDescent="0.45">
      <c r="A366" s="1">
        <v>45456</v>
      </c>
      <c r="B366">
        <v>505.71</v>
      </c>
      <c r="C366">
        <v>509.36</v>
      </c>
      <c r="D366">
        <v>501.36</v>
      </c>
      <c r="E366">
        <v>504.1</v>
      </c>
      <c r="F366">
        <v>9954621</v>
      </c>
      <c r="H366" s="1">
        <v>45456</v>
      </c>
      <c r="I366">
        <v>186.09</v>
      </c>
      <c r="J366">
        <v>187.67</v>
      </c>
      <c r="K366">
        <v>182.666</v>
      </c>
      <c r="L366">
        <v>183.83</v>
      </c>
      <c r="M366">
        <v>39721545</v>
      </c>
      <c r="O366" s="1">
        <v>45456</v>
      </c>
      <c r="P366">
        <v>175.67599999999999</v>
      </c>
      <c r="Q366">
        <v>176.304</v>
      </c>
      <c r="R366">
        <v>174.44800000000001</v>
      </c>
      <c r="S366">
        <v>174.72800000000001</v>
      </c>
      <c r="T366">
        <v>20965050</v>
      </c>
      <c r="V366" s="1">
        <v>45456</v>
      </c>
      <c r="W366">
        <v>457.87</v>
      </c>
      <c r="X366">
        <v>462.38990000000001</v>
      </c>
      <c r="Y366">
        <v>453.5</v>
      </c>
      <c r="Z366">
        <v>458.74</v>
      </c>
      <c r="AA366">
        <v>8557963</v>
      </c>
      <c r="AC366" s="1">
        <v>45456</v>
      </c>
      <c r="AD366">
        <v>235.52</v>
      </c>
      <c r="AE366">
        <v>235.65</v>
      </c>
      <c r="AF366">
        <v>228.66</v>
      </c>
      <c r="AG366">
        <v>229.03</v>
      </c>
      <c r="AH366">
        <v>13566707</v>
      </c>
      <c r="AJ366" s="1">
        <v>45456</v>
      </c>
      <c r="AK366">
        <v>144.4</v>
      </c>
      <c r="AL366">
        <v>145.56399999999999</v>
      </c>
      <c r="AM366">
        <v>141.834</v>
      </c>
      <c r="AN366">
        <v>141.952</v>
      </c>
      <c r="AO366">
        <v>5596570</v>
      </c>
      <c r="AQ366" s="1">
        <v>45456</v>
      </c>
      <c r="AR366">
        <v>151.91200000000001</v>
      </c>
      <c r="AS366">
        <v>152.54900000000001</v>
      </c>
      <c r="AT366">
        <v>150.74600000000001</v>
      </c>
      <c r="AU366">
        <v>152.154</v>
      </c>
      <c r="AV366">
        <v>3896841</v>
      </c>
      <c r="AX366" s="1">
        <v>45456</v>
      </c>
      <c r="AY366">
        <v>148.99</v>
      </c>
      <c r="AZ366">
        <v>149</v>
      </c>
      <c r="BA366">
        <v>143.72999999999999</v>
      </c>
      <c r="BB366">
        <v>146.1</v>
      </c>
      <c r="BC366">
        <v>4450397</v>
      </c>
      <c r="BE366" s="1">
        <v>45456</v>
      </c>
      <c r="BF366">
        <v>174.18</v>
      </c>
      <c r="BG366">
        <v>175.4</v>
      </c>
      <c r="BH366">
        <v>173.18</v>
      </c>
      <c r="BI366">
        <v>175.11</v>
      </c>
      <c r="BJ366">
        <v>5444742</v>
      </c>
      <c r="BL366" s="1">
        <v>45456</v>
      </c>
      <c r="BM366">
        <v>274</v>
      </c>
      <c r="BN366">
        <v>274.99</v>
      </c>
      <c r="BO366">
        <v>273.04000000000002</v>
      </c>
      <c r="BP366">
        <v>274.17</v>
      </c>
      <c r="BQ366">
        <v>592188</v>
      </c>
      <c r="BS366" s="1">
        <v>45456</v>
      </c>
      <c r="BT366">
        <v>536.32500000000005</v>
      </c>
      <c r="BU366">
        <v>536.49800000000005</v>
      </c>
      <c r="BV366">
        <v>532.81100000000004</v>
      </c>
      <c r="BW366">
        <v>535.63400000000001</v>
      </c>
      <c r="BX366">
        <v>45330535</v>
      </c>
    </row>
    <row r="367" spans="1:76" x14ac:dyDescent="0.45">
      <c r="A367" s="1">
        <v>45457</v>
      </c>
      <c r="B367">
        <v>502.65</v>
      </c>
      <c r="C367">
        <v>507.15</v>
      </c>
      <c r="D367">
        <v>500.75</v>
      </c>
      <c r="E367">
        <v>504.16</v>
      </c>
      <c r="F367">
        <v>10243347</v>
      </c>
      <c r="H367" s="1">
        <v>45457</v>
      </c>
      <c r="I367">
        <v>183.08</v>
      </c>
      <c r="J367">
        <v>183.72</v>
      </c>
      <c r="K367">
        <v>182.23</v>
      </c>
      <c r="L367">
        <v>183.66</v>
      </c>
      <c r="M367">
        <v>25456410</v>
      </c>
      <c r="O367" s="1">
        <v>45457</v>
      </c>
      <c r="P367">
        <v>173.79</v>
      </c>
      <c r="Q367">
        <v>176.626</v>
      </c>
      <c r="R367">
        <v>173.72</v>
      </c>
      <c r="S367">
        <v>176.35400000000001</v>
      </c>
      <c r="T367">
        <v>18108254</v>
      </c>
      <c r="V367" s="1">
        <v>45457</v>
      </c>
      <c r="W367">
        <v>530.25</v>
      </c>
      <c r="X367">
        <v>534.45000000000005</v>
      </c>
      <c r="Y367">
        <v>521.88</v>
      </c>
      <c r="Z367">
        <v>525.30999999999995</v>
      </c>
      <c r="AA367">
        <v>14846614</v>
      </c>
      <c r="AC367" s="1">
        <v>45457</v>
      </c>
      <c r="AD367">
        <v>229.35</v>
      </c>
      <c r="AE367">
        <v>235.2499</v>
      </c>
      <c r="AF367">
        <v>229.2</v>
      </c>
      <c r="AG367">
        <v>231.94</v>
      </c>
      <c r="AH367">
        <v>8833734</v>
      </c>
      <c r="AJ367" s="1">
        <v>45457</v>
      </c>
      <c r="AK367">
        <v>143.12</v>
      </c>
      <c r="AL367">
        <v>146.1</v>
      </c>
      <c r="AM367">
        <v>143.12</v>
      </c>
      <c r="AN367">
        <v>145.71600000000001</v>
      </c>
      <c r="AO367">
        <v>4790150</v>
      </c>
      <c r="AQ367" s="1">
        <v>45457</v>
      </c>
      <c r="AR367">
        <v>151.399</v>
      </c>
      <c r="AS367">
        <v>152.42699999999999</v>
      </c>
      <c r="AT367">
        <v>150.495</v>
      </c>
      <c r="AU367">
        <v>152.27199999999999</v>
      </c>
      <c r="AV367">
        <v>3642416</v>
      </c>
      <c r="AX367" s="1">
        <v>45457</v>
      </c>
      <c r="AY367">
        <v>145.5</v>
      </c>
      <c r="AZ367">
        <v>146.05000000000001</v>
      </c>
      <c r="BA367">
        <v>144.28</v>
      </c>
      <c r="BB367">
        <v>145.97</v>
      </c>
      <c r="BC367">
        <v>2754612</v>
      </c>
      <c r="BE367" s="1">
        <v>45457</v>
      </c>
      <c r="BF367">
        <v>175.03</v>
      </c>
      <c r="BG367">
        <v>176.08</v>
      </c>
      <c r="BH367">
        <v>174.21</v>
      </c>
      <c r="BI367">
        <v>175.99</v>
      </c>
      <c r="BJ367">
        <v>4045187</v>
      </c>
      <c r="BL367" s="1">
        <v>45457</v>
      </c>
      <c r="BM367">
        <v>272.68</v>
      </c>
      <c r="BN367">
        <v>276.85000000000002</v>
      </c>
      <c r="BO367">
        <v>272.48500000000001</v>
      </c>
      <c r="BP367">
        <v>276.26</v>
      </c>
      <c r="BQ367">
        <v>920698</v>
      </c>
      <c r="BS367" s="1">
        <v>45457</v>
      </c>
      <c r="BT367">
        <v>534.08399999999995</v>
      </c>
      <c r="BU367">
        <v>535.98900000000003</v>
      </c>
      <c r="BV367">
        <v>533.06700000000001</v>
      </c>
      <c r="BW367">
        <v>535.96</v>
      </c>
      <c r="BX367">
        <v>40600041</v>
      </c>
    </row>
    <row r="368" spans="1:76" x14ac:dyDescent="0.45">
      <c r="A368" s="1">
        <v>45460</v>
      </c>
      <c r="B368">
        <v>501.67</v>
      </c>
      <c r="C368">
        <v>510.75</v>
      </c>
      <c r="D368">
        <v>496.01</v>
      </c>
      <c r="E368">
        <v>506.63</v>
      </c>
      <c r="F368">
        <v>11266601</v>
      </c>
      <c r="H368" s="1">
        <v>45460</v>
      </c>
      <c r="I368">
        <v>182.52</v>
      </c>
      <c r="J368">
        <v>185</v>
      </c>
      <c r="K368">
        <v>181.22</v>
      </c>
      <c r="L368">
        <v>184.06</v>
      </c>
      <c r="M368">
        <v>35601907</v>
      </c>
      <c r="O368" s="1">
        <v>45460</v>
      </c>
      <c r="P368">
        <v>175.02600000000001</v>
      </c>
      <c r="Q368">
        <v>177.92</v>
      </c>
      <c r="R368">
        <v>174.37799999999999</v>
      </c>
      <c r="S368">
        <v>176.80199999999999</v>
      </c>
      <c r="T368">
        <v>19667043</v>
      </c>
      <c r="V368" s="1">
        <v>45460</v>
      </c>
      <c r="W368">
        <v>525.51</v>
      </c>
      <c r="X368">
        <v>525.94000000000005</v>
      </c>
      <c r="Y368">
        <v>505.38</v>
      </c>
      <c r="Z368">
        <v>518.74</v>
      </c>
      <c r="AA368">
        <v>7163820</v>
      </c>
      <c r="AC368" s="1">
        <v>45460</v>
      </c>
      <c r="AD368">
        <v>230.28</v>
      </c>
      <c r="AE368">
        <v>231.84</v>
      </c>
      <c r="AF368">
        <v>227.77</v>
      </c>
      <c r="AG368">
        <v>230.48</v>
      </c>
      <c r="AH368">
        <v>10563678</v>
      </c>
      <c r="AJ368" s="1">
        <v>45460</v>
      </c>
      <c r="AK368">
        <v>144.684</v>
      </c>
      <c r="AL368">
        <v>145.86600000000001</v>
      </c>
      <c r="AM368">
        <v>143.809</v>
      </c>
      <c r="AN368">
        <v>145.1</v>
      </c>
      <c r="AO368">
        <v>5374710</v>
      </c>
      <c r="AQ368" s="1">
        <v>45460</v>
      </c>
      <c r="AR368">
        <v>153.04599999999999</v>
      </c>
      <c r="AS368">
        <v>156.17400000000001</v>
      </c>
      <c r="AT368">
        <v>152.08799999999999</v>
      </c>
      <c r="AU368">
        <v>155.97800000000001</v>
      </c>
      <c r="AV368">
        <v>4565610</v>
      </c>
      <c r="AX368" s="1">
        <v>45460</v>
      </c>
      <c r="AY368">
        <v>147</v>
      </c>
      <c r="AZ368">
        <v>150.12</v>
      </c>
      <c r="BA368">
        <v>146.77500000000001</v>
      </c>
      <c r="BB368">
        <v>149.5</v>
      </c>
      <c r="BC368">
        <v>5158771</v>
      </c>
      <c r="BE368" s="1">
        <v>45460</v>
      </c>
      <c r="BF368">
        <v>175.99</v>
      </c>
      <c r="BG368">
        <v>178.82499999999999</v>
      </c>
      <c r="BH368">
        <v>174.81</v>
      </c>
      <c r="BI368">
        <v>177.38</v>
      </c>
      <c r="BJ368">
        <v>6591864</v>
      </c>
      <c r="BL368" s="1">
        <v>45460</v>
      </c>
      <c r="BM368">
        <v>275</v>
      </c>
      <c r="BN368">
        <v>286.26</v>
      </c>
      <c r="BO368">
        <v>273.58499999999998</v>
      </c>
      <c r="BP368">
        <v>285.95</v>
      </c>
      <c r="BQ368">
        <v>1326450</v>
      </c>
      <c r="BS368" s="1">
        <v>45460</v>
      </c>
      <c r="BT368">
        <v>535.26800000000003</v>
      </c>
      <c r="BU368">
        <v>541.63699999999994</v>
      </c>
      <c r="BV368">
        <v>534.803</v>
      </c>
      <c r="BW368">
        <v>540.226</v>
      </c>
      <c r="BX368">
        <v>56550017</v>
      </c>
    </row>
    <row r="369" spans="1:76" x14ac:dyDescent="0.45">
      <c r="A369" s="1">
        <v>45461</v>
      </c>
      <c r="B369">
        <v>504.56</v>
      </c>
      <c r="C369">
        <v>506</v>
      </c>
      <c r="D369">
        <v>495.02</v>
      </c>
      <c r="E369">
        <v>499.49</v>
      </c>
      <c r="F369">
        <v>13060425</v>
      </c>
      <c r="H369" s="1">
        <v>45461</v>
      </c>
      <c r="I369">
        <v>183.73500000000001</v>
      </c>
      <c r="J369">
        <v>184.29</v>
      </c>
      <c r="K369">
        <v>181.43</v>
      </c>
      <c r="L369">
        <v>182.81</v>
      </c>
      <c r="M369">
        <v>36659157</v>
      </c>
      <c r="O369" s="1">
        <v>45461</v>
      </c>
      <c r="P369">
        <v>176.702</v>
      </c>
      <c r="Q369">
        <v>176.947</v>
      </c>
      <c r="R369">
        <v>173.67400000000001</v>
      </c>
      <c r="S369">
        <v>174.65799999999999</v>
      </c>
      <c r="T369">
        <v>21923975</v>
      </c>
      <c r="V369" s="1">
        <v>45461</v>
      </c>
      <c r="W369">
        <v>514.71</v>
      </c>
      <c r="X369">
        <v>530.37</v>
      </c>
      <c r="Y369">
        <v>513.13</v>
      </c>
      <c r="Z369">
        <v>522.25</v>
      </c>
      <c r="AA369">
        <v>4225943</v>
      </c>
      <c r="AC369" s="1">
        <v>45461</v>
      </c>
      <c r="AD369">
        <v>230.48</v>
      </c>
      <c r="AE369">
        <v>232.29</v>
      </c>
      <c r="AF369">
        <v>229.23</v>
      </c>
      <c r="AG369">
        <v>231.81</v>
      </c>
      <c r="AH369">
        <v>7119770</v>
      </c>
      <c r="AJ369" s="1">
        <v>45461</v>
      </c>
      <c r="AK369">
        <v>144.572</v>
      </c>
      <c r="AL369">
        <v>146.904</v>
      </c>
      <c r="AM369">
        <v>144.154</v>
      </c>
      <c r="AN369">
        <v>146.03399999999999</v>
      </c>
      <c r="AO369">
        <v>5931915</v>
      </c>
      <c r="AQ369" s="1">
        <v>45461</v>
      </c>
      <c r="AR369">
        <v>156.16300000000001</v>
      </c>
      <c r="AS369">
        <v>157.40199999999999</v>
      </c>
      <c r="AT369">
        <v>155.36199999999999</v>
      </c>
      <c r="AU369">
        <v>156.77199999999999</v>
      </c>
      <c r="AV369">
        <v>4558818</v>
      </c>
      <c r="AX369" s="1">
        <v>45461</v>
      </c>
      <c r="AY369">
        <v>149.9</v>
      </c>
      <c r="AZ369">
        <v>150.54900000000001</v>
      </c>
      <c r="BA369">
        <v>146.9</v>
      </c>
      <c r="BB369">
        <v>147.29</v>
      </c>
      <c r="BC369">
        <v>3316730</v>
      </c>
      <c r="BE369" s="1">
        <v>45461</v>
      </c>
      <c r="BF369">
        <v>177.87</v>
      </c>
      <c r="BG369">
        <v>178.25</v>
      </c>
      <c r="BH369">
        <v>175.57</v>
      </c>
      <c r="BI369">
        <v>177.61</v>
      </c>
      <c r="BJ369">
        <v>5711985</v>
      </c>
      <c r="BL369" s="1">
        <v>45461</v>
      </c>
      <c r="BM369">
        <v>284.52999999999997</v>
      </c>
      <c r="BN369">
        <v>292.55</v>
      </c>
      <c r="BO369">
        <v>277.39</v>
      </c>
      <c r="BP369">
        <v>277.62</v>
      </c>
      <c r="BQ369">
        <v>1063385</v>
      </c>
      <c r="BS369" s="1">
        <v>45461</v>
      </c>
      <c r="BT369">
        <v>540.28499999999997</v>
      </c>
      <c r="BU369">
        <v>541.72699999999998</v>
      </c>
      <c r="BV369">
        <v>539.86</v>
      </c>
      <c r="BW369">
        <v>541.59799999999996</v>
      </c>
      <c r="BX369">
        <v>41902934</v>
      </c>
    </row>
    <row r="370" spans="1:76" x14ac:dyDescent="0.45">
      <c r="A370" s="1">
        <v>45463</v>
      </c>
      <c r="B370">
        <v>502</v>
      </c>
      <c r="C370">
        <v>503.67</v>
      </c>
      <c r="D370">
        <v>496.77</v>
      </c>
      <c r="E370">
        <v>501.7</v>
      </c>
      <c r="F370">
        <v>11801182</v>
      </c>
      <c r="H370" s="1">
        <v>45463</v>
      </c>
      <c r="I370">
        <v>182.91</v>
      </c>
      <c r="J370">
        <v>186.51</v>
      </c>
      <c r="K370">
        <v>182.72</v>
      </c>
      <c r="L370">
        <v>186.1</v>
      </c>
      <c r="M370">
        <v>44726779</v>
      </c>
      <c r="O370" s="1">
        <v>45463</v>
      </c>
      <c r="P370">
        <v>174.93799999999999</v>
      </c>
      <c r="Q370">
        <v>176.852</v>
      </c>
      <c r="R370">
        <v>174.55799999999999</v>
      </c>
      <c r="S370">
        <v>175.864</v>
      </c>
      <c r="T370">
        <v>20209972</v>
      </c>
      <c r="V370" s="1">
        <v>45463</v>
      </c>
      <c r="W370">
        <v>527.66499999999996</v>
      </c>
      <c r="X370">
        <v>533.23</v>
      </c>
      <c r="Y370">
        <v>520.4</v>
      </c>
      <c r="Z370">
        <v>522.95000000000005</v>
      </c>
      <c r="AA370">
        <v>5752373</v>
      </c>
      <c r="AC370" s="1">
        <v>45463</v>
      </c>
      <c r="AD370">
        <v>232.85</v>
      </c>
      <c r="AE370">
        <v>243.77</v>
      </c>
      <c r="AF370">
        <v>232.85</v>
      </c>
      <c r="AG370">
        <v>241.8</v>
      </c>
      <c r="AH370">
        <v>14809627</v>
      </c>
      <c r="AJ370" s="1">
        <v>45463</v>
      </c>
      <c r="AK370">
        <v>148.4</v>
      </c>
      <c r="AL370">
        <v>148.452</v>
      </c>
      <c r="AM370">
        <v>145.88300000000001</v>
      </c>
      <c r="AN370">
        <v>146.86199999999999</v>
      </c>
      <c r="AO370">
        <v>5920890</v>
      </c>
      <c r="AQ370" s="1">
        <v>45463</v>
      </c>
      <c r="AR370">
        <v>157.63300000000001</v>
      </c>
      <c r="AS370">
        <v>158.005</v>
      </c>
      <c r="AT370">
        <v>156.30199999999999</v>
      </c>
      <c r="AU370">
        <v>156.72800000000001</v>
      </c>
      <c r="AV370">
        <v>5374479</v>
      </c>
      <c r="AX370" s="1">
        <v>45463</v>
      </c>
      <c r="AY370">
        <v>147.77000000000001</v>
      </c>
      <c r="AZ370">
        <v>149.75</v>
      </c>
      <c r="BA370">
        <v>147.6</v>
      </c>
      <c r="BB370">
        <v>147.88</v>
      </c>
      <c r="BC370">
        <v>2874248</v>
      </c>
      <c r="BE370" s="1">
        <v>45463</v>
      </c>
      <c r="BF370">
        <v>176.51</v>
      </c>
      <c r="BG370">
        <v>179.01499999999999</v>
      </c>
      <c r="BH370">
        <v>175.77</v>
      </c>
      <c r="BI370">
        <v>176.44</v>
      </c>
      <c r="BJ370">
        <v>6596417</v>
      </c>
      <c r="BL370" s="1">
        <v>45463</v>
      </c>
      <c r="BM370">
        <v>277.94</v>
      </c>
      <c r="BN370">
        <v>285.5</v>
      </c>
      <c r="BO370">
        <v>277.10000000000002</v>
      </c>
      <c r="BP370">
        <v>284</v>
      </c>
      <c r="BQ370">
        <v>979211</v>
      </c>
      <c r="BS370" s="1">
        <v>45463</v>
      </c>
      <c r="BT370">
        <v>542.53599999999994</v>
      </c>
      <c r="BU370">
        <v>543.20799999999997</v>
      </c>
      <c r="BV370">
        <v>538.33000000000004</v>
      </c>
      <c r="BW370">
        <v>540.12699999999995</v>
      </c>
      <c r="BX370">
        <v>71223157</v>
      </c>
    </row>
    <row r="371" spans="1:76" x14ac:dyDescent="0.45">
      <c r="A371" s="1">
        <v>45464</v>
      </c>
      <c r="B371">
        <v>503.45</v>
      </c>
      <c r="C371">
        <v>503.45</v>
      </c>
      <c r="D371">
        <v>492.39</v>
      </c>
      <c r="E371">
        <v>494.78</v>
      </c>
      <c r="F371">
        <v>23130732</v>
      </c>
      <c r="H371" s="1">
        <v>45464</v>
      </c>
      <c r="I371">
        <v>187.8</v>
      </c>
      <c r="J371">
        <v>189.27500000000001</v>
      </c>
      <c r="K371">
        <v>185.86</v>
      </c>
      <c r="L371">
        <v>189.08</v>
      </c>
      <c r="M371">
        <v>72931754</v>
      </c>
      <c r="O371" s="1">
        <v>45464</v>
      </c>
      <c r="P371">
        <v>176.56299999999999</v>
      </c>
      <c r="Q371">
        <v>180.40299999999999</v>
      </c>
      <c r="R371">
        <v>176.17400000000001</v>
      </c>
      <c r="S371">
        <v>179.18700000000001</v>
      </c>
      <c r="T371">
        <v>58727708</v>
      </c>
      <c r="V371" s="1">
        <v>45464</v>
      </c>
      <c r="W371">
        <v>530.30999999999995</v>
      </c>
      <c r="X371">
        <v>535</v>
      </c>
      <c r="Y371">
        <v>524.71500000000003</v>
      </c>
      <c r="Z371">
        <v>533.44000000000005</v>
      </c>
      <c r="AA371">
        <v>6614086</v>
      </c>
      <c r="AC371" s="1">
        <v>45464</v>
      </c>
      <c r="AD371">
        <v>240.57</v>
      </c>
      <c r="AE371">
        <v>245.374</v>
      </c>
      <c r="AF371">
        <v>240.19</v>
      </c>
      <c r="AG371">
        <v>245.06</v>
      </c>
      <c r="AH371">
        <v>15928785</v>
      </c>
      <c r="AJ371" s="1">
        <v>45464</v>
      </c>
      <c r="AK371">
        <v>147.988</v>
      </c>
      <c r="AL371">
        <v>150.108</v>
      </c>
      <c r="AM371">
        <v>146.72399999999999</v>
      </c>
      <c r="AN371">
        <v>149.86600000000001</v>
      </c>
      <c r="AO371">
        <v>8822385</v>
      </c>
      <c r="AQ371" s="1">
        <v>45464</v>
      </c>
      <c r="AR371">
        <v>157.14400000000001</v>
      </c>
      <c r="AS371">
        <v>157.541</v>
      </c>
      <c r="AT371">
        <v>155.49199999999999</v>
      </c>
      <c r="AU371">
        <v>157.40100000000001</v>
      </c>
      <c r="AV371">
        <v>12628114</v>
      </c>
      <c r="AX371" s="1">
        <v>45464</v>
      </c>
      <c r="AY371">
        <v>148.76</v>
      </c>
      <c r="AZ371">
        <v>150</v>
      </c>
      <c r="BA371">
        <v>147.25</v>
      </c>
      <c r="BB371">
        <v>149.57</v>
      </c>
      <c r="BC371">
        <v>7648402</v>
      </c>
      <c r="BE371" s="1">
        <v>45464</v>
      </c>
      <c r="BF371">
        <v>175.46</v>
      </c>
      <c r="BG371">
        <v>177.42</v>
      </c>
      <c r="BH371">
        <v>174.12</v>
      </c>
      <c r="BI371">
        <v>176.73</v>
      </c>
      <c r="BJ371">
        <v>13901206</v>
      </c>
      <c r="BL371" s="1">
        <v>45464</v>
      </c>
      <c r="BM371">
        <v>286.94</v>
      </c>
      <c r="BN371">
        <v>292.68</v>
      </c>
      <c r="BO371">
        <v>285.8</v>
      </c>
      <c r="BP371">
        <v>290.35000000000002</v>
      </c>
      <c r="BQ371">
        <v>2057241</v>
      </c>
      <c r="BS371" s="1">
        <v>45464</v>
      </c>
      <c r="BT371">
        <v>539.29399999999998</v>
      </c>
      <c r="BU371">
        <v>540.53200000000004</v>
      </c>
      <c r="BV371">
        <v>537.92600000000004</v>
      </c>
      <c r="BW371">
        <v>539.40300000000002</v>
      </c>
      <c r="BX371">
        <v>65124701</v>
      </c>
    </row>
    <row r="372" spans="1:76" x14ac:dyDescent="0.45">
      <c r="A372" s="1">
        <v>45467</v>
      </c>
      <c r="B372">
        <v>499.2</v>
      </c>
      <c r="C372">
        <v>507.8</v>
      </c>
      <c r="D372">
        <v>494.29</v>
      </c>
      <c r="E372">
        <v>498.91</v>
      </c>
      <c r="F372">
        <v>13525278</v>
      </c>
      <c r="H372" s="1">
        <v>45467</v>
      </c>
      <c r="I372">
        <v>189.33</v>
      </c>
      <c r="J372">
        <v>191</v>
      </c>
      <c r="K372">
        <v>185.33</v>
      </c>
      <c r="L372">
        <v>185.57</v>
      </c>
      <c r="M372">
        <v>50610379</v>
      </c>
      <c r="O372" s="1">
        <v>45467</v>
      </c>
      <c r="P372">
        <v>179.715</v>
      </c>
      <c r="Q372">
        <v>180.44300000000001</v>
      </c>
      <c r="R372">
        <v>178.22900000000001</v>
      </c>
      <c r="S372">
        <v>178.77699999999999</v>
      </c>
      <c r="T372">
        <v>18343291</v>
      </c>
      <c r="V372" s="1">
        <v>45467</v>
      </c>
      <c r="W372">
        <v>532.1</v>
      </c>
      <c r="X372">
        <v>534.58000000000004</v>
      </c>
      <c r="Y372">
        <v>523.48</v>
      </c>
      <c r="Z372">
        <v>524.16999999999996</v>
      </c>
      <c r="AA372">
        <v>3067824</v>
      </c>
      <c r="AC372" s="1">
        <v>45467</v>
      </c>
      <c r="AD372">
        <v>243.19</v>
      </c>
      <c r="AE372">
        <v>244.41</v>
      </c>
      <c r="AF372">
        <v>239.81</v>
      </c>
      <c r="AG372">
        <v>239.94</v>
      </c>
      <c r="AH372">
        <v>7545685</v>
      </c>
      <c r="AJ372" s="1">
        <v>45467</v>
      </c>
      <c r="AK372">
        <v>148.4</v>
      </c>
      <c r="AL372">
        <v>149.636</v>
      </c>
      <c r="AM372">
        <v>147.53800000000001</v>
      </c>
      <c r="AN372">
        <v>147.91800000000001</v>
      </c>
      <c r="AO372">
        <v>6070265</v>
      </c>
      <c r="AQ372" s="1">
        <v>45467</v>
      </c>
      <c r="AR372">
        <v>157.40100000000001</v>
      </c>
      <c r="AS372">
        <v>158.54499999999999</v>
      </c>
      <c r="AT372">
        <v>156.25299999999999</v>
      </c>
      <c r="AU372">
        <v>157.089</v>
      </c>
      <c r="AV372">
        <v>4105090</v>
      </c>
      <c r="AX372" s="1">
        <v>45467</v>
      </c>
      <c r="AY372">
        <v>149.15</v>
      </c>
      <c r="AZ372">
        <v>150.04</v>
      </c>
      <c r="BA372">
        <v>146.71</v>
      </c>
      <c r="BB372">
        <v>148.38999999999999</v>
      </c>
      <c r="BC372">
        <v>4530892</v>
      </c>
      <c r="BE372" s="1">
        <v>45467</v>
      </c>
      <c r="BF372">
        <v>177.45</v>
      </c>
      <c r="BG372">
        <v>178.75</v>
      </c>
      <c r="BH372">
        <v>176.17</v>
      </c>
      <c r="BI372">
        <v>177.95</v>
      </c>
      <c r="BJ372">
        <v>5958320</v>
      </c>
      <c r="BL372" s="1">
        <v>45467</v>
      </c>
      <c r="BM372">
        <v>288.93</v>
      </c>
      <c r="BN372">
        <v>293.01499999999999</v>
      </c>
      <c r="BO372">
        <v>284.93</v>
      </c>
      <c r="BP372">
        <v>285.85000000000002</v>
      </c>
      <c r="BQ372">
        <v>1762461</v>
      </c>
      <c r="BS372" s="1">
        <v>45467</v>
      </c>
      <c r="BT372">
        <v>539.22400000000005</v>
      </c>
      <c r="BU372">
        <v>541.82000000000005</v>
      </c>
      <c r="BV372">
        <v>537.53</v>
      </c>
      <c r="BW372">
        <v>537.649</v>
      </c>
      <c r="BX372">
        <v>45959737</v>
      </c>
    </row>
    <row r="373" spans="1:76" x14ac:dyDescent="0.45">
      <c r="A373" s="1">
        <v>45468</v>
      </c>
      <c r="B373">
        <v>497.05</v>
      </c>
      <c r="C373">
        <v>510.71</v>
      </c>
      <c r="D373">
        <v>495.5</v>
      </c>
      <c r="E373">
        <v>510.6</v>
      </c>
      <c r="F373">
        <v>12109769</v>
      </c>
      <c r="H373" s="1">
        <v>45468</v>
      </c>
      <c r="I373">
        <v>186.81</v>
      </c>
      <c r="J373">
        <v>188.84</v>
      </c>
      <c r="K373">
        <v>185.42</v>
      </c>
      <c r="L373">
        <v>186.34</v>
      </c>
      <c r="M373">
        <v>45898475</v>
      </c>
      <c r="O373" s="1">
        <v>45468</v>
      </c>
      <c r="P373">
        <v>179.17699999999999</v>
      </c>
      <c r="Q373">
        <v>183.83500000000001</v>
      </c>
      <c r="R373">
        <v>178.977</v>
      </c>
      <c r="S373">
        <v>183.57599999999999</v>
      </c>
      <c r="T373">
        <v>23293086</v>
      </c>
      <c r="V373" s="1">
        <v>45468</v>
      </c>
      <c r="W373">
        <v>526.20000000000005</v>
      </c>
      <c r="X373">
        <v>529.67999999999995</v>
      </c>
      <c r="Y373">
        <v>522.24</v>
      </c>
      <c r="Z373">
        <v>526.88</v>
      </c>
      <c r="AA373">
        <v>3144202</v>
      </c>
      <c r="AC373" s="1">
        <v>45468</v>
      </c>
      <c r="AD373">
        <v>241.78</v>
      </c>
      <c r="AE373">
        <v>243.1</v>
      </c>
      <c r="AF373">
        <v>239.87</v>
      </c>
      <c r="AG373">
        <v>241.76</v>
      </c>
      <c r="AH373">
        <v>6216627</v>
      </c>
      <c r="AJ373" s="1">
        <v>45468</v>
      </c>
      <c r="AK373">
        <v>149</v>
      </c>
      <c r="AL373">
        <v>151.28200000000001</v>
      </c>
      <c r="AM373">
        <v>148.476</v>
      </c>
      <c r="AN373">
        <v>150.96199999999999</v>
      </c>
      <c r="AO373">
        <v>5181415</v>
      </c>
      <c r="AQ373" s="1">
        <v>45468</v>
      </c>
      <c r="AR373">
        <v>158.49700000000001</v>
      </c>
      <c r="AS373">
        <v>159.13399999999999</v>
      </c>
      <c r="AT373">
        <v>157.27699999999999</v>
      </c>
      <c r="AU373">
        <v>158.39699999999999</v>
      </c>
      <c r="AV373">
        <v>3804185</v>
      </c>
      <c r="AX373" s="1">
        <v>45468</v>
      </c>
      <c r="AY373">
        <v>148.97</v>
      </c>
      <c r="AZ373">
        <v>151.27500000000001</v>
      </c>
      <c r="BA373">
        <v>148.85</v>
      </c>
      <c r="BB373">
        <v>150.91</v>
      </c>
      <c r="BC373">
        <v>5008296</v>
      </c>
      <c r="BE373" s="1">
        <v>45468</v>
      </c>
      <c r="BF373">
        <v>178.46</v>
      </c>
      <c r="BG373">
        <v>178.8</v>
      </c>
      <c r="BH373">
        <v>177.26</v>
      </c>
      <c r="BI373">
        <v>177.63</v>
      </c>
      <c r="BJ373">
        <v>5910361</v>
      </c>
      <c r="BL373" s="1">
        <v>45468</v>
      </c>
      <c r="BM373">
        <v>284.14999999999998</v>
      </c>
      <c r="BN373">
        <v>291.29000000000002</v>
      </c>
      <c r="BO373">
        <v>282.18</v>
      </c>
      <c r="BP373">
        <v>290.8</v>
      </c>
      <c r="BQ373">
        <v>1467930</v>
      </c>
      <c r="BS373" s="1">
        <v>45468</v>
      </c>
      <c r="BT373">
        <v>538.88699999999994</v>
      </c>
      <c r="BU373">
        <v>540.08600000000001</v>
      </c>
      <c r="BV373">
        <v>537.35199999999998</v>
      </c>
      <c r="BW373">
        <v>539.71900000000005</v>
      </c>
      <c r="BX373">
        <v>38635732</v>
      </c>
    </row>
    <row r="374" spans="1:76" x14ac:dyDescent="0.45">
      <c r="A374" s="1">
        <v>45469</v>
      </c>
      <c r="B374">
        <v>506.64499999999998</v>
      </c>
      <c r="C374">
        <v>513.80999999999995</v>
      </c>
      <c r="D374">
        <v>504.67649999999998</v>
      </c>
      <c r="E374">
        <v>513.12</v>
      </c>
      <c r="F374">
        <v>8882337</v>
      </c>
      <c r="H374" s="1">
        <v>45469</v>
      </c>
      <c r="I374">
        <v>186.92</v>
      </c>
      <c r="J374">
        <v>194.8</v>
      </c>
      <c r="K374">
        <v>186.26</v>
      </c>
      <c r="L374">
        <v>193.61</v>
      </c>
      <c r="M374">
        <v>65103893</v>
      </c>
      <c r="O374" s="1">
        <v>45469</v>
      </c>
      <c r="P374">
        <v>182.179</v>
      </c>
      <c r="Q374">
        <v>184.054</v>
      </c>
      <c r="R374">
        <v>182.029</v>
      </c>
      <c r="S374">
        <v>183.42599999999999</v>
      </c>
      <c r="T374">
        <v>19888064</v>
      </c>
      <c r="V374" s="1">
        <v>45469</v>
      </c>
      <c r="W374">
        <v>528.58000000000004</v>
      </c>
      <c r="X374">
        <v>530.66</v>
      </c>
      <c r="Y374">
        <v>526.01</v>
      </c>
      <c r="Z374">
        <v>528.66</v>
      </c>
      <c r="AA374">
        <v>2931667</v>
      </c>
      <c r="AC374" s="1">
        <v>45469</v>
      </c>
      <c r="AD374">
        <v>241.47</v>
      </c>
      <c r="AE374">
        <v>243.61</v>
      </c>
      <c r="AF374">
        <v>239.90100000000001</v>
      </c>
      <c r="AG374">
        <v>243.15</v>
      </c>
      <c r="AH374">
        <v>4524735</v>
      </c>
      <c r="AJ374" s="1">
        <v>45469</v>
      </c>
      <c r="AK374">
        <v>150.80000000000001</v>
      </c>
      <c r="AL374">
        <v>152.274</v>
      </c>
      <c r="AM374">
        <v>150.15799999999999</v>
      </c>
      <c r="AN374">
        <v>150.78200000000001</v>
      </c>
      <c r="AO374">
        <v>4930335</v>
      </c>
      <c r="AQ374" s="1">
        <v>45469</v>
      </c>
      <c r="AR374">
        <v>157.364</v>
      </c>
      <c r="AS374">
        <v>158.154</v>
      </c>
      <c r="AT374">
        <v>156.69300000000001</v>
      </c>
      <c r="AU374">
        <v>157.13499999999999</v>
      </c>
      <c r="AV374">
        <v>4436940</v>
      </c>
      <c r="AX374" s="1">
        <v>45469</v>
      </c>
      <c r="AY374">
        <v>149.72999999999999</v>
      </c>
      <c r="AZ374">
        <v>150.38499999999999</v>
      </c>
      <c r="BA374">
        <v>149.37</v>
      </c>
      <c r="BB374">
        <v>150</v>
      </c>
      <c r="BC374">
        <v>3797877</v>
      </c>
      <c r="BE374" s="1">
        <v>45469</v>
      </c>
      <c r="BF374">
        <v>177.01</v>
      </c>
      <c r="BG374">
        <v>177.52</v>
      </c>
      <c r="BH374">
        <v>173.77</v>
      </c>
      <c r="BI374">
        <v>176.31</v>
      </c>
      <c r="BJ374">
        <v>5316629</v>
      </c>
      <c r="BL374" s="1">
        <v>45469</v>
      </c>
      <c r="BM374">
        <v>288.67</v>
      </c>
      <c r="BN374">
        <v>292.62</v>
      </c>
      <c r="BO374">
        <v>288.23500000000001</v>
      </c>
      <c r="BP374">
        <v>291.58999999999997</v>
      </c>
      <c r="BQ374">
        <v>804778</v>
      </c>
      <c r="BS374" s="1">
        <v>45469</v>
      </c>
      <c r="BT374">
        <v>538.59</v>
      </c>
      <c r="BU374">
        <v>541.11699999999996</v>
      </c>
      <c r="BV374">
        <v>537.93600000000004</v>
      </c>
      <c r="BW374">
        <v>540.39300000000003</v>
      </c>
      <c r="BX374">
        <v>38915649</v>
      </c>
    </row>
    <row r="375" spans="1:76" x14ac:dyDescent="0.45">
      <c r="A375" s="1">
        <v>45470</v>
      </c>
      <c r="B375">
        <v>514.25</v>
      </c>
      <c r="C375">
        <v>522.87990000000002</v>
      </c>
      <c r="D375">
        <v>513.9</v>
      </c>
      <c r="E375">
        <v>519.55999999999995</v>
      </c>
      <c r="F375">
        <v>10121199</v>
      </c>
      <c r="H375" s="1">
        <v>45470</v>
      </c>
      <c r="I375">
        <v>195.005</v>
      </c>
      <c r="J375">
        <v>199.84</v>
      </c>
      <c r="K375">
        <v>194.2</v>
      </c>
      <c r="L375">
        <v>197.85</v>
      </c>
      <c r="M375">
        <v>74397491</v>
      </c>
      <c r="O375" s="1">
        <v>45470</v>
      </c>
      <c r="P375">
        <v>183.72499999999999</v>
      </c>
      <c r="Q375">
        <v>185.59</v>
      </c>
      <c r="R375">
        <v>183.566</v>
      </c>
      <c r="S375">
        <v>184.952</v>
      </c>
      <c r="T375">
        <v>18895526</v>
      </c>
      <c r="V375" s="1">
        <v>45470</v>
      </c>
      <c r="W375">
        <v>533.21</v>
      </c>
      <c r="X375">
        <v>549.16</v>
      </c>
      <c r="Y375">
        <v>532.1</v>
      </c>
      <c r="Z375">
        <v>546.76</v>
      </c>
      <c r="AA375">
        <v>4734063</v>
      </c>
      <c r="AC375" s="1">
        <v>45470</v>
      </c>
      <c r="AD375">
        <v>245</v>
      </c>
      <c r="AE375">
        <v>258.60000000000002</v>
      </c>
      <c r="AF375">
        <v>244.45</v>
      </c>
      <c r="AG375">
        <v>252.85</v>
      </c>
      <c r="AH375">
        <v>12869018</v>
      </c>
      <c r="AJ375" s="1">
        <v>45470</v>
      </c>
      <c r="AK375">
        <v>151.642</v>
      </c>
      <c r="AL375">
        <v>156</v>
      </c>
      <c r="AM375">
        <v>151.334</v>
      </c>
      <c r="AN375">
        <v>154.82599999999999</v>
      </c>
      <c r="AO375">
        <v>5907105</v>
      </c>
      <c r="AQ375" s="1">
        <v>45470</v>
      </c>
      <c r="AR375">
        <v>159.40700000000001</v>
      </c>
      <c r="AS375">
        <v>159.40700000000001</v>
      </c>
      <c r="AT375">
        <v>157.83000000000001</v>
      </c>
      <c r="AU375">
        <v>158.20099999999999</v>
      </c>
      <c r="AV375">
        <v>4269292</v>
      </c>
      <c r="AX375" s="1">
        <v>45470</v>
      </c>
      <c r="AY375">
        <v>150.46</v>
      </c>
      <c r="AZ375">
        <v>151.88</v>
      </c>
      <c r="BA375">
        <v>149.38999999999999</v>
      </c>
      <c r="BB375">
        <v>151.61000000000001</v>
      </c>
      <c r="BC375">
        <v>3588639</v>
      </c>
      <c r="BE375" s="1">
        <v>45470</v>
      </c>
      <c r="BF375">
        <v>176.31</v>
      </c>
      <c r="BG375">
        <v>177.61</v>
      </c>
      <c r="BH375">
        <v>175.71</v>
      </c>
      <c r="BI375">
        <v>177.42</v>
      </c>
      <c r="BJ375">
        <v>3157431</v>
      </c>
      <c r="BL375" s="1">
        <v>45470</v>
      </c>
      <c r="BM375">
        <v>291.58999999999997</v>
      </c>
      <c r="BN375">
        <v>297.42</v>
      </c>
      <c r="BO375">
        <v>288.64999999999998</v>
      </c>
      <c r="BP375">
        <v>294.11</v>
      </c>
      <c r="BQ375">
        <v>931636</v>
      </c>
      <c r="BS375" s="1">
        <v>45470</v>
      </c>
      <c r="BT375">
        <v>540.255</v>
      </c>
      <c r="BU375">
        <v>541.83000000000004</v>
      </c>
      <c r="BV375">
        <v>539.50199999999995</v>
      </c>
      <c r="BW375">
        <v>541.245</v>
      </c>
      <c r="BX375">
        <v>35373266</v>
      </c>
    </row>
    <row r="376" spans="1:76" x14ac:dyDescent="0.45">
      <c r="A376" s="1">
        <v>45471</v>
      </c>
      <c r="B376">
        <v>517.15</v>
      </c>
      <c r="C376">
        <v>521.88</v>
      </c>
      <c r="D376">
        <v>503.84</v>
      </c>
      <c r="E376">
        <v>504.22</v>
      </c>
      <c r="F376">
        <v>15855137</v>
      </c>
      <c r="H376" s="1">
        <v>45471</v>
      </c>
      <c r="I376">
        <v>197.73</v>
      </c>
      <c r="J376">
        <v>198.85</v>
      </c>
      <c r="K376">
        <v>192.5</v>
      </c>
      <c r="L376">
        <v>193.25</v>
      </c>
      <c r="M376">
        <v>76930192</v>
      </c>
      <c r="O376" s="1">
        <v>45471</v>
      </c>
      <c r="P376">
        <v>183.86500000000001</v>
      </c>
      <c r="Q376">
        <v>184.673</v>
      </c>
      <c r="R376">
        <v>181.511</v>
      </c>
      <c r="S376">
        <v>181.70099999999999</v>
      </c>
      <c r="T376">
        <v>29228793</v>
      </c>
      <c r="V376" s="1">
        <v>45471</v>
      </c>
      <c r="W376">
        <v>549.70000000000005</v>
      </c>
      <c r="X376">
        <v>558.48</v>
      </c>
      <c r="Y376">
        <v>548.01</v>
      </c>
      <c r="Z376">
        <v>555.54</v>
      </c>
      <c r="AA376">
        <v>5084543</v>
      </c>
      <c r="AC376" s="1">
        <v>45471</v>
      </c>
      <c r="AD376">
        <v>253.5</v>
      </c>
      <c r="AE376">
        <v>260.18</v>
      </c>
      <c r="AF376">
        <v>253.18</v>
      </c>
      <c r="AG376">
        <v>257.10000000000002</v>
      </c>
      <c r="AH376">
        <v>12619303</v>
      </c>
      <c r="AJ376" s="1">
        <v>45471</v>
      </c>
      <c r="AK376">
        <v>155.08600000000001</v>
      </c>
      <c r="AL376">
        <v>157.994</v>
      </c>
      <c r="AM376">
        <v>154.17599999999999</v>
      </c>
      <c r="AN376">
        <v>157.334</v>
      </c>
      <c r="AO376">
        <v>8608930</v>
      </c>
      <c r="AQ376" s="1">
        <v>45471</v>
      </c>
      <c r="AR376">
        <v>157.59399999999999</v>
      </c>
      <c r="AS376">
        <v>159.08099999999999</v>
      </c>
      <c r="AT376">
        <v>155.89500000000001</v>
      </c>
      <c r="AU376">
        <v>156.31100000000001</v>
      </c>
      <c r="AV376">
        <v>8142032</v>
      </c>
      <c r="AX376" s="1">
        <v>45471</v>
      </c>
      <c r="AY376">
        <v>151.54</v>
      </c>
      <c r="AZ376">
        <v>152.93</v>
      </c>
      <c r="BA376">
        <v>150.68</v>
      </c>
      <c r="BB376">
        <v>151.63</v>
      </c>
      <c r="BC376">
        <v>3842498</v>
      </c>
      <c r="BE376" s="1">
        <v>45471</v>
      </c>
      <c r="BF376">
        <v>177.68</v>
      </c>
      <c r="BG376">
        <v>178.87</v>
      </c>
      <c r="BH376">
        <v>176.11</v>
      </c>
      <c r="BI376">
        <v>176.18</v>
      </c>
      <c r="BJ376">
        <v>5172283</v>
      </c>
      <c r="BL376" s="1">
        <v>45471</v>
      </c>
      <c r="BM376">
        <v>296.22000000000003</v>
      </c>
      <c r="BN376">
        <v>306.45999999999998</v>
      </c>
      <c r="BO376">
        <v>295.06</v>
      </c>
      <c r="BP376">
        <v>298.95999999999998</v>
      </c>
      <c r="BQ376">
        <v>4560640</v>
      </c>
      <c r="BS376" s="1">
        <v>45471</v>
      </c>
      <c r="BT376">
        <v>542.02800000000002</v>
      </c>
      <c r="BU376">
        <v>545.11900000000003</v>
      </c>
      <c r="BV376">
        <v>537.85699999999997</v>
      </c>
      <c r="BW376">
        <v>539.11500000000001</v>
      </c>
      <c r="BX376">
        <v>76865501</v>
      </c>
    </row>
    <row r="377" spans="1:76" x14ac:dyDescent="0.45">
      <c r="A377" s="1">
        <v>45474</v>
      </c>
      <c r="B377">
        <v>504.95</v>
      </c>
      <c r="C377">
        <v>506.58</v>
      </c>
      <c r="D377">
        <v>493.17</v>
      </c>
      <c r="E377">
        <v>504.68</v>
      </c>
      <c r="F377">
        <v>10328150</v>
      </c>
      <c r="H377" s="1">
        <v>45474</v>
      </c>
      <c r="I377">
        <v>193.49</v>
      </c>
      <c r="J377">
        <v>198.29570000000001</v>
      </c>
      <c r="K377">
        <v>192.82</v>
      </c>
      <c r="L377">
        <v>197.2</v>
      </c>
      <c r="M377">
        <v>41192011</v>
      </c>
      <c r="O377" s="1">
        <v>45474</v>
      </c>
      <c r="P377">
        <v>182.578</v>
      </c>
      <c r="Q377">
        <v>183.42599999999999</v>
      </c>
      <c r="R377">
        <v>180.85300000000001</v>
      </c>
      <c r="S377">
        <v>182.53899999999999</v>
      </c>
      <c r="T377">
        <v>16045735</v>
      </c>
      <c r="V377" s="1">
        <v>45474</v>
      </c>
      <c r="W377">
        <v>551.37</v>
      </c>
      <c r="X377">
        <v>561.21</v>
      </c>
      <c r="Y377">
        <v>549.73</v>
      </c>
      <c r="Z377">
        <v>560.01</v>
      </c>
      <c r="AA377">
        <v>3070159</v>
      </c>
      <c r="AC377" s="1">
        <v>45474</v>
      </c>
      <c r="AD377">
        <v>258.14999999999998</v>
      </c>
      <c r="AE377">
        <v>259.47989999999999</v>
      </c>
      <c r="AF377">
        <v>254.53</v>
      </c>
      <c r="AG377">
        <v>256.20999999999998</v>
      </c>
      <c r="AH377">
        <v>5871685</v>
      </c>
      <c r="AJ377" s="1">
        <v>45474</v>
      </c>
      <c r="AK377">
        <v>156.80000000000001</v>
      </c>
      <c r="AL377">
        <v>158.096</v>
      </c>
      <c r="AM377">
        <v>154.15600000000001</v>
      </c>
      <c r="AN377">
        <v>157.792</v>
      </c>
      <c r="AO377">
        <v>5607385</v>
      </c>
      <c r="AQ377" s="1">
        <v>45474</v>
      </c>
      <c r="AR377">
        <v>156.93600000000001</v>
      </c>
      <c r="AS377">
        <v>156.93600000000001</v>
      </c>
      <c r="AT377">
        <v>152.691</v>
      </c>
      <c r="AU377">
        <v>153.28700000000001</v>
      </c>
      <c r="AV377">
        <v>5860418</v>
      </c>
      <c r="AX377" s="1">
        <v>45474</v>
      </c>
      <c r="AY377">
        <v>152.19999999999999</v>
      </c>
      <c r="AZ377">
        <v>152.19999999999999</v>
      </c>
      <c r="BA377">
        <v>149.13999999999999</v>
      </c>
      <c r="BB377">
        <v>151.63</v>
      </c>
      <c r="BC377">
        <v>2904962</v>
      </c>
      <c r="BE377" s="1">
        <v>45474</v>
      </c>
      <c r="BF377">
        <v>177.59</v>
      </c>
      <c r="BG377">
        <v>179.17</v>
      </c>
      <c r="BH377">
        <v>176.73</v>
      </c>
      <c r="BI377">
        <v>179.08</v>
      </c>
      <c r="BJ377">
        <v>3257361</v>
      </c>
      <c r="BL377" s="1">
        <v>45474</v>
      </c>
      <c r="BM377">
        <v>292.8</v>
      </c>
      <c r="BN377">
        <v>297.89</v>
      </c>
      <c r="BO377">
        <v>290.27</v>
      </c>
      <c r="BP377">
        <v>296.02</v>
      </c>
      <c r="BQ377">
        <v>1084366</v>
      </c>
      <c r="BS377" s="1">
        <v>45474</v>
      </c>
      <c r="BT377">
        <v>540.51199999999994</v>
      </c>
      <c r="BU377">
        <v>540.76</v>
      </c>
      <c r="BV377">
        <v>537.43100000000004</v>
      </c>
      <c r="BW377">
        <v>540.22500000000002</v>
      </c>
      <c r="BX377">
        <v>40679365</v>
      </c>
    </row>
    <row r="378" spans="1:76" x14ac:dyDescent="0.45">
      <c r="A378" s="1">
        <v>45475</v>
      </c>
      <c r="B378">
        <v>500.76</v>
      </c>
      <c r="C378">
        <v>510.5</v>
      </c>
      <c r="D378">
        <v>499.45</v>
      </c>
      <c r="E378">
        <v>509.5</v>
      </c>
      <c r="F378">
        <v>7739479</v>
      </c>
      <c r="H378" s="1">
        <v>45475</v>
      </c>
      <c r="I378">
        <v>197.28</v>
      </c>
      <c r="J378">
        <v>200.43</v>
      </c>
      <c r="K378">
        <v>195.93</v>
      </c>
      <c r="L378">
        <v>200</v>
      </c>
      <c r="M378">
        <v>45600013</v>
      </c>
      <c r="O378" s="1">
        <v>45475</v>
      </c>
      <c r="P378">
        <v>181.601</v>
      </c>
      <c r="Q378">
        <v>185.11199999999999</v>
      </c>
      <c r="R378">
        <v>181.11099999999999</v>
      </c>
      <c r="S378">
        <v>184.78299999999999</v>
      </c>
      <c r="T378">
        <v>17415474</v>
      </c>
      <c r="V378" s="1">
        <v>45475</v>
      </c>
      <c r="W378">
        <v>560</v>
      </c>
      <c r="X378">
        <v>570.14</v>
      </c>
      <c r="Y378">
        <v>560</v>
      </c>
      <c r="Z378">
        <v>567.71</v>
      </c>
      <c r="AA378">
        <v>3054491</v>
      </c>
      <c r="AC378" s="1">
        <v>45475</v>
      </c>
      <c r="AD378">
        <v>255.05</v>
      </c>
      <c r="AE378">
        <v>257.73</v>
      </c>
      <c r="AF378">
        <v>254.06</v>
      </c>
      <c r="AG378">
        <v>256.19</v>
      </c>
      <c r="AH378">
        <v>5130593</v>
      </c>
      <c r="AJ378" s="1">
        <v>45475</v>
      </c>
      <c r="AK378">
        <v>156.99600000000001</v>
      </c>
      <c r="AL378">
        <v>158.83000000000001</v>
      </c>
      <c r="AM378">
        <v>156.32400000000001</v>
      </c>
      <c r="AN378">
        <v>158.822</v>
      </c>
      <c r="AO378">
        <v>4379175</v>
      </c>
      <c r="AQ378" s="1">
        <v>45475</v>
      </c>
      <c r="AR378">
        <v>152.96899999999999</v>
      </c>
      <c r="AS378">
        <v>154.767</v>
      </c>
      <c r="AT378">
        <v>152.96899999999999</v>
      </c>
      <c r="AU378">
        <v>154.52500000000001</v>
      </c>
      <c r="AV378">
        <v>4973592</v>
      </c>
      <c r="AX378" s="1">
        <v>45475</v>
      </c>
      <c r="AY378">
        <v>151.29</v>
      </c>
      <c r="AZ378">
        <v>155.21</v>
      </c>
      <c r="BA378">
        <v>151.29</v>
      </c>
      <c r="BB378">
        <v>154.34</v>
      </c>
      <c r="BC378">
        <v>3526073</v>
      </c>
      <c r="BE378" s="1">
        <v>45475</v>
      </c>
      <c r="BF378">
        <v>178.12</v>
      </c>
      <c r="BG378">
        <v>180</v>
      </c>
      <c r="BH378">
        <v>177.7</v>
      </c>
      <c r="BI378">
        <v>179.98</v>
      </c>
      <c r="BJ378">
        <v>3317421</v>
      </c>
      <c r="BL378" s="1">
        <v>45475</v>
      </c>
      <c r="BM378">
        <v>296.29000000000002</v>
      </c>
      <c r="BN378">
        <v>303.72000000000003</v>
      </c>
      <c r="BO378">
        <v>294.14999999999998</v>
      </c>
      <c r="BP378">
        <v>303.5</v>
      </c>
      <c r="BQ378">
        <v>1156714</v>
      </c>
      <c r="BS378" s="1">
        <v>45475</v>
      </c>
      <c r="BT378">
        <v>538.6</v>
      </c>
      <c r="BU378">
        <v>543.86</v>
      </c>
      <c r="BV378">
        <v>538.54999999999995</v>
      </c>
      <c r="BW378">
        <v>543.86</v>
      </c>
      <c r="BX378">
        <v>40817644</v>
      </c>
    </row>
    <row r="379" spans="1:76" x14ac:dyDescent="0.45">
      <c r="A379" s="1">
        <v>45476</v>
      </c>
      <c r="B379">
        <v>506.37</v>
      </c>
      <c r="C379">
        <v>511.28</v>
      </c>
      <c r="D379">
        <v>506.02</v>
      </c>
      <c r="E379">
        <v>509.96</v>
      </c>
      <c r="F379">
        <v>6005615</v>
      </c>
      <c r="H379" s="1">
        <v>45476</v>
      </c>
      <c r="I379">
        <v>199.94</v>
      </c>
      <c r="J379">
        <v>200.029</v>
      </c>
      <c r="K379">
        <v>196.76009999999999</v>
      </c>
      <c r="L379">
        <v>197.59</v>
      </c>
      <c r="M379">
        <v>31597926</v>
      </c>
      <c r="O379" s="1">
        <v>45476</v>
      </c>
      <c r="P379">
        <v>184.39400000000001</v>
      </c>
      <c r="Q379">
        <v>185.63</v>
      </c>
      <c r="R379">
        <v>183.54599999999999</v>
      </c>
      <c r="S379">
        <v>185.36199999999999</v>
      </c>
      <c r="T379">
        <v>10267470</v>
      </c>
      <c r="V379" s="1">
        <v>45476</v>
      </c>
      <c r="W379">
        <v>564.29200000000003</v>
      </c>
      <c r="X379">
        <v>571.83000000000004</v>
      </c>
      <c r="Y379">
        <v>564.00009999999997</v>
      </c>
      <c r="Z379">
        <v>570.15</v>
      </c>
      <c r="AA379">
        <v>1664373</v>
      </c>
      <c r="AC379" s="1">
        <v>45476</v>
      </c>
      <c r="AD379">
        <v>256.98</v>
      </c>
      <c r="AE379">
        <v>261.22000000000003</v>
      </c>
      <c r="AF379">
        <v>256.935</v>
      </c>
      <c r="AG379">
        <v>260.95</v>
      </c>
      <c r="AH379">
        <v>4755729</v>
      </c>
      <c r="AJ379" s="1">
        <v>45476</v>
      </c>
      <c r="AK379">
        <v>158.73400000000001</v>
      </c>
      <c r="AL379">
        <v>159.19</v>
      </c>
      <c r="AM379">
        <v>157.03800000000001</v>
      </c>
      <c r="AN379">
        <v>157.184</v>
      </c>
      <c r="AO379">
        <v>2887320</v>
      </c>
      <c r="AQ379" s="1">
        <v>45476</v>
      </c>
      <c r="AR379">
        <v>154.37799999999999</v>
      </c>
      <c r="AS379">
        <v>155.34299999999999</v>
      </c>
      <c r="AT379">
        <v>153.96199999999999</v>
      </c>
      <c r="AU379">
        <v>154.553</v>
      </c>
      <c r="AV379">
        <v>2012616</v>
      </c>
      <c r="AX379" s="1">
        <v>45476</v>
      </c>
      <c r="AY379">
        <v>153.91</v>
      </c>
      <c r="AZ379">
        <v>154.43</v>
      </c>
      <c r="BA379">
        <v>152.30000000000001</v>
      </c>
      <c r="BB379">
        <v>152.72999999999999</v>
      </c>
      <c r="BC379">
        <v>1725631</v>
      </c>
      <c r="BE379" s="1">
        <v>45476</v>
      </c>
      <c r="BF379">
        <v>178.87</v>
      </c>
      <c r="BG379">
        <v>179.595</v>
      </c>
      <c r="BH379">
        <v>178</v>
      </c>
      <c r="BI379">
        <v>178.46</v>
      </c>
      <c r="BJ379">
        <v>1652895</v>
      </c>
      <c r="BL379" s="1">
        <v>45476</v>
      </c>
      <c r="BM379">
        <v>301.83999999999997</v>
      </c>
      <c r="BN379">
        <v>303.495</v>
      </c>
      <c r="BO379">
        <v>298.125</v>
      </c>
      <c r="BP379">
        <v>301.25</v>
      </c>
      <c r="BQ379">
        <v>564120</v>
      </c>
      <c r="BS379" s="1">
        <v>45476</v>
      </c>
      <c r="BT379">
        <v>543.54399999999998</v>
      </c>
      <c r="BU379">
        <v>546.654</v>
      </c>
      <c r="BV379">
        <v>543.50400000000002</v>
      </c>
      <c r="BW379">
        <v>546.28700000000003</v>
      </c>
      <c r="BX379">
        <v>33100378</v>
      </c>
    </row>
    <row r="380" spans="1:76" x14ac:dyDescent="0.45">
      <c r="A380" s="1">
        <v>45478</v>
      </c>
      <c r="B380">
        <v>511.6</v>
      </c>
      <c r="C380">
        <v>540.87</v>
      </c>
      <c r="D380">
        <v>511.6</v>
      </c>
      <c r="E380">
        <v>539.91</v>
      </c>
      <c r="F380">
        <v>21354093</v>
      </c>
      <c r="H380" s="1">
        <v>45478</v>
      </c>
      <c r="I380">
        <v>198.65</v>
      </c>
      <c r="J380">
        <v>200.55</v>
      </c>
      <c r="K380">
        <v>198.17</v>
      </c>
      <c r="L380">
        <v>200</v>
      </c>
      <c r="M380">
        <v>39858885</v>
      </c>
      <c r="O380" s="1">
        <v>45478</v>
      </c>
      <c r="P380">
        <v>185.39699999999999</v>
      </c>
      <c r="Q380">
        <v>190.38900000000001</v>
      </c>
      <c r="R380">
        <v>185.34200000000001</v>
      </c>
      <c r="S380">
        <v>190.12899999999999</v>
      </c>
      <c r="T380">
        <v>21019335</v>
      </c>
      <c r="V380" s="1">
        <v>45478</v>
      </c>
      <c r="W380">
        <v>570.91</v>
      </c>
      <c r="X380">
        <v>580.54999999999995</v>
      </c>
      <c r="Y380">
        <v>568.91999999999996</v>
      </c>
      <c r="Z380">
        <v>578.34</v>
      </c>
      <c r="AA380">
        <v>2808635</v>
      </c>
      <c r="AC380" s="1">
        <v>45478</v>
      </c>
      <c r="AD380">
        <v>262.72000000000003</v>
      </c>
      <c r="AE380">
        <v>265.80590000000001</v>
      </c>
      <c r="AF380">
        <v>261.315</v>
      </c>
      <c r="AG380">
        <v>263.19</v>
      </c>
      <c r="AH380">
        <v>6562111</v>
      </c>
      <c r="AJ380" s="1">
        <v>45478</v>
      </c>
      <c r="AK380">
        <v>157.684</v>
      </c>
      <c r="AL380">
        <v>161.304</v>
      </c>
      <c r="AM380">
        <v>157.184</v>
      </c>
      <c r="AN380">
        <v>161.29400000000001</v>
      </c>
      <c r="AO380">
        <v>5967115</v>
      </c>
      <c r="AQ380" s="1">
        <v>45478</v>
      </c>
      <c r="AR380">
        <v>155.34299999999999</v>
      </c>
      <c r="AS380">
        <v>155.453</v>
      </c>
      <c r="AT380">
        <v>154.083</v>
      </c>
      <c r="AU380">
        <v>155.07400000000001</v>
      </c>
      <c r="AV380">
        <v>5113692</v>
      </c>
      <c r="AX380" s="1">
        <v>45478</v>
      </c>
      <c r="AY380">
        <v>152.4</v>
      </c>
      <c r="AZ380">
        <v>152.88</v>
      </c>
      <c r="BA380">
        <v>151.44</v>
      </c>
      <c r="BB380">
        <v>152.5</v>
      </c>
      <c r="BC380">
        <v>3836132</v>
      </c>
      <c r="BE380" s="1">
        <v>45478</v>
      </c>
      <c r="BF380">
        <v>178.91</v>
      </c>
      <c r="BG380">
        <v>179.48</v>
      </c>
      <c r="BH380">
        <v>177.93</v>
      </c>
      <c r="BI380">
        <v>179.24</v>
      </c>
      <c r="BJ380">
        <v>3256517</v>
      </c>
      <c r="BL380" s="1">
        <v>45478</v>
      </c>
      <c r="BM380">
        <v>301.89</v>
      </c>
      <c r="BN380">
        <v>304</v>
      </c>
      <c r="BO380">
        <v>300.5</v>
      </c>
      <c r="BP380">
        <v>301.79000000000002</v>
      </c>
      <c r="BQ380">
        <v>852477</v>
      </c>
      <c r="BS380" s="1">
        <v>45478</v>
      </c>
      <c r="BT380">
        <v>546.59400000000005</v>
      </c>
      <c r="BU380">
        <v>549.84299999999996</v>
      </c>
      <c r="BV380">
        <v>545.95000000000005</v>
      </c>
      <c r="BW380">
        <v>549.43799999999999</v>
      </c>
      <c r="BX380">
        <v>41881217</v>
      </c>
    </row>
    <row r="381" spans="1:76" x14ac:dyDescent="0.45">
      <c r="A381" s="1">
        <v>45481</v>
      </c>
      <c r="B381">
        <v>542.35</v>
      </c>
      <c r="C381">
        <v>542.80999999999995</v>
      </c>
      <c r="D381">
        <v>526.65</v>
      </c>
      <c r="E381">
        <v>529.32000000000005</v>
      </c>
      <c r="F381">
        <v>14917495</v>
      </c>
      <c r="H381" s="1">
        <v>45481</v>
      </c>
      <c r="I381">
        <v>200.04</v>
      </c>
      <c r="J381">
        <v>201.2</v>
      </c>
      <c r="K381">
        <v>197.96</v>
      </c>
      <c r="L381">
        <v>199.29</v>
      </c>
      <c r="M381">
        <v>34767261</v>
      </c>
      <c r="O381" s="1">
        <v>45481</v>
      </c>
      <c r="P381">
        <v>189.42599999999999</v>
      </c>
      <c r="Q381">
        <v>189.70099999999999</v>
      </c>
      <c r="R381">
        <v>187.316</v>
      </c>
      <c r="S381">
        <v>188.56299999999999</v>
      </c>
      <c r="T381">
        <v>21087940</v>
      </c>
      <c r="V381" s="1">
        <v>45481</v>
      </c>
      <c r="W381">
        <v>573.17999999999995</v>
      </c>
      <c r="X381">
        <v>576.745</v>
      </c>
      <c r="Y381">
        <v>563.91999999999996</v>
      </c>
      <c r="Z381">
        <v>575.4</v>
      </c>
      <c r="AA381">
        <v>3007422</v>
      </c>
      <c r="AC381" s="1">
        <v>45481</v>
      </c>
      <c r="AD381">
        <v>261.38</v>
      </c>
      <c r="AE381">
        <v>262.83999999999997</v>
      </c>
      <c r="AF381">
        <v>257.19</v>
      </c>
      <c r="AG381">
        <v>257.37</v>
      </c>
      <c r="AH381">
        <v>6539287</v>
      </c>
      <c r="AJ381" s="1">
        <v>45481</v>
      </c>
      <c r="AK381">
        <v>152.69999999999999</v>
      </c>
      <c r="AL381">
        <v>155.33000000000001</v>
      </c>
      <c r="AM381">
        <v>152.28800000000001</v>
      </c>
      <c r="AN381">
        <v>153.24</v>
      </c>
      <c r="AO381">
        <v>10606660</v>
      </c>
      <c r="AQ381" s="1">
        <v>45481</v>
      </c>
      <c r="AR381">
        <v>155.179</v>
      </c>
      <c r="AS381">
        <v>157.94200000000001</v>
      </c>
      <c r="AT381">
        <v>154.44</v>
      </c>
      <c r="AU381">
        <v>157.22300000000001</v>
      </c>
      <c r="AV381">
        <v>4044240</v>
      </c>
      <c r="AX381" s="1">
        <v>45481</v>
      </c>
      <c r="AY381">
        <v>152.65</v>
      </c>
      <c r="AZ381">
        <v>154.19999999999999</v>
      </c>
      <c r="BA381">
        <v>150.755</v>
      </c>
      <c r="BB381">
        <v>151.96</v>
      </c>
      <c r="BC381">
        <v>3228334</v>
      </c>
      <c r="BE381" s="1">
        <v>45481</v>
      </c>
      <c r="BF381">
        <v>179.04</v>
      </c>
      <c r="BG381">
        <v>179.93</v>
      </c>
      <c r="BH381">
        <v>178.24</v>
      </c>
      <c r="BI381">
        <v>179.17</v>
      </c>
      <c r="BJ381">
        <v>2370248</v>
      </c>
      <c r="BL381" s="1">
        <v>45481</v>
      </c>
      <c r="BM381">
        <v>301.75</v>
      </c>
      <c r="BN381">
        <v>302.37</v>
      </c>
      <c r="BO381">
        <v>286.66000000000003</v>
      </c>
      <c r="BP381">
        <v>290.56</v>
      </c>
      <c r="BQ381">
        <v>1249026</v>
      </c>
      <c r="BS381" s="1">
        <v>45481</v>
      </c>
      <c r="BT381">
        <v>550.23</v>
      </c>
      <c r="BU381">
        <v>551.03300000000002</v>
      </c>
      <c r="BV381">
        <v>548.99199999999996</v>
      </c>
      <c r="BW381">
        <v>550.072</v>
      </c>
      <c r="BX381">
        <v>36452358</v>
      </c>
    </row>
    <row r="382" spans="1:76" x14ac:dyDescent="0.45">
      <c r="A382" s="1">
        <v>45482</v>
      </c>
      <c r="B382">
        <v>533.75</v>
      </c>
      <c r="C382">
        <v>537.48</v>
      </c>
      <c r="D382">
        <v>528.19010000000003</v>
      </c>
      <c r="E382">
        <v>530</v>
      </c>
      <c r="F382">
        <v>8769088</v>
      </c>
      <c r="H382" s="1">
        <v>45482</v>
      </c>
      <c r="I382">
        <v>199.4</v>
      </c>
      <c r="J382">
        <v>200.57</v>
      </c>
      <c r="K382">
        <v>199.04499999999999</v>
      </c>
      <c r="L382">
        <v>199.34</v>
      </c>
      <c r="M382">
        <v>32756736</v>
      </c>
      <c r="O382" s="1">
        <v>45482</v>
      </c>
      <c r="P382">
        <v>189.84</v>
      </c>
      <c r="Q382">
        <v>190.887</v>
      </c>
      <c r="R382">
        <v>188.25399999999999</v>
      </c>
      <c r="S382">
        <v>188.51400000000001</v>
      </c>
      <c r="T382">
        <v>15178779</v>
      </c>
      <c r="V382" s="1">
        <v>45482</v>
      </c>
      <c r="W382">
        <v>573.04999999999995</v>
      </c>
      <c r="X382">
        <v>575.01</v>
      </c>
      <c r="Y382">
        <v>562.46</v>
      </c>
      <c r="Z382">
        <v>566.02</v>
      </c>
      <c r="AA382">
        <v>2169020</v>
      </c>
      <c r="AC382" s="1">
        <v>45482</v>
      </c>
      <c r="AD382">
        <v>256.08999999999997</v>
      </c>
      <c r="AE382">
        <v>257</v>
      </c>
      <c r="AF382">
        <v>251.09</v>
      </c>
      <c r="AG382">
        <v>252.43</v>
      </c>
      <c r="AH382">
        <v>7017109</v>
      </c>
      <c r="AJ382" s="1">
        <v>45482</v>
      </c>
      <c r="AK382">
        <v>150.19200000000001</v>
      </c>
      <c r="AL382">
        <v>152.00399999999999</v>
      </c>
      <c r="AM382">
        <v>147.40199999999999</v>
      </c>
      <c r="AN382">
        <v>148.80199999999999</v>
      </c>
      <c r="AO382">
        <v>12174095</v>
      </c>
      <c r="AQ382" s="1">
        <v>45482</v>
      </c>
      <c r="AR382">
        <v>158.02199999999999</v>
      </c>
      <c r="AS382">
        <v>158.63</v>
      </c>
      <c r="AT382">
        <v>156.80000000000001</v>
      </c>
      <c r="AU382">
        <v>156.941</v>
      </c>
      <c r="AV382">
        <v>3826513</v>
      </c>
      <c r="AX382" s="1">
        <v>45482</v>
      </c>
      <c r="AY382">
        <v>152.91999999999999</v>
      </c>
      <c r="AZ382">
        <v>155.66</v>
      </c>
      <c r="BA382">
        <v>151.965</v>
      </c>
      <c r="BB382">
        <v>152.44999999999999</v>
      </c>
      <c r="BC382">
        <v>4329182</v>
      </c>
      <c r="BE382" s="1">
        <v>45482</v>
      </c>
      <c r="BF382">
        <v>179.68</v>
      </c>
      <c r="BG382">
        <v>180.31</v>
      </c>
      <c r="BH382">
        <v>178.46</v>
      </c>
      <c r="BI382">
        <v>179.05</v>
      </c>
      <c r="BJ382">
        <v>2940843</v>
      </c>
      <c r="BL382" s="1">
        <v>45482</v>
      </c>
      <c r="BM382">
        <v>288.51</v>
      </c>
      <c r="BN382">
        <v>297.39</v>
      </c>
      <c r="BO382">
        <v>287.19</v>
      </c>
      <c r="BP382">
        <v>293.91000000000003</v>
      </c>
      <c r="BQ382">
        <v>863213</v>
      </c>
      <c r="BS382" s="1">
        <v>45482</v>
      </c>
      <c r="BT382">
        <v>551.04200000000003</v>
      </c>
      <c r="BU382">
        <v>551.95399999999995</v>
      </c>
      <c r="BV382">
        <v>550.30999999999995</v>
      </c>
      <c r="BW382">
        <v>550.60699999999997</v>
      </c>
      <c r="BX382">
        <v>27572745</v>
      </c>
    </row>
    <row r="383" spans="1:76" x14ac:dyDescent="0.45">
      <c r="A383" s="1">
        <v>45483</v>
      </c>
      <c r="B383">
        <v>530.79</v>
      </c>
      <c r="C383">
        <v>538.88</v>
      </c>
      <c r="D383">
        <v>528.36</v>
      </c>
      <c r="E383">
        <v>534.69000000000005</v>
      </c>
      <c r="F383">
        <v>10983276</v>
      </c>
      <c r="H383" s="1">
        <v>45483</v>
      </c>
      <c r="I383">
        <v>199.995</v>
      </c>
      <c r="J383">
        <v>200.11</v>
      </c>
      <c r="K383">
        <v>197.69</v>
      </c>
      <c r="L383">
        <v>199.79</v>
      </c>
      <c r="M383">
        <v>32883753</v>
      </c>
      <c r="O383" s="1">
        <v>45483</v>
      </c>
      <c r="P383">
        <v>188.68299999999999</v>
      </c>
      <c r="Q383">
        <v>191.27699999999999</v>
      </c>
      <c r="R383">
        <v>188.56299999999999</v>
      </c>
      <c r="S383">
        <v>190.708</v>
      </c>
      <c r="T383">
        <v>15991929</v>
      </c>
      <c r="V383" s="1">
        <v>45483</v>
      </c>
      <c r="W383">
        <v>564.71</v>
      </c>
      <c r="X383">
        <v>566.92999999999995</v>
      </c>
      <c r="Y383">
        <v>558.21</v>
      </c>
      <c r="Z383">
        <v>564.54999999999995</v>
      </c>
      <c r="AA383">
        <v>2368443</v>
      </c>
      <c r="AC383" s="1">
        <v>45483</v>
      </c>
      <c r="AD383">
        <v>251.2</v>
      </c>
      <c r="AE383">
        <v>254.8</v>
      </c>
      <c r="AF383">
        <v>246.11</v>
      </c>
      <c r="AG383">
        <v>252.59</v>
      </c>
      <c r="AH383">
        <v>8947679</v>
      </c>
      <c r="AJ383" s="1">
        <v>45483</v>
      </c>
      <c r="AK383">
        <v>148.11199999999999</v>
      </c>
      <c r="AL383">
        <v>148.67599999999999</v>
      </c>
      <c r="AM383">
        <v>146.31</v>
      </c>
      <c r="AN383">
        <v>148.63</v>
      </c>
      <c r="AO383">
        <v>7493900</v>
      </c>
      <c r="AQ383" s="1">
        <v>45483</v>
      </c>
      <c r="AR383">
        <v>157.04599999999999</v>
      </c>
      <c r="AS383">
        <v>157.47200000000001</v>
      </c>
      <c r="AT383">
        <v>155.857</v>
      </c>
      <c r="AU383">
        <v>157.43899999999999</v>
      </c>
      <c r="AV383">
        <v>4032050</v>
      </c>
      <c r="AX383" s="1">
        <v>45483</v>
      </c>
      <c r="AY383">
        <v>153.11000000000001</v>
      </c>
      <c r="AZ383">
        <v>153.19999999999999</v>
      </c>
      <c r="BA383">
        <v>150.09</v>
      </c>
      <c r="BB383">
        <v>151.84</v>
      </c>
      <c r="BC383">
        <v>3263527</v>
      </c>
      <c r="BE383" s="1">
        <v>45483</v>
      </c>
      <c r="BF383">
        <v>178.64</v>
      </c>
      <c r="BG383">
        <v>181.08</v>
      </c>
      <c r="BH383">
        <v>178.64</v>
      </c>
      <c r="BI383">
        <v>180.52</v>
      </c>
      <c r="BJ383">
        <v>3338394</v>
      </c>
      <c r="BL383" s="1">
        <v>45483</v>
      </c>
      <c r="BM383">
        <v>294.2</v>
      </c>
      <c r="BN383">
        <v>296.76</v>
      </c>
      <c r="BO383">
        <v>287.63</v>
      </c>
      <c r="BP383">
        <v>293.95</v>
      </c>
      <c r="BQ383">
        <v>1280409</v>
      </c>
      <c r="BS383" s="1">
        <v>45483</v>
      </c>
      <c r="BT383">
        <v>551.84500000000003</v>
      </c>
      <c r="BU383">
        <v>556.40200000000004</v>
      </c>
      <c r="BV383">
        <v>551.548</v>
      </c>
      <c r="BW383">
        <v>556.05499999999995</v>
      </c>
      <c r="BX383">
        <v>39067658</v>
      </c>
    </row>
    <row r="384" spans="1:76" x14ac:dyDescent="0.45">
      <c r="A384" s="1">
        <v>45484</v>
      </c>
      <c r="B384">
        <v>530.89</v>
      </c>
      <c r="C384">
        <v>535.46</v>
      </c>
      <c r="D384">
        <v>508.37329999999997</v>
      </c>
      <c r="E384">
        <v>512.70000000000005</v>
      </c>
      <c r="F384">
        <v>16458253</v>
      </c>
      <c r="H384" s="1">
        <v>45484</v>
      </c>
      <c r="I384">
        <v>200.09</v>
      </c>
      <c r="J384">
        <v>200.26990000000001</v>
      </c>
      <c r="K384">
        <v>192.86</v>
      </c>
      <c r="L384">
        <v>195.05</v>
      </c>
      <c r="M384">
        <v>44565041</v>
      </c>
      <c r="O384" s="1">
        <v>45484</v>
      </c>
      <c r="P384">
        <v>189.376</v>
      </c>
      <c r="Q384">
        <v>190.38900000000001</v>
      </c>
      <c r="R384">
        <v>184.62299999999999</v>
      </c>
      <c r="S384">
        <v>185.11199999999999</v>
      </c>
      <c r="T384">
        <v>25689196</v>
      </c>
      <c r="V384" s="1">
        <v>45484</v>
      </c>
      <c r="W384">
        <v>564</v>
      </c>
      <c r="X384">
        <v>572.62</v>
      </c>
      <c r="Y384">
        <v>557.09</v>
      </c>
      <c r="Z384">
        <v>557.63</v>
      </c>
      <c r="AA384">
        <v>3191358</v>
      </c>
      <c r="AC384" s="1">
        <v>45484</v>
      </c>
      <c r="AD384">
        <v>252.6</v>
      </c>
      <c r="AE384">
        <v>255.42</v>
      </c>
      <c r="AF384">
        <v>250.92</v>
      </c>
      <c r="AG384">
        <v>251.12</v>
      </c>
      <c r="AH384">
        <v>5343727</v>
      </c>
      <c r="AJ384" s="1">
        <v>45484</v>
      </c>
      <c r="AK384">
        <v>149.19999999999999</v>
      </c>
      <c r="AL384">
        <v>151.30000000000001</v>
      </c>
      <c r="AM384">
        <v>148.26599999999999</v>
      </c>
      <c r="AN384">
        <v>149.828</v>
      </c>
      <c r="AO384">
        <v>6407995</v>
      </c>
      <c r="AQ384" s="1">
        <v>45484</v>
      </c>
      <c r="AR384">
        <v>157.79</v>
      </c>
      <c r="AS384">
        <v>157.79</v>
      </c>
      <c r="AT384">
        <v>154.916</v>
      </c>
      <c r="AU384">
        <v>155.32</v>
      </c>
      <c r="AV384">
        <v>5814293</v>
      </c>
      <c r="AX384" s="1">
        <v>45484</v>
      </c>
      <c r="AY384">
        <v>150.55000000000001</v>
      </c>
      <c r="AZ384">
        <v>152</v>
      </c>
      <c r="BA384">
        <v>144.13</v>
      </c>
      <c r="BB384">
        <v>146</v>
      </c>
      <c r="BC384">
        <v>6289510</v>
      </c>
      <c r="BE384" s="1">
        <v>45484</v>
      </c>
      <c r="BF384">
        <v>179.25</v>
      </c>
      <c r="BG384">
        <v>180.82</v>
      </c>
      <c r="BH384">
        <v>177.91</v>
      </c>
      <c r="BI384">
        <v>178.81</v>
      </c>
      <c r="BJ384">
        <v>4760141</v>
      </c>
      <c r="BL384" s="1">
        <v>45484</v>
      </c>
      <c r="BM384">
        <v>295.25</v>
      </c>
      <c r="BN384">
        <v>304.7</v>
      </c>
      <c r="BO384">
        <v>294.39</v>
      </c>
      <c r="BP384">
        <v>304.14</v>
      </c>
      <c r="BQ384">
        <v>1517840</v>
      </c>
      <c r="BS384" s="1">
        <v>45484</v>
      </c>
      <c r="BT384">
        <v>556.17399999999998</v>
      </c>
      <c r="BU384">
        <v>557.05600000000004</v>
      </c>
      <c r="BV384">
        <v>550.61699999999996</v>
      </c>
      <c r="BW384">
        <v>551.26</v>
      </c>
      <c r="BX384">
        <v>53556521</v>
      </c>
    </row>
    <row r="385" spans="1:76" x14ac:dyDescent="0.45">
      <c r="A385" s="1">
        <v>45485</v>
      </c>
      <c r="B385">
        <v>497.755</v>
      </c>
      <c r="C385">
        <v>508.09</v>
      </c>
      <c r="D385">
        <v>494.23</v>
      </c>
      <c r="E385">
        <v>498.87</v>
      </c>
      <c r="F385">
        <v>19750544</v>
      </c>
      <c r="H385" s="1">
        <v>45485</v>
      </c>
      <c r="I385">
        <v>194.8</v>
      </c>
      <c r="J385">
        <v>196.47</v>
      </c>
      <c r="K385">
        <v>193.83009999999999</v>
      </c>
      <c r="L385">
        <v>194.49</v>
      </c>
      <c r="M385">
        <v>30598525</v>
      </c>
      <c r="O385" s="1">
        <v>45485</v>
      </c>
      <c r="P385">
        <v>184.62299999999999</v>
      </c>
      <c r="Q385">
        <v>186.648</v>
      </c>
      <c r="R385">
        <v>184.035</v>
      </c>
      <c r="S385">
        <v>184.613</v>
      </c>
      <c r="T385">
        <v>22955069</v>
      </c>
      <c r="V385" s="1">
        <v>45485</v>
      </c>
      <c r="W385">
        <v>555.1</v>
      </c>
      <c r="X385">
        <v>562.49</v>
      </c>
      <c r="Y385">
        <v>552.31500000000005</v>
      </c>
      <c r="Z385">
        <v>559.04999999999995</v>
      </c>
      <c r="AA385">
        <v>2013985</v>
      </c>
      <c r="AC385" s="1">
        <v>45485</v>
      </c>
      <c r="AD385">
        <v>251.62</v>
      </c>
      <c r="AE385">
        <v>255.29</v>
      </c>
      <c r="AF385">
        <v>249.69</v>
      </c>
      <c r="AG385">
        <v>253.97</v>
      </c>
      <c r="AH385">
        <v>4705492</v>
      </c>
      <c r="AJ385" s="1">
        <v>45485</v>
      </c>
      <c r="AK385">
        <v>149.80000000000001</v>
      </c>
      <c r="AL385">
        <v>152.52000000000001</v>
      </c>
      <c r="AM385">
        <v>148.80000000000001</v>
      </c>
      <c r="AN385">
        <v>151.69800000000001</v>
      </c>
      <c r="AO385">
        <v>4547590</v>
      </c>
      <c r="AQ385" s="1">
        <v>45485</v>
      </c>
      <c r="AR385">
        <v>155.857</v>
      </c>
      <c r="AS385">
        <v>159.86799999999999</v>
      </c>
      <c r="AT385">
        <v>155.857</v>
      </c>
      <c r="AU385">
        <v>158.87200000000001</v>
      </c>
      <c r="AV385">
        <v>5007705</v>
      </c>
      <c r="AX385" s="1">
        <v>45485</v>
      </c>
      <c r="AY385">
        <v>146.83000000000001</v>
      </c>
      <c r="AZ385">
        <v>148</v>
      </c>
      <c r="BA385">
        <v>146.19</v>
      </c>
      <c r="BB385">
        <v>146.78</v>
      </c>
      <c r="BC385">
        <v>2923457</v>
      </c>
      <c r="BE385" s="1">
        <v>45485</v>
      </c>
      <c r="BF385">
        <v>179.44</v>
      </c>
      <c r="BG385">
        <v>180.79</v>
      </c>
      <c r="BH385">
        <v>178.55</v>
      </c>
      <c r="BI385">
        <v>179.54</v>
      </c>
      <c r="BJ385">
        <v>3044094</v>
      </c>
      <c r="BL385" s="1">
        <v>45485</v>
      </c>
      <c r="BM385">
        <v>306.75</v>
      </c>
      <c r="BN385">
        <v>312.62</v>
      </c>
      <c r="BO385">
        <v>303.76499999999999</v>
      </c>
      <c r="BP385">
        <v>311.04000000000002</v>
      </c>
      <c r="BQ385">
        <v>1138535</v>
      </c>
      <c r="BS385" s="1">
        <v>45485</v>
      </c>
      <c r="BT385">
        <v>552.4</v>
      </c>
      <c r="BU385">
        <v>558.38300000000004</v>
      </c>
      <c r="BV385">
        <v>551.92399999999998</v>
      </c>
      <c r="BW385">
        <v>554.73800000000006</v>
      </c>
      <c r="BX385">
        <v>53587028</v>
      </c>
    </row>
    <row r="386" spans="1:76" x14ac:dyDescent="0.45">
      <c r="A386" s="1">
        <v>45488</v>
      </c>
      <c r="B386">
        <v>498.63</v>
      </c>
      <c r="C386">
        <v>506.67989999999998</v>
      </c>
      <c r="D386">
        <v>493.37</v>
      </c>
      <c r="E386">
        <v>496.16</v>
      </c>
      <c r="F386">
        <v>12539163</v>
      </c>
      <c r="H386" s="1">
        <v>45488</v>
      </c>
      <c r="I386">
        <v>194.56</v>
      </c>
      <c r="J386">
        <v>196.19</v>
      </c>
      <c r="K386">
        <v>190.83</v>
      </c>
      <c r="L386">
        <v>192.72</v>
      </c>
      <c r="M386">
        <v>40683227</v>
      </c>
      <c r="O386" s="1">
        <v>45488</v>
      </c>
      <c r="P386">
        <v>184.464</v>
      </c>
      <c r="Q386">
        <v>187.77600000000001</v>
      </c>
      <c r="R386">
        <v>184.464</v>
      </c>
      <c r="S386">
        <v>186.07</v>
      </c>
      <c r="T386">
        <v>16514808</v>
      </c>
      <c r="V386" s="1">
        <v>45488</v>
      </c>
      <c r="W386">
        <v>560.23</v>
      </c>
      <c r="X386">
        <v>568.23</v>
      </c>
      <c r="Y386">
        <v>560.23</v>
      </c>
      <c r="Z386">
        <v>565.71</v>
      </c>
      <c r="AA386">
        <v>1887763</v>
      </c>
      <c r="AC386" s="1">
        <v>45488</v>
      </c>
      <c r="AD386">
        <v>256.02</v>
      </c>
      <c r="AE386">
        <v>256.39</v>
      </c>
      <c r="AF386">
        <v>252.12</v>
      </c>
      <c r="AG386">
        <v>252.86</v>
      </c>
      <c r="AH386">
        <v>4404270</v>
      </c>
      <c r="AJ386" s="1">
        <v>45488</v>
      </c>
      <c r="AK386">
        <v>153.38999999999999</v>
      </c>
      <c r="AL386">
        <v>155.29599999999999</v>
      </c>
      <c r="AM386">
        <v>151.85</v>
      </c>
      <c r="AN386">
        <v>153.57</v>
      </c>
      <c r="AO386">
        <v>4555440</v>
      </c>
      <c r="AQ386" s="1">
        <v>45488</v>
      </c>
      <c r="AR386">
        <v>159.19800000000001</v>
      </c>
      <c r="AS386">
        <v>161.77600000000001</v>
      </c>
      <c r="AT386">
        <v>158.35300000000001</v>
      </c>
      <c r="AU386">
        <v>161.303</v>
      </c>
      <c r="AV386">
        <v>3687807</v>
      </c>
      <c r="AX386" s="1">
        <v>45488</v>
      </c>
      <c r="AY386">
        <v>145.88</v>
      </c>
      <c r="AZ386">
        <v>148.47</v>
      </c>
      <c r="BA386">
        <v>144.75</v>
      </c>
      <c r="BB386">
        <v>147.22</v>
      </c>
      <c r="BC386">
        <v>3546065</v>
      </c>
      <c r="BE386" s="1">
        <v>45488</v>
      </c>
      <c r="BF386">
        <v>178.75</v>
      </c>
      <c r="BG386">
        <v>182.33500000000001</v>
      </c>
      <c r="BH386">
        <v>178.66499999999999</v>
      </c>
      <c r="BI386">
        <v>181.75</v>
      </c>
      <c r="BJ386">
        <v>4028306</v>
      </c>
      <c r="BL386" s="1">
        <v>45488</v>
      </c>
      <c r="BM386">
        <v>312.70999999999998</v>
      </c>
      <c r="BN386">
        <v>325.52</v>
      </c>
      <c r="BO386">
        <v>310.48</v>
      </c>
      <c r="BP386">
        <v>324.58999999999997</v>
      </c>
      <c r="BQ386">
        <v>1842851</v>
      </c>
      <c r="BS386" s="1">
        <v>45488</v>
      </c>
      <c r="BT386">
        <v>556.75900000000001</v>
      </c>
      <c r="BU386">
        <v>559.53899999999999</v>
      </c>
      <c r="BV386">
        <v>554.38099999999997</v>
      </c>
      <c r="BW386">
        <v>556.26300000000003</v>
      </c>
      <c r="BX386">
        <v>40968560</v>
      </c>
    </row>
    <row r="387" spans="1:76" x14ac:dyDescent="0.45">
      <c r="A387" s="1">
        <v>45489</v>
      </c>
      <c r="B387">
        <v>501.5</v>
      </c>
      <c r="C387">
        <v>503.94990000000001</v>
      </c>
      <c r="D387">
        <v>485.79</v>
      </c>
      <c r="E387">
        <v>489.79</v>
      </c>
      <c r="F387">
        <v>14075833</v>
      </c>
      <c r="H387" s="1">
        <v>45489</v>
      </c>
      <c r="I387">
        <v>195.59</v>
      </c>
      <c r="J387">
        <v>196.62</v>
      </c>
      <c r="K387">
        <v>192.24</v>
      </c>
      <c r="L387">
        <v>193.02</v>
      </c>
      <c r="M387">
        <v>33994714</v>
      </c>
      <c r="O387" s="1">
        <v>45489</v>
      </c>
      <c r="P387">
        <v>186.898</v>
      </c>
      <c r="Q387">
        <v>188.214</v>
      </c>
      <c r="R387">
        <v>182.92099999999999</v>
      </c>
      <c r="S387">
        <v>183.46600000000001</v>
      </c>
      <c r="T387">
        <v>18335983</v>
      </c>
      <c r="V387" s="1">
        <v>45489</v>
      </c>
      <c r="W387">
        <v>564.6</v>
      </c>
      <c r="X387">
        <v>570.1</v>
      </c>
      <c r="Y387">
        <v>562.08000000000004</v>
      </c>
      <c r="Z387">
        <v>566.54</v>
      </c>
      <c r="AA387">
        <v>1539875</v>
      </c>
      <c r="AC387" s="1">
        <v>45489</v>
      </c>
      <c r="AD387">
        <v>253.78</v>
      </c>
      <c r="AE387">
        <v>256.77999999999997</v>
      </c>
      <c r="AF387">
        <v>252.67</v>
      </c>
      <c r="AG387">
        <v>256.02999999999997</v>
      </c>
      <c r="AH387">
        <v>4780386</v>
      </c>
      <c r="AJ387" s="1">
        <v>45489</v>
      </c>
      <c r="AK387">
        <v>153.57</v>
      </c>
      <c r="AL387">
        <v>154.00800000000001</v>
      </c>
      <c r="AM387">
        <v>150.90199999999999</v>
      </c>
      <c r="AN387">
        <v>152.15799999999999</v>
      </c>
      <c r="AO387">
        <v>4983555</v>
      </c>
      <c r="AQ387" s="1">
        <v>45489</v>
      </c>
      <c r="AR387">
        <v>162.447</v>
      </c>
      <c r="AS387">
        <v>163.523</v>
      </c>
      <c r="AT387">
        <v>162.197</v>
      </c>
      <c r="AU387">
        <v>162.53</v>
      </c>
      <c r="AV387">
        <v>3659473</v>
      </c>
      <c r="AX387" s="1">
        <v>45489</v>
      </c>
      <c r="AY387">
        <v>148.47</v>
      </c>
      <c r="AZ387">
        <v>151.63999999999999</v>
      </c>
      <c r="BA387">
        <v>147.88</v>
      </c>
      <c r="BB387">
        <v>151.26</v>
      </c>
      <c r="BC387">
        <v>4079268</v>
      </c>
      <c r="BE387" s="1">
        <v>45489</v>
      </c>
      <c r="BF387">
        <v>181.97</v>
      </c>
      <c r="BG387">
        <v>183.82</v>
      </c>
      <c r="BH387">
        <v>181.25</v>
      </c>
      <c r="BI387">
        <v>182.98</v>
      </c>
      <c r="BJ387">
        <v>5437526</v>
      </c>
      <c r="BL387" s="1">
        <v>45489</v>
      </c>
      <c r="BM387">
        <v>324.58999999999997</v>
      </c>
      <c r="BN387">
        <v>328.41</v>
      </c>
      <c r="BO387">
        <v>319.27</v>
      </c>
      <c r="BP387">
        <v>327.42</v>
      </c>
      <c r="BQ387">
        <v>1516696</v>
      </c>
      <c r="BS387" s="1">
        <v>45489</v>
      </c>
      <c r="BT387">
        <v>557.58500000000004</v>
      </c>
      <c r="BU387">
        <v>559.85799999999995</v>
      </c>
      <c r="BV387">
        <v>556.82799999999997</v>
      </c>
      <c r="BW387">
        <v>559.56100000000004</v>
      </c>
      <c r="BX387">
        <v>36820621</v>
      </c>
    </row>
    <row r="388" spans="1:76" x14ac:dyDescent="0.45">
      <c r="A388" s="1">
        <v>45490</v>
      </c>
      <c r="B388">
        <v>479.17</v>
      </c>
      <c r="C388">
        <v>479.17</v>
      </c>
      <c r="D388">
        <v>459.12</v>
      </c>
      <c r="E388">
        <v>461.99</v>
      </c>
      <c r="F388">
        <v>28076595</v>
      </c>
      <c r="H388" s="1">
        <v>45490</v>
      </c>
      <c r="I388">
        <v>191.35</v>
      </c>
      <c r="J388">
        <v>191.58</v>
      </c>
      <c r="K388">
        <v>185.99</v>
      </c>
      <c r="L388">
        <v>187.93</v>
      </c>
      <c r="M388">
        <v>48076139</v>
      </c>
      <c r="O388" s="1">
        <v>45490</v>
      </c>
      <c r="P388">
        <v>182.51400000000001</v>
      </c>
      <c r="Q388">
        <v>183.09700000000001</v>
      </c>
      <c r="R388">
        <v>179.45599999999999</v>
      </c>
      <c r="S388">
        <v>180.57300000000001</v>
      </c>
      <c r="T388">
        <v>20785378</v>
      </c>
      <c r="V388" s="1">
        <v>45490</v>
      </c>
      <c r="W388">
        <v>563.92999999999995</v>
      </c>
      <c r="X388">
        <v>565</v>
      </c>
      <c r="Y388">
        <v>556.46</v>
      </c>
      <c r="Z388">
        <v>563.09</v>
      </c>
      <c r="AA388">
        <v>2316265</v>
      </c>
      <c r="AC388" s="1">
        <v>45490</v>
      </c>
      <c r="AD388">
        <v>254</v>
      </c>
      <c r="AE388">
        <v>255.57</v>
      </c>
      <c r="AF388">
        <v>249.61</v>
      </c>
      <c r="AG388">
        <v>251.22</v>
      </c>
      <c r="AH388">
        <v>5625254</v>
      </c>
      <c r="AJ388" s="1">
        <v>45490</v>
      </c>
      <c r="AK388">
        <v>148</v>
      </c>
      <c r="AL388">
        <v>149.274</v>
      </c>
      <c r="AM388">
        <v>146.04</v>
      </c>
      <c r="AN388">
        <v>147.214</v>
      </c>
      <c r="AO388">
        <v>7278310</v>
      </c>
      <c r="AQ388" s="1">
        <v>45490</v>
      </c>
      <c r="AR388">
        <v>161.858</v>
      </c>
      <c r="AS388">
        <v>162.119</v>
      </c>
      <c r="AT388">
        <v>157.40899999999999</v>
      </c>
      <c r="AU388">
        <v>157.423</v>
      </c>
      <c r="AV388">
        <v>5748424</v>
      </c>
      <c r="AX388" s="1">
        <v>45490</v>
      </c>
      <c r="AY388">
        <v>149.24</v>
      </c>
      <c r="AZ388">
        <v>150.1</v>
      </c>
      <c r="BA388">
        <v>147.26</v>
      </c>
      <c r="BB388">
        <v>148</v>
      </c>
      <c r="BC388">
        <v>3242315</v>
      </c>
      <c r="BE388" s="1">
        <v>45490</v>
      </c>
      <c r="BF388">
        <v>183.76</v>
      </c>
      <c r="BG388">
        <v>185.42</v>
      </c>
      <c r="BH388">
        <v>182.2567</v>
      </c>
      <c r="BI388">
        <v>183.56</v>
      </c>
      <c r="BJ388">
        <v>5228524</v>
      </c>
      <c r="BL388" s="1">
        <v>45490</v>
      </c>
      <c r="BM388">
        <v>324.67</v>
      </c>
      <c r="BN388">
        <v>333.75</v>
      </c>
      <c r="BO388">
        <v>323.81</v>
      </c>
      <c r="BP388">
        <v>330.3</v>
      </c>
      <c r="BQ388">
        <v>1469263</v>
      </c>
      <c r="BS388" s="1">
        <v>45490</v>
      </c>
      <c r="BT388">
        <v>553.55899999999997</v>
      </c>
      <c r="BU388">
        <v>555.25199999999995</v>
      </c>
      <c r="BV388">
        <v>551.38900000000001</v>
      </c>
      <c r="BW388">
        <v>551.71600000000001</v>
      </c>
      <c r="BX388">
        <v>57659780</v>
      </c>
    </row>
    <row r="389" spans="1:76" x14ac:dyDescent="0.45">
      <c r="A389" s="1">
        <v>45491</v>
      </c>
      <c r="B389">
        <v>475</v>
      </c>
      <c r="C389">
        <v>479.23930000000001</v>
      </c>
      <c r="D389">
        <v>464.54</v>
      </c>
      <c r="E389">
        <v>475.85</v>
      </c>
      <c r="F389">
        <v>19267160</v>
      </c>
      <c r="H389" s="1">
        <v>45491</v>
      </c>
      <c r="I389">
        <v>189.59</v>
      </c>
      <c r="J389">
        <v>189.68</v>
      </c>
      <c r="K389">
        <v>181.44800000000001</v>
      </c>
      <c r="L389">
        <v>183.75</v>
      </c>
      <c r="M389">
        <v>51043626</v>
      </c>
      <c r="O389" s="1">
        <v>45491</v>
      </c>
      <c r="P389">
        <v>181.48099999999999</v>
      </c>
      <c r="Q389">
        <v>182.04900000000001</v>
      </c>
      <c r="R389">
        <v>176.03399999999999</v>
      </c>
      <c r="S389">
        <v>177.25200000000001</v>
      </c>
      <c r="T389">
        <v>25378372</v>
      </c>
      <c r="V389" s="1">
        <v>45491</v>
      </c>
      <c r="W389">
        <v>564.17999999999995</v>
      </c>
      <c r="X389">
        <v>564.26</v>
      </c>
      <c r="Y389">
        <v>556.07000000000005</v>
      </c>
      <c r="Z389">
        <v>556.85</v>
      </c>
      <c r="AA389">
        <v>2184657</v>
      </c>
      <c r="AC389" s="1">
        <v>45491</v>
      </c>
      <c r="AD389">
        <v>252.14</v>
      </c>
      <c r="AE389">
        <v>252.45</v>
      </c>
      <c r="AF389">
        <v>245.72</v>
      </c>
      <c r="AG389">
        <v>247.35</v>
      </c>
      <c r="AH389">
        <v>6351643</v>
      </c>
      <c r="AJ389" s="1">
        <v>45491</v>
      </c>
      <c r="AK389">
        <v>147.66800000000001</v>
      </c>
      <c r="AL389">
        <v>150.11600000000001</v>
      </c>
      <c r="AM389">
        <v>146.01900000000001</v>
      </c>
      <c r="AN389">
        <v>147.75399999999999</v>
      </c>
      <c r="AO389">
        <v>7590000</v>
      </c>
      <c r="AQ389" s="1">
        <v>45491</v>
      </c>
      <c r="AR389">
        <v>157.916</v>
      </c>
      <c r="AS389">
        <v>158.72800000000001</v>
      </c>
      <c r="AT389">
        <v>154.089</v>
      </c>
      <c r="AU389">
        <v>155.09</v>
      </c>
      <c r="AV389">
        <v>4809467</v>
      </c>
      <c r="AX389" s="1">
        <v>45491</v>
      </c>
      <c r="AY389">
        <v>148.16999999999999</v>
      </c>
      <c r="AZ389">
        <v>150.14500000000001</v>
      </c>
      <c r="BA389">
        <v>146.75</v>
      </c>
      <c r="BB389">
        <v>146.88</v>
      </c>
      <c r="BC389">
        <v>3593705</v>
      </c>
      <c r="BE389" s="1">
        <v>45491</v>
      </c>
      <c r="BF389">
        <v>183.63</v>
      </c>
      <c r="BG389">
        <v>183.8</v>
      </c>
      <c r="BH389">
        <v>181.72</v>
      </c>
      <c r="BI389">
        <v>182.29</v>
      </c>
      <c r="BJ389">
        <v>4237103</v>
      </c>
      <c r="BL389" s="1">
        <v>45491</v>
      </c>
      <c r="BM389">
        <v>329</v>
      </c>
      <c r="BN389">
        <v>335.6</v>
      </c>
      <c r="BO389">
        <v>321.56</v>
      </c>
      <c r="BP389">
        <v>321.63</v>
      </c>
      <c r="BQ389">
        <v>1304110</v>
      </c>
      <c r="BS389" s="1">
        <v>45491</v>
      </c>
      <c r="BT389">
        <v>553.27200000000005</v>
      </c>
      <c r="BU389">
        <v>554.27200000000005</v>
      </c>
      <c r="BV389">
        <v>545.26700000000005</v>
      </c>
      <c r="BW389">
        <v>547.476</v>
      </c>
      <c r="BX389">
        <v>56803182</v>
      </c>
    </row>
    <row r="390" spans="1:76" x14ac:dyDescent="0.45">
      <c r="A390" s="1">
        <v>45492</v>
      </c>
      <c r="B390">
        <v>476.06</v>
      </c>
      <c r="C390">
        <v>486.71</v>
      </c>
      <c r="D390">
        <v>475.71</v>
      </c>
      <c r="E390">
        <v>476.79</v>
      </c>
      <c r="F390">
        <v>15149416</v>
      </c>
      <c r="H390" s="1">
        <v>45492</v>
      </c>
      <c r="I390">
        <v>181.14</v>
      </c>
      <c r="J390">
        <v>184.93</v>
      </c>
      <c r="K390">
        <v>180.11</v>
      </c>
      <c r="L390">
        <v>183.13</v>
      </c>
      <c r="M390">
        <v>43081829</v>
      </c>
      <c r="O390" s="1">
        <v>45492</v>
      </c>
      <c r="P390">
        <v>178.43799999999999</v>
      </c>
      <c r="Q390">
        <v>179.845</v>
      </c>
      <c r="R390">
        <v>176.69200000000001</v>
      </c>
      <c r="S390">
        <v>177.22200000000001</v>
      </c>
      <c r="T390">
        <v>18928609</v>
      </c>
      <c r="V390" s="1">
        <v>45492</v>
      </c>
      <c r="W390">
        <v>557.04999999999995</v>
      </c>
      <c r="X390">
        <v>561.09</v>
      </c>
      <c r="Y390">
        <v>548.96</v>
      </c>
      <c r="Z390">
        <v>551</v>
      </c>
      <c r="AA390">
        <v>2601942</v>
      </c>
      <c r="AC390" s="1">
        <v>45492</v>
      </c>
      <c r="AD390">
        <v>248.65</v>
      </c>
      <c r="AE390">
        <v>248.99</v>
      </c>
      <c r="AF390">
        <v>245.17</v>
      </c>
      <c r="AG390">
        <v>247.63</v>
      </c>
      <c r="AH390">
        <v>4468875</v>
      </c>
      <c r="AJ390" s="1">
        <v>45492</v>
      </c>
      <c r="AK390">
        <v>148.93799999999999</v>
      </c>
      <c r="AL390">
        <v>151.17599999999999</v>
      </c>
      <c r="AM390">
        <v>147.6</v>
      </c>
      <c r="AN390">
        <v>150.24</v>
      </c>
      <c r="AO390">
        <v>5936170</v>
      </c>
      <c r="AQ390" s="1">
        <v>45492</v>
      </c>
      <c r="AR390">
        <v>155.38800000000001</v>
      </c>
      <c r="AS390">
        <v>156.92099999999999</v>
      </c>
      <c r="AT390">
        <v>155.09</v>
      </c>
      <c r="AU390">
        <v>156.53800000000001</v>
      </c>
      <c r="AV390">
        <v>4057166</v>
      </c>
      <c r="AX390" s="1">
        <v>45492</v>
      </c>
      <c r="AY390">
        <v>147.03</v>
      </c>
      <c r="AZ390">
        <v>149.16</v>
      </c>
      <c r="BA390">
        <v>147.03</v>
      </c>
      <c r="BB390">
        <v>147.99</v>
      </c>
      <c r="BC390">
        <v>3131618</v>
      </c>
      <c r="BE390" s="1">
        <v>45492</v>
      </c>
      <c r="BF390">
        <v>182.22</v>
      </c>
      <c r="BG390">
        <v>183.24</v>
      </c>
      <c r="BH390">
        <v>181.94</v>
      </c>
      <c r="BI390">
        <v>182.05</v>
      </c>
      <c r="BJ390">
        <v>2494988</v>
      </c>
      <c r="BL390" s="1">
        <v>45492</v>
      </c>
      <c r="BM390">
        <v>321.49</v>
      </c>
      <c r="BN390">
        <v>322.87</v>
      </c>
      <c r="BO390">
        <v>316.22000000000003</v>
      </c>
      <c r="BP390">
        <v>320.31</v>
      </c>
      <c r="BQ390">
        <v>1113301</v>
      </c>
      <c r="BS390" s="1">
        <v>45492</v>
      </c>
      <c r="BT390">
        <v>547.23800000000006</v>
      </c>
      <c r="BU390">
        <v>548.88300000000004</v>
      </c>
      <c r="BV390">
        <v>542.77099999999996</v>
      </c>
      <c r="BW390">
        <v>543.84100000000001</v>
      </c>
      <c r="BX390">
        <v>66129346</v>
      </c>
    </row>
    <row r="391" spans="1:76" x14ac:dyDescent="0.45">
      <c r="A391" s="1">
        <v>45495</v>
      </c>
      <c r="B391">
        <v>486.57499999999999</v>
      </c>
      <c r="C391">
        <v>492.06</v>
      </c>
      <c r="D391">
        <v>483.9</v>
      </c>
      <c r="E391">
        <v>487.4</v>
      </c>
      <c r="F391">
        <v>12023088</v>
      </c>
      <c r="H391" s="1">
        <v>45495</v>
      </c>
      <c r="I391">
        <v>185</v>
      </c>
      <c r="J391">
        <v>185.06</v>
      </c>
      <c r="K391">
        <v>182.48</v>
      </c>
      <c r="L391">
        <v>182.55</v>
      </c>
      <c r="M391">
        <v>39931923</v>
      </c>
      <c r="O391" s="1">
        <v>45495</v>
      </c>
      <c r="P391">
        <v>180.14500000000001</v>
      </c>
      <c r="Q391">
        <v>182.249</v>
      </c>
      <c r="R391">
        <v>179.785</v>
      </c>
      <c r="S391">
        <v>181.221</v>
      </c>
      <c r="T391">
        <v>24159982</v>
      </c>
      <c r="V391" s="1">
        <v>45495</v>
      </c>
      <c r="W391">
        <v>558.65</v>
      </c>
      <c r="X391">
        <v>560.19000000000005</v>
      </c>
      <c r="Y391">
        <v>552.70740000000001</v>
      </c>
      <c r="Z391">
        <v>554.82000000000005</v>
      </c>
      <c r="AA391">
        <v>2391696</v>
      </c>
      <c r="AC391" s="1">
        <v>45495</v>
      </c>
      <c r="AD391">
        <v>248.75</v>
      </c>
      <c r="AE391">
        <v>255.58</v>
      </c>
      <c r="AF391">
        <v>248</v>
      </c>
      <c r="AG391">
        <v>254.08</v>
      </c>
      <c r="AH391">
        <v>5647588</v>
      </c>
      <c r="AJ391" s="1">
        <v>45495</v>
      </c>
      <c r="AK391">
        <v>150.96199999999999</v>
      </c>
      <c r="AL391">
        <v>152.88800000000001</v>
      </c>
      <c r="AM391">
        <v>150.755</v>
      </c>
      <c r="AN391">
        <v>151.30000000000001</v>
      </c>
      <c r="AO391">
        <v>5257810</v>
      </c>
      <c r="AQ391" s="1">
        <v>45495</v>
      </c>
      <c r="AR391">
        <v>156.88300000000001</v>
      </c>
      <c r="AS391">
        <v>157.22399999999999</v>
      </c>
      <c r="AT391">
        <v>154.083</v>
      </c>
      <c r="AU391">
        <v>154.255</v>
      </c>
      <c r="AV391">
        <v>6454068</v>
      </c>
      <c r="AX391" s="1">
        <v>45495</v>
      </c>
      <c r="AY391">
        <v>148.13999999999999</v>
      </c>
      <c r="AZ391">
        <v>150.37</v>
      </c>
      <c r="BA391">
        <v>146.55000000000001</v>
      </c>
      <c r="BB391">
        <v>150.18</v>
      </c>
      <c r="BC391">
        <v>3672064</v>
      </c>
      <c r="BE391" s="1">
        <v>45495</v>
      </c>
      <c r="BF391">
        <v>181.42</v>
      </c>
      <c r="BG391">
        <v>181.685</v>
      </c>
      <c r="BH391">
        <v>176.7807</v>
      </c>
      <c r="BI391">
        <v>177.44</v>
      </c>
      <c r="BJ391">
        <v>4391139</v>
      </c>
      <c r="BL391" s="1">
        <v>45495</v>
      </c>
      <c r="BM391">
        <v>318.70999999999998</v>
      </c>
      <c r="BN391">
        <v>319.43</v>
      </c>
      <c r="BO391">
        <v>306.36</v>
      </c>
      <c r="BP391">
        <v>312.97000000000003</v>
      </c>
      <c r="BQ391">
        <v>1768234</v>
      </c>
      <c r="BS391" s="1">
        <v>45495</v>
      </c>
      <c r="BT391">
        <v>547.81299999999999</v>
      </c>
      <c r="BU391">
        <v>550.06200000000001</v>
      </c>
      <c r="BV391">
        <v>545.851</v>
      </c>
      <c r="BW391">
        <v>549.44799999999998</v>
      </c>
      <c r="BX391">
        <v>43757143</v>
      </c>
    </row>
    <row r="392" spans="1:76" x14ac:dyDescent="0.45">
      <c r="A392" s="1">
        <v>45496</v>
      </c>
      <c r="B392">
        <v>489.84</v>
      </c>
      <c r="C392">
        <v>495.22</v>
      </c>
      <c r="D392">
        <v>487.72</v>
      </c>
      <c r="E392">
        <v>488.69</v>
      </c>
      <c r="F392">
        <v>9455527</v>
      </c>
      <c r="H392" s="1">
        <v>45496</v>
      </c>
      <c r="I392">
        <v>184.1</v>
      </c>
      <c r="J392">
        <v>189.39</v>
      </c>
      <c r="K392">
        <v>183.56</v>
      </c>
      <c r="L392">
        <v>186.41</v>
      </c>
      <c r="M392">
        <v>47537670</v>
      </c>
      <c r="O392" s="1">
        <v>45496</v>
      </c>
      <c r="P392">
        <v>181.601</v>
      </c>
      <c r="Q392">
        <v>183.15700000000001</v>
      </c>
      <c r="R392">
        <v>181.09100000000001</v>
      </c>
      <c r="S392">
        <v>181.34100000000001</v>
      </c>
      <c r="T392">
        <v>36442670</v>
      </c>
      <c r="V392" s="1">
        <v>45496</v>
      </c>
      <c r="W392">
        <v>556.49</v>
      </c>
      <c r="X392">
        <v>557.24900000000002</v>
      </c>
      <c r="Y392">
        <v>544.44000000000005</v>
      </c>
      <c r="Z392">
        <v>546.01</v>
      </c>
      <c r="AA392">
        <v>2363881</v>
      </c>
      <c r="AC392" s="1">
        <v>45496</v>
      </c>
      <c r="AD392">
        <v>256.58999999999997</v>
      </c>
      <c r="AE392">
        <v>257.33</v>
      </c>
      <c r="AF392">
        <v>253.75129999999999</v>
      </c>
      <c r="AG392">
        <v>256.06</v>
      </c>
      <c r="AH392">
        <v>3905543</v>
      </c>
      <c r="AJ392" s="1">
        <v>45496</v>
      </c>
      <c r="AK392">
        <v>152.69399999999999</v>
      </c>
      <c r="AL392">
        <v>155.19399999999999</v>
      </c>
      <c r="AM392">
        <v>152.13200000000001</v>
      </c>
      <c r="AN392">
        <v>153.10400000000001</v>
      </c>
      <c r="AO392">
        <v>5036415</v>
      </c>
      <c r="AQ392" s="1">
        <v>45496</v>
      </c>
      <c r="AR392">
        <v>154.15899999999999</v>
      </c>
      <c r="AS392">
        <v>155.67599999999999</v>
      </c>
      <c r="AT392">
        <v>153.94900000000001</v>
      </c>
      <c r="AU392">
        <v>154.64099999999999</v>
      </c>
      <c r="AV392">
        <v>5288792</v>
      </c>
      <c r="AX392" s="1">
        <v>45496</v>
      </c>
      <c r="AY392">
        <v>150.56</v>
      </c>
      <c r="AZ392">
        <v>151.25</v>
      </c>
      <c r="BA392">
        <v>147.83000000000001</v>
      </c>
      <c r="BB392">
        <v>148.75</v>
      </c>
      <c r="BC392">
        <v>2676905</v>
      </c>
      <c r="BE392" s="1">
        <v>45496</v>
      </c>
      <c r="BF392">
        <v>177.62</v>
      </c>
      <c r="BG392">
        <v>177.65</v>
      </c>
      <c r="BH392">
        <v>175.71</v>
      </c>
      <c r="BI392">
        <v>176.56</v>
      </c>
      <c r="BJ392">
        <v>3621219</v>
      </c>
      <c r="BL392" s="1">
        <v>45496</v>
      </c>
      <c r="BM392">
        <v>314.64999999999998</v>
      </c>
      <c r="BN392">
        <v>323.89999999999998</v>
      </c>
      <c r="BO392">
        <v>304.76</v>
      </c>
      <c r="BP392">
        <v>320.04000000000002</v>
      </c>
      <c r="BQ392">
        <v>1964847</v>
      </c>
      <c r="BS392" s="1">
        <v>45496</v>
      </c>
      <c r="BT392">
        <v>549.33900000000006</v>
      </c>
      <c r="BU392">
        <v>551.51300000000003</v>
      </c>
      <c r="BV392">
        <v>548.08600000000001</v>
      </c>
      <c r="BW392">
        <v>548.58600000000001</v>
      </c>
      <c r="BX392">
        <v>34765648</v>
      </c>
    </row>
    <row r="393" spans="1:76" x14ac:dyDescent="0.45">
      <c r="A393" s="1">
        <v>45497</v>
      </c>
      <c r="B393">
        <v>472.30500000000001</v>
      </c>
      <c r="C393">
        <v>476.3</v>
      </c>
      <c r="D393">
        <v>460.58</v>
      </c>
      <c r="E393">
        <v>461.27</v>
      </c>
      <c r="F393">
        <v>17649738</v>
      </c>
      <c r="H393" s="1">
        <v>45497</v>
      </c>
      <c r="I393">
        <v>183.2</v>
      </c>
      <c r="J393">
        <v>185.45</v>
      </c>
      <c r="K393">
        <v>180.41</v>
      </c>
      <c r="L393">
        <v>180.83</v>
      </c>
      <c r="M393">
        <v>41532360</v>
      </c>
      <c r="O393" s="1">
        <v>45497</v>
      </c>
      <c r="P393">
        <v>173.172</v>
      </c>
      <c r="Q393">
        <v>175.756</v>
      </c>
      <c r="R393">
        <v>171.39599999999999</v>
      </c>
      <c r="S393">
        <v>172.20400000000001</v>
      </c>
      <c r="T393">
        <v>49707904</v>
      </c>
      <c r="V393" s="1">
        <v>45497</v>
      </c>
      <c r="W393">
        <v>543.79999999999995</v>
      </c>
      <c r="X393">
        <v>544.71</v>
      </c>
      <c r="Y393">
        <v>530.35</v>
      </c>
      <c r="Z393">
        <v>531.04</v>
      </c>
      <c r="AA393">
        <v>2630081</v>
      </c>
      <c r="AC393" s="1">
        <v>45497</v>
      </c>
      <c r="AD393">
        <v>253.63</v>
      </c>
      <c r="AE393">
        <v>255.91</v>
      </c>
      <c r="AF393">
        <v>248.9</v>
      </c>
      <c r="AG393">
        <v>249.78</v>
      </c>
      <c r="AH393">
        <v>5204088</v>
      </c>
      <c r="AJ393" s="1">
        <v>45497</v>
      </c>
      <c r="AK393">
        <v>151</v>
      </c>
      <c r="AL393">
        <v>151.49600000000001</v>
      </c>
      <c r="AM393">
        <v>145.846</v>
      </c>
      <c r="AN393">
        <v>146.17400000000001</v>
      </c>
      <c r="AO393">
        <v>10473530</v>
      </c>
      <c r="AQ393" s="1">
        <v>45497</v>
      </c>
      <c r="AR393">
        <v>153.095</v>
      </c>
      <c r="AS393">
        <v>153.53299999999999</v>
      </c>
      <c r="AT393">
        <v>149.93799999999999</v>
      </c>
      <c r="AU393">
        <v>150.167</v>
      </c>
      <c r="AV393">
        <v>8164183</v>
      </c>
      <c r="AX393" s="1">
        <v>45497</v>
      </c>
      <c r="AY393">
        <v>146.72999999999999</v>
      </c>
      <c r="AZ393">
        <v>147.11000000000001</v>
      </c>
      <c r="BA393">
        <v>142.97999999999999</v>
      </c>
      <c r="BB393">
        <v>144.22999999999999</v>
      </c>
      <c r="BC393">
        <v>5461901</v>
      </c>
      <c r="BE393" s="1">
        <v>45497</v>
      </c>
      <c r="BF393">
        <v>177.06</v>
      </c>
      <c r="BG393">
        <v>177.53</v>
      </c>
      <c r="BH393">
        <v>174.23</v>
      </c>
      <c r="BI393">
        <v>176.89</v>
      </c>
      <c r="BJ393">
        <v>4499649</v>
      </c>
      <c r="BL393" s="1">
        <v>45497</v>
      </c>
      <c r="BM393">
        <v>320.83999999999997</v>
      </c>
      <c r="BN393">
        <v>320.83999999999997</v>
      </c>
      <c r="BO393">
        <v>310.23</v>
      </c>
      <c r="BP393">
        <v>312.66000000000003</v>
      </c>
      <c r="BQ393">
        <v>1988624</v>
      </c>
      <c r="BS393" s="1">
        <v>45497</v>
      </c>
      <c r="BT393">
        <v>543.71199999999999</v>
      </c>
      <c r="BU393">
        <v>544.01900000000001</v>
      </c>
      <c r="BV393">
        <v>535.22199999999998</v>
      </c>
      <c r="BW393">
        <v>536.15300000000002</v>
      </c>
      <c r="BX393">
        <v>75220805</v>
      </c>
    </row>
    <row r="394" spans="1:76" x14ac:dyDescent="0.45">
      <c r="A394" s="1">
        <v>45498</v>
      </c>
      <c r="B394">
        <v>463.26</v>
      </c>
      <c r="C394">
        <v>463.548</v>
      </c>
      <c r="D394">
        <v>442.65</v>
      </c>
      <c r="E394">
        <v>453.41</v>
      </c>
      <c r="F394">
        <v>18240489</v>
      </c>
      <c r="H394" s="1">
        <v>45498</v>
      </c>
      <c r="I394">
        <v>182.91</v>
      </c>
      <c r="J394">
        <v>183.89580000000001</v>
      </c>
      <c r="K394">
        <v>176.8</v>
      </c>
      <c r="L394">
        <v>179.85</v>
      </c>
      <c r="M394">
        <v>44464163</v>
      </c>
      <c r="O394" s="1">
        <v>45498</v>
      </c>
      <c r="P394">
        <v>172.09399999999999</v>
      </c>
      <c r="Q394">
        <v>172.99199999999999</v>
      </c>
      <c r="R394">
        <v>166.77699999999999</v>
      </c>
      <c r="S394">
        <v>166.86699999999999</v>
      </c>
      <c r="T394">
        <v>44962961</v>
      </c>
      <c r="V394" s="1">
        <v>45498</v>
      </c>
      <c r="W394">
        <v>536.79999999999995</v>
      </c>
      <c r="X394">
        <v>542.28</v>
      </c>
      <c r="Y394">
        <v>527.59</v>
      </c>
      <c r="Z394">
        <v>532.15</v>
      </c>
      <c r="AA394">
        <v>2136496</v>
      </c>
      <c r="AC394" s="1">
        <v>45498</v>
      </c>
      <c r="AD394">
        <v>254.74</v>
      </c>
      <c r="AE394">
        <v>264.08</v>
      </c>
      <c r="AF394">
        <v>251.72450000000001</v>
      </c>
      <c r="AG394">
        <v>256.52</v>
      </c>
      <c r="AH394">
        <v>7155846</v>
      </c>
      <c r="AJ394" s="1">
        <v>45498</v>
      </c>
      <c r="AK394">
        <v>157.86600000000001</v>
      </c>
      <c r="AL394">
        <v>170.066</v>
      </c>
      <c r="AM394">
        <v>156.608</v>
      </c>
      <c r="AN394">
        <v>165.75800000000001</v>
      </c>
      <c r="AO394">
        <v>32748840</v>
      </c>
      <c r="AQ394" s="1">
        <v>45498</v>
      </c>
      <c r="AR394">
        <v>149.38800000000001</v>
      </c>
      <c r="AS394">
        <v>149.38800000000001</v>
      </c>
      <c r="AT394">
        <v>143.744</v>
      </c>
      <c r="AU394">
        <v>144.40899999999999</v>
      </c>
      <c r="AV394">
        <v>12229230</v>
      </c>
      <c r="AX394" s="1">
        <v>45498</v>
      </c>
      <c r="AY394">
        <v>141.25</v>
      </c>
      <c r="AZ394">
        <v>141.94499999999999</v>
      </c>
      <c r="BA394">
        <v>137.58000000000001</v>
      </c>
      <c r="BB394">
        <v>140.03</v>
      </c>
      <c r="BC394">
        <v>5626549</v>
      </c>
      <c r="BE394" s="1">
        <v>45498</v>
      </c>
      <c r="BF394">
        <v>178.25</v>
      </c>
      <c r="BG394">
        <v>180.33</v>
      </c>
      <c r="BH394">
        <v>175.02</v>
      </c>
      <c r="BI394">
        <v>175.14</v>
      </c>
      <c r="BJ394">
        <v>4166327</v>
      </c>
      <c r="BL394" s="1">
        <v>45498</v>
      </c>
      <c r="BM394">
        <v>317.77</v>
      </c>
      <c r="BN394">
        <v>323.89999999999998</v>
      </c>
      <c r="BO394">
        <v>314</v>
      </c>
      <c r="BP394">
        <v>315.23</v>
      </c>
      <c r="BQ394">
        <v>1554335</v>
      </c>
      <c r="BS394" s="1">
        <v>45498</v>
      </c>
      <c r="BT394">
        <v>536.27200000000005</v>
      </c>
      <c r="BU394">
        <v>542.32000000000005</v>
      </c>
      <c r="BV394">
        <v>532.40899999999999</v>
      </c>
      <c r="BW394">
        <v>533.36</v>
      </c>
      <c r="BX394">
        <v>61737358</v>
      </c>
    </row>
    <row r="395" spans="1:76" x14ac:dyDescent="0.45">
      <c r="A395" s="1">
        <v>45499</v>
      </c>
      <c r="B395">
        <v>464.19499999999999</v>
      </c>
      <c r="C395">
        <v>469.77</v>
      </c>
      <c r="D395">
        <v>459.42</v>
      </c>
      <c r="E395">
        <v>465.7</v>
      </c>
      <c r="F395">
        <v>14222388</v>
      </c>
      <c r="H395" s="1">
        <v>45499</v>
      </c>
      <c r="I395">
        <v>180.39</v>
      </c>
      <c r="J395">
        <v>183.19</v>
      </c>
      <c r="K395">
        <v>180.24</v>
      </c>
      <c r="L395">
        <v>182.5</v>
      </c>
      <c r="M395">
        <v>29505964</v>
      </c>
      <c r="O395" s="1">
        <v>45499</v>
      </c>
      <c r="P395">
        <v>166.73699999999999</v>
      </c>
      <c r="Q395">
        <v>167.67500000000001</v>
      </c>
      <c r="R395">
        <v>163.655</v>
      </c>
      <c r="S395">
        <v>166.58799999999999</v>
      </c>
      <c r="T395">
        <v>41439176</v>
      </c>
      <c r="V395" s="1">
        <v>45499</v>
      </c>
      <c r="W395">
        <v>535.35</v>
      </c>
      <c r="X395">
        <v>545.49990000000003</v>
      </c>
      <c r="Y395">
        <v>533.33000000000004</v>
      </c>
      <c r="Z395">
        <v>542.44000000000005</v>
      </c>
      <c r="AA395">
        <v>2090007</v>
      </c>
      <c r="AC395" s="1">
        <v>45499</v>
      </c>
      <c r="AD395">
        <v>258.17</v>
      </c>
      <c r="AE395">
        <v>264.49</v>
      </c>
      <c r="AF395">
        <v>257.07</v>
      </c>
      <c r="AG395">
        <v>262.70999999999998</v>
      </c>
      <c r="AH395">
        <v>6127323</v>
      </c>
      <c r="AJ395" s="1">
        <v>45499</v>
      </c>
      <c r="AK395">
        <v>165.17</v>
      </c>
      <c r="AL395">
        <v>169.37200000000001</v>
      </c>
      <c r="AM395">
        <v>163.614</v>
      </c>
      <c r="AN395">
        <v>165.52199999999999</v>
      </c>
      <c r="AO395">
        <v>12050285</v>
      </c>
      <c r="AQ395" s="1">
        <v>45499</v>
      </c>
      <c r="AR395">
        <v>145.93700000000001</v>
      </c>
      <c r="AS395">
        <v>146.554</v>
      </c>
      <c r="AT395">
        <v>144.38</v>
      </c>
      <c r="AU395">
        <v>146.03299999999999</v>
      </c>
      <c r="AV395">
        <v>5930265</v>
      </c>
      <c r="AX395" s="1">
        <v>45499</v>
      </c>
      <c r="AY395">
        <v>141.9</v>
      </c>
      <c r="AZ395">
        <v>141.91</v>
      </c>
      <c r="BA395">
        <v>139.03</v>
      </c>
      <c r="BB395">
        <v>140.1</v>
      </c>
      <c r="BC395">
        <v>5101418</v>
      </c>
      <c r="BE395" s="1">
        <v>45499</v>
      </c>
      <c r="BF395">
        <v>175.69</v>
      </c>
      <c r="BG395">
        <v>176.54499999999999</v>
      </c>
      <c r="BH395">
        <v>173.83</v>
      </c>
      <c r="BI395">
        <v>175.53</v>
      </c>
      <c r="BJ395">
        <v>3117229</v>
      </c>
      <c r="BL395" s="1">
        <v>45499</v>
      </c>
      <c r="BM395">
        <v>357.74</v>
      </c>
      <c r="BN395">
        <v>378.00990000000002</v>
      </c>
      <c r="BO395">
        <v>355</v>
      </c>
      <c r="BP395">
        <v>367.62</v>
      </c>
      <c r="BQ395">
        <v>4962708</v>
      </c>
      <c r="BS395" s="1">
        <v>45499</v>
      </c>
      <c r="BT395">
        <v>537.19299999999998</v>
      </c>
      <c r="BU395">
        <v>542.05799999999999</v>
      </c>
      <c r="BV395">
        <v>536.41200000000003</v>
      </c>
      <c r="BW395">
        <v>539.33399999999995</v>
      </c>
      <c r="BX395">
        <v>54272844</v>
      </c>
    </row>
    <row r="396" spans="1:76" x14ac:dyDescent="0.45">
      <c r="A396" s="1">
        <v>45502</v>
      </c>
      <c r="B396">
        <v>469.88</v>
      </c>
      <c r="C396">
        <v>473.96</v>
      </c>
      <c r="D396">
        <v>465.02</v>
      </c>
      <c r="E396">
        <v>465.71</v>
      </c>
      <c r="F396">
        <v>11339630</v>
      </c>
      <c r="H396" s="1">
        <v>45502</v>
      </c>
      <c r="I396">
        <v>183.84</v>
      </c>
      <c r="J396">
        <v>184.75</v>
      </c>
      <c r="K396">
        <v>182.38</v>
      </c>
      <c r="L396">
        <v>183.2</v>
      </c>
      <c r="M396">
        <v>33270123</v>
      </c>
      <c r="O396" s="1">
        <v>45502</v>
      </c>
      <c r="P396">
        <v>168.41300000000001</v>
      </c>
      <c r="Q396">
        <v>170.00899999999999</v>
      </c>
      <c r="R396">
        <v>167.57499999999999</v>
      </c>
      <c r="S396">
        <v>169.11099999999999</v>
      </c>
      <c r="T396">
        <v>20344040</v>
      </c>
      <c r="V396" s="1">
        <v>45502</v>
      </c>
      <c r="W396">
        <v>544.29999999999995</v>
      </c>
      <c r="X396">
        <v>544.29999999999995</v>
      </c>
      <c r="Y396">
        <v>535.19000000000005</v>
      </c>
      <c r="Z396">
        <v>536.61</v>
      </c>
      <c r="AA396">
        <v>1590551</v>
      </c>
      <c r="AC396" s="1">
        <v>45502</v>
      </c>
      <c r="AD396">
        <v>262.70999999999998</v>
      </c>
      <c r="AE396">
        <v>266.07499999999999</v>
      </c>
      <c r="AF396">
        <v>258.52</v>
      </c>
      <c r="AG396">
        <v>258.58999999999997</v>
      </c>
      <c r="AH396">
        <v>5101425</v>
      </c>
      <c r="AJ396" s="1">
        <v>45502</v>
      </c>
      <c r="AK396">
        <v>165.8</v>
      </c>
      <c r="AL396">
        <v>166.1</v>
      </c>
      <c r="AM396">
        <v>159.71</v>
      </c>
      <c r="AN396">
        <v>159.81200000000001</v>
      </c>
      <c r="AO396">
        <v>9887360</v>
      </c>
      <c r="AQ396" s="1">
        <v>45502</v>
      </c>
      <c r="AR396">
        <v>147.37700000000001</v>
      </c>
      <c r="AS396">
        <v>149.92500000000001</v>
      </c>
      <c r="AT396">
        <v>146.596</v>
      </c>
      <c r="AU396">
        <v>148.16800000000001</v>
      </c>
      <c r="AV396">
        <v>5694645</v>
      </c>
      <c r="AX396" s="1">
        <v>45502</v>
      </c>
      <c r="AY396">
        <v>141.24</v>
      </c>
      <c r="AZ396">
        <v>142.4299</v>
      </c>
      <c r="BA396">
        <v>140</v>
      </c>
      <c r="BB396">
        <v>140.29</v>
      </c>
      <c r="BC396">
        <v>2723157</v>
      </c>
      <c r="BE396" s="1">
        <v>45502</v>
      </c>
      <c r="BF396">
        <v>175.71</v>
      </c>
      <c r="BG396">
        <v>177.03</v>
      </c>
      <c r="BH396">
        <v>175.07</v>
      </c>
      <c r="BI396">
        <v>176.87</v>
      </c>
      <c r="BJ396">
        <v>2400808</v>
      </c>
      <c r="BL396" s="1">
        <v>45502</v>
      </c>
      <c r="BM396">
        <v>366.52</v>
      </c>
      <c r="BN396">
        <v>381.95</v>
      </c>
      <c r="BO396">
        <v>365.18</v>
      </c>
      <c r="BP396">
        <v>377.36</v>
      </c>
      <c r="BQ396">
        <v>2051317</v>
      </c>
      <c r="BS396" s="1">
        <v>45502</v>
      </c>
      <c r="BT396">
        <v>540.89800000000002</v>
      </c>
      <c r="BU396">
        <v>541.91899999999998</v>
      </c>
      <c r="BV396">
        <v>537.62900000000002</v>
      </c>
      <c r="BW396">
        <v>539.65099999999995</v>
      </c>
      <c r="BX396">
        <v>39889975</v>
      </c>
    </row>
    <row r="397" spans="1:76" x14ac:dyDescent="0.45">
      <c r="A397" s="1">
        <v>45503</v>
      </c>
      <c r="B397">
        <v>467</v>
      </c>
      <c r="C397">
        <v>472.73</v>
      </c>
      <c r="D397">
        <v>456.7</v>
      </c>
      <c r="E397">
        <v>463.19</v>
      </c>
      <c r="F397">
        <v>11390439</v>
      </c>
      <c r="H397" s="1">
        <v>45503</v>
      </c>
      <c r="I397">
        <v>184.72</v>
      </c>
      <c r="J397">
        <v>185.86</v>
      </c>
      <c r="K397">
        <v>179.38</v>
      </c>
      <c r="L397">
        <v>181.71</v>
      </c>
      <c r="M397">
        <v>39508574</v>
      </c>
      <c r="O397" s="1">
        <v>45503</v>
      </c>
      <c r="P397">
        <v>169.81899999999999</v>
      </c>
      <c r="Q397">
        <v>170.80699999999999</v>
      </c>
      <c r="R397">
        <v>168.024</v>
      </c>
      <c r="S397">
        <v>169.869</v>
      </c>
      <c r="T397">
        <v>19006602</v>
      </c>
      <c r="V397" s="1">
        <v>45503</v>
      </c>
      <c r="W397">
        <v>541.85</v>
      </c>
      <c r="X397">
        <v>543.66999999999996</v>
      </c>
      <c r="Y397">
        <v>530.95010000000002</v>
      </c>
      <c r="Z397">
        <v>538.71</v>
      </c>
      <c r="AA397">
        <v>1566875</v>
      </c>
      <c r="AC397" s="1">
        <v>45503</v>
      </c>
      <c r="AD397">
        <v>259.62</v>
      </c>
      <c r="AE397">
        <v>260.75</v>
      </c>
      <c r="AF397">
        <v>255.12</v>
      </c>
      <c r="AG397">
        <v>257.93</v>
      </c>
      <c r="AH397">
        <v>3944295</v>
      </c>
      <c r="AJ397" s="1">
        <v>45503</v>
      </c>
      <c r="AK397">
        <v>161.148</v>
      </c>
      <c r="AL397">
        <v>161.148</v>
      </c>
      <c r="AM397">
        <v>156.91800000000001</v>
      </c>
      <c r="AN397">
        <v>159.76</v>
      </c>
      <c r="AO397">
        <v>5955290</v>
      </c>
      <c r="AQ397" s="1">
        <v>45503</v>
      </c>
      <c r="AR397">
        <v>148.048</v>
      </c>
      <c r="AS397">
        <v>149.601</v>
      </c>
      <c r="AT397">
        <v>145.35300000000001</v>
      </c>
      <c r="AU397">
        <v>146.821</v>
      </c>
      <c r="AV397">
        <v>5571500</v>
      </c>
      <c r="AX397" s="1">
        <v>45503</v>
      </c>
      <c r="AY397">
        <v>140.65</v>
      </c>
      <c r="AZ397">
        <v>140.99</v>
      </c>
      <c r="BA397">
        <v>137.9</v>
      </c>
      <c r="BB397">
        <v>138.99</v>
      </c>
      <c r="BC397">
        <v>2996153</v>
      </c>
      <c r="BE397" s="1">
        <v>45503</v>
      </c>
      <c r="BF397">
        <v>177.59</v>
      </c>
      <c r="BG397">
        <v>177.89</v>
      </c>
      <c r="BH397">
        <v>173.7413</v>
      </c>
      <c r="BI397">
        <v>175.36</v>
      </c>
      <c r="BJ397">
        <v>4848071</v>
      </c>
      <c r="BL397" s="1">
        <v>45503</v>
      </c>
      <c r="BM397">
        <v>377.85</v>
      </c>
      <c r="BN397">
        <v>385.14</v>
      </c>
      <c r="BO397">
        <v>372.79</v>
      </c>
      <c r="BP397">
        <v>383.07</v>
      </c>
      <c r="BQ397">
        <v>1584532</v>
      </c>
      <c r="BS397" s="1">
        <v>45503</v>
      </c>
      <c r="BT397">
        <v>541.13699999999994</v>
      </c>
      <c r="BU397">
        <v>542.20600000000002</v>
      </c>
      <c r="BV397">
        <v>533.46500000000003</v>
      </c>
      <c r="BW397">
        <v>536.91600000000005</v>
      </c>
      <c r="BX397">
        <v>47297260</v>
      </c>
    </row>
    <row r="398" spans="1:76" x14ac:dyDescent="0.45">
      <c r="A398" s="1">
        <v>45504</v>
      </c>
      <c r="B398">
        <v>471.02</v>
      </c>
      <c r="C398">
        <v>476.5</v>
      </c>
      <c r="D398">
        <v>466.75</v>
      </c>
      <c r="E398">
        <v>474.83</v>
      </c>
      <c r="F398">
        <v>24285777</v>
      </c>
      <c r="H398" s="1">
        <v>45504</v>
      </c>
      <c r="I398">
        <v>185.05</v>
      </c>
      <c r="J398">
        <v>187.94</v>
      </c>
      <c r="K398">
        <v>184.46</v>
      </c>
      <c r="L398">
        <v>186.98</v>
      </c>
      <c r="M398">
        <v>41667326</v>
      </c>
      <c r="O398" s="1">
        <v>45504</v>
      </c>
      <c r="P398">
        <v>172.81200000000001</v>
      </c>
      <c r="Q398">
        <v>173.815</v>
      </c>
      <c r="R398">
        <v>169.59100000000001</v>
      </c>
      <c r="S398">
        <v>171.11699999999999</v>
      </c>
      <c r="T398">
        <v>25792757</v>
      </c>
      <c r="V398" s="1">
        <v>45504</v>
      </c>
      <c r="W398">
        <v>547.04999999999995</v>
      </c>
      <c r="X398">
        <v>555.54999999999995</v>
      </c>
      <c r="Y398">
        <v>543.77</v>
      </c>
      <c r="Z398">
        <v>551.65</v>
      </c>
      <c r="AA398">
        <v>2776002</v>
      </c>
      <c r="AC398" s="1">
        <v>45504</v>
      </c>
      <c r="AD398">
        <v>256.20999999999998</v>
      </c>
      <c r="AE398">
        <v>261.83</v>
      </c>
      <c r="AF398">
        <v>255.35</v>
      </c>
      <c r="AG398">
        <v>258.8</v>
      </c>
      <c r="AH398">
        <v>4647690</v>
      </c>
      <c r="AJ398" s="1">
        <v>45504</v>
      </c>
      <c r="AK398">
        <v>163.232</v>
      </c>
      <c r="AL398">
        <v>164.291</v>
      </c>
      <c r="AM398">
        <v>161</v>
      </c>
      <c r="AN398">
        <v>162.87799999999999</v>
      </c>
      <c r="AO398">
        <v>6568525</v>
      </c>
      <c r="AQ398" s="1">
        <v>45504</v>
      </c>
      <c r="AR398">
        <v>148.99100000000001</v>
      </c>
      <c r="AS398">
        <v>148.99100000000001</v>
      </c>
      <c r="AT398">
        <v>145.999</v>
      </c>
      <c r="AU398">
        <v>146.58500000000001</v>
      </c>
      <c r="AV398">
        <v>9964723</v>
      </c>
      <c r="AX398" s="1">
        <v>45504</v>
      </c>
      <c r="AY398">
        <v>140.79</v>
      </c>
      <c r="AZ398">
        <v>141.2199</v>
      </c>
      <c r="BA398">
        <v>139.1</v>
      </c>
      <c r="BB398">
        <v>139.56</v>
      </c>
      <c r="BC398">
        <v>3331392</v>
      </c>
      <c r="BE398" s="1">
        <v>45504</v>
      </c>
      <c r="BF398">
        <v>180.33</v>
      </c>
      <c r="BG398">
        <v>182.75</v>
      </c>
      <c r="BH398">
        <v>176.89</v>
      </c>
      <c r="BI398">
        <v>182.28</v>
      </c>
      <c r="BJ398">
        <v>8036659</v>
      </c>
      <c r="BL398" s="1">
        <v>45504</v>
      </c>
      <c r="BM398">
        <v>382.74</v>
      </c>
      <c r="BN398">
        <v>386.28</v>
      </c>
      <c r="BO398">
        <v>375.64</v>
      </c>
      <c r="BP398">
        <v>379.72</v>
      </c>
      <c r="BQ398">
        <v>1381550</v>
      </c>
      <c r="BS398" s="1">
        <v>45504</v>
      </c>
      <c r="BT398">
        <v>543.83199999999999</v>
      </c>
      <c r="BU398">
        <v>548.30799999999999</v>
      </c>
      <c r="BV398">
        <v>542.44399999999996</v>
      </c>
      <c r="BW398">
        <v>545.64300000000003</v>
      </c>
      <c r="BX398">
        <v>66285114</v>
      </c>
    </row>
    <row r="399" spans="1:76" x14ac:dyDescent="0.45">
      <c r="A399" s="1">
        <v>45505</v>
      </c>
      <c r="B399">
        <v>521</v>
      </c>
      <c r="C399">
        <v>527.17089999999996</v>
      </c>
      <c r="D399">
        <v>492.1</v>
      </c>
      <c r="E399">
        <v>497.74</v>
      </c>
      <c r="F399">
        <v>43083082</v>
      </c>
      <c r="H399" s="1">
        <v>45505</v>
      </c>
      <c r="I399">
        <v>189.285</v>
      </c>
      <c r="J399">
        <v>190.6</v>
      </c>
      <c r="K399">
        <v>181.87</v>
      </c>
      <c r="L399">
        <v>184.07</v>
      </c>
      <c r="M399">
        <v>70435635</v>
      </c>
      <c r="O399" s="1">
        <v>45505</v>
      </c>
      <c r="P399">
        <v>169.82900000000001</v>
      </c>
      <c r="Q399">
        <v>173.62</v>
      </c>
      <c r="R399">
        <v>168.46299999999999</v>
      </c>
      <c r="S399">
        <v>170.339</v>
      </c>
      <c r="T399">
        <v>24592096</v>
      </c>
      <c r="V399" s="1">
        <v>45505</v>
      </c>
      <c r="W399">
        <v>549.99</v>
      </c>
      <c r="X399">
        <v>561.98</v>
      </c>
      <c r="Y399">
        <v>540.24</v>
      </c>
      <c r="Z399">
        <v>546.41</v>
      </c>
      <c r="AA399">
        <v>2075410</v>
      </c>
      <c r="AC399" s="1">
        <v>45505</v>
      </c>
      <c r="AD399">
        <v>259.89999999999998</v>
      </c>
      <c r="AE399">
        <v>263.36</v>
      </c>
      <c r="AF399">
        <v>249.74</v>
      </c>
      <c r="AG399">
        <v>253.06</v>
      </c>
      <c r="AH399">
        <v>5527395</v>
      </c>
      <c r="AJ399" s="1">
        <v>45505</v>
      </c>
      <c r="AK399">
        <v>163.77199999999999</v>
      </c>
      <c r="AL399">
        <v>167.71799999999999</v>
      </c>
      <c r="AM399">
        <v>160.42400000000001</v>
      </c>
      <c r="AN399">
        <v>162.27600000000001</v>
      </c>
      <c r="AO399">
        <v>6691375</v>
      </c>
      <c r="AQ399" s="1">
        <v>45505</v>
      </c>
      <c r="AR399">
        <v>146.63300000000001</v>
      </c>
      <c r="AS399">
        <v>147.90199999999999</v>
      </c>
      <c r="AT399">
        <v>143.286</v>
      </c>
      <c r="AU399">
        <v>144.58000000000001</v>
      </c>
      <c r="AV399">
        <v>13987523</v>
      </c>
      <c r="AX399" s="1">
        <v>45505</v>
      </c>
      <c r="AY399">
        <v>139.69999999999999</v>
      </c>
      <c r="AZ399">
        <v>139.78</v>
      </c>
      <c r="BA399">
        <v>132.9</v>
      </c>
      <c r="BB399">
        <v>135.09</v>
      </c>
      <c r="BC399">
        <v>5166851</v>
      </c>
      <c r="BE399" s="1">
        <v>45505</v>
      </c>
      <c r="BF399">
        <v>181.87</v>
      </c>
      <c r="BG399">
        <v>187.51</v>
      </c>
      <c r="BH399">
        <v>181.815</v>
      </c>
      <c r="BI399">
        <v>187.07</v>
      </c>
      <c r="BJ399">
        <v>5228383</v>
      </c>
      <c r="BL399" s="1">
        <v>45505</v>
      </c>
      <c r="BM399">
        <v>381.14</v>
      </c>
      <c r="BN399">
        <v>382.5</v>
      </c>
      <c r="BO399">
        <v>373.26</v>
      </c>
      <c r="BP399">
        <v>376.97</v>
      </c>
      <c r="BQ399">
        <v>1091037</v>
      </c>
      <c r="BS399" s="1">
        <v>45505</v>
      </c>
      <c r="BT399">
        <v>547.38800000000003</v>
      </c>
      <c r="BU399">
        <v>549.66499999999996</v>
      </c>
      <c r="BV399">
        <v>534.37</v>
      </c>
      <c r="BW399">
        <v>537.91700000000003</v>
      </c>
      <c r="BX399">
        <v>77152389</v>
      </c>
    </row>
    <row r="400" spans="1:76" x14ac:dyDescent="0.45">
      <c r="A400" s="1">
        <v>45506</v>
      </c>
      <c r="B400">
        <v>489</v>
      </c>
      <c r="C400">
        <v>501.14499999999998</v>
      </c>
      <c r="D400">
        <v>476.15</v>
      </c>
      <c r="E400">
        <v>488.14</v>
      </c>
      <c r="F400">
        <v>24044658</v>
      </c>
      <c r="H400" s="1">
        <v>45506</v>
      </c>
      <c r="I400">
        <v>166.75</v>
      </c>
      <c r="J400">
        <v>168.77</v>
      </c>
      <c r="K400">
        <v>160.55000000000001</v>
      </c>
      <c r="L400">
        <v>167.9</v>
      </c>
      <c r="M400">
        <v>141448365</v>
      </c>
      <c r="O400" s="1">
        <v>45506</v>
      </c>
      <c r="P400">
        <v>166.029</v>
      </c>
      <c r="Q400">
        <v>168.09399999999999</v>
      </c>
      <c r="R400">
        <v>164.26400000000001</v>
      </c>
      <c r="S400">
        <v>166.24799999999999</v>
      </c>
      <c r="T400">
        <v>29202185</v>
      </c>
      <c r="V400" s="1">
        <v>45506</v>
      </c>
      <c r="W400">
        <v>535.78</v>
      </c>
      <c r="X400">
        <v>536.84</v>
      </c>
      <c r="Y400">
        <v>519.67999999999995</v>
      </c>
      <c r="Z400">
        <v>526.16999999999996</v>
      </c>
      <c r="AA400">
        <v>2729113</v>
      </c>
      <c r="AC400" s="1">
        <v>45506</v>
      </c>
      <c r="AD400">
        <v>247.79</v>
      </c>
      <c r="AE400">
        <v>248</v>
      </c>
      <c r="AF400">
        <v>241.1165</v>
      </c>
      <c r="AG400">
        <v>243.97</v>
      </c>
      <c r="AH400">
        <v>6504544</v>
      </c>
      <c r="AJ400" s="1">
        <v>45506</v>
      </c>
      <c r="AK400">
        <v>158.172</v>
      </c>
      <c r="AL400">
        <v>158.626</v>
      </c>
      <c r="AM400">
        <v>153.09200000000001</v>
      </c>
      <c r="AN400">
        <v>158.12799999999999</v>
      </c>
      <c r="AO400">
        <v>7844335</v>
      </c>
      <c r="AQ400" s="1">
        <v>45506</v>
      </c>
      <c r="AR400">
        <v>130.667</v>
      </c>
      <c r="AS400">
        <v>136.74299999999999</v>
      </c>
      <c r="AT400">
        <v>129.857</v>
      </c>
      <c r="AU400">
        <v>131.32</v>
      </c>
      <c r="AV400">
        <v>20316065</v>
      </c>
      <c r="AX400" s="1">
        <v>45506</v>
      </c>
      <c r="AY400">
        <v>129.31</v>
      </c>
      <c r="AZ400">
        <v>129.6</v>
      </c>
      <c r="BA400">
        <v>126.5</v>
      </c>
      <c r="BB400">
        <v>128.22999999999999</v>
      </c>
      <c r="BC400">
        <v>7745494</v>
      </c>
      <c r="BE400" s="1">
        <v>45506</v>
      </c>
      <c r="BF400">
        <v>189</v>
      </c>
      <c r="BG400">
        <v>193.76580000000001</v>
      </c>
      <c r="BH400">
        <v>188.3</v>
      </c>
      <c r="BI400">
        <v>188.76</v>
      </c>
      <c r="BJ400">
        <v>7922756</v>
      </c>
      <c r="BL400" s="1">
        <v>45506</v>
      </c>
      <c r="BM400">
        <v>377.34</v>
      </c>
      <c r="BN400">
        <v>379.29</v>
      </c>
      <c r="BO400">
        <v>368.49</v>
      </c>
      <c r="BP400">
        <v>373.16</v>
      </c>
      <c r="BQ400">
        <v>1338547</v>
      </c>
      <c r="BS400" s="1">
        <v>45506</v>
      </c>
      <c r="BT400">
        <v>530.72500000000002</v>
      </c>
      <c r="BU400">
        <v>531.95299999999997</v>
      </c>
      <c r="BV400">
        <v>523.64200000000005</v>
      </c>
      <c r="BW400">
        <v>527.90099999999995</v>
      </c>
      <c r="BX400">
        <v>83572949</v>
      </c>
    </row>
    <row r="401" spans="1:76" x14ac:dyDescent="0.45">
      <c r="A401" s="1">
        <v>45509</v>
      </c>
      <c r="B401">
        <v>451.34500000000003</v>
      </c>
      <c r="C401">
        <v>483.48</v>
      </c>
      <c r="D401">
        <v>450.8</v>
      </c>
      <c r="E401">
        <v>475.73</v>
      </c>
      <c r="F401">
        <v>21396191</v>
      </c>
      <c r="H401" s="1">
        <v>45509</v>
      </c>
      <c r="I401">
        <v>154.21</v>
      </c>
      <c r="J401">
        <v>162.96</v>
      </c>
      <c r="K401">
        <v>151.61000000000001</v>
      </c>
      <c r="L401">
        <v>161.02000000000001</v>
      </c>
      <c r="M401">
        <v>83149437</v>
      </c>
      <c r="O401" s="1">
        <v>45509</v>
      </c>
      <c r="P401">
        <v>155.11600000000001</v>
      </c>
      <c r="Q401">
        <v>164.024</v>
      </c>
      <c r="R401">
        <v>154.548</v>
      </c>
      <c r="S401">
        <v>158.857</v>
      </c>
      <c r="T401">
        <v>53763384</v>
      </c>
      <c r="V401" s="1">
        <v>45509</v>
      </c>
      <c r="W401">
        <v>504.23</v>
      </c>
      <c r="X401">
        <v>515.9</v>
      </c>
      <c r="Y401">
        <v>500</v>
      </c>
      <c r="Z401">
        <v>509.32</v>
      </c>
      <c r="AA401">
        <v>3432155</v>
      </c>
      <c r="AC401" s="1">
        <v>45509</v>
      </c>
      <c r="AD401">
        <v>232.32</v>
      </c>
      <c r="AE401">
        <v>241.82</v>
      </c>
      <c r="AF401">
        <v>232.21</v>
      </c>
      <c r="AG401">
        <v>239.01</v>
      </c>
      <c r="AH401">
        <v>6899342</v>
      </c>
      <c r="AJ401" s="1">
        <v>45509</v>
      </c>
      <c r="AK401">
        <v>151.40799999999999</v>
      </c>
      <c r="AL401">
        <v>158.19</v>
      </c>
      <c r="AM401">
        <v>149.22</v>
      </c>
      <c r="AN401">
        <v>156.25399999999999</v>
      </c>
      <c r="AO401">
        <v>10098505</v>
      </c>
      <c r="AQ401" s="1">
        <v>45509</v>
      </c>
      <c r="AR401">
        <v>126.46</v>
      </c>
      <c r="AS401">
        <v>133.65700000000001</v>
      </c>
      <c r="AT401">
        <v>125.47499999999999</v>
      </c>
      <c r="AU401">
        <v>133.50200000000001</v>
      </c>
      <c r="AV401">
        <v>16862483</v>
      </c>
      <c r="AX401" s="1">
        <v>45509</v>
      </c>
      <c r="AY401">
        <v>123.77</v>
      </c>
      <c r="AZ401">
        <v>125.95</v>
      </c>
      <c r="BA401">
        <v>122.06</v>
      </c>
      <c r="BB401">
        <v>125.31</v>
      </c>
      <c r="BC401">
        <v>7521889</v>
      </c>
      <c r="BE401" s="1">
        <v>45509</v>
      </c>
      <c r="BF401">
        <v>192.37</v>
      </c>
      <c r="BG401">
        <v>193.48</v>
      </c>
      <c r="BH401">
        <v>185.39</v>
      </c>
      <c r="BI401">
        <v>186.87</v>
      </c>
      <c r="BJ401">
        <v>6523022</v>
      </c>
      <c r="BL401" s="1">
        <v>45509</v>
      </c>
      <c r="BM401">
        <v>365.45</v>
      </c>
      <c r="BN401">
        <v>373.16</v>
      </c>
      <c r="BO401">
        <v>360.67</v>
      </c>
      <c r="BP401">
        <v>363.5</v>
      </c>
      <c r="BQ401">
        <v>1329805</v>
      </c>
      <c r="BS401" s="1">
        <v>45509</v>
      </c>
      <c r="BT401">
        <v>506.84100000000001</v>
      </c>
      <c r="BU401">
        <v>518.66800000000001</v>
      </c>
      <c r="BV401">
        <v>505.48399999999998</v>
      </c>
      <c r="BW401">
        <v>512.52700000000004</v>
      </c>
      <c r="BX401">
        <v>147652307</v>
      </c>
    </row>
    <row r="402" spans="1:76" x14ac:dyDescent="0.45">
      <c r="A402" s="1">
        <v>45510</v>
      </c>
      <c r="B402">
        <v>479</v>
      </c>
      <c r="C402">
        <v>502.56</v>
      </c>
      <c r="D402">
        <v>478.65</v>
      </c>
      <c r="E402">
        <v>494.09</v>
      </c>
      <c r="F402">
        <v>20954959</v>
      </c>
      <c r="H402" s="1">
        <v>45510</v>
      </c>
      <c r="I402">
        <v>161.71</v>
      </c>
      <c r="J402">
        <v>165.08</v>
      </c>
      <c r="K402">
        <v>158.54040000000001</v>
      </c>
      <c r="L402">
        <v>161.93</v>
      </c>
      <c r="M402">
        <v>59950830</v>
      </c>
      <c r="O402" s="1">
        <v>45510</v>
      </c>
      <c r="P402">
        <v>158.93700000000001</v>
      </c>
      <c r="Q402">
        <v>160.173</v>
      </c>
      <c r="R402">
        <v>156.024</v>
      </c>
      <c r="S402">
        <v>157.899</v>
      </c>
      <c r="T402">
        <v>49125825</v>
      </c>
      <c r="V402" s="1">
        <v>45510</v>
      </c>
      <c r="W402">
        <v>513.69000000000005</v>
      </c>
      <c r="X402">
        <v>519.16</v>
      </c>
      <c r="Y402">
        <v>509.01</v>
      </c>
      <c r="Z402">
        <v>514.20000000000005</v>
      </c>
      <c r="AA402">
        <v>2076327</v>
      </c>
      <c r="AC402" s="1">
        <v>45510</v>
      </c>
      <c r="AD402">
        <v>241.09</v>
      </c>
      <c r="AE402">
        <v>243.85</v>
      </c>
      <c r="AF402">
        <v>238.03</v>
      </c>
      <c r="AG402">
        <v>238.42</v>
      </c>
      <c r="AH402">
        <v>5673889</v>
      </c>
      <c r="AJ402" s="1">
        <v>45510</v>
      </c>
      <c r="AK402">
        <v>157.4</v>
      </c>
      <c r="AL402">
        <v>162.857</v>
      </c>
      <c r="AM402">
        <v>156.256</v>
      </c>
      <c r="AN402">
        <v>158.59</v>
      </c>
      <c r="AO402">
        <v>7729005</v>
      </c>
      <c r="AQ402" s="1">
        <v>45510</v>
      </c>
      <c r="AR402">
        <v>134.74799999999999</v>
      </c>
      <c r="AS402">
        <v>137.738</v>
      </c>
      <c r="AT402">
        <v>133.62299999999999</v>
      </c>
      <c r="AU402">
        <v>134.83000000000001</v>
      </c>
      <c r="AV402">
        <v>10878920</v>
      </c>
      <c r="AX402" s="1">
        <v>45510</v>
      </c>
      <c r="AY402">
        <v>126.905</v>
      </c>
      <c r="AZ402">
        <v>131.44999999999999</v>
      </c>
      <c r="BA402">
        <v>126.3</v>
      </c>
      <c r="BB402">
        <v>130.47</v>
      </c>
      <c r="BC402">
        <v>11148435</v>
      </c>
      <c r="BE402" s="1">
        <v>45510</v>
      </c>
      <c r="BF402">
        <v>186.95</v>
      </c>
      <c r="BG402">
        <v>192.65</v>
      </c>
      <c r="BH402">
        <v>186.52</v>
      </c>
      <c r="BI402">
        <v>189.86</v>
      </c>
      <c r="BJ402">
        <v>4492104</v>
      </c>
      <c r="BL402" s="1">
        <v>45510</v>
      </c>
      <c r="BM402">
        <v>360.75</v>
      </c>
      <c r="BN402">
        <v>368.64</v>
      </c>
      <c r="BO402">
        <v>356.2</v>
      </c>
      <c r="BP402">
        <v>356.78</v>
      </c>
      <c r="BQ402">
        <v>1356929</v>
      </c>
      <c r="BS402" s="1">
        <v>45510</v>
      </c>
      <c r="BT402">
        <v>514.35</v>
      </c>
      <c r="BU402">
        <v>524.78200000000004</v>
      </c>
      <c r="BV402">
        <v>513.01300000000003</v>
      </c>
      <c r="BW402">
        <v>517.25199999999995</v>
      </c>
      <c r="BX402">
        <v>85629480</v>
      </c>
    </row>
    <row r="403" spans="1:76" x14ac:dyDescent="0.45">
      <c r="A403" s="1">
        <v>45511</v>
      </c>
      <c r="B403">
        <v>503.13</v>
      </c>
      <c r="C403">
        <v>510.15</v>
      </c>
      <c r="D403">
        <v>486.86</v>
      </c>
      <c r="E403">
        <v>488.92</v>
      </c>
      <c r="F403">
        <v>20105307</v>
      </c>
      <c r="H403" s="1">
        <v>45511</v>
      </c>
      <c r="I403">
        <v>166.55</v>
      </c>
      <c r="J403">
        <v>167.58</v>
      </c>
      <c r="K403">
        <v>161.43</v>
      </c>
      <c r="L403">
        <v>162.77000000000001</v>
      </c>
      <c r="M403">
        <v>48408240</v>
      </c>
      <c r="O403" s="1">
        <v>45511</v>
      </c>
      <c r="P403">
        <v>160.852</v>
      </c>
      <c r="Q403">
        <v>162.578</v>
      </c>
      <c r="R403">
        <v>158.07900000000001</v>
      </c>
      <c r="S403">
        <v>158.547</v>
      </c>
      <c r="T403">
        <v>25200779</v>
      </c>
      <c r="V403" s="1">
        <v>45511</v>
      </c>
      <c r="W403">
        <v>520.95000000000005</v>
      </c>
      <c r="X403">
        <v>531.005</v>
      </c>
      <c r="Y403">
        <v>512.86</v>
      </c>
      <c r="Z403">
        <v>513.62</v>
      </c>
      <c r="AA403">
        <v>1663682</v>
      </c>
      <c r="AC403" s="1">
        <v>45511</v>
      </c>
      <c r="AD403">
        <v>242.61</v>
      </c>
      <c r="AE403">
        <v>246.53</v>
      </c>
      <c r="AF403">
        <v>239.66</v>
      </c>
      <c r="AG403">
        <v>240.04</v>
      </c>
      <c r="AH403">
        <v>4035549</v>
      </c>
      <c r="AJ403" s="1">
        <v>45511</v>
      </c>
      <c r="AK403">
        <v>161.12799999999999</v>
      </c>
      <c r="AL403">
        <v>163.30799999999999</v>
      </c>
      <c r="AM403">
        <v>154.98699999999999</v>
      </c>
      <c r="AN403">
        <v>155.256</v>
      </c>
      <c r="AO403">
        <v>5312060</v>
      </c>
      <c r="AQ403" s="1">
        <v>45511</v>
      </c>
      <c r="AR403">
        <v>134.261</v>
      </c>
      <c r="AS403">
        <v>137.011</v>
      </c>
      <c r="AT403">
        <v>129.886</v>
      </c>
      <c r="AU403">
        <v>130.43299999999999</v>
      </c>
      <c r="AV403">
        <v>10642159</v>
      </c>
      <c r="AX403" s="1">
        <v>45511</v>
      </c>
      <c r="AY403">
        <v>112.44</v>
      </c>
      <c r="AZ403">
        <v>115.55</v>
      </c>
      <c r="BA403">
        <v>110.38</v>
      </c>
      <c r="BB403">
        <v>113.01</v>
      </c>
      <c r="BC403">
        <v>29027861</v>
      </c>
      <c r="BE403" s="1">
        <v>45511</v>
      </c>
      <c r="BF403">
        <v>189.86</v>
      </c>
      <c r="BG403">
        <v>193.93</v>
      </c>
      <c r="BH403">
        <v>189.86</v>
      </c>
      <c r="BI403">
        <v>190.59</v>
      </c>
      <c r="BJ403">
        <v>4686140</v>
      </c>
      <c r="BL403" s="1">
        <v>45511</v>
      </c>
      <c r="BM403">
        <v>358.21</v>
      </c>
      <c r="BN403">
        <v>366.74</v>
      </c>
      <c r="BO403">
        <v>353.75</v>
      </c>
      <c r="BP403">
        <v>353.94</v>
      </c>
      <c r="BQ403">
        <v>1327162</v>
      </c>
      <c r="BS403" s="1">
        <v>45511</v>
      </c>
      <c r="BT403">
        <v>523.51300000000003</v>
      </c>
      <c r="BU403">
        <v>526.60400000000004</v>
      </c>
      <c r="BV403">
        <v>513.19299999999998</v>
      </c>
      <c r="BW403">
        <v>513.79499999999996</v>
      </c>
      <c r="BX403">
        <v>71367739</v>
      </c>
    </row>
    <row r="404" spans="1:76" x14ac:dyDescent="0.45">
      <c r="A404" s="1">
        <v>45512</v>
      </c>
      <c r="B404">
        <v>497.5</v>
      </c>
      <c r="C404">
        <v>509.96</v>
      </c>
      <c r="D404">
        <v>494.72</v>
      </c>
      <c r="E404">
        <v>509.63</v>
      </c>
      <c r="F404">
        <v>16156843</v>
      </c>
      <c r="H404" s="1">
        <v>45512</v>
      </c>
      <c r="I404">
        <v>165.16499999999999</v>
      </c>
      <c r="J404">
        <v>166.68989999999999</v>
      </c>
      <c r="K404">
        <v>162.55000000000001</v>
      </c>
      <c r="L404">
        <v>165.8</v>
      </c>
      <c r="M404">
        <v>44616206</v>
      </c>
      <c r="O404" s="1">
        <v>45512</v>
      </c>
      <c r="P404">
        <v>160.113</v>
      </c>
      <c r="Q404">
        <v>163.286</v>
      </c>
      <c r="R404">
        <v>159.815</v>
      </c>
      <c r="S404">
        <v>161.63</v>
      </c>
      <c r="T404">
        <v>25642135</v>
      </c>
      <c r="V404" s="1">
        <v>45512</v>
      </c>
      <c r="W404">
        <v>520.59</v>
      </c>
      <c r="X404">
        <v>531.07000000000005</v>
      </c>
      <c r="Y404">
        <v>519.55999999999995</v>
      </c>
      <c r="Z404">
        <v>530.24</v>
      </c>
      <c r="AA404">
        <v>2155115</v>
      </c>
      <c r="AC404" s="1">
        <v>45512</v>
      </c>
      <c r="AD404">
        <v>243.24</v>
      </c>
      <c r="AE404">
        <v>249.43</v>
      </c>
      <c r="AF404">
        <v>243.08</v>
      </c>
      <c r="AG404">
        <v>249.12</v>
      </c>
      <c r="AH404">
        <v>4474252</v>
      </c>
      <c r="AJ404" s="1">
        <v>45512</v>
      </c>
      <c r="AK404">
        <v>158.4</v>
      </c>
      <c r="AL404">
        <v>160.54</v>
      </c>
      <c r="AM404">
        <v>157.35400000000001</v>
      </c>
      <c r="AN404">
        <v>159.22800000000001</v>
      </c>
      <c r="AO404">
        <v>7245520</v>
      </c>
      <c r="AQ404" s="1">
        <v>45512</v>
      </c>
      <c r="AR404">
        <v>130.845</v>
      </c>
      <c r="AS404">
        <v>134.53200000000001</v>
      </c>
      <c r="AT404">
        <v>130.52199999999999</v>
      </c>
      <c r="AU404">
        <v>133.952</v>
      </c>
      <c r="AV404">
        <v>9563305</v>
      </c>
      <c r="AX404" s="1">
        <v>45512</v>
      </c>
      <c r="AY404">
        <v>113.98</v>
      </c>
      <c r="AZ404">
        <v>116.43</v>
      </c>
      <c r="BA404">
        <v>112.42</v>
      </c>
      <c r="BB404">
        <v>114.64</v>
      </c>
      <c r="BC404">
        <v>8006214</v>
      </c>
      <c r="BE404" s="1">
        <v>45512</v>
      </c>
      <c r="BF404">
        <v>190.44</v>
      </c>
      <c r="BG404">
        <v>193.84</v>
      </c>
      <c r="BH404">
        <v>190</v>
      </c>
      <c r="BI404">
        <v>193.61</v>
      </c>
      <c r="BJ404">
        <v>5437308</v>
      </c>
      <c r="BL404" s="1">
        <v>45512</v>
      </c>
      <c r="BM404">
        <v>354.05</v>
      </c>
      <c r="BN404">
        <v>364.15</v>
      </c>
      <c r="BO404">
        <v>352.67</v>
      </c>
      <c r="BP404">
        <v>363.94</v>
      </c>
      <c r="BQ404">
        <v>917921</v>
      </c>
      <c r="BS404" s="1">
        <v>45512</v>
      </c>
      <c r="BT404">
        <v>518.995</v>
      </c>
      <c r="BU404">
        <v>526.30700000000002</v>
      </c>
      <c r="BV404">
        <v>516.94500000000005</v>
      </c>
      <c r="BW404">
        <v>525.673</v>
      </c>
      <c r="BX404">
        <v>63875716</v>
      </c>
    </row>
    <row r="405" spans="1:76" x14ac:dyDescent="0.45">
      <c r="A405" s="1">
        <v>45513</v>
      </c>
      <c r="B405">
        <v>507.71</v>
      </c>
      <c r="C405">
        <v>518.34</v>
      </c>
      <c r="D405">
        <v>505.7</v>
      </c>
      <c r="E405">
        <v>517.77</v>
      </c>
      <c r="F405">
        <v>13696640</v>
      </c>
      <c r="H405" s="1">
        <v>45513</v>
      </c>
      <c r="I405">
        <v>166.4</v>
      </c>
      <c r="J405">
        <v>168.55</v>
      </c>
      <c r="K405">
        <v>165.85</v>
      </c>
      <c r="L405">
        <v>166.94</v>
      </c>
      <c r="M405">
        <v>36401049</v>
      </c>
      <c r="O405" s="1">
        <v>45513</v>
      </c>
      <c r="P405">
        <v>159.61500000000001</v>
      </c>
      <c r="Q405">
        <v>163.386</v>
      </c>
      <c r="R405">
        <v>158.667</v>
      </c>
      <c r="S405">
        <v>163.26599999999999</v>
      </c>
      <c r="T405">
        <v>28673062</v>
      </c>
      <c r="V405" s="1">
        <v>45513</v>
      </c>
      <c r="W405">
        <v>528.02</v>
      </c>
      <c r="X405">
        <v>537.28</v>
      </c>
      <c r="Y405">
        <v>528.02</v>
      </c>
      <c r="Z405">
        <v>536.29999999999995</v>
      </c>
      <c r="AA405">
        <v>1272635</v>
      </c>
      <c r="AC405" s="1">
        <v>45513</v>
      </c>
      <c r="AD405">
        <v>248.7</v>
      </c>
      <c r="AE405">
        <v>252.95</v>
      </c>
      <c r="AF405">
        <v>248.45</v>
      </c>
      <c r="AG405">
        <v>252.53</v>
      </c>
      <c r="AH405">
        <v>2975285</v>
      </c>
      <c r="AJ405" s="1">
        <v>45513</v>
      </c>
      <c r="AK405">
        <v>159.22800000000001</v>
      </c>
      <c r="AL405">
        <v>163.203</v>
      </c>
      <c r="AM405">
        <v>159.22800000000001</v>
      </c>
      <c r="AN405">
        <v>162.21600000000001</v>
      </c>
      <c r="AO405">
        <v>3997730</v>
      </c>
      <c r="AQ405" s="1">
        <v>45513</v>
      </c>
      <c r="AR405">
        <v>133.952</v>
      </c>
      <c r="AS405">
        <v>136.36600000000001</v>
      </c>
      <c r="AT405">
        <v>133.952</v>
      </c>
      <c r="AU405">
        <v>135.85400000000001</v>
      </c>
      <c r="AV405">
        <v>6383004</v>
      </c>
      <c r="AX405" s="1">
        <v>45513</v>
      </c>
      <c r="AY405">
        <v>114.465</v>
      </c>
      <c r="AZ405">
        <v>116.26</v>
      </c>
      <c r="BA405">
        <v>112.6</v>
      </c>
      <c r="BB405">
        <v>115.08</v>
      </c>
      <c r="BC405">
        <v>4764351</v>
      </c>
      <c r="BE405" s="1">
        <v>45513</v>
      </c>
      <c r="BF405">
        <v>193.67</v>
      </c>
      <c r="BG405">
        <v>194.38</v>
      </c>
      <c r="BH405">
        <v>192.11</v>
      </c>
      <c r="BI405">
        <v>194.2</v>
      </c>
      <c r="BJ405">
        <v>2799922</v>
      </c>
      <c r="BL405" s="1">
        <v>45513</v>
      </c>
      <c r="BM405">
        <v>361.76</v>
      </c>
      <c r="BN405">
        <v>367.31</v>
      </c>
      <c r="BO405">
        <v>357.97</v>
      </c>
      <c r="BP405">
        <v>364.41</v>
      </c>
      <c r="BQ405">
        <v>788170</v>
      </c>
      <c r="BS405" s="1">
        <v>45513</v>
      </c>
      <c r="BT405">
        <v>524.84100000000001</v>
      </c>
      <c r="BU405">
        <v>529.49699999999996</v>
      </c>
      <c r="BV405">
        <v>523.60199999999998</v>
      </c>
      <c r="BW405">
        <v>527.99099999999999</v>
      </c>
      <c r="BX405">
        <v>46051501</v>
      </c>
    </row>
    <row r="406" spans="1:76" x14ac:dyDescent="0.45">
      <c r="A406" s="1">
        <v>45516</v>
      </c>
      <c r="B406">
        <v>516.86</v>
      </c>
      <c r="C406">
        <v>518.02</v>
      </c>
      <c r="D406">
        <v>509.1</v>
      </c>
      <c r="E406">
        <v>515.95000000000005</v>
      </c>
      <c r="F406">
        <v>9767422</v>
      </c>
      <c r="H406" s="1">
        <v>45516</v>
      </c>
      <c r="I406">
        <v>168.14</v>
      </c>
      <c r="J406">
        <v>168.55</v>
      </c>
      <c r="K406">
        <v>166.11009999999999</v>
      </c>
      <c r="L406">
        <v>166.8</v>
      </c>
      <c r="M406">
        <v>30072788</v>
      </c>
      <c r="O406" s="1">
        <v>45516</v>
      </c>
      <c r="P406">
        <v>163.94399999999999</v>
      </c>
      <c r="Q406">
        <v>164.49199999999999</v>
      </c>
      <c r="R406">
        <v>161.441</v>
      </c>
      <c r="S406">
        <v>161.88900000000001</v>
      </c>
      <c r="T406">
        <v>15934619</v>
      </c>
      <c r="V406" s="1">
        <v>45516</v>
      </c>
      <c r="W406">
        <v>536.04</v>
      </c>
      <c r="X406">
        <v>538.08000000000004</v>
      </c>
      <c r="Y406">
        <v>525.77</v>
      </c>
      <c r="Z406">
        <v>530.92999999999995</v>
      </c>
      <c r="AA406">
        <v>1450410</v>
      </c>
      <c r="AC406" s="1">
        <v>45516</v>
      </c>
      <c r="AD406">
        <v>252.6</v>
      </c>
      <c r="AE406">
        <v>254.09</v>
      </c>
      <c r="AF406">
        <v>249.02</v>
      </c>
      <c r="AG406">
        <v>251.31</v>
      </c>
      <c r="AH406">
        <v>3679904</v>
      </c>
      <c r="AJ406" s="1">
        <v>45516</v>
      </c>
      <c r="AK406">
        <v>162.21600000000001</v>
      </c>
      <c r="AL406">
        <v>162.96600000000001</v>
      </c>
      <c r="AM406">
        <v>160.01400000000001</v>
      </c>
      <c r="AN406">
        <v>161.32400000000001</v>
      </c>
      <c r="AO406">
        <v>2697875</v>
      </c>
      <c r="AQ406" s="1">
        <v>45516</v>
      </c>
      <c r="AR406">
        <v>135.82900000000001</v>
      </c>
      <c r="AS406">
        <v>136.976</v>
      </c>
      <c r="AT406">
        <v>134.12700000000001</v>
      </c>
      <c r="AU406">
        <v>135.702</v>
      </c>
      <c r="AV406">
        <v>5393866</v>
      </c>
      <c r="AX406" s="1">
        <v>45516</v>
      </c>
      <c r="AY406">
        <v>115.48</v>
      </c>
      <c r="AZ406">
        <v>115.5</v>
      </c>
      <c r="BA406">
        <v>113.27</v>
      </c>
      <c r="BB406">
        <v>113.62</v>
      </c>
      <c r="BC406">
        <v>3980998</v>
      </c>
      <c r="BE406" s="1">
        <v>45516</v>
      </c>
      <c r="BF406">
        <v>194.2</v>
      </c>
      <c r="BG406">
        <v>195.24</v>
      </c>
      <c r="BH406">
        <v>193.26</v>
      </c>
      <c r="BI406">
        <v>194.95</v>
      </c>
      <c r="BJ406">
        <v>2870997</v>
      </c>
      <c r="BL406" s="1">
        <v>45516</v>
      </c>
      <c r="BM406">
        <v>364.41</v>
      </c>
      <c r="BN406">
        <v>365.47500000000002</v>
      </c>
      <c r="BO406">
        <v>350.03480000000002</v>
      </c>
      <c r="BP406">
        <v>350.76</v>
      </c>
      <c r="BQ406">
        <v>976280</v>
      </c>
      <c r="BS406" s="1">
        <v>45516</v>
      </c>
      <c r="BT406">
        <v>529.20000000000005</v>
      </c>
      <c r="BU406">
        <v>530.70500000000004</v>
      </c>
      <c r="BV406">
        <v>525.97</v>
      </c>
      <c r="BW406">
        <v>528.26800000000003</v>
      </c>
      <c r="BX406">
        <v>42944873</v>
      </c>
    </row>
    <row r="407" spans="1:76" x14ac:dyDescent="0.45">
      <c r="A407" s="1">
        <v>45517</v>
      </c>
      <c r="B407">
        <v>520.01</v>
      </c>
      <c r="C407">
        <v>531.49990000000003</v>
      </c>
      <c r="D407">
        <v>518.15</v>
      </c>
      <c r="E407">
        <v>528.54</v>
      </c>
      <c r="F407">
        <v>13743839</v>
      </c>
      <c r="H407" s="1">
        <v>45517</v>
      </c>
      <c r="I407">
        <v>167.81</v>
      </c>
      <c r="J407">
        <v>171.04</v>
      </c>
      <c r="K407">
        <v>167.1</v>
      </c>
      <c r="L407">
        <v>170.23</v>
      </c>
      <c r="M407">
        <v>39237915</v>
      </c>
      <c r="O407" s="1">
        <v>45517</v>
      </c>
      <c r="P407">
        <v>163.006</v>
      </c>
      <c r="Q407">
        <v>164.32400000000001</v>
      </c>
      <c r="R407">
        <v>162.56800000000001</v>
      </c>
      <c r="S407">
        <v>163.75399999999999</v>
      </c>
      <c r="T407">
        <v>18597597</v>
      </c>
      <c r="V407" s="1">
        <v>45517</v>
      </c>
      <c r="W407">
        <v>530.92999999999995</v>
      </c>
      <c r="X407">
        <v>537.72</v>
      </c>
      <c r="Y407">
        <v>527.9</v>
      </c>
      <c r="Z407">
        <v>535.22</v>
      </c>
      <c r="AA407">
        <v>3063918</v>
      </c>
      <c r="AC407" s="1">
        <v>45517</v>
      </c>
      <c r="AD407">
        <v>253</v>
      </c>
      <c r="AE407">
        <v>255.78</v>
      </c>
      <c r="AF407">
        <v>253</v>
      </c>
      <c r="AG407">
        <v>254.6</v>
      </c>
      <c r="AH407">
        <v>4031818</v>
      </c>
      <c r="AJ407" s="1">
        <v>45517</v>
      </c>
      <c r="AK407">
        <v>162.4</v>
      </c>
      <c r="AL407">
        <v>164.57400000000001</v>
      </c>
      <c r="AM407">
        <v>162.12</v>
      </c>
      <c r="AN407">
        <v>163.76</v>
      </c>
      <c r="AO407">
        <v>3828825</v>
      </c>
      <c r="AQ407" s="1">
        <v>45517</v>
      </c>
      <c r="AR407">
        <v>137.506</v>
      </c>
      <c r="AS407">
        <v>140.952</v>
      </c>
      <c r="AT407">
        <v>137.017</v>
      </c>
      <c r="AU407">
        <v>140.77500000000001</v>
      </c>
      <c r="AV407">
        <v>6672530</v>
      </c>
      <c r="AX407" s="1">
        <v>45517</v>
      </c>
      <c r="AY407">
        <v>114.39</v>
      </c>
      <c r="AZ407">
        <v>117.77</v>
      </c>
      <c r="BA407">
        <v>114.05</v>
      </c>
      <c r="BB407">
        <v>116.9</v>
      </c>
      <c r="BC407">
        <v>4662047</v>
      </c>
      <c r="BE407" s="1">
        <v>45517</v>
      </c>
      <c r="BF407">
        <v>195.7</v>
      </c>
      <c r="BG407">
        <v>195.93</v>
      </c>
      <c r="BH407">
        <v>193.88</v>
      </c>
      <c r="BI407">
        <v>195.33</v>
      </c>
      <c r="BJ407">
        <v>3736908</v>
      </c>
      <c r="BL407" s="1">
        <v>45517</v>
      </c>
      <c r="BM407">
        <v>354.36</v>
      </c>
      <c r="BN407">
        <v>358.95</v>
      </c>
      <c r="BO407">
        <v>351.87</v>
      </c>
      <c r="BP407">
        <v>357</v>
      </c>
      <c r="BQ407">
        <v>590502</v>
      </c>
      <c r="BS407" s="1">
        <v>45517</v>
      </c>
      <c r="BT407">
        <v>531.49800000000005</v>
      </c>
      <c r="BU407">
        <v>537.19299999999998</v>
      </c>
      <c r="BV407">
        <v>531.25</v>
      </c>
      <c r="BW407">
        <v>536.95600000000002</v>
      </c>
      <c r="BX407">
        <v>52828582</v>
      </c>
    </row>
    <row r="408" spans="1:76" x14ac:dyDescent="0.45">
      <c r="A408" s="1">
        <v>45518</v>
      </c>
      <c r="B408">
        <v>528.05999999999995</v>
      </c>
      <c r="C408">
        <v>534</v>
      </c>
      <c r="D408">
        <v>523.13</v>
      </c>
      <c r="E408">
        <v>526.76</v>
      </c>
      <c r="F408">
        <v>11444189</v>
      </c>
      <c r="H408" s="1">
        <v>45518</v>
      </c>
      <c r="I408">
        <v>172.11</v>
      </c>
      <c r="J408">
        <v>172.28</v>
      </c>
      <c r="K408">
        <v>168.86</v>
      </c>
      <c r="L408">
        <v>170.1</v>
      </c>
      <c r="M408">
        <v>28843804</v>
      </c>
      <c r="O408" s="1">
        <v>45518</v>
      </c>
      <c r="P408">
        <v>161.999</v>
      </c>
      <c r="Q408">
        <v>162.81700000000001</v>
      </c>
      <c r="R408">
        <v>157.321</v>
      </c>
      <c r="S408">
        <v>159.97399999999999</v>
      </c>
      <c r="T408">
        <v>40691570</v>
      </c>
      <c r="V408" s="1">
        <v>45518</v>
      </c>
      <c r="W408">
        <v>536.62</v>
      </c>
      <c r="X408">
        <v>542.92049999999995</v>
      </c>
      <c r="Y408">
        <v>533.20000000000005</v>
      </c>
      <c r="Z408">
        <v>539.79</v>
      </c>
      <c r="AA408">
        <v>1915589</v>
      </c>
      <c r="AC408" s="1">
        <v>45518</v>
      </c>
      <c r="AD408">
        <v>255.39</v>
      </c>
      <c r="AE408">
        <v>257.70999999999998</v>
      </c>
      <c r="AF408">
        <v>253.86</v>
      </c>
      <c r="AG408">
        <v>255.32</v>
      </c>
      <c r="AH408">
        <v>4145248</v>
      </c>
      <c r="AJ408" s="1">
        <v>45518</v>
      </c>
      <c r="AK408">
        <v>164.4</v>
      </c>
      <c r="AL408">
        <v>165.40899999999999</v>
      </c>
      <c r="AM408">
        <v>163.1</v>
      </c>
      <c r="AN408">
        <v>163.804</v>
      </c>
      <c r="AO408">
        <v>4165735</v>
      </c>
      <c r="AQ408" s="1">
        <v>45518</v>
      </c>
      <c r="AR408">
        <v>140.94200000000001</v>
      </c>
      <c r="AS408">
        <v>142.45400000000001</v>
      </c>
      <c r="AT408">
        <v>140.376</v>
      </c>
      <c r="AU408">
        <v>140.965</v>
      </c>
      <c r="AV408">
        <v>4816386</v>
      </c>
      <c r="AX408" s="1">
        <v>45518</v>
      </c>
      <c r="AY408">
        <v>117.72</v>
      </c>
      <c r="AZ408">
        <v>118.74</v>
      </c>
      <c r="BA408">
        <v>116.18</v>
      </c>
      <c r="BB408">
        <v>116.24</v>
      </c>
      <c r="BC408">
        <v>3504796</v>
      </c>
      <c r="BE408" s="1">
        <v>45518</v>
      </c>
      <c r="BF408">
        <v>194.98</v>
      </c>
      <c r="BG408">
        <v>197.02869999999999</v>
      </c>
      <c r="BH408">
        <v>194.48</v>
      </c>
      <c r="BI408">
        <v>196.49</v>
      </c>
      <c r="BJ408">
        <v>3248106</v>
      </c>
      <c r="BL408" s="1">
        <v>45518</v>
      </c>
      <c r="BM408">
        <v>353.97</v>
      </c>
      <c r="BN408">
        <v>357.25</v>
      </c>
      <c r="BO408">
        <v>350.54</v>
      </c>
      <c r="BP408">
        <v>351.22</v>
      </c>
      <c r="BQ408">
        <v>698374</v>
      </c>
      <c r="BS408" s="1">
        <v>45518</v>
      </c>
      <c r="BT408">
        <v>537.75800000000004</v>
      </c>
      <c r="BU408">
        <v>539.84799999999996</v>
      </c>
      <c r="BV408">
        <v>535.05399999999997</v>
      </c>
      <c r="BW408">
        <v>538.65</v>
      </c>
      <c r="BX408">
        <v>42848833</v>
      </c>
    </row>
    <row r="409" spans="1:76" x14ac:dyDescent="0.45">
      <c r="A409" s="1">
        <v>45519</v>
      </c>
      <c r="B409">
        <v>531.79</v>
      </c>
      <c r="C409">
        <v>539.77</v>
      </c>
      <c r="D409">
        <v>526.70000000000005</v>
      </c>
      <c r="E409">
        <v>537.33000000000004</v>
      </c>
      <c r="F409">
        <v>13482141</v>
      </c>
      <c r="H409" s="1">
        <v>45519</v>
      </c>
      <c r="I409">
        <v>174.86</v>
      </c>
      <c r="J409">
        <v>177.91</v>
      </c>
      <c r="K409">
        <v>173.99</v>
      </c>
      <c r="L409">
        <v>177.59</v>
      </c>
      <c r="M409">
        <v>51698513</v>
      </c>
      <c r="O409" s="1">
        <v>45519</v>
      </c>
      <c r="P409">
        <v>160.10400000000001</v>
      </c>
      <c r="Q409">
        <v>161.23599999999999</v>
      </c>
      <c r="R409">
        <v>159.21600000000001</v>
      </c>
      <c r="S409">
        <v>160.90199999999999</v>
      </c>
      <c r="T409">
        <v>31602260</v>
      </c>
      <c r="V409" s="1">
        <v>45519</v>
      </c>
      <c r="W409">
        <v>545.19000000000005</v>
      </c>
      <c r="X409">
        <v>557.22</v>
      </c>
      <c r="Y409">
        <v>545.01</v>
      </c>
      <c r="Z409">
        <v>554.16</v>
      </c>
      <c r="AA409">
        <v>2182382</v>
      </c>
      <c r="AC409" s="1">
        <v>45519</v>
      </c>
      <c r="AD409">
        <v>257.89999999999998</v>
      </c>
      <c r="AE409">
        <v>262.89</v>
      </c>
      <c r="AF409">
        <v>256.24</v>
      </c>
      <c r="AG409">
        <v>262.79000000000002</v>
      </c>
      <c r="AH409">
        <v>5167930</v>
      </c>
      <c r="AJ409" s="1">
        <v>45519</v>
      </c>
      <c r="AK409">
        <v>165</v>
      </c>
      <c r="AL409">
        <v>167</v>
      </c>
      <c r="AM409">
        <v>164.73599999999999</v>
      </c>
      <c r="AN409">
        <v>166.422</v>
      </c>
      <c r="AO409">
        <v>5828740</v>
      </c>
      <c r="AQ409" s="1">
        <v>45519</v>
      </c>
      <c r="AR409">
        <v>142.83600000000001</v>
      </c>
      <c r="AS409">
        <v>144.17699999999999</v>
      </c>
      <c r="AT409">
        <v>142.333</v>
      </c>
      <c r="AU409">
        <v>143.416</v>
      </c>
      <c r="AV409">
        <v>5113819</v>
      </c>
      <c r="AX409" s="1">
        <v>45519</v>
      </c>
      <c r="AY409">
        <v>118.19499999999999</v>
      </c>
      <c r="AZ409">
        <v>119.133</v>
      </c>
      <c r="BA409">
        <v>116.37</v>
      </c>
      <c r="BB409">
        <v>118.88</v>
      </c>
      <c r="BC409">
        <v>5266295</v>
      </c>
      <c r="BE409" s="1">
        <v>45519</v>
      </c>
      <c r="BF409">
        <v>196.32</v>
      </c>
      <c r="BG409">
        <v>196.83</v>
      </c>
      <c r="BH409">
        <v>192.88</v>
      </c>
      <c r="BI409">
        <v>194.63</v>
      </c>
      <c r="BJ409">
        <v>4673255</v>
      </c>
      <c r="BL409" s="1">
        <v>45519</v>
      </c>
      <c r="BM409">
        <v>352.93</v>
      </c>
      <c r="BN409">
        <v>355.82</v>
      </c>
      <c r="BO409">
        <v>349.15</v>
      </c>
      <c r="BP409">
        <v>352.01</v>
      </c>
      <c r="BQ409">
        <v>651651</v>
      </c>
      <c r="BS409" s="1">
        <v>45519</v>
      </c>
      <c r="BT409">
        <v>544.346</v>
      </c>
      <c r="BU409">
        <v>548.16899999999998</v>
      </c>
      <c r="BV409">
        <v>543.73199999999997</v>
      </c>
      <c r="BW409">
        <v>547.88199999999995</v>
      </c>
      <c r="BX409">
        <v>61422933</v>
      </c>
    </row>
    <row r="410" spans="1:76" x14ac:dyDescent="0.45">
      <c r="A410" s="1">
        <v>45520</v>
      </c>
      <c r="B410">
        <v>531.9</v>
      </c>
      <c r="C410">
        <v>533.66</v>
      </c>
      <c r="D410">
        <v>524.66</v>
      </c>
      <c r="E410">
        <v>527.41999999999996</v>
      </c>
      <c r="F410">
        <v>14776684</v>
      </c>
      <c r="H410" s="1">
        <v>45520</v>
      </c>
      <c r="I410">
        <v>177.04</v>
      </c>
      <c r="J410">
        <v>178.34</v>
      </c>
      <c r="K410">
        <v>176.26009999999999</v>
      </c>
      <c r="L410">
        <v>177.06</v>
      </c>
      <c r="M410">
        <v>31489175</v>
      </c>
      <c r="O410" s="1">
        <v>45520</v>
      </c>
      <c r="P410">
        <v>161.071</v>
      </c>
      <c r="Q410">
        <v>164.65199999999999</v>
      </c>
      <c r="R410">
        <v>160.732</v>
      </c>
      <c r="S410">
        <v>162.55799999999999</v>
      </c>
      <c r="T410">
        <v>24268552</v>
      </c>
      <c r="V410" s="1">
        <v>45520</v>
      </c>
      <c r="W410">
        <v>552.35</v>
      </c>
      <c r="X410">
        <v>554.76</v>
      </c>
      <c r="Y410">
        <v>547.79999999999995</v>
      </c>
      <c r="Z410">
        <v>553.46</v>
      </c>
      <c r="AA410">
        <v>1541726</v>
      </c>
      <c r="AC410" s="1">
        <v>45520</v>
      </c>
      <c r="AD410">
        <v>261.75</v>
      </c>
      <c r="AE410">
        <v>263.60000000000002</v>
      </c>
      <c r="AF410">
        <v>259.68</v>
      </c>
      <c r="AG410">
        <v>262.91000000000003</v>
      </c>
      <c r="AH410">
        <v>3494863</v>
      </c>
      <c r="AJ410" s="1">
        <v>45520</v>
      </c>
      <c r="AK410">
        <v>165.85</v>
      </c>
      <c r="AL410">
        <v>166.20699999999999</v>
      </c>
      <c r="AM410">
        <v>164.77</v>
      </c>
      <c r="AN410">
        <v>165.512</v>
      </c>
      <c r="AO410">
        <v>4177535</v>
      </c>
      <c r="AQ410" s="1">
        <v>45520</v>
      </c>
      <c r="AR410">
        <v>143.416</v>
      </c>
      <c r="AS410">
        <v>143.49</v>
      </c>
      <c r="AT410">
        <v>141.74299999999999</v>
      </c>
      <c r="AU410">
        <v>142.79</v>
      </c>
      <c r="AV410">
        <v>4977774</v>
      </c>
      <c r="AX410" s="1">
        <v>45520</v>
      </c>
      <c r="AY410">
        <v>117.9</v>
      </c>
      <c r="AZ410">
        <v>118.8</v>
      </c>
      <c r="BA410">
        <v>116.22</v>
      </c>
      <c r="BB410">
        <v>116.31</v>
      </c>
      <c r="BC410">
        <v>4592024</v>
      </c>
      <c r="BE410" s="1">
        <v>45520</v>
      </c>
      <c r="BF410">
        <v>194.39</v>
      </c>
      <c r="BG410">
        <v>196.73</v>
      </c>
      <c r="BH410">
        <v>193.39009999999999</v>
      </c>
      <c r="BI410">
        <v>196.56</v>
      </c>
      <c r="BJ410">
        <v>3161675</v>
      </c>
      <c r="BL410" s="1">
        <v>45520</v>
      </c>
      <c r="BM410">
        <v>353.17</v>
      </c>
      <c r="BN410">
        <v>356.54</v>
      </c>
      <c r="BO410">
        <v>351.18</v>
      </c>
      <c r="BP410">
        <v>353.31</v>
      </c>
      <c r="BQ410">
        <v>658621</v>
      </c>
      <c r="BS410" s="1">
        <v>45520</v>
      </c>
      <c r="BT410">
        <v>546.24699999999996</v>
      </c>
      <c r="BU410">
        <v>549.81399999999996</v>
      </c>
      <c r="BV410">
        <v>546.09</v>
      </c>
      <c r="BW410">
        <v>549.11099999999999</v>
      </c>
      <c r="BX410">
        <v>44851415</v>
      </c>
    </row>
    <row r="411" spans="1:76" x14ac:dyDescent="0.45">
      <c r="A411" s="1">
        <v>45523</v>
      </c>
      <c r="B411">
        <v>526.87</v>
      </c>
      <c r="C411">
        <v>531.66</v>
      </c>
      <c r="D411">
        <v>522.76</v>
      </c>
      <c r="E411">
        <v>529.28</v>
      </c>
      <c r="F411">
        <v>9879713</v>
      </c>
      <c r="H411" s="1">
        <v>45523</v>
      </c>
      <c r="I411">
        <v>177.64</v>
      </c>
      <c r="J411">
        <v>178.3</v>
      </c>
      <c r="K411">
        <v>176.16</v>
      </c>
      <c r="L411">
        <v>178.22</v>
      </c>
      <c r="M411">
        <v>31129807</v>
      </c>
      <c r="O411" s="1">
        <v>45523</v>
      </c>
      <c r="P411">
        <v>164.87200000000001</v>
      </c>
      <c r="Q411">
        <v>166.27799999999999</v>
      </c>
      <c r="R411">
        <v>163.85400000000001</v>
      </c>
      <c r="S411">
        <v>166.25800000000001</v>
      </c>
      <c r="T411">
        <v>22471654</v>
      </c>
      <c r="V411" s="1">
        <v>45523</v>
      </c>
      <c r="W411">
        <v>550.59</v>
      </c>
      <c r="X411">
        <v>563.77</v>
      </c>
      <c r="Y411">
        <v>550.59</v>
      </c>
      <c r="Z411">
        <v>563.12</v>
      </c>
      <c r="AA411">
        <v>1423293</v>
      </c>
      <c r="AC411" s="1">
        <v>45523</v>
      </c>
      <c r="AD411">
        <v>263.10000000000002</v>
      </c>
      <c r="AE411">
        <v>265.39</v>
      </c>
      <c r="AF411">
        <v>261.63</v>
      </c>
      <c r="AG411">
        <v>265.38</v>
      </c>
      <c r="AH411">
        <v>4501262</v>
      </c>
      <c r="AJ411" s="1">
        <v>45523</v>
      </c>
      <c r="AK411">
        <v>165.184</v>
      </c>
      <c r="AL411">
        <v>166.744</v>
      </c>
      <c r="AM411">
        <v>164.23699999999999</v>
      </c>
      <c r="AN411">
        <v>166.57599999999999</v>
      </c>
      <c r="AO411">
        <v>3207560</v>
      </c>
      <c r="AQ411" s="1">
        <v>45523</v>
      </c>
      <c r="AR411">
        <v>142.69800000000001</v>
      </c>
      <c r="AS411">
        <v>146.22200000000001</v>
      </c>
      <c r="AT411">
        <v>142.46100000000001</v>
      </c>
      <c r="AU411">
        <v>146.071</v>
      </c>
      <c r="AV411">
        <v>5023824</v>
      </c>
      <c r="AX411" s="1">
        <v>45523</v>
      </c>
      <c r="AY411">
        <v>116.93</v>
      </c>
      <c r="AZ411">
        <v>119.3</v>
      </c>
      <c r="BA411">
        <v>116.44</v>
      </c>
      <c r="BB411">
        <v>119.14</v>
      </c>
      <c r="BC411">
        <v>4184729</v>
      </c>
      <c r="BE411" s="1">
        <v>45523</v>
      </c>
      <c r="BF411">
        <v>197.16</v>
      </c>
      <c r="BG411">
        <v>198.79</v>
      </c>
      <c r="BH411">
        <v>196.32499999999999</v>
      </c>
      <c r="BI411">
        <v>197.58</v>
      </c>
      <c r="BJ411">
        <v>2786409</v>
      </c>
      <c r="BL411" s="1">
        <v>45523</v>
      </c>
      <c r="BM411">
        <v>355.46</v>
      </c>
      <c r="BN411">
        <v>359.92</v>
      </c>
      <c r="BO411">
        <v>353.35</v>
      </c>
      <c r="BP411">
        <v>355.06</v>
      </c>
      <c r="BQ411">
        <v>830212</v>
      </c>
      <c r="BS411" s="1">
        <v>45523</v>
      </c>
      <c r="BT411">
        <v>549.52599999999995</v>
      </c>
      <c r="BU411">
        <v>554.36099999999999</v>
      </c>
      <c r="BV411">
        <v>548.66499999999996</v>
      </c>
      <c r="BW411">
        <v>554.36099999999999</v>
      </c>
      <c r="BX411">
        <v>39492213</v>
      </c>
    </row>
    <row r="412" spans="1:76" x14ac:dyDescent="0.45">
      <c r="A412" s="1">
        <v>45524</v>
      </c>
      <c r="B412">
        <v>528.35</v>
      </c>
      <c r="C412">
        <v>531.09</v>
      </c>
      <c r="D412">
        <v>525.88</v>
      </c>
      <c r="E412">
        <v>526.73</v>
      </c>
      <c r="F412">
        <v>7944391</v>
      </c>
      <c r="H412" s="1">
        <v>45524</v>
      </c>
      <c r="I412">
        <v>177.92</v>
      </c>
      <c r="J412">
        <v>179.01</v>
      </c>
      <c r="K412">
        <v>177.4308</v>
      </c>
      <c r="L412">
        <v>178.88</v>
      </c>
      <c r="M412">
        <v>26255204</v>
      </c>
      <c r="O412" s="1">
        <v>45524</v>
      </c>
      <c r="P412">
        <v>166.488</v>
      </c>
      <c r="Q412">
        <v>168.22399999999999</v>
      </c>
      <c r="R412">
        <v>166.40799999999999</v>
      </c>
      <c r="S412">
        <v>166.767</v>
      </c>
      <c r="T412">
        <v>18386920</v>
      </c>
      <c r="V412" s="1">
        <v>45524</v>
      </c>
      <c r="W412">
        <v>564.48</v>
      </c>
      <c r="X412">
        <v>568.17999999999995</v>
      </c>
      <c r="Y412">
        <v>559.61</v>
      </c>
      <c r="Z412">
        <v>562.25</v>
      </c>
      <c r="AA412">
        <v>1219609</v>
      </c>
      <c r="AC412" s="1">
        <v>45524</v>
      </c>
      <c r="AD412">
        <v>264.95</v>
      </c>
      <c r="AE412">
        <v>265.5</v>
      </c>
      <c r="AF412">
        <v>261.02999999999997</v>
      </c>
      <c r="AG412">
        <v>261.83999999999997</v>
      </c>
      <c r="AH412">
        <v>5731309</v>
      </c>
      <c r="AJ412" s="1">
        <v>45524</v>
      </c>
      <c r="AK412">
        <v>167</v>
      </c>
      <c r="AL412">
        <v>168.65199999999999</v>
      </c>
      <c r="AM412">
        <v>166.416</v>
      </c>
      <c r="AN412">
        <v>167.64400000000001</v>
      </c>
      <c r="AO412">
        <v>3923970</v>
      </c>
      <c r="AQ412" s="1">
        <v>45524</v>
      </c>
      <c r="AR412">
        <v>145.68299999999999</v>
      </c>
      <c r="AS412">
        <v>146.762</v>
      </c>
      <c r="AT412">
        <v>144.63399999999999</v>
      </c>
      <c r="AU412">
        <v>146.09100000000001</v>
      </c>
      <c r="AV412">
        <v>4463703</v>
      </c>
      <c r="AX412" s="1">
        <v>45524</v>
      </c>
      <c r="AY412">
        <v>118.94</v>
      </c>
      <c r="AZ412">
        <v>119.28</v>
      </c>
      <c r="BA412">
        <v>117.175</v>
      </c>
      <c r="BB412">
        <v>117.38</v>
      </c>
      <c r="BC412">
        <v>3940048</v>
      </c>
      <c r="BE412" s="1">
        <v>45524</v>
      </c>
      <c r="BF412">
        <v>196.81</v>
      </c>
      <c r="BG412">
        <v>198.07</v>
      </c>
      <c r="BH412">
        <v>196.14</v>
      </c>
      <c r="BI412">
        <v>196.22</v>
      </c>
      <c r="BJ412">
        <v>2885493</v>
      </c>
      <c r="BL412" s="1">
        <v>45524</v>
      </c>
      <c r="BM412">
        <v>353.02</v>
      </c>
      <c r="BN412">
        <v>354.51</v>
      </c>
      <c r="BO412">
        <v>346.11</v>
      </c>
      <c r="BP412">
        <v>347.32</v>
      </c>
      <c r="BQ412">
        <v>748514</v>
      </c>
      <c r="BS412" s="1">
        <v>45524</v>
      </c>
      <c r="BT412">
        <v>553.90599999999995</v>
      </c>
      <c r="BU412">
        <v>555.57899999999995</v>
      </c>
      <c r="BV412">
        <v>552.09799999999996</v>
      </c>
      <c r="BW412">
        <v>553.46</v>
      </c>
      <c r="BX412">
        <v>34051654</v>
      </c>
    </row>
    <row r="413" spans="1:76" x14ac:dyDescent="0.45">
      <c r="A413" s="1">
        <v>45525</v>
      </c>
      <c r="B413">
        <v>527.15</v>
      </c>
      <c r="C413">
        <v>539.4</v>
      </c>
      <c r="D413">
        <v>526.93499999999995</v>
      </c>
      <c r="E413">
        <v>535.16</v>
      </c>
      <c r="F413">
        <v>13423292</v>
      </c>
      <c r="H413" s="1">
        <v>45525</v>
      </c>
      <c r="I413">
        <v>179.92</v>
      </c>
      <c r="J413">
        <v>182.38499999999999</v>
      </c>
      <c r="K413">
        <v>178.8937</v>
      </c>
      <c r="L413">
        <v>180.11</v>
      </c>
      <c r="M413">
        <v>35599120</v>
      </c>
      <c r="O413" s="1">
        <v>45525</v>
      </c>
      <c r="P413">
        <v>164.74199999999999</v>
      </c>
      <c r="Q413">
        <v>166.43799999999999</v>
      </c>
      <c r="R413">
        <v>164.26400000000001</v>
      </c>
      <c r="S413">
        <v>165.44</v>
      </c>
      <c r="T413">
        <v>22958669</v>
      </c>
      <c r="V413" s="1">
        <v>45525</v>
      </c>
      <c r="W413">
        <v>562.13</v>
      </c>
      <c r="X413">
        <v>566.6</v>
      </c>
      <c r="Y413">
        <v>557.91</v>
      </c>
      <c r="Z413">
        <v>565.79</v>
      </c>
      <c r="AA413">
        <v>1401708</v>
      </c>
      <c r="AC413" s="1">
        <v>45525</v>
      </c>
      <c r="AD413">
        <v>261.10000000000002</v>
      </c>
      <c r="AE413">
        <v>262.14</v>
      </c>
      <c r="AF413">
        <v>259.18</v>
      </c>
      <c r="AG413">
        <v>261.08999999999997</v>
      </c>
      <c r="AH413">
        <v>4648204</v>
      </c>
      <c r="AJ413" s="1">
        <v>45525</v>
      </c>
      <c r="AK413">
        <v>166.70599999999999</v>
      </c>
      <c r="AL413">
        <v>168.084</v>
      </c>
      <c r="AM413">
        <v>166</v>
      </c>
      <c r="AN413">
        <v>167.83600000000001</v>
      </c>
      <c r="AO413">
        <v>3049360</v>
      </c>
      <c r="AQ413" s="1">
        <v>45525</v>
      </c>
      <c r="AR413">
        <v>146.09100000000001</v>
      </c>
      <c r="AS413">
        <v>147.77000000000001</v>
      </c>
      <c r="AT413">
        <v>145.32900000000001</v>
      </c>
      <c r="AU413">
        <v>147.49299999999999</v>
      </c>
      <c r="AV413">
        <v>6630206</v>
      </c>
      <c r="AX413" s="1">
        <v>45525</v>
      </c>
      <c r="AY413">
        <v>118.04</v>
      </c>
      <c r="AZ413">
        <v>118.27</v>
      </c>
      <c r="BA413">
        <v>116.7</v>
      </c>
      <c r="BB413">
        <v>117.68</v>
      </c>
      <c r="BC413">
        <v>5028525</v>
      </c>
      <c r="BE413" s="1">
        <v>45525</v>
      </c>
      <c r="BF413">
        <v>196.37</v>
      </c>
      <c r="BG413">
        <v>197.11500000000001</v>
      </c>
      <c r="BH413">
        <v>195.21449999999999</v>
      </c>
      <c r="BI413">
        <v>195.46</v>
      </c>
      <c r="BJ413">
        <v>3252708</v>
      </c>
      <c r="BL413" s="1">
        <v>45525</v>
      </c>
      <c r="BM413">
        <v>347.77</v>
      </c>
      <c r="BN413">
        <v>348.82</v>
      </c>
      <c r="BO413">
        <v>344.4</v>
      </c>
      <c r="BP413">
        <v>345.19</v>
      </c>
      <c r="BQ413">
        <v>752687</v>
      </c>
      <c r="BS413" s="1">
        <v>45525</v>
      </c>
      <c r="BT413">
        <v>554.51900000000001</v>
      </c>
      <c r="BU413">
        <v>556.83799999999997</v>
      </c>
      <c r="BV413">
        <v>549.52599999999995</v>
      </c>
      <c r="BW413">
        <v>555.36199999999997</v>
      </c>
      <c r="BX413">
        <v>41907676</v>
      </c>
    </row>
    <row r="414" spans="1:76" x14ac:dyDescent="0.45">
      <c r="A414" s="1">
        <v>45526</v>
      </c>
      <c r="B414">
        <v>537</v>
      </c>
      <c r="C414">
        <v>544.23</v>
      </c>
      <c r="D414">
        <v>528.59</v>
      </c>
      <c r="E414">
        <v>531.92999999999995</v>
      </c>
      <c r="F414">
        <v>15708292</v>
      </c>
      <c r="H414" s="1">
        <v>45526</v>
      </c>
      <c r="I414">
        <v>181.38</v>
      </c>
      <c r="J414">
        <v>181.47</v>
      </c>
      <c r="K414">
        <v>175.68</v>
      </c>
      <c r="L414">
        <v>176.13</v>
      </c>
      <c r="M414">
        <v>32047482</v>
      </c>
      <c r="O414" s="1">
        <v>45526</v>
      </c>
      <c r="P414">
        <v>166.84700000000001</v>
      </c>
      <c r="Q414">
        <v>167.17599999999999</v>
      </c>
      <c r="R414">
        <v>162.90700000000001</v>
      </c>
      <c r="S414">
        <v>163.39599999999999</v>
      </c>
      <c r="T414">
        <v>22548935</v>
      </c>
      <c r="V414" s="1">
        <v>45526</v>
      </c>
      <c r="W414">
        <v>567.07000000000005</v>
      </c>
      <c r="X414">
        <v>572</v>
      </c>
      <c r="Y414">
        <v>555.65</v>
      </c>
      <c r="Z414">
        <v>557.44000000000005</v>
      </c>
      <c r="AA414">
        <v>1627658</v>
      </c>
      <c r="AC414" s="1">
        <v>45526</v>
      </c>
      <c r="AD414">
        <v>261.5</v>
      </c>
      <c r="AE414">
        <v>263.26</v>
      </c>
      <c r="AF414">
        <v>257.27</v>
      </c>
      <c r="AG414">
        <v>258.58999999999997</v>
      </c>
      <c r="AH414">
        <v>5111442</v>
      </c>
      <c r="AJ414" s="1">
        <v>45526</v>
      </c>
      <c r="AK414">
        <v>168</v>
      </c>
      <c r="AL414">
        <v>168.51</v>
      </c>
      <c r="AM414">
        <v>163.904</v>
      </c>
      <c r="AN414">
        <v>164.18600000000001</v>
      </c>
      <c r="AO414">
        <v>3533165</v>
      </c>
      <c r="AQ414" s="1">
        <v>45526</v>
      </c>
      <c r="AR414">
        <v>148.06100000000001</v>
      </c>
      <c r="AS414">
        <v>149.59</v>
      </c>
      <c r="AT414">
        <v>148.06100000000001</v>
      </c>
      <c r="AU414">
        <v>148.68</v>
      </c>
      <c r="AV414">
        <v>4408251</v>
      </c>
      <c r="AX414" s="1">
        <v>45526</v>
      </c>
      <c r="AY414">
        <v>117.68</v>
      </c>
      <c r="AZ414">
        <v>118.395</v>
      </c>
      <c r="BA414">
        <v>115.3</v>
      </c>
      <c r="BB414">
        <v>115.45</v>
      </c>
      <c r="BC414">
        <v>4875497</v>
      </c>
      <c r="BE414" s="1">
        <v>45526</v>
      </c>
      <c r="BF414">
        <v>195.89</v>
      </c>
      <c r="BG414">
        <v>197.15</v>
      </c>
      <c r="BH414">
        <v>195.18</v>
      </c>
      <c r="BI414">
        <v>196.44</v>
      </c>
      <c r="BJ414">
        <v>3034963</v>
      </c>
      <c r="BL414" s="1">
        <v>45526</v>
      </c>
      <c r="BM414">
        <v>345.36</v>
      </c>
      <c r="BN414">
        <v>345.65499999999997</v>
      </c>
      <c r="BO414">
        <v>336.02</v>
      </c>
      <c r="BP414">
        <v>340.32</v>
      </c>
      <c r="BQ414">
        <v>911776</v>
      </c>
      <c r="BS414" s="1">
        <v>45526</v>
      </c>
      <c r="BT414">
        <v>557.28300000000002</v>
      </c>
      <c r="BU414">
        <v>557.89700000000005</v>
      </c>
      <c r="BV414">
        <v>549.77499999999998</v>
      </c>
      <c r="BW414">
        <v>551.00300000000004</v>
      </c>
      <c r="BX414">
        <v>56652835</v>
      </c>
    </row>
    <row r="415" spans="1:76" x14ac:dyDescent="0.45">
      <c r="A415" s="1">
        <v>45527</v>
      </c>
      <c r="B415">
        <v>536.91999999999996</v>
      </c>
      <c r="C415">
        <v>539.87</v>
      </c>
      <c r="D415">
        <v>525.05999999999995</v>
      </c>
      <c r="E415">
        <v>528</v>
      </c>
      <c r="F415">
        <v>11323936</v>
      </c>
      <c r="H415" s="1">
        <v>45527</v>
      </c>
      <c r="I415">
        <v>177.34</v>
      </c>
      <c r="J415">
        <v>178.9699</v>
      </c>
      <c r="K415">
        <v>175.24</v>
      </c>
      <c r="L415">
        <v>177.04</v>
      </c>
      <c r="M415">
        <v>29150091</v>
      </c>
      <c r="O415" s="1">
        <v>45527</v>
      </c>
      <c r="P415">
        <v>164.31399999999999</v>
      </c>
      <c r="Q415">
        <v>165.77</v>
      </c>
      <c r="R415">
        <v>163.42599999999999</v>
      </c>
      <c r="S415">
        <v>165.21199999999999</v>
      </c>
      <c r="T415">
        <v>13990275</v>
      </c>
      <c r="V415" s="1">
        <v>45527</v>
      </c>
      <c r="W415">
        <v>565.45000000000005</v>
      </c>
      <c r="X415">
        <v>566.52</v>
      </c>
      <c r="Y415">
        <v>552.5</v>
      </c>
      <c r="Z415">
        <v>558.29999999999995</v>
      </c>
      <c r="AA415">
        <v>2023465</v>
      </c>
      <c r="AC415" s="1">
        <v>45527</v>
      </c>
      <c r="AD415">
        <v>261.99</v>
      </c>
      <c r="AE415">
        <v>265.60000000000002</v>
      </c>
      <c r="AF415">
        <v>260.7</v>
      </c>
      <c r="AG415">
        <v>264</v>
      </c>
      <c r="AH415">
        <v>4711326</v>
      </c>
      <c r="AJ415" s="1">
        <v>45527</v>
      </c>
      <c r="AK415">
        <v>166</v>
      </c>
      <c r="AL415">
        <v>166.9</v>
      </c>
      <c r="AM415">
        <v>163</v>
      </c>
      <c r="AN415">
        <v>165.654</v>
      </c>
      <c r="AO415">
        <v>3510260</v>
      </c>
      <c r="AQ415" s="1">
        <v>45527</v>
      </c>
      <c r="AR415">
        <v>149.12</v>
      </c>
      <c r="AS415">
        <v>152.03800000000001</v>
      </c>
      <c r="AT415">
        <v>148.339</v>
      </c>
      <c r="AU415">
        <v>151.14500000000001</v>
      </c>
      <c r="AV415">
        <v>5660330</v>
      </c>
      <c r="AX415" s="1">
        <v>45527</v>
      </c>
      <c r="AY415">
        <v>116.64</v>
      </c>
      <c r="AZ415">
        <v>118.7</v>
      </c>
      <c r="BA415">
        <v>116.37</v>
      </c>
      <c r="BB415">
        <v>116.85</v>
      </c>
      <c r="BC415">
        <v>4998414</v>
      </c>
      <c r="BE415" s="1">
        <v>45527</v>
      </c>
      <c r="BF415">
        <v>197.75</v>
      </c>
      <c r="BG415">
        <v>199.15</v>
      </c>
      <c r="BH415">
        <v>196.49</v>
      </c>
      <c r="BI415">
        <v>198.58</v>
      </c>
      <c r="BJ415">
        <v>2481123</v>
      </c>
      <c r="BL415" s="1">
        <v>45527</v>
      </c>
      <c r="BM415">
        <v>345.82</v>
      </c>
      <c r="BN415">
        <v>350.505</v>
      </c>
      <c r="BO415">
        <v>340.66500000000002</v>
      </c>
      <c r="BP415">
        <v>348.73</v>
      </c>
      <c r="BQ415">
        <v>615441</v>
      </c>
      <c r="BS415" s="1">
        <v>45527</v>
      </c>
      <c r="BT415">
        <v>554.28099999999995</v>
      </c>
      <c r="BU415">
        <v>557.80799999999999</v>
      </c>
      <c r="BV415">
        <v>552.06299999999999</v>
      </c>
      <c r="BW415">
        <v>556.85799999999995</v>
      </c>
      <c r="BX415">
        <v>51118866</v>
      </c>
    </row>
    <row r="416" spans="1:76" x14ac:dyDescent="0.45">
      <c r="A416" s="1">
        <v>45530</v>
      </c>
      <c r="B416">
        <v>527.6</v>
      </c>
      <c r="C416">
        <v>528</v>
      </c>
      <c r="D416">
        <v>514.95000000000005</v>
      </c>
      <c r="E416">
        <v>521.12</v>
      </c>
      <c r="F416">
        <v>9584002</v>
      </c>
      <c r="H416" s="1">
        <v>45530</v>
      </c>
      <c r="I416">
        <v>176.7</v>
      </c>
      <c r="J416">
        <v>177.4682</v>
      </c>
      <c r="K416">
        <v>174.3</v>
      </c>
      <c r="L416">
        <v>175.5</v>
      </c>
      <c r="M416">
        <v>22366236</v>
      </c>
      <c r="O416" s="1">
        <v>45530</v>
      </c>
      <c r="P416">
        <v>165.97</v>
      </c>
      <c r="Q416">
        <v>167.136</v>
      </c>
      <c r="R416">
        <v>164.04900000000001</v>
      </c>
      <c r="S416">
        <v>165.75</v>
      </c>
      <c r="T416">
        <v>14225531</v>
      </c>
      <c r="V416" s="1">
        <v>45530</v>
      </c>
      <c r="W416">
        <v>555.03</v>
      </c>
      <c r="X416">
        <v>560.26</v>
      </c>
      <c r="Y416">
        <v>555.03</v>
      </c>
      <c r="Z416">
        <v>559.44000000000005</v>
      </c>
      <c r="AA416">
        <v>1387479</v>
      </c>
      <c r="AC416" s="1">
        <v>45530</v>
      </c>
      <c r="AD416">
        <v>263.94</v>
      </c>
      <c r="AE416">
        <v>267.3</v>
      </c>
      <c r="AF416">
        <v>263.24</v>
      </c>
      <c r="AG416">
        <v>265.27999999999997</v>
      </c>
      <c r="AH416">
        <v>3818271</v>
      </c>
      <c r="AJ416" s="1">
        <v>45530</v>
      </c>
      <c r="AK416">
        <v>165.93600000000001</v>
      </c>
      <c r="AL416">
        <v>167.352</v>
      </c>
      <c r="AM416">
        <v>165.09800000000001</v>
      </c>
      <c r="AN416">
        <v>165.572</v>
      </c>
      <c r="AO416">
        <v>2681500</v>
      </c>
      <c r="AQ416" s="1">
        <v>45530</v>
      </c>
      <c r="AR416">
        <v>151.595</v>
      </c>
      <c r="AS416">
        <v>152.24100000000001</v>
      </c>
      <c r="AT416">
        <v>149.33799999999999</v>
      </c>
      <c r="AU416">
        <v>149.857</v>
      </c>
      <c r="AV416">
        <v>5556852</v>
      </c>
      <c r="AX416" s="1">
        <v>45530</v>
      </c>
      <c r="AY416">
        <v>116.85</v>
      </c>
      <c r="AZ416">
        <v>117.39</v>
      </c>
      <c r="BA416">
        <v>115.35</v>
      </c>
      <c r="BB416">
        <v>115.71</v>
      </c>
      <c r="BC416">
        <v>4948158</v>
      </c>
      <c r="BE416" s="1">
        <v>45530</v>
      </c>
      <c r="BF416">
        <v>199</v>
      </c>
      <c r="BG416">
        <v>200.6</v>
      </c>
      <c r="BH416">
        <v>199</v>
      </c>
      <c r="BI416">
        <v>200.43</v>
      </c>
      <c r="BJ416">
        <v>2537485</v>
      </c>
      <c r="BL416" s="1">
        <v>45530</v>
      </c>
      <c r="BM416">
        <v>349.22</v>
      </c>
      <c r="BN416">
        <v>357.21</v>
      </c>
      <c r="BO416">
        <v>349.22</v>
      </c>
      <c r="BP416">
        <v>355.37</v>
      </c>
      <c r="BQ416">
        <v>757258</v>
      </c>
      <c r="BS416" s="1">
        <v>45530</v>
      </c>
      <c r="BT416">
        <v>557.89700000000005</v>
      </c>
      <c r="BU416">
        <v>558.62099999999998</v>
      </c>
      <c r="BV416">
        <v>553.80700000000002</v>
      </c>
      <c r="BW416">
        <v>555.53</v>
      </c>
      <c r="BX416">
        <v>36127469</v>
      </c>
    </row>
    <row r="417" spans="1:76" x14ac:dyDescent="0.45">
      <c r="A417" s="1">
        <v>45531</v>
      </c>
      <c r="B417">
        <v>518.98</v>
      </c>
      <c r="C417">
        <v>524.01</v>
      </c>
      <c r="D417">
        <v>515.30999999999995</v>
      </c>
      <c r="E417">
        <v>519.1</v>
      </c>
      <c r="F417">
        <v>6282720</v>
      </c>
      <c r="H417" s="1">
        <v>45531</v>
      </c>
      <c r="I417">
        <v>174.15</v>
      </c>
      <c r="J417">
        <v>174.89</v>
      </c>
      <c r="K417">
        <v>172.25</v>
      </c>
      <c r="L417">
        <v>173.12</v>
      </c>
      <c r="M417">
        <v>29841979</v>
      </c>
      <c r="O417" s="1">
        <v>45531</v>
      </c>
      <c r="P417">
        <v>165.42500000000001</v>
      </c>
      <c r="Q417">
        <v>166.03200000000001</v>
      </c>
      <c r="R417">
        <v>164.054</v>
      </c>
      <c r="S417">
        <v>164.274</v>
      </c>
      <c r="T417">
        <v>11851194</v>
      </c>
      <c r="V417" s="1">
        <v>45531</v>
      </c>
      <c r="W417">
        <v>554.4</v>
      </c>
      <c r="X417">
        <v>569.52</v>
      </c>
      <c r="Y417">
        <v>554.34389999999996</v>
      </c>
      <c r="Z417">
        <v>567.82000000000005</v>
      </c>
      <c r="AA417">
        <v>1404415</v>
      </c>
      <c r="AC417" s="1">
        <v>45531</v>
      </c>
      <c r="AD417">
        <v>259.64999999999998</v>
      </c>
      <c r="AE417">
        <v>264.45999999999998</v>
      </c>
      <c r="AF417">
        <v>259.39999999999998</v>
      </c>
      <c r="AG417">
        <v>264.2</v>
      </c>
      <c r="AH417">
        <v>5276384</v>
      </c>
      <c r="AJ417" s="1">
        <v>45531</v>
      </c>
      <c r="AK417">
        <v>164.63399999999999</v>
      </c>
      <c r="AL417">
        <v>167.14099999999999</v>
      </c>
      <c r="AM417">
        <v>164.63399999999999</v>
      </c>
      <c r="AN417">
        <v>166.34800000000001</v>
      </c>
      <c r="AO417">
        <v>2407515</v>
      </c>
      <c r="AQ417" s="1">
        <v>45531</v>
      </c>
      <c r="AR417">
        <v>149.881</v>
      </c>
      <c r="AS417">
        <v>153.947</v>
      </c>
      <c r="AT417">
        <v>149.881</v>
      </c>
      <c r="AU417">
        <v>153.15299999999999</v>
      </c>
      <c r="AV417">
        <v>5991901</v>
      </c>
      <c r="AX417" s="1">
        <v>45531</v>
      </c>
      <c r="AY417">
        <v>115.3</v>
      </c>
      <c r="AZ417">
        <v>117.42</v>
      </c>
      <c r="BA417">
        <v>115.17</v>
      </c>
      <c r="BB417">
        <v>116.74</v>
      </c>
      <c r="BC417">
        <v>3457429</v>
      </c>
      <c r="BE417" s="1">
        <v>45531</v>
      </c>
      <c r="BF417">
        <v>201.14</v>
      </c>
      <c r="BG417">
        <v>204.11</v>
      </c>
      <c r="BH417">
        <v>200.24</v>
      </c>
      <c r="BI417">
        <v>204.03</v>
      </c>
      <c r="BJ417">
        <v>3687026</v>
      </c>
      <c r="BL417" s="1">
        <v>45531</v>
      </c>
      <c r="BM417">
        <v>356.11</v>
      </c>
      <c r="BN417">
        <v>363.27</v>
      </c>
      <c r="BO417">
        <v>355.27</v>
      </c>
      <c r="BP417">
        <v>360.77</v>
      </c>
      <c r="BQ417">
        <v>1037962</v>
      </c>
      <c r="BS417" s="1">
        <v>45531</v>
      </c>
      <c r="BT417">
        <v>554.24199999999996</v>
      </c>
      <c r="BU417">
        <v>556.78899999999999</v>
      </c>
      <c r="BV417">
        <v>553.08299999999997</v>
      </c>
      <c r="BW417">
        <v>556.29300000000001</v>
      </c>
      <c r="BX417">
        <v>33003456</v>
      </c>
    </row>
    <row r="418" spans="1:76" x14ac:dyDescent="0.45">
      <c r="A418" s="1">
        <v>45532</v>
      </c>
      <c r="B418">
        <v>517.67499999999995</v>
      </c>
      <c r="C418">
        <v>521.08500000000004</v>
      </c>
      <c r="D418">
        <v>512.45000000000005</v>
      </c>
      <c r="E418">
        <v>516.78</v>
      </c>
      <c r="F418">
        <v>9106077</v>
      </c>
      <c r="H418" s="1">
        <v>45532</v>
      </c>
      <c r="I418">
        <v>173.69</v>
      </c>
      <c r="J418">
        <v>173.69</v>
      </c>
      <c r="K418">
        <v>168.92</v>
      </c>
      <c r="L418">
        <v>170.8</v>
      </c>
      <c r="M418">
        <v>29045025</v>
      </c>
      <c r="O418" s="1">
        <v>45532</v>
      </c>
      <c r="P418">
        <v>164.62700000000001</v>
      </c>
      <c r="Q418">
        <v>165.19200000000001</v>
      </c>
      <c r="R418">
        <v>161.12899999999999</v>
      </c>
      <c r="S418">
        <v>162.44800000000001</v>
      </c>
      <c r="T418">
        <v>16448045</v>
      </c>
      <c r="V418" s="1">
        <v>45532</v>
      </c>
      <c r="W418">
        <v>568.22</v>
      </c>
      <c r="X418">
        <v>569.59</v>
      </c>
      <c r="Y418">
        <v>557.66999999999996</v>
      </c>
      <c r="Z418">
        <v>560.54</v>
      </c>
      <c r="AA418">
        <v>1289699</v>
      </c>
      <c r="AC418" s="1">
        <v>45532</v>
      </c>
      <c r="AD418">
        <v>261.83</v>
      </c>
      <c r="AE418">
        <v>265.18</v>
      </c>
      <c r="AF418">
        <v>257.36</v>
      </c>
      <c r="AG418">
        <v>258.89999999999998</v>
      </c>
      <c r="AH418">
        <v>10981901</v>
      </c>
      <c r="AJ418" s="1">
        <v>45532</v>
      </c>
      <c r="AK418">
        <v>166.33799999999999</v>
      </c>
      <c r="AL418">
        <v>166.536</v>
      </c>
      <c r="AM418">
        <v>161.792</v>
      </c>
      <c r="AN418">
        <v>162.822</v>
      </c>
      <c r="AO418">
        <v>4322870</v>
      </c>
      <c r="AQ418" s="1">
        <v>45532</v>
      </c>
      <c r="AR418">
        <v>153.01599999999999</v>
      </c>
      <c r="AS418">
        <v>154.34100000000001</v>
      </c>
      <c r="AT418">
        <v>152.32</v>
      </c>
      <c r="AU418">
        <v>153.815</v>
      </c>
      <c r="AV418">
        <v>5885888</v>
      </c>
      <c r="AX418" s="1">
        <v>45532</v>
      </c>
      <c r="AY418">
        <v>116</v>
      </c>
      <c r="AZ418">
        <v>117.73</v>
      </c>
      <c r="BA418">
        <v>115.76</v>
      </c>
      <c r="BB418">
        <v>117.53</v>
      </c>
      <c r="BC418">
        <v>3463705</v>
      </c>
      <c r="BE418" s="1">
        <v>45532</v>
      </c>
      <c r="BF418">
        <v>205.28</v>
      </c>
      <c r="BG418">
        <v>205.28</v>
      </c>
      <c r="BH418">
        <v>201.08</v>
      </c>
      <c r="BI418">
        <v>201.41</v>
      </c>
      <c r="BJ418">
        <v>4062880</v>
      </c>
      <c r="BL418" s="1">
        <v>45532</v>
      </c>
      <c r="BM418">
        <v>359.68</v>
      </c>
      <c r="BN418">
        <v>362.16</v>
      </c>
      <c r="BO418">
        <v>354.05</v>
      </c>
      <c r="BP418">
        <v>355.8</v>
      </c>
      <c r="BQ418">
        <v>591370</v>
      </c>
      <c r="BS418" s="1">
        <v>45532</v>
      </c>
      <c r="BT418">
        <v>555.94600000000003</v>
      </c>
      <c r="BU418">
        <v>556.38199999999995</v>
      </c>
      <c r="BV418">
        <v>549.83299999999997</v>
      </c>
      <c r="BW418">
        <v>553.06299999999999</v>
      </c>
      <c r="BX418">
        <v>41454853</v>
      </c>
    </row>
    <row r="419" spans="1:76" x14ac:dyDescent="0.45">
      <c r="A419" s="1">
        <v>45533</v>
      </c>
      <c r="B419">
        <v>519.04999999999995</v>
      </c>
      <c r="C419">
        <v>527.20000000000005</v>
      </c>
      <c r="D419">
        <v>515.6789</v>
      </c>
      <c r="E419">
        <v>518.22</v>
      </c>
      <c r="F419">
        <v>8317424</v>
      </c>
      <c r="H419" s="1">
        <v>45533</v>
      </c>
      <c r="I419">
        <v>173.22</v>
      </c>
      <c r="J419">
        <v>174.29</v>
      </c>
      <c r="K419">
        <v>170.81</v>
      </c>
      <c r="L419">
        <v>172.12</v>
      </c>
      <c r="M419">
        <v>26407815</v>
      </c>
      <c r="O419" s="1">
        <v>45533</v>
      </c>
      <c r="P419">
        <v>163.904</v>
      </c>
      <c r="Q419">
        <v>165.56</v>
      </c>
      <c r="R419">
        <v>159.85499999999999</v>
      </c>
      <c r="S419">
        <v>161.381</v>
      </c>
      <c r="T419">
        <v>19748515</v>
      </c>
      <c r="V419" s="1">
        <v>45533</v>
      </c>
      <c r="W419">
        <v>567.04999999999995</v>
      </c>
      <c r="X419">
        <v>578.4</v>
      </c>
      <c r="Y419">
        <v>567.04999999999995</v>
      </c>
      <c r="Z419">
        <v>569.63</v>
      </c>
      <c r="AA419">
        <v>1955588</v>
      </c>
      <c r="AC419" s="1">
        <v>45533</v>
      </c>
      <c r="AD419">
        <v>271.01</v>
      </c>
      <c r="AE419">
        <v>271.95</v>
      </c>
      <c r="AF419">
        <v>256.27999999999997</v>
      </c>
      <c r="AG419">
        <v>257.01</v>
      </c>
      <c r="AH419">
        <v>14301691</v>
      </c>
      <c r="AJ419" s="1">
        <v>45533</v>
      </c>
      <c r="AK419">
        <v>164.46</v>
      </c>
      <c r="AL419">
        <v>169.8</v>
      </c>
      <c r="AM419">
        <v>164.46</v>
      </c>
      <c r="AN419">
        <v>166.25399999999999</v>
      </c>
      <c r="AO419">
        <v>6228050</v>
      </c>
      <c r="AQ419" s="1">
        <v>45533</v>
      </c>
      <c r="AR419">
        <v>154.477</v>
      </c>
      <c r="AS419">
        <v>155.059</v>
      </c>
      <c r="AT419">
        <v>153.18600000000001</v>
      </c>
      <c r="AU419">
        <v>153.52199999999999</v>
      </c>
      <c r="AV419">
        <v>5678400</v>
      </c>
      <c r="AX419" s="1">
        <v>45533</v>
      </c>
      <c r="AY419">
        <v>118.17</v>
      </c>
      <c r="AZ419">
        <v>119.38</v>
      </c>
      <c r="BA419">
        <v>116.42</v>
      </c>
      <c r="BB419">
        <v>116.6</v>
      </c>
      <c r="BC419">
        <v>3330982</v>
      </c>
      <c r="BE419" s="1">
        <v>45533</v>
      </c>
      <c r="BF419">
        <v>201.41</v>
      </c>
      <c r="BG419">
        <v>201.41</v>
      </c>
      <c r="BH419">
        <v>199.27</v>
      </c>
      <c r="BI419">
        <v>200.08</v>
      </c>
      <c r="BJ419">
        <v>3340138</v>
      </c>
      <c r="BL419" s="1">
        <v>45533</v>
      </c>
      <c r="BM419">
        <v>358.23</v>
      </c>
      <c r="BN419">
        <v>358.23</v>
      </c>
      <c r="BO419">
        <v>350.74</v>
      </c>
      <c r="BP419">
        <v>351.53</v>
      </c>
      <c r="BQ419">
        <v>847167</v>
      </c>
      <c r="BS419" s="1">
        <v>45533</v>
      </c>
      <c r="BT419">
        <v>555.05499999999995</v>
      </c>
      <c r="BU419">
        <v>558.39300000000003</v>
      </c>
      <c r="BV419">
        <v>551.95399999999995</v>
      </c>
      <c r="BW419">
        <v>553.11300000000006</v>
      </c>
      <c r="BX419">
        <v>39081746</v>
      </c>
    </row>
    <row r="420" spans="1:76" x14ac:dyDescent="0.45">
      <c r="A420" s="1">
        <v>45534</v>
      </c>
      <c r="B420">
        <v>521.35</v>
      </c>
      <c r="C420">
        <v>523.54</v>
      </c>
      <c r="D420">
        <v>515.20000000000005</v>
      </c>
      <c r="E420">
        <v>521.30999999999995</v>
      </c>
      <c r="F420">
        <v>9157541</v>
      </c>
      <c r="H420" s="1">
        <v>45534</v>
      </c>
      <c r="I420">
        <v>172.78</v>
      </c>
      <c r="J420">
        <v>178.9</v>
      </c>
      <c r="K420">
        <v>172.6</v>
      </c>
      <c r="L420">
        <v>178.5</v>
      </c>
      <c r="M420">
        <v>43429355</v>
      </c>
      <c r="O420" s="1">
        <v>45534</v>
      </c>
      <c r="P420">
        <v>162.214</v>
      </c>
      <c r="Q420">
        <v>163.256</v>
      </c>
      <c r="R420">
        <v>161.29300000000001</v>
      </c>
      <c r="S420">
        <v>162.976</v>
      </c>
      <c r="T420">
        <v>22178557</v>
      </c>
      <c r="V420" s="1">
        <v>45534</v>
      </c>
      <c r="W420">
        <v>572.20000000000005</v>
      </c>
      <c r="X420">
        <v>575.65</v>
      </c>
      <c r="Y420">
        <v>568.28650000000005</v>
      </c>
      <c r="Z420">
        <v>574.41</v>
      </c>
      <c r="AA420">
        <v>1982970</v>
      </c>
      <c r="AC420" s="1">
        <v>45534</v>
      </c>
      <c r="AD420">
        <v>257.44</v>
      </c>
      <c r="AE420">
        <v>259.13</v>
      </c>
      <c r="AF420">
        <v>251</v>
      </c>
      <c r="AG420">
        <v>252.9</v>
      </c>
      <c r="AH420">
        <v>10507704</v>
      </c>
      <c r="AJ420" s="1">
        <v>45534</v>
      </c>
      <c r="AK420">
        <v>167.352</v>
      </c>
      <c r="AL420">
        <v>171.45</v>
      </c>
      <c r="AM420">
        <v>167.16800000000001</v>
      </c>
      <c r="AN420">
        <v>171</v>
      </c>
      <c r="AO420">
        <v>9604900</v>
      </c>
      <c r="AQ420" s="1">
        <v>45534</v>
      </c>
      <c r="AR420">
        <v>155.072</v>
      </c>
      <c r="AS420">
        <v>155.47200000000001</v>
      </c>
      <c r="AT420">
        <v>153.32</v>
      </c>
      <c r="AU420">
        <v>154.24799999999999</v>
      </c>
      <c r="AV420">
        <v>6073229</v>
      </c>
      <c r="AX420" s="1">
        <v>45534</v>
      </c>
      <c r="AY420">
        <v>116.94</v>
      </c>
      <c r="AZ420">
        <v>118.05</v>
      </c>
      <c r="BA420">
        <v>116.29</v>
      </c>
      <c r="BB420">
        <v>117.31</v>
      </c>
      <c r="BC420">
        <v>3279531</v>
      </c>
      <c r="BE420" s="1">
        <v>45534</v>
      </c>
      <c r="BF420">
        <v>199.97</v>
      </c>
      <c r="BG420">
        <v>200.68</v>
      </c>
      <c r="BH420">
        <v>196.76</v>
      </c>
      <c r="BI420">
        <v>198.72</v>
      </c>
      <c r="BJ420">
        <v>3915152</v>
      </c>
      <c r="BL420" s="1">
        <v>45534</v>
      </c>
      <c r="BM420">
        <v>354.72</v>
      </c>
      <c r="BN420">
        <v>354.72</v>
      </c>
      <c r="BO420">
        <v>344.94</v>
      </c>
      <c r="BP420">
        <v>347.54</v>
      </c>
      <c r="BQ420">
        <v>1030738</v>
      </c>
      <c r="BS420" s="1">
        <v>45534</v>
      </c>
      <c r="BT420">
        <v>555.51</v>
      </c>
      <c r="BU420">
        <v>558.90800000000002</v>
      </c>
      <c r="BV420">
        <v>551.91399999999999</v>
      </c>
      <c r="BW420">
        <v>558.39300000000003</v>
      </c>
      <c r="BX420">
        <v>63293779</v>
      </c>
    </row>
    <row r="421" spans="1:76" x14ac:dyDescent="0.45">
      <c r="A421" s="1">
        <v>45538</v>
      </c>
      <c r="B421">
        <v>519.64</v>
      </c>
      <c r="C421">
        <v>525.49</v>
      </c>
      <c r="D421">
        <v>508.61759999999998</v>
      </c>
      <c r="E421">
        <v>511.76</v>
      </c>
      <c r="F421">
        <v>12459113</v>
      </c>
      <c r="H421" s="1">
        <v>45538</v>
      </c>
      <c r="I421">
        <v>177.55</v>
      </c>
      <c r="J421">
        <v>178.26</v>
      </c>
      <c r="K421">
        <v>175.26</v>
      </c>
      <c r="L421">
        <v>176.25</v>
      </c>
      <c r="M421">
        <v>37817511</v>
      </c>
      <c r="O421" s="1">
        <v>45538</v>
      </c>
      <c r="P421">
        <v>161.321</v>
      </c>
      <c r="Q421">
        <v>161.45099999999999</v>
      </c>
      <c r="R421">
        <v>156.09399999999999</v>
      </c>
      <c r="S421">
        <v>156.971</v>
      </c>
      <c r="T421">
        <v>39041673</v>
      </c>
      <c r="V421" s="1">
        <v>45538</v>
      </c>
      <c r="W421">
        <v>576.29999999999995</v>
      </c>
      <c r="X421">
        <v>586.69500000000005</v>
      </c>
      <c r="Y421">
        <v>566.79</v>
      </c>
      <c r="Z421">
        <v>571.04</v>
      </c>
      <c r="AA421">
        <v>2757929</v>
      </c>
      <c r="AC421" s="1">
        <v>45538</v>
      </c>
      <c r="AD421">
        <v>252.62</v>
      </c>
      <c r="AE421">
        <v>253.69</v>
      </c>
      <c r="AF421">
        <v>246.64</v>
      </c>
      <c r="AG421">
        <v>248.06</v>
      </c>
      <c r="AH421">
        <v>6190352</v>
      </c>
      <c r="AJ421" s="1">
        <v>45538</v>
      </c>
      <c r="AK421">
        <v>171.28</v>
      </c>
      <c r="AL421">
        <v>172.77</v>
      </c>
      <c r="AM421">
        <v>166.17400000000001</v>
      </c>
      <c r="AN421">
        <v>167.172</v>
      </c>
      <c r="AO421">
        <v>6307520</v>
      </c>
      <c r="AQ421" s="1">
        <v>45538</v>
      </c>
      <c r="AR421">
        <v>152.93700000000001</v>
      </c>
      <c r="AS421">
        <v>154.09899999999999</v>
      </c>
      <c r="AT421">
        <v>149.86799999999999</v>
      </c>
      <c r="AU421">
        <v>150.482</v>
      </c>
      <c r="AV421">
        <v>7014974</v>
      </c>
      <c r="AX421" s="1">
        <v>45538</v>
      </c>
      <c r="AY421">
        <v>116.395</v>
      </c>
      <c r="AZ421">
        <v>117.83499999999999</v>
      </c>
      <c r="BA421">
        <v>114.13</v>
      </c>
      <c r="BB421">
        <v>114.98</v>
      </c>
      <c r="BC421">
        <v>4678840</v>
      </c>
      <c r="BE421" s="1">
        <v>45538</v>
      </c>
      <c r="BF421">
        <v>199.61009999999999</v>
      </c>
      <c r="BG421">
        <v>201.55</v>
      </c>
      <c r="BH421">
        <v>199.32</v>
      </c>
      <c r="BI421">
        <v>200.53</v>
      </c>
      <c r="BJ421">
        <v>3572892</v>
      </c>
      <c r="BL421" s="1">
        <v>45538</v>
      </c>
      <c r="BM421">
        <v>345.53</v>
      </c>
      <c r="BN421">
        <v>349.71809999999999</v>
      </c>
      <c r="BO421">
        <v>342.82</v>
      </c>
      <c r="BP421">
        <v>346.42</v>
      </c>
      <c r="BQ421">
        <v>1328055</v>
      </c>
      <c r="BS421" s="1">
        <v>45538</v>
      </c>
      <c r="BT421">
        <v>555.21299999999997</v>
      </c>
      <c r="BU421">
        <v>555.54999999999995</v>
      </c>
      <c r="BV421">
        <v>544.35599999999999</v>
      </c>
      <c r="BW421">
        <v>546.90099999999995</v>
      </c>
      <c r="BX421">
        <v>61173898</v>
      </c>
    </row>
    <row r="422" spans="1:76" x14ac:dyDescent="0.45">
      <c r="A422" s="1">
        <v>45539</v>
      </c>
      <c r="B422">
        <v>506.07</v>
      </c>
      <c r="C422">
        <v>516.59</v>
      </c>
      <c r="D422">
        <v>504.07</v>
      </c>
      <c r="E422">
        <v>512.74</v>
      </c>
      <c r="F422">
        <v>8335207</v>
      </c>
      <c r="H422" s="1">
        <v>45539</v>
      </c>
      <c r="I422">
        <v>174.48</v>
      </c>
      <c r="J422">
        <v>175.98</v>
      </c>
      <c r="K422">
        <v>172.54</v>
      </c>
      <c r="L422">
        <v>173.33</v>
      </c>
      <c r="M422">
        <v>30309225</v>
      </c>
      <c r="O422" s="1">
        <v>45539</v>
      </c>
      <c r="P422">
        <v>156.268</v>
      </c>
      <c r="Q422">
        <v>158.607</v>
      </c>
      <c r="R422">
        <v>155.577</v>
      </c>
      <c r="S422">
        <v>156.06399999999999</v>
      </c>
      <c r="T422">
        <v>19401650</v>
      </c>
      <c r="V422" s="1">
        <v>45539</v>
      </c>
      <c r="W422">
        <v>568.87</v>
      </c>
      <c r="X422">
        <v>578.86</v>
      </c>
      <c r="Y422">
        <v>565.76</v>
      </c>
      <c r="Z422">
        <v>575.25</v>
      </c>
      <c r="AA422">
        <v>1615787</v>
      </c>
      <c r="AC422" s="1">
        <v>45539</v>
      </c>
      <c r="AD422">
        <v>246.47</v>
      </c>
      <c r="AE422">
        <v>249.48</v>
      </c>
      <c r="AF422">
        <v>245.16</v>
      </c>
      <c r="AG422">
        <v>247.68</v>
      </c>
      <c r="AH422">
        <v>4706546</v>
      </c>
      <c r="AJ422" s="1">
        <v>45539</v>
      </c>
      <c r="AK422">
        <v>165.94399999999999</v>
      </c>
      <c r="AL422">
        <v>167.28</v>
      </c>
      <c r="AM422">
        <v>164.24799999999999</v>
      </c>
      <c r="AN422">
        <v>166.96600000000001</v>
      </c>
      <c r="AO422">
        <v>3545550</v>
      </c>
      <c r="AQ422" s="1">
        <v>45539</v>
      </c>
      <c r="AR422">
        <v>148.99700000000001</v>
      </c>
      <c r="AS422">
        <v>150.27699999999999</v>
      </c>
      <c r="AT422">
        <v>148.73500000000001</v>
      </c>
      <c r="AU422">
        <v>149.90799999999999</v>
      </c>
      <c r="AV422">
        <v>5566381</v>
      </c>
      <c r="AX422" s="1">
        <v>45539</v>
      </c>
      <c r="AY422">
        <v>114.27</v>
      </c>
      <c r="AZ422">
        <v>115.99</v>
      </c>
      <c r="BA422">
        <v>114.19</v>
      </c>
      <c r="BB422">
        <v>115.21</v>
      </c>
      <c r="BC422">
        <v>3281564</v>
      </c>
      <c r="BE422" s="1">
        <v>45539</v>
      </c>
      <c r="BF422">
        <v>200.84</v>
      </c>
      <c r="BG422">
        <v>202.3</v>
      </c>
      <c r="BH422">
        <v>197.745</v>
      </c>
      <c r="BI422">
        <v>198.8</v>
      </c>
      <c r="BJ422">
        <v>3275395</v>
      </c>
      <c r="BL422" s="1">
        <v>45539</v>
      </c>
      <c r="BM422">
        <v>348.52</v>
      </c>
      <c r="BN422">
        <v>355.51</v>
      </c>
      <c r="BO422">
        <v>329.34</v>
      </c>
      <c r="BP422">
        <v>331.64</v>
      </c>
      <c r="BQ422">
        <v>1767613</v>
      </c>
      <c r="BS422" s="1">
        <v>45539</v>
      </c>
      <c r="BT422">
        <v>545.03899999999999</v>
      </c>
      <c r="BU422">
        <v>549.22900000000004</v>
      </c>
      <c r="BV422">
        <v>544.30600000000004</v>
      </c>
      <c r="BW422">
        <v>545.78300000000002</v>
      </c>
      <c r="BX422">
        <v>47672083</v>
      </c>
    </row>
    <row r="423" spans="1:76" x14ac:dyDescent="0.45">
      <c r="A423" s="1">
        <v>45540</v>
      </c>
      <c r="B423">
        <v>511.72</v>
      </c>
      <c r="C423">
        <v>521.62950000000001</v>
      </c>
      <c r="D423">
        <v>511.15</v>
      </c>
      <c r="E423">
        <v>516.86</v>
      </c>
      <c r="F423">
        <v>8640888</v>
      </c>
      <c r="H423" s="1">
        <v>45540</v>
      </c>
      <c r="I423">
        <v>175</v>
      </c>
      <c r="J423">
        <v>179.875</v>
      </c>
      <c r="K423">
        <v>174.995</v>
      </c>
      <c r="L423">
        <v>177.89</v>
      </c>
      <c r="M423">
        <v>40170526</v>
      </c>
      <c r="O423" s="1">
        <v>45540</v>
      </c>
      <c r="P423">
        <v>155.91399999999999</v>
      </c>
      <c r="Q423">
        <v>159.05699999999999</v>
      </c>
      <c r="R423">
        <v>155.596</v>
      </c>
      <c r="S423">
        <v>156.852</v>
      </c>
      <c r="T423">
        <v>18734993</v>
      </c>
      <c r="V423" s="1">
        <v>45540</v>
      </c>
      <c r="W423">
        <v>570.75</v>
      </c>
      <c r="X423">
        <v>573.39</v>
      </c>
      <c r="Y423">
        <v>562.53</v>
      </c>
      <c r="Z423">
        <v>567.92999999999995</v>
      </c>
      <c r="AA423">
        <v>1573571</v>
      </c>
      <c r="AC423" s="1">
        <v>45540</v>
      </c>
      <c r="AD423">
        <v>245.98</v>
      </c>
      <c r="AE423">
        <v>248.4999</v>
      </c>
      <c r="AF423">
        <v>245</v>
      </c>
      <c r="AG423">
        <v>246.12</v>
      </c>
      <c r="AH423">
        <v>4083624</v>
      </c>
      <c r="AJ423" s="1">
        <v>45540</v>
      </c>
      <c r="AK423">
        <v>165.33</v>
      </c>
      <c r="AL423">
        <v>168.072</v>
      </c>
      <c r="AM423">
        <v>165.01</v>
      </c>
      <c r="AN423">
        <v>167.08</v>
      </c>
      <c r="AO423">
        <v>3945690</v>
      </c>
      <c r="AQ423" s="1">
        <v>45540</v>
      </c>
      <c r="AR423">
        <v>148.136</v>
      </c>
      <c r="AS423">
        <v>149.53899999999999</v>
      </c>
      <c r="AT423">
        <v>147.267</v>
      </c>
      <c r="AU423">
        <v>149.22399999999999</v>
      </c>
      <c r="AV423">
        <v>5380637</v>
      </c>
      <c r="AX423" s="1">
        <v>45540</v>
      </c>
      <c r="AY423">
        <v>114.64</v>
      </c>
      <c r="AZ423">
        <v>116.45</v>
      </c>
      <c r="BA423">
        <v>114.6</v>
      </c>
      <c r="BB423">
        <v>116.16</v>
      </c>
      <c r="BC423">
        <v>3593436</v>
      </c>
      <c r="BE423" s="1">
        <v>45540</v>
      </c>
      <c r="BF423">
        <v>198.5</v>
      </c>
      <c r="BG423">
        <v>199.28</v>
      </c>
      <c r="BH423">
        <v>196.16</v>
      </c>
      <c r="BI423">
        <v>197.18</v>
      </c>
      <c r="BJ423">
        <v>3573109</v>
      </c>
      <c r="BL423" s="1">
        <v>45540</v>
      </c>
      <c r="BM423">
        <v>334.27</v>
      </c>
      <c r="BN423">
        <v>334.27</v>
      </c>
      <c r="BO423">
        <v>323.2</v>
      </c>
      <c r="BP423">
        <v>330.78</v>
      </c>
      <c r="BQ423">
        <v>1533643</v>
      </c>
      <c r="BS423" s="1">
        <v>45540</v>
      </c>
      <c r="BT423">
        <v>545.72299999999996</v>
      </c>
      <c r="BU423">
        <v>548.60400000000004</v>
      </c>
      <c r="BV423">
        <v>541.96799999999996</v>
      </c>
      <c r="BW423">
        <v>544.45500000000004</v>
      </c>
      <c r="BX423">
        <v>44683369</v>
      </c>
    </row>
    <row r="424" spans="1:76" x14ac:dyDescent="0.45">
      <c r="A424" s="1">
        <v>45541</v>
      </c>
      <c r="B424">
        <v>521.88</v>
      </c>
      <c r="C424">
        <v>524.58489999999995</v>
      </c>
      <c r="D424">
        <v>498.25</v>
      </c>
      <c r="E424">
        <v>500.27</v>
      </c>
      <c r="F424">
        <v>14744521</v>
      </c>
      <c r="H424" s="1">
        <v>45541</v>
      </c>
      <c r="I424">
        <v>177.24</v>
      </c>
      <c r="J424">
        <v>178.38</v>
      </c>
      <c r="K424">
        <v>171.16</v>
      </c>
      <c r="L424">
        <v>171.39</v>
      </c>
      <c r="M424">
        <v>41466537</v>
      </c>
      <c r="O424" s="1">
        <v>45541</v>
      </c>
      <c r="P424">
        <v>156.91200000000001</v>
      </c>
      <c r="Q424">
        <v>157.441</v>
      </c>
      <c r="R424">
        <v>150.178</v>
      </c>
      <c r="S424">
        <v>150.547</v>
      </c>
      <c r="T424">
        <v>38005945</v>
      </c>
      <c r="V424" s="1">
        <v>45541</v>
      </c>
      <c r="W424">
        <v>570.9</v>
      </c>
      <c r="X424">
        <v>573.30999999999995</v>
      </c>
      <c r="Y424">
        <v>558</v>
      </c>
      <c r="Z424">
        <v>563.41</v>
      </c>
      <c r="AA424">
        <v>2096790</v>
      </c>
      <c r="AC424" s="1">
        <v>45541</v>
      </c>
      <c r="AD424">
        <v>247.74</v>
      </c>
      <c r="AE424">
        <v>250</v>
      </c>
      <c r="AF424">
        <v>241.4401</v>
      </c>
      <c r="AG424">
        <v>243.97</v>
      </c>
      <c r="AH424">
        <v>6259431</v>
      </c>
      <c r="AJ424" s="1">
        <v>45541</v>
      </c>
      <c r="AK424">
        <v>167.80199999999999</v>
      </c>
      <c r="AL424">
        <v>169.684</v>
      </c>
      <c r="AM424">
        <v>163.79599999999999</v>
      </c>
      <c r="AN424">
        <v>165.00800000000001</v>
      </c>
      <c r="AO424">
        <v>5354210</v>
      </c>
      <c r="AQ424" s="1">
        <v>45541</v>
      </c>
      <c r="AR424">
        <v>149.38399999999999</v>
      </c>
      <c r="AS424">
        <v>150.06299999999999</v>
      </c>
      <c r="AT424">
        <v>146.37</v>
      </c>
      <c r="AU424">
        <v>147.571</v>
      </c>
      <c r="AV424">
        <v>7159177</v>
      </c>
      <c r="AX424" s="1">
        <v>45541</v>
      </c>
      <c r="AY424">
        <v>116.37</v>
      </c>
      <c r="AZ424">
        <v>117.26</v>
      </c>
      <c r="BA424">
        <v>113.24</v>
      </c>
      <c r="BB424">
        <v>114.28</v>
      </c>
      <c r="BC424">
        <v>4072379</v>
      </c>
      <c r="BE424" s="1">
        <v>45541</v>
      </c>
      <c r="BF424">
        <v>197.38</v>
      </c>
      <c r="BG424">
        <v>197.7</v>
      </c>
      <c r="BH424">
        <v>192.61</v>
      </c>
      <c r="BI424">
        <v>193</v>
      </c>
      <c r="BJ424">
        <v>5337108</v>
      </c>
      <c r="BL424" s="1">
        <v>45541</v>
      </c>
      <c r="BM424">
        <v>331.41</v>
      </c>
      <c r="BN424">
        <v>337.95</v>
      </c>
      <c r="BO424">
        <v>324.35000000000002</v>
      </c>
      <c r="BP424">
        <v>327.43</v>
      </c>
      <c r="BQ424">
        <v>1208437</v>
      </c>
      <c r="BS424" s="1">
        <v>45541</v>
      </c>
      <c r="BT424">
        <v>544.78200000000004</v>
      </c>
      <c r="BU424">
        <v>546.42700000000002</v>
      </c>
      <c r="BV424">
        <v>534.38</v>
      </c>
      <c r="BW424">
        <v>535.29100000000005</v>
      </c>
      <c r="BX424">
        <v>69142331</v>
      </c>
    </row>
    <row r="425" spans="1:76" x14ac:dyDescent="0.45">
      <c r="A425" s="1">
        <v>45544</v>
      </c>
      <c r="B425">
        <v>506.16</v>
      </c>
      <c r="C425">
        <v>511.33</v>
      </c>
      <c r="D425">
        <v>502.08</v>
      </c>
      <c r="E425">
        <v>504.79</v>
      </c>
      <c r="F425">
        <v>11047828</v>
      </c>
      <c r="H425" s="1">
        <v>45544</v>
      </c>
      <c r="I425">
        <v>174.53</v>
      </c>
      <c r="J425">
        <v>175.85</v>
      </c>
      <c r="K425">
        <v>173.51</v>
      </c>
      <c r="L425">
        <v>175.4</v>
      </c>
      <c r="M425">
        <v>29037362</v>
      </c>
      <c r="O425" s="1">
        <v>45544</v>
      </c>
      <c r="P425">
        <v>152.33500000000001</v>
      </c>
      <c r="Q425">
        <v>153.22399999999999</v>
      </c>
      <c r="R425">
        <v>147.04599999999999</v>
      </c>
      <c r="S425">
        <v>148.54</v>
      </c>
      <c r="T425">
        <v>39305446</v>
      </c>
      <c r="V425" s="1">
        <v>45544</v>
      </c>
      <c r="W425">
        <v>567.69000000000005</v>
      </c>
      <c r="X425">
        <v>574.57000000000005</v>
      </c>
      <c r="Y425">
        <v>564.44000000000005</v>
      </c>
      <c r="Z425">
        <v>569.88</v>
      </c>
      <c r="AA425">
        <v>1997121</v>
      </c>
      <c r="AC425" s="1">
        <v>45544</v>
      </c>
      <c r="AD425">
        <v>246.5</v>
      </c>
      <c r="AE425">
        <v>249.36</v>
      </c>
      <c r="AF425">
        <v>244.77</v>
      </c>
      <c r="AG425">
        <v>245.76</v>
      </c>
      <c r="AH425">
        <v>4588809</v>
      </c>
      <c r="AJ425" s="1">
        <v>45544</v>
      </c>
      <c r="AK425">
        <v>166.69800000000001</v>
      </c>
      <c r="AL425">
        <v>171.4</v>
      </c>
      <c r="AM425">
        <v>165.39400000000001</v>
      </c>
      <c r="AN425">
        <v>171.11600000000001</v>
      </c>
      <c r="AO425">
        <v>5645625</v>
      </c>
      <c r="AQ425" s="1">
        <v>45544</v>
      </c>
      <c r="AR425">
        <v>148.291</v>
      </c>
      <c r="AS425">
        <v>150.643</v>
      </c>
      <c r="AT425">
        <v>147.06700000000001</v>
      </c>
      <c r="AU425">
        <v>150.40199999999999</v>
      </c>
      <c r="AV425">
        <v>6096726</v>
      </c>
      <c r="AX425" s="1">
        <v>45544</v>
      </c>
      <c r="AY425">
        <v>115.11</v>
      </c>
      <c r="AZ425">
        <v>117.92</v>
      </c>
      <c r="BA425">
        <v>114.985</v>
      </c>
      <c r="BB425">
        <v>116.36</v>
      </c>
      <c r="BC425">
        <v>4178558</v>
      </c>
      <c r="BE425" s="1">
        <v>45544</v>
      </c>
      <c r="BF425">
        <v>193.27</v>
      </c>
      <c r="BG425">
        <v>196.01499999999999</v>
      </c>
      <c r="BH425">
        <v>193.27</v>
      </c>
      <c r="BI425">
        <v>195.3</v>
      </c>
      <c r="BJ425">
        <v>3839722</v>
      </c>
      <c r="BL425" s="1">
        <v>45544</v>
      </c>
      <c r="BM425">
        <v>327.13</v>
      </c>
      <c r="BN425">
        <v>330.14</v>
      </c>
      <c r="BO425">
        <v>323.20999999999998</v>
      </c>
      <c r="BP425">
        <v>324.83999999999997</v>
      </c>
      <c r="BQ425">
        <v>756690</v>
      </c>
      <c r="BS425" s="1">
        <v>45544</v>
      </c>
      <c r="BT425">
        <v>539.54100000000005</v>
      </c>
      <c r="BU425">
        <v>542.57299999999998</v>
      </c>
      <c r="BV425">
        <v>537.59</v>
      </c>
      <c r="BW425">
        <v>541.28499999999997</v>
      </c>
      <c r="BX425">
        <v>40828778</v>
      </c>
    </row>
    <row r="426" spans="1:76" x14ac:dyDescent="0.45">
      <c r="A426" s="1">
        <v>45545</v>
      </c>
      <c r="B426">
        <v>508.16</v>
      </c>
      <c r="C426">
        <v>514.17999999999995</v>
      </c>
      <c r="D426">
        <v>500.02780000000001</v>
      </c>
      <c r="E426">
        <v>504.79</v>
      </c>
      <c r="F426">
        <v>9899022</v>
      </c>
      <c r="H426" s="1">
        <v>45545</v>
      </c>
      <c r="I426">
        <v>177.49</v>
      </c>
      <c r="J426">
        <v>180.5</v>
      </c>
      <c r="K426">
        <v>176.79</v>
      </c>
      <c r="L426">
        <v>179.55</v>
      </c>
      <c r="M426">
        <v>36233796</v>
      </c>
      <c r="O426" s="1">
        <v>45545</v>
      </c>
      <c r="P426">
        <v>150.27799999999999</v>
      </c>
      <c r="Q426">
        <v>151.09700000000001</v>
      </c>
      <c r="R426">
        <v>148.16999999999999</v>
      </c>
      <c r="S426">
        <v>148.49</v>
      </c>
      <c r="T426">
        <v>31154429</v>
      </c>
      <c r="V426" s="1">
        <v>45545</v>
      </c>
      <c r="W426">
        <v>576.75</v>
      </c>
      <c r="X426">
        <v>577.79999999999995</v>
      </c>
      <c r="Y426">
        <v>567.14</v>
      </c>
      <c r="Z426">
        <v>574.48</v>
      </c>
      <c r="AA426">
        <v>2030076</v>
      </c>
      <c r="AC426" s="1">
        <v>45545</v>
      </c>
      <c r="AD426">
        <v>247.13</v>
      </c>
      <c r="AE426">
        <v>247.34</v>
      </c>
      <c r="AF426">
        <v>243.31100000000001</v>
      </c>
      <c r="AG426">
        <v>246.16</v>
      </c>
      <c r="AH426">
        <v>3544808</v>
      </c>
      <c r="AJ426" s="1">
        <v>45545</v>
      </c>
      <c r="AK426">
        <v>172.142</v>
      </c>
      <c r="AL426">
        <v>173.29</v>
      </c>
      <c r="AM426">
        <v>169.49799999999999</v>
      </c>
      <c r="AN426">
        <v>172.03</v>
      </c>
      <c r="AO426">
        <v>4419655</v>
      </c>
      <c r="AQ426" s="1">
        <v>45545</v>
      </c>
      <c r="AR426">
        <v>151.012</v>
      </c>
      <c r="AS426">
        <v>151.767</v>
      </c>
      <c r="AT426">
        <v>149.411</v>
      </c>
      <c r="AU426">
        <v>151.66399999999999</v>
      </c>
      <c r="AV426">
        <v>4422477</v>
      </c>
      <c r="AX426" s="1">
        <v>45545</v>
      </c>
      <c r="AY426">
        <v>117.01</v>
      </c>
      <c r="AZ426">
        <v>117.4063</v>
      </c>
      <c r="BA426">
        <v>112.86</v>
      </c>
      <c r="BB426">
        <v>115.12</v>
      </c>
      <c r="BC426">
        <v>4080373</v>
      </c>
      <c r="BE426" s="1">
        <v>45545</v>
      </c>
      <c r="BF426">
        <v>195.71</v>
      </c>
      <c r="BG426">
        <v>196.89699999999999</v>
      </c>
      <c r="BH426">
        <v>194.55</v>
      </c>
      <c r="BI426">
        <v>196.5</v>
      </c>
      <c r="BJ426">
        <v>3024545</v>
      </c>
      <c r="BL426" s="1">
        <v>45545</v>
      </c>
      <c r="BM426">
        <v>327.14999999999998</v>
      </c>
      <c r="BN426">
        <v>327.14999999999998</v>
      </c>
      <c r="BO426">
        <v>318.69</v>
      </c>
      <c r="BP426">
        <v>323.39</v>
      </c>
      <c r="BQ426">
        <v>746625</v>
      </c>
      <c r="BS426" s="1">
        <v>45545</v>
      </c>
      <c r="BT426">
        <v>543.21699999999998</v>
      </c>
      <c r="BU426">
        <v>543.99900000000002</v>
      </c>
      <c r="BV426">
        <v>538.28300000000002</v>
      </c>
      <c r="BW426">
        <v>543.64200000000005</v>
      </c>
      <c r="BX426">
        <v>36739177</v>
      </c>
    </row>
    <row r="427" spans="1:76" x14ac:dyDescent="0.45">
      <c r="A427" s="1">
        <v>45546</v>
      </c>
      <c r="B427">
        <v>507.01</v>
      </c>
      <c r="C427">
        <v>513.12</v>
      </c>
      <c r="D427">
        <v>495.6</v>
      </c>
      <c r="E427">
        <v>511.83</v>
      </c>
      <c r="F427">
        <v>10782532</v>
      </c>
      <c r="H427" s="1">
        <v>45546</v>
      </c>
      <c r="I427">
        <v>180.095</v>
      </c>
      <c r="J427">
        <v>184.99</v>
      </c>
      <c r="K427">
        <v>175.73</v>
      </c>
      <c r="L427">
        <v>184.52</v>
      </c>
      <c r="M427">
        <v>42564698</v>
      </c>
      <c r="O427" s="1">
        <v>45546</v>
      </c>
      <c r="P427">
        <v>149.74799999999999</v>
      </c>
      <c r="Q427">
        <v>151.327</v>
      </c>
      <c r="R427">
        <v>147.351</v>
      </c>
      <c r="S427">
        <v>150.98699999999999</v>
      </c>
      <c r="T427">
        <v>29641625</v>
      </c>
      <c r="V427" s="1">
        <v>45546</v>
      </c>
      <c r="W427">
        <v>573.01</v>
      </c>
      <c r="X427">
        <v>581.24</v>
      </c>
      <c r="Y427">
        <v>559.35</v>
      </c>
      <c r="Z427">
        <v>580.38</v>
      </c>
      <c r="AA427">
        <v>2680977</v>
      </c>
      <c r="AC427" s="1">
        <v>45546</v>
      </c>
      <c r="AD427">
        <v>244.81</v>
      </c>
      <c r="AE427">
        <v>250.02</v>
      </c>
      <c r="AF427">
        <v>242.01410000000001</v>
      </c>
      <c r="AG427">
        <v>249.57</v>
      </c>
      <c r="AH427">
        <v>4822215</v>
      </c>
      <c r="AJ427" s="1">
        <v>45546</v>
      </c>
      <c r="AK427">
        <v>171.654</v>
      </c>
      <c r="AL427">
        <v>175.524</v>
      </c>
      <c r="AM427">
        <v>168.37</v>
      </c>
      <c r="AN427">
        <v>175.19200000000001</v>
      </c>
      <c r="AO427">
        <v>5012245</v>
      </c>
      <c r="AQ427" s="1">
        <v>45546</v>
      </c>
      <c r="AR427">
        <v>151.71100000000001</v>
      </c>
      <c r="AS427">
        <v>151.71100000000001</v>
      </c>
      <c r="AT427">
        <v>147.09800000000001</v>
      </c>
      <c r="AU427">
        <v>151.374</v>
      </c>
      <c r="AV427">
        <v>6205982</v>
      </c>
      <c r="AX427" s="1">
        <v>45546</v>
      </c>
      <c r="AY427">
        <v>115.09</v>
      </c>
      <c r="AZ427">
        <v>116.17</v>
      </c>
      <c r="BA427">
        <v>112.55</v>
      </c>
      <c r="BB427">
        <v>115.96</v>
      </c>
      <c r="BC427">
        <v>3644976</v>
      </c>
      <c r="BE427" s="1">
        <v>45546</v>
      </c>
      <c r="BF427">
        <v>196.55</v>
      </c>
      <c r="BG427">
        <v>198.85499999999999</v>
      </c>
      <c r="BH427">
        <v>194.41</v>
      </c>
      <c r="BI427">
        <v>198.54</v>
      </c>
      <c r="BJ427">
        <v>4037528</v>
      </c>
      <c r="BL427" s="1">
        <v>45546</v>
      </c>
      <c r="BM427">
        <v>325.58</v>
      </c>
      <c r="BN427">
        <v>329.14</v>
      </c>
      <c r="BO427">
        <v>315.23</v>
      </c>
      <c r="BP427">
        <v>327.42</v>
      </c>
      <c r="BQ427">
        <v>1242396</v>
      </c>
      <c r="BS427" s="1">
        <v>45546</v>
      </c>
      <c r="BT427">
        <v>543.553</v>
      </c>
      <c r="BU427">
        <v>550.15099999999995</v>
      </c>
      <c r="BV427">
        <v>534.89499999999998</v>
      </c>
      <c r="BW427">
        <v>549.21900000000005</v>
      </c>
      <c r="BX427">
        <v>75961091</v>
      </c>
    </row>
    <row r="428" spans="1:76" x14ac:dyDescent="0.45">
      <c r="A428" s="1">
        <v>45547</v>
      </c>
      <c r="B428">
        <v>517.04999999999995</v>
      </c>
      <c r="C428">
        <v>526.71</v>
      </c>
      <c r="D428">
        <v>515.22</v>
      </c>
      <c r="E428">
        <v>525.6</v>
      </c>
      <c r="F428">
        <v>11993342</v>
      </c>
      <c r="H428" s="1">
        <v>45547</v>
      </c>
      <c r="I428">
        <v>184.8</v>
      </c>
      <c r="J428">
        <v>187.41</v>
      </c>
      <c r="K428">
        <v>183.54</v>
      </c>
      <c r="L428">
        <v>187</v>
      </c>
      <c r="M428">
        <v>33622483</v>
      </c>
      <c r="O428" s="1">
        <v>45547</v>
      </c>
      <c r="P428">
        <v>153.624</v>
      </c>
      <c r="Q428">
        <v>154.643</v>
      </c>
      <c r="R428">
        <v>152.47499999999999</v>
      </c>
      <c r="S428">
        <v>154.51300000000001</v>
      </c>
      <c r="T428">
        <v>29729080</v>
      </c>
      <c r="V428" s="1">
        <v>45547</v>
      </c>
      <c r="W428">
        <v>581.44500000000005</v>
      </c>
      <c r="X428">
        <v>587.75</v>
      </c>
      <c r="Y428">
        <v>572.98</v>
      </c>
      <c r="Z428">
        <v>586.54999999999995</v>
      </c>
      <c r="AA428">
        <v>5605338</v>
      </c>
      <c r="AC428" s="1">
        <v>45547</v>
      </c>
      <c r="AD428">
        <v>251.39</v>
      </c>
      <c r="AE428">
        <v>254.14</v>
      </c>
      <c r="AF428">
        <v>249.57</v>
      </c>
      <c r="AG428">
        <v>253.37</v>
      </c>
      <c r="AH428">
        <v>5221397</v>
      </c>
      <c r="AJ428" s="1">
        <v>45547</v>
      </c>
      <c r="AK428">
        <v>176.006</v>
      </c>
      <c r="AL428">
        <v>177.904</v>
      </c>
      <c r="AM428">
        <v>174.256</v>
      </c>
      <c r="AN428">
        <v>177.226</v>
      </c>
      <c r="AO428">
        <v>4709350</v>
      </c>
      <c r="AQ428" s="1">
        <v>45547</v>
      </c>
      <c r="AR428">
        <v>151.64599999999999</v>
      </c>
      <c r="AS428">
        <v>154.06399999999999</v>
      </c>
      <c r="AT428">
        <v>150.83600000000001</v>
      </c>
      <c r="AU428">
        <v>153.08199999999999</v>
      </c>
      <c r="AV428">
        <v>4707642</v>
      </c>
      <c r="AX428" s="1">
        <v>45547</v>
      </c>
      <c r="AY428">
        <v>116.33</v>
      </c>
      <c r="AZ428">
        <v>117.38</v>
      </c>
      <c r="BA428">
        <v>115.05</v>
      </c>
      <c r="BB428">
        <v>117.36</v>
      </c>
      <c r="BC428">
        <v>3076184</v>
      </c>
      <c r="BE428" s="1">
        <v>45547</v>
      </c>
      <c r="BF428">
        <v>199.39</v>
      </c>
      <c r="BG428">
        <v>202.63</v>
      </c>
      <c r="BH428">
        <v>199.14</v>
      </c>
      <c r="BI428">
        <v>202.41</v>
      </c>
      <c r="BJ428">
        <v>3733588</v>
      </c>
      <c r="BL428" s="1">
        <v>45547</v>
      </c>
      <c r="BM428">
        <v>329.61</v>
      </c>
      <c r="BN428">
        <v>339.19</v>
      </c>
      <c r="BO428">
        <v>327.64</v>
      </c>
      <c r="BP428">
        <v>339.03</v>
      </c>
      <c r="BQ428">
        <v>1068504</v>
      </c>
      <c r="BS428" s="1">
        <v>45547</v>
      </c>
      <c r="BT428">
        <v>549.80399999999997</v>
      </c>
      <c r="BU428">
        <v>554.15300000000002</v>
      </c>
      <c r="BV428">
        <v>547.55499999999995</v>
      </c>
      <c r="BW428">
        <v>553.846</v>
      </c>
      <c r="BX428">
        <v>52384075</v>
      </c>
    </row>
    <row r="429" spans="1:76" x14ac:dyDescent="0.45">
      <c r="A429" s="1">
        <v>45548</v>
      </c>
      <c r="B429">
        <v>520.34</v>
      </c>
      <c r="C429">
        <v>527.58100000000002</v>
      </c>
      <c r="D429">
        <v>517.11</v>
      </c>
      <c r="E429">
        <v>524.62</v>
      </c>
      <c r="F429">
        <v>10321422</v>
      </c>
      <c r="H429" s="1">
        <v>45548</v>
      </c>
      <c r="I429">
        <v>187</v>
      </c>
      <c r="J429">
        <v>188.5</v>
      </c>
      <c r="K429">
        <v>185.91</v>
      </c>
      <c r="L429">
        <v>186.49</v>
      </c>
      <c r="M429">
        <v>26495351</v>
      </c>
      <c r="O429" s="1">
        <v>45548</v>
      </c>
      <c r="P429">
        <v>155.25200000000001</v>
      </c>
      <c r="Q429">
        <v>158.19900000000001</v>
      </c>
      <c r="R429">
        <v>155.03200000000001</v>
      </c>
      <c r="S429">
        <v>157.28</v>
      </c>
      <c r="T429">
        <v>29625065</v>
      </c>
      <c r="V429" s="1">
        <v>45548</v>
      </c>
      <c r="W429">
        <v>532.56500000000005</v>
      </c>
      <c r="X429">
        <v>540.27</v>
      </c>
      <c r="Y429">
        <v>526.6</v>
      </c>
      <c r="Z429">
        <v>536.87</v>
      </c>
      <c r="AA429">
        <v>10423510</v>
      </c>
      <c r="AC429" s="1">
        <v>45548</v>
      </c>
      <c r="AD429">
        <v>252.54</v>
      </c>
      <c r="AE429">
        <v>256.83</v>
      </c>
      <c r="AF429">
        <v>252.44499999999999</v>
      </c>
      <c r="AG429">
        <v>254.57</v>
      </c>
      <c r="AH429">
        <v>4998901</v>
      </c>
      <c r="AJ429" s="1">
        <v>45548</v>
      </c>
      <c r="AK429">
        <v>176.35400000000001</v>
      </c>
      <c r="AL429">
        <v>176.9</v>
      </c>
      <c r="AM429">
        <v>174.57599999999999</v>
      </c>
      <c r="AN429">
        <v>175.79</v>
      </c>
      <c r="AO429">
        <v>4565245</v>
      </c>
      <c r="AQ429" s="1">
        <v>45548</v>
      </c>
      <c r="AR429">
        <v>154.084</v>
      </c>
      <c r="AS429">
        <v>155.76900000000001</v>
      </c>
      <c r="AT429">
        <v>154.02500000000001</v>
      </c>
      <c r="AU429">
        <v>155.53100000000001</v>
      </c>
      <c r="AV429">
        <v>4037943</v>
      </c>
      <c r="AX429" s="1">
        <v>45548</v>
      </c>
      <c r="AY429">
        <v>117.75</v>
      </c>
      <c r="AZ429">
        <v>119.21</v>
      </c>
      <c r="BA429">
        <v>117.15</v>
      </c>
      <c r="BB429">
        <v>117.75</v>
      </c>
      <c r="BC429">
        <v>3514203</v>
      </c>
      <c r="BE429" s="1">
        <v>45548</v>
      </c>
      <c r="BF429">
        <v>202</v>
      </c>
      <c r="BG429">
        <v>203.25</v>
      </c>
      <c r="BH429">
        <v>200.72</v>
      </c>
      <c r="BI429">
        <v>202.83</v>
      </c>
      <c r="BJ429">
        <v>1935431</v>
      </c>
      <c r="BL429" s="1">
        <v>45548</v>
      </c>
      <c r="BM429">
        <v>340.54</v>
      </c>
      <c r="BN429">
        <v>345.91</v>
      </c>
      <c r="BO429">
        <v>337.03</v>
      </c>
      <c r="BP429">
        <v>340.17</v>
      </c>
      <c r="BQ429">
        <v>774440</v>
      </c>
      <c r="BS429" s="1">
        <v>45548</v>
      </c>
      <c r="BT429">
        <v>554.46100000000001</v>
      </c>
      <c r="BU429">
        <v>557.75</v>
      </c>
      <c r="BV429">
        <v>554.20299999999997</v>
      </c>
      <c r="BW429">
        <v>556.73900000000003</v>
      </c>
      <c r="BX429">
        <v>39682708</v>
      </c>
    </row>
    <row r="430" spans="1:76" x14ac:dyDescent="0.45">
      <c r="A430" s="1">
        <v>45551</v>
      </c>
      <c r="B430">
        <v>524.54</v>
      </c>
      <c r="C430">
        <v>534.1</v>
      </c>
      <c r="D430">
        <v>517.4</v>
      </c>
      <c r="E430">
        <v>533.28</v>
      </c>
      <c r="F430">
        <v>9527646</v>
      </c>
      <c r="H430" s="1">
        <v>45551</v>
      </c>
      <c r="I430">
        <v>185.29</v>
      </c>
      <c r="J430">
        <v>185.81</v>
      </c>
      <c r="K430">
        <v>183.36</v>
      </c>
      <c r="L430">
        <v>184.89</v>
      </c>
      <c r="M430">
        <v>26065485</v>
      </c>
      <c r="O430" s="1">
        <v>45551</v>
      </c>
      <c r="P430">
        <v>157.13</v>
      </c>
      <c r="Q430">
        <v>158.06899999999999</v>
      </c>
      <c r="R430">
        <v>156.42099999999999</v>
      </c>
      <c r="S430">
        <v>157.87899999999999</v>
      </c>
      <c r="T430">
        <v>18400839</v>
      </c>
      <c r="V430" s="1">
        <v>45551</v>
      </c>
      <c r="W430">
        <v>537.4</v>
      </c>
      <c r="X430">
        <v>537.69000000000005</v>
      </c>
      <c r="Y430">
        <v>521.26</v>
      </c>
      <c r="Z430">
        <v>521.5</v>
      </c>
      <c r="AA430">
        <v>5248205</v>
      </c>
      <c r="AC430" s="1">
        <v>45551</v>
      </c>
      <c r="AD430">
        <v>254.57</v>
      </c>
      <c r="AE430">
        <v>257.81</v>
      </c>
      <c r="AF430">
        <v>254.57</v>
      </c>
      <c r="AG430">
        <v>256.91000000000003</v>
      </c>
      <c r="AH430">
        <v>5367024</v>
      </c>
      <c r="AJ430" s="1">
        <v>45551</v>
      </c>
      <c r="AK430">
        <v>177</v>
      </c>
      <c r="AL430">
        <v>179.59800000000001</v>
      </c>
      <c r="AM430">
        <v>175.946</v>
      </c>
      <c r="AN430">
        <v>178.49199999999999</v>
      </c>
      <c r="AO430">
        <v>5411370</v>
      </c>
      <c r="AQ430" s="1">
        <v>45551</v>
      </c>
      <c r="AR430">
        <v>156.22</v>
      </c>
      <c r="AS430">
        <v>158.17599999999999</v>
      </c>
      <c r="AT430">
        <v>155.428</v>
      </c>
      <c r="AU430">
        <v>157.36600000000001</v>
      </c>
      <c r="AV430">
        <v>4563694</v>
      </c>
      <c r="AX430" s="1">
        <v>45551</v>
      </c>
      <c r="AY430">
        <v>117.99</v>
      </c>
      <c r="AZ430">
        <v>118.3</v>
      </c>
      <c r="BA430">
        <v>116.16</v>
      </c>
      <c r="BB430">
        <v>117.55</v>
      </c>
      <c r="BC430">
        <v>3229853</v>
      </c>
      <c r="BE430" s="1">
        <v>45551</v>
      </c>
      <c r="BF430">
        <v>204.95</v>
      </c>
      <c r="BG430">
        <v>206.30500000000001</v>
      </c>
      <c r="BH430">
        <v>203.65</v>
      </c>
      <c r="BI430">
        <v>205.85</v>
      </c>
      <c r="BJ430">
        <v>2867667</v>
      </c>
      <c r="BL430" s="1">
        <v>45551</v>
      </c>
      <c r="BM430">
        <v>341.37</v>
      </c>
      <c r="BN430">
        <v>346.81</v>
      </c>
      <c r="BO430">
        <v>339.06</v>
      </c>
      <c r="BP430">
        <v>343.37</v>
      </c>
      <c r="BQ430">
        <v>577666</v>
      </c>
      <c r="BS430" s="1">
        <v>45551</v>
      </c>
      <c r="BT430">
        <v>556.471</v>
      </c>
      <c r="BU430">
        <v>557.82799999999997</v>
      </c>
      <c r="BV430">
        <v>554.64800000000002</v>
      </c>
      <c r="BW430">
        <v>557.55999999999995</v>
      </c>
      <c r="BX430">
        <v>37003196</v>
      </c>
    </row>
    <row r="431" spans="1:76" x14ac:dyDescent="0.45">
      <c r="A431" s="1">
        <v>45552</v>
      </c>
      <c r="B431">
        <v>537.6</v>
      </c>
      <c r="C431">
        <v>542.1</v>
      </c>
      <c r="D431">
        <v>530.57000000000005</v>
      </c>
      <c r="E431">
        <v>536.31500000000005</v>
      </c>
      <c r="F431">
        <v>11690779</v>
      </c>
      <c r="H431" s="1">
        <v>45552</v>
      </c>
      <c r="I431">
        <v>186.85</v>
      </c>
      <c r="J431">
        <v>189.45</v>
      </c>
      <c r="K431">
        <v>186.14</v>
      </c>
      <c r="L431">
        <v>186.88</v>
      </c>
      <c r="M431">
        <v>26091682</v>
      </c>
      <c r="O431" s="1">
        <v>45552</v>
      </c>
      <c r="P431">
        <v>158.83799999999999</v>
      </c>
      <c r="Q431">
        <v>160.36600000000001</v>
      </c>
      <c r="R431">
        <v>158.19399999999999</v>
      </c>
      <c r="S431">
        <v>159.13800000000001</v>
      </c>
      <c r="T431">
        <v>20739353</v>
      </c>
      <c r="V431" s="1">
        <v>45552</v>
      </c>
      <c r="W431">
        <v>524.29</v>
      </c>
      <c r="X431">
        <v>527.09990000000005</v>
      </c>
      <c r="Y431">
        <v>514.58000000000004</v>
      </c>
      <c r="Z431">
        <v>515.03</v>
      </c>
      <c r="AA431">
        <v>5164089</v>
      </c>
      <c r="AC431" s="1">
        <v>45552</v>
      </c>
      <c r="AD431">
        <v>258.72000000000003</v>
      </c>
      <c r="AE431">
        <v>259.37</v>
      </c>
      <c r="AF431">
        <v>254.76</v>
      </c>
      <c r="AG431">
        <v>255.19</v>
      </c>
      <c r="AH431">
        <v>5423388</v>
      </c>
      <c r="AJ431" s="1">
        <v>45552</v>
      </c>
      <c r="AK431">
        <v>178.13</v>
      </c>
      <c r="AL431">
        <v>179.922</v>
      </c>
      <c r="AM431">
        <v>176.56</v>
      </c>
      <c r="AN431">
        <v>177.166</v>
      </c>
      <c r="AO431">
        <v>5169410</v>
      </c>
      <c r="AQ431" s="1">
        <v>45552</v>
      </c>
      <c r="AR431">
        <v>158.196</v>
      </c>
      <c r="AS431">
        <v>160.07499999999999</v>
      </c>
      <c r="AT431">
        <v>157.60400000000001</v>
      </c>
      <c r="AU431">
        <v>159.87299999999999</v>
      </c>
      <c r="AV431">
        <v>4400758</v>
      </c>
      <c r="AX431" s="1">
        <v>45552</v>
      </c>
      <c r="AY431">
        <v>119.87</v>
      </c>
      <c r="AZ431">
        <v>124.74</v>
      </c>
      <c r="BA431">
        <v>119.485</v>
      </c>
      <c r="BB431">
        <v>122.12</v>
      </c>
      <c r="BC431">
        <v>6323569</v>
      </c>
      <c r="BE431" s="1">
        <v>45552</v>
      </c>
      <c r="BF431">
        <v>205.16</v>
      </c>
      <c r="BG431">
        <v>205.49</v>
      </c>
      <c r="BH431">
        <v>201.78200000000001</v>
      </c>
      <c r="BI431">
        <v>202.7</v>
      </c>
      <c r="BJ431">
        <v>3619458</v>
      </c>
      <c r="BL431" s="1">
        <v>45552</v>
      </c>
      <c r="BM431">
        <v>344.56</v>
      </c>
      <c r="BN431">
        <v>347.21</v>
      </c>
      <c r="BO431">
        <v>336.55</v>
      </c>
      <c r="BP431">
        <v>339.35</v>
      </c>
      <c r="BQ431">
        <v>645190</v>
      </c>
      <c r="BS431" s="1">
        <v>45552</v>
      </c>
      <c r="BT431">
        <v>559.79899999999998</v>
      </c>
      <c r="BU431">
        <v>561.26599999999996</v>
      </c>
      <c r="BV431">
        <v>555.53499999999997</v>
      </c>
      <c r="BW431">
        <v>557.78899999999999</v>
      </c>
      <c r="BX431">
        <v>49787960</v>
      </c>
    </row>
    <row r="432" spans="1:76" x14ac:dyDescent="0.45">
      <c r="A432" s="1">
        <v>45553</v>
      </c>
      <c r="B432">
        <v>537.06500000000005</v>
      </c>
      <c r="C432">
        <v>544.20000000000005</v>
      </c>
      <c r="D432">
        <v>533.90260000000001</v>
      </c>
      <c r="E432">
        <v>537.95000000000005</v>
      </c>
      <c r="F432">
        <v>10323537</v>
      </c>
      <c r="H432" s="1">
        <v>45553</v>
      </c>
      <c r="I432">
        <v>186.45</v>
      </c>
      <c r="J432">
        <v>188.8</v>
      </c>
      <c r="K432">
        <v>185.06</v>
      </c>
      <c r="L432">
        <v>186.43</v>
      </c>
      <c r="M432">
        <v>34448130</v>
      </c>
      <c r="O432" s="1">
        <v>45553</v>
      </c>
      <c r="P432">
        <v>159.67699999999999</v>
      </c>
      <c r="Q432">
        <v>160.316</v>
      </c>
      <c r="R432">
        <v>158.41300000000001</v>
      </c>
      <c r="S432">
        <v>159.62700000000001</v>
      </c>
      <c r="T432">
        <v>23704450</v>
      </c>
      <c r="V432" s="1">
        <v>45553</v>
      </c>
      <c r="W432">
        <v>517.01</v>
      </c>
      <c r="X432">
        <v>517.58000000000004</v>
      </c>
      <c r="Y432">
        <v>506.49009999999998</v>
      </c>
      <c r="Z432">
        <v>508.13</v>
      </c>
      <c r="AA432">
        <v>3997267</v>
      </c>
      <c r="AC432" s="1">
        <v>45553</v>
      </c>
      <c r="AD432">
        <v>256</v>
      </c>
      <c r="AE432">
        <v>256.12</v>
      </c>
      <c r="AF432">
        <v>250.96</v>
      </c>
      <c r="AG432">
        <v>252.43</v>
      </c>
      <c r="AH432">
        <v>4436734</v>
      </c>
      <c r="AJ432" s="1">
        <v>45553</v>
      </c>
      <c r="AK432">
        <v>177.55199999999999</v>
      </c>
      <c r="AL432">
        <v>179.94200000000001</v>
      </c>
      <c r="AM432">
        <v>176.46</v>
      </c>
      <c r="AN432">
        <v>178.078</v>
      </c>
      <c r="AO432">
        <v>4905835</v>
      </c>
      <c r="AQ432" s="1">
        <v>45553</v>
      </c>
      <c r="AR432">
        <v>160.17400000000001</v>
      </c>
      <c r="AS432">
        <v>161.11600000000001</v>
      </c>
      <c r="AT432">
        <v>158.928</v>
      </c>
      <c r="AU432">
        <v>159.315</v>
      </c>
      <c r="AV432">
        <v>3440053</v>
      </c>
      <c r="AX432" s="1">
        <v>45553</v>
      </c>
      <c r="AY432">
        <v>122.32</v>
      </c>
      <c r="AZ432">
        <v>125.66</v>
      </c>
      <c r="BA432">
        <v>122</v>
      </c>
      <c r="BB432">
        <v>122.42</v>
      </c>
      <c r="BC432">
        <v>3861293</v>
      </c>
      <c r="BE432" s="1">
        <v>45553</v>
      </c>
      <c r="BF432">
        <v>202.75</v>
      </c>
      <c r="BG432">
        <v>206.1</v>
      </c>
      <c r="BH432">
        <v>195.47</v>
      </c>
      <c r="BI432">
        <v>196.68</v>
      </c>
      <c r="BJ432">
        <v>7300284</v>
      </c>
      <c r="BL432" s="1">
        <v>45553</v>
      </c>
      <c r="BM432">
        <v>339.5</v>
      </c>
      <c r="BN432">
        <v>346.41</v>
      </c>
      <c r="BO432">
        <v>332.6</v>
      </c>
      <c r="BP432">
        <v>339.64</v>
      </c>
      <c r="BQ432">
        <v>1118307</v>
      </c>
      <c r="BS432" s="1">
        <v>45553</v>
      </c>
      <c r="BT432">
        <v>558.45299999999997</v>
      </c>
      <c r="BU432">
        <v>563.35599999999999</v>
      </c>
      <c r="BV432">
        <v>555.56899999999996</v>
      </c>
      <c r="BW432">
        <v>556.13499999999999</v>
      </c>
      <c r="BX432">
        <v>59603997</v>
      </c>
    </row>
    <row r="433" spans="1:76" x14ac:dyDescent="0.45">
      <c r="A433" s="1">
        <v>45554</v>
      </c>
      <c r="B433">
        <v>550</v>
      </c>
      <c r="C433">
        <v>562.07000000000005</v>
      </c>
      <c r="D433">
        <v>546.52</v>
      </c>
      <c r="E433">
        <v>559.1</v>
      </c>
      <c r="F433">
        <v>15646951</v>
      </c>
      <c r="H433" s="1">
        <v>45554</v>
      </c>
      <c r="I433">
        <v>190.04</v>
      </c>
      <c r="J433">
        <v>190.99</v>
      </c>
      <c r="K433">
        <v>188.47</v>
      </c>
      <c r="L433">
        <v>189.87</v>
      </c>
      <c r="M433">
        <v>39543168</v>
      </c>
      <c r="O433" s="1">
        <v>45554</v>
      </c>
      <c r="P433">
        <v>163.523</v>
      </c>
      <c r="Q433">
        <v>163.60300000000001</v>
      </c>
      <c r="R433">
        <v>161.155</v>
      </c>
      <c r="S433">
        <v>161.95400000000001</v>
      </c>
      <c r="T433">
        <v>26618204</v>
      </c>
      <c r="V433" s="1">
        <v>45554</v>
      </c>
      <c r="W433">
        <v>518.80999999999995</v>
      </c>
      <c r="X433">
        <v>527.48</v>
      </c>
      <c r="Y433">
        <v>518.02</v>
      </c>
      <c r="Z433">
        <v>526.44000000000005</v>
      </c>
      <c r="AA433">
        <v>3582532</v>
      </c>
      <c r="AC433" s="1">
        <v>45554</v>
      </c>
      <c r="AD433">
        <v>260.72000000000003</v>
      </c>
      <c r="AE433">
        <v>269.54000000000002</v>
      </c>
      <c r="AF433">
        <v>258.05</v>
      </c>
      <c r="AG433">
        <v>265.99</v>
      </c>
      <c r="AH433">
        <v>11022830</v>
      </c>
      <c r="AJ433" s="1">
        <v>45554</v>
      </c>
      <c r="AK433">
        <v>181.6</v>
      </c>
      <c r="AL433">
        <v>184.39400000000001</v>
      </c>
      <c r="AM433">
        <v>180.572</v>
      </c>
      <c r="AN433">
        <v>183.85</v>
      </c>
      <c r="AO433">
        <v>7421560</v>
      </c>
      <c r="AQ433" s="1">
        <v>45554</v>
      </c>
      <c r="AR433">
        <v>162.29900000000001</v>
      </c>
      <c r="AS433">
        <v>162.34899999999999</v>
      </c>
      <c r="AT433">
        <v>158.11099999999999</v>
      </c>
      <c r="AU433">
        <v>158.88800000000001</v>
      </c>
      <c r="AV433">
        <v>7551474</v>
      </c>
      <c r="AX433" s="1">
        <v>45554</v>
      </c>
      <c r="AY433">
        <v>127.93</v>
      </c>
      <c r="AZ433">
        <v>131.35</v>
      </c>
      <c r="BA433">
        <v>127.44</v>
      </c>
      <c r="BB433">
        <v>128.75</v>
      </c>
      <c r="BC433">
        <v>7691622</v>
      </c>
      <c r="BE433" s="1">
        <v>45554</v>
      </c>
      <c r="BF433">
        <v>199.08</v>
      </c>
      <c r="BG433">
        <v>201.45</v>
      </c>
      <c r="BH433">
        <v>197</v>
      </c>
      <c r="BI433">
        <v>199.64</v>
      </c>
      <c r="BJ433">
        <v>6172933</v>
      </c>
      <c r="BL433" s="1">
        <v>45554</v>
      </c>
      <c r="BM433">
        <v>341.13</v>
      </c>
      <c r="BN433">
        <v>346.83499999999998</v>
      </c>
      <c r="BO433">
        <v>330.89499999999998</v>
      </c>
      <c r="BP433">
        <v>331.34</v>
      </c>
      <c r="BQ433">
        <v>1692595</v>
      </c>
      <c r="BS433" s="1">
        <v>45554</v>
      </c>
      <c r="BT433">
        <v>565.654</v>
      </c>
      <c r="BU433">
        <v>567.50699999999995</v>
      </c>
      <c r="BV433">
        <v>562.75199999999995</v>
      </c>
      <c r="BW433">
        <v>565.62400000000002</v>
      </c>
      <c r="BX433">
        <v>76028586</v>
      </c>
    </row>
    <row r="434" spans="1:76" x14ac:dyDescent="0.45">
      <c r="A434" s="1">
        <v>45555</v>
      </c>
      <c r="B434">
        <v>560</v>
      </c>
      <c r="C434">
        <v>564.5</v>
      </c>
      <c r="D434">
        <v>556.30010000000004</v>
      </c>
      <c r="E434">
        <v>561.35</v>
      </c>
      <c r="F434">
        <v>22066817</v>
      </c>
      <c r="H434" s="1">
        <v>45555</v>
      </c>
      <c r="I434">
        <v>190.23</v>
      </c>
      <c r="J434">
        <v>191.84</v>
      </c>
      <c r="K434">
        <v>187.41</v>
      </c>
      <c r="L434">
        <v>191.6</v>
      </c>
      <c r="M434">
        <v>100378553</v>
      </c>
      <c r="O434" s="1">
        <v>45555</v>
      </c>
      <c r="P434">
        <v>163.31299999999999</v>
      </c>
      <c r="Q434">
        <v>163.54300000000001</v>
      </c>
      <c r="R434">
        <v>161.874</v>
      </c>
      <c r="S434">
        <v>163.40299999999999</v>
      </c>
      <c r="T434">
        <v>40943308</v>
      </c>
      <c r="V434" s="1">
        <v>45555</v>
      </c>
      <c r="W434">
        <v>526.44000000000005</v>
      </c>
      <c r="X434">
        <v>528.625</v>
      </c>
      <c r="Y434">
        <v>515.72</v>
      </c>
      <c r="Z434">
        <v>522.29999999999995</v>
      </c>
      <c r="AA434">
        <v>6100685</v>
      </c>
      <c r="AC434" s="1">
        <v>45555</v>
      </c>
      <c r="AD434">
        <v>266.01</v>
      </c>
      <c r="AE434">
        <v>270.32</v>
      </c>
      <c r="AF434">
        <v>261.32</v>
      </c>
      <c r="AG434">
        <v>266.8</v>
      </c>
      <c r="AH434">
        <v>11463169</v>
      </c>
      <c r="AJ434" s="1">
        <v>45555</v>
      </c>
      <c r="AK434">
        <v>184.084</v>
      </c>
      <c r="AL434">
        <v>188.024</v>
      </c>
      <c r="AM434">
        <v>183.46199999999999</v>
      </c>
      <c r="AN434">
        <v>187.47200000000001</v>
      </c>
      <c r="AO434">
        <v>18047015</v>
      </c>
      <c r="AQ434" s="1">
        <v>45555</v>
      </c>
      <c r="AR434">
        <v>158.58000000000001</v>
      </c>
      <c r="AS434">
        <v>160.86500000000001</v>
      </c>
      <c r="AT434">
        <v>157.626</v>
      </c>
      <c r="AU434">
        <v>160.727</v>
      </c>
      <c r="AV434">
        <v>11224681</v>
      </c>
      <c r="AX434" s="1">
        <v>45555</v>
      </c>
      <c r="AY434">
        <v>129.83000000000001</v>
      </c>
      <c r="AZ434">
        <v>131.94999999999999</v>
      </c>
      <c r="BA434">
        <v>129.03</v>
      </c>
      <c r="BB434">
        <v>131.18</v>
      </c>
      <c r="BC434">
        <v>12476321</v>
      </c>
      <c r="BE434" s="1">
        <v>45555</v>
      </c>
      <c r="BF434">
        <v>198.12</v>
      </c>
      <c r="BG434">
        <v>199.68</v>
      </c>
      <c r="BH434">
        <v>197.46</v>
      </c>
      <c r="BI434">
        <v>199.44</v>
      </c>
      <c r="BJ434">
        <v>12281937</v>
      </c>
      <c r="BL434" s="1">
        <v>45555</v>
      </c>
      <c r="BM434">
        <v>332.87</v>
      </c>
      <c r="BN434">
        <v>336.99</v>
      </c>
      <c r="BO434">
        <v>327.64999999999998</v>
      </c>
      <c r="BP434">
        <v>330.4</v>
      </c>
      <c r="BQ434">
        <v>2577571</v>
      </c>
      <c r="BS434" s="1">
        <v>45555</v>
      </c>
      <c r="BT434">
        <v>564.23900000000003</v>
      </c>
      <c r="BU434">
        <v>565.70000000000005</v>
      </c>
      <c r="BV434">
        <v>561.58600000000001</v>
      </c>
      <c r="BW434">
        <v>564.64599999999996</v>
      </c>
      <c r="BX434">
        <v>77997763</v>
      </c>
    </row>
    <row r="435" spans="1:76" x14ac:dyDescent="0.45">
      <c r="A435" s="1">
        <v>45558</v>
      </c>
      <c r="B435">
        <v>569.5</v>
      </c>
      <c r="C435">
        <v>573.97990000000004</v>
      </c>
      <c r="D435">
        <v>562.41</v>
      </c>
      <c r="E435">
        <v>564.41</v>
      </c>
      <c r="F435">
        <v>12830669</v>
      </c>
      <c r="H435" s="1">
        <v>45558</v>
      </c>
      <c r="I435">
        <v>191.64</v>
      </c>
      <c r="J435">
        <v>194.45</v>
      </c>
      <c r="K435">
        <v>190.57</v>
      </c>
      <c r="L435">
        <v>193.88</v>
      </c>
      <c r="M435">
        <v>36993111</v>
      </c>
      <c r="O435" s="1">
        <v>45558</v>
      </c>
      <c r="P435">
        <v>164.16200000000001</v>
      </c>
      <c r="Q435">
        <v>165.30099999999999</v>
      </c>
      <c r="R435">
        <v>161.48500000000001</v>
      </c>
      <c r="S435">
        <v>161.66499999999999</v>
      </c>
      <c r="T435">
        <v>24178530</v>
      </c>
      <c r="V435" s="1">
        <v>45558</v>
      </c>
      <c r="W435">
        <v>525.71</v>
      </c>
      <c r="X435">
        <v>532</v>
      </c>
      <c r="Y435">
        <v>524.95500000000004</v>
      </c>
      <c r="Z435">
        <v>527.87</v>
      </c>
      <c r="AA435">
        <v>2106995</v>
      </c>
      <c r="AC435" s="1">
        <v>45558</v>
      </c>
      <c r="AD435">
        <v>267.25</v>
      </c>
      <c r="AE435">
        <v>268.06</v>
      </c>
      <c r="AF435">
        <v>262.24</v>
      </c>
      <c r="AG435">
        <v>264.20999999999998</v>
      </c>
      <c r="AH435">
        <v>6033986</v>
      </c>
      <c r="AJ435" s="1">
        <v>45558</v>
      </c>
      <c r="AK435">
        <v>187.376</v>
      </c>
      <c r="AL435">
        <v>189.09200000000001</v>
      </c>
      <c r="AM435">
        <v>184.584</v>
      </c>
      <c r="AN435">
        <v>185.11</v>
      </c>
      <c r="AO435">
        <v>6064975</v>
      </c>
      <c r="AQ435" s="1">
        <v>45558</v>
      </c>
      <c r="AR435">
        <v>160.727</v>
      </c>
      <c r="AS435">
        <v>162.34399999999999</v>
      </c>
      <c r="AT435">
        <v>159.40899999999999</v>
      </c>
      <c r="AU435">
        <v>162.036</v>
      </c>
      <c r="AV435">
        <v>6415469</v>
      </c>
      <c r="AX435" s="1">
        <v>45558</v>
      </c>
      <c r="AY435">
        <v>131.5</v>
      </c>
      <c r="AZ435">
        <v>131.63999999999999</v>
      </c>
      <c r="BA435">
        <v>128.9</v>
      </c>
      <c r="BB435">
        <v>129.03</v>
      </c>
      <c r="BC435">
        <v>3682591</v>
      </c>
      <c r="BE435" s="1">
        <v>45558</v>
      </c>
      <c r="BF435">
        <v>199.1</v>
      </c>
      <c r="BG435">
        <v>202.88</v>
      </c>
      <c r="BH435">
        <v>198.69</v>
      </c>
      <c r="BI435">
        <v>202.46</v>
      </c>
      <c r="BJ435">
        <v>4545844</v>
      </c>
      <c r="BL435" s="1">
        <v>45558</v>
      </c>
      <c r="BM435">
        <v>331.99</v>
      </c>
      <c r="BN435">
        <v>334.07</v>
      </c>
      <c r="BO435">
        <v>330.08499999999998</v>
      </c>
      <c r="BP435">
        <v>331.62</v>
      </c>
      <c r="BQ435">
        <v>1826600</v>
      </c>
      <c r="BS435" s="1">
        <v>45558</v>
      </c>
      <c r="BT435">
        <v>565.73</v>
      </c>
      <c r="BU435">
        <v>566.71600000000001</v>
      </c>
      <c r="BV435">
        <v>564.49699999999996</v>
      </c>
      <c r="BW435">
        <v>566.05799999999999</v>
      </c>
      <c r="BX435">
        <v>44398492</v>
      </c>
    </row>
    <row r="436" spans="1:76" x14ac:dyDescent="0.45">
      <c r="A436" s="1">
        <v>45559</v>
      </c>
      <c r="B436">
        <v>566.67999999999995</v>
      </c>
      <c r="C436">
        <v>567.745</v>
      </c>
      <c r="D436">
        <v>554.19000000000005</v>
      </c>
      <c r="E436">
        <v>563.33000000000004</v>
      </c>
      <c r="F436">
        <v>12992956</v>
      </c>
      <c r="H436" s="1">
        <v>45559</v>
      </c>
      <c r="I436">
        <v>194.27</v>
      </c>
      <c r="J436">
        <v>195.37</v>
      </c>
      <c r="K436">
        <v>190.13</v>
      </c>
      <c r="L436">
        <v>193.96</v>
      </c>
      <c r="M436">
        <v>43478926</v>
      </c>
      <c r="O436" s="1">
        <v>45559</v>
      </c>
      <c r="P436">
        <v>162.84299999999999</v>
      </c>
      <c r="Q436">
        <v>163.029</v>
      </c>
      <c r="R436">
        <v>160.506</v>
      </c>
      <c r="S436">
        <v>162.10400000000001</v>
      </c>
      <c r="T436">
        <v>23358887</v>
      </c>
      <c r="V436" s="1">
        <v>45559</v>
      </c>
      <c r="W436">
        <v>527.72</v>
      </c>
      <c r="X436">
        <v>530.29989999999998</v>
      </c>
      <c r="Y436">
        <v>521.71</v>
      </c>
      <c r="Z436">
        <v>524.07000000000005</v>
      </c>
      <c r="AA436">
        <v>2842054</v>
      </c>
      <c r="AC436" s="1">
        <v>45559</v>
      </c>
      <c r="AD436">
        <v>269.83</v>
      </c>
      <c r="AE436">
        <v>272.45999999999998</v>
      </c>
      <c r="AF436">
        <v>266.29000000000002</v>
      </c>
      <c r="AG436">
        <v>270.44</v>
      </c>
      <c r="AH436">
        <v>7154459</v>
      </c>
      <c r="AJ436" s="1">
        <v>45559</v>
      </c>
      <c r="AK436">
        <v>185.11</v>
      </c>
      <c r="AL436">
        <v>185.38300000000001</v>
      </c>
      <c r="AM436">
        <v>181.49799999999999</v>
      </c>
      <c r="AN436">
        <v>184.72</v>
      </c>
      <c r="AO436">
        <v>5006280</v>
      </c>
      <c r="AQ436" s="1">
        <v>45559</v>
      </c>
      <c r="AR436">
        <v>163.25899999999999</v>
      </c>
      <c r="AS436">
        <v>165.42699999999999</v>
      </c>
      <c r="AT436">
        <v>161.55500000000001</v>
      </c>
      <c r="AU436">
        <v>165.21700000000001</v>
      </c>
      <c r="AV436">
        <v>5462577</v>
      </c>
      <c r="AX436" s="1">
        <v>45559</v>
      </c>
      <c r="AY436">
        <v>130.58000000000001</v>
      </c>
      <c r="AZ436">
        <v>131.66999999999999</v>
      </c>
      <c r="BA436">
        <v>129.59</v>
      </c>
      <c r="BB436">
        <v>131.47999999999999</v>
      </c>
      <c r="BC436">
        <v>4189105</v>
      </c>
      <c r="BE436" s="1">
        <v>45559</v>
      </c>
      <c r="BF436">
        <v>201</v>
      </c>
      <c r="BG436">
        <v>203.72499999999999</v>
      </c>
      <c r="BH436">
        <v>200.88</v>
      </c>
      <c r="BI436">
        <v>201.44</v>
      </c>
      <c r="BJ436">
        <v>4411418</v>
      </c>
      <c r="BL436" s="1">
        <v>45559</v>
      </c>
      <c r="BM436">
        <v>328.77</v>
      </c>
      <c r="BN436">
        <v>331.19</v>
      </c>
      <c r="BO436">
        <v>319.82</v>
      </c>
      <c r="BP436">
        <v>323.36</v>
      </c>
      <c r="BQ436">
        <v>4190430</v>
      </c>
      <c r="BS436" s="1">
        <v>45559</v>
      </c>
      <c r="BT436">
        <v>566.86199999999997</v>
      </c>
      <c r="BU436">
        <v>567.73699999999997</v>
      </c>
      <c r="BV436">
        <v>564</v>
      </c>
      <c r="BW436">
        <v>567.67700000000002</v>
      </c>
      <c r="BX436">
        <v>47104402</v>
      </c>
    </row>
    <row r="437" spans="1:76" x14ac:dyDescent="0.45">
      <c r="A437" s="1">
        <v>45560</v>
      </c>
      <c r="B437">
        <v>564.04999999999995</v>
      </c>
      <c r="C437">
        <v>576.88</v>
      </c>
      <c r="D437">
        <v>563.72</v>
      </c>
      <c r="E437">
        <v>568.30999999999995</v>
      </c>
      <c r="F437">
        <v>16543350</v>
      </c>
      <c r="H437" s="1">
        <v>45560</v>
      </c>
      <c r="I437">
        <v>193.75</v>
      </c>
      <c r="J437">
        <v>193.94980000000001</v>
      </c>
      <c r="K437">
        <v>192.16</v>
      </c>
      <c r="L437">
        <v>192.53</v>
      </c>
      <c r="M437">
        <v>26391144</v>
      </c>
      <c r="O437" s="1">
        <v>45560</v>
      </c>
      <c r="P437">
        <v>161.285</v>
      </c>
      <c r="Q437">
        <v>162.624</v>
      </c>
      <c r="R437">
        <v>161.11500000000001</v>
      </c>
      <c r="S437">
        <v>161.30500000000001</v>
      </c>
      <c r="T437">
        <v>18890824</v>
      </c>
      <c r="V437" s="1">
        <v>45560</v>
      </c>
      <c r="W437">
        <v>526.02</v>
      </c>
      <c r="X437">
        <v>526.17999999999995</v>
      </c>
      <c r="Y437">
        <v>516.24</v>
      </c>
      <c r="Z437">
        <v>517.9</v>
      </c>
      <c r="AA437">
        <v>3211612</v>
      </c>
      <c r="AC437" s="1">
        <v>45560</v>
      </c>
      <c r="AD437">
        <v>270.45</v>
      </c>
      <c r="AE437">
        <v>277.05</v>
      </c>
      <c r="AF437">
        <v>269.38400000000001</v>
      </c>
      <c r="AG437">
        <v>274.08999999999997</v>
      </c>
      <c r="AH437">
        <v>7920044</v>
      </c>
      <c r="AJ437" s="1">
        <v>45560</v>
      </c>
      <c r="AK437">
        <v>179.69399999999999</v>
      </c>
      <c r="AL437">
        <v>180.2</v>
      </c>
      <c r="AM437">
        <v>177.30199999999999</v>
      </c>
      <c r="AN437">
        <v>178.006</v>
      </c>
      <c r="AO437">
        <v>11444055</v>
      </c>
      <c r="AQ437" s="1">
        <v>45560</v>
      </c>
      <c r="AR437">
        <v>165.21700000000001</v>
      </c>
      <c r="AS437">
        <v>165.35900000000001</v>
      </c>
      <c r="AT437">
        <v>164.08099999999999</v>
      </c>
      <c r="AU437">
        <v>165.14400000000001</v>
      </c>
      <c r="AV437">
        <v>4973742</v>
      </c>
      <c r="AX437" s="1">
        <v>45560</v>
      </c>
      <c r="AY437">
        <v>131.31</v>
      </c>
      <c r="AZ437">
        <v>131.9</v>
      </c>
      <c r="BA437">
        <v>130.30000000000001</v>
      </c>
      <c r="BB437">
        <v>130.71</v>
      </c>
      <c r="BC437">
        <v>2310696</v>
      </c>
      <c r="BE437" s="1">
        <v>45560</v>
      </c>
      <c r="BF437">
        <v>202.31</v>
      </c>
      <c r="BG437">
        <v>203.89</v>
      </c>
      <c r="BH437">
        <v>201.71</v>
      </c>
      <c r="BI437">
        <v>203.31</v>
      </c>
      <c r="BJ437">
        <v>2666788</v>
      </c>
      <c r="BL437" s="1">
        <v>45560</v>
      </c>
      <c r="BM437">
        <v>322.36</v>
      </c>
      <c r="BN437">
        <v>325</v>
      </c>
      <c r="BO437">
        <v>313.59500000000003</v>
      </c>
      <c r="BP437">
        <v>314.49</v>
      </c>
      <c r="BQ437">
        <v>2110772</v>
      </c>
      <c r="BS437" s="1">
        <v>45560</v>
      </c>
      <c r="BT437">
        <v>567.51800000000003</v>
      </c>
      <c r="BU437">
        <v>568.26300000000003</v>
      </c>
      <c r="BV437">
        <v>565.30200000000002</v>
      </c>
      <c r="BW437">
        <v>566.42499999999995</v>
      </c>
      <c r="BX437">
        <v>38673852</v>
      </c>
    </row>
    <row r="438" spans="1:76" x14ac:dyDescent="0.45">
      <c r="A438" s="1">
        <v>45561</v>
      </c>
      <c r="B438">
        <v>575.73</v>
      </c>
      <c r="C438">
        <v>577.4</v>
      </c>
      <c r="D438">
        <v>562.3501</v>
      </c>
      <c r="E438">
        <v>567.84</v>
      </c>
      <c r="F438">
        <v>14400787</v>
      </c>
      <c r="H438" s="1">
        <v>45561</v>
      </c>
      <c r="I438">
        <v>194.31</v>
      </c>
      <c r="J438">
        <v>194.53</v>
      </c>
      <c r="K438">
        <v>189.54</v>
      </c>
      <c r="L438">
        <v>191.16</v>
      </c>
      <c r="M438">
        <v>36334854</v>
      </c>
      <c r="O438" s="1">
        <v>45561</v>
      </c>
      <c r="P438">
        <v>163.453</v>
      </c>
      <c r="Q438">
        <v>163.892</v>
      </c>
      <c r="R438">
        <v>162.09399999999999</v>
      </c>
      <c r="S438">
        <v>162.54400000000001</v>
      </c>
      <c r="T438">
        <v>20342623</v>
      </c>
      <c r="V438" s="1">
        <v>45561</v>
      </c>
      <c r="W438">
        <v>520.51</v>
      </c>
      <c r="X438">
        <v>521.35500000000002</v>
      </c>
      <c r="Y438">
        <v>512.11</v>
      </c>
      <c r="Z438">
        <v>515.38</v>
      </c>
      <c r="AA438">
        <v>3282437</v>
      </c>
      <c r="AC438" s="1">
        <v>45561</v>
      </c>
      <c r="AD438">
        <v>276.13</v>
      </c>
      <c r="AE438">
        <v>278.64</v>
      </c>
      <c r="AF438">
        <v>272.70999999999998</v>
      </c>
      <c r="AG438">
        <v>275.76</v>
      </c>
      <c r="AH438">
        <v>5253376</v>
      </c>
      <c r="AJ438" s="1">
        <v>45561</v>
      </c>
      <c r="AK438">
        <v>178.73</v>
      </c>
      <c r="AL438">
        <v>178.84399999999999</v>
      </c>
      <c r="AM438">
        <v>174.286</v>
      </c>
      <c r="AN438">
        <v>176.97200000000001</v>
      </c>
      <c r="AO438">
        <v>7997580</v>
      </c>
      <c r="AQ438" s="1">
        <v>45561</v>
      </c>
      <c r="AR438">
        <v>166.51300000000001</v>
      </c>
      <c r="AS438">
        <v>168.989</v>
      </c>
      <c r="AT438">
        <v>165.983</v>
      </c>
      <c r="AU438">
        <v>168.83199999999999</v>
      </c>
      <c r="AV438">
        <v>5411173</v>
      </c>
      <c r="AX438" s="1">
        <v>45561</v>
      </c>
      <c r="AY438">
        <v>132.70599999999999</v>
      </c>
      <c r="AZ438">
        <v>133.34</v>
      </c>
      <c r="BA438">
        <v>129.14599999999999</v>
      </c>
      <c r="BB438">
        <v>129.25</v>
      </c>
      <c r="BC438">
        <v>3825948</v>
      </c>
      <c r="BE438" s="1">
        <v>45561</v>
      </c>
      <c r="BF438">
        <v>202.49</v>
      </c>
      <c r="BG438">
        <v>208.16</v>
      </c>
      <c r="BH438">
        <v>201.815</v>
      </c>
      <c r="BI438">
        <v>203.25</v>
      </c>
      <c r="BJ438">
        <v>2629244</v>
      </c>
      <c r="BL438" s="1">
        <v>45561</v>
      </c>
      <c r="BM438">
        <v>317.52</v>
      </c>
      <c r="BN438">
        <v>320.04000000000002</v>
      </c>
      <c r="BO438">
        <v>314.89999999999998</v>
      </c>
      <c r="BP438">
        <v>317.01</v>
      </c>
      <c r="BQ438">
        <v>1586929</v>
      </c>
      <c r="BS438" s="1">
        <v>45561</v>
      </c>
      <c r="BT438">
        <v>570.73800000000006</v>
      </c>
      <c r="BU438">
        <v>571.06600000000003</v>
      </c>
      <c r="BV438">
        <v>566.28599999999994</v>
      </c>
      <c r="BW438">
        <v>568.67100000000005</v>
      </c>
      <c r="BX438">
        <v>48644502</v>
      </c>
    </row>
    <row r="439" spans="1:76" x14ac:dyDescent="0.45">
      <c r="A439" s="1">
        <v>45562</v>
      </c>
      <c r="B439">
        <v>570.1</v>
      </c>
      <c r="C439">
        <v>570.83989999999994</v>
      </c>
      <c r="D439">
        <v>564.51</v>
      </c>
      <c r="E439">
        <v>567.36</v>
      </c>
      <c r="F439">
        <v>9398367</v>
      </c>
      <c r="H439" s="1">
        <v>45562</v>
      </c>
      <c r="I439">
        <v>190.68</v>
      </c>
      <c r="J439">
        <v>190.9</v>
      </c>
      <c r="K439">
        <v>187.34</v>
      </c>
      <c r="L439">
        <v>187.97</v>
      </c>
      <c r="M439">
        <v>36002316</v>
      </c>
      <c r="O439" s="1">
        <v>45562</v>
      </c>
      <c r="P439">
        <v>162.624</v>
      </c>
      <c r="Q439">
        <v>165.51</v>
      </c>
      <c r="R439">
        <v>162.44</v>
      </c>
      <c r="S439">
        <v>163.762</v>
      </c>
      <c r="T439">
        <v>21125490</v>
      </c>
      <c r="V439" s="1">
        <v>45562</v>
      </c>
      <c r="W439">
        <v>516.52</v>
      </c>
      <c r="X439">
        <v>516.67989999999998</v>
      </c>
      <c r="Y439">
        <v>512.29999999999995</v>
      </c>
      <c r="Z439">
        <v>515.48</v>
      </c>
      <c r="AA439">
        <v>2718323</v>
      </c>
      <c r="AC439" s="1">
        <v>45562</v>
      </c>
      <c r="AD439">
        <v>276.26</v>
      </c>
      <c r="AE439">
        <v>277.83999999999997</v>
      </c>
      <c r="AF439">
        <v>275.06009999999998</v>
      </c>
      <c r="AG439">
        <v>276.64</v>
      </c>
      <c r="AH439">
        <v>5220075</v>
      </c>
      <c r="AJ439" s="1">
        <v>45562</v>
      </c>
      <c r="AK439">
        <v>176.80799999999999</v>
      </c>
      <c r="AL439">
        <v>177.23699999999999</v>
      </c>
      <c r="AM439">
        <v>175.274</v>
      </c>
      <c r="AN439">
        <v>176.358</v>
      </c>
      <c r="AO439">
        <v>4533480</v>
      </c>
      <c r="AQ439" s="1">
        <v>45562</v>
      </c>
      <c r="AR439">
        <v>168.834</v>
      </c>
      <c r="AS439">
        <v>168.91399999999999</v>
      </c>
      <c r="AT439">
        <v>167.334</v>
      </c>
      <c r="AU439">
        <v>168.00899999999999</v>
      </c>
      <c r="AV439">
        <v>4114202</v>
      </c>
      <c r="AX439" s="1">
        <v>45562</v>
      </c>
      <c r="AY439">
        <v>130.16</v>
      </c>
      <c r="AZ439">
        <v>130.31</v>
      </c>
      <c r="BA439">
        <v>128.16999999999999</v>
      </c>
      <c r="BB439">
        <v>128.25</v>
      </c>
      <c r="BC439">
        <v>2525697</v>
      </c>
      <c r="BE439" s="1">
        <v>45562</v>
      </c>
      <c r="BF439">
        <v>203.25</v>
      </c>
      <c r="BG439">
        <v>205.715</v>
      </c>
      <c r="BH439">
        <v>202.81</v>
      </c>
      <c r="BI439">
        <v>205.18</v>
      </c>
      <c r="BJ439">
        <v>3157984</v>
      </c>
      <c r="BL439" s="1">
        <v>45562</v>
      </c>
      <c r="BM439">
        <v>319.68</v>
      </c>
      <c r="BN439">
        <v>334.2</v>
      </c>
      <c r="BO439">
        <v>318.02999999999997</v>
      </c>
      <c r="BP439">
        <v>326.22000000000003</v>
      </c>
      <c r="BQ439">
        <v>1314338</v>
      </c>
      <c r="BS439" s="1">
        <v>45562</v>
      </c>
      <c r="BT439">
        <v>569.75400000000002</v>
      </c>
      <c r="BU439">
        <v>570.57799999999997</v>
      </c>
      <c r="BV439">
        <v>566.80200000000002</v>
      </c>
      <c r="BW439">
        <v>567.846</v>
      </c>
      <c r="BX439">
        <v>42369631</v>
      </c>
    </row>
    <row r="440" spans="1:76" x14ac:dyDescent="0.45">
      <c r="A440" s="1">
        <v>45565</v>
      </c>
      <c r="B440">
        <v>567.70000000000005</v>
      </c>
      <c r="C440">
        <v>574.67999999999995</v>
      </c>
      <c r="D440">
        <v>564.79999999999995</v>
      </c>
      <c r="E440">
        <v>572.44000000000005</v>
      </c>
      <c r="F440">
        <v>12807206</v>
      </c>
      <c r="H440" s="1">
        <v>45565</v>
      </c>
      <c r="I440">
        <v>187.14</v>
      </c>
      <c r="J440">
        <v>188.49</v>
      </c>
      <c r="K440">
        <v>184.65</v>
      </c>
      <c r="L440">
        <v>186.33</v>
      </c>
      <c r="M440">
        <v>41680400</v>
      </c>
      <c r="O440" s="1">
        <v>45565</v>
      </c>
      <c r="P440">
        <v>163.13300000000001</v>
      </c>
      <c r="Q440">
        <v>165.96</v>
      </c>
      <c r="R440">
        <v>163.07300000000001</v>
      </c>
      <c r="S440">
        <v>165.66</v>
      </c>
      <c r="T440">
        <v>20504775</v>
      </c>
      <c r="V440" s="1">
        <v>45565</v>
      </c>
      <c r="W440">
        <v>513.83000000000004</v>
      </c>
      <c r="X440">
        <v>518.47</v>
      </c>
      <c r="Y440">
        <v>511.74</v>
      </c>
      <c r="Z440">
        <v>517.78</v>
      </c>
      <c r="AA440">
        <v>2588151</v>
      </c>
      <c r="AC440" s="1">
        <v>45565</v>
      </c>
      <c r="AD440">
        <v>273.95</v>
      </c>
      <c r="AE440">
        <v>275.74</v>
      </c>
      <c r="AF440">
        <v>269.14</v>
      </c>
      <c r="AG440">
        <v>273.70999999999998</v>
      </c>
      <c r="AH440">
        <v>5062226</v>
      </c>
      <c r="AJ440" s="1">
        <v>45565</v>
      </c>
      <c r="AK440">
        <v>176.18</v>
      </c>
      <c r="AL440">
        <v>178.96</v>
      </c>
      <c r="AM440">
        <v>175.244</v>
      </c>
      <c r="AN440">
        <v>178.87799999999999</v>
      </c>
      <c r="AO440">
        <v>4219400</v>
      </c>
      <c r="AQ440" s="1">
        <v>45565</v>
      </c>
      <c r="AR440">
        <v>166.90199999999999</v>
      </c>
      <c r="AS440">
        <v>167.22900000000001</v>
      </c>
      <c r="AT440">
        <v>165.44</v>
      </c>
      <c r="AU440">
        <v>166.58600000000001</v>
      </c>
      <c r="AV440">
        <v>5508242</v>
      </c>
      <c r="AX440" s="1">
        <v>45565</v>
      </c>
      <c r="AY440">
        <v>127.32</v>
      </c>
      <c r="AZ440">
        <v>128.22999999999999</v>
      </c>
      <c r="BA440">
        <v>125.92</v>
      </c>
      <c r="BB440">
        <v>126.81</v>
      </c>
      <c r="BC440">
        <v>3810992</v>
      </c>
      <c r="BE440" s="1">
        <v>45565</v>
      </c>
      <c r="BF440">
        <v>206.32</v>
      </c>
      <c r="BG440">
        <v>207.47</v>
      </c>
      <c r="BH440">
        <v>204.71</v>
      </c>
      <c r="BI440">
        <v>206.36</v>
      </c>
      <c r="BJ440">
        <v>3243654</v>
      </c>
      <c r="BL440" s="1">
        <v>45565</v>
      </c>
      <c r="BM440">
        <v>320.72000000000003</v>
      </c>
      <c r="BN440">
        <v>328.34</v>
      </c>
      <c r="BO440">
        <v>319.67009999999999</v>
      </c>
      <c r="BP440">
        <v>324.08</v>
      </c>
      <c r="BQ440">
        <v>1192900</v>
      </c>
      <c r="BS440" s="1">
        <v>45565</v>
      </c>
      <c r="BT440">
        <v>566.80200000000002</v>
      </c>
      <c r="BU440">
        <v>570.73800000000006</v>
      </c>
      <c r="BV440">
        <v>564.47699999999998</v>
      </c>
      <c r="BW440">
        <v>570.12099999999998</v>
      </c>
      <c r="BX440">
        <v>64061720</v>
      </c>
    </row>
    <row r="441" spans="1:76" x14ac:dyDescent="0.45">
      <c r="A441" s="1">
        <v>45566</v>
      </c>
      <c r="B441">
        <v>577.98</v>
      </c>
      <c r="C441">
        <v>583.04</v>
      </c>
      <c r="D441">
        <v>570.1</v>
      </c>
      <c r="E441">
        <v>576.47</v>
      </c>
      <c r="F441">
        <v>15259274</v>
      </c>
      <c r="H441" s="1">
        <v>45566</v>
      </c>
      <c r="I441">
        <v>184.9</v>
      </c>
      <c r="J441">
        <v>186.19</v>
      </c>
      <c r="K441">
        <v>183.45189999999999</v>
      </c>
      <c r="L441">
        <v>185.13</v>
      </c>
      <c r="M441">
        <v>36044906</v>
      </c>
      <c r="O441" s="1">
        <v>45566</v>
      </c>
      <c r="P441">
        <v>167.49299999999999</v>
      </c>
      <c r="Q441">
        <v>168.96600000000001</v>
      </c>
      <c r="R441">
        <v>164.392</v>
      </c>
      <c r="S441">
        <v>166.79900000000001</v>
      </c>
      <c r="T441">
        <v>28370600</v>
      </c>
      <c r="V441" s="1">
        <v>45566</v>
      </c>
      <c r="W441">
        <v>517.45000000000005</v>
      </c>
      <c r="X441">
        <v>519</v>
      </c>
      <c r="Y441">
        <v>502.5</v>
      </c>
      <c r="Z441">
        <v>502.8</v>
      </c>
      <c r="AA441">
        <v>3730026</v>
      </c>
      <c r="AC441" s="1">
        <v>45566</v>
      </c>
      <c r="AD441">
        <v>274.14</v>
      </c>
      <c r="AE441">
        <v>274.7</v>
      </c>
      <c r="AF441">
        <v>269.69</v>
      </c>
      <c r="AG441">
        <v>270.87</v>
      </c>
      <c r="AH441">
        <v>4369918</v>
      </c>
      <c r="AJ441" s="1">
        <v>45566</v>
      </c>
      <c r="AK441">
        <v>179.71799999999999</v>
      </c>
      <c r="AL441">
        <v>179.71799999999999</v>
      </c>
      <c r="AM441">
        <v>173.32599999999999</v>
      </c>
      <c r="AN441">
        <v>173.43600000000001</v>
      </c>
      <c r="AO441">
        <v>6565415</v>
      </c>
      <c r="AQ441" s="1">
        <v>45566</v>
      </c>
      <c r="AR441">
        <v>167.214</v>
      </c>
      <c r="AS441">
        <v>167.214</v>
      </c>
      <c r="AT441">
        <v>161.566</v>
      </c>
      <c r="AU441">
        <v>162.191</v>
      </c>
      <c r="AV441">
        <v>6031490</v>
      </c>
      <c r="AX441" s="1">
        <v>45566</v>
      </c>
      <c r="AY441">
        <v>127.35</v>
      </c>
      <c r="AZ441">
        <v>128.19999999999999</v>
      </c>
      <c r="BA441">
        <v>123.71</v>
      </c>
      <c r="BB441">
        <v>125.47</v>
      </c>
      <c r="BC441">
        <v>3895531</v>
      </c>
      <c r="BE441" s="1">
        <v>45566</v>
      </c>
      <c r="BF441">
        <v>205.3</v>
      </c>
      <c r="BG441">
        <v>206.35</v>
      </c>
      <c r="BH441">
        <v>202.77</v>
      </c>
      <c r="BI441">
        <v>206.1</v>
      </c>
      <c r="BJ441">
        <v>3702013</v>
      </c>
      <c r="BL441" s="1">
        <v>45566</v>
      </c>
      <c r="BM441">
        <v>323.44</v>
      </c>
      <c r="BN441">
        <v>331.36</v>
      </c>
      <c r="BO441">
        <v>319.65499999999997</v>
      </c>
      <c r="BP441">
        <v>328.95</v>
      </c>
      <c r="BQ441">
        <v>1679498</v>
      </c>
      <c r="BS441" s="1">
        <v>45566</v>
      </c>
      <c r="BT441">
        <v>569.76400000000001</v>
      </c>
      <c r="BU441">
        <v>570.42200000000003</v>
      </c>
      <c r="BV441">
        <v>562.41099999999994</v>
      </c>
      <c r="BW441">
        <v>565.01400000000001</v>
      </c>
      <c r="BX441">
        <v>73132576</v>
      </c>
    </row>
    <row r="442" spans="1:76" x14ac:dyDescent="0.45">
      <c r="A442" s="1">
        <v>45567</v>
      </c>
      <c r="B442">
        <v>574.86</v>
      </c>
      <c r="C442">
        <v>576</v>
      </c>
      <c r="D442">
        <v>569.34</v>
      </c>
      <c r="E442">
        <v>572.80999999999995</v>
      </c>
      <c r="F442">
        <v>6524650</v>
      </c>
      <c r="H442" s="1">
        <v>45567</v>
      </c>
      <c r="I442">
        <v>184.44</v>
      </c>
      <c r="J442">
        <v>186.6</v>
      </c>
      <c r="K442">
        <v>184.04</v>
      </c>
      <c r="L442">
        <v>184.76</v>
      </c>
      <c r="M442">
        <v>23704056</v>
      </c>
      <c r="O442" s="1">
        <v>45567</v>
      </c>
      <c r="P442">
        <v>166.22900000000001</v>
      </c>
      <c r="Q442">
        <v>167.328</v>
      </c>
      <c r="R442">
        <v>164.541</v>
      </c>
      <c r="S442">
        <v>165.67</v>
      </c>
      <c r="T442">
        <v>17780533</v>
      </c>
      <c r="V442" s="1">
        <v>45567</v>
      </c>
      <c r="W442">
        <v>503.87</v>
      </c>
      <c r="X442">
        <v>510.19</v>
      </c>
      <c r="Y442">
        <v>502.82010000000002</v>
      </c>
      <c r="Z442">
        <v>505.81</v>
      </c>
      <c r="AA442">
        <v>1981848</v>
      </c>
      <c r="AC442" s="1">
        <v>45567</v>
      </c>
      <c r="AD442">
        <v>273.72000000000003</v>
      </c>
      <c r="AE442">
        <v>282</v>
      </c>
      <c r="AF442">
        <v>270.85169999999999</v>
      </c>
      <c r="AG442">
        <v>279.48</v>
      </c>
      <c r="AH442">
        <v>8512272</v>
      </c>
      <c r="AJ442" s="1">
        <v>45567</v>
      </c>
      <c r="AK442">
        <v>173.8</v>
      </c>
      <c r="AL442">
        <v>176.917</v>
      </c>
      <c r="AM442">
        <v>172.648</v>
      </c>
      <c r="AN442">
        <v>176.08199999999999</v>
      </c>
      <c r="AO442">
        <v>4666035</v>
      </c>
      <c r="AQ442" s="1">
        <v>45567</v>
      </c>
      <c r="AR442">
        <v>162.191</v>
      </c>
      <c r="AS442">
        <v>163.285</v>
      </c>
      <c r="AT442">
        <v>161.054</v>
      </c>
      <c r="AU442">
        <v>163.13999999999999</v>
      </c>
      <c r="AV442">
        <v>4160676</v>
      </c>
      <c r="AX442" s="1">
        <v>45567</v>
      </c>
      <c r="AY442">
        <v>125.33</v>
      </c>
      <c r="AZ442">
        <v>126.44</v>
      </c>
      <c r="BA442">
        <v>124.55</v>
      </c>
      <c r="BB442">
        <v>126.18</v>
      </c>
      <c r="BC442">
        <v>2707663</v>
      </c>
      <c r="BE442" s="1">
        <v>45567</v>
      </c>
      <c r="BF442">
        <v>205.87</v>
      </c>
      <c r="BG442">
        <v>208.36</v>
      </c>
      <c r="BH442">
        <v>205.39</v>
      </c>
      <c r="BI442">
        <v>208.08</v>
      </c>
      <c r="BJ442">
        <v>2245065</v>
      </c>
      <c r="BL442" s="1">
        <v>45567</v>
      </c>
      <c r="BM442">
        <v>328.97</v>
      </c>
      <c r="BN442">
        <v>334.92</v>
      </c>
      <c r="BO442">
        <v>328.17</v>
      </c>
      <c r="BP442">
        <v>329.24</v>
      </c>
      <c r="BQ442">
        <v>1397716</v>
      </c>
      <c r="BS442" s="1">
        <v>45567</v>
      </c>
      <c r="BT442">
        <v>564.11</v>
      </c>
      <c r="BU442">
        <v>566.28599999999994</v>
      </c>
      <c r="BV442">
        <v>561.68499999999995</v>
      </c>
      <c r="BW442">
        <v>565.25199999999995</v>
      </c>
      <c r="BX442">
        <v>38340952</v>
      </c>
    </row>
    <row r="443" spans="1:76" x14ac:dyDescent="0.45">
      <c r="A443" s="1">
        <v>45568</v>
      </c>
      <c r="B443">
        <v>570.15</v>
      </c>
      <c r="C443">
        <v>583.36</v>
      </c>
      <c r="D443">
        <v>568.73</v>
      </c>
      <c r="E443">
        <v>582.77</v>
      </c>
      <c r="F443">
        <v>11580980</v>
      </c>
      <c r="H443" s="1">
        <v>45568</v>
      </c>
      <c r="I443">
        <v>183.04499999999999</v>
      </c>
      <c r="J443">
        <v>183.44</v>
      </c>
      <c r="K443">
        <v>180.875</v>
      </c>
      <c r="L443">
        <v>181.96</v>
      </c>
      <c r="M443">
        <v>30204302</v>
      </c>
      <c r="O443" s="1">
        <v>45568</v>
      </c>
      <c r="P443">
        <v>164.22200000000001</v>
      </c>
      <c r="Q443">
        <v>166.44900000000001</v>
      </c>
      <c r="R443">
        <v>163.73500000000001</v>
      </c>
      <c r="S443">
        <v>165.67</v>
      </c>
      <c r="T443">
        <v>15090375</v>
      </c>
      <c r="V443" s="1">
        <v>45568</v>
      </c>
      <c r="W443">
        <v>501.02</v>
      </c>
      <c r="X443">
        <v>509.81</v>
      </c>
      <c r="Y443">
        <v>498.59</v>
      </c>
      <c r="Z443">
        <v>503.8</v>
      </c>
      <c r="AA443">
        <v>1921604</v>
      </c>
      <c r="AC443" s="1">
        <v>45568</v>
      </c>
      <c r="AD443">
        <v>278.99</v>
      </c>
      <c r="AE443">
        <v>281.12</v>
      </c>
      <c r="AF443">
        <v>277.73</v>
      </c>
      <c r="AG443">
        <v>280.91000000000003</v>
      </c>
      <c r="AH443">
        <v>3868447</v>
      </c>
      <c r="AJ443" s="1">
        <v>45568</v>
      </c>
      <c r="AK443">
        <v>175.6</v>
      </c>
      <c r="AL443">
        <v>178.44200000000001</v>
      </c>
      <c r="AM443">
        <v>175.42400000000001</v>
      </c>
      <c r="AN443">
        <v>178.12799999999999</v>
      </c>
      <c r="AO443">
        <v>5968790</v>
      </c>
      <c r="AQ443" s="1">
        <v>45568</v>
      </c>
      <c r="AR443">
        <v>161.36099999999999</v>
      </c>
      <c r="AS443">
        <v>162.68700000000001</v>
      </c>
      <c r="AT443">
        <v>160.607</v>
      </c>
      <c r="AU443">
        <v>162.31399999999999</v>
      </c>
      <c r="AV443">
        <v>3051498</v>
      </c>
      <c r="AX443" s="1">
        <v>45568</v>
      </c>
      <c r="AY443">
        <v>124.6</v>
      </c>
      <c r="AZ443">
        <v>125.55500000000001</v>
      </c>
      <c r="BA443">
        <v>123.58</v>
      </c>
      <c r="BB443">
        <v>125.29</v>
      </c>
      <c r="BC443">
        <v>2246999</v>
      </c>
      <c r="BE443" s="1">
        <v>45568</v>
      </c>
      <c r="BF443">
        <v>207.46</v>
      </c>
      <c r="BG443">
        <v>209.26</v>
      </c>
      <c r="BH443">
        <v>207.44</v>
      </c>
      <c r="BI443">
        <v>208.03</v>
      </c>
      <c r="BJ443">
        <v>2902109</v>
      </c>
      <c r="BL443" s="1">
        <v>45568</v>
      </c>
      <c r="BM443">
        <v>325.51</v>
      </c>
      <c r="BN443">
        <v>326.05</v>
      </c>
      <c r="BO443">
        <v>319.68</v>
      </c>
      <c r="BP443">
        <v>322.39</v>
      </c>
      <c r="BQ443">
        <v>896802</v>
      </c>
      <c r="BS443" s="1">
        <v>45568</v>
      </c>
      <c r="BT443">
        <v>563.76199999999994</v>
      </c>
      <c r="BU443">
        <v>566.18899999999996</v>
      </c>
      <c r="BV443">
        <v>561.904</v>
      </c>
      <c r="BW443">
        <v>564.21900000000005</v>
      </c>
      <c r="BX443">
        <v>41107163</v>
      </c>
    </row>
    <row r="444" spans="1:76" x14ac:dyDescent="0.45">
      <c r="A444" s="1">
        <v>45569</v>
      </c>
      <c r="B444">
        <v>583.73</v>
      </c>
      <c r="C444">
        <v>596.85</v>
      </c>
      <c r="D444">
        <v>581.42999999999995</v>
      </c>
      <c r="E444">
        <v>595.94000000000005</v>
      </c>
      <c r="F444">
        <v>14199788</v>
      </c>
      <c r="H444" s="1">
        <v>45569</v>
      </c>
      <c r="I444">
        <v>185.75</v>
      </c>
      <c r="J444">
        <v>187.6</v>
      </c>
      <c r="K444">
        <v>183.6</v>
      </c>
      <c r="L444">
        <v>186.51</v>
      </c>
      <c r="M444">
        <v>41079011</v>
      </c>
      <c r="O444" s="1">
        <v>45569</v>
      </c>
      <c r="P444">
        <v>167.86799999999999</v>
      </c>
      <c r="Q444">
        <v>168.03700000000001</v>
      </c>
      <c r="R444">
        <v>165.291</v>
      </c>
      <c r="S444">
        <v>166.869</v>
      </c>
      <c r="T444">
        <v>19115606</v>
      </c>
      <c r="V444" s="1">
        <v>45569</v>
      </c>
      <c r="W444">
        <v>507.29</v>
      </c>
      <c r="X444">
        <v>508.56</v>
      </c>
      <c r="Y444">
        <v>503.59010000000001</v>
      </c>
      <c r="Z444">
        <v>507.22</v>
      </c>
      <c r="AA444">
        <v>1949994</v>
      </c>
      <c r="AC444" s="1">
        <v>45569</v>
      </c>
      <c r="AD444">
        <v>283.86</v>
      </c>
      <c r="AE444">
        <v>287.89</v>
      </c>
      <c r="AF444">
        <v>281.47000000000003</v>
      </c>
      <c r="AG444">
        <v>287.75</v>
      </c>
      <c r="AH444">
        <v>6131284</v>
      </c>
      <c r="AJ444" s="1">
        <v>45569</v>
      </c>
      <c r="AK444">
        <v>179.958</v>
      </c>
      <c r="AL444">
        <v>183.65799999999999</v>
      </c>
      <c r="AM444">
        <v>179.27699999999999</v>
      </c>
      <c r="AN444">
        <v>183.536</v>
      </c>
      <c r="AO444">
        <v>5918130</v>
      </c>
      <c r="AQ444" s="1">
        <v>45569</v>
      </c>
      <c r="AR444">
        <v>164.71100000000001</v>
      </c>
      <c r="AS444">
        <v>165.98</v>
      </c>
      <c r="AT444">
        <v>163.50700000000001</v>
      </c>
      <c r="AU444">
        <v>165.619</v>
      </c>
      <c r="AV444">
        <v>4238504</v>
      </c>
      <c r="AX444" s="1">
        <v>45569</v>
      </c>
      <c r="AY444">
        <v>128.41999999999999</v>
      </c>
      <c r="AZ444">
        <v>129.93</v>
      </c>
      <c r="BA444">
        <v>127.27</v>
      </c>
      <c r="BB444">
        <v>129.85</v>
      </c>
      <c r="BC444">
        <v>2988440</v>
      </c>
      <c r="BE444" s="1">
        <v>45569</v>
      </c>
      <c r="BF444">
        <v>207.21</v>
      </c>
      <c r="BG444">
        <v>208.73</v>
      </c>
      <c r="BH444">
        <v>206.18</v>
      </c>
      <c r="BI444">
        <v>208.28</v>
      </c>
      <c r="BJ444">
        <v>2654939</v>
      </c>
      <c r="BL444" s="1">
        <v>45569</v>
      </c>
      <c r="BM444">
        <v>326.41000000000003</v>
      </c>
      <c r="BN444">
        <v>327.35000000000002</v>
      </c>
      <c r="BO444">
        <v>322.78050000000002</v>
      </c>
      <c r="BP444">
        <v>326.32</v>
      </c>
      <c r="BQ444">
        <v>1062031</v>
      </c>
      <c r="BS444" s="1">
        <v>45569</v>
      </c>
      <c r="BT444">
        <v>568.721</v>
      </c>
      <c r="BU444">
        <v>569.72400000000005</v>
      </c>
      <c r="BV444">
        <v>564.49699999999996</v>
      </c>
      <c r="BW444">
        <v>569.346</v>
      </c>
      <c r="BX444">
        <v>43279660</v>
      </c>
    </row>
    <row r="445" spans="1:76" x14ac:dyDescent="0.45">
      <c r="A445" s="1">
        <v>45572</v>
      </c>
      <c r="B445">
        <v>598.22</v>
      </c>
      <c r="C445">
        <v>602.95000000000005</v>
      </c>
      <c r="D445">
        <v>584.04</v>
      </c>
      <c r="E445">
        <v>584.78</v>
      </c>
      <c r="F445">
        <v>12014198</v>
      </c>
      <c r="H445" s="1">
        <v>45572</v>
      </c>
      <c r="I445">
        <v>182.95</v>
      </c>
      <c r="J445">
        <v>183.6</v>
      </c>
      <c r="K445">
        <v>180.25</v>
      </c>
      <c r="L445">
        <v>180.8</v>
      </c>
      <c r="M445">
        <v>42364201</v>
      </c>
      <c r="O445" s="1">
        <v>45572</v>
      </c>
      <c r="P445">
        <v>167.52799999999999</v>
      </c>
      <c r="Q445">
        <v>168.28700000000001</v>
      </c>
      <c r="R445">
        <v>162.56399999999999</v>
      </c>
      <c r="S445">
        <v>162.79300000000001</v>
      </c>
      <c r="T445">
        <v>22488884</v>
      </c>
      <c r="V445" s="1">
        <v>45572</v>
      </c>
      <c r="W445">
        <v>503.96</v>
      </c>
      <c r="X445">
        <v>504.87</v>
      </c>
      <c r="Y445">
        <v>486.4</v>
      </c>
      <c r="Z445">
        <v>487.3</v>
      </c>
      <c r="AA445">
        <v>4870534</v>
      </c>
      <c r="AC445" s="1">
        <v>45572</v>
      </c>
      <c r="AD445">
        <v>286.58</v>
      </c>
      <c r="AE445">
        <v>288.17</v>
      </c>
      <c r="AF445">
        <v>283.38</v>
      </c>
      <c r="AG445">
        <v>284.57</v>
      </c>
      <c r="AH445">
        <v>4794652</v>
      </c>
      <c r="AJ445" s="1">
        <v>45572</v>
      </c>
      <c r="AK445">
        <v>183.82400000000001</v>
      </c>
      <c r="AL445">
        <v>184.51</v>
      </c>
      <c r="AM445">
        <v>179.98599999999999</v>
      </c>
      <c r="AN445">
        <v>181.18799999999999</v>
      </c>
      <c r="AO445">
        <v>5618180</v>
      </c>
      <c r="AQ445" s="1">
        <v>45572</v>
      </c>
      <c r="AR445">
        <v>165.15100000000001</v>
      </c>
      <c r="AS445">
        <v>168.33199999999999</v>
      </c>
      <c r="AT445">
        <v>164.50299999999999</v>
      </c>
      <c r="AU445">
        <v>164.91399999999999</v>
      </c>
      <c r="AV445">
        <v>4663823</v>
      </c>
      <c r="AX445" s="1">
        <v>45572</v>
      </c>
      <c r="AY445">
        <v>129.08500000000001</v>
      </c>
      <c r="AZ445">
        <v>131.31</v>
      </c>
      <c r="BA445">
        <v>128.77000000000001</v>
      </c>
      <c r="BB445">
        <v>130.22999999999999</v>
      </c>
      <c r="BC445">
        <v>2847769</v>
      </c>
      <c r="BE445" s="1">
        <v>45572</v>
      </c>
      <c r="BF445">
        <v>207.7</v>
      </c>
      <c r="BG445">
        <v>210.08</v>
      </c>
      <c r="BH445">
        <v>207.405</v>
      </c>
      <c r="BI445">
        <v>208.33</v>
      </c>
      <c r="BJ445">
        <v>2651364</v>
      </c>
      <c r="BL445" s="1">
        <v>45572</v>
      </c>
      <c r="BM445">
        <v>325.20999999999998</v>
      </c>
      <c r="BN445">
        <v>328.2</v>
      </c>
      <c r="BO445">
        <v>321.14999999999998</v>
      </c>
      <c r="BP445">
        <v>324.57</v>
      </c>
      <c r="BQ445">
        <v>821490</v>
      </c>
      <c r="BS445" s="1">
        <v>45572</v>
      </c>
      <c r="BT445">
        <v>567.67700000000002</v>
      </c>
      <c r="BU445">
        <v>568.33299999999997</v>
      </c>
      <c r="BV445">
        <v>563.03700000000003</v>
      </c>
      <c r="BW445">
        <v>564.19899999999996</v>
      </c>
      <c r="BX445">
        <v>50283583</v>
      </c>
    </row>
    <row r="446" spans="1:76" x14ac:dyDescent="0.45">
      <c r="A446" s="1">
        <v>45573</v>
      </c>
      <c r="B446">
        <v>589.69000000000005</v>
      </c>
      <c r="C446">
        <v>593.55999999999995</v>
      </c>
      <c r="D446">
        <v>585.97</v>
      </c>
      <c r="E446">
        <v>592.89</v>
      </c>
      <c r="F446">
        <v>7857377</v>
      </c>
      <c r="H446" s="1">
        <v>45573</v>
      </c>
      <c r="I446">
        <v>181.91499999999999</v>
      </c>
      <c r="J446">
        <v>183.09</v>
      </c>
      <c r="K446">
        <v>180.92</v>
      </c>
      <c r="L446">
        <v>182.72</v>
      </c>
      <c r="M446">
        <v>26372086</v>
      </c>
      <c r="O446" s="1">
        <v>45573</v>
      </c>
      <c r="P446">
        <v>163.75200000000001</v>
      </c>
      <c r="Q446">
        <v>164.536</v>
      </c>
      <c r="R446">
        <v>162.684</v>
      </c>
      <c r="S446">
        <v>164.19200000000001</v>
      </c>
      <c r="T446">
        <v>23099175</v>
      </c>
      <c r="V446" s="1">
        <v>45573</v>
      </c>
      <c r="W446">
        <v>492.45</v>
      </c>
      <c r="X446">
        <v>500</v>
      </c>
      <c r="Y446">
        <v>486.4</v>
      </c>
      <c r="Z446">
        <v>496.24</v>
      </c>
      <c r="AA446">
        <v>3551609</v>
      </c>
      <c r="AC446" s="1">
        <v>45573</v>
      </c>
      <c r="AD446">
        <v>286</v>
      </c>
      <c r="AE446">
        <v>292.63</v>
      </c>
      <c r="AF446">
        <v>284.1035</v>
      </c>
      <c r="AG446">
        <v>291.57</v>
      </c>
      <c r="AH446">
        <v>5211209</v>
      </c>
      <c r="AJ446" s="1">
        <v>45573</v>
      </c>
      <c r="AK446">
        <v>185.19399999999999</v>
      </c>
      <c r="AL446">
        <v>188.6</v>
      </c>
      <c r="AM446">
        <v>183.85400000000001</v>
      </c>
      <c r="AN446">
        <v>184.4</v>
      </c>
      <c r="AO446">
        <v>5903845</v>
      </c>
      <c r="AQ446" s="1">
        <v>45573</v>
      </c>
      <c r="AR446">
        <v>165.315</v>
      </c>
      <c r="AS446">
        <v>168.47900000000001</v>
      </c>
      <c r="AT446">
        <v>165.315</v>
      </c>
      <c r="AU446">
        <v>167.41800000000001</v>
      </c>
      <c r="AV446">
        <v>4068310</v>
      </c>
      <c r="AX446" s="1">
        <v>45573</v>
      </c>
      <c r="AY446">
        <v>130.15</v>
      </c>
      <c r="AZ446">
        <v>134.43</v>
      </c>
      <c r="BA446">
        <v>130.15</v>
      </c>
      <c r="BB446">
        <v>132.5</v>
      </c>
      <c r="BC446">
        <v>3304421</v>
      </c>
      <c r="BE446" s="1">
        <v>45573</v>
      </c>
      <c r="BF446">
        <v>208.7</v>
      </c>
      <c r="BG446">
        <v>212.24</v>
      </c>
      <c r="BH446">
        <v>208.7</v>
      </c>
      <c r="BI446">
        <v>211.17</v>
      </c>
      <c r="BJ446">
        <v>3310491</v>
      </c>
      <c r="BL446" s="1">
        <v>45573</v>
      </c>
      <c r="BM446">
        <v>325.61</v>
      </c>
      <c r="BN446">
        <v>327.81</v>
      </c>
      <c r="BO446">
        <v>321.88</v>
      </c>
      <c r="BP446">
        <v>327.3</v>
      </c>
      <c r="BQ446">
        <v>717540</v>
      </c>
      <c r="BS446" s="1">
        <v>45573</v>
      </c>
      <c r="BT446">
        <v>566.80200000000002</v>
      </c>
      <c r="BU446">
        <v>570.14099999999996</v>
      </c>
      <c r="BV446">
        <v>565.91800000000001</v>
      </c>
      <c r="BW446">
        <v>569.53499999999997</v>
      </c>
      <c r="BX446">
        <v>37637385</v>
      </c>
    </row>
    <row r="447" spans="1:76" x14ac:dyDescent="0.45">
      <c r="A447" s="1">
        <v>45574</v>
      </c>
      <c r="B447">
        <v>593.99</v>
      </c>
      <c r="C447">
        <v>594.39</v>
      </c>
      <c r="D447">
        <v>581.61</v>
      </c>
      <c r="E447">
        <v>590.51</v>
      </c>
      <c r="F447">
        <v>9529707</v>
      </c>
      <c r="H447" s="1">
        <v>45574</v>
      </c>
      <c r="I447">
        <v>182.82</v>
      </c>
      <c r="J447">
        <v>185.845</v>
      </c>
      <c r="K447">
        <v>182.05</v>
      </c>
      <c r="L447">
        <v>185.17</v>
      </c>
      <c r="M447">
        <v>26343117</v>
      </c>
      <c r="O447" s="1">
        <v>45574</v>
      </c>
      <c r="P447">
        <v>163.26300000000001</v>
      </c>
      <c r="Q447">
        <v>164.65100000000001</v>
      </c>
      <c r="R447">
        <v>159.55699999999999</v>
      </c>
      <c r="S447">
        <v>161.67500000000001</v>
      </c>
      <c r="T447">
        <v>31217510</v>
      </c>
      <c r="V447" s="1">
        <v>45574</v>
      </c>
      <c r="W447">
        <v>495.88</v>
      </c>
      <c r="X447">
        <v>495.88</v>
      </c>
      <c r="Y447">
        <v>492.32</v>
      </c>
      <c r="Z447">
        <v>494.08</v>
      </c>
      <c r="AA447">
        <v>2869417</v>
      </c>
      <c r="AC447" s="1">
        <v>45574</v>
      </c>
      <c r="AD447">
        <v>290.82</v>
      </c>
      <c r="AE447">
        <v>291.57</v>
      </c>
      <c r="AF447">
        <v>287.08</v>
      </c>
      <c r="AG447">
        <v>287.92</v>
      </c>
      <c r="AH447">
        <v>4850952</v>
      </c>
      <c r="AJ447" s="1">
        <v>45574</v>
      </c>
      <c r="AK447">
        <v>184.392</v>
      </c>
      <c r="AL447">
        <v>188.68</v>
      </c>
      <c r="AM447">
        <v>183.19200000000001</v>
      </c>
      <c r="AN447">
        <v>187.73</v>
      </c>
      <c r="AO447">
        <v>5662135</v>
      </c>
      <c r="AQ447" s="1">
        <v>45574</v>
      </c>
      <c r="AR447">
        <v>167.25399999999999</v>
      </c>
      <c r="AS447">
        <v>170.251</v>
      </c>
      <c r="AT447">
        <v>167.185</v>
      </c>
      <c r="AU447">
        <v>169.745</v>
      </c>
      <c r="AV447">
        <v>3892402</v>
      </c>
      <c r="AX447" s="1">
        <v>45574</v>
      </c>
      <c r="AY447">
        <v>133.4</v>
      </c>
      <c r="AZ447">
        <v>135.76</v>
      </c>
      <c r="BA447">
        <v>132.84</v>
      </c>
      <c r="BB447">
        <v>135.49</v>
      </c>
      <c r="BC447">
        <v>3731800</v>
      </c>
      <c r="BE447" s="1">
        <v>45574</v>
      </c>
      <c r="BF447">
        <v>211.17</v>
      </c>
      <c r="BG447">
        <v>213.47</v>
      </c>
      <c r="BH447">
        <v>210.51</v>
      </c>
      <c r="BI447">
        <v>212.09</v>
      </c>
      <c r="BJ447">
        <v>2243572</v>
      </c>
      <c r="BL447" s="1">
        <v>45574</v>
      </c>
      <c r="BM447">
        <v>326.8</v>
      </c>
      <c r="BN447">
        <v>334.32</v>
      </c>
      <c r="BO447">
        <v>324.51</v>
      </c>
      <c r="BP447">
        <v>334.02</v>
      </c>
      <c r="BQ447">
        <v>681315</v>
      </c>
      <c r="BS447" s="1">
        <v>45574</v>
      </c>
      <c r="BT447">
        <v>569.52499999999998</v>
      </c>
      <c r="BU447">
        <v>574.04700000000003</v>
      </c>
      <c r="BV447">
        <v>568.91899999999998</v>
      </c>
      <c r="BW447">
        <v>573.47900000000004</v>
      </c>
      <c r="BX447">
        <v>38154213</v>
      </c>
    </row>
    <row r="448" spans="1:76" x14ac:dyDescent="0.45">
      <c r="A448" s="1">
        <v>45575</v>
      </c>
      <c r="B448">
        <v>587.57000000000005</v>
      </c>
      <c r="C448">
        <v>590.23</v>
      </c>
      <c r="D448">
        <v>582.52</v>
      </c>
      <c r="E448">
        <v>583.83000000000004</v>
      </c>
      <c r="F448">
        <v>7740449</v>
      </c>
      <c r="H448" s="1">
        <v>45575</v>
      </c>
      <c r="I448">
        <v>187.13</v>
      </c>
      <c r="J448">
        <v>188.13399999999999</v>
      </c>
      <c r="K448">
        <v>185.83</v>
      </c>
      <c r="L448">
        <v>186.65</v>
      </c>
      <c r="M448">
        <v>27785043</v>
      </c>
      <c r="O448" s="1">
        <v>45575</v>
      </c>
      <c r="P448">
        <v>160.68600000000001</v>
      </c>
      <c r="Q448">
        <v>162.88300000000001</v>
      </c>
      <c r="R448">
        <v>160.21100000000001</v>
      </c>
      <c r="S448">
        <v>161.89400000000001</v>
      </c>
      <c r="T448">
        <v>14160278</v>
      </c>
      <c r="V448" s="1">
        <v>45575</v>
      </c>
      <c r="W448">
        <v>490.54</v>
      </c>
      <c r="X448">
        <v>506.45</v>
      </c>
      <c r="Y448">
        <v>489.35</v>
      </c>
      <c r="Z448">
        <v>503.57</v>
      </c>
      <c r="AA448">
        <v>2775102</v>
      </c>
      <c r="AC448" s="1">
        <v>45575</v>
      </c>
      <c r="AD448">
        <v>287.92</v>
      </c>
      <c r="AE448">
        <v>290.23</v>
      </c>
      <c r="AF448">
        <v>284.62</v>
      </c>
      <c r="AG448">
        <v>290.17</v>
      </c>
      <c r="AH448">
        <v>3965512</v>
      </c>
      <c r="AJ448" s="1">
        <v>45575</v>
      </c>
      <c r="AK448">
        <v>186.642</v>
      </c>
      <c r="AL448">
        <v>189.8</v>
      </c>
      <c r="AM448">
        <v>186.58600000000001</v>
      </c>
      <c r="AN448">
        <v>188.92599999999999</v>
      </c>
      <c r="AO448">
        <v>5552335</v>
      </c>
      <c r="AQ448" s="1">
        <v>45575</v>
      </c>
      <c r="AR448">
        <v>169.626</v>
      </c>
      <c r="AS448">
        <v>170.376</v>
      </c>
      <c r="AT448">
        <v>168.76599999999999</v>
      </c>
      <c r="AU448">
        <v>169.595</v>
      </c>
      <c r="AV448">
        <v>3146620</v>
      </c>
      <c r="AX448" s="1">
        <v>45575</v>
      </c>
      <c r="AY448">
        <v>135.55000000000001</v>
      </c>
      <c r="AZ448">
        <v>136.37</v>
      </c>
      <c r="BA448">
        <v>132.52000000000001</v>
      </c>
      <c r="BB448">
        <v>132.81</v>
      </c>
      <c r="BC448">
        <v>3060026</v>
      </c>
      <c r="BE448" s="1">
        <v>45575</v>
      </c>
      <c r="BF448">
        <v>213.46</v>
      </c>
      <c r="BG448">
        <v>215.17500000000001</v>
      </c>
      <c r="BH448">
        <v>210.94</v>
      </c>
      <c r="BI448">
        <v>211.45</v>
      </c>
      <c r="BJ448">
        <v>2601806</v>
      </c>
      <c r="BL448" s="1">
        <v>45575</v>
      </c>
      <c r="BM448">
        <v>334.02</v>
      </c>
      <c r="BN448">
        <v>338.8</v>
      </c>
      <c r="BO448">
        <v>328.59</v>
      </c>
      <c r="BP448">
        <v>328.78</v>
      </c>
      <c r="BQ448">
        <v>813569</v>
      </c>
      <c r="BS448" s="1">
        <v>45575</v>
      </c>
      <c r="BT448">
        <v>572.11800000000005</v>
      </c>
      <c r="BU448">
        <v>573.91700000000003</v>
      </c>
      <c r="BV448">
        <v>570.846</v>
      </c>
      <c r="BW448">
        <v>572.476</v>
      </c>
      <c r="BX448">
        <v>44419765</v>
      </c>
    </row>
    <row r="449" spans="1:76" x14ac:dyDescent="0.45">
      <c r="A449" s="1">
        <v>45576</v>
      </c>
      <c r="B449">
        <v>584.83000000000004</v>
      </c>
      <c r="C449">
        <v>591.21</v>
      </c>
      <c r="D449">
        <v>582.71</v>
      </c>
      <c r="E449">
        <v>589.95000000000005</v>
      </c>
      <c r="F449">
        <v>8587051</v>
      </c>
      <c r="H449" s="1">
        <v>45576</v>
      </c>
      <c r="I449">
        <v>186.63</v>
      </c>
      <c r="J449">
        <v>189.92840000000001</v>
      </c>
      <c r="K449">
        <v>186.3</v>
      </c>
      <c r="L449">
        <v>188.82</v>
      </c>
      <c r="M449">
        <v>25751557</v>
      </c>
      <c r="O449" s="1">
        <v>45576</v>
      </c>
      <c r="P449">
        <v>161.94399999999999</v>
      </c>
      <c r="Q449">
        <v>163.71199999999999</v>
      </c>
      <c r="R449">
        <v>161.05000000000001</v>
      </c>
      <c r="S449">
        <v>163.053</v>
      </c>
      <c r="T449">
        <v>15361836</v>
      </c>
      <c r="V449" s="1">
        <v>45576</v>
      </c>
      <c r="W449">
        <v>504.78</v>
      </c>
      <c r="X449">
        <v>507.97989999999999</v>
      </c>
      <c r="Y449">
        <v>494.9</v>
      </c>
      <c r="Z449">
        <v>495.42</v>
      </c>
      <c r="AA449">
        <v>2992409</v>
      </c>
      <c r="AC449" s="1">
        <v>45576</v>
      </c>
      <c r="AD449">
        <v>289.20999999999998</v>
      </c>
      <c r="AE449">
        <v>290.24</v>
      </c>
      <c r="AF449">
        <v>286.3</v>
      </c>
      <c r="AG449">
        <v>288.10000000000002</v>
      </c>
      <c r="AH449">
        <v>3597035</v>
      </c>
      <c r="AJ449" s="1">
        <v>45576</v>
      </c>
      <c r="AK449">
        <v>188.56399999999999</v>
      </c>
      <c r="AL449">
        <v>189.35400000000001</v>
      </c>
      <c r="AM449">
        <v>187.41800000000001</v>
      </c>
      <c r="AN449">
        <v>187.71799999999999</v>
      </c>
      <c r="AO449">
        <v>4270435</v>
      </c>
      <c r="AQ449" s="1">
        <v>45576</v>
      </c>
      <c r="AR449">
        <v>170.06100000000001</v>
      </c>
      <c r="AS449">
        <v>171.19200000000001</v>
      </c>
      <c r="AT449">
        <v>169.18600000000001</v>
      </c>
      <c r="AU449">
        <v>169.45699999999999</v>
      </c>
      <c r="AV449">
        <v>3161311</v>
      </c>
      <c r="AX449" s="1">
        <v>45576</v>
      </c>
      <c r="AY449">
        <v>132.30000000000001</v>
      </c>
      <c r="AZ449">
        <v>135.35499999999999</v>
      </c>
      <c r="BA449">
        <v>132.30000000000001</v>
      </c>
      <c r="BB449">
        <v>134.4</v>
      </c>
      <c r="BC449">
        <v>2714747</v>
      </c>
      <c r="BE449" s="1">
        <v>45576</v>
      </c>
      <c r="BF449">
        <v>212.66</v>
      </c>
      <c r="BG449">
        <v>213.84</v>
      </c>
      <c r="BH449">
        <v>212.17</v>
      </c>
      <c r="BI449">
        <v>213.04</v>
      </c>
      <c r="BJ449">
        <v>1778597</v>
      </c>
      <c r="BL449" s="1">
        <v>45576</v>
      </c>
      <c r="BM449">
        <v>329.43</v>
      </c>
      <c r="BN449">
        <v>331.8</v>
      </c>
      <c r="BO449">
        <v>325.74</v>
      </c>
      <c r="BP449">
        <v>326.05</v>
      </c>
      <c r="BQ449">
        <v>495932</v>
      </c>
      <c r="BS449" s="1">
        <v>45576</v>
      </c>
      <c r="BT449">
        <v>572.39700000000005</v>
      </c>
      <c r="BU449">
        <v>576.65</v>
      </c>
      <c r="BV449">
        <v>572.25800000000004</v>
      </c>
      <c r="BW449">
        <v>575.904</v>
      </c>
      <c r="BX449">
        <v>42537763</v>
      </c>
    </row>
    <row r="450" spans="1:76" x14ac:dyDescent="0.45">
      <c r="A450" s="1">
        <v>45579</v>
      </c>
      <c r="B450">
        <v>594.22</v>
      </c>
      <c r="C450">
        <v>600.1</v>
      </c>
      <c r="D450">
        <v>589.96</v>
      </c>
      <c r="E450">
        <v>590.41999999999996</v>
      </c>
      <c r="F450">
        <v>8251971</v>
      </c>
      <c r="H450" s="1">
        <v>45579</v>
      </c>
      <c r="I450">
        <v>189.78</v>
      </c>
      <c r="J450">
        <v>189.83</v>
      </c>
      <c r="K450">
        <v>187.36</v>
      </c>
      <c r="L450">
        <v>187.54</v>
      </c>
      <c r="M450">
        <v>22614407</v>
      </c>
      <c r="O450" s="1">
        <v>45579</v>
      </c>
      <c r="P450">
        <v>163.453</v>
      </c>
      <c r="Q450">
        <v>166.036</v>
      </c>
      <c r="R450">
        <v>163.21299999999999</v>
      </c>
      <c r="S450">
        <v>164.77099999999999</v>
      </c>
      <c r="T450">
        <v>19037934</v>
      </c>
      <c r="V450" s="1">
        <v>45579</v>
      </c>
      <c r="W450">
        <v>501.8</v>
      </c>
      <c r="X450">
        <v>514.26</v>
      </c>
      <c r="Y450">
        <v>500.41</v>
      </c>
      <c r="Z450">
        <v>509.65</v>
      </c>
      <c r="AA450">
        <v>3411497</v>
      </c>
      <c r="AC450" s="1">
        <v>45579</v>
      </c>
      <c r="AD450">
        <v>289.92</v>
      </c>
      <c r="AE450">
        <v>292.44990000000001</v>
      </c>
      <c r="AF450">
        <v>288.25</v>
      </c>
      <c r="AG450">
        <v>291.64</v>
      </c>
      <c r="AH450">
        <v>3642540</v>
      </c>
      <c r="AJ450" s="1">
        <v>45579</v>
      </c>
      <c r="AK450">
        <v>189.47800000000001</v>
      </c>
      <c r="AL450">
        <v>189.91900000000001</v>
      </c>
      <c r="AM450">
        <v>187.18199999999999</v>
      </c>
      <c r="AN450">
        <v>188.93799999999999</v>
      </c>
      <c r="AO450">
        <v>2836830</v>
      </c>
      <c r="AQ450" s="1">
        <v>45579</v>
      </c>
      <c r="AR450">
        <v>169.959</v>
      </c>
      <c r="AS450">
        <v>170.78100000000001</v>
      </c>
      <c r="AT450">
        <v>169.43199999999999</v>
      </c>
      <c r="AU450">
        <v>169.971</v>
      </c>
      <c r="AV450">
        <v>3534063</v>
      </c>
      <c r="AX450" s="1">
        <v>45579</v>
      </c>
      <c r="AY450">
        <v>133.97</v>
      </c>
      <c r="AZ450">
        <v>134.97999999999999</v>
      </c>
      <c r="BA450">
        <v>133.41999999999999</v>
      </c>
      <c r="BB450">
        <v>134.79</v>
      </c>
      <c r="BC450">
        <v>2313963</v>
      </c>
      <c r="BE450" s="1">
        <v>45579</v>
      </c>
      <c r="BF450">
        <v>214</v>
      </c>
      <c r="BG450">
        <v>216.25</v>
      </c>
      <c r="BH450">
        <v>213.73</v>
      </c>
      <c r="BI450">
        <v>215.91</v>
      </c>
      <c r="BJ450">
        <v>2655787</v>
      </c>
      <c r="BL450" s="1">
        <v>45579</v>
      </c>
      <c r="BM450">
        <v>326.49</v>
      </c>
      <c r="BN450">
        <v>333.27</v>
      </c>
      <c r="BO450">
        <v>323.72320000000002</v>
      </c>
      <c r="BP450">
        <v>331.8</v>
      </c>
      <c r="BQ450">
        <v>593121</v>
      </c>
      <c r="BS450" s="1">
        <v>45579</v>
      </c>
      <c r="BT450">
        <v>577.53399999999999</v>
      </c>
      <c r="BU450">
        <v>581.55799999999999</v>
      </c>
      <c r="BV450">
        <v>577.04700000000003</v>
      </c>
      <c r="BW450">
        <v>580.61400000000003</v>
      </c>
      <c r="BX450">
        <v>36448366</v>
      </c>
    </row>
    <row r="451" spans="1:76" x14ac:dyDescent="0.45">
      <c r="A451" s="1">
        <v>45580</v>
      </c>
      <c r="B451">
        <v>590.16</v>
      </c>
      <c r="C451">
        <v>590.61</v>
      </c>
      <c r="D451">
        <v>580.14300000000003</v>
      </c>
      <c r="E451">
        <v>586.27</v>
      </c>
      <c r="F451">
        <v>9564236</v>
      </c>
      <c r="H451" s="1">
        <v>45580</v>
      </c>
      <c r="I451">
        <v>187.63</v>
      </c>
      <c r="J451">
        <v>188.41</v>
      </c>
      <c r="K451">
        <v>184.58</v>
      </c>
      <c r="L451">
        <v>187.69</v>
      </c>
      <c r="M451">
        <v>32178925</v>
      </c>
      <c r="O451" s="1">
        <v>45580</v>
      </c>
      <c r="P451">
        <v>165.595</v>
      </c>
      <c r="Q451">
        <v>167.488</v>
      </c>
      <c r="R451">
        <v>164.43700000000001</v>
      </c>
      <c r="S451">
        <v>165.27099999999999</v>
      </c>
      <c r="T451">
        <v>20270399</v>
      </c>
      <c r="V451" s="1">
        <v>45580</v>
      </c>
      <c r="W451">
        <v>513.82000000000005</v>
      </c>
      <c r="X451">
        <v>517.77200000000005</v>
      </c>
      <c r="Y451">
        <v>506.8</v>
      </c>
      <c r="Z451">
        <v>508.03</v>
      </c>
      <c r="AA451">
        <v>3605675</v>
      </c>
      <c r="AC451" s="1">
        <v>45580</v>
      </c>
      <c r="AD451">
        <v>293.45999999999998</v>
      </c>
      <c r="AE451">
        <v>293.58</v>
      </c>
      <c r="AF451">
        <v>288.00040000000001</v>
      </c>
      <c r="AG451">
        <v>288.35000000000002</v>
      </c>
      <c r="AH451">
        <v>3850782</v>
      </c>
      <c r="AJ451" s="1">
        <v>45580</v>
      </c>
      <c r="AK451">
        <v>189.05600000000001</v>
      </c>
      <c r="AL451">
        <v>189.45</v>
      </c>
      <c r="AM451">
        <v>185.333</v>
      </c>
      <c r="AN451">
        <v>185.59200000000001</v>
      </c>
      <c r="AO451">
        <v>5407930</v>
      </c>
      <c r="AQ451" s="1">
        <v>45580</v>
      </c>
      <c r="AR451">
        <v>169.20500000000001</v>
      </c>
      <c r="AS451">
        <v>172.876</v>
      </c>
      <c r="AT451">
        <v>169.05199999999999</v>
      </c>
      <c r="AU451">
        <v>170.36699999999999</v>
      </c>
      <c r="AV451">
        <v>4621369</v>
      </c>
      <c r="AX451" s="1">
        <v>45580</v>
      </c>
      <c r="AY451">
        <v>133.51</v>
      </c>
      <c r="AZ451">
        <v>134</v>
      </c>
      <c r="BA451">
        <v>132.30000000000001</v>
      </c>
      <c r="BB451">
        <v>133.27000000000001</v>
      </c>
      <c r="BC451">
        <v>3502678</v>
      </c>
      <c r="BE451" s="1">
        <v>45580</v>
      </c>
      <c r="BF451">
        <v>215.91</v>
      </c>
      <c r="BG451">
        <v>218.33</v>
      </c>
      <c r="BH451">
        <v>215.64</v>
      </c>
      <c r="BI451">
        <v>217.03</v>
      </c>
      <c r="BJ451">
        <v>3382516</v>
      </c>
      <c r="BL451" s="1">
        <v>45580</v>
      </c>
      <c r="BM451">
        <v>330.56</v>
      </c>
      <c r="BN451">
        <v>338.48500000000001</v>
      </c>
      <c r="BO451">
        <v>328.815</v>
      </c>
      <c r="BP451">
        <v>331.94</v>
      </c>
      <c r="BQ451">
        <v>775598</v>
      </c>
      <c r="BS451" s="1">
        <v>45580</v>
      </c>
      <c r="BT451">
        <v>580.88300000000004</v>
      </c>
      <c r="BU451">
        <v>581.19000000000005</v>
      </c>
      <c r="BV451">
        <v>574.87599999999998</v>
      </c>
      <c r="BW451">
        <v>576.10299999999995</v>
      </c>
      <c r="BX451">
        <v>54549583</v>
      </c>
    </row>
    <row r="452" spans="1:76" x14ac:dyDescent="0.45">
      <c r="A452" s="1">
        <v>45581</v>
      </c>
      <c r="B452">
        <v>581.39499999999998</v>
      </c>
      <c r="C452">
        <v>582.08000000000004</v>
      </c>
      <c r="D452">
        <v>574.03</v>
      </c>
      <c r="E452">
        <v>576.79</v>
      </c>
      <c r="F452">
        <v>11268384</v>
      </c>
      <c r="H452" s="1">
        <v>45581</v>
      </c>
      <c r="I452">
        <v>187.05</v>
      </c>
      <c r="J452">
        <v>187.78</v>
      </c>
      <c r="K452">
        <v>185.61</v>
      </c>
      <c r="L452">
        <v>186.89</v>
      </c>
      <c r="M452">
        <v>23456812</v>
      </c>
      <c r="O452" s="1">
        <v>45581</v>
      </c>
      <c r="P452">
        <v>164.34200000000001</v>
      </c>
      <c r="Q452">
        <v>165.61</v>
      </c>
      <c r="R452">
        <v>163.553</v>
      </c>
      <c r="S452">
        <v>164.971</v>
      </c>
      <c r="T452">
        <v>16424832</v>
      </c>
      <c r="V452" s="1">
        <v>45581</v>
      </c>
      <c r="W452">
        <v>506.39</v>
      </c>
      <c r="X452">
        <v>506.84</v>
      </c>
      <c r="Y452">
        <v>500.25</v>
      </c>
      <c r="Z452">
        <v>502.54</v>
      </c>
      <c r="AA452">
        <v>1859116</v>
      </c>
      <c r="AC452" s="1">
        <v>45581</v>
      </c>
      <c r="AD452">
        <v>287.55</v>
      </c>
      <c r="AE452">
        <v>290.92</v>
      </c>
      <c r="AF452">
        <v>284.23</v>
      </c>
      <c r="AG452">
        <v>290.86</v>
      </c>
      <c r="AH452">
        <v>3496969</v>
      </c>
      <c r="AJ452" s="1">
        <v>45581</v>
      </c>
      <c r="AK452">
        <v>184.99199999999999</v>
      </c>
      <c r="AL452">
        <v>185.4</v>
      </c>
      <c r="AM452">
        <v>182.40600000000001</v>
      </c>
      <c r="AN452">
        <v>183.774</v>
      </c>
      <c r="AO452">
        <v>5055960</v>
      </c>
      <c r="AQ452" s="1">
        <v>45581</v>
      </c>
      <c r="AR452">
        <v>170.077</v>
      </c>
      <c r="AS452">
        <v>172.273</v>
      </c>
      <c r="AT452">
        <v>169.22399999999999</v>
      </c>
      <c r="AU452">
        <v>171.535</v>
      </c>
      <c r="AV452">
        <v>3136203</v>
      </c>
      <c r="AX452" s="1">
        <v>45581</v>
      </c>
      <c r="AY452">
        <v>134.72999999999999</v>
      </c>
      <c r="AZ452">
        <v>137.39500000000001</v>
      </c>
      <c r="BA452">
        <v>134.32</v>
      </c>
      <c r="BB452">
        <v>135.15</v>
      </c>
      <c r="BC452">
        <v>3691540</v>
      </c>
      <c r="BE452" s="1">
        <v>45581</v>
      </c>
      <c r="BF452">
        <v>216.26</v>
      </c>
      <c r="BG452">
        <v>220.6902</v>
      </c>
      <c r="BH452">
        <v>216.09</v>
      </c>
      <c r="BI452">
        <v>219.76</v>
      </c>
      <c r="BJ452">
        <v>2730275</v>
      </c>
      <c r="BL452" s="1">
        <v>45581</v>
      </c>
      <c r="BM452">
        <v>331.43</v>
      </c>
      <c r="BN452">
        <v>336.19499999999999</v>
      </c>
      <c r="BO452">
        <v>330.12</v>
      </c>
      <c r="BP452">
        <v>330.22</v>
      </c>
      <c r="BQ452">
        <v>607704</v>
      </c>
      <c r="BS452" s="1">
        <v>45581</v>
      </c>
      <c r="BT452">
        <v>576.10299999999995</v>
      </c>
      <c r="BU452">
        <v>579.13300000000004</v>
      </c>
      <c r="BV452">
        <v>575.28800000000001</v>
      </c>
      <c r="BW452">
        <v>578.60699999999997</v>
      </c>
      <c r="BX452">
        <v>30921537</v>
      </c>
    </row>
    <row r="453" spans="1:76" x14ac:dyDescent="0.45">
      <c r="A453" s="1">
        <v>45582</v>
      </c>
      <c r="B453">
        <v>583.33000000000004</v>
      </c>
      <c r="C453">
        <v>584.97</v>
      </c>
      <c r="D453">
        <v>575.20000000000005</v>
      </c>
      <c r="E453">
        <v>576.92999999999995</v>
      </c>
      <c r="F453">
        <v>8701158</v>
      </c>
      <c r="H453" s="1">
        <v>45582</v>
      </c>
      <c r="I453">
        <v>188.22</v>
      </c>
      <c r="J453">
        <v>188.94</v>
      </c>
      <c r="K453">
        <v>186</v>
      </c>
      <c r="L453">
        <v>187.53</v>
      </c>
      <c r="M453">
        <v>25039414</v>
      </c>
      <c r="O453" s="1">
        <v>45582</v>
      </c>
      <c r="P453">
        <v>165.54</v>
      </c>
      <c r="Q453">
        <v>166.18</v>
      </c>
      <c r="R453">
        <v>162.57400000000001</v>
      </c>
      <c r="S453">
        <v>162.74299999999999</v>
      </c>
      <c r="T453">
        <v>21477982</v>
      </c>
      <c r="V453" s="1">
        <v>45582</v>
      </c>
      <c r="W453">
        <v>506.51</v>
      </c>
      <c r="X453">
        <v>507.5</v>
      </c>
      <c r="Y453">
        <v>495.23</v>
      </c>
      <c r="Z453">
        <v>496.83</v>
      </c>
      <c r="AA453">
        <v>2769241</v>
      </c>
      <c r="AC453" s="1">
        <v>45582</v>
      </c>
      <c r="AD453">
        <v>291.95999999999998</v>
      </c>
      <c r="AE453">
        <v>293.33999999999997</v>
      </c>
      <c r="AF453">
        <v>290.10000000000002</v>
      </c>
      <c r="AG453">
        <v>291.11</v>
      </c>
      <c r="AH453">
        <v>2830025</v>
      </c>
      <c r="AJ453" s="1">
        <v>45582</v>
      </c>
      <c r="AK453">
        <v>186.55600000000001</v>
      </c>
      <c r="AL453">
        <v>186.62</v>
      </c>
      <c r="AM453">
        <v>183.02199999999999</v>
      </c>
      <c r="AN453">
        <v>183.42400000000001</v>
      </c>
      <c r="AO453">
        <v>3577610</v>
      </c>
      <c r="AQ453" s="1">
        <v>45582</v>
      </c>
      <c r="AR453">
        <v>172.434</v>
      </c>
      <c r="AS453">
        <v>173.81700000000001</v>
      </c>
      <c r="AT453">
        <v>172.31700000000001</v>
      </c>
      <c r="AU453">
        <v>172.86099999999999</v>
      </c>
      <c r="AV453">
        <v>3759858</v>
      </c>
      <c r="AX453" s="1">
        <v>45582</v>
      </c>
      <c r="AY453">
        <v>135.69999999999999</v>
      </c>
      <c r="AZ453">
        <v>136.65</v>
      </c>
      <c r="BA453">
        <v>135.11000000000001</v>
      </c>
      <c r="BB453">
        <v>136.02000000000001</v>
      </c>
      <c r="BC453">
        <v>3813990</v>
      </c>
      <c r="BE453" s="1">
        <v>45582</v>
      </c>
      <c r="BF453">
        <v>220.67</v>
      </c>
      <c r="BG453">
        <v>222.73</v>
      </c>
      <c r="BH453">
        <v>219.9</v>
      </c>
      <c r="BI453">
        <v>221.95</v>
      </c>
      <c r="BJ453">
        <v>3177735</v>
      </c>
      <c r="BL453" s="1">
        <v>45582</v>
      </c>
      <c r="BM453">
        <v>332.26</v>
      </c>
      <c r="BN453">
        <v>332.26</v>
      </c>
      <c r="BO453">
        <v>324.52</v>
      </c>
      <c r="BP453">
        <v>327.52999999999997</v>
      </c>
      <c r="BQ453">
        <v>780415</v>
      </c>
      <c r="BS453" s="1">
        <v>45582</v>
      </c>
      <c r="BT453">
        <v>582.19399999999996</v>
      </c>
      <c r="BU453">
        <v>582.40300000000002</v>
      </c>
      <c r="BV453">
        <v>578.46799999999996</v>
      </c>
      <c r="BW453">
        <v>578.65700000000004</v>
      </c>
      <c r="BX453">
        <v>34613227</v>
      </c>
    </row>
    <row r="454" spans="1:76" x14ac:dyDescent="0.45">
      <c r="A454" s="1">
        <v>45583</v>
      </c>
      <c r="B454">
        <v>581.1</v>
      </c>
      <c r="C454">
        <v>583.96749999999997</v>
      </c>
      <c r="D454">
        <v>575.25</v>
      </c>
      <c r="E454">
        <v>576.47</v>
      </c>
      <c r="F454">
        <v>7694274</v>
      </c>
      <c r="H454" s="1">
        <v>45583</v>
      </c>
      <c r="I454">
        <v>187.15</v>
      </c>
      <c r="J454">
        <v>190.74</v>
      </c>
      <c r="K454">
        <v>186.28</v>
      </c>
      <c r="L454">
        <v>188.99</v>
      </c>
      <c r="M454">
        <v>37417670</v>
      </c>
      <c r="O454" s="1">
        <v>45583</v>
      </c>
      <c r="P454">
        <v>163.00299999999999</v>
      </c>
      <c r="Q454">
        <v>164.52099999999999</v>
      </c>
      <c r="R454">
        <v>162.893</v>
      </c>
      <c r="S454">
        <v>163.233</v>
      </c>
      <c r="T454">
        <v>19780304</v>
      </c>
      <c r="V454" s="1">
        <v>45583</v>
      </c>
      <c r="W454">
        <v>491.29</v>
      </c>
      <c r="X454">
        <v>499</v>
      </c>
      <c r="Y454">
        <v>491.05009999999999</v>
      </c>
      <c r="Z454">
        <v>494.9</v>
      </c>
      <c r="AA454">
        <v>2011121</v>
      </c>
      <c r="AC454" s="1">
        <v>45583</v>
      </c>
      <c r="AD454">
        <v>292.04000000000002</v>
      </c>
      <c r="AE454">
        <v>294.70999999999998</v>
      </c>
      <c r="AF454">
        <v>290.14999999999998</v>
      </c>
      <c r="AG454">
        <v>292.94</v>
      </c>
      <c r="AH454">
        <v>3087902</v>
      </c>
      <c r="AJ454" s="1">
        <v>45583</v>
      </c>
      <c r="AK454">
        <v>184.2</v>
      </c>
      <c r="AL454">
        <v>185.63200000000001</v>
      </c>
      <c r="AM454">
        <v>183.42400000000001</v>
      </c>
      <c r="AN454">
        <v>184.35</v>
      </c>
      <c r="AO454">
        <v>7113300</v>
      </c>
      <c r="AQ454" s="1">
        <v>45583</v>
      </c>
      <c r="AR454">
        <v>172.86099999999999</v>
      </c>
      <c r="AS454">
        <v>173.137</v>
      </c>
      <c r="AT454">
        <v>171.42500000000001</v>
      </c>
      <c r="AU454">
        <v>172.072</v>
      </c>
      <c r="AV454">
        <v>3694395</v>
      </c>
      <c r="AX454" s="1">
        <v>45583</v>
      </c>
      <c r="AY454">
        <v>136.81</v>
      </c>
      <c r="AZ454">
        <v>136.88999999999999</v>
      </c>
      <c r="BA454">
        <v>135.16</v>
      </c>
      <c r="BB454">
        <v>136.44999999999999</v>
      </c>
      <c r="BC454">
        <v>2391131</v>
      </c>
      <c r="BE454" s="1">
        <v>45583</v>
      </c>
      <c r="BF454">
        <v>221.5</v>
      </c>
      <c r="BG454">
        <v>223.45</v>
      </c>
      <c r="BH454">
        <v>220.91</v>
      </c>
      <c r="BI454">
        <v>223.21</v>
      </c>
      <c r="BJ454">
        <v>3334391</v>
      </c>
      <c r="BL454" s="1">
        <v>45583</v>
      </c>
      <c r="BM454">
        <v>328.05</v>
      </c>
      <c r="BN454">
        <v>329.53</v>
      </c>
      <c r="BO454">
        <v>324.2</v>
      </c>
      <c r="BP454">
        <v>325.61</v>
      </c>
      <c r="BQ454">
        <v>931900</v>
      </c>
      <c r="BS454" s="1">
        <v>45583</v>
      </c>
      <c r="BT454">
        <v>580.36599999999999</v>
      </c>
      <c r="BU454">
        <v>581.678</v>
      </c>
      <c r="BV454">
        <v>578.88499999999999</v>
      </c>
      <c r="BW454">
        <v>580.88300000000004</v>
      </c>
      <c r="BX454">
        <v>37655608</v>
      </c>
    </row>
    <row r="455" spans="1:76" x14ac:dyDescent="0.45">
      <c r="A455" s="1">
        <v>45586</v>
      </c>
      <c r="B455">
        <v>576.03</v>
      </c>
      <c r="C455">
        <v>577.23990000000003</v>
      </c>
      <c r="D455">
        <v>569.11</v>
      </c>
      <c r="E455">
        <v>575.16</v>
      </c>
      <c r="F455">
        <v>8171879</v>
      </c>
      <c r="H455" s="1">
        <v>45586</v>
      </c>
      <c r="I455">
        <v>188.05</v>
      </c>
      <c r="J455">
        <v>189.46</v>
      </c>
      <c r="K455">
        <v>186.4</v>
      </c>
      <c r="L455">
        <v>189.07</v>
      </c>
      <c r="M455">
        <v>24639393</v>
      </c>
      <c r="O455" s="1">
        <v>45586</v>
      </c>
      <c r="P455">
        <v>162.76300000000001</v>
      </c>
      <c r="Q455">
        <v>164.31200000000001</v>
      </c>
      <c r="R455">
        <v>162.434</v>
      </c>
      <c r="S455">
        <v>163.88200000000001</v>
      </c>
      <c r="T455">
        <v>20970461</v>
      </c>
      <c r="V455" s="1">
        <v>45586</v>
      </c>
      <c r="W455">
        <v>492.96</v>
      </c>
      <c r="X455">
        <v>500.6499</v>
      </c>
      <c r="Y455">
        <v>492.96</v>
      </c>
      <c r="Z455">
        <v>497.71</v>
      </c>
      <c r="AA455">
        <v>1679657</v>
      </c>
      <c r="AC455" s="1">
        <v>45586</v>
      </c>
      <c r="AD455">
        <v>289</v>
      </c>
      <c r="AE455">
        <v>292.92</v>
      </c>
      <c r="AF455">
        <v>288.04000000000002</v>
      </c>
      <c r="AG455">
        <v>291.29000000000002</v>
      </c>
      <c r="AH455">
        <v>2712571</v>
      </c>
      <c r="AJ455" s="1">
        <v>45586</v>
      </c>
      <c r="AK455">
        <v>180.4</v>
      </c>
      <c r="AL455">
        <v>183.726</v>
      </c>
      <c r="AM455">
        <v>179.95400000000001</v>
      </c>
      <c r="AN455">
        <v>183.66800000000001</v>
      </c>
      <c r="AO455">
        <v>7085840</v>
      </c>
      <c r="AQ455" s="1">
        <v>45586</v>
      </c>
      <c r="AR455">
        <v>170.97900000000001</v>
      </c>
      <c r="AS455">
        <v>173.07</v>
      </c>
      <c r="AT455">
        <v>170.97900000000001</v>
      </c>
      <c r="AU455">
        <v>172.58099999999999</v>
      </c>
      <c r="AV455">
        <v>3345436</v>
      </c>
      <c r="AX455" s="1">
        <v>45586</v>
      </c>
      <c r="AY455">
        <v>135.66</v>
      </c>
      <c r="AZ455">
        <v>137.99</v>
      </c>
      <c r="BA455">
        <v>135.13</v>
      </c>
      <c r="BB455">
        <v>137.19</v>
      </c>
      <c r="BC455">
        <v>2900530</v>
      </c>
      <c r="BE455" s="1">
        <v>45586</v>
      </c>
      <c r="BF455">
        <v>222.74</v>
      </c>
      <c r="BG455">
        <v>223.91</v>
      </c>
      <c r="BH455">
        <v>221.2901</v>
      </c>
      <c r="BI455">
        <v>222.77</v>
      </c>
      <c r="BJ455">
        <v>4614354</v>
      </c>
      <c r="BL455" s="1">
        <v>45586</v>
      </c>
      <c r="BM455">
        <v>325.18</v>
      </c>
      <c r="BN455">
        <v>325.68</v>
      </c>
      <c r="BO455">
        <v>315.0025</v>
      </c>
      <c r="BP455">
        <v>315.41000000000003</v>
      </c>
      <c r="BQ455">
        <v>1018760</v>
      </c>
      <c r="BS455" s="1">
        <v>45586</v>
      </c>
      <c r="BT455">
        <v>580.14700000000005</v>
      </c>
      <c r="BU455">
        <v>581.14099999999996</v>
      </c>
      <c r="BV455">
        <v>576.91800000000001</v>
      </c>
      <c r="BW455">
        <v>579.92899999999997</v>
      </c>
      <c r="BX455">
        <v>36671577</v>
      </c>
    </row>
    <row r="456" spans="1:76" x14ac:dyDescent="0.45">
      <c r="A456" s="1">
        <v>45587</v>
      </c>
      <c r="B456">
        <v>574.29</v>
      </c>
      <c r="C456">
        <v>583.53</v>
      </c>
      <c r="D456">
        <v>572.12</v>
      </c>
      <c r="E456">
        <v>582.01</v>
      </c>
      <c r="F456">
        <v>8544463</v>
      </c>
      <c r="H456" s="1">
        <v>45587</v>
      </c>
      <c r="I456">
        <v>188.35</v>
      </c>
      <c r="J456">
        <v>191.52010000000001</v>
      </c>
      <c r="K456">
        <v>186.97499999999999</v>
      </c>
      <c r="L456">
        <v>189.7</v>
      </c>
      <c r="M456">
        <v>29650593</v>
      </c>
      <c r="O456" s="1">
        <v>45587</v>
      </c>
      <c r="P456">
        <v>162.79300000000001</v>
      </c>
      <c r="Q456">
        <v>165.58</v>
      </c>
      <c r="R456">
        <v>162.79300000000001</v>
      </c>
      <c r="S456">
        <v>164.95099999999999</v>
      </c>
      <c r="T456">
        <v>16587109</v>
      </c>
      <c r="V456" s="1">
        <v>45587</v>
      </c>
      <c r="W456">
        <v>496.43</v>
      </c>
      <c r="X456">
        <v>497.34</v>
      </c>
      <c r="Y456">
        <v>488.36</v>
      </c>
      <c r="Z456">
        <v>493.11</v>
      </c>
      <c r="AA456">
        <v>2388721</v>
      </c>
      <c r="AC456" s="1">
        <v>45587</v>
      </c>
      <c r="AD456">
        <v>289.75</v>
      </c>
      <c r="AE456">
        <v>291.94200000000001</v>
      </c>
      <c r="AF456">
        <v>287.64999999999998</v>
      </c>
      <c r="AG456">
        <v>288.33</v>
      </c>
      <c r="AH456">
        <v>3100125</v>
      </c>
      <c r="AJ456" s="1">
        <v>45587</v>
      </c>
      <c r="AK456">
        <v>183.298</v>
      </c>
      <c r="AL456">
        <v>184.88</v>
      </c>
      <c r="AM456">
        <v>182.87200000000001</v>
      </c>
      <c r="AN456">
        <v>183.59</v>
      </c>
      <c r="AO456">
        <v>5721250</v>
      </c>
      <c r="AQ456" s="1">
        <v>45587</v>
      </c>
      <c r="AR456">
        <v>171.315</v>
      </c>
      <c r="AS456">
        <v>173.81899999999999</v>
      </c>
      <c r="AT456">
        <v>171.28100000000001</v>
      </c>
      <c r="AU456">
        <v>173.137</v>
      </c>
      <c r="AV456">
        <v>3143030</v>
      </c>
      <c r="AX456" s="1">
        <v>45587</v>
      </c>
      <c r="AY456">
        <v>136.11000000000001</v>
      </c>
      <c r="AZ456">
        <v>136.35</v>
      </c>
      <c r="BA456">
        <v>135.33160000000001</v>
      </c>
      <c r="BB456">
        <v>135.59</v>
      </c>
      <c r="BC456">
        <v>2408385</v>
      </c>
      <c r="BE456" s="1">
        <v>45587</v>
      </c>
      <c r="BF456">
        <v>218.95</v>
      </c>
      <c r="BG456">
        <v>221.12</v>
      </c>
      <c r="BH456">
        <v>218.71</v>
      </c>
      <c r="BI456">
        <v>219.01</v>
      </c>
      <c r="BJ456">
        <v>6066860</v>
      </c>
      <c r="BL456" s="1">
        <v>45587</v>
      </c>
      <c r="BM456">
        <v>317.27999999999997</v>
      </c>
      <c r="BN456">
        <v>335</v>
      </c>
      <c r="BO456">
        <v>316.45499999999998</v>
      </c>
      <c r="BP456">
        <v>329.82</v>
      </c>
      <c r="BQ456">
        <v>1529656</v>
      </c>
      <c r="BS456" s="1">
        <v>45587</v>
      </c>
      <c r="BT456">
        <v>577.36500000000001</v>
      </c>
      <c r="BU456">
        <v>580.79300000000001</v>
      </c>
      <c r="BV456">
        <v>576.70000000000005</v>
      </c>
      <c r="BW456">
        <v>579.62099999999998</v>
      </c>
      <c r="BX456">
        <v>34402008</v>
      </c>
    </row>
    <row r="457" spans="1:76" x14ac:dyDescent="0.45">
      <c r="A457" s="1">
        <v>45588</v>
      </c>
      <c r="B457">
        <v>579.97</v>
      </c>
      <c r="C457">
        <v>585</v>
      </c>
      <c r="D457">
        <v>562.5</v>
      </c>
      <c r="E457">
        <v>563.69000000000005</v>
      </c>
      <c r="F457">
        <v>14248419</v>
      </c>
      <c r="H457" s="1">
        <v>45588</v>
      </c>
      <c r="I457">
        <v>188.85</v>
      </c>
      <c r="J457">
        <v>189.16</v>
      </c>
      <c r="K457">
        <v>183.69</v>
      </c>
      <c r="L457">
        <v>184.71</v>
      </c>
      <c r="M457">
        <v>31937089</v>
      </c>
      <c r="O457" s="1">
        <v>45588</v>
      </c>
      <c r="P457">
        <v>164.571</v>
      </c>
      <c r="Q457">
        <v>165.63</v>
      </c>
      <c r="R457">
        <v>161.74</v>
      </c>
      <c r="S457">
        <v>162.59399999999999</v>
      </c>
      <c r="T457">
        <v>18301468</v>
      </c>
      <c r="V457" s="1">
        <v>45588</v>
      </c>
      <c r="W457">
        <v>492</v>
      </c>
      <c r="X457">
        <v>493.83</v>
      </c>
      <c r="Y457">
        <v>483.39100000000002</v>
      </c>
      <c r="Z457">
        <v>485.03</v>
      </c>
      <c r="AA457">
        <v>2021316</v>
      </c>
      <c r="AC457" s="1">
        <v>45588</v>
      </c>
      <c r="AD457">
        <v>287.73</v>
      </c>
      <c r="AE457">
        <v>288.3032</v>
      </c>
      <c r="AF457">
        <v>282.61759999999998</v>
      </c>
      <c r="AG457">
        <v>284.43</v>
      </c>
      <c r="AH457">
        <v>3227071</v>
      </c>
      <c r="AJ457" s="1">
        <v>45588</v>
      </c>
      <c r="AK457">
        <v>183.29300000000001</v>
      </c>
      <c r="AL457">
        <v>184.02199999999999</v>
      </c>
      <c r="AM457">
        <v>180.274</v>
      </c>
      <c r="AN457">
        <v>181.536</v>
      </c>
      <c r="AO457">
        <v>9249295</v>
      </c>
      <c r="AQ457" s="1">
        <v>45588</v>
      </c>
      <c r="AR457">
        <v>172.20099999999999</v>
      </c>
      <c r="AS457">
        <v>172.84399999999999</v>
      </c>
      <c r="AT457">
        <v>168.898</v>
      </c>
      <c r="AU457">
        <v>170.57599999999999</v>
      </c>
      <c r="AV457">
        <v>4497599</v>
      </c>
      <c r="AX457" s="1">
        <v>45588</v>
      </c>
      <c r="AY457">
        <v>135</v>
      </c>
      <c r="AZ457">
        <v>136.19999999999999</v>
      </c>
      <c r="BA457">
        <v>131.27000000000001</v>
      </c>
      <c r="BB457">
        <v>131.91999999999999</v>
      </c>
      <c r="BC457">
        <v>3444561</v>
      </c>
      <c r="BE457" s="1">
        <v>45588</v>
      </c>
      <c r="BF457">
        <v>217.53</v>
      </c>
      <c r="BG457">
        <v>221.82</v>
      </c>
      <c r="BH457">
        <v>216.73</v>
      </c>
      <c r="BI457">
        <v>220.95</v>
      </c>
      <c r="BJ457">
        <v>5245717</v>
      </c>
      <c r="BL457" s="1">
        <v>45588</v>
      </c>
      <c r="BM457">
        <v>328.18</v>
      </c>
      <c r="BN457">
        <v>334.19</v>
      </c>
      <c r="BO457">
        <v>326.98500000000001</v>
      </c>
      <c r="BP457">
        <v>332.22</v>
      </c>
      <c r="BQ457">
        <v>1112529</v>
      </c>
      <c r="BS457" s="1">
        <v>45588</v>
      </c>
      <c r="BT457">
        <v>577.57399999999996</v>
      </c>
      <c r="BU457">
        <v>578.02</v>
      </c>
      <c r="BV457">
        <v>570.77200000000005</v>
      </c>
      <c r="BW457">
        <v>574.32500000000005</v>
      </c>
      <c r="BX457">
        <v>49629317</v>
      </c>
    </row>
    <row r="458" spans="1:76" x14ac:dyDescent="0.45">
      <c r="A458" s="1">
        <v>45589</v>
      </c>
      <c r="B458">
        <v>567.125</v>
      </c>
      <c r="C458">
        <v>568.87990000000002</v>
      </c>
      <c r="D458">
        <v>561.52</v>
      </c>
      <c r="E458">
        <v>567.78</v>
      </c>
      <c r="F458">
        <v>7184651</v>
      </c>
      <c r="H458" s="1">
        <v>45589</v>
      </c>
      <c r="I458">
        <v>185.25</v>
      </c>
      <c r="J458">
        <v>187.11</v>
      </c>
      <c r="K458">
        <v>183.86</v>
      </c>
      <c r="L458">
        <v>186.38</v>
      </c>
      <c r="M458">
        <v>21647395</v>
      </c>
      <c r="O458" s="1">
        <v>45589</v>
      </c>
      <c r="P458">
        <v>162.64400000000001</v>
      </c>
      <c r="Q458">
        <v>163.143</v>
      </c>
      <c r="R458">
        <v>160.82599999999999</v>
      </c>
      <c r="S458">
        <v>162.53399999999999</v>
      </c>
      <c r="T458">
        <v>22438213</v>
      </c>
      <c r="V458" s="1">
        <v>45589</v>
      </c>
      <c r="W458">
        <v>486.63</v>
      </c>
      <c r="X458">
        <v>488.47</v>
      </c>
      <c r="Y458">
        <v>480.06</v>
      </c>
      <c r="Z458">
        <v>482.87</v>
      </c>
      <c r="AA458">
        <v>2100308</v>
      </c>
      <c r="AC458" s="1">
        <v>45589</v>
      </c>
      <c r="AD458">
        <v>286.56</v>
      </c>
      <c r="AE458">
        <v>288.91000000000003</v>
      </c>
      <c r="AF458">
        <v>285.18</v>
      </c>
      <c r="AG458">
        <v>286.76</v>
      </c>
      <c r="AH458">
        <v>3210656</v>
      </c>
      <c r="AJ458" s="1">
        <v>45589</v>
      </c>
      <c r="AK458">
        <v>189.678</v>
      </c>
      <c r="AL458">
        <v>195.95599999999999</v>
      </c>
      <c r="AM458">
        <v>188.08199999999999</v>
      </c>
      <c r="AN458">
        <v>191.316</v>
      </c>
      <c r="AO458">
        <v>17004910</v>
      </c>
      <c r="AQ458" s="1">
        <v>45589</v>
      </c>
      <c r="AR458">
        <v>170.06399999999999</v>
      </c>
      <c r="AS458">
        <v>171.69499999999999</v>
      </c>
      <c r="AT458">
        <v>169.63900000000001</v>
      </c>
      <c r="AU458">
        <v>171.59299999999999</v>
      </c>
      <c r="AV458">
        <v>4039637</v>
      </c>
      <c r="AX458" s="1">
        <v>45589</v>
      </c>
      <c r="AY458">
        <v>133.55000000000001</v>
      </c>
      <c r="AZ458">
        <v>133.75</v>
      </c>
      <c r="BA458">
        <v>131.66</v>
      </c>
      <c r="BB458">
        <v>132.75</v>
      </c>
      <c r="BC458">
        <v>2678040</v>
      </c>
      <c r="BE458" s="1">
        <v>45589</v>
      </c>
      <c r="BF458">
        <v>223.4</v>
      </c>
      <c r="BG458">
        <v>234.399</v>
      </c>
      <c r="BH458">
        <v>221</v>
      </c>
      <c r="BI458">
        <v>233.56</v>
      </c>
      <c r="BJ458">
        <v>6920419</v>
      </c>
      <c r="BL458" s="1">
        <v>45589</v>
      </c>
      <c r="BM458">
        <v>333.82</v>
      </c>
      <c r="BN458">
        <v>336.67500000000001</v>
      </c>
      <c r="BO458">
        <v>330.23</v>
      </c>
      <c r="BP458">
        <v>332.02</v>
      </c>
      <c r="BQ458">
        <v>657542</v>
      </c>
      <c r="BS458" s="1">
        <v>45589</v>
      </c>
      <c r="BT458">
        <v>576.30200000000002</v>
      </c>
      <c r="BU458">
        <v>576.38199999999995</v>
      </c>
      <c r="BV458">
        <v>572.91300000000001</v>
      </c>
      <c r="BW458">
        <v>575.56600000000003</v>
      </c>
      <c r="BX458">
        <v>35203114</v>
      </c>
    </row>
    <row r="459" spans="1:76" x14ac:dyDescent="0.45">
      <c r="A459" s="1">
        <v>45590</v>
      </c>
      <c r="B459">
        <v>573.93499999999995</v>
      </c>
      <c r="C459">
        <v>581.29</v>
      </c>
      <c r="D459">
        <v>571.72</v>
      </c>
      <c r="E459">
        <v>573.25</v>
      </c>
      <c r="F459">
        <v>11337874</v>
      </c>
      <c r="H459" s="1">
        <v>45590</v>
      </c>
      <c r="I459">
        <v>187.85</v>
      </c>
      <c r="J459">
        <v>190.45</v>
      </c>
      <c r="K459">
        <v>187.53</v>
      </c>
      <c r="L459">
        <v>187.83</v>
      </c>
      <c r="M459">
        <v>29362060</v>
      </c>
      <c r="O459" s="1">
        <v>45590</v>
      </c>
      <c r="P459">
        <v>163.483</v>
      </c>
      <c r="Q459">
        <v>165.4</v>
      </c>
      <c r="R459">
        <v>163.233</v>
      </c>
      <c r="S459">
        <v>165.08099999999999</v>
      </c>
      <c r="T459">
        <v>19851609</v>
      </c>
      <c r="V459" s="1">
        <v>45590</v>
      </c>
      <c r="W459">
        <v>483.42</v>
      </c>
      <c r="X459">
        <v>488.34</v>
      </c>
      <c r="Y459">
        <v>482.52</v>
      </c>
      <c r="Z459">
        <v>483.72</v>
      </c>
      <c r="AA459">
        <v>2426769</v>
      </c>
      <c r="AC459" s="1">
        <v>45590</v>
      </c>
      <c r="AD459">
        <v>290</v>
      </c>
      <c r="AE459">
        <v>294.38</v>
      </c>
      <c r="AF459">
        <v>288.83</v>
      </c>
      <c r="AG459">
        <v>290.45999999999998</v>
      </c>
      <c r="AH459">
        <v>3351560</v>
      </c>
      <c r="AJ459" s="1">
        <v>45590</v>
      </c>
      <c r="AK459">
        <v>191.452</v>
      </c>
      <c r="AL459">
        <v>192.98699999999999</v>
      </c>
      <c r="AM459">
        <v>189.434</v>
      </c>
      <c r="AN459">
        <v>190.17</v>
      </c>
      <c r="AO459">
        <v>7473765</v>
      </c>
      <c r="AQ459" s="1">
        <v>45590</v>
      </c>
      <c r="AR459">
        <v>173.02699999999999</v>
      </c>
      <c r="AS459">
        <v>173.02699999999999</v>
      </c>
      <c r="AT459">
        <v>171.411</v>
      </c>
      <c r="AU459">
        <v>171.952</v>
      </c>
      <c r="AV459">
        <v>3782336</v>
      </c>
      <c r="AX459" s="1">
        <v>45590</v>
      </c>
      <c r="AY459">
        <v>133.38</v>
      </c>
      <c r="AZ459">
        <v>135.28</v>
      </c>
      <c r="BA459">
        <v>133.16999999999999</v>
      </c>
      <c r="BB459">
        <v>134.58000000000001</v>
      </c>
      <c r="BC459">
        <v>2552060</v>
      </c>
      <c r="BE459" s="1">
        <v>45590</v>
      </c>
      <c r="BF459">
        <v>233.55</v>
      </c>
      <c r="BG459">
        <v>234.56</v>
      </c>
      <c r="BH459">
        <v>225.244</v>
      </c>
      <c r="BI459">
        <v>226.36</v>
      </c>
      <c r="BJ459">
        <v>6478408</v>
      </c>
      <c r="BL459" s="1">
        <v>45590</v>
      </c>
      <c r="BM459">
        <v>336.93</v>
      </c>
      <c r="BN459">
        <v>338.03</v>
      </c>
      <c r="BO459">
        <v>332.52</v>
      </c>
      <c r="BP459">
        <v>336</v>
      </c>
      <c r="BQ459">
        <v>905385</v>
      </c>
      <c r="BS459" s="1">
        <v>45590</v>
      </c>
      <c r="BT459">
        <v>577.822</v>
      </c>
      <c r="BU459">
        <v>580.75300000000004</v>
      </c>
      <c r="BV459">
        <v>574.41399999999999</v>
      </c>
      <c r="BW459">
        <v>575.36800000000005</v>
      </c>
      <c r="BX459">
        <v>47569858</v>
      </c>
    </row>
    <row r="460" spans="1:76" x14ac:dyDescent="0.45">
      <c r="A460" s="1">
        <v>45593</v>
      </c>
      <c r="B460">
        <v>582</v>
      </c>
      <c r="C460">
        <v>583.74990000000003</v>
      </c>
      <c r="D460">
        <v>574.12</v>
      </c>
      <c r="E460">
        <v>578.16</v>
      </c>
      <c r="F460">
        <v>10925131</v>
      </c>
      <c r="H460" s="1">
        <v>45593</v>
      </c>
      <c r="I460">
        <v>189.565</v>
      </c>
      <c r="J460">
        <v>190.21</v>
      </c>
      <c r="K460">
        <v>188.21</v>
      </c>
      <c r="L460">
        <v>188.39</v>
      </c>
      <c r="M460">
        <v>27930836</v>
      </c>
      <c r="O460" s="1">
        <v>45593</v>
      </c>
      <c r="P460">
        <v>168.55699999999999</v>
      </c>
      <c r="Q460">
        <v>168.55699999999999</v>
      </c>
      <c r="R460">
        <v>163.762</v>
      </c>
      <c r="S460">
        <v>166.529</v>
      </c>
      <c r="T460">
        <v>32175474</v>
      </c>
      <c r="V460" s="1">
        <v>45593</v>
      </c>
      <c r="W460">
        <v>487.65</v>
      </c>
      <c r="X460">
        <v>488.49</v>
      </c>
      <c r="Y460">
        <v>480.48</v>
      </c>
      <c r="Z460">
        <v>481.04</v>
      </c>
      <c r="AA460">
        <v>2302255</v>
      </c>
      <c r="AC460" s="1">
        <v>45593</v>
      </c>
      <c r="AD460">
        <v>293.60000000000002</v>
      </c>
      <c r="AE460">
        <v>296.07</v>
      </c>
      <c r="AF460">
        <v>292.49</v>
      </c>
      <c r="AG460">
        <v>293.77</v>
      </c>
      <c r="AH460">
        <v>3867816</v>
      </c>
      <c r="AJ460" s="1">
        <v>45593</v>
      </c>
      <c r="AK460">
        <v>191.80199999999999</v>
      </c>
      <c r="AL460">
        <v>192</v>
      </c>
      <c r="AM460">
        <v>189</v>
      </c>
      <c r="AN460">
        <v>189</v>
      </c>
      <c r="AO460">
        <v>6192490</v>
      </c>
      <c r="AQ460" s="1">
        <v>45593</v>
      </c>
      <c r="AR460">
        <v>173.22499999999999</v>
      </c>
      <c r="AS460">
        <v>173.22499999999999</v>
      </c>
      <c r="AT460">
        <v>170.85400000000001</v>
      </c>
      <c r="AU460">
        <v>171.94300000000001</v>
      </c>
      <c r="AV460">
        <v>5442981</v>
      </c>
      <c r="AX460" s="1">
        <v>45593</v>
      </c>
      <c r="AY460">
        <v>136.30000000000001</v>
      </c>
      <c r="AZ460">
        <v>137.30000000000001</v>
      </c>
      <c r="BA460">
        <v>135.4</v>
      </c>
      <c r="BB460">
        <v>135.78</v>
      </c>
      <c r="BC460">
        <v>3260682</v>
      </c>
      <c r="BE460" s="1">
        <v>45593</v>
      </c>
      <c r="BF460">
        <v>228.54</v>
      </c>
      <c r="BG460">
        <v>228.56</v>
      </c>
      <c r="BH460">
        <v>226.48</v>
      </c>
      <c r="BI460">
        <v>227.81</v>
      </c>
      <c r="BJ460">
        <v>2732576</v>
      </c>
      <c r="BL460" s="1">
        <v>45593</v>
      </c>
      <c r="BM460">
        <v>336.41</v>
      </c>
      <c r="BN460">
        <v>339.5</v>
      </c>
      <c r="BO460">
        <v>329.3</v>
      </c>
      <c r="BP460">
        <v>329.67</v>
      </c>
      <c r="BQ460">
        <v>852157</v>
      </c>
      <c r="BS460" s="1">
        <v>45593</v>
      </c>
      <c r="BT460">
        <v>578.88499999999999</v>
      </c>
      <c r="BU460">
        <v>579.01499999999999</v>
      </c>
      <c r="BV460">
        <v>576.83799999999997</v>
      </c>
      <c r="BW460">
        <v>577.14599999999996</v>
      </c>
      <c r="BX460">
        <v>30367290</v>
      </c>
    </row>
    <row r="461" spans="1:76" x14ac:dyDescent="0.45">
      <c r="A461" s="1">
        <v>45594</v>
      </c>
      <c r="B461">
        <v>580.14499999999998</v>
      </c>
      <c r="C461">
        <v>593.66999999999996</v>
      </c>
      <c r="D461">
        <v>575.39800000000002</v>
      </c>
      <c r="E461">
        <v>593.28</v>
      </c>
      <c r="F461">
        <v>13019092</v>
      </c>
      <c r="H461" s="1">
        <v>45594</v>
      </c>
      <c r="I461">
        <v>188.58</v>
      </c>
      <c r="J461">
        <v>191.4599</v>
      </c>
      <c r="K461">
        <v>187.815</v>
      </c>
      <c r="L461">
        <v>190.83</v>
      </c>
      <c r="M461">
        <v>35690158</v>
      </c>
      <c r="O461" s="1">
        <v>45594</v>
      </c>
      <c r="P461">
        <v>167.53800000000001</v>
      </c>
      <c r="Q461">
        <v>170.185</v>
      </c>
      <c r="R461">
        <v>166.898</v>
      </c>
      <c r="S461">
        <v>169.48599999999999</v>
      </c>
      <c r="T461">
        <v>42217353</v>
      </c>
      <c r="V461" s="1">
        <v>45594</v>
      </c>
      <c r="W461">
        <v>481.92</v>
      </c>
      <c r="X461">
        <v>487.56</v>
      </c>
      <c r="Y461">
        <v>479.33</v>
      </c>
      <c r="Z461">
        <v>485.39</v>
      </c>
      <c r="AA461">
        <v>2089505</v>
      </c>
      <c r="AC461" s="1">
        <v>45594</v>
      </c>
      <c r="AD461">
        <v>294</v>
      </c>
      <c r="AE461">
        <v>300.59500000000003</v>
      </c>
      <c r="AF461">
        <v>292.81</v>
      </c>
      <c r="AG461">
        <v>298.89</v>
      </c>
      <c r="AH461">
        <v>4280743</v>
      </c>
      <c r="AJ461" s="1">
        <v>45594</v>
      </c>
      <c r="AK461">
        <v>190</v>
      </c>
      <c r="AL461">
        <v>191.56399999999999</v>
      </c>
      <c r="AM461">
        <v>187.887</v>
      </c>
      <c r="AN461">
        <v>190.61600000000001</v>
      </c>
      <c r="AO461">
        <v>8205665</v>
      </c>
      <c r="AQ461" s="1">
        <v>45594</v>
      </c>
      <c r="AR461">
        <v>171.333</v>
      </c>
      <c r="AS461">
        <v>175.631</v>
      </c>
      <c r="AT461">
        <v>171.333</v>
      </c>
      <c r="AU461">
        <v>175.10599999999999</v>
      </c>
      <c r="AV461">
        <v>5105603</v>
      </c>
      <c r="AX461" s="1">
        <v>45594</v>
      </c>
      <c r="AY461">
        <v>135.33000000000001</v>
      </c>
      <c r="AZ461">
        <v>138.35</v>
      </c>
      <c r="BA461">
        <v>135.24379999999999</v>
      </c>
      <c r="BB461">
        <v>137.78</v>
      </c>
      <c r="BC461">
        <v>2871886</v>
      </c>
      <c r="BE461" s="1">
        <v>45594</v>
      </c>
      <c r="BF461">
        <v>227.72</v>
      </c>
      <c r="BG461">
        <v>228.76</v>
      </c>
      <c r="BH461">
        <v>225.78</v>
      </c>
      <c r="BI461">
        <v>226.05</v>
      </c>
      <c r="BJ461">
        <v>3150693</v>
      </c>
      <c r="BL461" s="1">
        <v>45594</v>
      </c>
      <c r="BM461">
        <v>328.46</v>
      </c>
      <c r="BN461">
        <v>330.02</v>
      </c>
      <c r="BO461">
        <v>325.27999999999997</v>
      </c>
      <c r="BP461">
        <v>327.27</v>
      </c>
      <c r="BQ461">
        <v>1244075</v>
      </c>
      <c r="BS461" s="1">
        <v>45594</v>
      </c>
      <c r="BT461">
        <v>576.17200000000003</v>
      </c>
      <c r="BU461">
        <v>579.21</v>
      </c>
      <c r="BV461">
        <v>574.76099999999997</v>
      </c>
      <c r="BW461">
        <v>578.08100000000002</v>
      </c>
      <c r="BX461">
        <v>43173462</v>
      </c>
    </row>
    <row r="462" spans="1:76" x14ac:dyDescent="0.45">
      <c r="A462" s="1">
        <v>45595</v>
      </c>
      <c r="B462">
        <v>600.98</v>
      </c>
      <c r="C462">
        <v>601.20000000000005</v>
      </c>
      <c r="D462">
        <v>589.38</v>
      </c>
      <c r="E462">
        <v>591.79999999999995</v>
      </c>
      <c r="F462">
        <v>26864925</v>
      </c>
      <c r="H462" s="1">
        <v>45595</v>
      </c>
      <c r="I462">
        <v>194.69499999999999</v>
      </c>
      <c r="J462">
        <v>195.61</v>
      </c>
      <c r="K462">
        <v>192.42</v>
      </c>
      <c r="L462">
        <v>192.73</v>
      </c>
      <c r="M462">
        <v>37707550</v>
      </c>
      <c r="O462" s="1">
        <v>45595</v>
      </c>
      <c r="P462">
        <v>180.47300000000001</v>
      </c>
      <c r="Q462">
        <v>181.81200000000001</v>
      </c>
      <c r="R462">
        <v>173.86099999999999</v>
      </c>
      <c r="S462">
        <v>174.26</v>
      </c>
      <c r="T462">
        <v>68969740</v>
      </c>
      <c r="V462" s="1">
        <v>45595</v>
      </c>
      <c r="W462">
        <v>482.24</v>
      </c>
      <c r="X462">
        <v>492.2</v>
      </c>
      <c r="Y462">
        <v>482.24</v>
      </c>
      <c r="Z462">
        <v>486.68</v>
      </c>
      <c r="AA462">
        <v>2728573</v>
      </c>
      <c r="AC462" s="1">
        <v>45595</v>
      </c>
      <c r="AD462">
        <v>297.07</v>
      </c>
      <c r="AE462">
        <v>299.54000000000002</v>
      </c>
      <c r="AF462">
        <v>296.35000000000002</v>
      </c>
      <c r="AG462">
        <v>296.39999999999998</v>
      </c>
      <c r="AH462">
        <v>2826545</v>
      </c>
      <c r="AJ462" s="1">
        <v>45595</v>
      </c>
      <c r="AK462">
        <v>190.20599999999999</v>
      </c>
      <c r="AL462">
        <v>192.7</v>
      </c>
      <c r="AM462">
        <v>189.89599999999999</v>
      </c>
      <c r="AN462">
        <v>190</v>
      </c>
      <c r="AO462">
        <v>4754090</v>
      </c>
      <c r="AQ462" s="1">
        <v>45595</v>
      </c>
      <c r="AR462">
        <v>173.423</v>
      </c>
      <c r="AS462">
        <v>177.095</v>
      </c>
      <c r="AT462">
        <v>173.423</v>
      </c>
      <c r="AU462">
        <v>176.54400000000001</v>
      </c>
      <c r="AV462">
        <v>8108807</v>
      </c>
      <c r="AX462" s="1">
        <v>45595</v>
      </c>
      <c r="AY462">
        <v>136.47</v>
      </c>
      <c r="AZ462">
        <v>138.66</v>
      </c>
      <c r="BA462">
        <v>136.31</v>
      </c>
      <c r="BB462">
        <v>136.5</v>
      </c>
      <c r="BC462">
        <v>3010462</v>
      </c>
      <c r="BE462" s="1">
        <v>45595</v>
      </c>
      <c r="BF462">
        <v>225.44</v>
      </c>
      <c r="BG462">
        <v>225.73</v>
      </c>
      <c r="BH462">
        <v>222.49</v>
      </c>
      <c r="BI462">
        <v>222.77</v>
      </c>
      <c r="BJ462">
        <v>4217985</v>
      </c>
      <c r="BL462" s="1">
        <v>45595</v>
      </c>
      <c r="BM462">
        <v>325</v>
      </c>
      <c r="BN462">
        <v>334.3</v>
      </c>
      <c r="BO462">
        <v>324.94</v>
      </c>
      <c r="BP462">
        <v>331.3</v>
      </c>
      <c r="BQ462">
        <v>1076665</v>
      </c>
      <c r="BS462" s="1">
        <v>45595</v>
      </c>
      <c r="BT462">
        <v>577.60400000000004</v>
      </c>
      <c r="BU462">
        <v>579.62099999999998</v>
      </c>
      <c r="BV462">
        <v>575.61599999999999</v>
      </c>
      <c r="BW462">
        <v>576.33199999999999</v>
      </c>
      <c r="BX462">
        <v>41700297</v>
      </c>
    </row>
    <row r="463" spans="1:76" x14ac:dyDescent="0.45">
      <c r="A463" s="1">
        <v>45596</v>
      </c>
      <c r="B463">
        <v>585</v>
      </c>
      <c r="C463">
        <v>589.9</v>
      </c>
      <c r="D463">
        <v>563.01</v>
      </c>
      <c r="E463">
        <v>567.58000000000004</v>
      </c>
      <c r="F463">
        <v>26838395</v>
      </c>
      <c r="H463" s="1">
        <v>45596</v>
      </c>
      <c r="I463">
        <v>190.51</v>
      </c>
      <c r="J463">
        <v>190.6</v>
      </c>
      <c r="K463">
        <v>185.23</v>
      </c>
      <c r="L463">
        <v>186.4</v>
      </c>
      <c r="M463">
        <v>75146759</v>
      </c>
      <c r="O463" s="1">
        <v>45596</v>
      </c>
      <c r="P463">
        <v>172.93199999999999</v>
      </c>
      <c r="Q463">
        <v>176.61799999999999</v>
      </c>
      <c r="R463">
        <v>170.804</v>
      </c>
      <c r="S463">
        <v>170.91399999999999</v>
      </c>
      <c r="T463">
        <v>44820289</v>
      </c>
      <c r="V463" s="1">
        <v>45596</v>
      </c>
      <c r="W463">
        <v>486</v>
      </c>
      <c r="X463">
        <v>486.05</v>
      </c>
      <c r="Y463">
        <v>477.38</v>
      </c>
      <c r="Z463">
        <v>478.08</v>
      </c>
      <c r="AA463">
        <v>2978688</v>
      </c>
      <c r="AC463" s="1">
        <v>45596</v>
      </c>
      <c r="AD463">
        <v>292.60000000000002</v>
      </c>
      <c r="AE463">
        <v>296.08999999999997</v>
      </c>
      <c r="AF463">
        <v>289.55</v>
      </c>
      <c r="AG463">
        <v>291.37</v>
      </c>
      <c r="AH463">
        <v>4301838</v>
      </c>
      <c r="AJ463" s="1">
        <v>45596</v>
      </c>
      <c r="AK463">
        <v>188.16</v>
      </c>
      <c r="AL463">
        <v>190.87200000000001</v>
      </c>
      <c r="AM463">
        <v>185.67</v>
      </c>
      <c r="AN463">
        <v>186.59800000000001</v>
      </c>
      <c r="AO463">
        <v>6666680</v>
      </c>
      <c r="AQ463" s="1">
        <v>45596</v>
      </c>
      <c r="AR463">
        <v>187.226</v>
      </c>
      <c r="AS463">
        <v>192.07499999999999</v>
      </c>
      <c r="AT463">
        <v>183.65899999999999</v>
      </c>
      <c r="AU463">
        <v>184.94</v>
      </c>
      <c r="AV463">
        <v>12997111</v>
      </c>
      <c r="AX463" s="1">
        <v>45596</v>
      </c>
      <c r="AY463">
        <v>137.69999999999999</v>
      </c>
      <c r="AZ463">
        <v>138.06</v>
      </c>
      <c r="BA463">
        <v>134.26</v>
      </c>
      <c r="BB463">
        <v>134.79</v>
      </c>
      <c r="BC463">
        <v>5049074</v>
      </c>
      <c r="BE463" s="1">
        <v>45596</v>
      </c>
      <c r="BF463">
        <v>223.34</v>
      </c>
      <c r="BG463">
        <v>225.86</v>
      </c>
      <c r="BH463">
        <v>222.62</v>
      </c>
      <c r="BI463">
        <v>223.16</v>
      </c>
      <c r="BJ463">
        <v>4152569</v>
      </c>
      <c r="BL463" s="1">
        <v>45596</v>
      </c>
      <c r="BM463">
        <v>343.98</v>
      </c>
      <c r="BN463">
        <v>351.36</v>
      </c>
      <c r="BO463">
        <v>326.19</v>
      </c>
      <c r="BP463">
        <v>327.61</v>
      </c>
      <c r="BQ463">
        <v>2175377</v>
      </c>
      <c r="BS463" s="1">
        <v>45596</v>
      </c>
      <c r="BT463">
        <v>571.91</v>
      </c>
      <c r="BU463">
        <v>571.98</v>
      </c>
      <c r="BV463">
        <v>564.83500000000004</v>
      </c>
      <c r="BW463">
        <v>565.03399999999999</v>
      </c>
      <c r="BX463">
        <v>60566557</v>
      </c>
    </row>
    <row r="464" spans="1:76" x14ac:dyDescent="0.45">
      <c r="A464" s="1">
        <v>45597</v>
      </c>
      <c r="B464">
        <v>567.60500000000002</v>
      </c>
      <c r="C464">
        <v>573.66999999999996</v>
      </c>
      <c r="D464">
        <v>562.55999999999995</v>
      </c>
      <c r="E464">
        <v>567.16</v>
      </c>
      <c r="F464">
        <v>15303235</v>
      </c>
      <c r="H464" s="1">
        <v>45597</v>
      </c>
      <c r="I464">
        <v>198.86</v>
      </c>
      <c r="J464">
        <v>200.5</v>
      </c>
      <c r="K464">
        <v>197.02</v>
      </c>
      <c r="L464">
        <v>197.93</v>
      </c>
      <c r="M464">
        <v>99687847</v>
      </c>
      <c r="O464" s="1">
        <v>45597</v>
      </c>
      <c r="P464">
        <v>169.875</v>
      </c>
      <c r="Q464">
        <v>172.12299999999999</v>
      </c>
      <c r="R464">
        <v>168.68700000000001</v>
      </c>
      <c r="S464">
        <v>171.09399999999999</v>
      </c>
      <c r="T464">
        <v>31832917</v>
      </c>
      <c r="V464" s="1">
        <v>45597</v>
      </c>
      <c r="W464">
        <v>475.41</v>
      </c>
      <c r="X464">
        <v>485.16</v>
      </c>
      <c r="Y464">
        <v>475.05</v>
      </c>
      <c r="Z464">
        <v>482.8</v>
      </c>
      <c r="AA464">
        <v>2852008</v>
      </c>
      <c r="AC464" s="1">
        <v>45597</v>
      </c>
      <c r="AD464">
        <v>290.23</v>
      </c>
      <c r="AE464">
        <v>296.99</v>
      </c>
      <c r="AF464">
        <v>290</v>
      </c>
      <c r="AG464">
        <v>294.72000000000003</v>
      </c>
      <c r="AH464">
        <v>3527502</v>
      </c>
      <c r="AJ464" s="1">
        <v>45597</v>
      </c>
      <c r="AK464">
        <v>187.47200000000001</v>
      </c>
      <c r="AL464">
        <v>190.232</v>
      </c>
      <c r="AM464">
        <v>186.11</v>
      </c>
      <c r="AN464">
        <v>188.68199999999999</v>
      </c>
      <c r="AO464">
        <v>4928440</v>
      </c>
      <c r="AQ464" s="1">
        <v>45597</v>
      </c>
      <c r="AR464">
        <v>184.655</v>
      </c>
      <c r="AS464">
        <v>189.44499999999999</v>
      </c>
      <c r="AT464">
        <v>184.655</v>
      </c>
      <c r="AU464">
        <v>187.82300000000001</v>
      </c>
      <c r="AV464">
        <v>13141944</v>
      </c>
      <c r="AX464" s="1">
        <v>45597</v>
      </c>
      <c r="AY464">
        <v>133.96</v>
      </c>
      <c r="AZ464">
        <v>136.88</v>
      </c>
      <c r="BA464">
        <v>133.80520000000001</v>
      </c>
      <c r="BB464">
        <v>136.46</v>
      </c>
      <c r="BC464">
        <v>3707590</v>
      </c>
      <c r="BE464" s="1">
        <v>45597</v>
      </c>
      <c r="BF464">
        <v>223</v>
      </c>
      <c r="BG464">
        <v>224.5812</v>
      </c>
      <c r="BH464">
        <v>222.6</v>
      </c>
      <c r="BI464">
        <v>223.28</v>
      </c>
      <c r="BJ464">
        <v>2922071</v>
      </c>
      <c r="BL464" s="1">
        <v>45597</v>
      </c>
      <c r="BM464">
        <v>360.61</v>
      </c>
      <c r="BN464">
        <v>382.46</v>
      </c>
      <c r="BO464">
        <v>356.7801</v>
      </c>
      <c r="BP464">
        <v>366.49</v>
      </c>
      <c r="BQ464">
        <v>4442323</v>
      </c>
      <c r="BS464" s="1">
        <v>45597</v>
      </c>
      <c r="BT464">
        <v>567.697</v>
      </c>
      <c r="BU464">
        <v>571.9</v>
      </c>
      <c r="BV464">
        <v>567.00099999999998</v>
      </c>
      <c r="BW464">
        <v>567.41899999999998</v>
      </c>
      <c r="BX464">
        <v>45958999</v>
      </c>
    </row>
    <row r="465" spans="1:76" x14ac:dyDescent="0.45">
      <c r="A465" s="1">
        <v>45600</v>
      </c>
      <c r="B465">
        <v>564.1</v>
      </c>
      <c r="C465">
        <v>568.69000000000005</v>
      </c>
      <c r="D465">
        <v>557.89</v>
      </c>
      <c r="E465">
        <v>560.67999999999995</v>
      </c>
      <c r="F465">
        <v>12064601</v>
      </c>
      <c r="H465" s="1">
        <v>45600</v>
      </c>
      <c r="I465">
        <v>196.45</v>
      </c>
      <c r="J465">
        <v>197.33</v>
      </c>
      <c r="K465">
        <v>194.31010000000001</v>
      </c>
      <c r="L465">
        <v>195.78</v>
      </c>
      <c r="M465">
        <v>38492062</v>
      </c>
      <c r="O465" s="1">
        <v>45600</v>
      </c>
      <c r="P465">
        <v>169.73500000000001</v>
      </c>
      <c r="Q465">
        <v>170.535</v>
      </c>
      <c r="R465">
        <v>167.81899999999999</v>
      </c>
      <c r="S465">
        <v>169.04599999999999</v>
      </c>
      <c r="T465">
        <v>21517376</v>
      </c>
      <c r="V465" s="1">
        <v>45600</v>
      </c>
      <c r="W465">
        <v>479.03</v>
      </c>
      <c r="X465">
        <v>483.76</v>
      </c>
      <c r="Y465">
        <v>477.37</v>
      </c>
      <c r="Z465">
        <v>481.35</v>
      </c>
      <c r="AA465">
        <v>1955249</v>
      </c>
      <c r="AC465" s="1">
        <v>45600</v>
      </c>
      <c r="AD465">
        <v>297.99</v>
      </c>
      <c r="AE465">
        <v>300.18</v>
      </c>
      <c r="AF465">
        <v>292.92</v>
      </c>
      <c r="AG465">
        <v>298.01</v>
      </c>
      <c r="AH465">
        <v>5108329</v>
      </c>
      <c r="AJ465" s="1">
        <v>45600</v>
      </c>
      <c r="AK465">
        <v>188.80600000000001</v>
      </c>
      <c r="AL465">
        <v>192.07400000000001</v>
      </c>
      <c r="AM465">
        <v>188.32</v>
      </c>
      <c r="AN465">
        <v>190.91800000000001</v>
      </c>
      <c r="AO465">
        <v>4741810</v>
      </c>
      <c r="AQ465" s="1">
        <v>45600</v>
      </c>
      <c r="AR465">
        <v>188.72800000000001</v>
      </c>
      <c r="AS465">
        <v>190.82499999999999</v>
      </c>
      <c r="AT465">
        <v>186.99799999999999</v>
      </c>
      <c r="AU465">
        <v>188.904</v>
      </c>
      <c r="AV465">
        <v>5056752</v>
      </c>
      <c r="AX465" s="1">
        <v>45600</v>
      </c>
      <c r="AY465">
        <v>136.22999999999999</v>
      </c>
      <c r="AZ465">
        <v>137.55000000000001</v>
      </c>
      <c r="BA465">
        <v>135.44999999999999</v>
      </c>
      <c r="BB465">
        <v>136.87</v>
      </c>
      <c r="BC465">
        <v>2459746</v>
      </c>
      <c r="BE465" s="1">
        <v>45600</v>
      </c>
      <c r="BF465">
        <v>224.38</v>
      </c>
      <c r="BG465">
        <v>225</v>
      </c>
      <c r="BH465">
        <v>223.3</v>
      </c>
      <c r="BI465">
        <v>224.25</v>
      </c>
      <c r="BJ465">
        <v>2453927</v>
      </c>
      <c r="BL465" s="1">
        <v>45600</v>
      </c>
      <c r="BM465">
        <v>376.05500000000001</v>
      </c>
      <c r="BN465">
        <v>381.62</v>
      </c>
      <c r="BO465">
        <v>367.15499999999997</v>
      </c>
      <c r="BP465">
        <v>375.83</v>
      </c>
      <c r="BQ465">
        <v>2196037</v>
      </c>
      <c r="BS465" s="1">
        <v>45600</v>
      </c>
      <c r="BT465">
        <v>567.55700000000002</v>
      </c>
      <c r="BU465">
        <v>568.86900000000003</v>
      </c>
      <c r="BV465">
        <v>564.28899999999999</v>
      </c>
      <c r="BW465">
        <v>566.19600000000003</v>
      </c>
      <c r="BX465">
        <v>38460889</v>
      </c>
    </row>
    <row r="466" spans="1:76" x14ac:dyDescent="0.45">
      <c r="A466" s="1">
        <v>45601</v>
      </c>
      <c r="B466">
        <v>567.30499999999995</v>
      </c>
      <c r="C466">
        <v>573.48</v>
      </c>
      <c r="D466">
        <v>566.66999999999996</v>
      </c>
      <c r="E466">
        <v>572.42999999999995</v>
      </c>
      <c r="F466">
        <v>9775379</v>
      </c>
      <c r="H466" s="1">
        <v>45601</v>
      </c>
      <c r="I466">
        <v>196.04</v>
      </c>
      <c r="J466">
        <v>199.82</v>
      </c>
      <c r="K466">
        <v>195.99</v>
      </c>
      <c r="L466">
        <v>199.5</v>
      </c>
      <c r="M466">
        <v>30564784</v>
      </c>
      <c r="O466" s="1">
        <v>45601</v>
      </c>
      <c r="P466">
        <v>169.23599999999999</v>
      </c>
      <c r="Q466">
        <v>170.33500000000001</v>
      </c>
      <c r="R466">
        <v>168.64699999999999</v>
      </c>
      <c r="S466">
        <v>169.54599999999999</v>
      </c>
      <c r="T466">
        <v>18262956</v>
      </c>
      <c r="V466" s="1">
        <v>45601</v>
      </c>
      <c r="W466">
        <v>483.09</v>
      </c>
      <c r="X466">
        <v>486.65899999999999</v>
      </c>
      <c r="Y466">
        <v>480.47</v>
      </c>
      <c r="Z466">
        <v>486.42</v>
      </c>
      <c r="AA466">
        <v>1588149</v>
      </c>
      <c r="AC466" s="1">
        <v>45601</v>
      </c>
      <c r="AD466">
        <v>297.44</v>
      </c>
      <c r="AE466">
        <v>298.81</v>
      </c>
      <c r="AF466">
        <v>294.74</v>
      </c>
      <c r="AG466">
        <v>297.49</v>
      </c>
      <c r="AH466">
        <v>4456064</v>
      </c>
      <c r="AJ466" s="1">
        <v>45601</v>
      </c>
      <c r="AK466">
        <v>192.292</v>
      </c>
      <c r="AL466">
        <v>194.77199999999999</v>
      </c>
      <c r="AM466">
        <v>191.666</v>
      </c>
      <c r="AN466">
        <v>194.208</v>
      </c>
      <c r="AO466">
        <v>4134775</v>
      </c>
      <c r="AQ466" s="1">
        <v>45601</v>
      </c>
      <c r="AR466">
        <v>188.649</v>
      </c>
      <c r="AS466">
        <v>194.42400000000001</v>
      </c>
      <c r="AT466">
        <v>188.649</v>
      </c>
      <c r="AU466">
        <v>194.38300000000001</v>
      </c>
      <c r="AV466">
        <v>9744319</v>
      </c>
      <c r="AX466" s="1">
        <v>45601</v>
      </c>
      <c r="AY466">
        <v>137.55000000000001</v>
      </c>
      <c r="AZ466">
        <v>140.87</v>
      </c>
      <c r="BA466">
        <v>137.07</v>
      </c>
      <c r="BB466">
        <v>137.82</v>
      </c>
      <c r="BC466">
        <v>4989187</v>
      </c>
      <c r="BE466" s="1">
        <v>45601</v>
      </c>
      <c r="BF466">
        <v>226.09200000000001</v>
      </c>
      <c r="BG466">
        <v>227.31</v>
      </c>
      <c r="BH466">
        <v>224.95</v>
      </c>
      <c r="BI466">
        <v>227.11</v>
      </c>
      <c r="BJ466">
        <v>2864812</v>
      </c>
      <c r="BL466" s="1">
        <v>45601</v>
      </c>
      <c r="BM466">
        <v>377.44</v>
      </c>
      <c r="BN466">
        <v>386.18</v>
      </c>
      <c r="BO466">
        <v>374.56</v>
      </c>
      <c r="BP466">
        <v>382.38</v>
      </c>
      <c r="BQ466">
        <v>1587190</v>
      </c>
      <c r="BS466" s="1">
        <v>45601</v>
      </c>
      <c r="BT466">
        <v>567.12</v>
      </c>
      <c r="BU466">
        <v>573.08299999999997</v>
      </c>
      <c r="BV466">
        <v>566.90200000000004</v>
      </c>
      <c r="BW466">
        <v>573.04300000000001</v>
      </c>
      <c r="BX466">
        <v>39730287</v>
      </c>
    </row>
    <row r="467" spans="1:76" x14ac:dyDescent="0.45">
      <c r="A467" s="1">
        <v>45602</v>
      </c>
      <c r="B467">
        <v>562.75</v>
      </c>
      <c r="C467">
        <v>573</v>
      </c>
      <c r="D467">
        <v>555.16790000000003</v>
      </c>
      <c r="E467">
        <v>572.04999999999995</v>
      </c>
      <c r="F467">
        <v>18305429</v>
      </c>
      <c r="H467" s="1">
        <v>45602</v>
      </c>
      <c r="I467">
        <v>200.01</v>
      </c>
      <c r="J467">
        <v>207.55</v>
      </c>
      <c r="K467">
        <v>199.14</v>
      </c>
      <c r="L467">
        <v>207.09</v>
      </c>
      <c r="M467">
        <v>72292167</v>
      </c>
      <c r="O467" s="1">
        <v>45602</v>
      </c>
      <c r="P467">
        <v>173.601</v>
      </c>
      <c r="Q467">
        <v>176.73699999999999</v>
      </c>
      <c r="R467">
        <v>173.30099999999999</v>
      </c>
      <c r="S467">
        <v>176.30799999999999</v>
      </c>
      <c r="T467">
        <v>33734155</v>
      </c>
      <c r="V467" s="1">
        <v>45602</v>
      </c>
      <c r="W467">
        <v>492.93</v>
      </c>
      <c r="X467">
        <v>506.21</v>
      </c>
      <c r="Y467">
        <v>492.93</v>
      </c>
      <c r="Z467">
        <v>504.83</v>
      </c>
      <c r="AA467">
        <v>2969855</v>
      </c>
      <c r="AC467" s="1">
        <v>45602</v>
      </c>
      <c r="AD467">
        <v>305</v>
      </c>
      <c r="AE467">
        <v>308.56</v>
      </c>
      <c r="AF467">
        <v>303.07</v>
      </c>
      <c r="AG467">
        <v>306.89999999999998</v>
      </c>
      <c r="AH467">
        <v>5874885</v>
      </c>
      <c r="AJ467" s="1">
        <v>45602</v>
      </c>
      <c r="AK467">
        <v>198.8</v>
      </c>
      <c r="AL467">
        <v>199.40600000000001</v>
      </c>
      <c r="AM467">
        <v>196.42</v>
      </c>
      <c r="AN467">
        <v>198.89599999999999</v>
      </c>
      <c r="AO467">
        <v>6232920</v>
      </c>
      <c r="AQ467" s="1">
        <v>45602</v>
      </c>
      <c r="AR467">
        <v>199.196</v>
      </c>
      <c r="AS467">
        <v>200.13800000000001</v>
      </c>
      <c r="AT467">
        <v>195.45699999999999</v>
      </c>
      <c r="AU467">
        <v>197.79400000000001</v>
      </c>
      <c r="AV467">
        <v>6891131</v>
      </c>
      <c r="AX467" s="1">
        <v>45602</v>
      </c>
      <c r="AY467">
        <v>141.97999999999999</v>
      </c>
      <c r="AZ467">
        <v>142.94999999999999</v>
      </c>
      <c r="BA467">
        <v>139.41</v>
      </c>
      <c r="BB467">
        <v>140.91</v>
      </c>
      <c r="BC467">
        <v>5110922</v>
      </c>
      <c r="BE467" s="1">
        <v>45602</v>
      </c>
      <c r="BF467">
        <v>230.5</v>
      </c>
      <c r="BG467">
        <v>232.95</v>
      </c>
      <c r="BH467">
        <v>229.24</v>
      </c>
      <c r="BI467">
        <v>232.19</v>
      </c>
      <c r="BJ467">
        <v>4115907</v>
      </c>
      <c r="BL467" s="1">
        <v>45602</v>
      </c>
      <c r="BM467">
        <v>392.07</v>
      </c>
      <c r="BN467">
        <v>413.79</v>
      </c>
      <c r="BO467">
        <v>392.07</v>
      </c>
      <c r="BP467">
        <v>408.02</v>
      </c>
      <c r="BQ467">
        <v>2412070</v>
      </c>
      <c r="BS467" s="1">
        <v>45602</v>
      </c>
      <c r="BT467">
        <v>585.46299999999997</v>
      </c>
      <c r="BU467">
        <v>588.17600000000004</v>
      </c>
      <c r="BV467">
        <v>581.678</v>
      </c>
      <c r="BW467">
        <v>587.29200000000003</v>
      </c>
      <c r="BX467">
        <v>68617130</v>
      </c>
    </row>
    <row r="468" spans="1:76" x14ac:dyDescent="0.45">
      <c r="A468" s="1">
        <v>45603</v>
      </c>
      <c r="B468">
        <v>576.89</v>
      </c>
      <c r="C468">
        <v>594.79989999999998</v>
      </c>
      <c r="D468">
        <v>575.21</v>
      </c>
      <c r="E468">
        <v>591.70000000000005</v>
      </c>
      <c r="F468">
        <v>14653708</v>
      </c>
      <c r="H468" s="1">
        <v>45603</v>
      </c>
      <c r="I468">
        <v>207.44</v>
      </c>
      <c r="J468">
        <v>212.25</v>
      </c>
      <c r="K468">
        <v>207.19</v>
      </c>
      <c r="L468">
        <v>210.05</v>
      </c>
      <c r="M468">
        <v>52878383</v>
      </c>
      <c r="O468" s="1">
        <v>45603</v>
      </c>
      <c r="P468">
        <v>177.20699999999999</v>
      </c>
      <c r="Q468">
        <v>180.87299999999999</v>
      </c>
      <c r="R468">
        <v>176.98699999999999</v>
      </c>
      <c r="S468">
        <v>180.54300000000001</v>
      </c>
      <c r="T468">
        <v>25381995</v>
      </c>
      <c r="V468" s="1">
        <v>45603</v>
      </c>
      <c r="W468">
        <v>510.65499999999997</v>
      </c>
      <c r="X468">
        <v>510.65499999999997</v>
      </c>
      <c r="Y468">
        <v>495.3</v>
      </c>
      <c r="Z468">
        <v>500.92</v>
      </c>
      <c r="AA468">
        <v>2640295</v>
      </c>
      <c r="AC468" s="1">
        <v>45603</v>
      </c>
      <c r="AD468">
        <v>307.5</v>
      </c>
      <c r="AE468">
        <v>312.19</v>
      </c>
      <c r="AF468">
        <v>306.00009999999997</v>
      </c>
      <c r="AG468">
        <v>310.77999999999997</v>
      </c>
      <c r="AH468">
        <v>5722636</v>
      </c>
      <c r="AJ468" s="1">
        <v>45603</v>
      </c>
      <c r="AK468">
        <v>199.36</v>
      </c>
      <c r="AL468">
        <v>204.88800000000001</v>
      </c>
      <c r="AM468">
        <v>199</v>
      </c>
      <c r="AN468">
        <v>203.05600000000001</v>
      </c>
      <c r="AO468">
        <v>6304145</v>
      </c>
      <c r="AQ468" s="1">
        <v>45603</v>
      </c>
      <c r="AR468">
        <v>198.26900000000001</v>
      </c>
      <c r="AS468">
        <v>198.41900000000001</v>
      </c>
      <c r="AT468">
        <v>194.30699999999999</v>
      </c>
      <c r="AU468">
        <v>194.61600000000001</v>
      </c>
      <c r="AV468">
        <v>8477058</v>
      </c>
      <c r="AX468" s="1">
        <v>45603</v>
      </c>
      <c r="AY468">
        <v>141.76</v>
      </c>
      <c r="AZ468">
        <v>148.63999999999999</v>
      </c>
      <c r="BA468">
        <v>141.69999999999999</v>
      </c>
      <c r="BB468">
        <v>147.37</v>
      </c>
      <c r="BC468">
        <v>11988903</v>
      </c>
      <c r="BE468" s="1">
        <v>45603</v>
      </c>
      <c r="BF468">
        <v>232.05</v>
      </c>
      <c r="BG468">
        <v>233.3</v>
      </c>
      <c r="BH468">
        <v>230</v>
      </c>
      <c r="BI468">
        <v>231.49</v>
      </c>
      <c r="BJ468">
        <v>2561798</v>
      </c>
      <c r="BL468" s="1">
        <v>45603</v>
      </c>
      <c r="BM468">
        <v>405.46</v>
      </c>
      <c r="BN468">
        <v>405.51</v>
      </c>
      <c r="BO468">
        <v>389.01</v>
      </c>
      <c r="BP468">
        <v>393.04</v>
      </c>
      <c r="BQ468">
        <v>1715604</v>
      </c>
      <c r="BS468" s="1">
        <v>45603</v>
      </c>
      <c r="BT468">
        <v>589.31899999999996</v>
      </c>
      <c r="BU468">
        <v>592.86599999999999</v>
      </c>
      <c r="BV468">
        <v>589.23900000000003</v>
      </c>
      <c r="BW468">
        <v>591.83299999999997</v>
      </c>
      <c r="BX468">
        <v>47534671</v>
      </c>
    </row>
    <row r="469" spans="1:76" x14ac:dyDescent="0.45">
      <c r="A469" s="1">
        <v>45604</v>
      </c>
      <c r="B469">
        <v>591.54</v>
      </c>
      <c r="C469">
        <v>593.1</v>
      </c>
      <c r="D469">
        <v>584.52</v>
      </c>
      <c r="E469">
        <v>589.34</v>
      </c>
      <c r="F469">
        <v>9415699</v>
      </c>
      <c r="H469" s="1">
        <v>45604</v>
      </c>
      <c r="I469">
        <v>209.72</v>
      </c>
      <c r="J469">
        <v>209.9633</v>
      </c>
      <c r="K469">
        <v>207.44</v>
      </c>
      <c r="L469">
        <v>208.18</v>
      </c>
      <c r="M469">
        <v>36075846</v>
      </c>
      <c r="O469" s="1">
        <v>45604</v>
      </c>
      <c r="P469">
        <v>180.43799999999999</v>
      </c>
      <c r="Q469">
        <v>180.69300000000001</v>
      </c>
      <c r="R469">
        <v>177.876</v>
      </c>
      <c r="S469">
        <v>178.14599999999999</v>
      </c>
      <c r="T469">
        <v>22031402</v>
      </c>
      <c r="V469" s="1">
        <v>45604</v>
      </c>
      <c r="W469">
        <v>503.83</v>
      </c>
      <c r="X469">
        <v>505</v>
      </c>
      <c r="Y469">
        <v>493.69</v>
      </c>
      <c r="Z469">
        <v>494.68</v>
      </c>
      <c r="AA469">
        <v>2856859</v>
      </c>
      <c r="AC469" s="1">
        <v>45604</v>
      </c>
      <c r="AD469">
        <v>310.02999999999997</v>
      </c>
      <c r="AE469">
        <v>322.81</v>
      </c>
      <c r="AF469">
        <v>309.43700000000001</v>
      </c>
      <c r="AG469">
        <v>321.95</v>
      </c>
      <c r="AH469">
        <v>8484970</v>
      </c>
      <c r="AJ469" s="1">
        <v>45604</v>
      </c>
      <c r="AK469">
        <v>202.18799999999999</v>
      </c>
      <c r="AL469">
        <v>203.99199999999999</v>
      </c>
      <c r="AM469">
        <v>201.00399999999999</v>
      </c>
      <c r="AN469">
        <v>201.61600000000001</v>
      </c>
      <c r="AO469">
        <v>5474880</v>
      </c>
      <c r="AQ469" s="1">
        <v>45604</v>
      </c>
      <c r="AR469">
        <v>194.69300000000001</v>
      </c>
      <c r="AS469">
        <v>196.78100000000001</v>
      </c>
      <c r="AT469">
        <v>194.69300000000001</v>
      </c>
      <c r="AU469">
        <v>195.501</v>
      </c>
      <c r="AV469">
        <v>7139505</v>
      </c>
      <c r="AX469" s="1">
        <v>45604</v>
      </c>
      <c r="AY469">
        <v>134.66999999999999</v>
      </c>
      <c r="AZ469">
        <v>137.71</v>
      </c>
      <c r="BA469">
        <v>132.76</v>
      </c>
      <c r="BB469">
        <v>134.61000000000001</v>
      </c>
      <c r="BC469">
        <v>19189003</v>
      </c>
      <c r="BE469" s="1">
        <v>45604</v>
      </c>
      <c r="BF469">
        <v>233.68</v>
      </c>
      <c r="BG469">
        <v>236.7415</v>
      </c>
      <c r="BH469">
        <v>233.17</v>
      </c>
      <c r="BI469">
        <v>235.31</v>
      </c>
      <c r="BJ469">
        <v>3452218</v>
      </c>
      <c r="BL469" s="1">
        <v>45604</v>
      </c>
      <c r="BM469">
        <v>395.28</v>
      </c>
      <c r="BN469">
        <v>397.05</v>
      </c>
      <c r="BO469">
        <v>391.89</v>
      </c>
      <c r="BP469">
        <v>393.71</v>
      </c>
      <c r="BQ469">
        <v>1143183</v>
      </c>
      <c r="BS469" s="1">
        <v>45604</v>
      </c>
      <c r="BT469">
        <v>592.38900000000001</v>
      </c>
      <c r="BU469">
        <v>595.83699999999999</v>
      </c>
      <c r="BV469">
        <v>592.38400000000001</v>
      </c>
      <c r="BW469">
        <v>594.39599999999996</v>
      </c>
      <c r="BX469">
        <v>46741321</v>
      </c>
    </row>
    <row r="470" spans="1:76" x14ac:dyDescent="0.45">
      <c r="A470" s="1">
        <v>45607</v>
      </c>
      <c r="B470">
        <v>586.36</v>
      </c>
      <c r="C470">
        <v>587</v>
      </c>
      <c r="D470">
        <v>576.51</v>
      </c>
      <c r="E470">
        <v>583.16999999999996</v>
      </c>
      <c r="F470">
        <v>10209051</v>
      </c>
      <c r="H470" s="1">
        <v>45607</v>
      </c>
      <c r="I470">
        <v>208.5</v>
      </c>
      <c r="J470">
        <v>209.65</v>
      </c>
      <c r="K470">
        <v>205.59</v>
      </c>
      <c r="L470">
        <v>206.84</v>
      </c>
      <c r="M470">
        <v>35456012</v>
      </c>
      <c r="O470" s="1">
        <v>45607</v>
      </c>
      <c r="P470">
        <v>178.376</v>
      </c>
      <c r="Q470">
        <v>180.33799999999999</v>
      </c>
      <c r="R470">
        <v>178.26599999999999</v>
      </c>
      <c r="S470">
        <v>180.14400000000001</v>
      </c>
      <c r="T470">
        <v>17470353</v>
      </c>
      <c r="V470" s="1">
        <v>45607</v>
      </c>
      <c r="W470">
        <v>493.6</v>
      </c>
      <c r="X470">
        <v>507.72</v>
      </c>
      <c r="Y470">
        <v>493.6</v>
      </c>
      <c r="Z470">
        <v>504.48</v>
      </c>
      <c r="AA470">
        <v>3536599</v>
      </c>
      <c r="AC470" s="1">
        <v>45607</v>
      </c>
      <c r="AD470">
        <v>325.625</v>
      </c>
      <c r="AE470">
        <v>344.88</v>
      </c>
      <c r="AF470">
        <v>325.25</v>
      </c>
      <c r="AG470">
        <v>341.73</v>
      </c>
      <c r="AH470">
        <v>13954199</v>
      </c>
      <c r="AJ470" s="1">
        <v>45607</v>
      </c>
      <c r="AK470">
        <v>202.6</v>
      </c>
      <c r="AL470">
        <v>207.6</v>
      </c>
      <c r="AM470">
        <v>202.6</v>
      </c>
      <c r="AN470">
        <v>207.202</v>
      </c>
      <c r="AO470">
        <v>6535260</v>
      </c>
      <c r="AQ470" s="1">
        <v>45607</v>
      </c>
      <c r="AR470">
        <v>195.215</v>
      </c>
      <c r="AS470">
        <v>200.49199999999999</v>
      </c>
      <c r="AT470">
        <v>195.215</v>
      </c>
      <c r="AU470">
        <v>200.33199999999999</v>
      </c>
      <c r="AV470">
        <v>4436839</v>
      </c>
      <c r="AX470" s="1">
        <v>45607</v>
      </c>
      <c r="AY470">
        <v>136</v>
      </c>
      <c r="AZ470">
        <v>139.16</v>
      </c>
      <c r="BA470">
        <v>135.12</v>
      </c>
      <c r="BB470">
        <v>137.4</v>
      </c>
      <c r="BC470">
        <v>6535059</v>
      </c>
      <c r="BE470" s="1">
        <v>45607</v>
      </c>
      <c r="BF470">
        <v>235.89</v>
      </c>
      <c r="BG470">
        <v>239.13</v>
      </c>
      <c r="BH470">
        <v>234.85</v>
      </c>
      <c r="BI470">
        <v>238.32</v>
      </c>
      <c r="BJ470">
        <v>3383147</v>
      </c>
      <c r="BL470" s="1">
        <v>45607</v>
      </c>
      <c r="BM470">
        <v>393.05</v>
      </c>
      <c r="BN470">
        <v>401.23</v>
      </c>
      <c r="BO470">
        <v>393</v>
      </c>
      <c r="BP470">
        <v>396.04</v>
      </c>
      <c r="BQ470">
        <v>805195</v>
      </c>
      <c r="BS470" s="1">
        <v>45607</v>
      </c>
      <c r="BT470">
        <v>596.00599999999997</v>
      </c>
      <c r="BU470">
        <v>596.36400000000003</v>
      </c>
      <c r="BV470">
        <v>593.21400000000006</v>
      </c>
      <c r="BW470">
        <v>594.96299999999997</v>
      </c>
      <c r="BX470">
        <v>37826665</v>
      </c>
    </row>
    <row r="471" spans="1:76" x14ac:dyDescent="0.45">
      <c r="A471" s="1">
        <v>45608</v>
      </c>
      <c r="B471">
        <v>588.54499999999996</v>
      </c>
      <c r="C471">
        <v>599.66</v>
      </c>
      <c r="D471">
        <v>580.38</v>
      </c>
      <c r="E471">
        <v>584.82000000000005</v>
      </c>
      <c r="F471">
        <v>16287724</v>
      </c>
      <c r="H471" s="1">
        <v>45608</v>
      </c>
      <c r="I471">
        <v>208.37</v>
      </c>
      <c r="J471">
        <v>209.54</v>
      </c>
      <c r="K471">
        <v>206.01</v>
      </c>
      <c r="L471">
        <v>208.91</v>
      </c>
      <c r="M471">
        <v>38942918</v>
      </c>
      <c r="O471" s="1">
        <v>45608</v>
      </c>
      <c r="P471">
        <v>179.614</v>
      </c>
      <c r="Q471">
        <v>182.28100000000001</v>
      </c>
      <c r="R471">
        <v>179.185</v>
      </c>
      <c r="S471">
        <v>181.41200000000001</v>
      </c>
      <c r="T471">
        <v>25163711</v>
      </c>
      <c r="V471" s="1">
        <v>45608</v>
      </c>
      <c r="W471">
        <v>504.39</v>
      </c>
      <c r="X471">
        <v>528.91</v>
      </c>
      <c r="Y471">
        <v>504.27</v>
      </c>
      <c r="Z471">
        <v>526.41999999999996</v>
      </c>
      <c r="AA471">
        <v>4125288</v>
      </c>
      <c r="AC471" s="1">
        <v>45608</v>
      </c>
      <c r="AD471">
        <v>339.29</v>
      </c>
      <c r="AE471">
        <v>348.86</v>
      </c>
      <c r="AF471">
        <v>338.51</v>
      </c>
      <c r="AG471">
        <v>341.15</v>
      </c>
      <c r="AH471">
        <v>7659675</v>
      </c>
      <c r="AJ471" s="1">
        <v>45608</v>
      </c>
      <c r="AK471">
        <v>206.155</v>
      </c>
      <c r="AL471">
        <v>210.65199999999999</v>
      </c>
      <c r="AM471">
        <v>205.42400000000001</v>
      </c>
      <c r="AN471">
        <v>209.65799999999999</v>
      </c>
      <c r="AO471">
        <v>6458585</v>
      </c>
      <c r="AQ471" s="1">
        <v>45608</v>
      </c>
      <c r="AR471">
        <v>198.892</v>
      </c>
      <c r="AS471">
        <v>199.75299999999999</v>
      </c>
      <c r="AT471">
        <v>197.59399999999999</v>
      </c>
      <c r="AU471">
        <v>198.65299999999999</v>
      </c>
      <c r="AV471">
        <v>7876336</v>
      </c>
      <c r="AX471" s="1">
        <v>45608</v>
      </c>
      <c r="AY471">
        <v>135.65</v>
      </c>
      <c r="AZ471">
        <v>136.12</v>
      </c>
      <c r="BA471">
        <v>133.13</v>
      </c>
      <c r="BB471">
        <v>133.19999999999999</v>
      </c>
      <c r="BC471">
        <v>6903453</v>
      </c>
      <c r="BE471" s="1">
        <v>45608</v>
      </c>
      <c r="BF471">
        <v>237.96</v>
      </c>
      <c r="BG471">
        <v>239.13</v>
      </c>
      <c r="BH471">
        <v>236.255</v>
      </c>
      <c r="BI471">
        <v>239</v>
      </c>
      <c r="BJ471">
        <v>4226712</v>
      </c>
      <c r="BL471" s="1">
        <v>45608</v>
      </c>
      <c r="BM471">
        <v>395.71</v>
      </c>
      <c r="BN471">
        <v>397.51</v>
      </c>
      <c r="BO471">
        <v>389.29</v>
      </c>
      <c r="BP471">
        <v>392</v>
      </c>
      <c r="BQ471">
        <v>1700619</v>
      </c>
      <c r="BS471" s="1">
        <v>45608</v>
      </c>
      <c r="BT471">
        <v>594.88300000000004</v>
      </c>
      <c r="BU471">
        <v>595.48900000000003</v>
      </c>
      <c r="BV471">
        <v>590.601</v>
      </c>
      <c r="BW471">
        <v>593.11400000000003</v>
      </c>
      <c r="BX471">
        <v>43280608</v>
      </c>
    </row>
    <row r="472" spans="1:76" x14ac:dyDescent="0.45">
      <c r="A472" s="1">
        <v>45609</v>
      </c>
      <c r="B472">
        <v>582.60500000000002</v>
      </c>
      <c r="C472">
        <v>585.64</v>
      </c>
      <c r="D472">
        <v>575.16999999999996</v>
      </c>
      <c r="E472">
        <v>580</v>
      </c>
      <c r="F472">
        <v>10757583</v>
      </c>
      <c r="H472" s="1">
        <v>45609</v>
      </c>
      <c r="I472">
        <v>209.4</v>
      </c>
      <c r="J472">
        <v>215.09</v>
      </c>
      <c r="K472">
        <v>209.14</v>
      </c>
      <c r="L472">
        <v>214.1</v>
      </c>
      <c r="M472">
        <v>46212943</v>
      </c>
      <c r="O472" s="1">
        <v>45609</v>
      </c>
      <c r="P472">
        <v>180.25299999999999</v>
      </c>
      <c r="Q472">
        <v>180.75299999999999</v>
      </c>
      <c r="R472">
        <v>178.33600000000001</v>
      </c>
      <c r="S472">
        <v>178.67500000000001</v>
      </c>
      <c r="T472">
        <v>23210573</v>
      </c>
      <c r="V472" s="1">
        <v>45609</v>
      </c>
      <c r="W472">
        <v>523.79</v>
      </c>
      <c r="X472">
        <v>539.91999999999996</v>
      </c>
      <c r="Y472">
        <v>520.59</v>
      </c>
      <c r="Z472">
        <v>532.5</v>
      </c>
      <c r="AA472">
        <v>3470174</v>
      </c>
      <c r="AC472" s="1">
        <v>45609</v>
      </c>
      <c r="AD472">
        <v>343.48500000000001</v>
      </c>
      <c r="AE472">
        <v>348.19060000000002</v>
      </c>
      <c r="AF472">
        <v>338.77</v>
      </c>
      <c r="AG472">
        <v>341.72</v>
      </c>
      <c r="AH472">
        <v>6902936</v>
      </c>
      <c r="AJ472" s="1">
        <v>45609</v>
      </c>
      <c r="AK472">
        <v>209.65799999999999</v>
      </c>
      <c r="AL472">
        <v>212.33099999999999</v>
      </c>
      <c r="AM472">
        <v>208.7</v>
      </c>
      <c r="AN472">
        <v>209.11</v>
      </c>
      <c r="AO472">
        <v>6568660</v>
      </c>
      <c r="AQ472" s="1">
        <v>45609</v>
      </c>
      <c r="AR472">
        <v>197.666</v>
      </c>
      <c r="AS472">
        <v>199.08799999999999</v>
      </c>
      <c r="AT472">
        <v>196.65299999999999</v>
      </c>
      <c r="AU472">
        <v>197.249</v>
      </c>
      <c r="AV472">
        <v>5040191</v>
      </c>
      <c r="AX472" s="1">
        <v>45609</v>
      </c>
      <c r="AY472">
        <v>133.83000000000001</v>
      </c>
      <c r="AZ472">
        <v>135.13</v>
      </c>
      <c r="BA472">
        <v>131.3305</v>
      </c>
      <c r="BB472">
        <v>132.76</v>
      </c>
      <c r="BC472">
        <v>4922621</v>
      </c>
      <c r="BE472" s="1">
        <v>45609</v>
      </c>
      <c r="BF472">
        <v>239.26</v>
      </c>
      <c r="BG472">
        <v>241.08850000000001</v>
      </c>
      <c r="BH472">
        <v>238.5</v>
      </c>
      <c r="BI472">
        <v>240.88</v>
      </c>
      <c r="BJ472">
        <v>3820373</v>
      </c>
      <c r="BL472" s="1">
        <v>45609</v>
      </c>
      <c r="BM472">
        <v>409.52</v>
      </c>
      <c r="BN472">
        <v>415.27</v>
      </c>
      <c r="BO472">
        <v>396.97</v>
      </c>
      <c r="BP472">
        <v>406.22</v>
      </c>
      <c r="BQ472">
        <v>2859423</v>
      </c>
      <c r="BS472" s="1">
        <v>45609</v>
      </c>
      <c r="BT472">
        <v>593.58199999999999</v>
      </c>
      <c r="BU472">
        <v>595.42899999999997</v>
      </c>
      <c r="BV472">
        <v>591.18700000000001</v>
      </c>
      <c r="BW472">
        <v>593.40200000000004</v>
      </c>
      <c r="BX472">
        <v>47691091</v>
      </c>
    </row>
    <row r="473" spans="1:76" x14ac:dyDescent="0.45">
      <c r="A473" s="1">
        <v>45610</v>
      </c>
      <c r="B473">
        <v>577</v>
      </c>
      <c r="C473">
        <v>580.76</v>
      </c>
      <c r="D473">
        <v>573.01</v>
      </c>
      <c r="E473">
        <v>577.16</v>
      </c>
      <c r="F473">
        <v>11053743</v>
      </c>
      <c r="H473" s="1">
        <v>45610</v>
      </c>
      <c r="I473">
        <v>214.16</v>
      </c>
      <c r="J473">
        <v>215.9</v>
      </c>
      <c r="K473">
        <v>210.88</v>
      </c>
      <c r="L473">
        <v>211.48</v>
      </c>
      <c r="M473">
        <v>42620309</v>
      </c>
      <c r="O473" s="1">
        <v>45610</v>
      </c>
      <c r="P473">
        <v>178.07599999999999</v>
      </c>
      <c r="Q473">
        <v>178.61500000000001</v>
      </c>
      <c r="R473">
        <v>174.12200000000001</v>
      </c>
      <c r="S473">
        <v>175.37899999999999</v>
      </c>
      <c r="T473">
        <v>31042993</v>
      </c>
      <c r="V473" s="1">
        <v>45610</v>
      </c>
      <c r="W473">
        <v>530.54999999999995</v>
      </c>
      <c r="X473">
        <v>534.63990000000001</v>
      </c>
      <c r="Y473">
        <v>523.46</v>
      </c>
      <c r="Z473">
        <v>529.87</v>
      </c>
      <c r="AA473">
        <v>3098800</v>
      </c>
      <c r="AC473" s="1">
        <v>45610</v>
      </c>
      <c r="AD473">
        <v>342.25</v>
      </c>
      <c r="AE473">
        <v>346</v>
      </c>
      <c r="AF473">
        <v>330.82</v>
      </c>
      <c r="AG473">
        <v>331.65</v>
      </c>
      <c r="AH473">
        <v>7630619</v>
      </c>
      <c r="AJ473" s="1">
        <v>45610</v>
      </c>
      <c r="AK473">
        <v>209.8</v>
      </c>
      <c r="AL473">
        <v>210.8</v>
      </c>
      <c r="AM473">
        <v>206.4</v>
      </c>
      <c r="AN473">
        <v>207.96</v>
      </c>
      <c r="AO473">
        <v>5788550</v>
      </c>
      <c r="AQ473" s="1">
        <v>45610</v>
      </c>
      <c r="AR473">
        <v>196.084</v>
      </c>
      <c r="AS473">
        <v>197.547</v>
      </c>
      <c r="AT473">
        <v>195.84399999999999</v>
      </c>
      <c r="AU473">
        <v>196.59800000000001</v>
      </c>
      <c r="AV473">
        <v>6120797</v>
      </c>
      <c r="AX473" s="1">
        <v>45610</v>
      </c>
      <c r="AY473">
        <v>133.97</v>
      </c>
      <c r="AZ473">
        <v>136.66</v>
      </c>
      <c r="BA473">
        <v>133.15</v>
      </c>
      <c r="BB473">
        <v>134.56</v>
      </c>
      <c r="BC473">
        <v>4777628</v>
      </c>
      <c r="BE473" s="1">
        <v>45610</v>
      </c>
      <c r="BF473">
        <v>241.01</v>
      </c>
      <c r="BG473">
        <v>242.435</v>
      </c>
      <c r="BH473">
        <v>237.5301</v>
      </c>
      <c r="BI473">
        <v>237.75</v>
      </c>
      <c r="BJ473">
        <v>3925154</v>
      </c>
      <c r="BL473" s="1">
        <v>45610</v>
      </c>
      <c r="BM473">
        <v>402.61</v>
      </c>
      <c r="BN473">
        <v>407.61</v>
      </c>
      <c r="BO473">
        <v>392.06</v>
      </c>
      <c r="BP473">
        <v>394.25</v>
      </c>
      <c r="BQ473">
        <v>1935104</v>
      </c>
      <c r="BS473" s="1">
        <v>45610</v>
      </c>
      <c r="BT473">
        <v>593.53200000000004</v>
      </c>
      <c r="BU473">
        <v>594.01900000000001</v>
      </c>
      <c r="BV473">
        <v>588.89099999999996</v>
      </c>
      <c r="BW473">
        <v>589.58699999999999</v>
      </c>
      <c r="BX473">
        <v>39152409</v>
      </c>
    </row>
    <row r="474" spans="1:76" x14ac:dyDescent="0.45">
      <c r="A474" s="1">
        <v>45611</v>
      </c>
      <c r="B474">
        <v>571.22</v>
      </c>
      <c r="C474">
        <v>572.57000000000005</v>
      </c>
      <c r="D474">
        <v>551.5</v>
      </c>
      <c r="E474">
        <v>554.08000000000004</v>
      </c>
      <c r="F474">
        <v>17712864</v>
      </c>
      <c r="H474" s="1">
        <v>45611</v>
      </c>
      <c r="I474">
        <v>206.76</v>
      </c>
      <c r="J474">
        <v>207.34</v>
      </c>
      <c r="K474">
        <v>199.61</v>
      </c>
      <c r="L474">
        <v>202.61</v>
      </c>
      <c r="M474">
        <v>86591144</v>
      </c>
      <c r="O474" s="1">
        <v>45611</v>
      </c>
      <c r="P474">
        <v>173.53100000000001</v>
      </c>
      <c r="Q474">
        <v>173.941</v>
      </c>
      <c r="R474">
        <v>171.024</v>
      </c>
      <c r="S474">
        <v>172.29300000000001</v>
      </c>
      <c r="T474">
        <v>32541901</v>
      </c>
      <c r="V474" s="1">
        <v>45611</v>
      </c>
      <c r="W474">
        <v>520.29999999999995</v>
      </c>
      <c r="X474">
        <v>524.49990000000003</v>
      </c>
      <c r="Y474">
        <v>498.81</v>
      </c>
      <c r="Z474">
        <v>503.37</v>
      </c>
      <c r="AA474">
        <v>4612417</v>
      </c>
      <c r="AC474" s="1">
        <v>45611</v>
      </c>
      <c r="AD474">
        <v>326.93</v>
      </c>
      <c r="AE474">
        <v>330.26</v>
      </c>
      <c r="AF474">
        <v>324.18</v>
      </c>
      <c r="AG474">
        <v>325.26</v>
      </c>
      <c r="AH474">
        <v>7093003</v>
      </c>
      <c r="AJ474" s="1">
        <v>45611</v>
      </c>
      <c r="AK474">
        <v>204.602</v>
      </c>
      <c r="AL474">
        <v>205.94499999999999</v>
      </c>
      <c r="AM474">
        <v>200.602</v>
      </c>
      <c r="AN474">
        <v>202.27799999999999</v>
      </c>
      <c r="AO474">
        <v>7492360</v>
      </c>
      <c r="AQ474" s="1">
        <v>45611</v>
      </c>
      <c r="AR474">
        <v>196.559</v>
      </c>
      <c r="AS474">
        <v>196.94499999999999</v>
      </c>
      <c r="AT474">
        <v>195.07599999999999</v>
      </c>
      <c r="AU474">
        <v>196.76499999999999</v>
      </c>
      <c r="AV474">
        <v>5960819</v>
      </c>
      <c r="AX474" s="1">
        <v>45611</v>
      </c>
      <c r="AY474">
        <v>134.19999999999999</v>
      </c>
      <c r="AZ474">
        <v>134.53</v>
      </c>
      <c r="BA474">
        <v>131.31</v>
      </c>
      <c r="BB474">
        <v>132.5</v>
      </c>
      <c r="BC474">
        <v>4798719</v>
      </c>
      <c r="BE474" s="1">
        <v>45611</v>
      </c>
      <c r="BF474">
        <v>238.12</v>
      </c>
      <c r="BG474">
        <v>239.17500000000001</v>
      </c>
      <c r="BH474">
        <v>235.05</v>
      </c>
      <c r="BI474">
        <v>235.61</v>
      </c>
      <c r="BJ474">
        <v>3940160</v>
      </c>
      <c r="BL474" s="1">
        <v>45611</v>
      </c>
      <c r="BM474">
        <v>394.71</v>
      </c>
      <c r="BN474">
        <v>396.27</v>
      </c>
      <c r="BO474">
        <v>387.82</v>
      </c>
      <c r="BP474">
        <v>389.565</v>
      </c>
      <c r="BQ474">
        <v>1027888</v>
      </c>
      <c r="BS474" s="1">
        <v>45611</v>
      </c>
      <c r="BT474">
        <v>585.98</v>
      </c>
      <c r="BU474">
        <v>586.45699999999999</v>
      </c>
      <c r="BV474">
        <v>580.15700000000004</v>
      </c>
      <c r="BW474">
        <v>582.03599999999994</v>
      </c>
      <c r="BX474">
        <v>76473754</v>
      </c>
    </row>
    <row r="475" spans="1:76" x14ac:dyDescent="0.45">
      <c r="A475" s="1">
        <v>45614</v>
      </c>
      <c r="B475">
        <v>557.04</v>
      </c>
      <c r="C475">
        <v>559.9</v>
      </c>
      <c r="D475">
        <v>550.09</v>
      </c>
      <c r="E475">
        <v>554.4</v>
      </c>
      <c r="F475">
        <v>14346715</v>
      </c>
      <c r="H475" s="1">
        <v>45614</v>
      </c>
      <c r="I475">
        <v>204.15</v>
      </c>
      <c r="J475">
        <v>204.67</v>
      </c>
      <c r="K475">
        <v>200.95</v>
      </c>
      <c r="L475">
        <v>201.7</v>
      </c>
      <c r="M475">
        <v>36512465</v>
      </c>
      <c r="O475" s="1">
        <v>45614</v>
      </c>
      <c r="P475">
        <v>173.221</v>
      </c>
      <c r="Q475">
        <v>175.23699999999999</v>
      </c>
      <c r="R475">
        <v>172.702</v>
      </c>
      <c r="S475">
        <v>175.09899999999999</v>
      </c>
      <c r="T475">
        <v>20229771</v>
      </c>
      <c r="V475" s="1">
        <v>45614</v>
      </c>
      <c r="W475">
        <v>505</v>
      </c>
      <c r="X475">
        <v>505.51</v>
      </c>
      <c r="Y475">
        <v>497.69</v>
      </c>
      <c r="Z475">
        <v>499.51</v>
      </c>
      <c r="AA475">
        <v>2259651</v>
      </c>
      <c r="AC475" s="1">
        <v>45614</v>
      </c>
      <c r="AD475">
        <v>326.34500000000003</v>
      </c>
      <c r="AE475">
        <v>327</v>
      </c>
      <c r="AF475">
        <v>320.20499999999998</v>
      </c>
      <c r="AG475">
        <v>322.25</v>
      </c>
      <c r="AH475">
        <v>4251074</v>
      </c>
      <c r="AJ475" s="1">
        <v>45614</v>
      </c>
      <c r="AK475">
        <v>202.982</v>
      </c>
      <c r="AL475">
        <v>204.23500000000001</v>
      </c>
      <c r="AM475">
        <v>200.75</v>
      </c>
      <c r="AN475">
        <v>201.06800000000001</v>
      </c>
      <c r="AO475">
        <v>8757630</v>
      </c>
      <c r="AQ475" s="1">
        <v>45614</v>
      </c>
      <c r="AR475">
        <v>196.535</v>
      </c>
      <c r="AS475">
        <v>198.90899999999999</v>
      </c>
      <c r="AT475">
        <v>195.01400000000001</v>
      </c>
      <c r="AU475">
        <v>198.447</v>
      </c>
      <c r="AV475">
        <v>5796870</v>
      </c>
      <c r="AX475" s="1">
        <v>45614</v>
      </c>
      <c r="AY475">
        <v>132.56</v>
      </c>
      <c r="AZ475">
        <v>133.44990000000001</v>
      </c>
      <c r="BA475">
        <v>131.58000000000001</v>
      </c>
      <c r="BB475">
        <v>132.19</v>
      </c>
      <c r="BC475">
        <v>4511595</v>
      </c>
      <c r="BE475" s="1">
        <v>45614</v>
      </c>
      <c r="BF475">
        <v>236.92</v>
      </c>
      <c r="BG475">
        <v>238.995</v>
      </c>
      <c r="BH475">
        <v>234.56</v>
      </c>
      <c r="BI475">
        <v>237.03</v>
      </c>
      <c r="BJ475">
        <v>2442863</v>
      </c>
      <c r="BL475" s="1">
        <v>45614</v>
      </c>
      <c r="BM475">
        <v>386.3</v>
      </c>
      <c r="BN475">
        <v>391.32</v>
      </c>
      <c r="BO475">
        <v>384.67500000000001</v>
      </c>
      <c r="BP475">
        <v>385.02</v>
      </c>
      <c r="BQ475">
        <v>859903</v>
      </c>
      <c r="BS475" s="1">
        <v>45614</v>
      </c>
      <c r="BT475">
        <v>582.50199999999995</v>
      </c>
      <c r="BU475">
        <v>585.75099999999998</v>
      </c>
      <c r="BV475">
        <v>581.62800000000004</v>
      </c>
      <c r="BW475">
        <v>584.41999999999996</v>
      </c>
      <c r="BX475">
        <v>37320765</v>
      </c>
    </row>
    <row r="476" spans="1:76" x14ac:dyDescent="0.45">
      <c r="A476" s="1">
        <v>45615</v>
      </c>
      <c r="B476">
        <v>552.29999999999995</v>
      </c>
      <c r="C476">
        <v>561.42999999999995</v>
      </c>
      <c r="D476">
        <v>550.6</v>
      </c>
      <c r="E476">
        <v>561.09</v>
      </c>
      <c r="F476">
        <v>9522445</v>
      </c>
      <c r="H476" s="1">
        <v>45615</v>
      </c>
      <c r="I476">
        <v>199.33</v>
      </c>
      <c r="J476">
        <v>205.3</v>
      </c>
      <c r="K476">
        <v>198.78</v>
      </c>
      <c r="L476">
        <v>204.61</v>
      </c>
      <c r="M476">
        <v>31197867</v>
      </c>
      <c r="O476" s="1">
        <v>45615</v>
      </c>
      <c r="P476">
        <v>173.52099999999999</v>
      </c>
      <c r="Q476">
        <v>178.66499999999999</v>
      </c>
      <c r="R476">
        <v>173.36099999999999</v>
      </c>
      <c r="S476">
        <v>177.916</v>
      </c>
      <c r="T476">
        <v>23461782</v>
      </c>
      <c r="V476" s="1">
        <v>45615</v>
      </c>
      <c r="W476">
        <v>496</v>
      </c>
      <c r="X476">
        <v>502.41</v>
      </c>
      <c r="Y476">
        <v>495.46</v>
      </c>
      <c r="Z476">
        <v>499.61</v>
      </c>
      <c r="AA476">
        <v>1961731</v>
      </c>
      <c r="AC476" s="1">
        <v>45615</v>
      </c>
      <c r="AD476">
        <v>318.565</v>
      </c>
      <c r="AE476">
        <v>324.7</v>
      </c>
      <c r="AF476">
        <v>316.00009999999997</v>
      </c>
      <c r="AG476">
        <v>323.43</v>
      </c>
      <c r="AH476">
        <v>5469892</v>
      </c>
      <c r="AJ476" s="1">
        <v>45615</v>
      </c>
      <c r="AK476">
        <v>199.40199999999999</v>
      </c>
      <c r="AL476">
        <v>205.166</v>
      </c>
      <c r="AM476">
        <v>198.684</v>
      </c>
      <c r="AN476">
        <v>204.42</v>
      </c>
      <c r="AO476">
        <v>9150925</v>
      </c>
      <c r="AQ476" s="1">
        <v>45615</v>
      </c>
      <c r="AR476">
        <v>197.5</v>
      </c>
      <c r="AS476">
        <v>197.5</v>
      </c>
      <c r="AT476">
        <v>195.25800000000001</v>
      </c>
      <c r="AU476">
        <v>196.83699999999999</v>
      </c>
      <c r="AV476">
        <v>5172811</v>
      </c>
      <c r="AX476" s="1">
        <v>45615</v>
      </c>
      <c r="AY476">
        <v>131.15</v>
      </c>
      <c r="AZ476">
        <v>131.96</v>
      </c>
      <c r="BA476">
        <v>129.87</v>
      </c>
      <c r="BB476">
        <v>131.44</v>
      </c>
      <c r="BC476">
        <v>5172381</v>
      </c>
      <c r="BE476" s="1">
        <v>45615</v>
      </c>
      <c r="BF476">
        <v>237.03</v>
      </c>
      <c r="BG476">
        <v>237.03</v>
      </c>
      <c r="BH476">
        <v>232.83</v>
      </c>
      <c r="BI476">
        <v>233.2</v>
      </c>
      <c r="BJ476">
        <v>3830398</v>
      </c>
      <c r="BL476" s="1">
        <v>45615</v>
      </c>
      <c r="BM476">
        <v>380</v>
      </c>
      <c r="BN476">
        <v>389.48</v>
      </c>
      <c r="BO476">
        <v>379.22</v>
      </c>
      <c r="BP476">
        <v>384.84</v>
      </c>
      <c r="BQ476">
        <v>897371</v>
      </c>
      <c r="BS476" s="1">
        <v>45615</v>
      </c>
      <c r="BT476">
        <v>581.00199999999995</v>
      </c>
      <c r="BU476">
        <v>587.29700000000003</v>
      </c>
      <c r="BV476">
        <v>580.32600000000002</v>
      </c>
      <c r="BW476">
        <v>586.55600000000004</v>
      </c>
      <c r="BX476">
        <v>49727411</v>
      </c>
    </row>
    <row r="477" spans="1:76" x14ac:dyDescent="0.45">
      <c r="A477" s="1">
        <v>45616</v>
      </c>
      <c r="B477">
        <v>562.92999999999995</v>
      </c>
      <c r="C477">
        <v>566.34990000000005</v>
      </c>
      <c r="D477">
        <v>554.20010000000002</v>
      </c>
      <c r="E477">
        <v>565.52</v>
      </c>
      <c r="F477">
        <v>9797339</v>
      </c>
      <c r="H477" s="1">
        <v>45616</v>
      </c>
      <c r="I477">
        <v>202.98</v>
      </c>
      <c r="J477">
        <v>203.13</v>
      </c>
      <c r="K477">
        <v>199.45</v>
      </c>
      <c r="L477">
        <v>202.88</v>
      </c>
      <c r="M477">
        <v>32768989</v>
      </c>
      <c r="O477" s="1">
        <v>45616</v>
      </c>
      <c r="P477">
        <v>177.137</v>
      </c>
      <c r="Q477">
        <v>177.47200000000001</v>
      </c>
      <c r="R477">
        <v>173.58099999999999</v>
      </c>
      <c r="S477">
        <v>175.779</v>
      </c>
      <c r="T477">
        <v>19018882</v>
      </c>
      <c r="V477" s="1">
        <v>45616</v>
      </c>
      <c r="W477">
        <v>505.41</v>
      </c>
      <c r="X477">
        <v>506.36</v>
      </c>
      <c r="Y477">
        <v>494.61</v>
      </c>
      <c r="Z477">
        <v>499.5</v>
      </c>
      <c r="AA477">
        <v>1874910</v>
      </c>
      <c r="AC477" s="1">
        <v>45616</v>
      </c>
      <c r="AD477">
        <v>325.43</v>
      </c>
      <c r="AE477">
        <v>327.26</v>
      </c>
      <c r="AF477">
        <v>322.01</v>
      </c>
      <c r="AG477">
        <v>325.7</v>
      </c>
      <c r="AH477">
        <v>3763500</v>
      </c>
      <c r="AJ477" s="1">
        <v>45616</v>
      </c>
      <c r="AK477">
        <v>205.33600000000001</v>
      </c>
      <c r="AL477">
        <v>206.33799999999999</v>
      </c>
      <c r="AM477">
        <v>201.262</v>
      </c>
      <c r="AN477">
        <v>204.596</v>
      </c>
      <c r="AO477">
        <v>5709680</v>
      </c>
      <c r="AQ477" s="1">
        <v>45616</v>
      </c>
      <c r="AR477">
        <v>196.43199999999999</v>
      </c>
      <c r="AS477">
        <v>198.49799999999999</v>
      </c>
      <c r="AT477">
        <v>194.06700000000001</v>
      </c>
      <c r="AU477">
        <v>198.39500000000001</v>
      </c>
      <c r="AV477">
        <v>4235292</v>
      </c>
      <c r="AX477" s="1">
        <v>45616</v>
      </c>
      <c r="AY477">
        <v>130.22</v>
      </c>
      <c r="AZ477">
        <v>135.38</v>
      </c>
      <c r="BA477">
        <v>130.22</v>
      </c>
      <c r="BB477">
        <v>135.25</v>
      </c>
      <c r="BC477">
        <v>5537419</v>
      </c>
      <c r="BE477" s="1">
        <v>45616</v>
      </c>
      <c r="BF477">
        <v>233.2</v>
      </c>
      <c r="BG477">
        <v>235.625</v>
      </c>
      <c r="BH477">
        <v>233.2</v>
      </c>
      <c r="BI477">
        <v>235.47</v>
      </c>
      <c r="BJ477">
        <v>2603476</v>
      </c>
      <c r="BL477" s="1">
        <v>45616</v>
      </c>
      <c r="BM477">
        <v>386.16</v>
      </c>
      <c r="BN477">
        <v>389.94</v>
      </c>
      <c r="BO477">
        <v>383.95</v>
      </c>
      <c r="BP477">
        <v>389.12</v>
      </c>
      <c r="BQ477">
        <v>805567</v>
      </c>
      <c r="BS477" s="1">
        <v>45616</v>
      </c>
      <c r="BT477">
        <v>586.63599999999997</v>
      </c>
      <c r="BU477">
        <v>587.04399999999998</v>
      </c>
      <c r="BV477">
        <v>580.92200000000003</v>
      </c>
      <c r="BW477">
        <v>586.755</v>
      </c>
      <c r="BX477">
        <v>50351902</v>
      </c>
    </row>
    <row r="478" spans="1:76" x14ac:dyDescent="0.45">
      <c r="A478" s="1">
        <v>45617</v>
      </c>
      <c r="B478">
        <v>569.52</v>
      </c>
      <c r="C478">
        <v>570</v>
      </c>
      <c r="D478">
        <v>549.04999999999995</v>
      </c>
      <c r="E478">
        <v>563.09</v>
      </c>
      <c r="F478">
        <v>11154749</v>
      </c>
      <c r="H478" s="1">
        <v>45617</v>
      </c>
      <c r="I478">
        <v>203.49</v>
      </c>
      <c r="J478">
        <v>203.49</v>
      </c>
      <c r="K478">
        <v>195.75</v>
      </c>
      <c r="L478">
        <v>198.38</v>
      </c>
      <c r="M478">
        <v>58800042</v>
      </c>
      <c r="O478" s="1">
        <v>45617</v>
      </c>
      <c r="P478">
        <v>173.70099999999999</v>
      </c>
      <c r="Q478">
        <v>173.93100000000001</v>
      </c>
      <c r="R478">
        <v>163.51300000000001</v>
      </c>
      <c r="S478">
        <v>167.43799999999999</v>
      </c>
      <c r="T478">
        <v>59802838</v>
      </c>
      <c r="V478" s="1">
        <v>45617</v>
      </c>
      <c r="W478">
        <v>502.1</v>
      </c>
      <c r="X478">
        <v>508.57</v>
      </c>
      <c r="Y478">
        <v>493.1</v>
      </c>
      <c r="Z478">
        <v>504.44</v>
      </c>
      <c r="AA478">
        <v>2002094</v>
      </c>
      <c r="AC478" s="1">
        <v>45617</v>
      </c>
      <c r="AD478">
        <v>331.36</v>
      </c>
      <c r="AE478">
        <v>342.93959999999998</v>
      </c>
      <c r="AF478">
        <v>328.6</v>
      </c>
      <c r="AG478">
        <v>335.78</v>
      </c>
      <c r="AH478">
        <v>8364165</v>
      </c>
      <c r="AJ478" s="1">
        <v>45617</v>
      </c>
      <c r="AK478">
        <v>206.5</v>
      </c>
      <c r="AL478">
        <v>210.65199999999999</v>
      </c>
      <c r="AM478">
        <v>206.19800000000001</v>
      </c>
      <c r="AN478">
        <v>209.41</v>
      </c>
      <c r="AO478">
        <v>5556485</v>
      </c>
      <c r="AQ478" s="1">
        <v>45617</v>
      </c>
      <c r="AR478">
        <v>199.74799999999999</v>
      </c>
      <c r="AS478">
        <v>206.11699999999999</v>
      </c>
      <c r="AT478">
        <v>198.39599999999999</v>
      </c>
      <c r="AU478">
        <v>206.08799999999999</v>
      </c>
      <c r="AV478">
        <v>6141328</v>
      </c>
      <c r="AX478" s="1">
        <v>45617</v>
      </c>
      <c r="AY478">
        <v>134.18</v>
      </c>
      <c r="AZ478">
        <v>134.94999999999999</v>
      </c>
      <c r="BA478">
        <v>132.58000000000001</v>
      </c>
      <c r="BB478">
        <v>133.26</v>
      </c>
      <c r="BC478">
        <v>4061137</v>
      </c>
      <c r="BE478" s="1">
        <v>45617</v>
      </c>
      <c r="BF478">
        <v>235.67</v>
      </c>
      <c r="BG478">
        <v>237.32499999999999</v>
      </c>
      <c r="BH478">
        <v>233.935</v>
      </c>
      <c r="BI478">
        <v>236.58</v>
      </c>
      <c r="BJ478">
        <v>2490056</v>
      </c>
      <c r="BL478" s="1">
        <v>45617</v>
      </c>
      <c r="BM478">
        <v>388.52</v>
      </c>
      <c r="BN478">
        <v>389.935</v>
      </c>
      <c r="BO478">
        <v>383.06</v>
      </c>
      <c r="BP478">
        <v>383.84</v>
      </c>
      <c r="BQ478">
        <v>960576</v>
      </c>
      <c r="BS478" s="1">
        <v>45617</v>
      </c>
      <c r="BT478">
        <v>589.63699999999994</v>
      </c>
      <c r="BU478">
        <v>591.346</v>
      </c>
      <c r="BV478">
        <v>583.72500000000002</v>
      </c>
      <c r="BW478">
        <v>589.90499999999997</v>
      </c>
      <c r="BX478">
        <v>47048662</v>
      </c>
    </row>
    <row r="479" spans="1:76" x14ac:dyDescent="0.45">
      <c r="A479" s="1">
        <v>45618</v>
      </c>
      <c r="B479">
        <v>563.54999999999995</v>
      </c>
      <c r="C479">
        <v>563.82730000000004</v>
      </c>
      <c r="D479">
        <v>554.59</v>
      </c>
      <c r="E479">
        <v>559.14</v>
      </c>
      <c r="F479">
        <v>9164004</v>
      </c>
      <c r="H479" s="1">
        <v>45618</v>
      </c>
      <c r="I479">
        <v>198.25</v>
      </c>
      <c r="J479">
        <v>199.25989999999999</v>
      </c>
      <c r="K479">
        <v>196.75</v>
      </c>
      <c r="L479">
        <v>197.12</v>
      </c>
      <c r="M479">
        <v>31530844</v>
      </c>
      <c r="O479" s="1">
        <v>45618</v>
      </c>
      <c r="P479">
        <v>165.66</v>
      </c>
      <c r="Q479">
        <v>166.26900000000001</v>
      </c>
      <c r="R479">
        <v>163.71199999999999</v>
      </c>
      <c r="S479">
        <v>164.571</v>
      </c>
      <c r="T479">
        <v>38648830</v>
      </c>
      <c r="V479" s="1">
        <v>45618</v>
      </c>
      <c r="W479">
        <v>502.5</v>
      </c>
      <c r="X479">
        <v>513.37</v>
      </c>
      <c r="Y479">
        <v>502.5</v>
      </c>
      <c r="Z479">
        <v>512.15</v>
      </c>
      <c r="AA479">
        <v>2287614</v>
      </c>
      <c r="AC479" s="1">
        <v>45618</v>
      </c>
      <c r="AD479">
        <v>338</v>
      </c>
      <c r="AE479">
        <v>342.81</v>
      </c>
      <c r="AF479">
        <v>335.78</v>
      </c>
      <c r="AG479">
        <v>342.02</v>
      </c>
      <c r="AH479">
        <v>5649365</v>
      </c>
      <c r="AJ479" s="1">
        <v>45618</v>
      </c>
      <c r="AK479">
        <v>210.2</v>
      </c>
      <c r="AL479">
        <v>212.91800000000001</v>
      </c>
      <c r="AM479">
        <v>210</v>
      </c>
      <c r="AN479">
        <v>212.12</v>
      </c>
      <c r="AO479">
        <v>7186295</v>
      </c>
      <c r="AQ479" s="1">
        <v>45618</v>
      </c>
      <c r="AR479">
        <v>205.756</v>
      </c>
      <c r="AS479">
        <v>206.28800000000001</v>
      </c>
      <c r="AT479">
        <v>203.316</v>
      </c>
      <c r="AU479">
        <v>204.75</v>
      </c>
      <c r="AV479">
        <v>6238853</v>
      </c>
      <c r="AX479" s="1">
        <v>45618</v>
      </c>
      <c r="AY479">
        <v>133.30000000000001</v>
      </c>
      <c r="AZ479">
        <v>140.76</v>
      </c>
      <c r="BA479">
        <v>133.30000000000001</v>
      </c>
      <c r="BB479">
        <v>137.34</v>
      </c>
      <c r="BC479">
        <v>6301099</v>
      </c>
      <c r="BE479" s="1">
        <v>45618</v>
      </c>
      <c r="BF479">
        <v>236.44</v>
      </c>
      <c r="BG479">
        <v>239.685</v>
      </c>
      <c r="BH479">
        <v>236.28</v>
      </c>
      <c r="BI479">
        <v>238.28</v>
      </c>
      <c r="BJ479">
        <v>2540812</v>
      </c>
      <c r="BL479" s="1">
        <v>45618</v>
      </c>
      <c r="BM479">
        <v>385.32</v>
      </c>
      <c r="BN479">
        <v>391.98989999999998</v>
      </c>
      <c r="BO479">
        <v>383.15</v>
      </c>
      <c r="BP479">
        <v>388.27</v>
      </c>
      <c r="BQ479">
        <v>1080239</v>
      </c>
      <c r="BS479" s="1">
        <v>45618</v>
      </c>
      <c r="BT479">
        <v>589.89499999999998</v>
      </c>
      <c r="BU479">
        <v>592.37</v>
      </c>
      <c r="BV479">
        <v>589.39</v>
      </c>
      <c r="BW479">
        <v>591.73299999999995</v>
      </c>
      <c r="BX479">
        <v>38470364</v>
      </c>
    </row>
    <row r="480" spans="1:76" x14ac:dyDescent="0.45">
      <c r="A480" s="1">
        <v>45621</v>
      </c>
      <c r="B480">
        <v>562.1</v>
      </c>
      <c r="C480">
        <v>572.5915</v>
      </c>
      <c r="D480">
        <v>556.39</v>
      </c>
      <c r="E480">
        <v>565.11</v>
      </c>
      <c r="F480">
        <v>13599830</v>
      </c>
      <c r="H480" s="1">
        <v>45621</v>
      </c>
      <c r="I480">
        <v>199.28</v>
      </c>
      <c r="J480">
        <v>201.94990000000001</v>
      </c>
      <c r="K480">
        <v>199</v>
      </c>
      <c r="L480">
        <v>201.45</v>
      </c>
      <c r="M480">
        <v>40685672</v>
      </c>
      <c r="O480" s="1">
        <v>45621</v>
      </c>
      <c r="P480">
        <v>165.9</v>
      </c>
      <c r="Q480">
        <v>168.43700000000001</v>
      </c>
      <c r="R480">
        <v>165.41800000000001</v>
      </c>
      <c r="S480">
        <v>167.458</v>
      </c>
      <c r="T480">
        <v>33173238</v>
      </c>
      <c r="V480" s="1">
        <v>45621</v>
      </c>
      <c r="W480">
        <v>519.09</v>
      </c>
      <c r="X480">
        <v>523.20989999999995</v>
      </c>
      <c r="Y480">
        <v>513.19349999999997</v>
      </c>
      <c r="Z480">
        <v>518.73</v>
      </c>
      <c r="AA480">
        <v>3319992</v>
      </c>
      <c r="AC480" s="1">
        <v>45621</v>
      </c>
      <c r="AD480">
        <v>345</v>
      </c>
      <c r="AE480">
        <v>347.85</v>
      </c>
      <c r="AF480">
        <v>338.29</v>
      </c>
      <c r="AG480">
        <v>339.11</v>
      </c>
      <c r="AH480">
        <v>7117192</v>
      </c>
      <c r="AJ480" s="1">
        <v>45621</v>
      </c>
      <c r="AK480">
        <v>212.7</v>
      </c>
      <c r="AL480">
        <v>213.77600000000001</v>
      </c>
      <c r="AM480">
        <v>209.83</v>
      </c>
      <c r="AN480">
        <v>210.542</v>
      </c>
      <c r="AO480">
        <v>9652980</v>
      </c>
      <c r="AQ480" s="1">
        <v>45621</v>
      </c>
      <c r="AR480">
        <v>206.17</v>
      </c>
      <c r="AS480">
        <v>207.11799999999999</v>
      </c>
      <c r="AT480">
        <v>200.65899999999999</v>
      </c>
      <c r="AU480">
        <v>202.05</v>
      </c>
      <c r="AV480">
        <v>11238133</v>
      </c>
      <c r="AX480" s="1">
        <v>45621</v>
      </c>
      <c r="AY480">
        <v>138.01</v>
      </c>
      <c r="AZ480">
        <v>141</v>
      </c>
      <c r="BA480">
        <v>137.75</v>
      </c>
      <c r="BB480">
        <v>140.93</v>
      </c>
      <c r="BC480">
        <v>7930535</v>
      </c>
      <c r="BE480" s="1">
        <v>45621</v>
      </c>
      <c r="BF480">
        <v>239.34</v>
      </c>
      <c r="BG480">
        <v>240.82</v>
      </c>
      <c r="BH480">
        <v>238.505</v>
      </c>
      <c r="BI480">
        <v>239.94</v>
      </c>
      <c r="BJ480">
        <v>5513103</v>
      </c>
      <c r="BL480" s="1">
        <v>45621</v>
      </c>
      <c r="BM480">
        <v>389.68</v>
      </c>
      <c r="BN480">
        <v>391.01</v>
      </c>
      <c r="BO480">
        <v>382.5</v>
      </c>
      <c r="BP480">
        <v>384.47</v>
      </c>
      <c r="BQ480">
        <v>1110775</v>
      </c>
      <c r="BS480" s="1">
        <v>45621</v>
      </c>
      <c r="BT480">
        <v>595.71699999999998</v>
      </c>
      <c r="BU480">
        <v>597.04899999999998</v>
      </c>
      <c r="BV480">
        <v>591.42499999999995</v>
      </c>
      <c r="BW480">
        <v>593.74</v>
      </c>
      <c r="BX480">
        <v>42712269</v>
      </c>
    </row>
    <row r="481" spans="1:76" x14ac:dyDescent="0.45">
      <c r="A481" s="1">
        <v>45622</v>
      </c>
      <c r="B481">
        <v>566</v>
      </c>
      <c r="C481">
        <v>577.5</v>
      </c>
      <c r="D481">
        <v>565.20000000000005</v>
      </c>
      <c r="E481">
        <v>573.54</v>
      </c>
      <c r="F481">
        <v>10356550</v>
      </c>
      <c r="H481" s="1">
        <v>45622</v>
      </c>
      <c r="I481">
        <v>201.9</v>
      </c>
      <c r="J481">
        <v>208</v>
      </c>
      <c r="K481">
        <v>201.79</v>
      </c>
      <c r="L481">
        <v>207.86</v>
      </c>
      <c r="M481">
        <v>41673737</v>
      </c>
      <c r="O481" s="1">
        <v>45622</v>
      </c>
      <c r="P481">
        <v>167.43799999999999</v>
      </c>
      <c r="Q481">
        <v>169.626</v>
      </c>
      <c r="R481">
        <v>167.38800000000001</v>
      </c>
      <c r="S481">
        <v>168.92599999999999</v>
      </c>
      <c r="T481">
        <v>20510199</v>
      </c>
      <c r="V481" s="1">
        <v>45622</v>
      </c>
      <c r="W481">
        <v>519.95000000000005</v>
      </c>
      <c r="X481">
        <v>525.76</v>
      </c>
      <c r="Y481">
        <v>516.36009999999999</v>
      </c>
      <c r="Z481">
        <v>525.29999999999995</v>
      </c>
      <c r="AA481">
        <v>2415735</v>
      </c>
      <c r="AC481" s="1">
        <v>45622</v>
      </c>
      <c r="AD481">
        <v>341.25</v>
      </c>
      <c r="AE481">
        <v>343.81</v>
      </c>
      <c r="AF481">
        <v>339.14</v>
      </c>
      <c r="AG481">
        <v>343.18</v>
      </c>
      <c r="AH481">
        <v>4492772</v>
      </c>
      <c r="AJ481" s="1">
        <v>45622</v>
      </c>
      <c r="AK481">
        <v>210.89599999999999</v>
      </c>
      <c r="AL481">
        <v>214.56800000000001</v>
      </c>
      <c r="AM481">
        <v>210.89599999999999</v>
      </c>
      <c r="AN481">
        <v>214.01400000000001</v>
      </c>
      <c r="AO481">
        <v>3722055</v>
      </c>
      <c r="AQ481" s="1">
        <v>45622</v>
      </c>
      <c r="AR481">
        <v>202.096</v>
      </c>
      <c r="AS481">
        <v>206.24799999999999</v>
      </c>
      <c r="AT481">
        <v>202.096</v>
      </c>
      <c r="AU481">
        <v>206.238</v>
      </c>
      <c r="AV481">
        <v>4113924</v>
      </c>
      <c r="AX481" s="1">
        <v>45622</v>
      </c>
      <c r="AY481">
        <v>140.66</v>
      </c>
      <c r="AZ481">
        <v>141.75</v>
      </c>
      <c r="BA481">
        <v>139.18</v>
      </c>
      <c r="BB481">
        <v>139.66999999999999</v>
      </c>
      <c r="BC481">
        <v>3228419</v>
      </c>
      <c r="BE481" s="1">
        <v>45622</v>
      </c>
      <c r="BF481">
        <v>241.81</v>
      </c>
      <c r="BG481">
        <v>245.17</v>
      </c>
      <c r="BH481">
        <v>241.47</v>
      </c>
      <c r="BI481">
        <v>244.92</v>
      </c>
      <c r="BJ481">
        <v>3251052</v>
      </c>
      <c r="BL481" s="1">
        <v>45622</v>
      </c>
      <c r="BM481">
        <v>388</v>
      </c>
      <c r="BN481">
        <v>394.38</v>
      </c>
      <c r="BO481">
        <v>382.73</v>
      </c>
      <c r="BP481">
        <v>390.29</v>
      </c>
      <c r="BQ481">
        <v>1155193</v>
      </c>
      <c r="BS481" s="1">
        <v>45622</v>
      </c>
      <c r="BT481">
        <v>595.00300000000004</v>
      </c>
      <c r="BU481">
        <v>597.51599999999996</v>
      </c>
      <c r="BV481">
        <v>594.27700000000004</v>
      </c>
      <c r="BW481">
        <v>596.84100000000001</v>
      </c>
      <c r="BX481">
        <v>45912459</v>
      </c>
    </row>
    <row r="482" spans="1:76" x14ac:dyDescent="0.45">
      <c r="A482" s="1">
        <v>45623</v>
      </c>
      <c r="B482">
        <v>574.97</v>
      </c>
      <c r="C482">
        <v>574.98</v>
      </c>
      <c r="D482">
        <v>564.1001</v>
      </c>
      <c r="E482">
        <v>569.20000000000005</v>
      </c>
      <c r="F482">
        <v>7200228</v>
      </c>
      <c r="H482" s="1">
        <v>45623</v>
      </c>
      <c r="I482">
        <v>206.98</v>
      </c>
      <c r="J482">
        <v>207.64</v>
      </c>
      <c r="K482">
        <v>205.05</v>
      </c>
      <c r="L482">
        <v>205.74</v>
      </c>
      <c r="M482">
        <v>28061638</v>
      </c>
      <c r="O482" s="1">
        <v>45623</v>
      </c>
      <c r="P482">
        <v>168.80699999999999</v>
      </c>
      <c r="Q482">
        <v>169.28899999999999</v>
      </c>
      <c r="R482">
        <v>167.828</v>
      </c>
      <c r="S482">
        <v>169.036</v>
      </c>
      <c r="T482">
        <v>19288591</v>
      </c>
      <c r="V482" s="1">
        <v>45623</v>
      </c>
      <c r="W482">
        <v>523.21</v>
      </c>
      <c r="X482">
        <v>525.88</v>
      </c>
      <c r="Y482">
        <v>508.71609999999998</v>
      </c>
      <c r="Z482">
        <v>513.67999999999995</v>
      </c>
      <c r="AA482">
        <v>2324217</v>
      </c>
      <c r="AC482" s="1">
        <v>45623</v>
      </c>
      <c r="AD482">
        <v>336.46</v>
      </c>
      <c r="AE482">
        <v>337.38</v>
      </c>
      <c r="AF482">
        <v>328.88</v>
      </c>
      <c r="AG482">
        <v>330.01</v>
      </c>
      <c r="AH482">
        <v>7471475</v>
      </c>
      <c r="AJ482" s="1">
        <v>45623</v>
      </c>
      <c r="AK482">
        <v>212.73699999999999</v>
      </c>
      <c r="AL482">
        <v>213.04</v>
      </c>
      <c r="AM482">
        <v>207.68199999999999</v>
      </c>
      <c r="AN482">
        <v>208.28</v>
      </c>
      <c r="AO482">
        <v>4885705</v>
      </c>
      <c r="AQ482" s="1">
        <v>45623</v>
      </c>
      <c r="AR482">
        <v>205.16900000000001</v>
      </c>
      <c r="AS482">
        <v>206.84100000000001</v>
      </c>
      <c r="AT482">
        <v>204.114</v>
      </c>
      <c r="AU482">
        <v>206.571</v>
      </c>
      <c r="AV482">
        <v>4327355</v>
      </c>
      <c r="AX482" s="1">
        <v>45623</v>
      </c>
      <c r="AY482">
        <v>139.66999999999999</v>
      </c>
      <c r="AZ482">
        <v>140.41</v>
      </c>
      <c r="BA482">
        <v>137.68</v>
      </c>
      <c r="BB482">
        <v>138.28</v>
      </c>
      <c r="BC482">
        <v>2657033</v>
      </c>
      <c r="BE482" s="1">
        <v>45623</v>
      </c>
      <c r="BF482">
        <v>245.14</v>
      </c>
      <c r="BG482">
        <v>248.15</v>
      </c>
      <c r="BH482">
        <v>243.905</v>
      </c>
      <c r="BI482">
        <v>246.2</v>
      </c>
      <c r="BJ482">
        <v>3346658</v>
      </c>
      <c r="BL482" s="1">
        <v>45623</v>
      </c>
      <c r="BM482">
        <v>394.01</v>
      </c>
      <c r="BN482">
        <v>396.26749999999998</v>
      </c>
      <c r="BO482">
        <v>389.31</v>
      </c>
      <c r="BP482">
        <v>389.81</v>
      </c>
      <c r="BQ482">
        <v>870256</v>
      </c>
      <c r="BS482" s="1">
        <v>45623</v>
      </c>
      <c r="BT482">
        <v>596.65200000000004</v>
      </c>
      <c r="BU482">
        <v>597.03899999999999</v>
      </c>
      <c r="BV482">
        <v>593.49199999999996</v>
      </c>
      <c r="BW482">
        <v>595.03300000000002</v>
      </c>
      <c r="BX482">
        <v>34217164</v>
      </c>
    </row>
    <row r="483" spans="1:76" x14ac:dyDescent="0.45">
      <c r="A483" s="1">
        <v>45625</v>
      </c>
      <c r="B483">
        <v>569</v>
      </c>
      <c r="C483">
        <v>578.46</v>
      </c>
      <c r="D483">
        <v>566.9</v>
      </c>
      <c r="E483">
        <v>574.32000000000005</v>
      </c>
      <c r="F483">
        <v>7130519</v>
      </c>
      <c r="H483" s="1">
        <v>45625</v>
      </c>
      <c r="I483">
        <v>205.83</v>
      </c>
      <c r="J483">
        <v>208.2</v>
      </c>
      <c r="K483">
        <v>204.59</v>
      </c>
      <c r="L483">
        <v>207.89</v>
      </c>
      <c r="M483">
        <v>24892447</v>
      </c>
      <c r="O483" s="1">
        <v>45625</v>
      </c>
      <c r="P483">
        <v>168.30699999999999</v>
      </c>
      <c r="Q483">
        <v>169.23599999999999</v>
      </c>
      <c r="R483">
        <v>166.96899999999999</v>
      </c>
      <c r="S483">
        <v>168.75700000000001</v>
      </c>
      <c r="T483">
        <v>14273583</v>
      </c>
      <c r="V483" s="1">
        <v>45625</v>
      </c>
      <c r="W483">
        <v>517.65</v>
      </c>
      <c r="X483">
        <v>517.65</v>
      </c>
      <c r="Y483">
        <v>513.58000000000004</v>
      </c>
      <c r="Z483">
        <v>515.92999999999995</v>
      </c>
      <c r="AA483">
        <v>1450247</v>
      </c>
      <c r="AC483" s="1">
        <v>45625</v>
      </c>
      <c r="AD483">
        <v>329.48</v>
      </c>
      <c r="AE483">
        <v>331.99</v>
      </c>
      <c r="AF483">
        <v>327.25</v>
      </c>
      <c r="AG483">
        <v>329.99</v>
      </c>
      <c r="AH483">
        <v>3517586</v>
      </c>
      <c r="AJ483" s="1">
        <v>45625</v>
      </c>
      <c r="AK483">
        <v>208.47</v>
      </c>
      <c r="AL483">
        <v>210.4</v>
      </c>
      <c r="AM483">
        <v>207.67400000000001</v>
      </c>
      <c r="AN483">
        <v>209.88800000000001</v>
      </c>
      <c r="AO483">
        <v>2915460</v>
      </c>
      <c r="AQ483" s="1">
        <v>45625</v>
      </c>
      <c r="AR483">
        <v>204.75800000000001</v>
      </c>
      <c r="AS483">
        <v>206.84100000000001</v>
      </c>
      <c r="AT483">
        <v>204.75800000000001</v>
      </c>
      <c r="AU483">
        <v>205.733</v>
      </c>
      <c r="AV483">
        <v>3355475</v>
      </c>
      <c r="AX483" s="1">
        <v>45625</v>
      </c>
      <c r="AY483">
        <v>138.53</v>
      </c>
      <c r="AZ483">
        <v>139.53</v>
      </c>
      <c r="BA483">
        <v>135.83330000000001</v>
      </c>
      <c r="BB483">
        <v>136.11000000000001</v>
      </c>
      <c r="BC483">
        <v>2664219</v>
      </c>
      <c r="BE483" s="1">
        <v>45625</v>
      </c>
      <c r="BF483">
        <v>245.81</v>
      </c>
      <c r="BG483">
        <v>247.48</v>
      </c>
      <c r="BH483">
        <v>244.435</v>
      </c>
      <c r="BI483">
        <v>246.94</v>
      </c>
      <c r="BJ483">
        <v>1806047</v>
      </c>
      <c r="BL483" s="1">
        <v>45625</v>
      </c>
      <c r="BM483">
        <v>390.94</v>
      </c>
      <c r="BN483">
        <v>397.27</v>
      </c>
      <c r="BO483">
        <v>389.96</v>
      </c>
      <c r="BP483">
        <v>396.96499999999997</v>
      </c>
      <c r="BQ483">
        <v>553485</v>
      </c>
      <c r="BS483" s="1">
        <v>45625</v>
      </c>
      <c r="BT483">
        <v>595.85699999999997</v>
      </c>
      <c r="BU483">
        <v>599.524</v>
      </c>
      <c r="BV483">
        <v>595.57899999999995</v>
      </c>
      <c r="BW483">
        <v>598.72799999999995</v>
      </c>
      <c r="BX483">
        <v>30369953</v>
      </c>
    </row>
    <row r="484" spans="1:76" x14ac:dyDescent="0.45">
      <c r="A484" s="1">
        <v>45628</v>
      </c>
      <c r="B484">
        <v>577.5</v>
      </c>
      <c r="C484">
        <v>594.5</v>
      </c>
      <c r="D484">
        <v>575.57000000000005</v>
      </c>
      <c r="E484">
        <v>592.83000000000004</v>
      </c>
      <c r="F484">
        <v>12522371</v>
      </c>
      <c r="H484" s="1">
        <v>45628</v>
      </c>
      <c r="I484">
        <v>209.96</v>
      </c>
      <c r="J484">
        <v>212.99</v>
      </c>
      <c r="K484">
        <v>209.51009999999999</v>
      </c>
      <c r="L484">
        <v>210.71</v>
      </c>
      <c r="M484">
        <v>39523185</v>
      </c>
      <c r="O484" s="1">
        <v>45628</v>
      </c>
      <c r="P484">
        <v>168.572</v>
      </c>
      <c r="Q484">
        <v>171.87799999999999</v>
      </c>
      <c r="R484">
        <v>168.37700000000001</v>
      </c>
      <c r="S484">
        <v>171.29400000000001</v>
      </c>
      <c r="T484">
        <v>23816347</v>
      </c>
      <c r="V484" s="1">
        <v>45628</v>
      </c>
      <c r="W484">
        <v>512.85</v>
      </c>
      <c r="X484">
        <v>518.77</v>
      </c>
      <c r="Y484">
        <v>511.53</v>
      </c>
      <c r="Z484">
        <v>516.20000000000005</v>
      </c>
      <c r="AA484">
        <v>2007213</v>
      </c>
      <c r="AC484" s="1">
        <v>45628</v>
      </c>
      <c r="AD484">
        <v>332</v>
      </c>
      <c r="AE484">
        <v>334.5</v>
      </c>
      <c r="AF484">
        <v>330.11</v>
      </c>
      <c r="AG484">
        <v>331.01</v>
      </c>
      <c r="AH484">
        <v>6063387</v>
      </c>
      <c r="AJ484" s="1">
        <v>45628</v>
      </c>
      <c r="AK484">
        <v>209.642</v>
      </c>
      <c r="AL484">
        <v>211.06399999999999</v>
      </c>
      <c r="AM484">
        <v>209.09800000000001</v>
      </c>
      <c r="AN484">
        <v>209.68600000000001</v>
      </c>
      <c r="AO484">
        <v>5284955</v>
      </c>
      <c r="AQ484" s="1">
        <v>45628</v>
      </c>
      <c r="AR484">
        <v>205.90700000000001</v>
      </c>
      <c r="AS484">
        <v>206.96899999999999</v>
      </c>
      <c r="AT484">
        <v>205.06399999999999</v>
      </c>
      <c r="AU484">
        <v>206.61600000000001</v>
      </c>
      <c r="AV484">
        <v>5205251</v>
      </c>
      <c r="AX484" s="1">
        <v>45628</v>
      </c>
      <c r="AY484">
        <v>136.01</v>
      </c>
      <c r="AZ484">
        <v>137.6</v>
      </c>
      <c r="BA484">
        <v>135.69</v>
      </c>
      <c r="BB484">
        <v>137.49</v>
      </c>
      <c r="BC484">
        <v>3608673</v>
      </c>
      <c r="BE484" s="1">
        <v>45628</v>
      </c>
      <c r="BF484">
        <v>246.94</v>
      </c>
      <c r="BG484">
        <v>247.82</v>
      </c>
      <c r="BH484">
        <v>243.51</v>
      </c>
      <c r="BI484">
        <v>244.82</v>
      </c>
      <c r="BJ484">
        <v>3263927</v>
      </c>
      <c r="BL484" s="1">
        <v>45628</v>
      </c>
      <c r="BM484">
        <v>395.95</v>
      </c>
      <c r="BN484">
        <v>397.74</v>
      </c>
      <c r="BO484">
        <v>391.80500000000001</v>
      </c>
      <c r="BP484">
        <v>394.43</v>
      </c>
      <c r="BQ484">
        <v>1194191</v>
      </c>
      <c r="BS484" s="1">
        <v>45628</v>
      </c>
      <c r="BT484">
        <v>599.14599999999996</v>
      </c>
      <c r="BU484">
        <v>600.48699999999997</v>
      </c>
      <c r="BV484">
        <v>598.65</v>
      </c>
      <c r="BW484">
        <v>599.80200000000002</v>
      </c>
      <c r="BX484">
        <v>31948603</v>
      </c>
    </row>
    <row r="485" spans="1:76" x14ac:dyDescent="0.45">
      <c r="A485" s="1">
        <v>45629</v>
      </c>
      <c r="B485">
        <v>595</v>
      </c>
      <c r="C485">
        <v>614.20000000000005</v>
      </c>
      <c r="D485">
        <v>591.25009999999997</v>
      </c>
      <c r="E485">
        <v>613.65</v>
      </c>
      <c r="F485">
        <v>14907164</v>
      </c>
      <c r="H485" s="1">
        <v>45629</v>
      </c>
      <c r="I485">
        <v>210.31</v>
      </c>
      <c r="J485">
        <v>214.02</v>
      </c>
      <c r="K485">
        <v>209.65</v>
      </c>
      <c r="L485">
        <v>213.44</v>
      </c>
      <c r="M485">
        <v>32214828</v>
      </c>
      <c r="O485" s="1">
        <v>45629</v>
      </c>
      <c r="P485">
        <v>171.29400000000001</v>
      </c>
      <c r="Q485">
        <v>172.482</v>
      </c>
      <c r="R485">
        <v>170.654</v>
      </c>
      <c r="S485">
        <v>171.14400000000001</v>
      </c>
      <c r="T485">
        <v>22274203</v>
      </c>
      <c r="V485" s="1">
        <v>45629</v>
      </c>
      <c r="W485">
        <v>511.04</v>
      </c>
      <c r="X485">
        <v>516.78</v>
      </c>
      <c r="Y485">
        <v>504.505</v>
      </c>
      <c r="Z485">
        <v>516.26</v>
      </c>
      <c r="AA485">
        <v>2119254</v>
      </c>
      <c r="AC485" s="1">
        <v>45629</v>
      </c>
      <c r="AD485">
        <v>327.39999999999998</v>
      </c>
      <c r="AE485">
        <v>332.79989999999998</v>
      </c>
      <c r="AF485">
        <v>323.64999999999998</v>
      </c>
      <c r="AG485">
        <v>331.43</v>
      </c>
      <c r="AH485">
        <v>12632360</v>
      </c>
      <c r="AJ485" s="1">
        <v>45629</v>
      </c>
      <c r="AK485">
        <v>208.08</v>
      </c>
      <c r="AL485">
        <v>211.53</v>
      </c>
      <c r="AM485">
        <v>207.38200000000001</v>
      </c>
      <c r="AN485">
        <v>211.464</v>
      </c>
      <c r="AO485">
        <v>6420950</v>
      </c>
      <c r="AQ485" s="1">
        <v>45629</v>
      </c>
      <c r="AR485">
        <v>206.61600000000001</v>
      </c>
      <c r="AS485">
        <v>207.95699999999999</v>
      </c>
      <c r="AT485">
        <v>205.821</v>
      </c>
      <c r="AU485">
        <v>206.22399999999999</v>
      </c>
      <c r="AV485">
        <v>4952730</v>
      </c>
      <c r="AX485" s="1">
        <v>45629</v>
      </c>
      <c r="AY485">
        <v>136.97</v>
      </c>
      <c r="AZ485">
        <v>138.37</v>
      </c>
      <c r="BA485">
        <v>135.37620000000001</v>
      </c>
      <c r="BB485">
        <v>137.46</v>
      </c>
      <c r="BC485">
        <v>4681376</v>
      </c>
      <c r="BE485" s="1">
        <v>45629</v>
      </c>
      <c r="BF485">
        <v>244.97</v>
      </c>
      <c r="BG485">
        <v>246.15</v>
      </c>
      <c r="BH485">
        <v>243.685</v>
      </c>
      <c r="BI485">
        <v>244.85</v>
      </c>
      <c r="BJ485">
        <v>2669094</v>
      </c>
      <c r="BL485" s="1">
        <v>45629</v>
      </c>
      <c r="BM485">
        <v>394.87</v>
      </c>
      <c r="BN485">
        <v>398.8</v>
      </c>
      <c r="BO485">
        <v>393.11</v>
      </c>
      <c r="BP485">
        <v>397.61</v>
      </c>
      <c r="BQ485">
        <v>1191657</v>
      </c>
      <c r="BS485" s="1">
        <v>45629</v>
      </c>
      <c r="BT485">
        <v>599.56299999999999</v>
      </c>
      <c r="BU485">
        <v>600.32899999999995</v>
      </c>
      <c r="BV485">
        <v>598.52099999999996</v>
      </c>
      <c r="BW485">
        <v>600.08000000000004</v>
      </c>
      <c r="BX485">
        <v>27078356</v>
      </c>
    </row>
    <row r="486" spans="1:76" x14ac:dyDescent="0.45">
      <c r="A486" s="1">
        <v>45630</v>
      </c>
      <c r="B486">
        <v>612.96</v>
      </c>
      <c r="C486">
        <v>617.78</v>
      </c>
      <c r="D486">
        <v>605.1</v>
      </c>
      <c r="E486">
        <v>613.78</v>
      </c>
      <c r="F486">
        <v>14697006</v>
      </c>
      <c r="H486" s="1">
        <v>45630</v>
      </c>
      <c r="I486">
        <v>215.96</v>
      </c>
      <c r="J486">
        <v>220</v>
      </c>
      <c r="K486">
        <v>215.75</v>
      </c>
      <c r="L486">
        <v>218.16</v>
      </c>
      <c r="M486">
        <v>48745716</v>
      </c>
      <c r="O486" s="1">
        <v>45630</v>
      </c>
      <c r="P486">
        <v>170.94900000000001</v>
      </c>
      <c r="Q486">
        <v>174.71</v>
      </c>
      <c r="R486">
        <v>170.864</v>
      </c>
      <c r="S486">
        <v>174.17</v>
      </c>
      <c r="T486">
        <v>31651370</v>
      </c>
      <c r="V486" s="1">
        <v>45630</v>
      </c>
      <c r="W486">
        <v>523.02</v>
      </c>
      <c r="X486">
        <v>541.77</v>
      </c>
      <c r="Y486">
        <v>521.005</v>
      </c>
      <c r="Z486">
        <v>536.49</v>
      </c>
      <c r="AA486">
        <v>3307041</v>
      </c>
      <c r="AC486" s="1">
        <v>45630</v>
      </c>
      <c r="AD486">
        <v>366.81</v>
      </c>
      <c r="AE486">
        <v>369</v>
      </c>
      <c r="AF486">
        <v>356.65</v>
      </c>
      <c r="AG486">
        <v>367.87</v>
      </c>
      <c r="AH486">
        <v>24733140</v>
      </c>
      <c r="AJ486" s="1">
        <v>45630</v>
      </c>
      <c r="AK486">
        <v>216.102</v>
      </c>
      <c r="AL486">
        <v>225.32599999999999</v>
      </c>
      <c r="AM486">
        <v>216</v>
      </c>
      <c r="AN486">
        <v>224.626</v>
      </c>
      <c r="AO486">
        <v>10315020</v>
      </c>
      <c r="AQ486" s="1">
        <v>45630</v>
      </c>
      <c r="AR486">
        <v>205.655</v>
      </c>
      <c r="AS486">
        <v>207.58199999999999</v>
      </c>
      <c r="AT486">
        <v>204.143</v>
      </c>
      <c r="AU486">
        <v>207.36199999999999</v>
      </c>
      <c r="AV486">
        <v>5137462</v>
      </c>
      <c r="AX486" s="1">
        <v>45630</v>
      </c>
      <c r="AY486">
        <v>136.55000000000001</v>
      </c>
      <c r="AZ486">
        <v>139.15</v>
      </c>
      <c r="BA486">
        <v>134.85</v>
      </c>
      <c r="BB486">
        <v>139.07</v>
      </c>
      <c r="BC486">
        <v>3893417</v>
      </c>
      <c r="BE486" s="1">
        <v>45630</v>
      </c>
      <c r="BF486">
        <v>244.46</v>
      </c>
      <c r="BG486">
        <v>245</v>
      </c>
      <c r="BH486">
        <v>242.17</v>
      </c>
      <c r="BI486">
        <v>243.08</v>
      </c>
      <c r="BJ486">
        <v>2683259</v>
      </c>
      <c r="BL486" s="1">
        <v>45630</v>
      </c>
      <c r="BM486">
        <v>399.21</v>
      </c>
      <c r="BN486">
        <v>404.25</v>
      </c>
      <c r="BO486">
        <v>397.42</v>
      </c>
      <c r="BP486">
        <v>402.12</v>
      </c>
      <c r="BQ486">
        <v>1389854</v>
      </c>
      <c r="BS486" s="1">
        <v>45630</v>
      </c>
      <c r="BT486">
        <v>601.78899999999999</v>
      </c>
      <c r="BU486">
        <v>604.05399999999997</v>
      </c>
      <c r="BV486">
        <v>601.11300000000006</v>
      </c>
      <c r="BW486">
        <v>603.80600000000004</v>
      </c>
      <c r="BX486">
        <v>43060646</v>
      </c>
    </row>
    <row r="487" spans="1:76" x14ac:dyDescent="0.45">
      <c r="A487" s="1">
        <v>45631</v>
      </c>
      <c r="B487">
        <v>617.07500000000005</v>
      </c>
      <c r="C487">
        <v>619.9</v>
      </c>
      <c r="D487">
        <v>607.04999999999995</v>
      </c>
      <c r="E487">
        <v>608.92999999999995</v>
      </c>
      <c r="F487">
        <v>8081212</v>
      </c>
      <c r="H487" s="1">
        <v>45631</v>
      </c>
      <c r="I487">
        <v>218.03</v>
      </c>
      <c r="J487">
        <v>222.15</v>
      </c>
      <c r="K487">
        <v>217.3</v>
      </c>
      <c r="L487">
        <v>220.55</v>
      </c>
      <c r="M487">
        <v>41140220</v>
      </c>
      <c r="O487" s="1">
        <v>45631</v>
      </c>
      <c r="P487">
        <v>175.15899999999999</v>
      </c>
      <c r="Q487">
        <v>175.858</v>
      </c>
      <c r="R487">
        <v>172.13300000000001</v>
      </c>
      <c r="S487">
        <v>172.44200000000001</v>
      </c>
      <c r="T487">
        <v>21380718</v>
      </c>
      <c r="V487" s="1">
        <v>45631</v>
      </c>
      <c r="W487">
        <v>534.41999999999996</v>
      </c>
      <c r="X487">
        <v>540.11</v>
      </c>
      <c r="Y487">
        <v>529.79</v>
      </c>
      <c r="Z487">
        <v>538.22</v>
      </c>
      <c r="AA487">
        <v>2629119</v>
      </c>
      <c r="AC487" s="1">
        <v>45631</v>
      </c>
      <c r="AD487">
        <v>360.78</v>
      </c>
      <c r="AE487">
        <v>365.45</v>
      </c>
      <c r="AF487">
        <v>356.67</v>
      </c>
      <c r="AG487">
        <v>361.38</v>
      </c>
      <c r="AH487">
        <v>10942124</v>
      </c>
      <c r="AJ487" s="1">
        <v>45631</v>
      </c>
      <c r="AK487">
        <v>223.5</v>
      </c>
      <c r="AL487">
        <v>226.12</v>
      </c>
      <c r="AM487">
        <v>222.62200000000001</v>
      </c>
      <c r="AN487">
        <v>224.744</v>
      </c>
      <c r="AO487">
        <v>5377395</v>
      </c>
      <c r="AQ487" s="1">
        <v>45631</v>
      </c>
      <c r="AR487">
        <v>207.786</v>
      </c>
      <c r="AS487">
        <v>210.797</v>
      </c>
      <c r="AT487">
        <v>205.655</v>
      </c>
      <c r="AU487">
        <v>209.13300000000001</v>
      </c>
      <c r="AV487">
        <v>4646604</v>
      </c>
      <c r="AX487" s="1">
        <v>45631</v>
      </c>
      <c r="AY487">
        <v>138.84</v>
      </c>
      <c r="AZ487">
        <v>140.38</v>
      </c>
      <c r="BA487">
        <v>135.51</v>
      </c>
      <c r="BB487">
        <v>136.32</v>
      </c>
      <c r="BC487">
        <v>6174926</v>
      </c>
      <c r="BE487" s="1">
        <v>45631</v>
      </c>
      <c r="BF487">
        <v>243</v>
      </c>
      <c r="BG487">
        <v>245.05</v>
      </c>
      <c r="BH487">
        <v>242.02500000000001</v>
      </c>
      <c r="BI487">
        <v>243.94</v>
      </c>
      <c r="BJ487">
        <v>2676363</v>
      </c>
      <c r="BL487" s="1">
        <v>45631</v>
      </c>
      <c r="BM487">
        <v>400</v>
      </c>
      <c r="BN487">
        <v>404.87</v>
      </c>
      <c r="BO487">
        <v>396.05239999999998</v>
      </c>
      <c r="BP487">
        <v>404.14</v>
      </c>
      <c r="BQ487">
        <v>746806</v>
      </c>
      <c r="BS487" s="1">
        <v>45631</v>
      </c>
      <c r="BT487">
        <v>603.80600000000004</v>
      </c>
      <c r="BU487">
        <v>604.62099999999998</v>
      </c>
      <c r="BV487">
        <v>602.46</v>
      </c>
      <c r="BW487">
        <v>602.81200000000001</v>
      </c>
      <c r="BX487">
        <v>28945753</v>
      </c>
    </row>
    <row r="488" spans="1:76" x14ac:dyDescent="0.45">
      <c r="A488" s="1">
        <v>45632</v>
      </c>
      <c r="B488">
        <v>610.1</v>
      </c>
      <c r="C488">
        <v>629.78989999999999</v>
      </c>
      <c r="D488">
        <v>608.53</v>
      </c>
      <c r="E488">
        <v>623.77</v>
      </c>
      <c r="F488">
        <v>16935503</v>
      </c>
      <c r="H488" s="1">
        <v>45632</v>
      </c>
      <c r="I488">
        <v>220.75</v>
      </c>
      <c r="J488">
        <v>227.15</v>
      </c>
      <c r="K488">
        <v>220.6</v>
      </c>
      <c r="L488">
        <v>227.03</v>
      </c>
      <c r="M488">
        <v>44178069</v>
      </c>
      <c r="O488" s="1">
        <v>45632</v>
      </c>
      <c r="P488">
        <v>171.833</v>
      </c>
      <c r="Q488">
        <v>174.88</v>
      </c>
      <c r="R488">
        <v>171.66300000000001</v>
      </c>
      <c r="S488">
        <v>174.51</v>
      </c>
      <c r="T488">
        <v>21486990</v>
      </c>
      <c r="V488" s="1">
        <v>45632</v>
      </c>
      <c r="W488">
        <v>544.15</v>
      </c>
      <c r="X488">
        <v>554.37</v>
      </c>
      <c r="Y488">
        <v>542.9</v>
      </c>
      <c r="Z488">
        <v>552.96</v>
      </c>
      <c r="AA488">
        <v>2964064</v>
      </c>
      <c r="AC488" s="1">
        <v>45632</v>
      </c>
      <c r="AD488">
        <v>364.99</v>
      </c>
      <c r="AE488">
        <v>367.15</v>
      </c>
      <c r="AF488">
        <v>361.0908</v>
      </c>
      <c r="AG488">
        <v>361.99</v>
      </c>
      <c r="AH488">
        <v>5738864</v>
      </c>
      <c r="AJ488" s="1">
        <v>45632</v>
      </c>
      <c r="AK488">
        <v>226.71199999999999</v>
      </c>
      <c r="AL488">
        <v>227.4</v>
      </c>
      <c r="AM488">
        <v>224</v>
      </c>
      <c r="AN488">
        <v>224.86799999999999</v>
      </c>
      <c r="AO488">
        <v>4522125</v>
      </c>
      <c r="AQ488" s="1">
        <v>45632</v>
      </c>
      <c r="AR488">
        <v>208.37299999999999</v>
      </c>
      <c r="AS488">
        <v>211.43199999999999</v>
      </c>
      <c r="AT488">
        <v>208.37299999999999</v>
      </c>
      <c r="AU488">
        <v>209.971</v>
      </c>
      <c r="AV488">
        <v>4753746</v>
      </c>
      <c r="AX488" s="1">
        <v>45632</v>
      </c>
      <c r="AY488">
        <v>137.75</v>
      </c>
      <c r="AZ488">
        <v>138.86000000000001</v>
      </c>
      <c r="BA488">
        <v>136.56</v>
      </c>
      <c r="BB488">
        <v>136.91999999999999</v>
      </c>
      <c r="BC488">
        <v>4295842</v>
      </c>
      <c r="BE488" s="1">
        <v>45632</v>
      </c>
      <c r="BF488">
        <v>244.15</v>
      </c>
      <c r="BG488">
        <v>245.55500000000001</v>
      </c>
      <c r="BH488">
        <v>243.57</v>
      </c>
      <c r="BI488">
        <v>243.78</v>
      </c>
      <c r="BJ488">
        <v>2177435</v>
      </c>
      <c r="BL488" s="1">
        <v>45632</v>
      </c>
      <c r="BM488">
        <v>405.95</v>
      </c>
      <c r="BN488">
        <v>407.61</v>
      </c>
      <c r="BO488">
        <v>400.94</v>
      </c>
      <c r="BP488">
        <v>403.06</v>
      </c>
      <c r="BQ488">
        <v>825714</v>
      </c>
      <c r="BS488" s="1">
        <v>45632</v>
      </c>
      <c r="BT488">
        <v>603.58799999999997</v>
      </c>
      <c r="BU488">
        <v>605.20699999999999</v>
      </c>
      <c r="BV488">
        <v>603.16999999999996</v>
      </c>
      <c r="BW488">
        <v>603.95600000000002</v>
      </c>
      <c r="BX488">
        <v>31440944</v>
      </c>
    </row>
    <row r="489" spans="1:76" x14ac:dyDescent="0.45">
      <c r="A489" s="1">
        <v>45635</v>
      </c>
      <c r="B489">
        <v>623.92499999999995</v>
      </c>
      <c r="C489">
        <v>626.4</v>
      </c>
      <c r="D489">
        <v>606.17010000000005</v>
      </c>
      <c r="E489">
        <v>613.57000000000005</v>
      </c>
      <c r="F489">
        <v>11426015</v>
      </c>
      <c r="H489" s="1">
        <v>45635</v>
      </c>
      <c r="I489">
        <v>227.21</v>
      </c>
      <c r="J489">
        <v>230.08</v>
      </c>
      <c r="K489">
        <v>225.67</v>
      </c>
      <c r="L489">
        <v>226.09</v>
      </c>
      <c r="M489">
        <v>46819363</v>
      </c>
      <c r="O489" s="1">
        <v>45635</v>
      </c>
      <c r="P489">
        <v>173.96</v>
      </c>
      <c r="Q489">
        <v>176.26</v>
      </c>
      <c r="R489">
        <v>173.65</v>
      </c>
      <c r="S489">
        <v>175.37</v>
      </c>
      <c r="T489">
        <v>25389631</v>
      </c>
      <c r="V489" s="1">
        <v>45635</v>
      </c>
      <c r="W489">
        <v>556.1</v>
      </c>
      <c r="X489">
        <v>557.8999</v>
      </c>
      <c r="Y489">
        <v>546.11009999999999</v>
      </c>
      <c r="Z489">
        <v>547.92999999999995</v>
      </c>
      <c r="AA489">
        <v>3588653</v>
      </c>
      <c r="AC489" s="1">
        <v>45635</v>
      </c>
      <c r="AD489">
        <v>361.5</v>
      </c>
      <c r="AE489">
        <v>361.7</v>
      </c>
      <c r="AF489">
        <v>350.79</v>
      </c>
      <c r="AG489">
        <v>351.57</v>
      </c>
      <c r="AH489">
        <v>6475001</v>
      </c>
      <c r="AJ489" s="1">
        <v>45635</v>
      </c>
      <c r="AK489">
        <v>224.86799999999999</v>
      </c>
      <c r="AL489">
        <v>226.804</v>
      </c>
      <c r="AM489">
        <v>221.142</v>
      </c>
      <c r="AN489">
        <v>224.096</v>
      </c>
      <c r="AO489">
        <v>6116955</v>
      </c>
      <c r="AQ489" s="1">
        <v>45635</v>
      </c>
      <c r="AR489">
        <v>207.58199999999999</v>
      </c>
      <c r="AS489">
        <v>209.17699999999999</v>
      </c>
      <c r="AT489">
        <v>203.70099999999999</v>
      </c>
      <c r="AU489">
        <v>204</v>
      </c>
      <c r="AV489">
        <v>6891365</v>
      </c>
      <c r="AX489" s="1">
        <v>45635</v>
      </c>
      <c r="AY489">
        <v>137</v>
      </c>
      <c r="AZ489">
        <v>138.97</v>
      </c>
      <c r="BA489">
        <v>136.59</v>
      </c>
      <c r="BB489">
        <v>137.27000000000001</v>
      </c>
      <c r="BC489">
        <v>3648659</v>
      </c>
      <c r="BE489" s="1">
        <v>45635</v>
      </c>
      <c r="BF489">
        <v>242.99</v>
      </c>
      <c r="BG489">
        <v>243.83500000000001</v>
      </c>
      <c r="BH489">
        <v>228.09010000000001</v>
      </c>
      <c r="BI489">
        <v>228.86</v>
      </c>
      <c r="BJ489">
        <v>6267381</v>
      </c>
      <c r="BL489" s="1">
        <v>45635</v>
      </c>
      <c r="BM489">
        <v>400.77</v>
      </c>
      <c r="BN489">
        <v>400.77</v>
      </c>
      <c r="BO489">
        <v>365.87</v>
      </c>
      <c r="BP489">
        <v>365.96</v>
      </c>
      <c r="BQ489">
        <v>1957167</v>
      </c>
      <c r="BS489" s="1">
        <v>45635</v>
      </c>
      <c r="BT489">
        <v>603.83600000000001</v>
      </c>
      <c r="BU489">
        <v>604.005</v>
      </c>
      <c r="BV489">
        <v>600.24900000000002</v>
      </c>
      <c r="BW489">
        <v>600.84500000000003</v>
      </c>
      <c r="BX489">
        <v>34964478</v>
      </c>
    </row>
    <row r="490" spans="1:76" x14ac:dyDescent="0.45">
      <c r="A490" s="1">
        <v>45636</v>
      </c>
      <c r="B490">
        <v>617.55999999999995</v>
      </c>
      <c r="C490">
        <v>625.59</v>
      </c>
      <c r="D490">
        <v>612.74</v>
      </c>
      <c r="E490">
        <v>619.32000000000005</v>
      </c>
      <c r="F490">
        <v>10938854</v>
      </c>
      <c r="H490" s="1">
        <v>45636</v>
      </c>
      <c r="I490">
        <v>226.09</v>
      </c>
      <c r="J490">
        <v>229.06</v>
      </c>
      <c r="K490">
        <v>224.2002</v>
      </c>
      <c r="L490">
        <v>225.04</v>
      </c>
      <c r="M490">
        <v>31199864</v>
      </c>
      <c r="O490" s="1">
        <v>45636</v>
      </c>
      <c r="P490">
        <v>182.845</v>
      </c>
      <c r="Q490">
        <v>186.36</v>
      </c>
      <c r="R490">
        <v>181.05</v>
      </c>
      <c r="S490">
        <v>185.17</v>
      </c>
      <c r="T490">
        <v>54813022</v>
      </c>
      <c r="V490" s="1">
        <v>45636</v>
      </c>
      <c r="W490">
        <v>547.35</v>
      </c>
      <c r="X490">
        <v>552.83000000000004</v>
      </c>
      <c r="Y490">
        <v>544.22</v>
      </c>
      <c r="Z490">
        <v>547.04999999999995</v>
      </c>
      <c r="AA490">
        <v>2762875</v>
      </c>
      <c r="AC490" s="1">
        <v>45636</v>
      </c>
      <c r="AD490">
        <v>351.35</v>
      </c>
      <c r="AE490">
        <v>355.49</v>
      </c>
      <c r="AF490">
        <v>347.43</v>
      </c>
      <c r="AG490">
        <v>348.82</v>
      </c>
      <c r="AH490">
        <v>6032962</v>
      </c>
      <c r="AJ490" s="1">
        <v>45636</v>
      </c>
      <c r="AK490">
        <v>223.37899999999999</v>
      </c>
      <c r="AL490">
        <v>229.47399999999999</v>
      </c>
      <c r="AM490">
        <v>222.804</v>
      </c>
      <c r="AN490">
        <v>225.56800000000001</v>
      </c>
      <c r="AO490">
        <v>7997300</v>
      </c>
      <c r="AQ490" s="1">
        <v>45636</v>
      </c>
      <c r="AR490">
        <v>204.96700000000001</v>
      </c>
      <c r="AS490">
        <v>206.934</v>
      </c>
      <c r="AT490">
        <v>202.49299999999999</v>
      </c>
      <c r="AU490">
        <v>205.41499999999999</v>
      </c>
      <c r="AV490">
        <v>6433327</v>
      </c>
      <c r="AX490" s="1">
        <v>45636</v>
      </c>
      <c r="AY490">
        <v>137.19</v>
      </c>
      <c r="AZ490">
        <v>139.88990000000001</v>
      </c>
      <c r="BA490">
        <v>136.62</v>
      </c>
      <c r="BB490">
        <v>138.30000000000001</v>
      </c>
      <c r="BC490">
        <v>4777826</v>
      </c>
      <c r="BE490" s="1">
        <v>45636</v>
      </c>
      <c r="BF490">
        <v>234.84</v>
      </c>
      <c r="BG490">
        <v>235.61940000000001</v>
      </c>
      <c r="BH490">
        <v>230.61</v>
      </c>
      <c r="BI490">
        <v>233.5</v>
      </c>
      <c r="BJ490">
        <v>5352849</v>
      </c>
      <c r="BL490" s="1">
        <v>45636</v>
      </c>
      <c r="BM490">
        <v>368.79</v>
      </c>
      <c r="BN490">
        <v>396.24</v>
      </c>
      <c r="BO490">
        <v>366.53</v>
      </c>
      <c r="BP490">
        <v>377.96</v>
      </c>
      <c r="BQ490">
        <v>1738319</v>
      </c>
      <c r="BS490" s="1">
        <v>45636</v>
      </c>
      <c r="BT490">
        <v>601.53099999999995</v>
      </c>
      <c r="BU490">
        <v>601.95799999999997</v>
      </c>
      <c r="BV490">
        <v>598.31200000000001</v>
      </c>
      <c r="BW490">
        <v>598.97699999999998</v>
      </c>
      <c r="BX490">
        <v>37472159</v>
      </c>
    </row>
    <row r="491" spans="1:76" x14ac:dyDescent="0.45">
      <c r="A491" s="1">
        <v>45637</v>
      </c>
      <c r="B491">
        <v>623.37</v>
      </c>
      <c r="C491">
        <v>638.4</v>
      </c>
      <c r="D491">
        <v>621.53489999999999</v>
      </c>
      <c r="E491">
        <v>632.67999999999995</v>
      </c>
      <c r="F491">
        <v>10837228</v>
      </c>
      <c r="H491" s="1">
        <v>45637</v>
      </c>
      <c r="I491">
        <v>226.41</v>
      </c>
      <c r="J491">
        <v>231.2</v>
      </c>
      <c r="K491">
        <v>226.26</v>
      </c>
      <c r="L491">
        <v>230.26</v>
      </c>
      <c r="M491">
        <v>35385785</v>
      </c>
      <c r="O491" s="1">
        <v>45637</v>
      </c>
      <c r="P491">
        <v>185.31</v>
      </c>
      <c r="Q491">
        <v>195.61</v>
      </c>
      <c r="R491">
        <v>184.85</v>
      </c>
      <c r="S491">
        <v>195.4</v>
      </c>
      <c r="T491">
        <v>67894071</v>
      </c>
      <c r="V491" s="1">
        <v>45637</v>
      </c>
      <c r="W491">
        <v>547.04999999999995</v>
      </c>
      <c r="X491">
        <v>552.29999999999995</v>
      </c>
      <c r="Y491">
        <v>541.74</v>
      </c>
      <c r="Z491">
        <v>549.92999999999995</v>
      </c>
      <c r="AA491">
        <v>6690565</v>
      </c>
      <c r="AC491" s="1">
        <v>45637</v>
      </c>
      <c r="AD491">
        <v>353.49</v>
      </c>
      <c r="AE491">
        <v>360.2</v>
      </c>
      <c r="AF491">
        <v>351.88</v>
      </c>
      <c r="AG491">
        <v>354.85</v>
      </c>
      <c r="AH491">
        <v>7546604</v>
      </c>
      <c r="AJ491" s="1">
        <v>45637</v>
      </c>
      <c r="AK491">
        <v>228</v>
      </c>
      <c r="AL491">
        <v>231.58</v>
      </c>
      <c r="AM491">
        <v>227.208</v>
      </c>
      <c r="AN491">
        <v>229.43600000000001</v>
      </c>
      <c r="AO491">
        <v>6225350</v>
      </c>
      <c r="AQ491" s="1">
        <v>45637</v>
      </c>
      <c r="AR491">
        <v>208.108</v>
      </c>
      <c r="AS491">
        <v>209.78200000000001</v>
      </c>
      <c r="AT491">
        <v>206.74100000000001</v>
      </c>
      <c r="AU491">
        <v>209.68100000000001</v>
      </c>
      <c r="AV491">
        <v>4958772</v>
      </c>
      <c r="AX491" s="1">
        <v>45637</v>
      </c>
      <c r="AY491">
        <v>138.68</v>
      </c>
      <c r="AZ491">
        <v>140.16999999999999</v>
      </c>
      <c r="BA491">
        <v>137.21</v>
      </c>
      <c r="BB491">
        <v>138.84</v>
      </c>
      <c r="BC491">
        <v>4096469</v>
      </c>
      <c r="BE491" s="1">
        <v>45637</v>
      </c>
      <c r="BF491">
        <v>233.19</v>
      </c>
      <c r="BG491">
        <v>236.82</v>
      </c>
      <c r="BH491">
        <v>233.03</v>
      </c>
      <c r="BI491">
        <v>234.34</v>
      </c>
      <c r="BJ491">
        <v>3439428</v>
      </c>
      <c r="BL491" s="1">
        <v>45637</v>
      </c>
      <c r="BM491">
        <v>378</v>
      </c>
      <c r="BN491">
        <v>380.20620000000002</v>
      </c>
      <c r="BO491">
        <v>372.65</v>
      </c>
      <c r="BP491">
        <v>378.49</v>
      </c>
      <c r="BQ491">
        <v>1142101</v>
      </c>
      <c r="BS491" s="1">
        <v>45637</v>
      </c>
      <c r="BT491">
        <v>601.93799999999999</v>
      </c>
      <c r="BU491">
        <v>604.577</v>
      </c>
      <c r="BV491">
        <v>601.66</v>
      </c>
      <c r="BW491">
        <v>603.60799999999995</v>
      </c>
      <c r="BX491">
        <v>28860754</v>
      </c>
    </row>
    <row r="492" spans="1:76" x14ac:dyDescent="0.45">
      <c r="A492" s="1">
        <v>45638</v>
      </c>
      <c r="B492">
        <v>631.5</v>
      </c>
      <c r="C492">
        <v>636.65989999999999</v>
      </c>
      <c r="D492">
        <v>627.20939999999996</v>
      </c>
      <c r="E492">
        <v>630.79</v>
      </c>
      <c r="F492">
        <v>7474717</v>
      </c>
      <c r="H492" s="1">
        <v>45638</v>
      </c>
      <c r="I492">
        <v>229.83</v>
      </c>
      <c r="J492">
        <v>231.09</v>
      </c>
      <c r="K492">
        <v>227.63</v>
      </c>
      <c r="L492">
        <v>228.97</v>
      </c>
      <c r="M492">
        <v>28204084</v>
      </c>
      <c r="O492" s="1">
        <v>45638</v>
      </c>
      <c r="P492">
        <v>195</v>
      </c>
      <c r="Q492">
        <v>195.18</v>
      </c>
      <c r="R492">
        <v>191.71</v>
      </c>
      <c r="S492">
        <v>191.96</v>
      </c>
      <c r="T492">
        <v>34817486</v>
      </c>
      <c r="V492" s="1">
        <v>45638</v>
      </c>
      <c r="W492">
        <v>487.5</v>
      </c>
      <c r="X492">
        <v>494</v>
      </c>
      <c r="Y492">
        <v>470.90010000000001</v>
      </c>
      <c r="Z492">
        <v>474.63</v>
      </c>
      <c r="AA492">
        <v>17344864</v>
      </c>
      <c r="AC492" s="1">
        <v>45638</v>
      </c>
      <c r="AD492">
        <v>355</v>
      </c>
      <c r="AE492">
        <v>360</v>
      </c>
      <c r="AF492">
        <v>352.92</v>
      </c>
      <c r="AG492">
        <v>358.03</v>
      </c>
      <c r="AH492">
        <v>5422002</v>
      </c>
      <c r="AJ492" s="1">
        <v>45638</v>
      </c>
      <c r="AK492">
        <v>227.6</v>
      </c>
      <c r="AL492">
        <v>230.93600000000001</v>
      </c>
      <c r="AM492">
        <v>227.4</v>
      </c>
      <c r="AN492">
        <v>229.684</v>
      </c>
      <c r="AO492">
        <v>3436855</v>
      </c>
      <c r="AQ492" s="1">
        <v>45638</v>
      </c>
      <c r="AR492">
        <v>209.95699999999999</v>
      </c>
      <c r="AS492">
        <v>211.434</v>
      </c>
      <c r="AT492">
        <v>208.2</v>
      </c>
      <c r="AU492">
        <v>208.727</v>
      </c>
      <c r="AV492">
        <v>3733543</v>
      </c>
      <c r="AX492" s="1">
        <v>45638</v>
      </c>
      <c r="AY492">
        <v>138.1</v>
      </c>
      <c r="AZ492">
        <v>139.1</v>
      </c>
      <c r="BA492">
        <v>134.40010000000001</v>
      </c>
      <c r="BB492">
        <v>137.47</v>
      </c>
      <c r="BC492">
        <v>4254067</v>
      </c>
      <c r="BE492" s="1">
        <v>45638</v>
      </c>
      <c r="BF492">
        <v>231.13</v>
      </c>
      <c r="BG492">
        <v>233.94</v>
      </c>
      <c r="BH492">
        <v>230.02</v>
      </c>
      <c r="BI492">
        <v>233.27</v>
      </c>
      <c r="BJ492">
        <v>4067645</v>
      </c>
      <c r="BL492" s="1">
        <v>45638</v>
      </c>
      <c r="BM492">
        <v>385.58</v>
      </c>
      <c r="BN492">
        <v>390.29</v>
      </c>
      <c r="BO492">
        <v>382.3</v>
      </c>
      <c r="BP492">
        <v>388.45</v>
      </c>
      <c r="BQ492">
        <v>805743</v>
      </c>
      <c r="BS492" s="1">
        <v>45638</v>
      </c>
      <c r="BT492">
        <v>602.73299999999995</v>
      </c>
      <c r="BU492">
        <v>603.30999999999995</v>
      </c>
      <c r="BV492">
        <v>600.49699999999996</v>
      </c>
      <c r="BW492">
        <v>600.49699999999996</v>
      </c>
      <c r="BX492">
        <v>31745136</v>
      </c>
    </row>
    <row r="493" spans="1:76" x14ac:dyDescent="0.45">
      <c r="A493" s="1">
        <v>45639</v>
      </c>
      <c r="B493">
        <v>627.22</v>
      </c>
      <c r="C493">
        <v>631.08000000000004</v>
      </c>
      <c r="D493">
        <v>616.88599999999997</v>
      </c>
      <c r="E493">
        <v>620.35</v>
      </c>
      <c r="F493">
        <v>8453349</v>
      </c>
      <c r="H493" s="1">
        <v>45639</v>
      </c>
      <c r="I493">
        <v>228.4</v>
      </c>
      <c r="J493">
        <v>230.2</v>
      </c>
      <c r="K493">
        <v>225.86080000000001</v>
      </c>
      <c r="L493">
        <v>227.46</v>
      </c>
      <c r="M493">
        <v>28768080</v>
      </c>
      <c r="O493" s="1">
        <v>45639</v>
      </c>
      <c r="P493">
        <v>191.01</v>
      </c>
      <c r="Q493">
        <v>192.73</v>
      </c>
      <c r="R493">
        <v>189.64</v>
      </c>
      <c r="S493">
        <v>189.82</v>
      </c>
      <c r="T493">
        <v>25143495</v>
      </c>
      <c r="V493" s="1">
        <v>45639</v>
      </c>
      <c r="W493">
        <v>473.98</v>
      </c>
      <c r="X493">
        <v>474.91</v>
      </c>
      <c r="Y493">
        <v>456.8</v>
      </c>
      <c r="Z493">
        <v>465.69</v>
      </c>
      <c r="AA493">
        <v>11395512</v>
      </c>
      <c r="AC493" s="1">
        <v>45639</v>
      </c>
      <c r="AD493">
        <v>362.67500000000001</v>
      </c>
      <c r="AE493">
        <v>364.8</v>
      </c>
      <c r="AF493">
        <v>352.5</v>
      </c>
      <c r="AG493">
        <v>354.31</v>
      </c>
      <c r="AH493">
        <v>5538020</v>
      </c>
      <c r="AJ493" s="1">
        <v>45639</v>
      </c>
      <c r="AK493">
        <v>226.376</v>
      </c>
      <c r="AL493">
        <v>228.352</v>
      </c>
      <c r="AM493">
        <v>222.92</v>
      </c>
      <c r="AN493">
        <v>224.22</v>
      </c>
      <c r="AO493">
        <v>6736455</v>
      </c>
      <c r="AQ493" s="1">
        <v>45639</v>
      </c>
      <c r="AR493">
        <v>207.58199999999999</v>
      </c>
      <c r="AS493">
        <v>208.38900000000001</v>
      </c>
      <c r="AT493">
        <v>206.535</v>
      </c>
      <c r="AU493">
        <v>207.09</v>
      </c>
      <c r="AV493">
        <v>4141448</v>
      </c>
      <c r="AX493" s="1">
        <v>45639</v>
      </c>
      <c r="AY493">
        <v>136.65</v>
      </c>
      <c r="AZ493">
        <v>137.01900000000001</v>
      </c>
      <c r="BA493">
        <v>130.75</v>
      </c>
      <c r="BB493">
        <v>130.94999999999999</v>
      </c>
      <c r="BC493">
        <v>5288524</v>
      </c>
      <c r="BE493" s="1">
        <v>45639</v>
      </c>
      <c r="BF493">
        <v>232.8</v>
      </c>
      <c r="BG493">
        <v>232.8</v>
      </c>
      <c r="BH493">
        <v>230.73</v>
      </c>
      <c r="BI493">
        <v>231.94</v>
      </c>
      <c r="BJ493">
        <v>2895594</v>
      </c>
      <c r="BL493" s="1">
        <v>45639</v>
      </c>
      <c r="BM493">
        <v>382.8</v>
      </c>
      <c r="BN493">
        <v>385.13</v>
      </c>
      <c r="BO493">
        <v>376.01</v>
      </c>
      <c r="BP493">
        <v>379.78</v>
      </c>
      <c r="BQ493">
        <v>807298</v>
      </c>
      <c r="BS493" s="1">
        <v>45639</v>
      </c>
      <c r="BT493">
        <v>602.55399999999997</v>
      </c>
      <c r="BU493">
        <v>603.28</v>
      </c>
      <c r="BV493">
        <v>598.98699999999997</v>
      </c>
      <c r="BW493">
        <v>600.37800000000004</v>
      </c>
      <c r="BX493">
        <v>36133887</v>
      </c>
    </row>
    <row r="494" spans="1:76" x14ac:dyDescent="0.45">
      <c r="A494" s="1">
        <v>45642</v>
      </c>
      <c r="B494">
        <v>629.97500000000002</v>
      </c>
      <c r="C494">
        <v>631.15</v>
      </c>
      <c r="D494">
        <v>618.58000000000004</v>
      </c>
      <c r="E494">
        <v>624.24</v>
      </c>
      <c r="F494">
        <v>10885625</v>
      </c>
      <c r="H494" s="1">
        <v>45642</v>
      </c>
      <c r="I494">
        <v>230.23</v>
      </c>
      <c r="J494">
        <v>233</v>
      </c>
      <c r="K494">
        <v>228.01</v>
      </c>
      <c r="L494">
        <v>232.93</v>
      </c>
      <c r="M494">
        <v>37552096</v>
      </c>
      <c r="O494" s="1">
        <v>45642</v>
      </c>
      <c r="P494">
        <v>192.87</v>
      </c>
      <c r="Q494">
        <v>199</v>
      </c>
      <c r="R494">
        <v>192.62</v>
      </c>
      <c r="S494">
        <v>196.66</v>
      </c>
      <c r="T494">
        <v>44934901</v>
      </c>
      <c r="V494" s="1">
        <v>45642</v>
      </c>
      <c r="W494">
        <v>467.19</v>
      </c>
      <c r="X494">
        <v>473.62</v>
      </c>
      <c r="Y494">
        <v>461.2</v>
      </c>
      <c r="Z494">
        <v>461.53</v>
      </c>
      <c r="AA494">
        <v>5807021</v>
      </c>
      <c r="AC494" s="1">
        <v>45642</v>
      </c>
      <c r="AD494">
        <v>350.56259999999997</v>
      </c>
      <c r="AE494">
        <v>358.07</v>
      </c>
      <c r="AF494">
        <v>350.56</v>
      </c>
      <c r="AG494">
        <v>357.23</v>
      </c>
      <c r="AH494">
        <v>5482323</v>
      </c>
      <c r="AJ494" s="1">
        <v>45642</v>
      </c>
      <c r="AK494">
        <v>223.6</v>
      </c>
      <c r="AL494">
        <v>226.905</v>
      </c>
      <c r="AM494">
        <v>222</v>
      </c>
      <c r="AN494">
        <v>225.98599999999999</v>
      </c>
      <c r="AO494">
        <v>5932545</v>
      </c>
      <c r="AQ494" s="1">
        <v>45642</v>
      </c>
      <c r="AR494">
        <v>206.25899999999999</v>
      </c>
      <c r="AS494">
        <v>207.24</v>
      </c>
      <c r="AT494">
        <v>203.667</v>
      </c>
      <c r="AU494">
        <v>204.101</v>
      </c>
      <c r="AV494">
        <v>8646625</v>
      </c>
      <c r="AX494" s="1">
        <v>45642</v>
      </c>
      <c r="AY494">
        <v>131.22</v>
      </c>
      <c r="AZ494">
        <v>133.28</v>
      </c>
      <c r="BA494">
        <v>129.16999999999999</v>
      </c>
      <c r="BB494">
        <v>132.19999999999999</v>
      </c>
      <c r="BC494">
        <v>4136299</v>
      </c>
      <c r="BE494" s="1">
        <v>45642</v>
      </c>
      <c r="BF494">
        <v>233.09</v>
      </c>
      <c r="BG494">
        <v>233.33</v>
      </c>
      <c r="BH494">
        <v>228.37</v>
      </c>
      <c r="BI494">
        <v>229.47</v>
      </c>
      <c r="BJ494">
        <v>4489719</v>
      </c>
      <c r="BL494" s="1">
        <v>45642</v>
      </c>
      <c r="BM494">
        <v>379.01</v>
      </c>
      <c r="BN494">
        <v>383.88499999999999</v>
      </c>
      <c r="BO494">
        <v>377.2</v>
      </c>
      <c r="BP494">
        <v>378.98</v>
      </c>
      <c r="BQ494">
        <v>994921</v>
      </c>
      <c r="BS494" s="1">
        <v>45642</v>
      </c>
      <c r="BT494">
        <v>602.15700000000004</v>
      </c>
      <c r="BU494">
        <v>603.92499999999995</v>
      </c>
      <c r="BV494">
        <v>601.37099999999998</v>
      </c>
      <c r="BW494">
        <v>602.94200000000001</v>
      </c>
      <c r="BX494">
        <v>43974057</v>
      </c>
    </row>
    <row r="495" spans="1:76" x14ac:dyDescent="0.45">
      <c r="A495" s="1">
        <v>45643</v>
      </c>
      <c r="B495">
        <v>626.16999999999996</v>
      </c>
      <c r="C495">
        <v>632.37</v>
      </c>
      <c r="D495">
        <v>616.54</v>
      </c>
      <c r="E495">
        <v>619.44000000000005</v>
      </c>
      <c r="F495">
        <v>12897842</v>
      </c>
      <c r="H495" s="1">
        <v>45643</v>
      </c>
      <c r="I495">
        <v>232.39</v>
      </c>
      <c r="J495">
        <v>232.73</v>
      </c>
      <c r="K495">
        <v>227.85</v>
      </c>
      <c r="L495">
        <v>231.15</v>
      </c>
      <c r="M495">
        <v>35948131</v>
      </c>
      <c r="O495" s="1">
        <v>45643</v>
      </c>
      <c r="P495">
        <v>197.25</v>
      </c>
      <c r="Q495">
        <v>201.42</v>
      </c>
      <c r="R495">
        <v>194.98</v>
      </c>
      <c r="S495">
        <v>195.42</v>
      </c>
      <c r="T495">
        <v>43504025</v>
      </c>
      <c r="V495" s="1">
        <v>45643</v>
      </c>
      <c r="W495">
        <v>460.59</v>
      </c>
      <c r="X495">
        <v>465.85599999999999</v>
      </c>
      <c r="Y495">
        <v>452.48</v>
      </c>
      <c r="Z495">
        <v>455.23</v>
      </c>
      <c r="AA495">
        <v>7514489</v>
      </c>
      <c r="AC495" s="1">
        <v>45643</v>
      </c>
      <c r="AD495">
        <v>356.9</v>
      </c>
      <c r="AE495">
        <v>357.23</v>
      </c>
      <c r="AF495">
        <v>349.11</v>
      </c>
      <c r="AG495">
        <v>350.97</v>
      </c>
      <c r="AH495">
        <v>6910983</v>
      </c>
      <c r="AJ495" s="1">
        <v>45643</v>
      </c>
      <c r="AK495">
        <v>225.98599999999999</v>
      </c>
      <c r="AL495">
        <v>226.46799999999999</v>
      </c>
      <c r="AM495">
        <v>222.13399999999999</v>
      </c>
      <c r="AN495">
        <v>222.94399999999999</v>
      </c>
      <c r="AO495">
        <v>6115385</v>
      </c>
      <c r="AQ495" s="1">
        <v>45643</v>
      </c>
      <c r="AR495">
        <v>203.184</v>
      </c>
      <c r="AS495">
        <v>205.095</v>
      </c>
      <c r="AT495">
        <v>202.423</v>
      </c>
      <c r="AU495">
        <v>204.21</v>
      </c>
      <c r="AV495">
        <v>5567360</v>
      </c>
      <c r="AX495" s="1">
        <v>45643</v>
      </c>
      <c r="AY495">
        <v>132.19999999999999</v>
      </c>
      <c r="AZ495">
        <v>132.61000000000001</v>
      </c>
      <c r="BA495">
        <v>130.88</v>
      </c>
      <c r="BB495">
        <v>132.24</v>
      </c>
      <c r="BC495">
        <v>3126163</v>
      </c>
      <c r="BE495" s="1">
        <v>45643</v>
      </c>
      <c r="BF495">
        <v>229.32</v>
      </c>
      <c r="BG495">
        <v>229.7</v>
      </c>
      <c r="BH495">
        <v>218.91579999999999</v>
      </c>
      <c r="BI495">
        <v>220.71</v>
      </c>
      <c r="BJ495">
        <v>7729824</v>
      </c>
      <c r="BL495" s="1">
        <v>45643</v>
      </c>
      <c r="BM495">
        <v>375.84</v>
      </c>
      <c r="BN495">
        <v>377.34989999999999</v>
      </c>
      <c r="BO495">
        <v>369.84</v>
      </c>
      <c r="BP495">
        <v>371.03</v>
      </c>
      <c r="BQ495">
        <v>976579</v>
      </c>
      <c r="BS495" s="1">
        <v>45643</v>
      </c>
      <c r="BT495">
        <v>600.35900000000004</v>
      </c>
      <c r="BU495">
        <v>601.33199999999999</v>
      </c>
      <c r="BV495">
        <v>599.06100000000004</v>
      </c>
      <c r="BW495">
        <v>600.45699999999999</v>
      </c>
      <c r="BX495">
        <v>56129512</v>
      </c>
    </row>
    <row r="496" spans="1:76" x14ac:dyDescent="0.45">
      <c r="A496" s="1">
        <v>45644</v>
      </c>
      <c r="B496">
        <v>621</v>
      </c>
      <c r="C496">
        <v>627.36</v>
      </c>
      <c r="D496">
        <v>596.32000000000005</v>
      </c>
      <c r="E496">
        <v>597.19000000000005</v>
      </c>
      <c r="F496">
        <v>17075480</v>
      </c>
      <c r="H496" s="1">
        <v>45644</v>
      </c>
      <c r="I496">
        <v>230.77</v>
      </c>
      <c r="J496">
        <v>231.3999</v>
      </c>
      <c r="K496">
        <v>220.11</v>
      </c>
      <c r="L496">
        <v>220.52</v>
      </c>
      <c r="M496">
        <v>43281443</v>
      </c>
      <c r="O496" s="1">
        <v>45644</v>
      </c>
      <c r="P496">
        <v>195.22</v>
      </c>
      <c r="Q496">
        <v>197</v>
      </c>
      <c r="R496">
        <v>187.74</v>
      </c>
      <c r="S496">
        <v>188.4</v>
      </c>
      <c r="T496">
        <v>34166074</v>
      </c>
      <c r="V496" s="1">
        <v>45644</v>
      </c>
      <c r="W496">
        <v>453.24</v>
      </c>
      <c r="X496">
        <v>455.25</v>
      </c>
      <c r="Y496">
        <v>441.1</v>
      </c>
      <c r="Z496">
        <v>441.31</v>
      </c>
      <c r="AA496">
        <v>6511105</v>
      </c>
      <c r="AC496" s="1">
        <v>45644</v>
      </c>
      <c r="AD496">
        <v>354</v>
      </c>
      <c r="AE496">
        <v>354.77</v>
      </c>
      <c r="AF496">
        <v>335.24</v>
      </c>
      <c r="AG496">
        <v>337.23</v>
      </c>
      <c r="AH496">
        <v>8400030</v>
      </c>
      <c r="AJ496" s="1">
        <v>45644</v>
      </c>
      <c r="AK496">
        <v>223.77099999999999</v>
      </c>
      <c r="AL496">
        <v>223.77099999999999</v>
      </c>
      <c r="AM496">
        <v>211.398</v>
      </c>
      <c r="AN496">
        <v>212.19800000000001</v>
      </c>
      <c r="AO496">
        <v>7942580</v>
      </c>
      <c r="AQ496" s="1">
        <v>45644</v>
      </c>
      <c r="AR496">
        <v>204.21</v>
      </c>
      <c r="AS496">
        <v>204.69900000000001</v>
      </c>
      <c r="AT496">
        <v>195.691</v>
      </c>
      <c r="AU496">
        <v>195.828</v>
      </c>
      <c r="AV496">
        <v>7984117</v>
      </c>
      <c r="AX496" s="1">
        <v>45644</v>
      </c>
      <c r="AY496">
        <v>132.02500000000001</v>
      </c>
      <c r="AZ496">
        <v>133.71</v>
      </c>
      <c r="BA496">
        <v>127.23</v>
      </c>
      <c r="BB496">
        <v>127.54</v>
      </c>
      <c r="BC496">
        <v>4236662</v>
      </c>
      <c r="BE496" s="1">
        <v>45644</v>
      </c>
      <c r="BF496">
        <v>219.4</v>
      </c>
      <c r="BG496">
        <v>223.2</v>
      </c>
      <c r="BH496">
        <v>219.32</v>
      </c>
      <c r="BI496">
        <v>220.69</v>
      </c>
      <c r="BJ496">
        <v>5197113</v>
      </c>
      <c r="BL496" s="1">
        <v>45644</v>
      </c>
      <c r="BM496">
        <v>369.67</v>
      </c>
      <c r="BN496">
        <v>373.24</v>
      </c>
      <c r="BO496">
        <v>357.75</v>
      </c>
      <c r="BP496">
        <v>358.26</v>
      </c>
      <c r="BQ496">
        <v>833519</v>
      </c>
      <c r="BS496" s="1">
        <v>45644</v>
      </c>
      <c r="BT496">
        <v>600.149</v>
      </c>
      <c r="BU496">
        <v>602.55899999999997</v>
      </c>
      <c r="BV496">
        <v>582.17399999999998</v>
      </c>
      <c r="BW496">
        <v>582.56200000000001</v>
      </c>
      <c r="BX496">
        <v>108939612</v>
      </c>
    </row>
    <row r="497" spans="1:76" x14ac:dyDescent="0.45">
      <c r="A497" s="1">
        <v>45645</v>
      </c>
      <c r="B497">
        <v>610.39</v>
      </c>
      <c r="C497">
        <v>611.52</v>
      </c>
      <c r="D497">
        <v>595</v>
      </c>
      <c r="E497">
        <v>595.57000000000005</v>
      </c>
      <c r="F497">
        <v>14958082</v>
      </c>
      <c r="H497" s="1">
        <v>45645</v>
      </c>
      <c r="I497">
        <v>224.91</v>
      </c>
      <c r="J497">
        <v>226.09</v>
      </c>
      <c r="K497">
        <v>222.92</v>
      </c>
      <c r="L497">
        <v>223.29</v>
      </c>
      <c r="M497">
        <v>39918739</v>
      </c>
      <c r="O497" s="1">
        <v>45645</v>
      </c>
      <c r="P497">
        <v>191.625</v>
      </c>
      <c r="Q497">
        <v>193.03</v>
      </c>
      <c r="R497">
        <v>188.38</v>
      </c>
      <c r="S497">
        <v>188.51</v>
      </c>
      <c r="T497">
        <v>32265241</v>
      </c>
      <c r="V497" s="1">
        <v>45645</v>
      </c>
      <c r="W497">
        <v>443.41</v>
      </c>
      <c r="X497">
        <v>449</v>
      </c>
      <c r="Y497">
        <v>437.11</v>
      </c>
      <c r="Z497">
        <v>437.39</v>
      </c>
      <c r="AA497">
        <v>6479517</v>
      </c>
      <c r="AC497" s="1">
        <v>45645</v>
      </c>
      <c r="AD497">
        <v>341.69499999999999</v>
      </c>
      <c r="AE497">
        <v>343.53</v>
      </c>
      <c r="AF497">
        <v>335.43</v>
      </c>
      <c r="AG497">
        <v>336.23</v>
      </c>
      <c r="AH497">
        <v>7423351</v>
      </c>
      <c r="AJ497" s="1">
        <v>45645</v>
      </c>
      <c r="AK497">
        <v>214.3</v>
      </c>
      <c r="AL497">
        <v>216.16399999999999</v>
      </c>
      <c r="AM497">
        <v>212.50399999999999</v>
      </c>
      <c r="AN497">
        <v>214.97399999999999</v>
      </c>
      <c r="AO497">
        <v>9859205</v>
      </c>
      <c r="AQ497" s="1">
        <v>45645</v>
      </c>
      <c r="AR497">
        <v>197.95699999999999</v>
      </c>
      <c r="AS497">
        <v>198.89099999999999</v>
      </c>
      <c r="AT497">
        <v>195.96600000000001</v>
      </c>
      <c r="AU497">
        <v>197.297</v>
      </c>
      <c r="AV497">
        <v>7024599</v>
      </c>
      <c r="AX497" s="1">
        <v>45645</v>
      </c>
      <c r="AY497">
        <v>129.13</v>
      </c>
      <c r="AZ497">
        <v>131.08000000000001</v>
      </c>
      <c r="BA497">
        <v>127.91</v>
      </c>
      <c r="BB497">
        <v>129.35</v>
      </c>
      <c r="BC497">
        <v>4745008</v>
      </c>
      <c r="BE497" s="1">
        <v>45645</v>
      </c>
      <c r="BF497">
        <v>220.06</v>
      </c>
      <c r="BG497">
        <v>221.75</v>
      </c>
      <c r="BH497">
        <v>217.79</v>
      </c>
      <c r="BI497">
        <v>218</v>
      </c>
      <c r="BJ497">
        <v>4958768</v>
      </c>
      <c r="BL497" s="1">
        <v>45645</v>
      </c>
      <c r="BM497">
        <v>356.88</v>
      </c>
      <c r="BN497">
        <v>361.65</v>
      </c>
      <c r="BO497">
        <v>351.28</v>
      </c>
      <c r="BP497">
        <v>352.77</v>
      </c>
      <c r="BQ497">
        <v>1247278</v>
      </c>
      <c r="BS497" s="1">
        <v>45645</v>
      </c>
      <c r="BT497">
        <v>587.61</v>
      </c>
      <c r="BU497">
        <v>589.23900000000003</v>
      </c>
      <c r="BV497">
        <v>582.13400000000001</v>
      </c>
      <c r="BW497">
        <v>582.38300000000004</v>
      </c>
      <c r="BX497">
        <v>86467821</v>
      </c>
    </row>
    <row r="498" spans="1:76" x14ac:dyDescent="0.45">
      <c r="A498" s="1">
        <v>45646</v>
      </c>
      <c r="B498">
        <v>590.58000000000004</v>
      </c>
      <c r="C498">
        <v>603.11</v>
      </c>
      <c r="D498">
        <v>580</v>
      </c>
      <c r="E498">
        <v>585.25</v>
      </c>
      <c r="F498">
        <v>48989390</v>
      </c>
      <c r="H498" s="1">
        <v>45646</v>
      </c>
      <c r="I498">
        <v>219.84</v>
      </c>
      <c r="J498">
        <v>226.21</v>
      </c>
      <c r="K498">
        <v>218.73</v>
      </c>
      <c r="L498">
        <v>224.92</v>
      </c>
      <c r="M498">
        <v>88279184</v>
      </c>
      <c r="O498" s="1">
        <v>45646</v>
      </c>
      <c r="P498">
        <v>185.78</v>
      </c>
      <c r="Q498">
        <v>192.89</v>
      </c>
      <c r="R498">
        <v>185.22</v>
      </c>
      <c r="S498">
        <v>191.41</v>
      </c>
      <c r="T498">
        <v>63462934</v>
      </c>
      <c r="V498" s="1">
        <v>45646</v>
      </c>
      <c r="W498">
        <v>433.01499999999999</v>
      </c>
      <c r="X498">
        <v>451.42</v>
      </c>
      <c r="Y498">
        <v>432.47</v>
      </c>
      <c r="Z498">
        <v>447.17</v>
      </c>
      <c r="AA498">
        <v>8220033</v>
      </c>
      <c r="AC498" s="1">
        <v>45646</v>
      </c>
      <c r="AD498">
        <v>332.47</v>
      </c>
      <c r="AE498">
        <v>346.45</v>
      </c>
      <c r="AF498">
        <v>331.1395</v>
      </c>
      <c r="AG498">
        <v>343.65</v>
      </c>
      <c r="AH498">
        <v>14932307</v>
      </c>
      <c r="AJ498" s="1">
        <v>45646</v>
      </c>
      <c r="AK498">
        <v>212.01</v>
      </c>
      <c r="AL498">
        <v>220.57400000000001</v>
      </c>
      <c r="AM498">
        <v>211</v>
      </c>
      <c r="AN498">
        <v>218.25</v>
      </c>
      <c r="AO498">
        <v>10129825</v>
      </c>
      <c r="AQ498" s="1">
        <v>45646</v>
      </c>
      <c r="AR498">
        <v>196.30799999999999</v>
      </c>
      <c r="AS498">
        <v>201.44900000000001</v>
      </c>
      <c r="AT498">
        <v>196.30799999999999</v>
      </c>
      <c r="AU498">
        <v>199.99799999999999</v>
      </c>
      <c r="AV498">
        <v>11711274</v>
      </c>
      <c r="AX498" s="1">
        <v>45646</v>
      </c>
      <c r="AY498">
        <v>128.63</v>
      </c>
      <c r="AZ498">
        <v>135.82</v>
      </c>
      <c r="BA498">
        <v>128.34</v>
      </c>
      <c r="BB498">
        <v>134.21</v>
      </c>
      <c r="BC498">
        <v>15471727</v>
      </c>
      <c r="BE498" s="1">
        <v>45646</v>
      </c>
      <c r="BF498">
        <v>218</v>
      </c>
      <c r="BG498">
        <v>221.465</v>
      </c>
      <c r="BH498">
        <v>217.99</v>
      </c>
      <c r="BI498">
        <v>220.31</v>
      </c>
      <c r="BJ498">
        <v>9116076</v>
      </c>
      <c r="BL498" s="1">
        <v>45646</v>
      </c>
      <c r="BM498">
        <v>347.76</v>
      </c>
      <c r="BN498">
        <v>357.05</v>
      </c>
      <c r="BO498">
        <v>342.19</v>
      </c>
      <c r="BP498">
        <v>351.5</v>
      </c>
      <c r="BQ498">
        <v>2253211</v>
      </c>
      <c r="BS498" s="1">
        <v>45646</v>
      </c>
      <c r="BT498">
        <v>580.02599999999995</v>
      </c>
      <c r="BU498">
        <v>593.96400000000006</v>
      </c>
      <c r="BV498">
        <v>579.16800000000001</v>
      </c>
      <c r="BW498">
        <v>589.37800000000004</v>
      </c>
      <c r="BX498">
        <v>126094748</v>
      </c>
    </row>
    <row r="499" spans="1:76" x14ac:dyDescent="0.45">
      <c r="A499" s="1">
        <v>45649</v>
      </c>
      <c r="B499">
        <v>589.6</v>
      </c>
      <c r="C499">
        <v>601.09</v>
      </c>
      <c r="D499">
        <v>586.25</v>
      </c>
      <c r="E499">
        <v>599.85</v>
      </c>
      <c r="F499">
        <v>10205750</v>
      </c>
      <c r="H499" s="1">
        <v>45649</v>
      </c>
      <c r="I499">
        <v>225.01</v>
      </c>
      <c r="J499">
        <v>226.88</v>
      </c>
      <c r="K499">
        <v>223.9</v>
      </c>
      <c r="L499">
        <v>225.06</v>
      </c>
      <c r="M499">
        <v>28070007</v>
      </c>
      <c r="O499" s="1">
        <v>45649</v>
      </c>
      <c r="P499">
        <v>192.62</v>
      </c>
      <c r="Q499">
        <v>195.1</v>
      </c>
      <c r="R499">
        <v>190.15</v>
      </c>
      <c r="S499">
        <v>194.63</v>
      </c>
      <c r="T499">
        <v>25675014</v>
      </c>
      <c r="V499" s="1">
        <v>45649</v>
      </c>
      <c r="W499">
        <v>447</v>
      </c>
      <c r="X499">
        <v>451.42989999999998</v>
      </c>
      <c r="Y499">
        <v>443.42009999999999</v>
      </c>
      <c r="Z499">
        <v>446.74</v>
      </c>
      <c r="AA499">
        <v>3781194</v>
      </c>
      <c r="AC499" s="1">
        <v>45649</v>
      </c>
      <c r="AD499">
        <v>342.23</v>
      </c>
      <c r="AE499">
        <v>343.84570000000002</v>
      </c>
      <c r="AF499">
        <v>336.68</v>
      </c>
      <c r="AG499">
        <v>342.9</v>
      </c>
      <c r="AH499">
        <v>5330267</v>
      </c>
      <c r="AJ499" s="1">
        <v>45649</v>
      </c>
      <c r="AK499">
        <v>217.68600000000001</v>
      </c>
      <c r="AL499">
        <v>218.4</v>
      </c>
      <c r="AM499">
        <v>214.75399999999999</v>
      </c>
      <c r="AN499">
        <v>217.65199999999999</v>
      </c>
      <c r="AO499">
        <v>3935050</v>
      </c>
      <c r="AQ499" s="1">
        <v>45649</v>
      </c>
      <c r="AR499">
        <v>200.71899999999999</v>
      </c>
      <c r="AS499">
        <v>200.90100000000001</v>
      </c>
      <c r="AT499">
        <v>198.27699999999999</v>
      </c>
      <c r="AU499">
        <v>200.57400000000001</v>
      </c>
      <c r="AV499">
        <v>4171007</v>
      </c>
      <c r="AX499" s="1">
        <v>45649</v>
      </c>
      <c r="AY499">
        <v>134.81</v>
      </c>
      <c r="AZ499">
        <v>135.58000000000001</v>
      </c>
      <c r="BA499">
        <v>132.21</v>
      </c>
      <c r="BB499">
        <v>134.52000000000001</v>
      </c>
      <c r="BC499">
        <v>4728474</v>
      </c>
      <c r="BE499" s="1">
        <v>45649</v>
      </c>
      <c r="BF499">
        <v>219.89</v>
      </c>
      <c r="BG499">
        <v>222.405</v>
      </c>
      <c r="BH499">
        <v>217.89</v>
      </c>
      <c r="BI499">
        <v>221.66</v>
      </c>
      <c r="BJ499">
        <v>3081821</v>
      </c>
      <c r="BL499" s="1">
        <v>45649</v>
      </c>
      <c r="BM499">
        <v>348.91</v>
      </c>
      <c r="BN499">
        <v>354</v>
      </c>
      <c r="BO499">
        <v>346.57</v>
      </c>
      <c r="BP499">
        <v>349.46499999999997</v>
      </c>
      <c r="BQ499">
        <v>1023618</v>
      </c>
      <c r="BS499" s="1">
        <v>45649</v>
      </c>
      <c r="BT499">
        <v>589.11800000000005</v>
      </c>
      <c r="BU499">
        <v>593.51499999999999</v>
      </c>
      <c r="BV499">
        <v>585.899</v>
      </c>
      <c r="BW499">
        <v>592.90700000000004</v>
      </c>
      <c r="BX499">
        <v>57809159</v>
      </c>
    </row>
    <row r="500" spans="1:76" x14ac:dyDescent="0.45">
      <c r="A500" s="1">
        <v>45650</v>
      </c>
      <c r="B500">
        <v>602.71500000000003</v>
      </c>
      <c r="C500">
        <v>607.99</v>
      </c>
      <c r="D500">
        <v>599.28489999999999</v>
      </c>
      <c r="E500">
        <v>607.75</v>
      </c>
      <c r="F500">
        <v>4726056</v>
      </c>
      <c r="H500" s="1">
        <v>45650</v>
      </c>
      <c r="I500">
        <v>226.94</v>
      </c>
      <c r="J500">
        <v>229.14</v>
      </c>
      <c r="K500">
        <v>226.13</v>
      </c>
      <c r="L500">
        <v>229.05</v>
      </c>
      <c r="M500">
        <v>15007497</v>
      </c>
      <c r="O500" s="1">
        <v>45650</v>
      </c>
      <c r="P500">
        <v>194.84</v>
      </c>
      <c r="Q500">
        <v>196.11</v>
      </c>
      <c r="R500">
        <v>193.78</v>
      </c>
      <c r="S500">
        <v>196.11</v>
      </c>
      <c r="T500">
        <v>10403259</v>
      </c>
      <c r="V500" s="1">
        <v>45650</v>
      </c>
      <c r="W500">
        <v>446.5</v>
      </c>
      <c r="X500">
        <v>448.86529999999999</v>
      </c>
      <c r="Y500">
        <v>442.57010000000002</v>
      </c>
      <c r="Z500">
        <v>447.94</v>
      </c>
      <c r="AA500">
        <v>1685003</v>
      </c>
      <c r="AC500" s="1">
        <v>45650</v>
      </c>
      <c r="AD500">
        <v>343</v>
      </c>
      <c r="AE500">
        <v>344.95</v>
      </c>
      <c r="AF500">
        <v>340.83</v>
      </c>
      <c r="AG500">
        <v>344.43</v>
      </c>
      <c r="AH500">
        <v>1810961</v>
      </c>
      <c r="AJ500" s="1">
        <v>45650</v>
      </c>
      <c r="AK500">
        <v>219.38200000000001</v>
      </c>
      <c r="AL500">
        <v>221.31</v>
      </c>
      <c r="AM500">
        <v>218</v>
      </c>
      <c r="AN500">
        <v>221.11199999999999</v>
      </c>
      <c r="AO500">
        <v>2093445</v>
      </c>
      <c r="AQ500" s="1">
        <v>45650</v>
      </c>
      <c r="AR500">
        <v>201.49199999999999</v>
      </c>
      <c r="AS500">
        <v>202.94399999999999</v>
      </c>
      <c r="AT500">
        <v>200.08199999999999</v>
      </c>
      <c r="AU500">
        <v>202.94399999999999</v>
      </c>
      <c r="AV500">
        <v>1984998</v>
      </c>
      <c r="AX500" s="1">
        <v>45650</v>
      </c>
      <c r="AY500">
        <v>134.33000000000001</v>
      </c>
      <c r="AZ500">
        <v>135.07</v>
      </c>
      <c r="BA500">
        <v>132.83000000000001</v>
      </c>
      <c r="BB500">
        <v>134.99</v>
      </c>
      <c r="BC500">
        <v>1677060</v>
      </c>
      <c r="BE500" s="1">
        <v>45650</v>
      </c>
      <c r="BF500">
        <v>221.8</v>
      </c>
      <c r="BG500">
        <v>223.7</v>
      </c>
      <c r="BH500">
        <v>221.185</v>
      </c>
      <c r="BI500">
        <v>223.01</v>
      </c>
      <c r="BJ500">
        <v>1411842</v>
      </c>
      <c r="BL500" s="1">
        <v>45650</v>
      </c>
      <c r="BM500">
        <v>347.82</v>
      </c>
      <c r="BN500">
        <v>352.44</v>
      </c>
      <c r="BO500">
        <v>345.9</v>
      </c>
      <c r="BP500">
        <v>352.19</v>
      </c>
      <c r="BQ500">
        <v>372905</v>
      </c>
      <c r="BS500" s="1">
        <v>45650</v>
      </c>
      <c r="BT500">
        <v>594.27300000000002</v>
      </c>
      <c r="BU500">
        <v>599.53700000000003</v>
      </c>
      <c r="BV500">
        <v>593.68499999999995</v>
      </c>
      <c r="BW500">
        <v>599.49699999999996</v>
      </c>
      <c r="BX500">
        <v>33259821</v>
      </c>
    </row>
    <row r="501" spans="1:76" x14ac:dyDescent="0.45">
      <c r="A501" s="1">
        <v>45652</v>
      </c>
      <c r="B501">
        <v>605.48</v>
      </c>
      <c r="C501">
        <v>606.29999999999995</v>
      </c>
      <c r="D501">
        <v>598.94000000000005</v>
      </c>
      <c r="E501">
        <v>603.35</v>
      </c>
      <c r="F501">
        <v>6091239</v>
      </c>
      <c r="H501" s="1">
        <v>45652</v>
      </c>
      <c r="I501">
        <v>228.5</v>
      </c>
      <c r="J501">
        <v>228.5</v>
      </c>
      <c r="K501">
        <v>226.67060000000001</v>
      </c>
      <c r="L501">
        <v>227.05</v>
      </c>
      <c r="M501">
        <v>16174500</v>
      </c>
      <c r="O501" s="1">
        <v>45652</v>
      </c>
      <c r="P501">
        <v>195.15</v>
      </c>
      <c r="Q501">
        <v>196.74799999999999</v>
      </c>
      <c r="R501">
        <v>194.375</v>
      </c>
      <c r="S501">
        <v>195.6</v>
      </c>
      <c r="T501">
        <v>12057210</v>
      </c>
      <c r="V501" s="1">
        <v>45652</v>
      </c>
      <c r="W501">
        <v>445.85</v>
      </c>
      <c r="X501">
        <v>452.34</v>
      </c>
      <c r="Y501">
        <v>444.68</v>
      </c>
      <c r="Z501">
        <v>450.16</v>
      </c>
      <c r="AA501">
        <v>2134310</v>
      </c>
      <c r="AC501" s="1">
        <v>45652</v>
      </c>
      <c r="AD501">
        <v>344.88</v>
      </c>
      <c r="AE501">
        <v>344.88</v>
      </c>
      <c r="AF501">
        <v>341.03120000000001</v>
      </c>
      <c r="AG501">
        <v>341.72</v>
      </c>
      <c r="AH501">
        <v>3484545</v>
      </c>
      <c r="AJ501" s="1">
        <v>45652</v>
      </c>
      <c r="AK501">
        <v>219.39699999999999</v>
      </c>
      <c r="AL501">
        <v>221.21600000000001</v>
      </c>
      <c r="AM501">
        <v>218.72</v>
      </c>
      <c r="AN501">
        <v>219.822</v>
      </c>
      <c r="AO501">
        <v>2184460</v>
      </c>
      <c r="AQ501" s="1">
        <v>45652</v>
      </c>
      <c r="AR501">
        <v>201.79900000000001</v>
      </c>
      <c r="AS501">
        <v>203.059</v>
      </c>
      <c r="AT501">
        <v>201.75</v>
      </c>
      <c r="AU501">
        <v>201.87799999999999</v>
      </c>
      <c r="AV501">
        <v>1733348</v>
      </c>
      <c r="AX501" s="1">
        <v>45652</v>
      </c>
      <c r="AY501">
        <v>134.24</v>
      </c>
      <c r="AZ501">
        <v>136.27000000000001</v>
      </c>
      <c r="BA501">
        <v>134.24</v>
      </c>
      <c r="BB501">
        <v>135.32</v>
      </c>
      <c r="BC501">
        <v>2067513</v>
      </c>
      <c r="BE501" s="1">
        <v>45652</v>
      </c>
      <c r="BF501">
        <v>221.0001</v>
      </c>
      <c r="BG501">
        <v>224.67</v>
      </c>
      <c r="BH501">
        <v>220.53</v>
      </c>
      <c r="BI501">
        <v>223.68</v>
      </c>
      <c r="BJ501">
        <v>1902977</v>
      </c>
      <c r="BL501" s="1">
        <v>45652</v>
      </c>
      <c r="BM501">
        <v>349.14</v>
      </c>
      <c r="BN501">
        <v>353.29</v>
      </c>
      <c r="BO501">
        <v>349.14</v>
      </c>
      <c r="BP501">
        <v>351.78</v>
      </c>
      <c r="BQ501">
        <v>482971</v>
      </c>
      <c r="BS501" s="1">
        <v>45652</v>
      </c>
      <c r="BT501">
        <v>597.702</v>
      </c>
      <c r="BU501">
        <v>600.67399999999998</v>
      </c>
      <c r="BV501">
        <v>596.28899999999999</v>
      </c>
      <c r="BW501">
        <v>599.53700000000003</v>
      </c>
      <c r="BX501">
        <v>41463211</v>
      </c>
    </row>
    <row r="502" spans="1:76" x14ac:dyDescent="0.45">
      <c r="A502" s="1">
        <v>45653</v>
      </c>
      <c r="B502">
        <v>599.41</v>
      </c>
      <c r="C502">
        <v>601.85</v>
      </c>
      <c r="D502">
        <v>589.79999999999995</v>
      </c>
      <c r="E502">
        <v>599.80999999999995</v>
      </c>
      <c r="F502">
        <v>8084229</v>
      </c>
      <c r="H502" s="1">
        <v>45653</v>
      </c>
      <c r="I502">
        <v>225.6</v>
      </c>
      <c r="J502">
        <v>226.03</v>
      </c>
      <c r="K502">
        <v>220.9</v>
      </c>
      <c r="L502">
        <v>223.75</v>
      </c>
      <c r="M502">
        <v>27367147</v>
      </c>
      <c r="O502" s="1">
        <v>45653</v>
      </c>
      <c r="P502">
        <v>194.95</v>
      </c>
      <c r="Q502">
        <v>195.32</v>
      </c>
      <c r="R502">
        <v>190.65</v>
      </c>
      <c r="S502">
        <v>192.76</v>
      </c>
      <c r="T502">
        <v>18891362</v>
      </c>
      <c r="V502" s="1">
        <v>45653</v>
      </c>
      <c r="W502">
        <v>446.88</v>
      </c>
      <c r="X502">
        <v>449.91</v>
      </c>
      <c r="Y502">
        <v>441.10500000000002</v>
      </c>
      <c r="Z502">
        <v>446.48</v>
      </c>
      <c r="AA502">
        <v>2947179</v>
      </c>
      <c r="AC502" s="1">
        <v>45653</v>
      </c>
      <c r="AD502">
        <v>340.33</v>
      </c>
      <c r="AE502">
        <v>342.27</v>
      </c>
      <c r="AF502">
        <v>335.27</v>
      </c>
      <c r="AG502">
        <v>338.45</v>
      </c>
      <c r="AH502">
        <v>3220402</v>
      </c>
      <c r="AJ502" s="1">
        <v>45653</v>
      </c>
      <c r="AK502">
        <v>218.7</v>
      </c>
      <c r="AL502">
        <v>218.91399999999999</v>
      </c>
      <c r="AM502">
        <v>212.4</v>
      </c>
      <c r="AN502">
        <v>216.292</v>
      </c>
      <c r="AO502">
        <v>5084620</v>
      </c>
      <c r="AQ502" s="1">
        <v>45653</v>
      </c>
      <c r="AR502">
        <v>200.45</v>
      </c>
      <c r="AS502">
        <v>201.18899999999999</v>
      </c>
      <c r="AT502">
        <v>198.71199999999999</v>
      </c>
      <c r="AU502">
        <v>199.554</v>
      </c>
      <c r="AV502">
        <v>2939746</v>
      </c>
      <c r="AX502" s="1">
        <v>45653</v>
      </c>
      <c r="AY502">
        <v>133.59</v>
      </c>
      <c r="AZ502">
        <v>134.5</v>
      </c>
      <c r="BA502">
        <v>132.16</v>
      </c>
      <c r="BB502">
        <v>133.38499999999999</v>
      </c>
      <c r="BC502">
        <v>2650366</v>
      </c>
      <c r="BE502" s="1">
        <v>45653</v>
      </c>
      <c r="BF502">
        <v>222.1</v>
      </c>
      <c r="BG502">
        <v>224.06</v>
      </c>
      <c r="BH502">
        <v>221.26</v>
      </c>
      <c r="BI502">
        <v>223.02</v>
      </c>
      <c r="BJ502">
        <v>2150128</v>
      </c>
      <c r="BL502" s="1">
        <v>45653</v>
      </c>
      <c r="BM502">
        <v>349.3</v>
      </c>
      <c r="BN502">
        <v>351.13</v>
      </c>
      <c r="BO502">
        <v>346.31</v>
      </c>
      <c r="BP502">
        <v>348.65</v>
      </c>
      <c r="BQ502">
        <v>544000</v>
      </c>
      <c r="BS502" s="1">
        <v>45653</v>
      </c>
      <c r="BT502">
        <v>595.74800000000005</v>
      </c>
      <c r="BU502">
        <v>595.98400000000004</v>
      </c>
      <c r="BV502">
        <v>588.99300000000005</v>
      </c>
      <c r="BW502">
        <v>593.226</v>
      </c>
      <c r="BX502">
        <v>65164695</v>
      </c>
    </row>
    <row r="503" spans="1:76" x14ac:dyDescent="0.45">
      <c r="A503" s="1">
        <v>45656</v>
      </c>
      <c r="B503">
        <v>588.75</v>
      </c>
      <c r="C503">
        <v>596.93989999999997</v>
      </c>
      <c r="D503">
        <v>585.58000000000004</v>
      </c>
      <c r="E503">
        <v>591.24</v>
      </c>
      <c r="F503">
        <v>7025864</v>
      </c>
      <c r="H503" s="1">
        <v>45656</v>
      </c>
      <c r="I503">
        <v>220.06</v>
      </c>
      <c r="J503">
        <v>222.99719999999999</v>
      </c>
      <c r="K503">
        <v>218.43</v>
      </c>
      <c r="L503">
        <v>221.3</v>
      </c>
      <c r="M503">
        <v>28321240</v>
      </c>
      <c r="O503" s="1">
        <v>45656</v>
      </c>
      <c r="P503">
        <v>189.8</v>
      </c>
      <c r="Q503">
        <v>192.55</v>
      </c>
      <c r="R503">
        <v>189.12</v>
      </c>
      <c r="S503">
        <v>191.24</v>
      </c>
      <c r="T503">
        <v>14264659</v>
      </c>
      <c r="V503" s="1">
        <v>45656</v>
      </c>
      <c r="W503">
        <v>442.94</v>
      </c>
      <c r="X503">
        <v>447.6</v>
      </c>
      <c r="Y503">
        <v>438.57</v>
      </c>
      <c r="Z503">
        <v>445.8</v>
      </c>
      <c r="AA503">
        <v>3473172</v>
      </c>
      <c r="AC503" s="1">
        <v>45656</v>
      </c>
      <c r="AD503">
        <v>333.125</v>
      </c>
      <c r="AE503">
        <v>338.1078</v>
      </c>
      <c r="AF503">
        <v>331.61</v>
      </c>
      <c r="AG503">
        <v>335.74</v>
      </c>
      <c r="AH503">
        <v>3411528</v>
      </c>
      <c r="AJ503" s="1">
        <v>45656</v>
      </c>
      <c r="AK503">
        <v>212.101</v>
      </c>
      <c r="AL503">
        <v>214.71600000000001</v>
      </c>
      <c r="AM503">
        <v>211.04599999999999</v>
      </c>
      <c r="AN503">
        <v>213.54</v>
      </c>
      <c r="AO503">
        <v>3600560</v>
      </c>
      <c r="AQ503" s="1">
        <v>45656</v>
      </c>
      <c r="AR503">
        <v>197.77699999999999</v>
      </c>
      <c r="AS503">
        <v>198.726</v>
      </c>
      <c r="AT503">
        <v>195.619</v>
      </c>
      <c r="AU503">
        <v>197.71199999999999</v>
      </c>
      <c r="AV503">
        <v>3729302</v>
      </c>
      <c r="AX503" s="1">
        <v>45656</v>
      </c>
      <c r="AY503">
        <v>131.31</v>
      </c>
      <c r="AZ503">
        <v>132.61000000000001</v>
      </c>
      <c r="BA503">
        <v>129.85</v>
      </c>
      <c r="BB503">
        <v>131.81</v>
      </c>
      <c r="BC503">
        <v>2458835</v>
      </c>
      <c r="BE503" s="1">
        <v>45656</v>
      </c>
      <c r="BF503">
        <v>222.77</v>
      </c>
      <c r="BG503">
        <v>223.02</v>
      </c>
      <c r="BH503">
        <v>219.2201</v>
      </c>
      <c r="BI503">
        <v>220.66</v>
      </c>
      <c r="BJ503">
        <v>2160991</v>
      </c>
      <c r="BL503" s="1">
        <v>45656</v>
      </c>
      <c r="BM503">
        <v>347.23</v>
      </c>
      <c r="BN503">
        <v>347.23</v>
      </c>
      <c r="BO503">
        <v>340.98</v>
      </c>
      <c r="BP503">
        <v>343.18</v>
      </c>
      <c r="BQ503">
        <v>581311</v>
      </c>
      <c r="BS503" s="1">
        <v>45656</v>
      </c>
      <c r="BT503">
        <v>586.12699999999995</v>
      </c>
      <c r="BU503">
        <v>589.96600000000001</v>
      </c>
      <c r="BV503">
        <v>582.65800000000002</v>
      </c>
      <c r="BW503">
        <v>586.45600000000002</v>
      </c>
      <c r="BX503">
        <v>56748909</v>
      </c>
    </row>
    <row r="504" spans="1:76" x14ac:dyDescent="0.45">
      <c r="A504" s="1">
        <v>45657</v>
      </c>
      <c r="B504">
        <v>592.26499999999999</v>
      </c>
      <c r="C504">
        <v>593.97</v>
      </c>
      <c r="D504">
        <v>583.85</v>
      </c>
      <c r="E504">
        <v>585.51</v>
      </c>
      <c r="F504">
        <v>6019520</v>
      </c>
      <c r="H504" s="1">
        <v>45657</v>
      </c>
      <c r="I504">
        <v>222.965</v>
      </c>
      <c r="J504">
        <v>223.22989999999999</v>
      </c>
      <c r="K504">
        <v>218.94</v>
      </c>
      <c r="L504">
        <v>219.39</v>
      </c>
      <c r="M504">
        <v>24819655</v>
      </c>
      <c r="O504" s="1">
        <v>45657</v>
      </c>
      <c r="P504">
        <v>191.07499999999999</v>
      </c>
      <c r="Q504">
        <v>191.96</v>
      </c>
      <c r="R504">
        <v>188.51</v>
      </c>
      <c r="S504">
        <v>189.3</v>
      </c>
      <c r="T504">
        <v>17466919</v>
      </c>
      <c r="V504" s="1">
        <v>45657</v>
      </c>
      <c r="W504">
        <v>446.35</v>
      </c>
      <c r="X504">
        <v>448.49990000000003</v>
      </c>
      <c r="Y504">
        <v>442.81</v>
      </c>
      <c r="Z504">
        <v>444.68</v>
      </c>
      <c r="AA504">
        <v>2285132</v>
      </c>
      <c r="AC504" s="1">
        <v>45657</v>
      </c>
      <c r="AD504">
        <v>336.36500000000001</v>
      </c>
      <c r="AE504">
        <v>337.15</v>
      </c>
      <c r="AF504">
        <v>332.41</v>
      </c>
      <c r="AG504">
        <v>334.33</v>
      </c>
      <c r="AH504">
        <v>3026017</v>
      </c>
      <c r="AJ504" s="1">
        <v>45657</v>
      </c>
      <c r="AK504">
        <v>214.7</v>
      </c>
      <c r="AL504">
        <v>214.7</v>
      </c>
      <c r="AM504">
        <v>210.58600000000001</v>
      </c>
      <c r="AN504">
        <v>212.024</v>
      </c>
      <c r="AO504">
        <v>4205585</v>
      </c>
      <c r="AQ504" s="1">
        <v>45657</v>
      </c>
      <c r="AR504">
        <v>197.67699999999999</v>
      </c>
      <c r="AS504">
        <v>198.36099999999999</v>
      </c>
      <c r="AT504">
        <v>196.61799999999999</v>
      </c>
      <c r="AU504">
        <v>196.82300000000001</v>
      </c>
      <c r="AV504">
        <v>2657880</v>
      </c>
      <c r="AX504" s="1">
        <v>45657</v>
      </c>
      <c r="AY504">
        <v>132.46</v>
      </c>
      <c r="AZ504">
        <v>133.19</v>
      </c>
      <c r="BA504">
        <v>131.27000000000001</v>
      </c>
      <c r="BB504">
        <v>131.41</v>
      </c>
      <c r="BC504">
        <v>2312564</v>
      </c>
      <c r="BE504" s="1">
        <v>45657</v>
      </c>
      <c r="BF504">
        <v>220.16</v>
      </c>
      <c r="BG504">
        <v>221.67</v>
      </c>
      <c r="BH504">
        <v>219.88</v>
      </c>
      <c r="BI504">
        <v>220.73</v>
      </c>
      <c r="BJ504">
        <v>2120091</v>
      </c>
      <c r="BL504" s="1">
        <v>45657</v>
      </c>
      <c r="BM504">
        <v>344.48</v>
      </c>
      <c r="BN504">
        <v>345</v>
      </c>
      <c r="BO504">
        <v>341.05950000000001</v>
      </c>
      <c r="BP504">
        <v>342.77</v>
      </c>
      <c r="BQ504">
        <v>472763</v>
      </c>
      <c r="BS504" s="1">
        <v>45657</v>
      </c>
      <c r="BT504">
        <v>588.13599999999997</v>
      </c>
      <c r="BU504">
        <v>588.86900000000003</v>
      </c>
      <c r="BV504">
        <v>582.66800000000001</v>
      </c>
      <c r="BW504">
        <v>584.32299999999998</v>
      </c>
      <c r="BX504">
        <v>57224231</v>
      </c>
    </row>
    <row r="505" spans="1:76" x14ac:dyDescent="0.45">
      <c r="A505" s="1">
        <v>45659</v>
      </c>
      <c r="B505">
        <v>589.72</v>
      </c>
      <c r="C505">
        <v>604.91</v>
      </c>
      <c r="D505">
        <v>587.82000000000005</v>
      </c>
      <c r="E505">
        <v>599.24</v>
      </c>
      <c r="F505">
        <v>12682269</v>
      </c>
      <c r="H505" s="1">
        <v>45659</v>
      </c>
      <c r="I505">
        <v>222.03</v>
      </c>
      <c r="J505">
        <v>225.15</v>
      </c>
      <c r="K505">
        <v>218.19</v>
      </c>
      <c r="L505">
        <v>220.22</v>
      </c>
      <c r="M505">
        <v>33956579</v>
      </c>
      <c r="O505" s="1">
        <v>45659</v>
      </c>
      <c r="P505">
        <v>190.65</v>
      </c>
      <c r="Q505">
        <v>192</v>
      </c>
      <c r="R505">
        <v>187.5</v>
      </c>
      <c r="S505">
        <v>189.43</v>
      </c>
      <c r="T505">
        <v>20370828</v>
      </c>
      <c r="V505" s="1">
        <v>45659</v>
      </c>
      <c r="W505">
        <v>447.76</v>
      </c>
      <c r="X505">
        <v>450.12</v>
      </c>
      <c r="Y505">
        <v>440.56</v>
      </c>
      <c r="Z505">
        <v>441</v>
      </c>
      <c r="AA505">
        <v>2507887</v>
      </c>
      <c r="AC505" s="1">
        <v>45659</v>
      </c>
      <c r="AD505">
        <v>336.31</v>
      </c>
      <c r="AE505">
        <v>338.92</v>
      </c>
      <c r="AF505">
        <v>327.81</v>
      </c>
      <c r="AG505">
        <v>330.66</v>
      </c>
      <c r="AH505">
        <v>4807138</v>
      </c>
      <c r="AJ505" s="1">
        <v>45659</v>
      </c>
      <c r="AK505">
        <v>214.596</v>
      </c>
      <c r="AL505">
        <v>214.74199999999999</v>
      </c>
      <c r="AM505">
        <v>208.2</v>
      </c>
      <c r="AN505">
        <v>210.86799999999999</v>
      </c>
      <c r="AO505">
        <v>5143530</v>
      </c>
      <c r="AQ505" s="1">
        <v>45659</v>
      </c>
      <c r="AR505">
        <v>197.70400000000001</v>
      </c>
      <c r="AS505">
        <v>199.65299999999999</v>
      </c>
      <c r="AT505">
        <v>193.98099999999999</v>
      </c>
      <c r="AU505">
        <v>195.114</v>
      </c>
      <c r="AV505">
        <v>3566862</v>
      </c>
      <c r="AX505" s="1">
        <v>45659</v>
      </c>
      <c r="AY505">
        <v>131.87</v>
      </c>
      <c r="AZ505">
        <v>134.22999999999999</v>
      </c>
      <c r="BA505">
        <v>130.41</v>
      </c>
      <c r="BB505">
        <v>131.47999999999999</v>
      </c>
      <c r="BC505">
        <v>2606269</v>
      </c>
      <c r="BE505" s="1">
        <v>45659</v>
      </c>
      <c r="BF505">
        <v>222.18</v>
      </c>
      <c r="BG505">
        <v>222.52</v>
      </c>
      <c r="BH505">
        <v>218.65</v>
      </c>
      <c r="BI505">
        <v>219.53</v>
      </c>
      <c r="BJ505">
        <v>2850958</v>
      </c>
      <c r="BL505" s="1">
        <v>45659</v>
      </c>
      <c r="BM505">
        <v>346.62</v>
      </c>
      <c r="BN505">
        <v>349.8</v>
      </c>
      <c r="BO505">
        <v>345.01</v>
      </c>
      <c r="BP505">
        <v>349.35</v>
      </c>
      <c r="BQ505">
        <v>724757</v>
      </c>
      <c r="BS505" s="1">
        <v>45659</v>
      </c>
      <c r="BT505">
        <v>587.62300000000005</v>
      </c>
      <c r="BU505">
        <v>589.35799999999995</v>
      </c>
      <c r="BV505">
        <v>578.75900000000001</v>
      </c>
      <c r="BW505">
        <v>582.88699999999994</v>
      </c>
      <c r="BX505">
        <v>50354956</v>
      </c>
    </row>
    <row r="506" spans="1:76" x14ac:dyDescent="0.45">
      <c r="A506" s="1">
        <v>45660</v>
      </c>
      <c r="B506">
        <v>604.76</v>
      </c>
      <c r="C506">
        <v>609.5</v>
      </c>
      <c r="D506">
        <v>596.41359999999997</v>
      </c>
      <c r="E506">
        <v>604.63</v>
      </c>
      <c r="F506">
        <v>11436784</v>
      </c>
      <c r="H506" s="1">
        <v>45660</v>
      </c>
      <c r="I506">
        <v>222.505</v>
      </c>
      <c r="J506">
        <v>225.36</v>
      </c>
      <c r="K506">
        <v>221.62</v>
      </c>
      <c r="L506">
        <v>224.19</v>
      </c>
      <c r="M506">
        <v>27515606</v>
      </c>
      <c r="O506" s="1">
        <v>45660</v>
      </c>
      <c r="P506">
        <v>191.37</v>
      </c>
      <c r="Q506">
        <v>193.21</v>
      </c>
      <c r="R506">
        <v>189.97499999999999</v>
      </c>
      <c r="S506">
        <v>191.79</v>
      </c>
      <c r="T506">
        <v>18596159</v>
      </c>
      <c r="V506" s="1">
        <v>45660</v>
      </c>
      <c r="W506">
        <v>429.44499999999999</v>
      </c>
      <c r="X506">
        <v>433.29820000000001</v>
      </c>
      <c r="Y506">
        <v>425.32</v>
      </c>
      <c r="Z506">
        <v>430.57</v>
      </c>
      <c r="AA506">
        <v>5619372</v>
      </c>
      <c r="AC506" s="1">
        <v>45660</v>
      </c>
      <c r="AD506">
        <v>332.1</v>
      </c>
      <c r="AE506">
        <v>333.44</v>
      </c>
      <c r="AF506">
        <v>329.27</v>
      </c>
      <c r="AG506">
        <v>332.9</v>
      </c>
      <c r="AH506">
        <v>4102503</v>
      </c>
      <c r="AJ506" s="1">
        <v>45660</v>
      </c>
      <c r="AK506">
        <v>211.65</v>
      </c>
      <c r="AL506">
        <v>214.828</v>
      </c>
      <c r="AM506">
        <v>211.34399999999999</v>
      </c>
      <c r="AN506">
        <v>214.75399999999999</v>
      </c>
      <c r="AO506">
        <v>4493470</v>
      </c>
      <c r="AQ506" s="1">
        <v>45660</v>
      </c>
      <c r="AR506">
        <v>195.608</v>
      </c>
      <c r="AS506">
        <v>196.566</v>
      </c>
      <c r="AT506">
        <v>193.274</v>
      </c>
      <c r="AU506">
        <v>194.26400000000001</v>
      </c>
      <c r="AV506">
        <v>4179136</v>
      </c>
      <c r="AX506" s="1">
        <v>45660</v>
      </c>
      <c r="AY506">
        <v>131.97999999999999</v>
      </c>
      <c r="AZ506">
        <v>136.36000000000001</v>
      </c>
      <c r="BA506">
        <v>131.94</v>
      </c>
      <c r="BB506">
        <v>135.71</v>
      </c>
      <c r="BC506">
        <v>3607355</v>
      </c>
      <c r="BE506" s="1">
        <v>45660</v>
      </c>
      <c r="BF506">
        <v>221.15</v>
      </c>
      <c r="BG506">
        <v>221.35</v>
      </c>
      <c r="BH506">
        <v>218.87</v>
      </c>
      <c r="BI506">
        <v>219.11</v>
      </c>
      <c r="BJ506">
        <v>2738187</v>
      </c>
      <c r="BL506" s="1">
        <v>45660</v>
      </c>
      <c r="BM506">
        <v>347.92</v>
      </c>
      <c r="BN506">
        <v>359.11</v>
      </c>
      <c r="BO506">
        <v>346.79</v>
      </c>
      <c r="BP506">
        <v>358.35</v>
      </c>
      <c r="BQ506">
        <v>1884170</v>
      </c>
      <c r="BS506" s="1">
        <v>45660</v>
      </c>
      <c r="BT506">
        <v>585.76800000000003</v>
      </c>
      <c r="BU506">
        <v>590.82299999999998</v>
      </c>
      <c r="BV506">
        <v>584.67200000000003</v>
      </c>
      <c r="BW506">
        <v>590.17499999999995</v>
      </c>
      <c r="BX506">
        <v>38002403</v>
      </c>
    </row>
    <row r="507" spans="1:76" x14ac:dyDescent="0.45">
      <c r="A507" s="1">
        <v>45663</v>
      </c>
      <c r="B507">
        <v>611.82500000000005</v>
      </c>
      <c r="C507">
        <v>630.99</v>
      </c>
      <c r="D507">
        <v>605.62</v>
      </c>
      <c r="E507">
        <v>630.20000000000005</v>
      </c>
      <c r="F507">
        <v>14560754</v>
      </c>
      <c r="H507" s="1">
        <v>45663</v>
      </c>
      <c r="I507">
        <v>226.78</v>
      </c>
      <c r="J507">
        <v>228.83500000000001</v>
      </c>
      <c r="K507">
        <v>224.84</v>
      </c>
      <c r="L507">
        <v>227.61</v>
      </c>
      <c r="M507">
        <v>31849831</v>
      </c>
      <c r="O507" s="1">
        <v>45663</v>
      </c>
      <c r="P507">
        <v>193.98</v>
      </c>
      <c r="Q507">
        <v>198.22200000000001</v>
      </c>
      <c r="R507">
        <v>193.85</v>
      </c>
      <c r="S507">
        <v>196.87</v>
      </c>
      <c r="T507">
        <v>29563638</v>
      </c>
      <c r="V507" s="1">
        <v>45663</v>
      </c>
      <c r="W507">
        <v>431.88</v>
      </c>
      <c r="X507">
        <v>436.40820000000002</v>
      </c>
      <c r="Y507">
        <v>427.79</v>
      </c>
      <c r="Z507">
        <v>431.18</v>
      </c>
      <c r="AA507">
        <v>3994400</v>
      </c>
      <c r="AC507" s="1">
        <v>45663</v>
      </c>
      <c r="AD507">
        <v>334.02</v>
      </c>
      <c r="AE507">
        <v>336.6</v>
      </c>
      <c r="AF507">
        <v>327.27999999999997</v>
      </c>
      <c r="AG507">
        <v>330.53</v>
      </c>
      <c r="AH507">
        <v>5785333</v>
      </c>
      <c r="AJ507" s="1">
        <v>45663</v>
      </c>
      <c r="AK507">
        <v>216.43199999999999</v>
      </c>
      <c r="AL507">
        <v>216.91</v>
      </c>
      <c r="AM507">
        <v>213.71700000000001</v>
      </c>
      <c r="AN507">
        <v>215.41</v>
      </c>
      <c r="AO507">
        <v>4254745</v>
      </c>
      <c r="AQ507" s="1">
        <v>45663</v>
      </c>
      <c r="AR507">
        <v>195.80199999999999</v>
      </c>
      <c r="AS507">
        <v>195.80199999999999</v>
      </c>
      <c r="AT507">
        <v>191.95500000000001</v>
      </c>
      <c r="AU507">
        <v>194.5</v>
      </c>
      <c r="AV507">
        <v>7023311</v>
      </c>
      <c r="AX507" s="1">
        <v>45663</v>
      </c>
      <c r="AY507">
        <v>137</v>
      </c>
      <c r="AZ507">
        <v>138.1</v>
      </c>
      <c r="BA507">
        <v>134.58000000000001</v>
      </c>
      <c r="BB507">
        <v>135.19999999999999</v>
      </c>
      <c r="BC507">
        <v>4174471</v>
      </c>
      <c r="BE507" s="1">
        <v>45663</v>
      </c>
      <c r="BF507">
        <v>213.45</v>
      </c>
      <c r="BG507">
        <v>215</v>
      </c>
      <c r="BH507">
        <v>208.39</v>
      </c>
      <c r="BI507">
        <v>212.38</v>
      </c>
      <c r="BJ507">
        <v>5639652</v>
      </c>
      <c r="BL507" s="1">
        <v>45663</v>
      </c>
      <c r="BM507">
        <v>354.95</v>
      </c>
      <c r="BN507">
        <v>361.815</v>
      </c>
      <c r="BO507">
        <v>347.1</v>
      </c>
      <c r="BP507">
        <v>349.55</v>
      </c>
      <c r="BQ507">
        <v>868370</v>
      </c>
      <c r="BS507" s="1">
        <v>45663</v>
      </c>
      <c r="BT507">
        <v>594.48199999999997</v>
      </c>
      <c r="BU507">
        <v>597.90200000000004</v>
      </c>
      <c r="BV507">
        <v>591.82000000000005</v>
      </c>
      <c r="BW507">
        <v>593.57500000000005</v>
      </c>
      <c r="BX507">
        <v>47822830</v>
      </c>
    </row>
    <row r="508" spans="1:76" x14ac:dyDescent="0.45">
      <c r="A508" s="1">
        <v>45664</v>
      </c>
      <c r="B508">
        <v>631.70000000000005</v>
      </c>
      <c r="C508">
        <v>632.10109999999997</v>
      </c>
      <c r="D508">
        <v>608.23</v>
      </c>
      <c r="E508">
        <v>617.89</v>
      </c>
      <c r="F508">
        <v>12071479</v>
      </c>
      <c r="H508" s="1">
        <v>45664</v>
      </c>
      <c r="I508">
        <v>227.9</v>
      </c>
      <c r="J508">
        <v>228.381</v>
      </c>
      <c r="K508">
        <v>221.46</v>
      </c>
      <c r="L508">
        <v>222.11</v>
      </c>
      <c r="M508">
        <v>28084164</v>
      </c>
      <c r="O508" s="1">
        <v>45664</v>
      </c>
      <c r="P508">
        <v>197.11</v>
      </c>
      <c r="Q508">
        <v>201</v>
      </c>
      <c r="R508">
        <v>194.6</v>
      </c>
      <c r="S508">
        <v>195.49</v>
      </c>
      <c r="T508">
        <v>26487244</v>
      </c>
      <c r="V508" s="1">
        <v>45664</v>
      </c>
      <c r="W508">
        <v>431.37</v>
      </c>
      <c r="X508">
        <v>435.18</v>
      </c>
      <c r="Y508">
        <v>420.51</v>
      </c>
      <c r="Z508">
        <v>422.63</v>
      </c>
      <c r="AA508">
        <v>4181405</v>
      </c>
      <c r="AC508" s="1">
        <v>45664</v>
      </c>
      <c r="AD508">
        <v>330.5</v>
      </c>
      <c r="AE508">
        <v>331.5</v>
      </c>
      <c r="AF508">
        <v>322.91000000000003</v>
      </c>
      <c r="AG508">
        <v>324.93</v>
      </c>
      <c r="AH508">
        <v>4643133</v>
      </c>
      <c r="AJ508" s="1">
        <v>45664</v>
      </c>
      <c r="AK508">
        <v>215.554</v>
      </c>
      <c r="AL508">
        <v>217</v>
      </c>
      <c r="AM508">
        <v>208.89400000000001</v>
      </c>
      <c r="AN508">
        <v>210.83</v>
      </c>
      <c r="AO508">
        <v>5667200</v>
      </c>
      <c r="AQ508" s="1">
        <v>45664</v>
      </c>
      <c r="AR508">
        <v>193.375</v>
      </c>
      <c r="AS508">
        <v>193.69</v>
      </c>
      <c r="AT508">
        <v>189.67400000000001</v>
      </c>
      <c r="AU508">
        <v>189.99700000000001</v>
      </c>
      <c r="AV508">
        <v>5561857</v>
      </c>
      <c r="AX508" s="1">
        <v>45664</v>
      </c>
      <c r="AY508">
        <v>135.35</v>
      </c>
      <c r="AZ508">
        <v>136.76499999999999</v>
      </c>
      <c r="BA508">
        <v>130.80959999999999</v>
      </c>
      <c r="BB508">
        <v>131.29</v>
      </c>
      <c r="BC508">
        <v>4290458</v>
      </c>
      <c r="BE508" s="1">
        <v>45664</v>
      </c>
      <c r="BF508">
        <v>211.38</v>
      </c>
      <c r="BG508">
        <v>215.43</v>
      </c>
      <c r="BH508">
        <v>211.38</v>
      </c>
      <c r="BI508">
        <v>212.33500000000001</v>
      </c>
      <c r="BJ508">
        <v>5039252</v>
      </c>
      <c r="BL508" s="1">
        <v>45664</v>
      </c>
      <c r="BM508">
        <v>348.98</v>
      </c>
      <c r="BN508">
        <v>350.54500000000002</v>
      </c>
      <c r="BO508">
        <v>342.53</v>
      </c>
      <c r="BP508">
        <v>347.63</v>
      </c>
      <c r="BQ508">
        <v>950379</v>
      </c>
      <c r="BS508" s="1">
        <v>45664</v>
      </c>
      <c r="BT508">
        <v>595.62900000000002</v>
      </c>
      <c r="BU508">
        <v>595.95799999999997</v>
      </c>
      <c r="BV508">
        <v>585.02099999999996</v>
      </c>
      <c r="BW508">
        <v>586.86500000000001</v>
      </c>
      <c r="BX508">
        <v>60574675</v>
      </c>
    </row>
    <row r="509" spans="1:76" x14ac:dyDescent="0.45">
      <c r="A509" s="1">
        <v>45665</v>
      </c>
      <c r="B509">
        <v>613.39499999999998</v>
      </c>
      <c r="C509">
        <v>616.43970000000002</v>
      </c>
      <c r="D509">
        <v>602.79</v>
      </c>
      <c r="E509">
        <v>610.72</v>
      </c>
      <c r="F509">
        <v>10085846</v>
      </c>
      <c r="H509" s="1">
        <v>45665</v>
      </c>
      <c r="I509">
        <v>223.185</v>
      </c>
      <c r="J509">
        <v>223.52</v>
      </c>
      <c r="K509">
        <v>220.2</v>
      </c>
      <c r="L509">
        <v>222.13</v>
      </c>
      <c r="M509">
        <v>25033292</v>
      </c>
      <c r="O509" s="1">
        <v>45665</v>
      </c>
      <c r="P509">
        <v>192.57</v>
      </c>
      <c r="Q509">
        <v>196.29</v>
      </c>
      <c r="R509">
        <v>192.38</v>
      </c>
      <c r="S509">
        <v>193.95</v>
      </c>
      <c r="T509">
        <v>24864766</v>
      </c>
      <c r="V509" s="1">
        <v>45665</v>
      </c>
      <c r="W509">
        <v>417.34</v>
      </c>
      <c r="X509">
        <v>422.66</v>
      </c>
      <c r="Y509">
        <v>415.51</v>
      </c>
      <c r="Z509">
        <v>419.58</v>
      </c>
      <c r="AA509">
        <v>3508786</v>
      </c>
      <c r="AC509" s="1">
        <v>45665</v>
      </c>
      <c r="AD509">
        <v>327.74</v>
      </c>
      <c r="AE509">
        <v>328.8</v>
      </c>
      <c r="AF509">
        <v>323.11</v>
      </c>
      <c r="AG509">
        <v>326.89999999999998</v>
      </c>
      <c r="AH509">
        <v>3788206</v>
      </c>
      <c r="AJ509" s="1">
        <v>45665</v>
      </c>
      <c r="AK509">
        <v>212.374</v>
      </c>
      <c r="AL509">
        <v>212.6</v>
      </c>
      <c r="AM509">
        <v>208.46</v>
      </c>
      <c r="AN509">
        <v>209.816</v>
      </c>
      <c r="AO509">
        <v>7110180</v>
      </c>
      <c r="AQ509" s="1">
        <v>45665</v>
      </c>
      <c r="AR509">
        <v>190.50399999999999</v>
      </c>
      <c r="AS509">
        <v>193.209</v>
      </c>
      <c r="AT509">
        <v>189.57599999999999</v>
      </c>
      <c r="AU509">
        <v>193.02</v>
      </c>
      <c r="AV509">
        <v>6722513</v>
      </c>
      <c r="AX509" s="1">
        <v>45665</v>
      </c>
      <c r="AY509">
        <v>131.19999999999999</v>
      </c>
      <c r="AZ509">
        <v>131.63</v>
      </c>
      <c r="BA509">
        <v>130.1</v>
      </c>
      <c r="BB509">
        <v>130.80000000000001</v>
      </c>
      <c r="BC509">
        <v>3204678</v>
      </c>
      <c r="BE509" s="1">
        <v>45665</v>
      </c>
      <c r="BF509">
        <v>214.23</v>
      </c>
      <c r="BG509">
        <v>215.76</v>
      </c>
      <c r="BH509">
        <v>212.19499999999999</v>
      </c>
      <c r="BI509">
        <v>215.52</v>
      </c>
      <c r="BJ509">
        <v>3270029</v>
      </c>
      <c r="BL509" s="1">
        <v>45665</v>
      </c>
      <c r="BM509">
        <v>346.42</v>
      </c>
      <c r="BN509">
        <v>349.9</v>
      </c>
      <c r="BO509">
        <v>341</v>
      </c>
      <c r="BP509">
        <v>349.32</v>
      </c>
      <c r="BQ509">
        <v>839889</v>
      </c>
      <c r="BS509" s="1">
        <v>45665</v>
      </c>
      <c r="BT509">
        <v>586.93499999999995</v>
      </c>
      <c r="BU509">
        <v>588.80899999999997</v>
      </c>
      <c r="BV509">
        <v>583.44000000000005</v>
      </c>
      <c r="BW509">
        <v>587.72299999999996</v>
      </c>
      <c r="BX509">
        <v>47446933</v>
      </c>
    </row>
    <row r="510" spans="1:76" x14ac:dyDescent="0.45">
      <c r="A510" s="1">
        <v>45667</v>
      </c>
      <c r="B510">
        <v>610.03</v>
      </c>
      <c r="C510">
        <v>629.91</v>
      </c>
      <c r="D510">
        <v>597.34</v>
      </c>
      <c r="E510">
        <v>615.86</v>
      </c>
      <c r="F510">
        <v>19256564</v>
      </c>
      <c r="H510" s="1">
        <v>45667</v>
      </c>
      <c r="I510">
        <v>221.46</v>
      </c>
      <c r="J510">
        <v>221.71</v>
      </c>
      <c r="K510">
        <v>216.5</v>
      </c>
      <c r="L510">
        <v>218.94</v>
      </c>
      <c r="M510">
        <v>36811525</v>
      </c>
      <c r="O510" s="1">
        <v>45667</v>
      </c>
      <c r="P510">
        <v>194.29499999999999</v>
      </c>
      <c r="Q510">
        <v>196.52</v>
      </c>
      <c r="R510">
        <v>190.31</v>
      </c>
      <c r="S510">
        <v>192.04</v>
      </c>
      <c r="T510">
        <v>26665206</v>
      </c>
      <c r="V510" s="1">
        <v>45667</v>
      </c>
      <c r="W510">
        <v>410</v>
      </c>
      <c r="X510">
        <v>413.1</v>
      </c>
      <c r="Y510">
        <v>405.32</v>
      </c>
      <c r="Z510">
        <v>405.92</v>
      </c>
      <c r="AA510">
        <v>5564262</v>
      </c>
      <c r="AC510" s="1">
        <v>45667</v>
      </c>
      <c r="AD510">
        <v>322.76499999999999</v>
      </c>
      <c r="AE510">
        <v>322.76499999999999</v>
      </c>
      <c r="AF510">
        <v>316.02</v>
      </c>
      <c r="AG510">
        <v>317.85000000000002</v>
      </c>
      <c r="AH510">
        <v>6539973</v>
      </c>
      <c r="AJ510" s="1">
        <v>45667</v>
      </c>
      <c r="AK510">
        <v>208.3</v>
      </c>
      <c r="AL510">
        <v>208.30600000000001</v>
      </c>
      <c r="AM510">
        <v>203.35</v>
      </c>
      <c r="AN510">
        <v>204.91399999999999</v>
      </c>
      <c r="AO510">
        <v>7887280</v>
      </c>
      <c r="AQ510" s="1">
        <v>45667</v>
      </c>
      <c r="AR510">
        <v>190.51599999999999</v>
      </c>
      <c r="AS510">
        <v>191.571</v>
      </c>
      <c r="AT510">
        <v>186.19499999999999</v>
      </c>
      <c r="AU510">
        <v>187.755</v>
      </c>
      <c r="AV510">
        <v>7732064</v>
      </c>
      <c r="AX510" s="1">
        <v>45667</v>
      </c>
      <c r="AY510">
        <v>131.30000000000001</v>
      </c>
      <c r="AZ510">
        <v>133.05000000000001</v>
      </c>
      <c r="BA510">
        <v>128.80000000000001</v>
      </c>
      <c r="BB510">
        <v>129.63</v>
      </c>
      <c r="BC510">
        <v>4325415</v>
      </c>
      <c r="BE510" s="1">
        <v>45667</v>
      </c>
      <c r="BF510">
        <v>212.63</v>
      </c>
      <c r="BG510">
        <v>213.44540000000001</v>
      </c>
      <c r="BH510">
        <v>209.82499999999999</v>
      </c>
      <c r="BI510">
        <v>211.3</v>
      </c>
      <c r="BJ510">
        <v>4175486</v>
      </c>
      <c r="BL510" s="1">
        <v>45667</v>
      </c>
      <c r="BM510">
        <v>344.47</v>
      </c>
      <c r="BN510">
        <v>345.61</v>
      </c>
      <c r="BO510">
        <v>333.68</v>
      </c>
      <c r="BP510">
        <v>334.89</v>
      </c>
      <c r="BQ510">
        <v>1259530</v>
      </c>
      <c r="BS510" s="1">
        <v>45667</v>
      </c>
      <c r="BT510">
        <v>584.12300000000005</v>
      </c>
      <c r="BU510">
        <v>584.19299999999998</v>
      </c>
      <c r="BV510">
        <v>576.81500000000005</v>
      </c>
      <c r="BW510">
        <v>578.74900000000002</v>
      </c>
      <c r="BX510">
        <v>73324898</v>
      </c>
    </row>
    <row r="511" spans="1:76" x14ac:dyDescent="0.45">
      <c r="A511" s="1">
        <v>45670</v>
      </c>
      <c r="B511">
        <v>607.1</v>
      </c>
      <c r="C511">
        <v>608.97</v>
      </c>
      <c r="D511">
        <v>598.44500000000005</v>
      </c>
      <c r="E511">
        <v>608.33000000000004</v>
      </c>
      <c r="F511">
        <v>10785031</v>
      </c>
      <c r="H511" s="1">
        <v>45670</v>
      </c>
      <c r="I511">
        <v>218.06</v>
      </c>
      <c r="J511">
        <v>219.4</v>
      </c>
      <c r="K511">
        <v>216.47</v>
      </c>
      <c r="L511">
        <v>218.46</v>
      </c>
      <c r="M511">
        <v>27262655</v>
      </c>
      <c r="O511" s="1">
        <v>45670</v>
      </c>
      <c r="P511">
        <v>190.07</v>
      </c>
      <c r="Q511">
        <v>191.18</v>
      </c>
      <c r="R511">
        <v>187.36</v>
      </c>
      <c r="S511">
        <v>191.01</v>
      </c>
      <c r="T511">
        <v>21823699</v>
      </c>
      <c r="V511" s="1">
        <v>45670</v>
      </c>
      <c r="W511">
        <v>404.27</v>
      </c>
      <c r="X511">
        <v>409.96</v>
      </c>
      <c r="Y511">
        <v>403.75</v>
      </c>
      <c r="Z511">
        <v>408.5</v>
      </c>
      <c r="AA511">
        <v>4558780</v>
      </c>
      <c r="AC511" s="1">
        <v>45670</v>
      </c>
      <c r="AD511">
        <v>314.60000000000002</v>
      </c>
      <c r="AE511">
        <v>320.55</v>
      </c>
      <c r="AF511">
        <v>313.8</v>
      </c>
      <c r="AG511">
        <v>319.07</v>
      </c>
      <c r="AH511">
        <v>4583023</v>
      </c>
      <c r="AJ511" s="1">
        <v>45670</v>
      </c>
      <c r="AK511">
        <v>202.06</v>
      </c>
      <c r="AL511">
        <v>204.03</v>
      </c>
      <c r="AM511">
        <v>199.82599999999999</v>
      </c>
      <c r="AN511">
        <v>203.148</v>
      </c>
      <c r="AO511">
        <v>8562955</v>
      </c>
      <c r="AQ511" s="1">
        <v>45670</v>
      </c>
      <c r="AR511">
        <v>186.596</v>
      </c>
      <c r="AS511">
        <v>189.381</v>
      </c>
      <c r="AT511">
        <v>184.61699999999999</v>
      </c>
      <c r="AU511">
        <v>188.72</v>
      </c>
      <c r="AV511">
        <v>5299201</v>
      </c>
      <c r="AX511" s="1">
        <v>45670</v>
      </c>
      <c r="AY511">
        <v>128.58500000000001</v>
      </c>
      <c r="AZ511">
        <v>130.13</v>
      </c>
      <c r="BA511">
        <v>128.08349999999999</v>
      </c>
      <c r="BB511">
        <v>128.85</v>
      </c>
      <c r="BC511">
        <v>3510639</v>
      </c>
      <c r="BE511" s="1">
        <v>45670</v>
      </c>
      <c r="BF511">
        <v>211.33</v>
      </c>
      <c r="BG511">
        <v>215.41</v>
      </c>
      <c r="BH511">
        <v>210.71</v>
      </c>
      <c r="BI511">
        <v>213.46</v>
      </c>
      <c r="BJ511">
        <v>3645128</v>
      </c>
      <c r="BL511" s="1">
        <v>45670</v>
      </c>
      <c r="BM511">
        <v>334.25</v>
      </c>
      <c r="BN511">
        <v>339.64</v>
      </c>
      <c r="BO511">
        <v>333.88</v>
      </c>
      <c r="BP511">
        <v>337.84</v>
      </c>
      <c r="BQ511">
        <v>809245</v>
      </c>
      <c r="BS511" s="1">
        <v>45670</v>
      </c>
      <c r="BT511">
        <v>574.04399999999998</v>
      </c>
      <c r="BU511">
        <v>580.00599999999997</v>
      </c>
      <c r="BV511">
        <v>573.625</v>
      </c>
      <c r="BW511">
        <v>579.64700000000005</v>
      </c>
      <c r="BX511">
        <v>48054142</v>
      </c>
    </row>
    <row r="512" spans="1:76" x14ac:dyDescent="0.45">
      <c r="A512" s="1">
        <v>45671</v>
      </c>
      <c r="B512">
        <v>605.06500000000005</v>
      </c>
      <c r="C512">
        <v>605.49</v>
      </c>
      <c r="D512">
        <v>588.54999999999995</v>
      </c>
      <c r="E512">
        <v>594.25</v>
      </c>
      <c r="F512">
        <v>13597992</v>
      </c>
      <c r="H512" s="1">
        <v>45671</v>
      </c>
      <c r="I512">
        <v>220.44</v>
      </c>
      <c r="J512">
        <v>221.82</v>
      </c>
      <c r="K512">
        <v>216.2</v>
      </c>
      <c r="L512">
        <v>217.76</v>
      </c>
      <c r="M512">
        <v>24711650</v>
      </c>
      <c r="O512" s="1">
        <v>45671</v>
      </c>
      <c r="P512">
        <v>191.24</v>
      </c>
      <c r="Q512">
        <v>191.98</v>
      </c>
      <c r="R512">
        <v>188.30799999999999</v>
      </c>
      <c r="S512">
        <v>189.66</v>
      </c>
      <c r="T512">
        <v>17174854</v>
      </c>
      <c r="V512" s="1">
        <v>45671</v>
      </c>
      <c r="W512">
        <v>407.25</v>
      </c>
      <c r="X512">
        <v>412.75</v>
      </c>
      <c r="Y512">
        <v>405.07010000000002</v>
      </c>
      <c r="Z512">
        <v>412.71</v>
      </c>
      <c r="AA512">
        <v>3577116</v>
      </c>
      <c r="AC512" s="1">
        <v>45671</v>
      </c>
      <c r="AD512">
        <v>325.22500000000002</v>
      </c>
      <c r="AE512">
        <v>329.935</v>
      </c>
      <c r="AF512">
        <v>321.5</v>
      </c>
      <c r="AG512">
        <v>323.54000000000002</v>
      </c>
      <c r="AH512">
        <v>5935221</v>
      </c>
      <c r="AJ512" s="1">
        <v>45671</v>
      </c>
      <c r="AK512">
        <v>206.88</v>
      </c>
      <c r="AL512">
        <v>207.41200000000001</v>
      </c>
      <c r="AM512">
        <v>204.11799999999999</v>
      </c>
      <c r="AN512">
        <v>206.25800000000001</v>
      </c>
      <c r="AO512">
        <v>6361455</v>
      </c>
      <c r="AQ512" s="1">
        <v>45671</v>
      </c>
      <c r="AR512">
        <v>189.43100000000001</v>
      </c>
      <c r="AS512">
        <v>190.511</v>
      </c>
      <c r="AT512">
        <v>188.21199999999999</v>
      </c>
      <c r="AU512">
        <v>189.31</v>
      </c>
      <c r="AV512">
        <v>5202419</v>
      </c>
      <c r="AX512" s="1">
        <v>45671</v>
      </c>
      <c r="AY512">
        <v>129.82</v>
      </c>
      <c r="AZ512">
        <v>131.1</v>
      </c>
      <c r="BA512">
        <v>127.17</v>
      </c>
      <c r="BB512">
        <v>127.6</v>
      </c>
      <c r="BC512">
        <v>3999323</v>
      </c>
      <c r="BE512" s="1">
        <v>45671</v>
      </c>
      <c r="BF512">
        <v>213.43</v>
      </c>
      <c r="BG512">
        <v>214.63499999999999</v>
      </c>
      <c r="BH512">
        <v>211.34</v>
      </c>
      <c r="BI512">
        <v>214.18</v>
      </c>
      <c r="BJ512">
        <v>3537351</v>
      </c>
      <c r="BL512" s="1">
        <v>45671</v>
      </c>
      <c r="BM512">
        <v>337.25</v>
      </c>
      <c r="BN512">
        <v>346.68</v>
      </c>
      <c r="BO512">
        <v>336.72</v>
      </c>
      <c r="BP512">
        <v>346.29</v>
      </c>
      <c r="BQ512">
        <v>1094125</v>
      </c>
      <c r="BS512" s="1">
        <v>45671</v>
      </c>
      <c r="BT512">
        <v>582.60799999999995</v>
      </c>
      <c r="BU512">
        <v>583.24599999999998</v>
      </c>
      <c r="BV512">
        <v>576.61599999999999</v>
      </c>
      <c r="BW512">
        <v>580.44399999999996</v>
      </c>
      <c r="BX512">
        <v>48566197</v>
      </c>
    </row>
    <row r="513" spans="1:76" x14ac:dyDescent="0.45">
      <c r="A513" s="1">
        <v>45672</v>
      </c>
      <c r="B513">
        <v>610.21</v>
      </c>
      <c r="C513">
        <v>622.46</v>
      </c>
      <c r="D513">
        <v>606.5</v>
      </c>
      <c r="E513">
        <v>617.12</v>
      </c>
      <c r="F513">
        <v>15524302</v>
      </c>
      <c r="H513" s="1">
        <v>45672</v>
      </c>
      <c r="I513">
        <v>222.83</v>
      </c>
      <c r="J513">
        <v>223.57</v>
      </c>
      <c r="K513">
        <v>220.75</v>
      </c>
      <c r="L513">
        <v>223.35</v>
      </c>
      <c r="M513">
        <v>31291257</v>
      </c>
      <c r="O513" s="1">
        <v>45672</v>
      </c>
      <c r="P513">
        <v>193.09</v>
      </c>
      <c r="Q513">
        <v>196.36</v>
      </c>
      <c r="R513">
        <v>191.86</v>
      </c>
      <c r="S513">
        <v>195.55</v>
      </c>
      <c r="T513">
        <v>21775969</v>
      </c>
      <c r="V513" s="1">
        <v>45672</v>
      </c>
      <c r="W513">
        <v>421.7</v>
      </c>
      <c r="X513">
        <v>423.97</v>
      </c>
      <c r="Y513">
        <v>415.66</v>
      </c>
      <c r="Z513">
        <v>417.28</v>
      </c>
      <c r="AA513">
        <v>4345781</v>
      </c>
      <c r="AC513" s="1">
        <v>45672</v>
      </c>
      <c r="AD513">
        <v>330.52</v>
      </c>
      <c r="AE513">
        <v>331.53</v>
      </c>
      <c r="AF513">
        <v>320.77999999999997</v>
      </c>
      <c r="AG513">
        <v>321.16000000000003</v>
      </c>
      <c r="AH513">
        <v>6042674</v>
      </c>
      <c r="AJ513" s="1">
        <v>45672</v>
      </c>
      <c r="AK513">
        <v>210.66200000000001</v>
      </c>
      <c r="AL513">
        <v>211.91200000000001</v>
      </c>
      <c r="AM513">
        <v>208.196</v>
      </c>
      <c r="AN513">
        <v>210.82599999999999</v>
      </c>
      <c r="AO513">
        <v>6437265</v>
      </c>
      <c r="AQ513" s="1">
        <v>45672</v>
      </c>
      <c r="AR513">
        <v>192.19900000000001</v>
      </c>
      <c r="AS513">
        <v>194.09299999999999</v>
      </c>
      <c r="AT513">
        <v>190.77199999999999</v>
      </c>
      <c r="AU513">
        <v>191.32499999999999</v>
      </c>
      <c r="AV513">
        <v>5815500</v>
      </c>
      <c r="AX513" s="1">
        <v>45672</v>
      </c>
      <c r="AY513">
        <v>130.19</v>
      </c>
      <c r="AZ513">
        <v>133.15</v>
      </c>
      <c r="BA513">
        <v>130.16</v>
      </c>
      <c r="BB513">
        <v>132.52000000000001</v>
      </c>
      <c r="BC513">
        <v>3732921</v>
      </c>
      <c r="BE513" s="1">
        <v>45672</v>
      </c>
      <c r="BF513">
        <v>216.14</v>
      </c>
      <c r="BG513">
        <v>217.56</v>
      </c>
      <c r="BH513">
        <v>213.88</v>
      </c>
      <c r="BI513">
        <v>214.2</v>
      </c>
      <c r="BJ513">
        <v>3116086</v>
      </c>
      <c r="BL513" s="1">
        <v>45672</v>
      </c>
      <c r="BM513">
        <v>349.37</v>
      </c>
      <c r="BN513">
        <v>353.005</v>
      </c>
      <c r="BO513">
        <v>346.17</v>
      </c>
      <c r="BP513">
        <v>348</v>
      </c>
      <c r="BQ513">
        <v>1311335</v>
      </c>
      <c r="BS513" s="1">
        <v>45672</v>
      </c>
      <c r="BT513">
        <v>588.55499999999995</v>
      </c>
      <c r="BU513">
        <v>592.15899999999999</v>
      </c>
      <c r="BV513">
        <v>587.428</v>
      </c>
      <c r="BW513">
        <v>591.00300000000004</v>
      </c>
      <c r="BX513">
        <v>57071277</v>
      </c>
    </row>
    <row r="514" spans="1:76" x14ac:dyDescent="0.45">
      <c r="A514" s="1">
        <v>45673</v>
      </c>
      <c r="B514">
        <v>611.5</v>
      </c>
      <c r="C514">
        <v>616.25</v>
      </c>
      <c r="D514">
        <v>609.71</v>
      </c>
      <c r="E514">
        <v>611.29999999999995</v>
      </c>
      <c r="F514">
        <v>8355349</v>
      </c>
      <c r="H514" s="1">
        <v>45673</v>
      </c>
      <c r="I514">
        <v>224.42</v>
      </c>
      <c r="J514">
        <v>224.65</v>
      </c>
      <c r="K514">
        <v>220.31</v>
      </c>
      <c r="L514">
        <v>220.66</v>
      </c>
      <c r="M514">
        <v>24757276</v>
      </c>
      <c r="O514" s="1">
        <v>45673</v>
      </c>
      <c r="P514">
        <v>194.14</v>
      </c>
      <c r="Q514">
        <v>195.48</v>
      </c>
      <c r="R514">
        <v>192.81</v>
      </c>
      <c r="S514">
        <v>192.91</v>
      </c>
      <c r="T514">
        <v>17815432</v>
      </c>
      <c r="V514" s="1">
        <v>45673</v>
      </c>
      <c r="W514">
        <v>418.21</v>
      </c>
      <c r="X514">
        <v>428.89</v>
      </c>
      <c r="Y514">
        <v>418</v>
      </c>
      <c r="Z514">
        <v>426.93</v>
      </c>
      <c r="AA514">
        <v>4185552</v>
      </c>
      <c r="AC514" s="1">
        <v>45673</v>
      </c>
      <c r="AD514">
        <v>322.22000000000003</v>
      </c>
      <c r="AE514">
        <v>327.72</v>
      </c>
      <c r="AF514">
        <v>319.55</v>
      </c>
      <c r="AG514">
        <v>320</v>
      </c>
      <c r="AH514">
        <v>5051487</v>
      </c>
      <c r="AJ514" s="1">
        <v>45673</v>
      </c>
      <c r="AK514">
        <v>211.655</v>
      </c>
      <c r="AL514">
        <v>212.95</v>
      </c>
      <c r="AM514">
        <v>210.51599999999999</v>
      </c>
      <c r="AN514">
        <v>211.43199999999999</v>
      </c>
      <c r="AO514">
        <v>3164370</v>
      </c>
      <c r="AQ514" s="1">
        <v>45673</v>
      </c>
      <c r="AR514">
        <v>190.85499999999999</v>
      </c>
      <c r="AS514">
        <v>194.17500000000001</v>
      </c>
      <c r="AT514">
        <v>190.07900000000001</v>
      </c>
      <c r="AU514">
        <v>192.72499999999999</v>
      </c>
      <c r="AV514">
        <v>4756776</v>
      </c>
      <c r="AX514" s="1">
        <v>45673</v>
      </c>
      <c r="AY514">
        <v>132</v>
      </c>
      <c r="AZ514">
        <v>132.94999999999999</v>
      </c>
      <c r="BA514">
        <v>129.82</v>
      </c>
      <c r="BB514">
        <v>132.16</v>
      </c>
      <c r="BC514">
        <v>2904932</v>
      </c>
      <c r="BE514" s="1">
        <v>45673</v>
      </c>
      <c r="BF514">
        <v>213.38499999999999</v>
      </c>
      <c r="BG514">
        <v>216.74</v>
      </c>
      <c r="BH514">
        <v>213.38499999999999</v>
      </c>
      <c r="BI514">
        <v>215.75</v>
      </c>
      <c r="BJ514">
        <v>2411392</v>
      </c>
      <c r="BL514" s="1">
        <v>45673</v>
      </c>
      <c r="BM514">
        <v>346.66</v>
      </c>
      <c r="BN514">
        <v>349.78</v>
      </c>
      <c r="BO514">
        <v>346.21</v>
      </c>
      <c r="BP514">
        <v>346.68</v>
      </c>
      <c r="BQ514">
        <v>747906</v>
      </c>
      <c r="BS514" s="1">
        <v>45673</v>
      </c>
      <c r="BT514">
        <v>592.39300000000003</v>
      </c>
      <c r="BU514">
        <v>592.56799999999998</v>
      </c>
      <c r="BV514">
        <v>589.15800000000002</v>
      </c>
      <c r="BW514">
        <v>589.86599999999999</v>
      </c>
      <c r="BX514">
        <v>43449939</v>
      </c>
    </row>
    <row r="515" spans="1:76" x14ac:dyDescent="0.45">
      <c r="A515" s="1">
        <v>45674</v>
      </c>
      <c r="B515">
        <v>624.04999999999995</v>
      </c>
      <c r="C515">
        <v>624.97</v>
      </c>
      <c r="D515">
        <v>603.66999999999996</v>
      </c>
      <c r="E515">
        <v>612.77</v>
      </c>
      <c r="F515">
        <v>17280600</v>
      </c>
      <c r="H515" s="1">
        <v>45674</v>
      </c>
      <c r="I515">
        <v>225.84</v>
      </c>
      <c r="J515">
        <v>226.51</v>
      </c>
      <c r="K515">
        <v>223.08</v>
      </c>
      <c r="L515">
        <v>225.94</v>
      </c>
      <c r="M515">
        <v>42370123</v>
      </c>
      <c r="O515" s="1">
        <v>45674</v>
      </c>
      <c r="P515">
        <v>196.53</v>
      </c>
      <c r="Q515">
        <v>197.23</v>
      </c>
      <c r="R515">
        <v>193.75</v>
      </c>
      <c r="S515">
        <v>196</v>
      </c>
      <c r="T515">
        <v>27735089</v>
      </c>
      <c r="V515" s="1">
        <v>45674</v>
      </c>
      <c r="W515">
        <v>434.34500000000003</v>
      </c>
      <c r="X515">
        <v>435.99</v>
      </c>
      <c r="Y515">
        <v>425.7</v>
      </c>
      <c r="Z515">
        <v>429.99</v>
      </c>
      <c r="AA515">
        <v>4012745</v>
      </c>
      <c r="AC515" s="1">
        <v>45674</v>
      </c>
      <c r="AD515">
        <v>327.97</v>
      </c>
      <c r="AE515">
        <v>329.56990000000002</v>
      </c>
      <c r="AF515">
        <v>323.07</v>
      </c>
      <c r="AG515">
        <v>324.56</v>
      </c>
      <c r="AH515">
        <v>6303558</v>
      </c>
      <c r="AJ515" s="1">
        <v>45674</v>
      </c>
      <c r="AK515">
        <v>214.178</v>
      </c>
      <c r="AL515">
        <v>216</v>
      </c>
      <c r="AM515">
        <v>212.4</v>
      </c>
      <c r="AN515">
        <v>214.29599999999999</v>
      </c>
      <c r="AO515">
        <v>5409620</v>
      </c>
      <c r="AQ515" s="1">
        <v>45674</v>
      </c>
      <c r="AR515">
        <v>196.09200000000001</v>
      </c>
      <c r="AS515">
        <v>197.16</v>
      </c>
      <c r="AT515">
        <v>193.892</v>
      </c>
      <c r="AU515">
        <v>195.17400000000001</v>
      </c>
      <c r="AV515">
        <v>6574689</v>
      </c>
      <c r="AX515" s="1">
        <v>45674</v>
      </c>
      <c r="AY515">
        <v>134.16999999999999</v>
      </c>
      <c r="AZ515">
        <v>135.62</v>
      </c>
      <c r="BA515">
        <v>132.69</v>
      </c>
      <c r="BB515">
        <v>135.12</v>
      </c>
      <c r="BC515">
        <v>3751223</v>
      </c>
      <c r="BE515" s="1">
        <v>45674</v>
      </c>
      <c r="BF515">
        <v>219.208</v>
      </c>
      <c r="BG515">
        <v>219.5</v>
      </c>
      <c r="BH515">
        <v>217.63499999999999</v>
      </c>
      <c r="BI515">
        <v>218.97</v>
      </c>
      <c r="BJ515">
        <v>4259865</v>
      </c>
      <c r="BL515" s="1">
        <v>45674</v>
      </c>
      <c r="BM515">
        <v>352.82</v>
      </c>
      <c r="BN515">
        <v>353.59</v>
      </c>
      <c r="BO515">
        <v>347.69</v>
      </c>
      <c r="BP515">
        <v>351.37</v>
      </c>
      <c r="BQ515">
        <v>1206938</v>
      </c>
      <c r="BS515" s="1">
        <v>45674</v>
      </c>
      <c r="BT515">
        <v>595.16999999999996</v>
      </c>
      <c r="BU515">
        <v>597.56299999999999</v>
      </c>
      <c r="BV515">
        <v>593.82399999999996</v>
      </c>
      <c r="BW515">
        <v>595.78800000000001</v>
      </c>
      <c r="BX515">
        <v>58245266</v>
      </c>
    </row>
    <row r="516" spans="1:76" x14ac:dyDescent="0.45">
      <c r="A516" s="1">
        <v>45678</v>
      </c>
      <c r="B516">
        <v>617.82500000000005</v>
      </c>
      <c r="C516">
        <v>621.5</v>
      </c>
      <c r="D516">
        <v>609.00819999999999</v>
      </c>
      <c r="E516">
        <v>616.46</v>
      </c>
      <c r="F516">
        <v>11674016</v>
      </c>
      <c r="H516" s="1">
        <v>45678</v>
      </c>
      <c r="I516">
        <v>228.9</v>
      </c>
      <c r="J516">
        <v>231.78</v>
      </c>
      <c r="K516">
        <v>226.94</v>
      </c>
      <c r="L516">
        <v>230.71</v>
      </c>
      <c r="M516">
        <v>39951456</v>
      </c>
      <c r="O516" s="1">
        <v>45678</v>
      </c>
      <c r="P516">
        <v>198.98500000000001</v>
      </c>
      <c r="Q516">
        <v>202.29</v>
      </c>
      <c r="R516">
        <v>197.87</v>
      </c>
      <c r="S516">
        <v>198.05</v>
      </c>
      <c r="T516">
        <v>29971292</v>
      </c>
      <c r="V516" s="1">
        <v>45678</v>
      </c>
      <c r="W516">
        <v>433.26</v>
      </c>
      <c r="X516">
        <v>439.98</v>
      </c>
      <c r="Y516">
        <v>431.5</v>
      </c>
      <c r="Z516">
        <v>436.36</v>
      </c>
      <c r="AA516">
        <v>3833294</v>
      </c>
      <c r="AC516" s="1">
        <v>45678</v>
      </c>
      <c r="AD516">
        <v>329.51499999999999</v>
      </c>
      <c r="AE516">
        <v>329.52</v>
      </c>
      <c r="AF516">
        <v>322.45</v>
      </c>
      <c r="AG516">
        <v>326.83999999999997</v>
      </c>
      <c r="AH516">
        <v>6397166</v>
      </c>
      <c r="AJ516" s="1">
        <v>45678</v>
      </c>
      <c r="AK516">
        <v>217.82</v>
      </c>
      <c r="AL516">
        <v>220.97399999999999</v>
      </c>
      <c r="AM516">
        <v>217.245</v>
      </c>
      <c r="AN516">
        <v>219.37</v>
      </c>
      <c r="AO516">
        <v>7197210</v>
      </c>
      <c r="AQ516" s="1">
        <v>45678</v>
      </c>
      <c r="AR516">
        <v>195.12</v>
      </c>
      <c r="AS516">
        <v>195.483</v>
      </c>
      <c r="AT516">
        <v>182.822</v>
      </c>
      <c r="AU516">
        <v>185.65100000000001</v>
      </c>
      <c r="AV516">
        <v>10251915</v>
      </c>
      <c r="AX516" s="1">
        <v>45678</v>
      </c>
      <c r="AY516">
        <v>135.47</v>
      </c>
      <c r="AZ516">
        <v>135.63999999999999</v>
      </c>
      <c r="BA516">
        <v>131.24</v>
      </c>
      <c r="BB516">
        <v>133.07</v>
      </c>
      <c r="BC516">
        <v>5396777</v>
      </c>
      <c r="BE516" s="1">
        <v>45678</v>
      </c>
      <c r="BF516">
        <v>218.24</v>
      </c>
      <c r="BG516">
        <v>220.28</v>
      </c>
      <c r="BH516">
        <v>218.13</v>
      </c>
      <c r="BI516">
        <v>219.49</v>
      </c>
      <c r="BJ516">
        <v>3700423</v>
      </c>
      <c r="BL516" s="1">
        <v>45678</v>
      </c>
      <c r="BM516">
        <v>349.66</v>
      </c>
      <c r="BN516">
        <v>354.14</v>
      </c>
      <c r="BO516">
        <v>349.46</v>
      </c>
      <c r="BP516">
        <v>350.56</v>
      </c>
      <c r="BQ516">
        <v>1050399</v>
      </c>
      <c r="BS516" s="1">
        <v>45678</v>
      </c>
      <c r="BT516">
        <v>598.86900000000003</v>
      </c>
      <c r="BU516">
        <v>601.25199999999995</v>
      </c>
      <c r="BV516">
        <v>596.875</v>
      </c>
      <c r="BW516">
        <v>601.24199999999996</v>
      </c>
      <c r="BX516">
        <v>42660764</v>
      </c>
    </row>
    <row r="517" spans="1:76" x14ac:dyDescent="0.45">
      <c r="A517" s="1">
        <v>45679</v>
      </c>
      <c r="B517">
        <v>623.29999999999995</v>
      </c>
      <c r="C517">
        <v>633.70000000000005</v>
      </c>
      <c r="D517">
        <v>619.43499999999995</v>
      </c>
      <c r="E517">
        <v>623.5</v>
      </c>
      <c r="F517">
        <v>12274011</v>
      </c>
      <c r="H517" s="1">
        <v>45679</v>
      </c>
      <c r="I517">
        <v>232.02</v>
      </c>
      <c r="J517">
        <v>235.44</v>
      </c>
      <c r="K517">
        <v>231.19</v>
      </c>
      <c r="L517">
        <v>235.01</v>
      </c>
      <c r="M517">
        <v>41448217</v>
      </c>
      <c r="O517" s="1">
        <v>45679</v>
      </c>
      <c r="P517">
        <v>199.06</v>
      </c>
      <c r="Q517">
        <v>200.48</v>
      </c>
      <c r="R517">
        <v>197.53</v>
      </c>
      <c r="S517">
        <v>198.37</v>
      </c>
      <c r="T517">
        <v>26200617</v>
      </c>
      <c r="V517" s="1">
        <v>45679</v>
      </c>
      <c r="W517">
        <v>438</v>
      </c>
      <c r="X517">
        <v>439.73</v>
      </c>
      <c r="Y517">
        <v>433.43</v>
      </c>
      <c r="Z517">
        <v>437.32</v>
      </c>
      <c r="AA517">
        <v>3391642</v>
      </c>
      <c r="AC517" s="1">
        <v>45679</v>
      </c>
      <c r="AD517">
        <v>331.5</v>
      </c>
      <c r="AE517">
        <v>335.22879999999998</v>
      </c>
      <c r="AF517">
        <v>327.27999999999997</v>
      </c>
      <c r="AG517">
        <v>332.62</v>
      </c>
      <c r="AH517">
        <v>7259285</v>
      </c>
      <c r="AJ517" s="1">
        <v>45679</v>
      </c>
      <c r="AK517">
        <v>222.9</v>
      </c>
      <c r="AL517">
        <v>226.14</v>
      </c>
      <c r="AM517">
        <v>222.172</v>
      </c>
      <c r="AN517">
        <v>225.03399999999999</v>
      </c>
      <c r="AO517">
        <v>8184185</v>
      </c>
      <c r="AQ517" s="1">
        <v>45679</v>
      </c>
      <c r="AR517">
        <v>185.45699999999999</v>
      </c>
      <c r="AS517">
        <v>186.36699999999999</v>
      </c>
      <c r="AT517">
        <v>182.065</v>
      </c>
      <c r="AU517">
        <v>182.988</v>
      </c>
      <c r="AV517">
        <v>9413715</v>
      </c>
      <c r="AX517" s="1">
        <v>45679</v>
      </c>
      <c r="AY517">
        <v>133</v>
      </c>
      <c r="AZ517">
        <v>135</v>
      </c>
      <c r="BA517">
        <v>132.34</v>
      </c>
      <c r="BB517">
        <v>132.5</v>
      </c>
      <c r="BC517">
        <v>5028540</v>
      </c>
      <c r="BE517" s="1">
        <v>45679</v>
      </c>
      <c r="BF517">
        <v>219.19</v>
      </c>
      <c r="BG517">
        <v>220.86</v>
      </c>
      <c r="BH517">
        <v>218.08</v>
      </c>
      <c r="BI517">
        <v>218.18</v>
      </c>
      <c r="BJ517">
        <v>4124311</v>
      </c>
      <c r="BL517" s="1">
        <v>45679</v>
      </c>
      <c r="BM517">
        <v>350.31</v>
      </c>
      <c r="BN517">
        <v>352.98</v>
      </c>
      <c r="BO517">
        <v>345.27</v>
      </c>
      <c r="BP517">
        <v>352.8</v>
      </c>
      <c r="BQ517">
        <v>921016</v>
      </c>
      <c r="BS517" s="1">
        <v>45679</v>
      </c>
      <c r="BT517">
        <v>604.10299999999995</v>
      </c>
      <c r="BU517">
        <v>605.99800000000005</v>
      </c>
      <c r="BV517">
        <v>603.54499999999996</v>
      </c>
      <c r="BW517">
        <v>604.62199999999996</v>
      </c>
      <c r="BX517">
        <v>48340915</v>
      </c>
    </row>
    <row r="518" spans="1:76" x14ac:dyDescent="0.45">
      <c r="A518" s="1">
        <v>45680</v>
      </c>
      <c r="B518">
        <v>627.36</v>
      </c>
      <c r="C518">
        <v>636.6</v>
      </c>
      <c r="D518">
        <v>621.15</v>
      </c>
      <c r="E518">
        <v>636.45000000000005</v>
      </c>
      <c r="F518">
        <v>9910163</v>
      </c>
      <c r="H518" s="1">
        <v>45680</v>
      </c>
      <c r="I518">
        <v>234.1</v>
      </c>
      <c r="J518">
        <v>235.52</v>
      </c>
      <c r="K518">
        <v>231.51</v>
      </c>
      <c r="L518">
        <v>235.42</v>
      </c>
      <c r="M518">
        <v>26404364</v>
      </c>
      <c r="O518" s="1">
        <v>45680</v>
      </c>
      <c r="P518">
        <v>198.14</v>
      </c>
      <c r="Q518">
        <v>200.3</v>
      </c>
      <c r="R518">
        <v>195.2</v>
      </c>
      <c r="S518">
        <v>197.98</v>
      </c>
      <c r="T518">
        <v>26951357</v>
      </c>
      <c r="V518" s="1">
        <v>45680</v>
      </c>
      <c r="W518">
        <v>435.88</v>
      </c>
      <c r="X518">
        <v>437.73</v>
      </c>
      <c r="Y518">
        <v>432.49</v>
      </c>
      <c r="Z518">
        <v>437.28</v>
      </c>
      <c r="AA518">
        <v>2716742</v>
      </c>
      <c r="AC518" s="1">
        <v>45680</v>
      </c>
      <c r="AD518">
        <v>332.33</v>
      </c>
      <c r="AE518">
        <v>335.46</v>
      </c>
      <c r="AF518">
        <v>329.6</v>
      </c>
      <c r="AG518">
        <v>334.66</v>
      </c>
      <c r="AH518">
        <v>4355877</v>
      </c>
      <c r="AJ518" s="1">
        <v>45680</v>
      </c>
      <c r="AK518">
        <v>224</v>
      </c>
      <c r="AL518">
        <v>226.84</v>
      </c>
      <c r="AM518">
        <v>222.95</v>
      </c>
      <c r="AN518">
        <v>226.84</v>
      </c>
      <c r="AO518">
        <v>5369710</v>
      </c>
      <c r="AQ518" s="1">
        <v>45680</v>
      </c>
      <c r="AR518">
        <v>183.04599999999999</v>
      </c>
      <c r="AS518">
        <v>191.04</v>
      </c>
      <c r="AT518">
        <v>182.58600000000001</v>
      </c>
      <c r="AU518">
        <v>190.87</v>
      </c>
      <c r="AV518">
        <v>10156016</v>
      </c>
      <c r="AX518" s="1">
        <v>45680</v>
      </c>
      <c r="AY518">
        <v>132.4</v>
      </c>
      <c r="AZ518">
        <v>133.63999999999999</v>
      </c>
      <c r="BA518">
        <v>131.77500000000001</v>
      </c>
      <c r="BB518">
        <v>133.24</v>
      </c>
      <c r="BC518">
        <v>3968199</v>
      </c>
      <c r="BE518" s="1">
        <v>45680</v>
      </c>
      <c r="BF518">
        <v>218.66</v>
      </c>
      <c r="BG518">
        <v>219.41</v>
      </c>
      <c r="BH518">
        <v>215.37</v>
      </c>
      <c r="BI518">
        <v>216.04</v>
      </c>
      <c r="BJ518">
        <v>3628414</v>
      </c>
      <c r="BL518" s="1">
        <v>45680</v>
      </c>
      <c r="BM518">
        <v>354.87</v>
      </c>
      <c r="BN518">
        <v>360</v>
      </c>
      <c r="BO518">
        <v>351.03500000000003</v>
      </c>
      <c r="BP518">
        <v>359.96</v>
      </c>
      <c r="BQ518">
        <v>1225761</v>
      </c>
      <c r="BS518" s="1">
        <v>45680</v>
      </c>
      <c r="BT518">
        <v>603.98400000000004</v>
      </c>
      <c r="BU518">
        <v>607.92200000000003</v>
      </c>
      <c r="BV518">
        <v>603.70399999999995</v>
      </c>
      <c r="BW518">
        <v>607.92200000000003</v>
      </c>
      <c r="BX518">
        <v>41275860</v>
      </c>
    </row>
    <row r="519" spans="1:76" x14ac:dyDescent="0.45">
      <c r="A519" s="1">
        <v>45681</v>
      </c>
      <c r="B519">
        <v>636.4</v>
      </c>
      <c r="C519">
        <v>652</v>
      </c>
      <c r="D519">
        <v>634.20000000000005</v>
      </c>
      <c r="E519">
        <v>647.49</v>
      </c>
      <c r="F519">
        <v>19065329</v>
      </c>
      <c r="H519" s="1">
        <v>45681</v>
      </c>
      <c r="I519">
        <v>234.5</v>
      </c>
      <c r="J519">
        <v>236.4</v>
      </c>
      <c r="K519">
        <v>232.93</v>
      </c>
      <c r="L519">
        <v>234.85</v>
      </c>
      <c r="M519">
        <v>25890738</v>
      </c>
      <c r="O519" s="1">
        <v>45681</v>
      </c>
      <c r="P519">
        <v>198.1</v>
      </c>
      <c r="Q519">
        <v>200.9</v>
      </c>
      <c r="R519">
        <v>198</v>
      </c>
      <c r="S519">
        <v>200.21</v>
      </c>
      <c r="T519">
        <v>23877521</v>
      </c>
      <c r="V519" s="1">
        <v>45681</v>
      </c>
      <c r="W519">
        <v>437.28</v>
      </c>
      <c r="X519">
        <v>441.87990000000002</v>
      </c>
      <c r="Y519">
        <v>434.73</v>
      </c>
      <c r="Z519">
        <v>435.38</v>
      </c>
      <c r="AA519">
        <v>2631804</v>
      </c>
      <c r="AC519" s="1">
        <v>45681</v>
      </c>
      <c r="AD519">
        <v>336.3</v>
      </c>
      <c r="AE519">
        <v>338.65</v>
      </c>
      <c r="AF519">
        <v>331.78500000000003</v>
      </c>
      <c r="AG519">
        <v>333.88</v>
      </c>
      <c r="AH519">
        <v>3299074</v>
      </c>
      <c r="AJ519" s="1">
        <v>45681</v>
      </c>
      <c r="AK519">
        <v>228</v>
      </c>
      <c r="AL519">
        <v>229</v>
      </c>
      <c r="AM519">
        <v>223.762</v>
      </c>
      <c r="AN519">
        <v>224.99600000000001</v>
      </c>
      <c r="AO519">
        <v>4588710</v>
      </c>
      <c r="AQ519" s="1">
        <v>45681</v>
      </c>
      <c r="AR519">
        <v>190.22900000000001</v>
      </c>
      <c r="AS519">
        <v>191.25899999999999</v>
      </c>
      <c r="AT519">
        <v>187.131</v>
      </c>
      <c r="AU519">
        <v>188.76</v>
      </c>
      <c r="AV519">
        <v>6059627</v>
      </c>
      <c r="AX519" s="1">
        <v>45681</v>
      </c>
      <c r="AY519">
        <v>132.61000000000001</v>
      </c>
      <c r="AZ519">
        <v>132.72</v>
      </c>
      <c r="BA519">
        <v>126.72</v>
      </c>
      <c r="BB519">
        <v>127.09</v>
      </c>
      <c r="BC519">
        <v>6966883</v>
      </c>
      <c r="BE519" s="1">
        <v>45681</v>
      </c>
      <c r="BF519">
        <v>216.845</v>
      </c>
      <c r="BG519">
        <v>218.6</v>
      </c>
      <c r="BH519">
        <v>215.73570000000001</v>
      </c>
      <c r="BI519">
        <v>218.57</v>
      </c>
      <c r="BJ519">
        <v>3118512</v>
      </c>
      <c r="BL519" s="1">
        <v>45681</v>
      </c>
      <c r="BM519">
        <v>359.77</v>
      </c>
      <c r="BN519">
        <v>367.91</v>
      </c>
      <c r="BO519">
        <v>357.9</v>
      </c>
      <c r="BP519">
        <v>367.58</v>
      </c>
      <c r="BQ519">
        <v>938877</v>
      </c>
      <c r="BS519" s="1">
        <v>45681</v>
      </c>
      <c r="BT519">
        <v>607.98199999999997</v>
      </c>
      <c r="BU519">
        <v>608.94899999999996</v>
      </c>
      <c r="BV519">
        <v>604.98099999999999</v>
      </c>
      <c r="BW519">
        <v>606.14700000000005</v>
      </c>
      <c r="BX519">
        <v>34708761</v>
      </c>
    </row>
    <row r="520" spans="1:76" x14ac:dyDescent="0.45">
      <c r="A520" s="1">
        <v>45684</v>
      </c>
      <c r="B520">
        <v>626.61</v>
      </c>
      <c r="C520">
        <v>663.87</v>
      </c>
      <c r="D520">
        <v>625.1</v>
      </c>
      <c r="E520">
        <v>659.88</v>
      </c>
      <c r="F520">
        <v>28399190</v>
      </c>
      <c r="H520" s="1">
        <v>45684</v>
      </c>
      <c r="I520">
        <v>226.21</v>
      </c>
      <c r="J520">
        <v>235.61</v>
      </c>
      <c r="K520">
        <v>225.86</v>
      </c>
      <c r="L520">
        <v>235.42</v>
      </c>
      <c r="M520">
        <v>49428332</v>
      </c>
      <c r="O520" s="1">
        <v>45684</v>
      </c>
      <c r="P520">
        <v>192.41</v>
      </c>
      <c r="Q520">
        <v>196.88</v>
      </c>
      <c r="R520">
        <v>190.73</v>
      </c>
      <c r="S520">
        <v>191.81</v>
      </c>
      <c r="T520">
        <v>41728893</v>
      </c>
      <c r="V520" s="1">
        <v>45684</v>
      </c>
      <c r="W520">
        <v>430.23</v>
      </c>
      <c r="X520">
        <v>445.44990000000001</v>
      </c>
      <c r="Y520">
        <v>430.12</v>
      </c>
      <c r="Z520">
        <v>438.6</v>
      </c>
      <c r="AA520">
        <v>5086254</v>
      </c>
      <c r="AC520" s="1">
        <v>45684</v>
      </c>
      <c r="AD520">
        <v>332.19</v>
      </c>
      <c r="AE520">
        <v>353.15</v>
      </c>
      <c r="AF520">
        <v>330.5</v>
      </c>
      <c r="AG520">
        <v>347.1</v>
      </c>
      <c r="AH520">
        <v>15661109</v>
      </c>
      <c r="AJ520" s="1">
        <v>45684</v>
      </c>
      <c r="AK520">
        <v>223.483</v>
      </c>
      <c r="AL520">
        <v>233.196</v>
      </c>
      <c r="AM520">
        <v>222.2</v>
      </c>
      <c r="AN520">
        <v>228.124</v>
      </c>
      <c r="AO520">
        <v>11206390</v>
      </c>
      <c r="AQ520" s="1">
        <v>45684</v>
      </c>
      <c r="AR520">
        <v>184.48</v>
      </c>
      <c r="AS520">
        <v>189.404</v>
      </c>
      <c r="AT520">
        <v>184.48</v>
      </c>
      <c r="AU520">
        <v>185.21299999999999</v>
      </c>
      <c r="AV520">
        <v>7566141</v>
      </c>
      <c r="AX520" s="1">
        <v>45684</v>
      </c>
      <c r="AY520">
        <v>125.94</v>
      </c>
      <c r="AZ520">
        <v>129.06</v>
      </c>
      <c r="BA520">
        <v>125.64</v>
      </c>
      <c r="BB520">
        <v>128.96</v>
      </c>
      <c r="BC520">
        <v>4806967</v>
      </c>
      <c r="BE520" s="1">
        <v>45684</v>
      </c>
      <c r="BF520">
        <v>216.79</v>
      </c>
      <c r="BG520">
        <v>223.32990000000001</v>
      </c>
      <c r="BH520">
        <v>216.79</v>
      </c>
      <c r="BI520">
        <v>221.43</v>
      </c>
      <c r="BJ520">
        <v>4153136</v>
      </c>
      <c r="BL520" s="1">
        <v>45684</v>
      </c>
      <c r="BM520">
        <v>362.85</v>
      </c>
      <c r="BN520">
        <v>371.01499999999999</v>
      </c>
      <c r="BO520">
        <v>361.09</v>
      </c>
      <c r="BP520">
        <v>367.49</v>
      </c>
      <c r="BQ520">
        <v>1150481</v>
      </c>
      <c r="BS520" s="1">
        <v>45684</v>
      </c>
      <c r="BT520">
        <v>593.02700000000004</v>
      </c>
      <c r="BU520">
        <v>597.89200000000005</v>
      </c>
      <c r="BV520">
        <v>592.85699999999997</v>
      </c>
      <c r="BW520">
        <v>597.57299999999998</v>
      </c>
      <c r="BX520">
        <v>70572725</v>
      </c>
    </row>
    <row r="521" spans="1:76" x14ac:dyDescent="0.45">
      <c r="A521" s="1">
        <v>45685</v>
      </c>
      <c r="B521">
        <v>666</v>
      </c>
      <c r="C521">
        <v>682.58</v>
      </c>
      <c r="D521">
        <v>659.46500000000003</v>
      </c>
      <c r="E521">
        <v>674.33</v>
      </c>
      <c r="F521">
        <v>20950107</v>
      </c>
      <c r="H521" s="1">
        <v>45685</v>
      </c>
      <c r="I521">
        <v>234.29</v>
      </c>
      <c r="J521">
        <v>241.77</v>
      </c>
      <c r="K521">
        <v>233.98</v>
      </c>
      <c r="L521">
        <v>238.15</v>
      </c>
      <c r="M521">
        <v>41587188</v>
      </c>
      <c r="O521" s="1">
        <v>45685</v>
      </c>
      <c r="P521">
        <v>192.745</v>
      </c>
      <c r="Q521">
        <v>195.48</v>
      </c>
      <c r="R521">
        <v>190.68</v>
      </c>
      <c r="S521">
        <v>195.3</v>
      </c>
      <c r="T521">
        <v>24157929</v>
      </c>
      <c r="V521" s="1">
        <v>45685</v>
      </c>
      <c r="W521">
        <v>436.27</v>
      </c>
      <c r="X521">
        <v>445.80500000000001</v>
      </c>
      <c r="Y521">
        <v>431.64</v>
      </c>
      <c r="Z521">
        <v>442.84</v>
      </c>
      <c r="AA521">
        <v>5376392</v>
      </c>
      <c r="AC521" s="1">
        <v>45685</v>
      </c>
      <c r="AD521">
        <v>355</v>
      </c>
      <c r="AE521">
        <v>367.09</v>
      </c>
      <c r="AF521">
        <v>350.45499999999998</v>
      </c>
      <c r="AG521">
        <v>359.95</v>
      </c>
      <c r="AH521">
        <v>12099293</v>
      </c>
      <c r="AJ521" s="1">
        <v>45685</v>
      </c>
      <c r="AK521">
        <v>230.4</v>
      </c>
      <c r="AL521">
        <v>239.61799999999999</v>
      </c>
      <c r="AM521">
        <v>226.39400000000001</v>
      </c>
      <c r="AN521">
        <v>234.078</v>
      </c>
      <c r="AO521">
        <v>12188425</v>
      </c>
      <c r="AQ521" s="1">
        <v>45685</v>
      </c>
      <c r="AR521">
        <v>185.00399999999999</v>
      </c>
      <c r="AS521">
        <v>188.23</v>
      </c>
      <c r="AT521">
        <v>184.60400000000001</v>
      </c>
      <c r="AU521">
        <v>185.58199999999999</v>
      </c>
      <c r="AV521">
        <v>8356959</v>
      </c>
      <c r="AX521" s="1">
        <v>45685</v>
      </c>
      <c r="AY521">
        <v>128.66999999999999</v>
      </c>
      <c r="AZ521">
        <v>131.41999999999999</v>
      </c>
      <c r="BA521">
        <v>126.86</v>
      </c>
      <c r="BB521">
        <v>131.05000000000001</v>
      </c>
      <c r="BC521">
        <v>5929900</v>
      </c>
      <c r="BE521" s="1">
        <v>45685</v>
      </c>
      <c r="BF521">
        <v>220.21</v>
      </c>
      <c r="BG521">
        <v>224.16</v>
      </c>
      <c r="BH521">
        <v>218.8</v>
      </c>
      <c r="BI521">
        <v>221.14</v>
      </c>
      <c r="BJ521">
        <v>3975463</v>
      </c>
      <c r="BL521" s="1">
        <v>45685</v>
      </c>
      <c r="BM521">
        <v>364.56</v>
      </c>
      <c r="BN521">
        <v>368.33</v>
      </c>
      <c r="BO521">
        <v>361.47500000000002</v>
      </c>
      <c r="BP521">
        <v>365.38</v>
      </c>
      <c r="BQ521">
        <v>1938348</v>
      </c>
      <c r="BS521" s="1">
        <v>45685</v>
      </c>
      <c r="BT521">
        <v>598.81899999999996</v>
      </c>
      <c r="BU521">
        <v>603.55499999999995</v>
      </c>
      <c r="BV521">
        <v>595.45899999999995</v>
      </c>
      <c r="BW521">
        <v>602.70699999999999</v>
      </c>
      <c r="BX521">
        <v>44566948</v>
      </c>
    </row>
    <row r="522" spans="1:76" x14ac:dyDescent="0.45">
      <c r="A522" s="1">
        <v>45686</v>
      </c>
      <c r="B522">
        <v>675</v>
      </c>
      <c r="C522">
        <v>681.04589999999996</v>
      </c>
      <c r="D522">
        <v>665.67</v>
      </c>
      <c r="E522">
        <v>676.49</v>
      </c>
      <c r="F522">
        <v>21377820</v>
      </c>
      <c r="H522" s="1">
        <v>45686</v>
      </c>
      <c r="I522">
        <v>239.01499999999999</v>
      </c>
      <c r="J522">
        <v>240.39</v>
      </c>
      <c r="K522">
        <v>236.15</v>
      </c>
      <c r="L522">
        <v>237.07</v>
      </c>
      <c r="M522">
        <v>26091716</v>
      </c>
      <c r="O522" s="1">
        <v>45686</v>
      </c>
      <c r="P522">
        <v>195.55500000000001</v>
      </c>
      <c r="Q522">
        <v>196.785</v>
      </c>
      <c r="R522">
        <v>193.43</v>
      </c>
      <c r="S522">
        <v>195.41</v>
      </c>
      <c r="T522">
        <v>18218256</v>
      </c>
      <c r="V522" s="1">
        <v>45686</v>
      </c>
      <c r="W522">
        <v>439.92</v>
      </c>
      <c r="X522">
        <v>444.36</v>
      </c>
      <c r="Y522">
        <v>438.82499999999999</v>
      </c>
      <c r="Z522">
        <v>441.68</v>
      </c>
      <c r="AA522">
        <v>2997604</v>
      </c>
      <c r="AC522" s="1">
        <v>45686</v>
      </c>
      <c r="AD522">
        <v>358.75</v>
      </c>
      <c r="AE522">
        <v>360.18</v>
      </c>
      <c r="AF522">
        <v>351.5</v>
      </c>
      <c r="AG522">
        <v>354</v>
      </c>
      <c r="AH522">
        <v>6266724</v>
      </c>
      <c r="AJ522" s="1">
        <v>45686</v>
      </c>
      <c r="AK522">
        <v>233.38499999999999</v>
      </c>
      <c r="AL522">
        <v>234.078</v>
      </c>
      <c r="AM522">
        <v>227.04</v>
      </c>
      <c r="AN522">
        <v>228.726</v>
      </c>
      <c r="AO522">
        <v>13097090</v>
      </c>
      <c r="AQ522" s="1">
        <v>45686</v>
      </c>
      <c r="AR522">
        <v>186.40899999999999</v>
      </c>
      <c r="AS522">
        <v>187.93199999999999</v>
      </c>
      <c r="AT522">
        <v>185.744</v>
      </c>
      <c r="AU522">
        <v>187.054</v>
      </c>
      <c r="AV522">
        <v>4521661</v>
      </c>
      <c r="AX522" s="1">
        <v>45686</v>
      </c>
      <c r="AY522">
        <v>131.41999999999999</v>
      </c>
      <c r="AZ522">
        <v>134.05000000000001</v>
      </c>
      <c r="BA522">
        <v>130.88999999999999</v>
      </c>
      <c r="BB522">
        <v>132.58000000000001</v>
      </c>
      <c r="BC522">
        <v>3627926</v>
      </c>
      <c r="BE522" s="1">
        <v>45686</v>
      </c>
      <c r="BF522">
        <v>238</v>
      </c>
      <c r="BG522">
        <v>241.4</v>
      </c>
      <c r="BH522">
        <v>233.23</v>
      </c>
      <c r="BI522">
        <v>235.15</v>
      </c>
      <c r="BJ522">
        <v>8859455</v>
      </c>
      <c r="BL522" s="1">
        <v>45686</v>
      </c>
      <c r="BM522">
        <v>365.64</v>
      </c>
      <c r="BN522">
        <v>367.71</v>
      </c>
      <c r="BO522">
        <v>357.23</v>
      </c>
      <c r="BP522">
        <v>359.33</v>
      </c>
      <c r="BQ522">
        <v>1040728</v>
      </c>
      <c r="BS522" s="1">
        <v>45686</v>
      </c>
      <c r="BT522">
        <v>601.91</v>
      </c>
      <c r="BU522">
        <v>602.31899999999996</v>
      </c>
      <c r="BV522">
        <v>597.423</v>
      </c>
      <c r="BW522">
        <v>600.00599999999997</v>
      </c>
      <c r="BX522">
        <v>37289234</v>
      </c>
    </row>
    <row r="523" spans="1:76" x14ac:dyDescent="0.45">
      <c r="A523" s="1">
        <v>45687</v>
      </c>
      <c r="B523">
        <v>696.82</v>
      </c>
      <c r="C523">
        <v>710.79</v>
      </c>
      <c r="D523">
        <v>676.1</v>
      </c>
      <c r="E523">
        <v>687</v>
      </c>
      <c r="F523">
        <v>29322898</v>
      </c>
      <c r="H523" s="1">
        <v>45687</v>
      </c>
      <c r="I523">
        <v>237.14</v>
      </c>
      <c r="J523">
        <v>237.95</v>
      </c>
      <c r="K523">
        <v>232.22</v>
      </c>
      <c r="L523">
        <v>234.64</v>
      </c>
      <c r="M523">
        <v>32020728</v>
      </c>
      <c r="O523" s="1">
        <v>45687</v>
      </c>
      <c r="P523">
        <v>198</v>
      </c>
      <c r="Q523">
        <v>201.4</v>
      </c>
      <c r="R523">
        <v>197.67</v>
      </c>
      <c r="S523">
        <v>200.87</v>
      </c>
      <c r="T523">
        <v>24354684</v>
      </c>
      <c r="V523" s="1">
        <v>45687</v>
      </c>
      <c r="W523">
        <v>439.67</v>
      </c>
      <c r="X523">
        <v>448.42</v>
      </c>
      <c r="Y523">
        <v>439.23</v>
      </c>
      <c r="Z523">
        <v>446</v>
      </c>
      <c r="AA523">
        <v>3290128</v>
      </c>
      <c r="AC523" s="1">
        <v>45687</v>
      </c>
      <c r="AD523">
        <v>340.9</v>
      </c>
      <c r="AE523">
        <v>348</v>
      </c>
      <c r="AF523">
        <v>340</v>
      </c>
      <c r="AG523">
        <v>343.57</v>
      </c>
      <c r="AH523">
        <v>7591129</v>
      </c>
      <c r="AJ523" s="1">
        <v>45687</v>
      </c>
      <c r="AK523">
        <v>205.42400000000001</v>
      </c>
      <c r="AL523">
        <v>206.2</v>
      </c>
      <c r="AM523">
        <v>198</v>
      </c>
      <c r="AN523">
        <v>202.55</v>
      </c>
      <c r="AO523">
        <v>31037385</v>
      </c>
      <c r="AQ523" s="1">
        <v>45687</v>
      </c>
      <c r="AR523">
        <v>189.72800000000001</v>
      </c>
      <c r="AS523">
        <v>189.72800000000001</v>
      </c>
      <c r="AT523">
        <v>186.191</v>
      </c>
      <c r="AU523">
        <v>189.13399999999999</v>
      </c>
      <c r="AV523">
        <v>5984604</v>
      </c>
      <c r="AX523" s="1">
        <v>45687</v>
      </c>
      <c r="AY523">
        <v>133.56</v>
      </c>
      <c r="AZ523">
        <v>134.37139999999999</v>
      </c>
      <c r="BA523">
        <v>130.85</v>
      </c>
      <c r="BB523">
        <v>131.79</v>
      </c>
      <c r="BC523">
        <v>2440541</v>
      </c>
      <c r="BE523" s="1">
        <v>45687</v>
      </c>
      <c r="BF523">
        <v>239.21</v>
      </c>
      <c r="BG523">
        <v>240.84</v>
      </c>
      <c r="BH523">
        <v>233.97200000000001</v>
      </c>
      <c r="BI523">
        <v>234.37</v>
      </c>
      <c r="BJ523">
        <v>4205176</v>
      </c>
      <c r="BL523" s="1">
        <v>45687</v>
      </c>
      <c r="BM523">
        <v>336.2</v>
      </c>
      <c r="BN523">
        <v>351.02</v>
      </c>
      <c r="BO523">
        <v>326.78500000000003</v>
      </c>
      <c r="BP523">
        <v>336.62</v>
      </c>
      <c r="BQ523">
        <v>3272988</v>
      </c>
      <c r="BS523" s="1">
        <v>45687</v>
      </c>
      <c r="BT523">
        <v>602.149</v>
      </c>
      <c r="BU523">
        <v>604.78099999999995</v>
      </c>
      <c r="BV523">
        <v>598.91399999999999</v>
      </c>
      <c r="BW523">
        <v>603.226</v>
      </c>
      <c r="BX523">
        <v>39399387</v>
      </c>
    </row>
    <row r="524" spans="1:76" x14ac:dyDescent="0.45">
      <c r="A524" s="1">
        <v>45688</v>
      </c>
      <c r="B524">
        <v>691</v>
      </c>
      <c r="C524">
        <v>705.29989999999998</v>
      </c>
      <c r="D524">
        <v>685.58</v>
      </c>
      <c r="E524">
        <v>689.18</v>
      </c>
      <c r="F524">
        <v>19331660</v>
      </c>
      <c r="H524" s="1">
        <v>45688</v>
      </c>
      <c r="I524">
        <v>236.5</v>
      </c>
      <c r="J524">
        <v>240.29</v>
      </c>
      <c r="K524">
        <v>236.41</v>
      </c>
      <c r="L524">
        <v>237.68</v>
      </c>
      <c r="M524">
        <v>36162377</v>
      </c>
      <c r="O524" s="1">
        <v>45688</v>
      </c>
      <c r="P524">
        <v>202</v>
      </c>
      <c r="Q524">
        <v>205.48</v>
      </c>
      <c r="R524">
        <v>201.8</v>
      </c>
      <c r="S524">
        <v>204.02</v>
      </c>
      <c r="T524">
        <v>32041952</v>
      </c>
      <c r="V524" s="1">
        <v>45688</v>
      </c>
      <c r="W524">
        <v>446.97500000000002</v>
      </c>
      <c r="X524">
        <v>447.0095</v>
      </c>
      <c r="Y524">
        <v>435.83</v>
      </c>
      <c r="Z524">
        <v>437.45</v>
      </c>
      <c r="AA524">
        <v>4689083</v>
      </c>
      <c r="AC524" s="1">
        <v>45688</v>
      </c>
      <c r="AD524">
        <v>348</v>
      </c>
      <c r="AE524">
        <v>349.5</v>
      </c>
      <c r="AF524">
        <v>340.1</v>
      </c>
      <c r="AG524">
        <v>341.7</v>
      </c>
      <c r="AH524">
        <v>5781541</v>
      </c>
      <c r="AJ524" s="1">
        <v>45688</v>
      </c>
      <c r="AK524">
        <v>206.62899999999999</v>
      </c>
      <c r="AL524">
        <v>207.15</v>
      </c>
      <c r="AM524">
        <v>202.28399999999999</v>
      </c>
      <c r="AN524">
        <v>203.67599999999999</v>
      </c>
      <c r="AO524">
        <v>14336520</v>
      </c>
      <c r="AQ524" s="1">
        <v>45688</v>
      </c>
      <c r="AR524">
        <v>189.99299999999999</v>
      </c>
      <c r="AS524">
        <v>191.339</v>
      </c>
      <c r="AT524">
        <v>186.626</v>
      </c>
      <c r="AU524">
        <v>187.67699999999999</v>
      </c>
      <c r="AV524">
        <v>6193997</v>
      </c>
      <c r="AX524" s="1">
        <v>45688</v>
      </c>
      <c r="AY524">
        <v>132.28</v>
      </c>
      <c r="AZ524">
        <v>134.44999999999999</v>
      </c>
      <c r="BA524">
        <v>130.57</v>
      </c>
      <c r="BB524">
        <v>131.16999999999999</v>
      </c>
      <c r="BC524">
        <v>3047116</v>
      </c>
      <c r="BE524" s="1">
        <v>45688</v>
      </c>
      <c r="BF524">
        <v>234.5</v>
      </c>
      <c r="BG524">
        <v>235.48</v>
      </c>
      <c r="BH524">
        <v>231</v>
      </c>
      <c r="BI524">
        <v>232.97</v>
      </c>
      <c r="BJ524">
        <v>3338009</v>
      </c>
      <c r="BL524" s="1">
        <v>45688</v>
      </c>
      <c r="BM524">
        <v>360.75</v>
      </c>
      <c r="BN524">
        <v>360.85</v>
      </c>
      <c r="BO524">
        <v>343.05</v>
      </c>
      <c r="BP524">
        <v>345.49</v>
      </c>
      <c r="BQ524">
        <v>2805498</v>
      </c>
      <c r="BS524" s="1">
        <v>45688</v>
      </c>
      <c r="BT524">
        <v>605.67899999999997</v>
      </c>
      <c r="BU524">
        <v>608.13099999999997</v>
      </c>
      <c r="BV524">
        <v>599.24800000000005</v>
      </c>
      <c r="BW524">
        <v>600.01599999999996</v>
      </c>
      <c r="BX524">
        <v>66871975</v>
      </c>
    </row>
    <row r="525" spans="1:76" x14ac:dyDescent="0.45">
      <c r="A525" s="1">
        <v>45691</v>
      </c>
      <c r="B525">
        <v>675.91</v>
      </c>
      <c r="C525">
        <v>704</v>
      </c>
      <c r="D525">
        <v>675.25</v>
      </c>
      <c r="E525">
        <v>697.46</v>
      </c>
      <c r="F525">
        <v>21415739</v>
      </c>
      <c r="H525" s="1">
        <v>45691</v>
      </c>
      <c r="I525">
        <v>234.06</v>
      </c>
      <c r="J525">
        <v>239.25</v>
      </c>
      <c r="K525">
        <v>232.9</v>
      </c>
      <c r="L525">
        <v>237.42</v>
      </c>
      <c r="M525">
        <v>37285868</v>
      </c>
      <c r="O525" s="1">
        <v>45691</v>
      </c>
      <c r="P525">
        <v>200.69</v>
      </c>
      <c r="Q525">
        <v>203.75</v>
      </c>
      <c r="R525">
        <v>200.1</v>
      </c>
      <c r="S525">
        <v>201.23</v>
      </c>
      <c r="T525">
        <v>27838348</v>
      </c>
      <c r="V525" s="1">
        <v>45691</v>
      </c>
      <c r="W525">
        <v>437.8</v>
      </c>
      <c r="X525">
        <v>442.74</v>
      </c>
      <c r="Y525">
        <v>430.88</v>
      </c>
      <c r="Z525">
        <v>438.6</v>
      </c>
      <c r="AA525">
        <v>3348717</v>
      </c>
      <c r="AC525" s="1">
        <v>45691</v>
      </c>
      <c r="AD525">
        <v>335.97</v>
      </c>
      <c r="AE525">
        <v>341.46</v>
      </c>
      <c r="AF525">
        <v>331.26010000000002</v>
      </c>
      <c r="AG525">
        <v>339.24</v>
      </c>
      <c r="AH525">
        <v>4549415</v>
      </c>
      <c r="AJ525" s="1">
        <v>45691</v>
      </c>
      <c r="AK525">
        <v>201.3</v>
      </c>
      <c r="AL525">
        <v>206.19900000000001</v>
      </c>
      <c r="AM525">
        <v>199.61099999999999</v>
      </c>
      <c r="AN525">
        <v>204.18799999999999</v>
      </c>
      <c r="AO525">
        <v>10079795</v>
      </c>
      <c r="AQ525" s="1">
        <v>45691</v>
      </c>
      <c r="AR525">
        <v>185.00800000000001</v>
      </c>
      <c r="AS525">
        <v>187.887</v>
      </c>
      <c r="AT525">
        <v>182.44200000000001</v>
      </c>
      <c r="AU525">
        <v>185.90700000000001</v>
      </c>
      <c r="AV525">
        <v>6357143</v>
      </c>
      <c r="AX525" s="1">
        <v>45691</v>
      </c>
      <c r="AY525">
        <v>129.19</v>
      </c>
      <c r="AZ525">
        <v>130.95500000000001</v>
      </c>
      <c r="BA525">
        <v>127.515</v>
      </c>
      <c r="BB525">
        <v>129.78</v>
      </c>
      <c r="BC525">
        <v>2745002</v>
      </c>
      <c r="BE525" s="1">
        <v>45691</v>
      </c>
      <c r="BF525">
        <v>235.93799999999999</v>
      </c>
      <c r="BG525">
        <v>238.35</v>
      </c>
      <c r="BH525">
        <v>232.6</v>
      </c>
      <c r="BI525">
        <v>238.1</v>
      </c>
      <c r="BJ525">
        <v>3720012</v>
      </c>
      <c r="BL525" s="1">
        <v>45691</v>
      </c>
      <c r="BM525">
        <v>346.5</v>
      </c>
      <c r="BN525">
        <v>347.89</v>
      </c>
      <c r="BO525">
        <v>339.23</v>
      </c>
      <c r="BP525">
        <v>341.5</v>
      </c>
      <c r="BQ525">
        <v>1742389</v>
      </c>
      <c r="BS525" s="1">
        <v>45691</v>
      </c>
      <c r="BT525">
        <v>590.89300000000003</v>
      </c>
      <c r="BU525">
        <v>598.49</v>
      </c>
      <c r="BV525">
        <v>588.72</v>
      </c>
      <c r="BW525">
        <v>595.97799999999995</v>
      </c>
      <c r="BX525">
        <v>66055304</v>
      </c>
    </row>
    <row r="526" spans="1:76" x14ac:dyDescent="0.45">
      <c r="A526" s="1">
        <v>45692</v>
      </c>
      <c r="B526">
        <v>702.5</v>
      </c>
      <c r="C526">
        <v>707.71</v>
      </c>
      <c r="D526">
        <v>691.61</v>
      </c>
      <c r="E526">
        <v>704.19</v>
      </c>
      <c r="F526">
        <v>13826270</v>
      </c>
      <c r="H526" s="1">
        <v>45692</v>
      </c>
      <c r="I526">
        <v>239.01</v>
      </c>
      <c r="J526">
        <v>242.52</v>
      </c>
      <c r="K526">
        <v>238.03</v>
      </c>
      <c r="L526">
        <v>242.06</v>
      </c>
      <c r="M526">
        <v>29713812</v>
      </c>
      <c r="O526" s="1">
        <v>45692</v>
      </c>
      <c r="P526">
        <v>203.39</v>
      </c>
      <c r="Q526">
        <v>207.05</v>
      </c>
      <c r="R526">
        <v>202.81</v>
      </c>
      <c r="S526">
        <v>206.38</v>
      </c>
      <c r="T526">
        <v>43856425</v>
      </c>
      <c r="V526" s="1">
        <v>45692</v>
      </c>
      <c r="W526">
        <v>435.43</v>
      </c>
      <c r="X526">
        <v>443.58</v>
      </c>
      <c r="Y526">
        <v>434.26</v>
      </c>
      <c r="Z526">
        <v>440.23</v>
      </c>
      <c r="AA526">
        <v>2647701</v>
      </c>
      <c r="AC526" s="1">
        <v>45692</v>
      </c>
      <c r="AD526">
        <v>345.62</v>
      </c>
      <c r="AE526">
        <v>346.93</v>
      </c>
      <c r="AF526">
        <v>338.67219999999998</v>
      </c>
      <c r="AG526">
        <v>344.14</v>
      </c>
      <c r="AH526">
        <v>4965602</v>
      </c>
      <c r="AJ526" s="1">
        <v>45692</v>
      </c>
      <c r="AK526">
        <v>207.982</v>
      </c>
      <c r="AL526">
        <v>208.69</v>
      </c>
      <c r="AM526">
        <v>199.667</v>
      </c>
      <c r="AN526">
        <v>202.02600000000001</v>
      </c>
      <c r="AO526">
        <v>9594085</v>
      </c>
      <c r="AQ526" s="1">
        <v>45692</v>
      </c>
      <c r="AR526">
        <v>185.02</v>
      </c>
      <c r="AS526">
        <v>187.321</v>
      </c>
      <c r="AT526">
        <v>184.44</v>
      </c>
      <c r="AU526">
        <v>185.35499999999999</v>
      </c>
      <c r="AV526">
        <v>6610661</v>
      </c>
      <c r="AX526" s="1">
        <v>45692</v>
      </c>
      <c r="AY526">
        <v>129.58000000000001</v>
      </c>
      <c r="AZ526">
        <v>131.49</v>
      </c>
      <c r="BA526">
        <v>129.08000000000001</v>
      </c>
      <c r="BB526">
        <v>130.74</v>
      </c>
      <c r="BC526">
        <v>2687169</v>
      </c>
      <c r="BE526" s="1">
        <v>45692</v>
      </c>
      <c r="BF526">
        <v>236.31</v>
      </c>
      <c r="BG526">
        <v>240.84</v>
      </c>
      <c r="BH526">
        <v>235.39</v>
      </c>
      <c r="BI526">
        <v>237.25</v>
      </c>
      <c r="BJ526">
        <v>3285908</v>
      </c>
      <c r="BL526" s="1">
        <v>45692</v>
      </c>
      <c r="BM526">
        <v>336.81</v>
      </c>
      <c r="BN526">
        <v>344.21</v>
      </c>
      <c r="BO526">
        <v>336.23</v>
      </c>
      <c r="BP526">
        <v>340.26</v>
      </c>
      <c r="BQ526">
        <v>1219111</v>
      </c>
      <c r="BS526" s="1">
        <v>45692</v>
      </c>
      <c r="BT526">
        <v>596.03800000000001</v>
      </c>
      <c r="BU526">
        <v>600.49400000000003</v>
      </c>
      <c r="BV526">
        <v>595.48900000000003</v>
      </c>
      <c r="BW526">
        <v>599.976</v>
      </c>
      <c r="BX526">
        <v>33558434</v>
      </c>
    </row>
    <row r="527" spans="1:76" x14ac:dyDescent="0.45">
      <c r="A527" s="1">
        <v>45693</v>
      </c>
      <c r="B527">
        <v>703.55</v>
      </c>
      <c r="C527">
        <v>718.14</v>
      </c>
      <c r="D527">
        <v>699.01</v>
      </c>
      <c r="E527">
        <v>704.87</v>
      </c>
      <c r="F527">
        <v>17793766</v>
      </c>
      <c r="H527" s="1">
        <v>45693</v>
      </c>
      <c r="I527">
        <v>237.02</v>
      </c>
      <c r="J527">
        <v>238.32</v>
      </c>
      <c r="K527">
        <v>235.2</v>
      </c>
      <c r="L527">
        <v>236.17</v>
      </c>
      <c r="M527">
        <v>38832042</v>
      </c>
      <c r="O527" s="1">
        <v>45693</v>
      </c>
      <c r="P527">
        <v>191.07</v>
      </c>
      <c r="Q527">
        <v>192.75</v>
      </c>
      <c r="R527">
        <v>188.03</v>
      </c>
      <c r="S527">
        <v>191.33</v>
      </c>
      <c r="T527">
        <v>70461770</v>
      </c>
      <c r="V527" s="1">
        <v>45693</v>
      </c>
      <c r="W527">
        <v>440.75</v>
      </c>
      <c r="X527">
        <v>444.95</v>
      </c>
      <c r="Y527">
        <v>436.27</v>
      </c>
      <c r="Z527">
        <v>437.63</v>
      </c>
      <c r="AA527">
        <v>2938540</v>
      </c>
      <c r="AC527" s="1">
        <v>45693</v>
      </c>
      <c r="AD527">
        <v>345.5</v>
      </c>
      <c r="AE527">
        <v>348.04</v>
      </c>
      <c r="AF527">
        <v>338.8725</v>
      </c>
      <c r="AG527">
        <v>347.93</v>
      </c>
      <c r="AH527">
        <v>4521009</v>
      </c>
      <c r="AJ527" s="1">
        <v>45693</v>
      </c>
      <c r="AK527">
        <v>203.072</v>
      </c>
      <c r="AL527">
        <v>205.77</v>
      </c>
      <c r="AM527">
        <v>202.416</v>
      </c>
      <c r="AN527">
        <v>205.41200000000001</v>
      </c>
      <c r="AO527">
        <v>6696105</v>
      </c>
      <c r="AQ527" s="1">
        <v>45693</v>
      </c>
      <c r="AR527">
        <v>185.73</v>
      </c>
      <c r="AS527">
        <v>189.30500000000001</v>
      </c>
      <c r="AT527">
        <v>185.55799999999999</v>
      </c>
      <c r="AU527">
        <v>186.16499999999999</v>
      </c>
      <c r="AV527">
        <v>5519978</v>
      </c>
      <c r="AX527" s="1">
        <v>45693</v>
      </c>
      <c r="AY527">
        <v>130.27000000000001</v>
      </c>
      <c r="AZ527">
        <v>130.34</v>
      </c>
      <c r="BA527">
        <v>128.1</v>
      </c>
      <c r="BB527">
        <v>129.6</v>
      </c>
      <c r="BC527">
        <v>3001069</v>
      </c>
      <c r="BE527" s="1">
        <v>45693</v>
      </c>
      <c r="BF527">
        <v>237.85</v>
      </c>
      <c r="BG527">
        <v>242.7</v>
      </c>
      <c r="BH527">
        <v>237.63499999999999</v>
      </c>
      <c r="BI527">
        <v>242.43</v>
      </c>
      <c r="BJ527">
        <v>3131411</v>
      </c>
      <c r="BL527" s="1">
        <v>45693</v>
      </c>
      <c r="BM527">
        <v>342.25</v>
      </c>
      <c r="BN527">
        <v>347.94</v>
      </c>
      <c r="BO527">
        <v>337.68</v>
      </c>
      <c r="BP527">
        <v>345.05</v>
      </c>
      <c r="BQ527">
        <v>909493</v>
      </c>
      <c r="BS527" s="1">
        <v>45693</v>
      </c>
      <c r="BT527">
        <v>598.83900000000006</v>
      </c>
      <c r="BU527">
        <v>602.55799999999999</v>
      </c>
      <c r="BV527">
        <v>596.78499999999997</v>
      </c>
      <c r="BW527">
        <v>602.40800000000002</v>
      </c>
      <c r="BX527">
        <v>30745333</v>
      </c>
    </row>
    <row r="528" spans="1:76" x14ac:dyDescent="0.45">
      <c r="A528" s="1">
        <v>45694</v>
      </c>
      <c r="B528">
        <v>705.88</v>
      </c>
      <c r="C528">
        <v>718.9</v>
      </c>
      <c r="D528">
        <v>703.5</v>
      </c>
      <c r="E528">
        <v>711.99</v>
      </c>
      <c r="F528">
        <v>13080690</v>
      </c>
      <c r="H528" s="1">
        <v>45694</v>
      </c>
      <c r="I528">
        <v>238.01</v>
      </c>
      <c r="J528">
        <v>239.65989999999999</v>
      </c>
      <c r="K528">
        <v>236.01</v>
      </c>
      <c r="L528">
        <v>238.83</v>
      </c>
      <c r="M528">
        <v>60897095</v>
      </c>
      <c r="O528" s="1">
        <v>45694</v>
      </c>
      <c r="P528">
        <v>189.5</v>
      </c>
      <c r="Q528">
        <v>192.1</v>
      </c>
      <c r="R528">
        <v>188.72</v>
      </c>
      <c r="S528">
        <v>191.6</v>
      </c>
      <c r="T528">
        <v>29297442</v>
      </c>
      <c r="V528" s="1">
        <v>45694</v>
      </c>
      <c r="W528">
        <v>437.63</v>
      </c>
      <c r="X528">
        <v>439.96</v>
      </c>
      <c r="Y528">
        <v>434.35</v>
      </c>
      <c r="Z528">
        <v>435.4</v>
      </c>
      <c r="AA528">
        <v>2568120</v>
      </c>
      <c r="AC528" s="1">
        <v>45694</v>
      </c>
      <c r="AD528">
        <v>337.47500000000002</v>
      </c>
      <c r="AE528">
        <v>337.47500000000002</v>
      </c>
      <c r="AF528">
        <v>329.1</v>
      </c>
      <c r="AG528">
        <v>330.81</v>
      </c>
      <c r="AH528">
        <v>13240635</v>
      </c>
      <c r="AJ528" s="1">
        <v>45694</v>
      </c>
      <c r="AK528">
        <v>204.721</v>
      </c>
      <c r="AL528">
        <v>207.05600000000001</v>
      </c>
      <c r="AM528">
        <v>203.65799999999999</v>
      </c>
      <c r="AN528">
        <v>204.66</v>
      </c>
      <c r="AO528">
        <v>6308445</v>
      </c>
      <c r="AQ528" s="1">
        <v>45694</v>
      </c>
      <c r="AR528">
        <v>187.404</v>
      </c>
      <c r="AS528">
        <v>192.01300000000001</v>
      </c>
      <c r="AT528">
        <v>187.37299999999999</v>
      </c>
      <c r="AU528">
        <v>189.346</v>
      </c>
      <c r="AV528">
        <v>10806533</v>
      </c>
      <c r="AX528" s="1">
        <v>45694</v>
      </c>
      <c r="AY528">
        <v>130.16</v>
      </c>
      <c r="AZ528">
        <v>133.19</v>
      </c>
      <c r="BA528">
        <v>130.15</v>
      </c>
      <c r="BB528">
        <v>132.57</v>
      </c>
      <c r="BC528">
        <v>3704352</v>
      </c>
      <c r="BE528" s="1">
        <v>45694</v>
      </c>
      <c r="BF528">
        <v>243.61</v>
      </c>
      <c r="BG528">
        <v>247.6</v>
      </c>
      <c r="BH528">
        <v>243.42</v>
      </c>
      <c r="BI528">
        <v>247.17</v>
      </c>
      <c r="BJ528">
        <v>3272200</v>
      </c>
      <c r="BL528" s="1">
        <v>45694</v>
      </c>
      <c r="BM528">
        <v>348.49</v>
      </c>
      <c r="BN528">
        <v>354.24</v>
      </c>
      <c r="BO528">
        <v>346.8</v>
      </c>
      <c r="BP528">
        <v>353.31</v>
      </c>
      <c r="BQ528">
        <v>760250</v>
      </c>
      <c r="BS528" s="1">
        <v>45694</v>
      </c>
      <c r="BT528">
        <v>604.173</v>
      </c>
      <c r="BU528">
        <v>604.63400000000001</v>
      </c>
      <c r="BV528">
        <v>600.82299999999998</v>
      </c>
      <c r="BW528">
        <v>604.50199999999995</v>
      </c>
      <c r="BX528">
        <v>35879080</v>
      </c>
    </row>
    <row r="529" spans="1:76" x14ac:dyDescent="0.45">
      <c r="A529" s="1">
        <v>45695</v>
      </c>
      <c r="B529">
        <v>716.79499999999996</v>
      </c>
      <c r="C529">
        <v>725.01</v>
      </c>
      <c r="D529">
        <v>711.75</v>
      </c>
      <c r="E529">
        <v>714.52</v>
      </c>
      <c r="F529">
        <v>16427067</v>
      </c>
      <c r="H529" s="1">
        <v>45695</v>
      </c>
      <c r="I529">
        <v>232.5</v>
      </c>
      <c r="J529">
        <v>234.81</v>
      </c>
      <c r="K529">
        <v>228.06</v>
      </c>
      <c r="L529">
        <v>229.15</v>
      </c>
      <c r="M529">
        <v>77539276</v>
      </c>
      <c r="O529" s="1">
        <v>45695</v>
      </c>
      <c r="P529">
        <v>191.05</v>
      </c>
      <c r="Q529">
        <v>191.18</v>
      </c>
      <c r="R529">
        <v>183.24</v>
      </c>
      <c r="S529">
        <v>185.34</v>
      </c>
      <c r="T529">
        <v>49314961</v>
      </c>
      <c r="V529" s="1">
        <v>45695</v>
      </c>
      <c r="W529">
        <v>436.24</v>
      </c>
      <c r="X529">
        <v>441</v>
      </c>
      <c r="Y529">
        <v>432.41</v>
      </c>
      <c r="Z529">
        <v>433.07</v>
      </c>
      <c r="AA529">
        <v>2693470</v>
      </c>
      <c r="AC529" s="1">
        <v>45695</v>
      </c>
      <c r="AD529">
        <v>332</v>
      </c>
      <c r="AE529">
        <v>333.82</v>
      </c>
      <c r="AF529">
        <v>323.72000000000003</v>
      </c>
      <c r="AG529">
        <v>325.83</v>
      </c>
      <c r="AH529">
        <v>7626090</v>
      </c>
      <c r="AJ529" s="1">
        <v>45695</v>
      </c>
      <c r="AK529">
        <v>204.93</v>
      </c>
      <c r="AL529">
        <v>208.46899999999999</v>
      </c>
      <c r="AM529">
        <v>200.792</v>
      </c>
      <c r="AN529">
        <v>201.65799999999999</v>
      </c>
      <c r="AO529">
        <v>6935820</v>
      </c>
      <c r="AQ529" s="1">
        <v>45695</v>
      </c>
      <c r="AR529">
        <v>193.51400000000001</v>
      </c>
      <c r="AS529">
        <v>200.95400000000001</v>
      </c>
      <c r="AT529">
        <v>192.88399999999999</v>
      </c>
      <c r="AU529">
        <v>193.61500000000001</v>
      </c>
      <c r="AV529">
        <v>10875624</v>
      </c>
      <c r="AX529" s="1">
        <v>45695</v>
      </c>
      <c r="AY529">
        <v>134.69999999999999</v>
      </c>
      <c r="AZ529">
        <v>139.5</v>
      </c>
      <c r="BA529">
        <v>133.90559999999999</v>
      </c>
      <c r="BB529">
        <v>134.97999999999999</v>
      </c>
      <c r="BC529">
        <v>5933237</v>
      </c>
      <c r="BE529" s="1">
        <v>45695</v>
      </c>
      <c r="BF529">
        <v>247.5</v>
      </c>
      <c r="BG529">
        <v>250.5</v>
      </c>
      <c r="BH529">
        <v>246.1</v>
      </c>
      <c r="BI529">
        <v>246.24</v>
      </c>
      <c r="BJ529">
        <v>3434762</v>
      </c>
      <c r="BL529" s="1">
        <v>45695</v>
      </c>
      <c r="BM529">
        <v>353.99</v>
      </c>
      <c r="BN529">
        <v>354.32</v>
      </c>
      <c r="BO529">
        <v>347.39</v>
      </c>
      <c r="BP529">
        <v>347.84</v>
      </c>
      <c r="BQ529">
        <v>480855</v>
      </c>
      <c r="BS529" s="1">
        <v>45695</v>
      </c>
      <c r="BT529">
        <v>605.07000000000005</v>
      </c>
      <c r="BU529">
        <v>606.30700000000002</v>
      </c>
      <c r="BV529">
        <v>598.25099999999998</v>
      </c>
      <c r="BW529">
        <v>598.96900000000005</v>
      </c>
      <c r="BX529">
        <v>50941255</v>
      </c>
    </row>
    <row r="530" spans="1:76" x14ac:dyDescent="0.45">
      <c r="A530" s="1">
        <v>45698</v>
      </c>
      <c r="B530">
        <v>718.56</v>
      </c>
      <c r="C530">
        <v>721.2</v>
      </c>
      <c r="D530">
        <v>711.33</v>
      </c>
      <c r="E530">
        <v>717.4</v>
      </c>
      <c r="F530">
        <v>12904317</v>
      </c>
      <c r="H530" s="1">
        <v>45698</v>
      </c>
      <c r="I530">
        <v>230.54499999999999</v>
      </c>
      <c r="J530">
        <v>233.92</v>
      </c>
      <c r="K530">
        <v>229.2</v>
      </c>
      <c r="L530">
        <v>233.14</v>
      </c>
      <c r="M530">
        <v>35419926</v>
      </c>
      <c r="O530" s="1">
        <v>45698</v>
      </c>
      <c r="P530">
        <v>187.35</v>
      </c>
      <c r="Q530">
        <v>188.2</v>
      </c>
      <c r="R530">
        <v>185.86</v>
      </c>
      <c r="S530">
        <v>186.47</v>
      </c>
      <c r="T530">
        <v>23105649</v>
      </c>
      <c r="V530" s="1">
        <v>45698</v>
      </c>
      <c r="W530">
        <v>439.25</v>
      </c>
      <c r="X530">
        <v>453.37</v>
      </c>
      <c r="Y530">
        <v>439</v>
      </c>
      <c r="Z530">
        <v>451.1</v>
      </c>
      <c r="AA530">
        <v>3946729</v>
      </c>
      <c r="AC530" s="1">
        <v>45698</v>
      </c>
      <c r="AD530">
        <v>327.92</v>
      </c>
      <c r="AE530">
        <v>331.75</v>
      </c>
      <c r="AF530">
        <v>326.64999999999998</v>
      </c>
      <c r="AG530">
        <v>327.2</v>
      </c>
      <c r="AH530">
        <v>5981915</v>
      </c>
      <c r="AJ530" s="1">
        <v>45698</v>
      </c>
      <c r="AK530">
        <v>203.25800000000001</v>
      </c>
      <c r="AL530">
        <v>206.619</v>
      </c>
      <c r="AM530">
        <v>202.25</v>
      </c>
      <c r="AN530">
        <v>204.36199999999999</v>
      </c>
      <c r="AO530">
        <v>5874285</v>
      </c>
      <c r="AQ530" s="1">
        <v>45698</v>
      </c>
      <c r="AR530">
        <v>196.596</v>
      </c>
      <c r="AS530">
        <v>197.55699999999999</v>
      </c>
      <c r="AT530">
        <v>194.34899999999999</v>
      </c>
      <c r="AU530">
        <v>194.64500000000001</v>
      </c>
      <c r="AV530">
        <v>4843158</v>
      </c>
      <c r="AX530" s="1">
        <v>45698</v>
      </c>
      <c r="AY530">
        <v>136.30000000000001</v>
      </c>
      <c r="AZ530">
        <v>136.36000000000001</v>
      </c>
      <c r="BA530">
        <v>133.16</v>
      </c>
      <c r="BB530">
        <v>135.24</v>
      </c>
      <c r="BC530">
        <v>4760053</v>
      </c>
      <c r="BE530" s="1">
        <v>45698</v>
      </c>
      <c r="BF530">
        <v>254.92500000000001</v>
      </c>
      <c r="BG530">
        <v>256.48</v>
      </c>
      <c r="BH530">
        <v>251.25</v>
      </c>
      <c r="BI530">
        <v>255.83</v>
      </c>
      <c r="BJ530">
        <v>4887564</v>
      </c>
      <c r="BL530" s="1">
        <v>45698</v>
      </c>
      <c r="BM530">
        <v>351.87</v>
      </c>
      <c r="BN530">
        <v>351.87</v>
      </c>
      <c r="BO530">
        <v>342.52499999999998</v>
      </c>
      <c r="BP530">
        <v>343.73</v>
      </c>
      <c r="BQ530">
        <v>866950</v>
      </c>
      <c r="BS530" s="1">
        <v>45698</v>
      </c>
      <c r="BT530">
        <v>602.21900000000005</v>
      </c>
      <c r="BU530">
        <v>603.68399999999997</v>
      </c>
      <c r="BV530">
        <v>600.93299999999999</v>
      </c>
      <c r="BW530">
        <v>603.03599999999994</v>
      </c>
      <c r="BX530">
        <v>26127051</v>
      </c>
    </row>
    <row r="531" spans="1:76" x14ac:dyDescent="0.45">
      <c r="A531" s="1">
        <v>45699</v>
      </c>
      <c r="B531">
        <v>713.32</v>
      </c>
      <c r="C531">
        <v>723.66</v>
      </c>
      <c r="D531">
        <v>710.04</v>
      </c>
      <c r="E531">
        <v>719.8</v>
      </c>
      <c r="F531">
        <v>12997959</v>
      </c>
      <c r="H531" s="1">
        <v>45699</v>
      </c>
      <c r="I531">
        <v>231.92</v>
      </c>
      <c r="J531">
        <v>233.44</v>
      </c>
      <c r="K531">
        <v>230.13</v>
      </c>
      <c r="L531">
        <v>232.76</v>
      </c>
      <c r="M531">
        <v>23713726</v>
      </c>
      <c r="O531" s="1">
        <v>45699</v>
      </c>
      <c r="P531">
        <v>185.03</v>
      </c>
      <c r="Q531">
        <v>186.94</v>
      </c>
      <c r="R531">
        <v>184.28</v>
      </c>
      <c r="S531">
        <v>185.32</v>
      </c>
      <c r="T531">
        <v>21239519</v>
      </c>
      <c r="V531" s="1">
        <v>45699</v>
      </c>
      <c r="W531">
        <v>449</v>
      </c>
      <c r="X531">
        <v>461.54899999999998</v>
      </c>
      <c r="Y531">
        <v>448.29</v>
      </c>
      <c r="Z531">
        <v>458.82</v>
      </c>
      <c r="AA531">
        <v>3256999</v>
      </c>
      <c r="AC531" s="1">
        <v>45699</v>
      </c>
      <c r="AD531">
        <v>324.5</v>
      </c>
      <c r="AE531">
        <v>326.44</v>
      </c>
      <c r="AF531">
        <v>321.26</v>
      </c>
      <c r="AG531">
        <v>324.39999999999998</v>
      </c>
      <c r="AH531">
        <v>5455939</v>
      </c>
      <c r="AJ531" s="1">
        <v>45699</v>
      </c>
      <c r="AK531">
        <v>204</v>
      </c>
      <c r="AL531">
        <v>204.273</v>
      </c>
      <c r="AM531">
        <v>200.78800000000001</v>
      </c>
      <c r="AN531">
        <v>201.81</v>
      </c>
      <c r="AO531">
        <v>5079845</v>
      </c>
      <c r="AQ531" s="1">
        <v>45699</v>
      </c>
      <c r="AR531">
        <v>193.95599999999999</v>
      </c>
      <c r="AS531">
        <v>195.37</v>
      </c>
      <c r="AT531">
        <v>192.67</v>
      </c>
      <c r="AU531">
        <v>194.00700000000001</v>
      </c>
      <c r="AV531">
        <v>4478570</v>
      </c>
      <c r="AX531" s="1">
        <v>45699</v>
      </c>
      <c r="AY531">
        <v>134.91</v>
      </c>
      <c r="AZ531">
        <v>136.25</v>
      </c>
      <c r="BA531">
        <v>134.09</v>
      </c>
      <c r="BB531">
        <v>134.52000000000001</v>
      </c>
      <c r="BC531">
        <v>4042978</v>
      </c>
      <c r="BE531" s="1">
        <v>45699</v>
      </c>
      <c r="BF531">
        <v>255.11500000000001</v>
      </c>
      <c r="BG531">
        <v>259.45999999999998</v>
      </c>
      <c r="BH531">
        <v>253.35</v>
      </c>
      <c r="BI531">
        <v>258.7</v>
      </c>
      <c r="BJ531">
        <v>2598224</v>
      </c>
      <c r="BL531" s="1">
        <v>45699</v>
      </c>
      <c r="BM531">
        <v>340.24</v>
      </c>
      <c r="BN531">
        <v>351.5</v>
      </c>
      <c r="BO531">
        <v>340.24</v>
      </c>
      <c r="BP531">
        <v>350.92</v>
      </c>
      <c r="BQ531">
        <v>612961</v>
      </c>
      <c r="BS531" s="1">
        <v>45699</v>
      </c>
      <c r="BT531">
        <v>600.74300000000005</v>
      </c>
      <c r="BU531">
        <v>604.04300000000001</v>
      </c>
      <c r="BV531">
        <v>600.62400000000002</v>
      </c>
      <c r="BW531">
        <v>603.495</v>
      </c>
      <c r="BX531">
        <v>30147131</v>
      </c>
    </row>
    <row r="532" spans="1:76" x14ac:dyDescent="0.45">
      <c r="A532" s="1">
        <v>45700</v>
      </c>
      <c r="B532">
        <v>715.3</v>
      </c>
      <c r="C532">
        <v>727.1</v>
      </c>
      <c r="D532">
        <v>712.6</v>
      </c>
      <c r="E532">
        <v>725.38</v>
      </c>
      <c r="F532">
        <v>12016517</v>
      </c>
      <c r="H532" s="1">
        <v>45700</v>
      </c>
      <c r="I532">
        <v>230.46</v>
      </c>
      <c r="J532">
        <v>231.18</v>
      </c>
      <c r="K532">
        <v>228.16</v>
      </c>
      <c r="L532">
        <v>228.93</v>
      </c>
      <c r="M532">
        <v>32285249</v>
      </c>
      <c r="O532" s="1">
        <v>45700</v>
      </c>
      <c r="P532">
        <v>183.22</v>
      </c>
      <c r="Q532">
        <v>185.11</v>
      </c>
      <c r="R532">
        <v>181.83</v>
      </c>
      <c r="S532">
        <v>183.61</v>
      </c>
      <c r="T532">
        <v>22072559</v>
      </c>
      <c r="V532" s="1">
        <v>45700</v>
      </c>
      <c r="W532">
        <v>458</v>
      </c>
      <c r="X532">
        <v>463</v>
      </c>
      <c r="Y532">
        <v>451.3</v>
      </c>
      <c r="Z532">
        <v>462.76</v>
      </c>
      <c r="AA532">
        <v>3308534</v>
      </c>
      <c r="AC532" s="1">
        <v>45700</v>
      </c>
      <c r="AD532">
        <v>319.31</v>
      </c>
      <c r="AE532">
        <v>327</v>
      </c>
      <c r="AF532">
        <v>316.97000000000003</v>
      </c>
      <c r="AG532">
        <v>326.12</v>
      </c>
      <c r="AH532">
        <v>5643373</v>
      </c>
      <c r="AJ532" s="1">
        <v>45700</v>
      </c>
      <c r="AK532">
        <v>199.25</v>
      </c>
      <c r="AL532">
        <v>199.684</v>
      </c>
      <c r="AM532">
        <v>196</v>
      </c>
      <c r="AN532">
        <v>196.48</v>
      </c>
      <c r="AO532">
        <v>8388245</v>
      </c>
      <c r="AQ532" s="1">
        <v>45700</v>
      </c>
      <c r="AR532">
        <v>193.20099999999999</v>
      </c>
      <c r="AS532">
        <v>198.89099999999999</v>
      </c>
      <c r="AT532">
        <v>193.20099999999999</v>
      </c>
      <c r="AU532">
        <v>198.791</v>
      </c>
      <c r="AV532">
        <v>5026120</v>
      </c>
      <c r="AX532" s="1">
        <v>45700</v>
      </c>
      <c r="AY532">
        <v>133.07</v>
      </c>
      <c r="AZ532">
        <v>141.19999999999999</v>
      </c>
      <c r="BA532">
        <v>132.79</v>
      </c>
      <c r="BB532">
        <v>140.52000000000001</v>
      </c>
      <c r="BC532">
        <v>6147194</v>
      </c>
      <c r="BE532" s="1">
        <v>45700</v>
      </c>
      <c r="BF532">
        <v>256.39</v>
      </c>
      <c r="BG532">
        <v>259.58999999999997</v>
      </c>
      <c r="BH532">
        <v>255.16</v>
      </c>
      <c r="BI532">
        <v>255.28</v>
      </c>
      <c r="BJ532">
        <v>3220033</v>
      </c>
      <c r="BL532" s="1">
        <v>45700</v>
      </c>
      <c r="BM532">
        <v>347.12</v>
      </c>
      <c r="BN532">
        <v>355.57</v>
      </c>
      <c r="BO532">
        <v>346.17</v>
      </c>
      <c r="BP532">
        <v>354.56</v>
      </c>
      <c r="BQ532">
        <v>762890</v>
      </c>
      <c r="BS532" s="1">
        <v>45700</v>
      </c>
      <c r="BT532">
        <v>597.40300000000002</v>
      </c>
      <c r="BU532">
        <v>602.73699999999997</v>
      </c>
      <c r="BV532">
        <v>596.71500000000003</v>
      </c>
      <c r="BW532">
        <v>601.55100000000004</v>
      </c>
      <c r="BX532">
        <v>45211635</v>
      </c>
    </row>
    <row r="533" spans="1:76" x14ac:dyDescent="0.45">
      <c r="A533" s="1">
        <v>45701</v>
      </c>
      <c r="B533">
        <v>721.51969999999994</v>
      </c>
      <c r="C533">
        <v>729</v>
      </c>
      <c r="D533">
        <v>718.04</v>
      </c>
      <c r="E533">
        <v>728.56</v>
      </c>
      <c r="F533">
        <v>12569064</v>
      </c>
      <c r="H533" s="1">
        <v>45701</v>
      </c>
      <c r="I533">
        <v>228.85</v>
      </c>
      <c r="J533">
        <v>230.42</v>
      </c>
      <c r="K533">
        <v>227.52</v>
      </c>
      <c r="L533">
        <v>230.37</v>
      </c>
      <c r="M533">
        <v>31346512</v>
      </c>
      <c r="O533" s="1">
        <v>45701</v>
      </c>
      <c r="P533">
        <v>184.32</v>
      </c>
      <c r="Q533">
        <v>186.28</v>
      </c>
      <c r="R533">
        <v>183.14</v>
      </c>
      <c r="S533">
        <v>186.14</v>
      </c>
      <c r="T533">
        <v>21402523</v>
      </c>
      <c r="V533" s="1">
        <v>45701</v>
      </c>
      <c r="W533">
        <v>465.21</v>
      </c>
      <c r="X533">
        <v>465.69990000000001</v>
      </c>
      <c r="Y533">
        <v>457.03</v>
      </c>
      <c r="Z533">
        <v>459.22</v>
      </c>
      <c r="AA533">
        <v>2794395</v>
      </c>
      <c r="AC533" s="1">
        <v>45701</v>
      </c>
      <c r="AD533">
        <v>326.2</v>
      </c>
      <c r="AE533">
        <v>330.34730000000002</v>
      </c>
      <c r="AF533">
        <v>323.22000000000003</v>
      </c>
      <c r="AG533">
        <v>329.85</v>
      </c>
      <c r="AH533">
        <v>4312066</v>
      </c>
      <c r="AJ533" s="1">
        <v>45701</v>
      </c>
      <c r="AK533">
        <v>196.55500000000001</v>
      </c>
      <c r="AL533">
        <v>198.4</v>
      </c>
      <c r="AM533">
        <v>194.096</v>
      </c>
      <c r="AN533">
        <v>197.89599999999999</v>
      </c>
      <c r="AO533">
        <v>7817130</v>
      </c>
      <c r="AQ533" s="1">
        <v>45701</v>
      </c>
      <c r="AR533">
        <v>200.428</v>
      </c>
      <c r="AS533">
        <v>201.20699999999999</v>
      </c>
      <c r="AT533">
        <v>197.45099999999999</v>
      </c>
      <c r="AU533">
        <v>198.41800000000001</v>
      </c>
      <c r="AV533">
        <v>5669443</v>
      </c>
      <c r="AX533" s="1">
        <v>45701</v>
      </c>
      <c r="AY533">
        <v>139.63999999999999</v>
      </c>
      <c r="AZ533">
        <v>141.94</v>
      </c>
      <c r="BA533">
        <v>138.76</v>
      </c>
      <c r="BB533">
        <v>141.04</v>
      </c>
      <c r="BC533">
        <v>12745328</v>
      </c>
      <c r="BE533" s="1">
        <v>45701</v>
      </c>
      <c r="BF533">
        <v>255.05</v>
      </c>
      <c r="BG533">
        <v>266</v>
      </c>
      <c r="BH533">
        <v>255</v>
      </c>
      <c r="BI533">
        <v>265.08</v>
      </c>
      <c r="BJ533">
        <v>3859940</v>
      </c>
      <c r="BL533" s="1">
        <v>45701</v>
      </c>
      <c r="BM533">
        <v>356.98</v>
      </c>
      <c r="BN533">
        <v>364.92</v>
      </c>
      <c r="BO533">
        <v>355.81</v>
      </c>
      <c r="BP533">
        <v>360.77</v>
      </c>
      <c r="BQ533">
        <v>728149</v>
      </c>
      <c r="BS533" s="1">
        <v>45701</v>
      </c>
      <c r="BT533">
        <v>602.66800000000001</v>
      </c>
      <c r="BU533">
        <v>608.11099999999999</v>
      </c>
      <c r="BV533">
        <v>601.39099999999996</v>
      </c>
      <c r="BW533">
        <v>607.90200000000004</v>
      </c>
      <c r="BX533">
        <v>41044361</v>
      </c>
    </row>
    <row r="534" spans="1:76" x14ac:dyDescent="0.45">
      <c r="A534" s="1">
        <v>45702</v>
      </c>
      <c r="B534">
        <v>726.14</v>
      </c>
      <c r="C534">
        <v>740.91</v>
      </c>
      <c r="D534">
        <v>725.62</v>
      </c>
      <c r="E534">
        <v>736.67</v>
      </c>
      <c r="F534">
        <v>16901249</v>
      </c>
      <c r="H534" s="1">
        <v>45702</v>
      </c>
      <c r="I534">
        <v>229.2</v>
      </c>
      <c r="J534">
        <v>229.89</v>
      </c>
      <c r="K534">
        <v>227.23</v>
      </c>
      <c r="L534">
        <v>228.68</v>
      </c>
      <c r="M534">
        <v>27031084</v>
      </c>
      <c r="O534" s="1">
        <v>45702</v>
      </c>
      <c r="P534">
        <v>185.05500000000001</v>
      </c>
      <c r="Q534">
        <v>186.4</v>
      </c>
      <c r="R534">
        <v>184.32</v>
      </c>
      <c r="S534">
        <v>185.23</v>
      </c>
      <c r="T534">
        <v>20448437</v>
      </c>
      <c r="V534" s="1">
        <v>45702</v>
      </c>
      <c r="W534">
        <v>463.35</v>
      </c>
      <c r="X534">
        <v>464.99</v>
      </c>
      <c r="Y534">
        <v>458</v>
      </c>
      <c r="Z534">
        <v>460.16</v>
      </c>
      <c r="AA534">
        <v>2622973</v>
      </c>
      <c r="AC534" s="1">
        <v>45702</v>
      </c>
      <c r="AD534">
        <v>327.64999999999998</v>
      </c>
      <c r="AE534">
        <v>328.5</v>
      </c>
      <c r="AF534">
        <v>322.62</v>
      </c>
      <c r="AG534">
        <v>326.54000000000002</v>
      </c>
      <c r="AH534">
        <v>5879716</v>
      </c>
      <c r="AJ534" s="1">
        <v>45702</v>
      </c>
      <c r="AK534">
        <v>196.375</v>
      </c>
      <c r="AL534">
        <v>197.8</v>
      </c>
      <c r="AM534">
        <v>193.32</v>
      </c>
      <c r="AN534">
        <v>197.32599999999999</v>
      </c>
      <c r="AO534">
        <v>7517095</v>
      </c>
      <c r="AQ534" s="1">
        <v>45702</v>
      </c>
      <c r="AR534">
        <v>201.459</v>
      </c>
      <c r="AS534">
        <v>201.459</v>
      </c>
      <c r="AT534">
        <v>197.10499999999999</v>
      </c>
      <c r="AU534">
        <v>199.833</v>
      </c>
      <c r="AV534">
        <v>5113134</v>
      </c>
      <c r="AX534" s="1">
        <v>45702</v>
      </c>
      <c r="AY534">
        <v>158.185</v>
      </c>
      <c r="AZ534">
        <v>163.93</v>
      </c>
      <c r="BA534">
        <v>156.93</v>
      </c>
      <c r="BB534">
        <v>161.41999999999999</v>
      </c>
      <c r="BC534">
        <v>21649318</v>
      </c>
      <c r="BE534" s="1">
        <v>45702</v>
      </c>
      <c r="BF534">
        <v>266.69</v>
      </c>
      <c r="BG534">
        <v>271.41000000000003</v>
      </c>
      <c r="BH534">
        <v>264.39999999999998</v>
      </c>
      <c r="BI534">
        <v>270.815</v>
      </c>
      <c r="BJ534">
        <v>4835552</v>
      </c>
      <c r="BL534" s="1">
        <v>45702</v>
      </c>
      <c r="BM534">
        <v>362</v>
      </c>
      <c r="BN534">
        <v>364.03</v>
      </c>
      <c r="BO534">
        <v>359.77</v>
      </c>
      <c r="BP534">
        <v>360.27</v>
      </c>
      <c r="BQ534">
        <v>671838</v>
      </c>
      <c r="BS534" s="1">
        <v>45702</v>
      </c>
      <c r="BT534">
        <v>608.11099999999999</v>
      </c>
      <c r="BU534">
        <v>609.15800000000002</v>
      </c>
      <c r="BV534">
        <v>607.24400000000003</v>
      </c>
      <c r="BW534">
        <v>607.87199999999996</v>
      </c>
      <c r="BX534">
        <v>26991377</v>
      </c>
    </row>
    <row r="535" spans="1:76" x14ac:dyDescent="0.45">
      <c r="A535" s="1">
        <v>45706</v>
      </c>
      <c r="B535">
        <v>736</v>
      </c>
      <c r="C535">
        <v>737</v>
      </c>
      <c r="D535">
        <v>706.44</v>
      </c>
      <c r="E535">
        <v>716.37</v>
      </c>
      <c r="F535">
        <v>21938703</v>
      </c>
      <c r="H535" s="1">
        <v>45706</v>
      </c>
      <c r="I535">
        <v>228.82</v>
      </c>
      <c r="J535">
        <v>229.3</v>
      </c>
      <c r="K535">
        <v>223.72</v>
      </c>
      <c r="L535">
        <v>226.65</v>
      </c>
      <c r="M535">
        <v>42975133</v>
      </c>
      <c r="O535" s="1">
        <v>45706</v>
      </c>
      <c r="P535">
        <v>185.6</v>
      </c>
      <c r="Q535">
        <v>185.96</v>
      </c>
      <c r="R535">
        <v>181.74</v>
      </c>
      <c r="S535">
        <v>183.77</v>
      </c>
      <c r="T535">
        <v>29916675</v>
      </c>
      <c r="V535" s="1">
        <v>45706</v>
      </c>
      <c r="W535">
        <v>462.65</v>
      </c>
      <c r="X535">
        <v>464.33</v>
      </c>
      <c r="Y535">
        <v>453.07</v>
      </c>
      <c r="Z535">
        <v>464.11</v>
      </c>
      <c r="AA535">
        <v>2973775</v>
      </c>
      <c r="AC535" s="1">
        <v>45706</v>
      </c>
      <c r="AD535">
        <v>328.59</v>
      </c>
      <c r="AE535">
        <v>329.16</v>
      </c>
      <c r="AF535">
        <v>323</v>
      </c>
      <c r="AG535">
        <v>328.96</v>
      </c>
      <c r="AH535">
        <v>5262109</v>
      </c>
      <c r="AJ535" s="1">
        <v>45706</v>
      </c>
      <c r="AK535">
        <v>197.54900000000001</v>
      </c>
      <c r="AL535">
        <v>199.50800000000001</v>
      </c>
      <c r="AM535">
        <v>194.8</v>
      </c>
      <c r="AN535">
        <v>199.49600000000001</v>
      </c>
      <c r="AO535">
        <v>8363460</v>
      </c>
      <c r="AQ535" s="1">
        <v>45706</v>
      </c>
      <c r="AR535">
        <v>202.37200000000001</v>
      </c>
      <c r="AS535">
        <v>204.61</v>
      </c>
      <c r="AT535">
        <v>200.464</v>
      </c>
      <c r="AU535">
        <v>203.69399999999999</v>
      </c>
      <c r="AV535">
        <v>7017985</v>
      </c>
      <c r="AX535" s="1">
        <v>45706</v>
      </c>
      <c r="AY535">
        <v>161.04</v>
      </c>
      <c r="AZ535">
        <v>162.5761</v>
      </c>
      <c r="BA535">
        <v>158.07</v>
      </c>
      <c r="BB535">
        <v>160.6</v>
      </c>
      <c r="BC535">
        <v>8144501</v>
      </c>
      <c r="BE535" s="1">
        <v>45706</v>
      </c>
      <c r="BF535">
        <v>270</v>
      </c>
      <c r="BG535">
        <v>270.74880000000002</v>
      </c>
      <c r="BH535">
        <v>262.55</v>
      </c>
      <c r="BI535">
        <v>263.20999999999998</v>
      </c>
      <c r="BJ535">
        <v>3879310</v>
      </c>
      <c r="BL535" s="1">
        <v>45706</v>
      </c>
      <c r="BM535">
        <v>360.44</v>
      </c>
      <c r="BN535">
        <v>363.25</v>
      </c>
      <c r="BO535">
        <v>353.82190000000003</v>
      </c>
      <c r="BP535">
        <v>361.74</v>
      </c>
      <c r="BQ535">
        <v>616560</v>
      </c>
      <c r="BS535" s="1">
        <v>45706</v>
      </c>
      <c r="BT535">
        <v>609.048</v>
      </c>
      <c r="BU535">
        <v>609.65700000000004</v>
      </c>
      <c r="BV535">
        <v>606.55600000000004</v>
      </c>
      <c r="BW535">
        <v>609.65700000000004</v>
      </c>
      <c r="BX535">
        <v>26829473</v>
      </c>
    </row>
    <row r="536" spans="1:76" x14ac:dyDescent="0.45">
      <c r="A536" s="1">
        <v>45707</v>
      </c>
      <c r="B536">
        <v>704.09500000000003</v>
      </c>
      <c r="C536">
        <v>707</v>
      </c>
      <c r="D536">
        <v>695.39</v>
      </c>
      <c r="E536">
        <v>703.77</v>
      </c>
      <c r="F536">
        <v>17535480</v>
      </c>
      <c r="H536" s="1">
        <v>45707</v>
      </c>
      <c r="I536">
        <v>225.52</v>
      </c>
      <c r="J536">
        <v>226.83</v>
      </c>
      <c r="K536">
        <v>223.71</v>
      </c>
      <c r="L536">
        <v>226.63</v>
      </c>
      <c r="M536">
        <v>28566709</v>
      </c>
      <c r="O536" s="1">
        <v>45707</v>
      </c>
      <c r="P536">
        <v>184.07</v>
      </c>
      <c r="Q536">
        <v>185.46</v>
      </c>
      <c r="R536">
        <v>183.59</v>
      </c>
      <c r="S536">
        <v>185.27</v>
      </c>
      <c r="T536">
        <v>19549396</v>
      </c>
      <c r="V536" s="1">
        <v>45707</v>
      </c>
      <c r="W536">
        <v>463.61</v>
      </c>
      <c r="X536">
        <v>463.61</v>
      </c>
      <c r="Y536">
        <v>455.32</v>
      </c>
      <c r="Z536">
        <v>456.99</v>
      </c>
      <c r="AA536">
        <v>2965546</v>
      </c>
      <c r="AC536" s="1">
        <v>45707</v>
      </c>
      <c r="AD536">
        <v>329.74</v>
      </c>
      <c r="AE536">
        <v>329.74</v>
      </c>
      <c r="AF536">
        <v>322.87</v>
      </c>
      <c r="AG536">
        <v>324.52999999999997</v>
      </c>
      <c r="AH536">
        <v>5012019</v>
      </c>
      <c r="AJ536" s="1">
        <v>45707</v>
      </c>
      <c r="AK536">
        <v>199.464</v>
      </c>
      <c r="AL536">
        <v>200.56899999999999</v>
      </c>
      <c r="AM536">
        <v>195.13399999999999</v>
      </c>
      <c r="AN536">
        <v>197.428</v>
      </c>
      <c r="AO536">
        <v>8687700</v>
      </c>
      <c r="AQ536" s="1">
        <v>45707</v>
      </c>
      <c r="AR536">
        <v>204.75200000000001</v>
      </c>
      <c r="AS536">
        <v>204.75200000000001</v>
      </c>
      <c r="AT536">
        <v>199.77799999999999</v>
      </c>
      <c r="AU536">
        <v>202.45400000000001</v>
      </c>
      <c r="AV536">
        <v>4725928</v>
      </c>
      <c r="AX536" s="1">
        <v>45707</v>
      </c>
      <c r="AY536">
        <v>160</v>
      </c>
      <c r="AZ536">
        <v>160</v>
      </c>
      <c r="BA536">
        <v>155.21</v>
      </c>
      <c r="BB536">
        <v>157.97999999999999</v>
      </c>
      <c r="BC536">
        <v>6906074</v>
      </c>
      <c r="BE536" s="1">
        <v>45707</v>
      </c>
      <c r="BF536">
        <v>262.7</v>
      </c>
      <c r="BG536">
        <v>264.25</v>
      </c>
      <c r="BH536">
        <v>259.83</v>
      </c>
      <c r="BI536">
        <v>263.35000000000002</v>
      </c>
      <c r="BJ536">
        <v>3788019</v>
      </c>
      <c r="BL536" s="1">
        <v>45707</v>
      </c>
      <c r="BM536">
        <v>361.92</v>
      </c>
      <c r="BN536">
        <v>365</v>
      </c>
      <c r="BO536">
        <v>359.7</v>
      </c>
      <c r="BP536">
        <v>361.58</v>
      </c>
      <c r="BQ536">
        <v>1040755</v>
      </c>
      <c r="BS536" s="1">
        <v>45707</v>
      </c>
      <c r="BT536">
        <v>608.25099999999998</v>
      </c>
      <c r="BU536">
        <v>611.39099999999996</v>
      </c>
      <c r="BV536">
        <v>607.73199999999997</v>
      </c>
      <c r="BW536">
        <v>611.09199999999998</v>
      </c>
      <c r="BX536">
        <v>31104333</v>
      </c>
    </row>
    <row r="537" spans="1:76" x14ac:dyDescent="0.45">
      <c r="A537" s="1">
        <v>45708</v>
      </c>
      <c r="B537">
        <v>697.27499999999998</v>
      </c>
      <c r="C537">
        <v>705.63</v>
      </c>
      <c r="D537">
        <v>693.64</v>
      </c>
      <c r="E537">
        <v>694.84</v>
      </c>
      <c r="F537">
        <v>12587408</v>
      </c>
      <c r="H537" s="1">
        <v>45708</v>
      </c>
      <c r="I537">
        <v>224.77500000000001</v>
      </c>
      <c r="J537">
        <v>225.13</v>
      </c>
      <c r="K537">
        <v>221.81</v>
      </c>
      <c r="L537">
        <v>222.88</v>
      </c>
      <c r="M537">
        <v>30001665</v>
      </c>
      <c r="O537" s="1">
        <v>45708</v>
      </c>
      <c r="P537">
        <v>184.8</v>
      </c>
      <c r="Q537">
        <v>185.31</v>
      </c>
      <c r="R537">
        <v>182.72</v>
      </c>
      <c r="S537">
        <v>184.56</v>
      </c>
      <c r="T537">
        <v>20441462</v>
      </c>
      <c r="V537" s="1">
        <v>45708</v>
      </c>
      <c r="W537">
        <v>457.44</v>
      </c>
      <c r="X537">
        <v>461</v>
      </c>
      <c r="Y537">
        <v>451.57</v>
      </c>
      <c r="Z537">
        <v>454.69</v>
      </c>
      <c r="AA537">
        <v>2337598</v>
      </c>
      <c r="AC537" s="1">
        <v>45708</v>
      </c>
      <c r="AD537">
        <v>322.24</v>
      </c>
      <c r="AE537">
        <v>324.45</v>
      </c>
      <c r="AF537">
        <v>318.20999999999998</v>
      </c>
      <c r="AG537">
        <v>318.43</v>
      </c>
      <c r="AH537">
        <v>6393050</v>
      </c>
      <c r="AJ537" s="1">
        <v>45708</v>
      </c>
      <c r="AK537">
        <v>196</v>
      </c>
      <c r="AL537">
        <v>196.11600000000001</v>
      </c>
      <c r="AM537">
        <v>191.774</v>
      </c>
      <c r="AN537">
        <v>193.596</v>
      </c>
      <c r="AO537">
        <v>6756230</v>
      </c>
      <c r="AQ537" s="1">
        <v>45708</v>
      </c>
      <c r="AR537">
        <v>202.43</v>
      </c>
      <c r="AS537">
        <v>202.43</v>
      </c>
      <c r="AT537">
        <v>197.11500000000001</v>
      </c>
      <c r="AU537">
        <v>198.79599999999999</v>
      </c>
      <c r="AV537">
        <v>7613800</v>
      </c>
      <c r="AX537" s="1">
        <v>45708</v>
      </c>
      <c r="AY537">
        <v>156.32</v>
      </c>
      <c r="AZ537">
        <v>157.75</v>
      </c>
      <c r="BA537">
        <v>152.47</v>
      </c>
      <c r="BB537">
        <v>155.31</v>
      </c>
      <c r="BC537">
        <v>5099655</v>
      </c>
      <c r="BE537" s="1">
        <v>45708</v>
      </c>
      <c r="BF537">
        <v>263</v>
      </c>
      <c r="BG537">
        <v>265.745</v>
      </c>
      <c r="BH537">
        <v>262.16000000000003</v>
      </c>
      <c r="BI537">
        <v>265.39999999999998</v>
      </c>
      <c r="BJ537">
        <v>2795066</v>
      </c>
      <c r="BL537" s="1">
        <v>45708</v>
      </c>
      <c r="BM537">
        <v>359.23</v>
      </c>
      <c r="BN537">
        <v>363.94</v>
      </c>
      <c r="BO537">
        <v>356.6506</v>
      </c>
      <c r="BP537">
        <v>363.01</v>
      </c>
      <c r="BQ537">
        <v>692245</v>
      </c>
      <c r="BS537" s="1">
        <v>45708</v>
      </c>
      <c r="BT537">
        <v>609.70600000000002</v>
      </c>
      <c r="BU537">
        <v>609.85</v>
      </c>
      <c r="BV537">
        <v>605.20000000000005</v>
      </c>
      <c r="BW537">
        <v>608.54999999999995</v>
      </c>
      <c r="BX537">
        <v>36663932</v>
      </c>
    </row>
    <row r="538" spans="1:76" x14ac:dyDescent="0.45">
      <c r="A538" s="1">
        <v>45709</v>
      </c>
      <c r="B538">
        <v>696.58</v>
      </c>
      <c r="C538">
        <v>703.87</v>
      </c>
      <c r="D538">
        <v>682.36</v>
      </c>
      <c r="E538">
        <v>683.55</v>
      </c>
      <c r="F538">
        <v>15660355</v>
      </c>
      <c r="H538" s="1">
        <v>45709</v>
      </c>
      <c r="I538">
        <v>223.28</v>
      </c>
      <c r="J538">
        <v>223.31</v>
      </c>
      <c r="K538">
        <v>214.74</v>
      </c>
      <c r="L538">
        <v>216.58</v>
      </c>
      <c r="M538">
        <v>55323850</v>
      </c>
      <c r="O538" s="1">
        <v>45709</v>
      </c>
      <c r="P538">
        <v>185.15</v>
      </c>
      <c r="Q538">
        <v>185.34</v>
      </c>
      <c r="R538">
        <v>179.08</v>
      </c>
      <c r="S538">
        <v>179.66</v>
      </c>
      <c r="T538">
        <v>35199239</v>
      </c>
      <c r="V538" s="1">
        <v>45709</v>
      </c>
      <c r="W538">
        <v>453.27499999999998</v>
      </c>
      <c r="X538">
        <v>453.75</v>
      </c>
      <c r="Y538">
        <v>440.69</v>
      </c>
      <c r="Z538">
        <v>444.32</v>
      </c>
      <c r="AA538">
        <v>3375996</v>
      </c>
      <c r="AC538" s="1">
        <v>45709</v>
      </c>
      <c r="AD538">
        <v>318.5</v>
      </c>
      <c r="AE538">
        <v>318.97000000000003</v>
      </c>
      <c r="AF538">
        <v>306.86</v>
      </c>
      <c r="AG538">
        <v>309.8</v>
      </c>
      <c r="AH538">
        <v>7353214</v>
      </c>
      <c r="AJ538" s="1">
        <v>45709</v>
      </c>
      <c r="AK538">
        <v>193.08600000000001</v>
      </c>
      <c r="AL538">
        <v>193.4</v>
      </c>
      <c r="AM538">
        <v>186.602</v>
      </c>
      <c r="AN538">
        <v>187.68199999999999</v>
      </c>
      <c r="AO538">
        <v>10021065</v>
      </c>
      <c r="AQ538" s="1">
        <v>45709</v>
      </c>
      <c r="AR538">
        <v>206.53</v>
      </c>
      <c r="AS538">
        <v>209.245</v>
      </c>
      <c r="AT538">
        <v>196.887</v>
      </c>
      <c r="AU538">
        <v>197.703</v>
      </c>
      <c r="AV538">
        <v>18289649</v>
      </c>
      <c r="AX538" s="1">
        <v>45709</v>
      </c>
      <c r="AY538">
        <v>154.565</v>
      </c>
      <c r="AZ538">
        <v>154.565</v>
      </c>
      <c r="BA538">
        <v>145.75</v>
      </c>
      <c r="BB538">
        <v>146.07</v>
      </c>
      <c r="BC538">
        <v>7356423</v>
      </c>
      <c r="BE538" s="1">
        <v>45709</v>
      </c>
      <c r="BF538">
        <v>265.435</v>
      </c>
      <c r="BG538">
        <v>267.66000000000003</v>
      </c>
      <c r="BH538">
        <v>263.5</v>
      </c>
      <c r="BI538">
        <v>265.17</v>
      </c>
      <c r="BJ538">
        <v>3554397</v>
      </c>
      <c r="BL538" s="1">
        <v>45709</v>
      </c>
      <c r="BM538">
        <v>364.48</v>
      </c>
      <c r="BN538">
        <v>364.99</v>
      </c>
      <c r="BO538">
        <v>360.72</v>
      </c>
      <c r="BP538">
        <v>361</v>
      </c>
      <c r="BQ538">
        <v>614200</v>
      </c>
      <c r="BS538" s="1">
        <v>45709</v>
      </c>
      <c r="BT538">
        <v>608.33100000000002</v>
      </c>
      <c r="BU538">
        <v>608.47</v>
      </c>
      <c r="BV538">
        <v>597.673</v>
      </c>
      <c r="BW538">
        <v>598.14099999999996</v>
      </c>
      <c r="BX538">
        <v>76749940</v>
      </c>
    </row>
    <row r="539" spans="1:76" x14ac:dyDescent="0.45">
      <c r="A539" s="1">
        <v>45712</v>
      </c>
      <c r="B539">
        <v>686.28</v>
      </c>
      <c r="C539">
        <v>687.27</v>
      </c>
      <c r="D539">
        <v>662.45</v>
      </c>
      <c r="E539">
        <v>668.12750000000005</v>
      </c>
      <c r="F539">
        <v>15676994</v>
      </c>
      <c r="H539" s="1">
        <v>45712</v>
      </c>
      <c r="I539">
        <v>217.45</v>
      </c>
      <c r="J539">
        <v>217.715</v>
      </c>
      <c r="K539">
        <v>212.42</v>
      </c>
      <c r="L539">
        <v>212.71</v>
      </c>
      <c r="M539">
        <v>42387585</v>
      </c>
      <c r="O539" s="1">
        <v>45712</v>
      </c>
      <c r="P539">
        <v>182.05</v>
      </c>
      <c r="Q539">
        <v>183.12</v>
      </c>
      <c r="R539">
        <v>178.88499999999999</v>
      </c>
      <c r="S539">
        <v>179.32</v>
      </c>
      <c r="T539">
        <v>29854206</v>
      </c>
      <c r="V539" s="1">
        <v>45712</v>
      </c>
      <c r="W539">
        <v>445.11</v>
      </c>
      <c r="X539">
        <v>446.28</v>
      </c>
      <c r="Y539">
        <v>440.91</v>
      </c>
      <c r="Z539">
        <v>444.42</v>
      </c>
      <c r="AA539">
        <v>2807937</v>
      </c>
      <c r="AC539" s="1">
        <v>45712</v>
      </c>
      <c r="AD539">
        <v>311.51</v>
      </c>
      <c r="AE539">
        <v>312.5</v>
      </c>
      <c r="AF539">
        <v>303.52499999999998</v>
      </c>
      <c r="AG539">
        <v>308.32</v>
      </c>
      <c r="AH539">
        <v>6652863</v>
      </c>
      <c r="AJ539" s="1">
        <v>45712</v>
      </c>
      <c r="AK539">
        <v>188.8</v>
      </c>
      <c r="AL539">
        <v>188.9</v>
      </c>
      <c r="AM539">
        <v>182.70599999999999</v>
      </c>
      <c r="AN539">
        <v>185.51599999999999</v>
      </c>
      <c r="AO539">
        <v>8463790</v>
      </c>
      <c r="AQ539" s="1">
        <v>45712</v>
      </c>
      <c r="AR539">
        <v>198.232</v>
      </c>
      <c r="AS539">
        <v>202.15100000000001</v>
      </c>
      <c r="AT539">
        <v>197.99700000000001</v>
      </c>
      <c r="AU539">
        <v>200.059</v>
      </c>
      <c r="AV539">
        <v>8840417</v>
      </c>
      <c r="AX539" s="1">
        <v>45712</v>
      </c>
      <c r="AY539">
        <v>147</v>
      </c>
      <c r="AZ539">
        <v>147.07</v>
      </c>
      <c r="BA539">
        <v>143.88</v>
      </c>
      <c r="BB539">
        <v>144.82</v>
      </c>
      <c r="BC539">
        <v>4478917</v>
      </c>
      <c r="BE539" s="1">
        <v>45712</v>
      </c>
      <c r="BF539">
        <v>267.97000000000003</v>
      </c>
      <c r="BG539">
        <v>273.39999999999998</v>
      </c>
      <c r="BH539">
        <v>267.565</v>
      </c>
      <c r="BI539">
        <v>268.25</v>
      </c>
      <c r="BJ539">
        <v>4141327</v>
      </c>
      <c r="BL539" s="1">
        <v>45712</v>
      </c>
      <c r="BM539">
        <v>365.84</v>
      </c>
      <c r="BN539">
        <v>370.6</v>
      </c>
      <c r="BO539">
        <v>361.28</v>
      </c>
      <c r="BP539">
        <v>365.64</v>
      </c>
      <c r="BQ539">
        <v>1435486</v>
      </c>
      <c r="BS539" s="1">
        <v>45712</v>
      </c>
      <c r="BT539">
        <v>600.21500000000003</v>
      </c>
      <c r="BU539">
        <v>601.22199999999998</v>
      </c>
      <c r="BV539">
        <v>594.702</v>
      </c>
      <c r="BW539">
        <v>595.399</v>
      </c>
      <c r="BX539">
        <v>50889797</v>
      </c>
    </row>
    <row r="540" spans="1:76" x14ac:dyDescent="0.45">
      <c r="A540" s="1">
        <v>45713</v>
      </c>
      <c r="B540">
        <v>665.97199999999998</v>
      </c>
      <c r="C540">
        <v>668</v>
      </c>
      <c r="D540">
        <v>641.86</v>
      </c>
      <c r="E540">
        <v>657.5</v>
      </c>
      <c r="F540">
        <v>20579662</v>
      </c>
      <c r="H540" s="1">
        <v>45713</v>
      </c>
      <c r="I540">
        <v>211.63</v>
      </c>
      <c r="J540">
        <v>213.34</v>
      </c>
      <c r="K540">
        <v>204.16</v>
      </c>
      <c r="L540">
        <v>212.8</v>
      </c>
      <c r="M540">
        <v>58957977</v>
      </c>
      <c r="O540" s="1">
        <v>45713</v>
      </c>
      <c r="P540">
        <v>178.04</v>
      </c>
      <c r="Q540">
        <v>178.74</v>
      </c>
      <c r="R540">
        <v>174.69300000000001</v>
      </c>
      <c r="S540">
        <v>175.42</v>
      </c>
      <c r="T540">
        <v>41913411</v>
      </c>
      <c r="V540" s="1">
        <v>45713</v>
      </c>
      <c r="W540">
        <v>443.47</v>
      </c>
      <c r="X540">
        <v>447.49</v>
      </c>
      <c r="Y540">
        <v>439.17380000000003</v>
      </c>
      <c r="Z540">
        <v>443.41</v>
      </c>
      <c r="AA540">
        <v>2612652</v>
      </c>
      <c r="AC540" s="1">
        <v>45713</v>
      </c>
      <c r="AD540">
        <v>306.25</v>
      </c>
      <c r="AE540">
        <v>308.42</v>
      </c>
      <c r="AF540">
        <v>300.62</v>
      </c>
      <c r="AG540">
        <v>305.88</v>
      </c>
      <c r="AH540">
        <v>7360070</v>
      </c>
      <c r="AJ540" s="1">
        <v>45713</v>
      </c>
      <c r="AK540">
        <v>183.87700000000001</v>
      </c>
      <c r="AL540">
        <v>185.328</v>
      </c>
      <c r="AM540">
        <v>179.642</v>
      </c>
      <c r="AN540">
        <v>184.458</v>
      </c>
      <c r="AO540">
        <v>10721690</v>
      </c>
      <c r="AQ540" s="1">
        <v>45713</v>
      </c>
      <c r="AR540">
        <v>201.63800000000001</v>
      </c>
      <c r="AS540">
        <v>201.63800000000001</v>
      </c>
      <c r="AT540">
        <v>196.16900000000001</v>
      </c>
      <c r="AU540">
        <v>199.41300000000001</v>
      </c>
      <c r="AV540">
        <v>9063491</v>
      </c>
      <c r="AX540" s="1">
        <v>45713</v>
      </c>
      <c r="AY540">
        <v>144.785</v>
      </c>
      <c r="AZ540">
        <v>145.16</v>
      </c>
      <c r="BA540">
        <v>140.4</v>
      </c>
      <c r="BB540">
        <v>141.55000000000001</v>
      </c>
      <c r="BC540">
        <v>6189194</v>
      </c>
      <c r="BE540" s="1">
        <v>45713</v>
      </c>
      <c r="BF540">
        <v>269.23</v>
      </c>
      <c r="BG540">
        <v>272.7</v>
      </c>
      <c r="BH540">
        <v>268.27659999999997</v>
      </c>
      <c r="BI540">
        <v>270.54000000000002</v>
      </c>
      <c r="BJ540">
        <v>3516465</v>
      </c>
      <c r="BL540" s="1">
        <v>45713</v>
      </c>
      <c r="BM540">
        <v>369.93</v>
      </c>
      <c r="BN540">
        <v>372.3</v>
      </c>
      <c r="BO540">
        <v>357.61</v>
      </c>
      <c r="BP540">
        <v>358.73</v>
      </c>
      <c r="BQ540">
        <v>1037679</v>
      </c>
      <c r="BS540" s="1">
        <v>45713</v>
      </c>
      <c r="BT540">
        <v>595.36</v>
      </c>
      <c r="BU540">
        <v>596.09699999999998</v>
      </c>
      <c r="BV540">
        <v>587.79200000000003</v>
      </c>
      <c r="BW540">
        <v>592.45799999999997</v>
      </c>
      <c r="BX540">
        <v>58441699</v>
      </c>
    </row>
    <row r="541" spans="1:76" x14ac:dyDescent="0.45">
      <c r="A541" s="1">
        <v>45714</v>
      </c>
      <c r="B541">
        <v>659.65</v>
      </c>
      <c r="C541">
        <v>683.00779999999997</v>
      </c>
      <c r="D541">
        <v>658</v>
      </c>
      <c r="E541">
        <v>673.7</v>
      </c>
      <c r="F541">
        <v>14488705</v>
      </c>
      <c r="H541" s="1">
        <v>45714</v>
      </c>
      <c r="I541">
        <v>214.94</v>
      </c>
      <c r="J541">
        <v>218.16</v>
      </c>
      <c r="K541">
        <v>213.09</v>
      </c>
      <c r="L541">
        <v>214.35</v>
      </c>
      <c r="M541">
        <v>39120603</v>
      </c>
      <c r="O541" s="1">
        <v>45714</v>
      </c>
      <c r="P541">
        <v>175.07</v>
      </c>
      <c r="Q541">
        <v>176.08</v>
      </c>
      <c r="R541">
        <v>171.58</v>
      </c>
      <c r="S541">
        <v>172.73</v>
      </c>
      <c r="T541">
        <v>35431268</v>
      </c>
      <c r="V541" s="1">
        <v>45714</v>
      </c>
      <c r="W541">
        <v>443.8</v>
      </c>
      <c r="X541">
        <v>447.65</v>
      </c>
      <c r="Y541">
        <v>438.4</v>
      </c>
      <c r="Z541">
        <v>441.5</v>
      </c>
      <c r="AA541">
        <v>1947626</v>
      </c>
      <c r="AC541" s="1">
        <v>45714</v>
      </c>
      <c r="AD541">
        <v>312.8</v>
      </c>
      <c r="AE541">
        <v>313.7</v>
      </c>
      <c r="AF541">
        <v>306.45</v>
      </c>
      <c r="AG541">
        <v>307.33</v>
      </c>
      <c r="AH541">
        <v>12638452</v>
      </c>
      <c r="AJ541" s="1">
        <v>45714</v>
      </c>
      <c r="AK541">
        <v>186</v>
      </c>
      <c r="AL541">
        <v>190.52</v>
      </c>
      <c r="AM541">
        <v>185.2</v>
      </c>
      <c r="AN541">
        <v>188.392</v>
      </c>
      <c r="AO541">
        <v>10012710</v>
      </c>
      <c r="AQ541" s="1">
        <v>45714</v>
      </c>
      <c r="AR541">
        <v>200.37100000000001</v>
      </c>
      <c r="AS541">
        <v>203.184</v>
      </c>
      <c r="AT541">
        <v>199.06299999999999</v>
      </c>
      <c r="AU541">
        <v>199.44200000000001</v>
      </c>
      <c r="AV541">
        <v>6495274</v>
      </c>
      <c r="AX541" s="1">
        <v>45714</v>
      </c>
      <c r="AY541">
        <v>143.16</v>
      </c>
      <c r="AZ541">
        <v>145.13</v>
      </c>
      <c r="BA541">
        <v>142.2201</v>
      </c>
      <c r="BB541">
        <v>144.03</v>
      </c>
      <c r="BC541">
        <v>2910748</v>
      </c>
      <c r="BE541" s="1">
        <v>45714</v>
      </c>
      <c r="BF541">
        <v>266.17200000000003</v>
      </c>
      <c r="BG541">
        <v>267.5</v>
      </c>
      <c r="BH541">
        <v>261.95999999999998</v>
      </c>
      <c r="BI541">
        <v>263.58</v>
      </c>
      <c r="BJ541">
        <v>4473441</v>
      </c>
      <c r="BL541" s="1">
        <v>45714</v>
      </c>
      <c r="BM541">
        <v>358.25</v>
      </c>
      <c r="BN541">
        <v>360.63</v>
      </c>
      <c r="BO541">
        <v>351.18</v>
      </c>
      <c r="BP541">
        <v>353.48</v>
      </c>
      <c r="BQ541">
        <v>787145</v>
      </c>
      <c r="BS541" s="1">
        <v>45714</v>
      </c>
      <c r="BT541">
        <v>594.14300000000003</v>
      </c>
      <c r="BU541">
        <v>597.78200000000004</v>
      </c>
      <c r="BV541">
        <v>590.08100000000002</v>
      </c>
      <c r="BW541">
        <v>592.75699999999995</v>
      </c>
      <c r="BX541">
        <v>43451861</v>
      </c>
    </row>
    <row r="542" spans="1:76" x14ac:dyDescent="0.45">
      <c r="A542" s="1">
        <v>45715</v>
      </c>
      <c r="B542">
        <v>682.45</v>
      </c>
      <c r="C542">
        <v>688.64689999999996</v>
      </c>
      <c r="D542">
        <v>657.57</v>
      </c>
      <c r="E542">
        <v>658.24</v>
      </c>
      <c r="F542">
        <v>12500013</v>
      </c>
      <c r="H542" s="1">
        <v>45715</v>
      </c>
      <c r="I542">
        <v>218.35</v>
      </c>
      <c r="J542">
        <v>219.97</v>
      </c>
      <c r="K542">
        <v>208.37</v>
      </c>
      <c r="L542">
        <v>208.74</v>
      </c>
      <c r="M542">
        <v>40548571</v>
      </c>
      <c r="O542" s="1">
        <v>45715</v>
      </c>
      <c r="P542">
        <v>173.99</v>
      </c>
      <c r="Q542">
        <v>174.56</v>
      </c>
      <c r="R542">
        <v>167.94</v>
      </c>
      <c r="S542">
        <v>168.5</v>
      </c>
      <c r="T542">
        <v>39991015</v>
      </c>
      <c r="V542" s="1">
        <v>45715</v>
      </c>
      <c r="W542">
        <v>441.79</v>
      </c>
      <c r="X542">
        <v>444.57</v>
      </c>
      <c r="Y542">
        <v>436.82</v>
      </c>
      <c r="Z542">
        <v>437.19</v>
      </c>
      <c r="AA542">
        <v>2340232</v>
      </c>
      <c r="AC542" s="1">
        <v>45715</v>
      </c>
      <c r="AD542">
        <v>295.72000000000003</v>
      </c>
      <c r="AE542">
        <v>304.92</v>
      </c>
      <c r="AF542">
        <v>292.67</v>
      </c>
      <c r="AG542">
        <v>294.89999999999998</v>
      </c>
      <c r="AH542">
        <v>16691436</v>
      </c>
      <c r="AJ542" s="1">
        <v>45715</v>
      </c>
      <c r="AK542">
        <v>189.548</v>
      </c>
      <c r="AL542">
        <v>190.67</v>
      </c>
      <c r="AM542">
        <v>183.928</v>
      </c>
      <c r="AN542">
        <v>184.19200000000001</v>
      </c>
      <c r="AO542">
        <v>7275385</v>
      </c>
      <c r="AQ542" s="1">
        <v>45715</v>
      </c>
      <c r="AR542">
        <v>199.74199999999999</v>
      </c>
      <c r="AS542">
        <v>199.90100000000001</v>
      </c>
      <c r="AT542">
        <v>194.77199999999999</v>
      </c>
      <c r="AU542">
        <v>194.83</v>
      </c>
      <c r="AV542">
        <v>5292083</v>
      </c>
      <c r="AX542" s="1">
        <v>45715</v>
      </c>
      <c r="AY542">
        <v>144.63</v>
      </c>
      <c r="AZ542">
        <v>145.69</v>
      </c>
      <c r="BA542">
        <v>139.05000000000001</v>
      </c>
      <c r="BB542">
        <v>139.44999999999999</v>
      </c>
      <c r="BC542">
        <v>4411760</v>
      </c>
      <c r="BE542" s="1">
        <v>45715</v>
      </c>
      <c r="BF542">
        <v>263.23</v>
      </c>
      <c r="BG542">
        <v>266.29000000000002</v>
      </c>
      <c r="BH542">
        <v>262.14</v>
      </c>
      <c r="BI542">
        <v>264.17</v>
      </c>
      <c r="BJ542">
        <v>3561987</v>
      </c>
      <c r="BL542" s="1">
        <v>45715</v>
      </c>
      <c r="BM542">
        <v>354.25</v>
      </c>
      <c r="BN542">
        <v>362.46</v>
      </c>
      <c r="BO542">
        <v>353.66500000000002</v>
      </c>
      <c r="BP542">
        <v>359.04</v>
      </c>
      <c r="BQ542">
        <v>931059</v>
      </c>
      <c r="BS542" s="1">
        <v>45715</v>
      </c>
      <c r="BT542">
        <v>595.05999999999995</v>
      </c>
      <c r="BU542">
        <v>596.22699999999998</v>
      </c>
      <c r="BV542">
        <v>582.89700000000005</v>
      </c>
      <c r="BW542">
        <v>583.29600000000005</v>
      </c>
      <c r="BX542">
        <v>74419799</v>
      </c>
    </row>
    <row r="543" spans="1:76" x14ac:dyDescent="0.45">
      <c r="A543" s="1">
        <v>45716</v>
      </c>
      <c r="B543">
        <v>658</v>
      </c>
      <c r="C543">
        <v>669.63</v>
      </c>
      <c r="D543">
        <v>642.60170000000005</v>
      </c>
      <c r="E543">
        <v>668.2</v>
      </c>
      <c r="F543">
        <v>17534168</v>
      </c>
      <c r="H543" s="1">
        <v>45716</v>
      </c>
      <c r="I543">
        <v>209.06</v>
      </c>
      <c r="J543">
        <v>212.62</v>
      </c>
      <c r="K543">
        <v>206.99</v>
      </c>
      <c r="L543">
        <v>212.28</v>
      </c>
      <c r="M543">
        <v>51771737</v>
      </c>
      <c r="O543" s="1">
        <v>45716</v>
      </c>
      <c r="P543">
        <v>168.68</v>
      </c>
      <c r="Q543">
        <v>170.61</v>
      </c>
      <c r="R543">
        <v>166.77</v>
      </c>
      <c r="S543">
        <v>170.28</v>
      </c>
      <c r="T543">
        <v>48130565</v>
      </c>
      <c r="V543" s="1">
        <v>45716</v>
      </c>
      <c r="W543">
        <v>438.16</v>
      </c>
      <c r="X543">
        <v>440.37</v>
      </c>
      <c r="Y543">
        <v>432.10300000000001</v>
      </c>
      <c r="Z543">
        <v>438.56</v>
      </c>
      <c r="AA543">
        <v>3936914</v>
      </c>
      <c r="AC543" s="1">
        <v>45716</v>
      </c>
      <c r="AD543">
        <v>295.95499999999998</v>
      </c>
      <c r="AE543">
        <v>301.97989999999999</v>
      </c>
      <c r="AF543">
        <v>292.15359999999998</v>
      </c>
      <c r="AG543">
        <v>297.85000000000002</v>
      </c>
      <c r="AH543">
        <v>10863109</v>
      </c>
      <c r="AJ543" s="1">
        <v>45716</v>
      </c>
      <c r="AK543">
        <v>184.2</v>
      </c>
      <c r="AL543">
        <v>185.99600000000001</v>
      </c>
      <c r="AM543">
        <v>181.49</v>
      </c>
      <c r="AN543">
        <v>185.952</v>
      </c>
      <c r="AO543">
        <v>7839680</v>
      </c>
      <c r="AQ543" s="1">
        <v>45716</v>
      </c>
      <c r="AR543">
        <v>195.62299999999999</v>
      </c>
      <c r="AS543">
        <v>198.70699999999999</v>
      </c>
      <c r="AT543">
        <v>193.958</v>
      </c>
      <c r="AU543">
        <v>198.70699999999999</v>
      </c>
      <c r="AV543">
        <v>7710633</v>
      </c>
      <c r="AX543" s="1">
        <v>45716</v>
      </c>
      <c r="AY543">
        <v>139.5</v>
      </c>
      <c r="AZ543">
        <v>140.16</v>
      </c>
      <c r="BA543">
        <v>137.59</v>
      </c>
      <c r="BB543">
        <v>138.87</v>
      </c>
      <c r="BC543">
        <v>6253063</v>
      </c>
      <c r="BE543" s="1">
        <v>45716</v>
      </c>
      <c r="BF543">
        <v>266.27</v>
      </c>
      <c r="BG543">
        <v>269.99</v>
      </c>
      <c r="BH543">
        <v>263.89</v>
      </c>
      <c r="BI543">
        <v>269.69</v>
      </c>
      <c r="BJ543">
        <v>4721100</v>
      </c>
      <c r="BL543" s="1">
        <v>45716</v>
      </c>
      <c r="BM543">
        <v>362.46</v>
      </c>
      <c r="BN543">
        <v>368.55</v>
      </c>
      <c r="BO543">
        <v>360.38</v>
      </c>
      <c r="BP543">
        <v>363.57</v>
      </c>
      <c r="BQ543">
        <v>1386004</v>
      </c>
      <c r="BS543" s="1">
        <v>45716</v>
      </c>
      <c r="BT543">
        <v>583.80399999999997</v>
      </c>
      <c r="BU543">
        <v>592.93700000000001</v>
      </c>
      <c r="BV543">
        <v>580.69399999999996</v>
      </c>
      <c r="BW543">
        <v>592.39800000000002</v>
      </c>
      <c r="BX543">
        <v>89010991</v>
      </c>
    </row>
    <row r="544" spans="1:76" x14ac:dyDescent="0.45">
      <c r="A544" s="1">
        <v>45719</v>
      </c>
      <c r="B544">
        <v>673.67499999999995</v>
      </c>
      <c r="C544">
        <v>681.25</v>
      </c>
      <c r="D544">
        <v>650.84389999999996</v>
      </c>
      <c r="E544">
        <v>655.04999999999995</v>
      </c>
      <c r="F544">
        <v>10843763</v>
      </c>
      <c r="H544" s="1">
        <v>45719</v>
      </c>
      <c r="I544">
        <v>213.352</v>
      </c>
      <c r="J544">
        <v>214.01</v>
      </c>
      <c r="K544">
        <v>202.55</v>
      </c>
      <c r="L544">
        <v>205.02</v>
      </c>
      <c r="M544">
        <v>42948447</v>
      </c>
      <c r="O544" s="1">
        <v>45719</v>
      </c>
      <c r="P544">
        <v>171.92500000000001</v>
      </c>
      <c r="Q544">
        <v>173.37</v>
      </c>
      <c r="R544">
        <v>165.93</v>
      </c>
      <c r="S544">
        <v>167.01</v>
      </c>
      <c r="T544">
        <v>40770451</v>
      </c>
      <c r="V544" s="1">
        <v>45719</v>
      </c>
      <c r="W544">
        <v>440.65</v>
      </c>
      <c r="X544">
        <v>448.09</v>
      </c>
      <c r="Y544">
        <v>438.21</v>
      </c>
      <c r="Z544">
        <v>440.72</v>
      </c>
      <c r="AA544">
        <v>2607694</v>
      </c>
      <c r="AC544" s="1">
        <v>45719</v>
      </c>
      <c r="AD544">
        <v>300.44</v>
      </c>
      <c r="AE544">
        <v>303.07</v>
      </c>
      <c r="AF544">
        <v>291.06</v>
      </c>
      <c r="AG544">
        <v>293.06</v>
      </c>
      <c r="AH544">
        <v>6298208</v>
      </c>
      <c r="AJ544" s="1">
        <v>45719</v>
      </c>
      <c r="AK544">
        <v>187.47</v>
      </c>
      <c r="AL544">
        <v>187.8</v>
      </c>
      <c r="AM544">
        <v>180.536</v>
      </c>
      <c r="AN544">
        <v>182.06200000000001</v>
      </c>
      <c r="AO544">
        <v>7729540</v>
      </c>
      <c r="AQ544" s="1">
        <v>45719</v>
      </c>
      <c r="AR544">
        <v>198.70699999999999</v>
      </c>
      <c r="AS544">
        <v>200.24199999999999</v>
      </c>
      <c r="AT544">
        <v>194.67</v>
      </c>
      <c r="AU544">
        <v>195.94</v>
      </c>
      <c r="AV544">
        <v>8885198</v>
      </c>
      <c r="AX544" s="1">
        <v>45719</v>
      </c>
      <c r="AY544">
        <v>140.34</v>
      </c>
      <c r="AZ544">
        <v>144.75</v>
      </c>
      <c r="BA544">
        <v>139.90119999999999</v>
      </c>
      <c r="BB544">
        <v>140.97999999999999</v>
      </c>
      <c r="BC544">
        <v>6688879</v>
      </c>
      <c r="BE544" s="1">
        <v>45719</v>
      </c>
      <c r="BF544">
        <v>269.29000000000002</v>
      </c>
      <c r="BG544">
        <v>276.49</v>
      </c>
      <c r="BH544">
        <v>269.29000000000002</v>
      </c>
      <c r="BI544">
        <v>272.83</v>
      </c>
      <c r="BJ544">
        <v>4025376</v>
      </c>
      <c r="BL544" s="1">
        <v>45719</v>
      </c>
      <c r="BM544">
        <v>362.87</v>
      </c>
      <c r="BN544">
        <v>376.24</v>
      </c>
      <c r="BO544">
        <v>360.6</v>
      </c>
      <c r="BP544">
        <v>370.66</v>
      </c>
      <c r="BQ544">
        <v>1431006</v>
      </c>
      <c r="BS544" s="1">
        <v>45719</v>
      </c>
      <c r="BT544">
        <v>594.39200000000005</v>
      </c>
      <c r="BU544">
        <v>595.54899999999998</v>
      </c>
      <c r="BV544">
        <v>578.16099999999994</v>
      </c>
      <c r="BW544">
        <v>582.02</v>
      </c>
      <c r="BX544">
        <v>74472492</v>
      </c>
    </row>
    <row r="545" spans="1:76" x14ac:dyDescent="0.45">
      <c r="A545" s="1">
        <v>45720</v>
      </c>
      <c r="B545">
        <v>645.51</v>
      </c>
      <c r="C545">
        <v>649.75</v>
      </c>
      <c r="D545">
        <v>623.65</v>
      </c>
      <c r="E545">
        <v>640</v>
      </c>
      <c r="F545">
        <v>21495208</v>
      </c>
      <c r="H545" s="1">
        <v>45720</v>
      </c>
      <c r="I545">
        <v>200.11</v>
      </c>
      <c r="J545">
        <v>206.8</v>
      </c>
      <c r="K545">
        <v>197.43199999999999</v>
      </c>
      <c r="L545">
        <v>203.8</v>
      </c>
      <c r="M545">
        <v>60853084</v>
      </c>
      <c r="O545" s="1">
        <v>45720</v>
      </c>
      <c r="P545">
        <v>166.24</v>
      </c>
      <c r="Q545">
        <v>173.2946</v>
      </c>
      <c r="R545">
        <v>165.8</v>
      </c>
      <c r="S545">
        <v>170.92</v>
      </c>
      <c r="T545">
        <v>45387996</v>
      </c>
      <c r="V545" s="1">
        <v>45720</v>
      </c>
      <c r="W545">
        <v>439.25</v>
      </c>
      <c r="X545">
        <v>448.8159</v>
      </c>
      <c r="Y545">
        <v>434.7</v>
      </c>
      <c r="Z545">
        <v>446.03</v>
      </c>
      <c r="AA545">
        <v>2942168</v>
      </c>
      <c r="AC545" s="1">
        <v>45720</v>
      </c>
      <c r="AD545">
        <v>290</v>
      </c>
      <c r="AE545">
        <v>291.64999999999998</v>
      </c>
      <c r="AF545">
        <v>282.23500000000001</v>
      </c>
      <c r="AG545">
        <v>287.33999999999997</v>
      </c>
      <c r="AH545">
        <v>9096260</v>
      </c>
      <c r="AJ545" s="1">
        <v>45720</v>
      </c>
      <c r="AK545">
        <v>180.31</v>
      </c>
      <c r="AL545">
        <v>183.46799999999999</v>
      </c>
      <c r="AM545">
        <v>175.38900000000001</v>
      </c>
      <c r="AN545">
        <v>181.21799999999999</v>
      </c>
      <c r="AO545">
        <v>12295510</v>
      </c>
      <c r="AQ545" s="1">
        <v>45720</v>
      </c>
      <c r="AR545">
        <v>192.108</v>
      </c>
      <c r="AS545">
        <v>196.804</v>
      </c>
      <c r="AT545">
        <v>189.779</v>
      </c>
      <c r="AU545">
        <v>194.048</v>
      </c>
      <c r="AV545">
        <v>9837674</v>
      </c>
      <c r="AX545" s="1">
        <v>45720</v>
      </c>
      <c r="AY545">
        <v>139.995</v>
      </c>
      <c r="AZ545">
        <v>143.22999999999999</v>
      </c>
      <c r="BA545">
        <v>137.82</v>
      </c>
      <c r="BB545">
        <v>141.41999999999999</v>
      </c>
      <c r="BC545">
        <v>4799516</v>
      </c>
      <c r="BE545" s="1">
        <v>45720</v>
      </c>
      <c r="BF545">
        <v>273.11500000000001</v>
      </c>
      <c r="BG545">
        <v>274.95</v>
      </c>
      <c r="BH545">
        <v>264.45010000000002</v>
      </c>
      <c r="BI545">
        <v>264.64999999999998</v>
      </c>
      <c r="BJ545">
        <v>4694577</v>
      </c>
      <c r="BL545" s="1">
        <v>45720</v>
      </c>
      <c r="BM545">
        <v>376.48</v>
      </c>
      <c r="BN545">
        <v>377.49</v>
      </c>
      <c r="BO545">
        <v>361.86</v>
      </c>
      <c r="BP545">
        <v>368.36</v>
      </c>
      <c r="BQ545">
        <v>1316710</v>
      </c>
      <c r="BS545" s="1">
        <v>45720</v>
      </c>
      <c r="BT545">
        <v>577.97199999999998</v>
      </c>
      <c r="BU545">
        <v>583.63499999999999</v>
      </c>
      <c r="BV545">
        <v>570.53399999999999</v>
      </c>
      <c r="BW545">
        <v>575.13</v>
      </c>
      <c r="BX545">
        <v>109977963</v>
      </c>
    </row>
    <row r="546" spans="1:76" x14ac:dyDescent="0.45">
      <c r="A546" s="1">
        <v>45721</v>
      </c>
      <c r="B546">
        <v>641</v>
      </c>
      <c r="C546">
        <v>659.5</v>
      </c>
      <c r="D546">
        <v>637.66</v>
      </c>
      <c r="E546">
        <v>656.47</v>
      </c>
      <c r="F546">
        <v>13770026</v>
      </c>
      <c r="H546" s="1">
        <v>45721</v>
      </c>
      <c r="I546">
        <v>204.8</v>
      </c>
      <c r="J546">
        <v>209.98</v>
      </c>
      <c r="K546">
        <v>203.26</v>
      </c>
      <c r="L546">
        <v>208.36</v>
      </c>
      <c r="M546">
        <v>38610085</v>
      </c>
      <c r="O546" s="1">
        <v>45721</v>
      </c>
      <c r="P546">
        <v>170.52</v>
      </c>
      <c r="Q546">
        <v>173.78</v>
      </c>
      <c r="R546">
        <v>169.06</v>
      </c>
      <c r="S546">
        <v>173.02</v>
      </c>
      <c r="T546">
        <v>30954922</v>
      </c>
      <c r="V546" s="1">
        <v>45721</v>
      </c>
      <c r="W546">
        <v>443.65</v>
      </c>
      <c r="X546">
        <v>453.26</v>
      </c>
      <c r="Y546">
        <v>443.11</v>
      </c>
      <c r="Z546">
        <v>451.24</v>
      </c>
      <c r="AA546">
        <v>2406219</v>
      </c>
      <c r="AC546" s="1">
        <v>45721</v>
      </c>
      <c r="AD546">
        <v>287.22000000000003</v>
      </c>
      <c r="AE546">
        <v>292.68349999999998</v>
      </c>
      <c r="AF546">
        <v>285.62099999999998</v>
      </c>
      <c r="AG546">
        <v>291.97000000000003</v>
      </c>
      <c r="AH546">
        <v>6612561</v>
      </c>
      <c r="AJ546" s="1">
        <v>45721</v>
      </c>
      <c r="AK546">
        <v>181.09200000000001</v>
      </c>
      <c r="AL546">
        <v>184.8</v>
      </c>
      <c r="AM546">
        <v>179.67599999999999</v>
      </c>
      <c r="AN546">
        <v>183.15799999999999</v>
      </c>
      <c r="AO546">
        <v>7703085</v>
      </c>
      <c r="AQ546" s="1">
        <v>45721</v>
      </c>
      <c r="AR546">
        <v>193.898</v>
      </c>
      <c r="AS546">
        <v>196.072</v>
      </c>
      <c r="AT546">
        <v>191.82400000000001</v>
      </c>
      <c r="AU546">
        <v>194.803</v>
      </c>
      <c r="AV546">
        <v>5381090</v>
      </c>
      <c r="AX546" s="1">
        <v>45721</v>
      </c>
      <c r="AY546">
        <v>141.87</v>
      </c>
      <c r="AZ546">
        <v>142.79</v>
      </c>
      <c r="BA546">
        <v>139.21</v>
      </c>
      <c r="BB546">
        <v>142.58000000000001</v>
      </c>
      <c r="BC546">
        <v>3881642</v>
      </c>
      <c r="BE546" s="1">
        <v>45721</v>
      </c>
      <c r="BF546">
        <v>261.01</v>
      </c>
      <c r="BG546">
        <v>263.54000000000002</v>
      </c>
      <c r="BH546">
        <v>257.48</v>
      </c>
      <c r="BI546">
        <v>262.74</v>
      </c>
      <c r="BJ546">
        <v>5161017</v>
      </c>
      <c r="BL546" s="1">
        <v>45721</v>
      </c>
      <c r="BM546">
        <v>368.2</v>
      </c>
      <c r="BN546">
        <v>380.29</v>
      </c>
      <c r="BO546">
        <v>367.69</v>
      </c>
      <c r="BP546">
        <v>378.42</v>
      </c>
      <c r="BQ546">
        <v>1095538</v>
      </c>
      <c r="BS546" s="1">
        <v>45721</v>
      </c>
      <c r="BT546">
        <v>574.96100000000001</v>
      </c>
      <c r="BU546">
        <v>583.12599999999998</v>
      </c>
      <c r="BV546">
        <v>571.36099999999999</v>
      </c>
      <c r="BW546">
        <v>581.31200000000001</v>
      </c>
      <c r="BX546">
        <v>71444743</v>
      </c>
    </row>
    <row r="547" spans="1:76" x14ac:dyDescent="0.45">
      <c r="A547" s="1">
        <v>45722</v>
      </c>
      <c r="B547">
        <v>648</v>
      </c>
      <c r="C547">
        <v>650.5625</v>
      </c>
      <c r="D547">
        <v>624.11</v>
      </c>
      <c r="E547">
        <v>627.92999999999995</v>
      </c>
      <c r="F547">
        <v>13446454</v>
      </c>
      <c r="H547" s="1">
        <v>45722</v>
      </c>
      <c r="I547">
        <v>204.4</v>
      </c>
      <c r="J547">
        <v>205.77</v>
      </c>
      <c r="K547">
        <v>198.3015</v>
      </c>
      <c r="L547">
        <v>200.7</v>
      </c>
      <c r="M547">
        <v>49863755</v>
      </c>
      <c r="O547" s="1">
        <v>45722</v>
      </c>
      <c r="P547">
        <v>170.53</v>
      </c>
      <c r="Q547">
        <v>174.81</v>
      </c>
      <c r="R547">
        <v>170.5</v>
      </c>
      <c r="S547">
        <v>172.35</v>
      </c>
      <c r="T547">
        <v>28301953</v>
      </c>
      <c r="V547" s="1">
        <v>45722</v>
      </c>
      <c r="W547">
        <v>444.73</v>
      </c>
      <c r="X547">
        <v>452.19</v>
      </c>
      <c r="Y547">
        <v>441.18610000000001</v>
      </c>
      <c r="Z547">
        <v>444.78</v>
      </c>
      <c r="AA547">
        <v>2732076</v>
      </c>
      <c r="AC547" s="1">
        <v>45722</v>
      </c>
      <c r="AD547">
        <v>286.73500000000001</v>
      </c>
      <c r="AE547">
        <v>298.08</v>
      </c>
      <c r="AF547">
        <v>284.83269999999999</v>
      </c>
      <c r="AG547">
        <v>286.05</v>
      </c>
      <c r="AH547">
        <v>10396805</v>
      </c>
      <c r="AJ547" s="1">
        <v>45722</v>
      </c>
      <c r="AK547">
        <v>178.48</v>
      </c>
      <c r="AL547">
        <v>181.58</v>
      </c>
      <c r="AM547">
        <v>171.65</v>
      </c>
      <c r="AN547">
        <v>173.41800000000001</v>
      </c>
      <c r="AO547">
        <v>10820815</v>
      </c>
      <c r="AQ547" s="1">
        <v>45722</v>
      </c>
      <c r="AR547">
        <v>190.78399999999999</v>
      </c>
      <c r="AS547">
        <v>192.99100000000001</v>
      </c>
      <c r="AT547">
        <v>185.64500000000001</v>
      </c>
      <c r="AU547">
        <v>186.029</v>
      </c>
      <c r="AV547">
        <v>7718408</v>
      </c>
      <c r="AX547" s="1">
        <v>45722</v>
      </c>
      <c r="AY547">
        <v>140.32499999999999</v>
      </c>
      <c r="AZ547">
        <v>140.32499999999999</v>
      </c>
      <c r="BA547">
        <v>134.61000000000001</v>
      </c>
      <c r="BB547">
        <v>134.77000000000001</v>
      </c>
      <c r="BC547">
        <v>5924270</v>
      </c>
      <c r="BE547" s="1">
        <v>45722</v>
      </c>
      <c r="BF547">
        <v>261.48</v>
      </c>
      <c r="BG547">
        <v>263.97000000000003</v>
      </c>
      <c r="BH547">
        <v>259.33</v>
      </c>
      <c r="BI547">
        <v>262.95</v>
      </c>
      <c r="BJ547">
        <v>3276637</v>
      </c>
      <c r="BL547" s="1">
        <v>45722</v>
      </c>
      <c r="BM547">
        <v>378.89</v>
      </c>
      <c r="BN547">
        <v>384.95</v>
      </c>
      <c r="BO547">
        <v>375.67</v>
      </c>
      <c r="BP547">
        <v>382.94</v>
      </c>
      <c r="BQ547">
        <v>1408658</v>
      </c>
      <c r="BS547" s="1">
        <v>45722</v>
      </c>
      <c r="BT547">
        <v>573.755</v>
      </c>
      <c r="BU547">
        <v>578.43399999999997</v>
      </c>
      <c r="BV547">
        <v>568.41099999999994</v>
      </c>
      <c r="BW547">
        <v>570.99300000000005</v>
      </c>
      <c r="BX547">
        <v>80335741</v>
      </c>
    </row>
    <row r="548" spans="1:76" x14ac:dyDescent="0.45">
      <c r="A548" s="1">
        <v>45723</v>
      </c>
      <c r="B548">
        <v>625.37</v>
      </c>
      <c r="C548">
        <v>634.79</v>
      </c>
      <c r="D548">
        <v>600.61</v>
      </c>
      <c r="E548">
        <v>625.66</v>
      </c>
      <c r="F548">
        <v>21375671</v>
      </c>
      <c r="H548" s="1">
        <v>45723</v>
      </c>
      <c r="I548">
        <v>199.49</v>
      </c>
      <c r="J548">
        <v>202.2653</v>
      </c>
      <c r="K548">
        <v>192.53</v>
      </c>
      <c r="L548">
        <v>199.25</v>
      </c>
      <c r="M548">
        <v>59802821</v>
      </c>
      <c r="O548" s="1">
        <v>45723</v>
      </c>
      <c r="P548">
        <v>171.26</v>
      </c>
      <c r="Q548">
        <v>174.97</v>
      </c>
      <c r="R548">
        <v>170.27</v>
      </c>
      <c r="S548">
        <v>173.86</v>
      </c>
      <c r="T548">
        <v>27385813</v>
      </c>
      <c r="V548" s="1">
        <v>45723</v>
      </c>
      <c r="W548">
        <v>442</v>
      </c>
      <c r="X548">
        <v>452.51</v>
      </c>
      <c r="Y548">
        <v>440.99</v>
      </c>
      <c r="Z548">
        <v>449.4</v>
      </c>
      <c r="AA548">
        <v>3039466</v>
      </c>
      <c r="AC548" s="1">
        <v>45723</v>
      </c>
      <c r="AD548">
        <v>283.86</v>
      </c>
      <c r="AE548">
        <v>288.30900000000003</v>
      </c>
      <c r="AF548">
        <v>275.17</v>
      </c>
      <c r="AG548">
        <v>282.89</v>
      </c>
      <c r="AH548">
        <v>8248082</v>
      </c>
      <c r="AJ548" s="1">
        <v>45723</v>
      </c>
      <c r="AK548">
        <v>171.6</v>
      </c>
      <c r="AL548">
        <v>174</v>
      </c>
      <c r="AM548">
        <v>166.54400000000001</v>
      </c>
      <c r="AN548">
        <v>170.126</v>
      </c>
      <c r="AO548">
        <v>12642345</v>
      </c>
      <c r="AQ548" s="1">
        <v>45723</v>
      </c>
      <c r="AR548">
        <v>185.726</v>
      </c>
      <c r="AS548">
        <v>187.57900000000001</v>
      </c>
      <c r="AT548">
        <v>182.65899999999999</v>
      </c>
      <c r="AU548">
        <v>185.51300000000001</v>
      </c>
      <c r="AV548">
        <v>7480716</v>
      </c>
      <c r="AX548" s="1">
        <v>45723</v>
      </c>
      <c r="AY548">
        <v>134.71</v>
      </c>
      <c r="AZ548">
        <v>134.72999999999999</v>
      </c>
      <c r="BA548">
        <v>130.37</v>
      </c>
      <c r="BB548">
        <v>134.38999999999999</v>
      </c>
      <c r="BC548">
        <v>5616851</v>
      </c>
      <c r="BE548" s="1">
        <v>45723</v>
      </c>
      <c r="BF548">
        <v>262.43</v>
      </c>
      <c r="BG548">
        <v>266.60649999999998</v>
      </c>
      <c r="BH548">
        <v>261.3349</v>
      </c>
      <c r="BI548">
        <v>265.24</v>
      </c>
      <c r="BJ548">
        <v>3289848</v>
      </c>
      <c r="BL548" s="1">
        <v>45723</v>
      </c>
      <c r="BM548">
        <v>381.95</v>
      </c>
      <c r="BN548">
        <v>391.60989999999998</v>
      </c>
      <c r="BO548">
        <v>371.03</v>
      </c>
      <c r="BP548">
        <v>379.52</v>
      </c>
      <c r="BQ548">
        <v>1581674</v>
      </c>
      <c r="BS548" s="1">
        <v>45723</v>
      </c>
      <c r="BT548">
        <v>569.18799999999999</v>
      </c>
      <c r="BU548">
        <v>575.65899999999999</v>
      </c>
      <c r="BV548">
        <v>563.93399999999997</v>
      </c>
      <c r="BW548">
        <v>574.19299999999998</v>
      </c>
      <c r="BX548">
        <v>81402889</v>
      </c>
    </row>
    <row r="549" spans="1:76" x14ac:dyDescent="0.45">
      <c r="A549" s="1">
        <v>45726</v>
      </c>
      <c r="B549">
        <v>608.07000000000005</v>
      </c>
      <c r="C549">
        <v>610.10590000000002</v>
      </c>
      <c r="D549">
        <v>586.87009999999998</v>
      </c>
      <c r="E549">
        <v>597.99</v>
      </c>
      <c r="F549">
        <v>21999943</v>
      </c>
      <c r="H549" s="1">
        <v>45726</v>
      </c>
      <c r="I549">
        <v>195.6</v>
      </c>
      <c r="J549">
        <v>196.73</v>
      </c>
      <c r="K549">
        <v>190.85</v>
      </c>
      <c r="L549">
        <v>194.54</v>
      </c>
      <c r="M549">
        <v>62350926</v>
      </c>
      <c r="O549" s="1">
        <v>45726</v>
      </c>
      <c r="P549">
        <v>168.26</v>
      </c>
      <c r="Q549">
        <v>168.46</v>
      </c>
      <c r="R549">
        <v>163.69</v>
      </c>
      <c r="S549">
        <v>165.87</v>
      </c>
      <c r="T549">
        <v>43604027</v>
      </c>
      <c r="V549" s="1">
        <v>45726</v>
      </c>
      <c r="W549">
        <v>443.10500000000002</v>
      </c>
      <c r="X549">
        <v>444.54</v>
      </c>
      <c r="Y549">
        <v>433.23</v>
      </c>
      <c r="Z549">
        <v>435.08</v>
      </c>
      <c r="AA549">
        <v>4001634</v>
      </c>
      <c r="AC549" s="1">
        <v>45726</v>
      </c>
      <c r="AD549">
        <v>276.99</v>
      </c>
      <c r="AE549">
        <v>278.34500000000003</v>
      </c>
      <c r="AF549">
        <v>270.721</v>
      </c>
      <c r="AG549">
        <v>272.89999999999998</v>
      </c>
      <c r="AH549">
        <v>10040220</v>
      </c>
      <c r="AJ549" s="1">
        <v>45726</v>
      </c>
      <c r="AK549">
        <v>163.58799999999999</v>
      </c>
      <c r="AL549">
        <v>166.4</v>
      </c>
      <c r="AM549">
        <v>155.58199999999999</v>
      </c>
      <c r="AN549">
        <v>156.76599999999999</v>
      </c>
      <c r="AO549">
        <v>19492495</v>
      </c>
      <c r="AQ549" s="1">
        <v>45726</v>
      </c>
      <c r="AR549">
        <v>181.93100000000001</v>
      </c>
      <c r="AS549">
        <v>181.93100000000001</v>
      </c>
      <c r="AT549">
        <v>174.89699999999999</v>
      </c>
      <c r="AU549">
        <v>176.68700000000001</v>
      </c>
      <c r="AV549">
        <v>9099099</v>
      </c>
      <c r="AX549" s="1">
        <v>45726</v>
      </c>
      <c r="AY549">
        <v>134.57</v>
      </c>
      <c r="AZ549">
        <v>135.94</v>
      </c>
      <c r="BA549">
        <v>130.19999999999999</v>
      </c>
      <c r="BB549">
        <v>132.15</v>
      </c>
      <c r="BC549">
        <v>7493002</v>
      </c>
      <c r="BE549" s="1">
        <v>45726</v>
      </c>
      <c r="BF549">
        <v>263.99</v>
      </c>
      <c r="BG549">
        <v>271.58999999999997</v>
      </c>
      <c r="BH549">
        <v>263.34500000000003</v>
      </c>
      <c r="BI549">
        <v>266.63</v>
      </c>
      <c r="BJ549">
        <v>5173471</v>
      </c>
      <c r="BL549" s="1">
        <v>45726</v>
      </c>
      <c r="BM549">
        <v>380.28</v>
      </c>
      <c r="BN549">
        <v>385.64</v>
      </c>
      <c r="BO549">
        <v>362.66</v>
      </c>
      <c r="BP549">
        <v>373.52</v>
      </c>
      <c r="BQ549">
        <v>2029812</v>
      </c>
      <c r="BS549" s="1">
        <v>45726</v>
      </c>
      <c r="BT549">
        <v>565.88800000000003</v>
      </c>
      <c r="BU549">
        <v>567.83199999999999</v>
      </c>
      <c r="BV549">
        <v>553.92399999999998</v>
      </c>
      <c r="BW549">
        <v>558.899</v>
      </c>
      <c r="BX549">
        <v>99625334</v>
      </c>
    </row>
    <row r="550" spans="1:76" x14ac:dyDescent="0.45">
      <c r="A550" s="1">
        <v>45727</v>
      </c>
      <c r="B550">
        <v>595.05499999999995</v>
      </c>
      <c r="C550">
        <v>614.93399999999997</v>
      </c>
      <c r="D550">
        <v>593.33000000000004</v>
      </c>
      <c r="E550">
        <v>605.71</v>
      </c>
      <c r="F550">
        <v>17401469</v>
      </c>
      <c r="H550" s="1">
        <v>45727</v>
      </c>
      <c r="I550">
        <v>193.9</v>
      </c>
      <c r="J550">
        <v>200.18</v>
      </c>
      <c r="K550">
        <v>193.4</v>
      </c>
      <c r="L550">
        <v>196.59</v>
      </c>
      <c r="M550">
        <v>54002880</v>
      </c>
      <c r="O550" s="1">
        <v>45727</v>
      </c>
      <c r="P550">
        <v>164.91</v>
      </c>
      <c r="Q550">
        <v>166.75</v>
      </c>
      <c r="R550">
        <v>161.37</v>
      </c>
      <c r="S550">
        <v>164.04</v>
      </c>
      <c r="T550">
        <v>39587414</v>
      </c>
      <c r="V550" s="1">
        <v>45727</v>
      </c>
      <c r="W550">
        <v>432.88</v>
      </c>
      <c r="X550">
        <v>441.33</v>
      </c>
      <c r="Y550">
        <v>431</v>
      </c>
      <c r="Z550">
        <v>433.66</v>
      </c>
      <c r="AA550">
        <v>3145227</v>
      </c>
      <c r="AC550" s="1">
        <v>45727</v>
      </c>
      <c r="AD550">
        <v>273.09500000000003</v>
      </c>
      <c r="AE550">
        <v>280.45</v>
      </c>
      <c r="AF550">
        <v>272</v>
      </c>
      <c r="AG550">
        <v>277.05</v>
      </c>
      <c r="AH550">
        <v>8313375</v>
      </c>
      <c r="AJ550" s="1">
        <v>45727</v>
      </c>
      <c r="AK550">
        <v>159.99100000000001</v>
      </c>
      <c r="AL550">
        <v>165.596</v>
      </c>
      <c r="AM550">
        <v>158.80000000000001</v>
      </c>
      <c r="AN550">
        <v>161.68</v>
      </c>
      <c r="AO550">
        <v>14995280</v>
      </c>
      <c r="AQ550" s="1">
        <v>45727</v>
      </c>
      <c r="AR550">
        <v>174.66200000000001</v>
      </c>
      <c r="AS550">
        <v>175.83</v>
      </c>
      <c r="AT550">
        <v>171.01</v>
      </c>
      <c r="AU550">
        <v>172.81200000000001</v>
      </c>
      <c r="AV550">
        <v>10163242</v>
      </c>
      <c r="AX550" s="1">
        <v>45727</v>
      </c>
      <c r="AY550">
        <v>129.97999999999999</v>
      </c>
      <c r="AZ550">
        <v>130.76859999999999</v>
      </c>
      <c r="BA550">
        <v>123.7</v>
      </c>
      <c r="BB550">
        <v>125.44</v>
      </c>
      <c r="BC550">
        <v>9318416</v>
      </c>
      <c r="BE550" s="1">
        <v>45727</v>
      </c>
      <c r="BF550">
        <v>258.8</v>
      </c>
      <c r="BG550">
        <v>259.91579999999999</v>
      </c>
      <c r="BH550">
        <v>252.51499999999999</v>
      </c>
      <c r="BI550">
        <v>256.67</v>
      </c>
      <c r="BJ550">
        <v>5171129</v>
      </c>
      <c r="BL550" s="1">
        <v>45727</v>
      </c>
      <c r="BM550">
        <v>371.33499999999998</v>
      </c>
      <c r="BN550">
        <v>376.52</v>
      </c>
      <c r="BO550">
        <v>355.78</v>
      </c>
      <c r="BP550">
        <v>355.87</v>
      </c>
      <c r="BQ550">
        <v>1343960</v>
      </c>
      <c r="BS550" s="1">
        <v>45727</v>
      </c>
      <c r="BT550">
        <v>557.72299999999996</v>
      </c>
      <c r="BU550">
        <v>562.32899999999995</v>
      </c>
      <c r="BV550">
        <v>550.36500000000001</v>
      </c>
      <c r="BW550">
        <v>554.25300000000004</v>
      </c>
      <c r="BX550">
        <v>88367063</v>
      </c>
    </row>
    <row r="551" spans="1:76" x14ac:dyDescent="0.45">
      <c r="A551" s="1">
        <v>45728</v>
      </c>
      <c r="B551">
        <v>629.9</v>
      </c>
      <c r="C551">
        <v>633.33000000000004</v>
      </c>
      <c r="D551">
        <v>609.35</v>
      </c>
      <c r="E551">
        <v>619.55999999999995</v>
      </c>
      <c r="F551">
        <v>15746966</v>
      </c>
      <c r="H551" s="1">
        <v>45728</v>
      </c>
      <c r="I551">
        <v>200.72</v>
      </c>
      <c r="J551">
        <v>201.52</v>
      </c>
      <c r="K551">
        <v>195.29</v>
      </c>
      <c r="L551">
        <v>198.89</v>
      </c>
      <c r="M551">
        <v>43679284</v>
      </c>
      <c r="O551" s="1">
        <v>45728</v>
      </c>
      <c r="P551">
        <v>166.58</v>
      </c>
      <c r="Q551">
        <v>167.63990000000001</v>
      </c>
      <c r="R551">
        <v>163.53</v>
      </c>
      <c r="S551">
        <v>167.11</v>
      </c>
      <c r="T551">
        <v>28372396</v>
      </c>
      <c r="V551" s="1">
        <v>45728</v>
      </c>
      <c r="W551">
        <v>436.69</v>
      </c>
      <c r="X551">
        <v>443.9</v>
      </c>
      <c r="Y551">
        <v>435.5</v>
      </c>
      <c r="Z551">
        <v>438.6</v>
      </c>
      <c r="AA551">
        <v>5515858</v>
      </c>
      <c r="AC551" s="1">
        <v>45728</v>
      </c>
      <c r="AD551">
        <v>281.75</v>
      </c>
      <c r="AE551">
        <v>285.92680000000001</v>
      </c>
      <c r="AF551">
        <v>279.08999999999997</v>
      </c>
      <c r="AG551">
        <v>284.58</v>
      </c>
      <c r="AH551">
        <v>7463894</v>
      </c>
      <c r="AJ551" s="1">
        <v>45728</v>
      </c>
      <c r="AK551">
        <v>166.69900000000001</v>
      </c>
      <c r="AL551">
        <v>169.85</v>
      </c>
      <c r="AM551">
        <v>164.685</v>
      </c>
      <c r="AN551">
        <v>168.62799999999999</v>
      </c>
      <c r="AO551">
        <v>13709215</v>
      </c>
      <c r="AQ551" s="1">
        <v>45728</v>
      </c>
      <c r="AR551">
        <v>174.44499999999999</v>
      </c>
      <c r="AS551">
        <v>175.547</v>
      </c>
      <c r="AT551">
        <v>170.71899999999999</v>
      </c>
      <c r="AU551">
        <v>174.68299999999999</v>
      </c>
      <c r="AV551">
        <v>7702730</v>
      </c>
      <c r="AX551" s="1">
        <v>45728</v>
      </c>
      <c r="AY551">
        <v>127</v>
      </c>
      <c r="AZ551">
        <v>127.48</v>
      </c>
      <c r="BA551">
        <v>123.53100000000001</v>
      </c>
      <c r="BB551">
        <v>126.55</v>
      </c>
      <c r="BC551">
        <v>4834071</v>
      </c>
      <c r="BE551" s="1">
        <v>45728</v>
      </c>
      <c r="BF551">
        <v>254.51</v>
      </c>
      <c r="BG551">
        <v>256.95999999999998</v>
      </c>
      <c r="BH551">
        <v>248.26</v>
      </c>
      <c r="BI551">
        <v>255.61</v>
      </c>
      <c r="BJ551">
        <v>3983032</v>
      </c>
      <c r="BL551" s="1">
        <v>45728</v>
      </c>
      <c r="BM551">
        <v>353.73</v>
      </c>
      <c r="BN551">
        <v>354.5</v>
      </c>
      <c r="BO551">
        <v>338.54</v>
      </c>
      <c r="BP551">
        <v>349.75</v>
      </c>
      <c r="BQ551">
        <v>2413715</v>
      </c>
      <c r="BS551" s="1">
        <v>45728</v>
      </c>
      <c r="BT551">
        <v>560.48400000000004</v>
      </c>
      <c r="BU551">
        <v>561.42200000000003</v>
      </c>
      <c r="BV551">
        <v>552.03</v>
      </c>
      <c r="BW551">
        <v>557.19399999999996</v>
      </c>
      <c r="BX551">
        <v>69797443</v>
      </c>
    </row>
    <row r="552" spans="1:76" x14ac:dyDescent="0.45">
      <c r="A552" s="1">
        <v>45729</v>
      </c>
      <c r="B552">
        <v>620.245</v>
      </c>
      <c r="C552">
        <v>620.5</v>
      </c>
      <c r="D552">
        <v>586.51</v>
      </c>
      <c r="E552">
        <v>590.64</v>
      </c>
      <c r="F552">
        <v>16480324</v>
      </c>
      <c r="H552" s="1">
        <v>45729</v>
      </c>
      <c r="I552">
        <v>198.16499999999999</v>
      </c>
      <c r="J552">
        <v>198.87989999999999</v>
      </c>
      <c r="K552">
        <v>191.82</v>
      </c>
      <c r="L552">
        <v>193.89</v>
      </c>
      <c r="M552">
        <v>41270761</v>
      </c>
      <c r="O552" s="1">
        <v>45729</v>
      </c>
      <c r="P552">
        <v>166.035</v>
      </c>
      <c r="Q552">
        <v>166.13</v>
      </c>
      <c r="R552">
        <v>162.11000000000001</v>
      </c>
      <c r="S552">
        <v>162.76</v>
      </c>
      <c r="T552">
        <v>31756214</v>
      </c>
      <c r="V552" s="1">
        <v>45729</v>
      </c>
      <c r="W552">
        <v>405.27</v>
      </c>
      <c r="X552">
        <v>405.77</v>
      </c>
      <c r="Y552">
        <v>374.5</v>
      </c>
      <c r="Z552">
        <v>377.84</v>
      </c>
      <c r="AA552">
        <v>14386637</v>
      </c>
      <c r="AC552" s="1">
        <v>45729</v>
      </c>
      <c r="AD552">
        <v>282.55500000000001</v>
      </c>
      <c r="AE552">
        <v>282.55500000000001</v>
      </c>
      <c r="AF552">
        <v>269.75</v>
      </c>
      <c r="AG552">
        <v>271.74</v>
      </c>
      <c r="AH552">
        <v>9494522</v>
      </c>
      <c r="AJ552" s="1">
        <v>45729</v>
      </c>
      <c r="AK552">
        <v>166</v>
      </c>
      <c r="AL552">
        <v>167</v>
      </c>
      <c r="AM552">
        <v>161.19499999999999</v>
      </c>
      <c r="AN552">
        <v>162.32400000000001</v>
      </c>
      <c r="AO552">
        <v>9817805</v>
      </c>
      <c r="AQ552" s="1">
        <v>45729</v>
      </c>
      <c r="AR552">
        <v>173.94800000000001</v>
      </c>
      <c r="AS552">
        <v>174.68299999999999</v>
      </c>
      <c r="AT552">
        <v>169.874</v>
      </c>
      <c r="AU552">
        <v>170.50899999999999</v>
      </c>
      <c r="AV552">
        <v>8038936</v>
      </c>
      <c r="AX552" s="1">
        <v>45729</v>
      </c>
      <c r="AY552">
        <v>124.99</v>
      </c>
      <c r="AZ552">
        <v>126.22</v>
      </c>
      <c r="BA552">
        <v>119.15</v>
      </c>
      <c r="BB552">
        <v>119.38</v>
      </c>
      <c r="BC552">
        <v>7669670</v>
      </c>
      <c r="BE552" s="1">
        <v>45729</v>
      </c>
      <c r="BF552">
        <v>256.73</v>
      </c>
      <c r="BG552">
        <v>263.27999999999997</v>
      </c>
      <c r="BH552">
        <v>256.26</v>
      </c>
      <c r="BI552">
        <v>259.10000000000002</v>
      </c>
      <c r="BJ552">
        <v>4196568</v>
      </c>
      <c r="BL552" s="1">
        <v>45729</v>
      </c>
      <c r="BM552">
        <v>348.03</v>
      </c>
      <c r="BN552">
        <v>354.52</v>
      </c>
      <c r="BO552">
        <v>344.41</v>
      </c>
      <c r="BP552">
        <v>345.4</v>
      </c>
      <c r="BQ552">
        <v>1432372</v>
      </c>
      <c r="BS552" s="1">
        <v>45729</v>
      </c>
      <c r="BT552">
        <v>556.81500000000005</v>
      </c>
      <c r="BU552">
        <v>557.42899999999997</v>
      </c>
      <c r="BV552">
        <v>548.03200000000004</v>
      </c>
      <c r="BW552">
        <v>549.76700000000005</v>
      </c>
      <c r="BX552">
        <v>74302197</v>
      </c>
    </row>
    <row r="553" spans="1:76" x14ac:dyDescent="0.45">
      <c r="A553" s="1">
        <v>45730</v>
      </c>
      <c r="B553">
        <v>602.80499999999995</v>
      </c>
      <c r="C553">
        <v>608.86</v>
      </c>
      <c r="D553">
        <v>594.78</v>
      </c>
      <c r="E553">
        <v>607.6</v>
      </c>
      <c r="F553">
        <v>12364505</v>
      </c>
      <c r="H553" s="1">
        <v>45730</v>
      </c>
      <c r="I553">
        <v>197.41</v>
      </c>
      <c r="J553">
        <v>198.65</v>
      </c>
      <c r="K553">
        <v>195.32</v>
      </c>
      <c r="L553">
        <v>197.95</v>
      </c>
      <c r="M553">
        <v>38096663</v>
      </c>
      <c r="O553" s="1">
        <v>45730</v>
      </c>
      <c r="P553">
        <v>163.27000000000001</v>
      </c>
      <c r="Q553">
        <v>166.49</v>
      </c>
      <c r="R553">
        <v>162.44999999999999</v>
      </c>
      <c r="S553">
        <v>165.49</v>
      </c>
      <c r="T553">
        <v>31995894</v>
      </c>
      <c r="V553" s="1">
        <v>45730</v>
      </c>
      <c r="W553">
        <v>379.745</v>
      </c>
      <c r="X553">
        <v>396.36</v>
      </c>
      <c r="Y553">
        <v>377.8</v>
      </c>
      <c r="Z553">
        <v>394.74</v>
      </c>
      <c r="AA553">
        <v>6134775</v>
      </c>
      <c r="AC553" s="1">
        <v>45730</v>
      </c>
      <c r="AD553">
        <v>274.97000000000003</v>
      </c>
      <c r="AE553">
        <v>279.89</v>
      </c>
      <c r="AF553">
        <v>272.68</v>
      </c>
      <c r="AG553">
        <v>279.39999999999998</v>
      </c>
      <c r="AH553">
        <v>6976916</v>
      </c>
      <c r="AJ553" s="1">
        <v>45730</v>
      </c>
      <c r="AK553">
        <v>164.7</v>
      </c>
      <c r="AL553">
        <v>169.81200000000001</v>
      </c>
      <c r="AM553">
        <v>164.55199999999999</v>
      </c>
      <c r="AN553">
        <v>168.86600000000001</v>
      </c>
      <c r="AO553">
        <v>9266195</v>
      </c>
      <c r="AQ553" s="1">
        <v>45730</v>
      </c>
      <c r="AR553">
        <v>173.15199999999999</v>
      </c>
      <c r="AS553">
        <v>177.261</v>
      </c>
      <c r="AT553">
        <v>172.803</v>
      </c>
      <c r="AU553">
        <v>177.261</v>
      </c>
      <c r="AV553">
        <v>6370775</v>
      </c>
      <c r="AX553" s="1">
        <v>45730</v>
      </c>
      <c r="AY553">
        <v>121.88</v>
      </c>
      <c r="AZ553">
        <v>124.45</v>
      </c>
      <c r="BA553">
        <v>121.57</v>
      </c>
      <c r="BB553">
        <v>122.86</v>
      </c>
      <c r="BC553">
        <v>4418189</v>
      </c>
      <c r="BE553" s="1">
        <v>45730</v>
      </c>
      <c r="BF553">
        <v>253.49</v>
      </c>
      <c r="BG553">
        <v>257.45999999999998</v>
      </c>
      <c r="BH553">
        <v>252.49</v>
      </c>
      <c r="BI553">
        <v>255.98</v>
      </c>
      <c r="BJ553">
        <v>3511054</v>
      </c>
      <c r="BL553" s="1">
        <v>45730</v>
      </c>
      <c r="BM553">
        <v>350</v>
      </c>
      <c r="BN553">
        <v>355</v>
      </c>
      <c r="BO553">
        <v>345.18</v>
      </c>
      <c r="BP553">
        <v>351.5</v>
      </c>
      <c r="BQ553">
        <v>1210956</v>
      </c>
      <c r="BS553" s="1">
        <v>45730</v>
      </c>
      <c r="BT553">
        <v>554.44299999999998</v>
      </c>
      <c r="BU553">
        <v>562.13900000000001</v>
      </c>
      <c r="BV553">
        <v>549.83799999999997</v>
      </c>
      <c r="BW553">
        <v>561.12300000000005</v>
      </c>
      <c r="BX553">
        <v>62848762</v>
      </c>
    </row>
    <row r="554" spans="1:76" x14ac:dyDescent="0.45">
      <c r="A554" s="1">
        <v>45733</v>
      </c>
      <c r="B554">
        <v>607.46</v>
      </c>
      <c r="C554">
        <v>613.1</v>
      </c>
      <c r="D554">
        <v>598</v>
      </c>
      <c r="E554">
        <v>604.9</v>
      </c>
      <c r="F554">
        <v>15473909</v>
      </c>
      <c r="H554" s="1">
        <v>45733</v>
      </c>
      <c r="I554">
        <v>198.77</v>
      </c>
      <c r="J554">
        <v>199</v>
      </c>
      <c r="K554">
        <v>194.32470000000001</v>
      </c>
      <c r="L554">
        <v>195.74</v>
      </c>
      <c r="M554">
        <v>47341752</v>
      </c>
      <c r="O554" s="1">
        <v>45733</v>
      </c>
      <c r="P554">
        <v>165.03</v>
      </c>
      <c r="Q554">
        <v>166.3</v>
      </c>
      <c r="R554">
        <v>163.66999999999999</v>
      </c>
      <c r="S554">
        <v>164.29</v>
      </c>
      <c r="T554">
        <v>31184335</v>
      </c>
      <c r="V554" s="1">
        <v>45733</v>
      </c>
      <c r="W554">
        <v>394.11500000000001</v>
      </c>
      <c r="X554">
        <v>399.94</v>
      </c>
      <c r="Y554">
        <v>387.13</v>
      </c>
      <c r="Z554">
        <v>399.34</v>
      </c>
      <c r="AA554">
        <v>4258533</v>
      </c>
      <c r="AC554" s="1">
        <v>45733</v>
      </c>
      <c r="AD554">
        <v>277.38</v>
      </c>
      <c r="AE554">
        <v>282.73</v>
      </c>
      <c r="AF554">
        <v>276.07850000000002</v>
      </c>
      <c r="AG554">
        <v>280.75</v>
      </c>
      <c r="AH554">
        <v>4484727</v>
      </c>
      <c r="AJ554" s="1">
        <v>45733</v>
      </c>
      <c r="AK554">
        <v>167.8</v>
      </c>
      <c r="AL554">
        <v>171.136</v>
      </c>
      <c r="AM554">
        <v>167</v>
      </c>
      <c r="AN554">
        <v>168.58600000000001</v>
      </c>
      <c r="AO554">
        <v>8283750</v>
      </c>
      <c r="AQ554" s="1">
        <v>45733</v>
      </c>
      <c r="AR554">
        <v>177.60400000000001</v>
      </c>
      <c r="AS554">
        <v>182.90700000000001</v>
      </c>
      <c r="AT554">
        <v>177.113</v>
      </c>
      <c r="AU554">
        <v>181.148</v>
      </c>
      <c r="AV554">
        <v>7160279</v>
      </c>
      <c r="AX554" s="1">
        <v>45733</v>
      </c>
      <c r="AY554">
        <v>123.9</v>
      </c>
      <c r="AZ554">
        <v>128</v>
      </c>
      <c r="BA554">
        <v>123.75</v>
      </c>
      <c r="BB554">
        <v>126.94</v>
      </c>
      <c r="BC554">
        <v>5266169</v>
      </c>
      <c r="BE554" s="1">
        <v>45733</v>
      </c>
      <c r="BF554">
        <v>254.29</v>
      </c>
      <c r="BG554">
        <v>261.76499999999999</v>
      </c>
      <c r="BH554">
        <v>252.93</v>
      </c>
      <c r="BI554">
        <v>260.17</v>
      </c>
      <c r="BJ554">
        <v>4329746</v>
      </c>
      <c r="BL554" s="1">
        <v>45733</v>
      </c>
      <c r="BM554">
        <v>347.74</v>
      </c>
      <c r="BN554">
        <v>357.45</v>
      </c>
      <c r="BO554">
        <v>347.74</v>
      </c>
      <c r="BP554">
        <v>354.08</v>
      </c>
      <c r="BQ554">
        <v>878718</v>
      </c>
      <c r="BS554" s="1">
        <v>45733</v>
      </c>
      <c r="BT554">
        <v>561.10299999999995</v>
      </c>
      <c r="BU554">
        <v>568.00199999999995</v>
      </c>
      <c r="BV554">
        <v>560.66399999999999</v>
      </c>
      <c r="BW554">
        <v>565.44899999999996</v>
      </c>
      <c r="BX554">
        <v>49156095</v>
      </c>
    </row>
    <row r="555" spans="1:76" x14ac:dyDescent="0.45">
      <c r="A555" s="1">
        <v>45734</v>
      </c>
      <c r="B555">
        <v>600.04999999999995</v>
      </c>
      <c r="C555">
        <v>600.25</v>
      </c>
      <c r="D555">
        <v>574.66</v>
      </c>
      <c r="E555">
        <v>582.36</v>
      </c>
      <c r="F555">
        <v>20297708</v>
      </c>
      <c r="H555" s="1">
        <v>45734</v>
      </c>
      <c r="I555">
        <v>192.52</v>
      </c>
      <c r="J555">
        <v>194</v>
      </c>
      <c r="K555">
        <v>189.38</v>
      </c>
      <c r="L555">
        <v>192.82</v>
      </c>
      <c r="M555">
        <v>40414867</v>
      </c>
      <c r="O555" s="1">
        <v>45734</v>
      </c>
      <c r="P555">
        <v>163.67500000000001</v>
      </c>
      <c r="Q555">
        <v>164.25</v>
      </c>
      <c r="R555">
        <v>156.72</v>
      </c>
      <c r="S555">
        <v>160.66999999999999</v>
      </c>
      <c r="T555">
        <v>42074751</v>
      </c>
      <c r="V555" s="1">
        <v>45734</v>
      </c>
      <c r="W555">
        <v>395.36</v>
      </c>
      <c r="X555">
        <v>395.95</v>
      </c>
      <c r="Y555">
        <v>384.57</v>
      </c>
      <c r="Z555">
        <v>391.37</v>
      </c>
      <c r="AA555">
        <v>4297269</v>
      </c>
      <c r="AC555" s="1">
        <v>45734</v>
      </c>
      <c r="AD555">
        <v>279.625</v>
      </c>
      <c r="AE555">
        <v>280.5</v>
      </c>
      <c r="AF555">
        <v>275.94</v>
      </c>
      <c r="AG555">
        <v>278.73</v>
      </c>
      <c r="AH555">
        <v>5882123</v>
      </c>
      <c r="AJ555" s="1">
        <v>45734</v>
      </c>
      <c r="AK555">
        <v>167.49</v>
      </c>
      <c r="AL555">
        <v>167.494</v>
      </c>
      <c r="AM555">
        <v>164.07</v>
      </c>
      <c r="AN555">
        <v>166</v>
      </c>
      <c r="AO555">
        <v>8840225</v>
      </c>
      <c r="AQ555" s="1">
        <v>45734</v>
      </c>
      <c r="AR555">
        <v>180.99799999999999</v>
      </c>
      <c r="AS555">
        <v>181.227</v>
      </c>
      <c r="AT555">
        <v>175.32300000000001</v>
      </c>
      <c r="AU555">
        <v>177.5</v>
      </c>
      <c r="AV555">
        <v>7209226</v>
      </c>
      <c r="AX555" s="1">
        <v>45734</v>
      </c>
      <c r="AY555">
        <v>126</v>
      </c>
      <c r="AZ555">
        <v>126.07</v>
      </c>
      <c r="BA555">
        <v>123</v>
      </c>
      <c r="BB555">
        <v>124.56</v>
      </c>
      <c r="BC555">
        <v>3918026</v>
      </c>
      <c r="BE555" s="1">
        <v>45734</v>
      </c>
      <c r="BF555">
        <v>261.39999999999998</v>
      </c>
      <c r="BG555">
        <v>261.98</v>
      </c>
      <c r="BH555">
        <v>257.82</v>
      </c>
      <c r="BI555">
        <v>260.73</v>
      </c>
      <c r="BJ555">
        <v>3088929</v>
      </c>
      <c r="BL555" s="1">
        <v>45734</v>
      </c>
      <c r="BM555">
        <v>354.08</v>
      </c>
      <c r="BN555">
        <v>356.59</v>
      </c>
      <c r="BO555">
        <v>349.73</v>
      </c>
      <c r="BP555">
        <v>354.45</v>
      </c>
      <c r="BQ555">
        <v>1094258</v>
      </c>
      <c r="BS555" s="1">
        <v>45734</v>
      </c>
      <c r="BT555">
        <v>563.10699999999997</v>
      </c>
      <c r="BU555">
        <v>563.32600000000002</v>
      </c>
      <c r="BV555">
        <v>557.38400000000001</v>
      </c>
      <c r="BW555">
        <v>559.33799999999997</v>
      </c>
      <c r="BX555">
        <v>66240031</v>
      </c>
    </row>
    <row r="556" spans="1:76" x14ac:dyDescent="0.45">
      <c r="A556" s="1">
        <v>45735</v>
      </c>
      <c r="B556">
        <v>584.28</v>
      </c>
      <c r="C556">
        <v>592.32230000000004</v>
      </c>
      <c r="D556">
        <v>574.77</v>
      </c>
      <c r="E556">
        <v>584.05999999999995</v>
      </c>
      <c r="F556">
        <v>20537498</v>
      </c>
      <c r="H556" s="1">
        <v>45735</v>
      </c>
      <c r="I556">
        <v>193.38</v>
      </c>
      <c r="J556">
        <v>195.965</v>
      </c>
      <c r="K556">
        <v>191.96</v>
      </c>
      <c r="L556">
        <v>195.54</v>
      </c>
      <c r="M556">
        <v>39442878</v>
      </c>
      <c r="O556" s="1">
        <v>45735</v>
      </c>
      <c r="P556">
        <v>161.76</v>
      </c>
      <c r="Q556">
        <v>165.87</v>
      </c>
      <c r="R556">
        <v>161</v>
      </c>
      <c r="S556">
        <v>163.89</v>
      </c>
      <c r="T556">
        <v>34275582</v>
      </c>
      <c r="V556" s="1">
        <v>45735</v>
      </c>
      <c r="W556">
        <v>394.1</v>
      </c>
      <c r="X556">
        <v>395.26</v>
      </c>
      <c r="Y556">
        <v>387</v>
      </c>
      <c r="Z556">
        <v>387.89</v>
      </c>
      <c r="AA556">
        <v>4349931</v>
      </c>
      <c r="AC556" s="1">
        <v>45735</v>
      </c>
      <c r="AD556">
        <v>277.5</v>
      </c>
      <c r="AE556">
        <v>282.22000000000003</v>
      </c>
      <c r="AF556">
        <v>277.29000000000002</v>
      </c>
      <c r="AG556">
        <v>279.39</v>
      </c>
      <c r="AH556">
        <v>5245412</v>
      </c>
      <c r="AJ556" s="1">
        <v>45735</v>
      </c>
      <c r="AK556">
        <v>167.05600000000001</v>
      </c>
      <c r="AL556">
        <v>170.8</v>
      </c>
      <c r="AM556">
        <v>166.00399999999999</v>
      </c>
      <c r="AN556">
        <v>168.82400000000001</v>
      </c>
      <c r="AO556">
        <v>7809150</v>
      </c>
      <c r="AQ556" s="1">
        <v>45735</v>
      </c>
      <c r="AR556">
        <v>176.57300000000001</v>
      </c>
      <c r="AS556">
        <v>184.09</v>
      </c>
      <c r="AT556">
        <v>176.57300000000001</v>
      </c>
      <c r="AU556">
        <v>182.27799999999999</v>
      </c>
      <c r="AV556">
        <v>7014168</v>
      </c>
      <c r="AX556" s="1">
        <v>45735</v>
      </c>
      <c r="AY556">
        <v>125.1</v>
      </c>
      <c r="AZ556">
        <v>127.08</v>
      </c>
      <c r="BA556">
        <v>124.12</v>
      </c>
      <c r="BB556">
        <v>126</v>
      </c>
      <c r="BC556">
        <v>4353075</v>
      </c>
      <c r="BE556" s="1">
        <v>45735</v>
      </c>
      <c r="BF556">
        <v>262.29000000000002</v>
      </c>
      <c r="BG556">
        <v>262.49</v>
      </c>
      <c r="BH556">
        <v>258.76</v>
      </c>
      <c r="BI556">
        <v>259.25</v>
      </c>
      <c r="BJ556">
        <v>2927191</v>
      </c>
      <c r="BL556" s="1">
        <v>45735</v>
      </c>
      <c r="BM556">
        <v>353.65</v>
      </c>
      <c r="BN556">
        <v>357.01</v>
      </c>
      <c r="BO556">
        <v>349.89</v>
      </c>
      <c r="BP556">
        <v>353.02</v>
      </c>
      <c r="BQ556">
        <v>1202923</v>
      </c>
      <c r="BS556" s="1">
        <v>45735</v>
      </c>
      <c r="BT556">
        <v>561.14200000000005</v>
      </c>
      <c r="BU556">
        <v>569.23800000000006</v>
      </c>
      <c r="BV556">
        <v>559.94600000000003</v>
      </c>
      <c r="BW556">
        <v>565.42999999999995</v>
      </c>
      <c r="BX556">
        <v>66756142</v>
      </c>
    </row>
    <row r="557" spans="1:76" x14ac:dyDescent="0.45">
      <c r="A557" s="1">
        <v>45736</v>
      </c>
      <c r="B557">
        <v>582.755</v>
      </c>
      <c r="C557">
        <v>610.20000000000005</v>
      </c>
      <c r="D557">
        <v>579.51</v>
      </c>
      <c r="E557">
        <v>586</v>
      </c>
      <c r="F557">
        <v>24336505</v>
      </c>
      <c r="H557" s="1">
        <v>45736</v>
      </c>
      <c r="I557">
        <v>193.07</v>
      </c>
      <c r="J557">
        <v>199.32</v>
      </c>
      <c r="K557">
        <v>192.3</v>
      </c>
      <c r="L557">
        <v>194.95</v>
      </c>
      <c r="M557">
        <v>38921113</v>
      </c>
      <c r="O557" s="1">
        <v>45736</v>
      </c>
      <c r="P557">
        <v>161.57</v>
      </c>
      <c r="Q557">
        <v>164.89</v>
      </c>
      <c r="R557">
        <v>160.96</v>
      </c>
      <c r="S557">
        <v>162.80000000000001</v>
      </c>
      <c r="T557">
        <v>28138464</v>
      </c>
      <c r="V557" s="1">
        <v>45736</v>
      </c>
      <c r="W557">
        <v>386.89499999999998</v>
      </c>
      <c r="X557">
        <v>397.82</v>
      </c>
      <c r="Y557">
        <v>385.80250000000001</v>
      </c>
      <c r="Z557">
        <v>389.61</v>
      </c>
      <c r="AA557">
        <v>4009500</v>
      </c>
      <c r="AC557" s="1">
        <v>45736</v>
      </c>
      <c r="AD557">
        <v>277.20499999999998</v>
      </c>
      <c r="AE557">
        <v>282.88</v>
      </c>
      <c r="AF557">
        <v>277.06</v>
      </c>
      <c r="AG557">
        <v>279.02999999999997</v>
      </c>
      <c r="AH557">
        <v>5504720</v>
      </c>
      <c r="AJ557" s="1">
        <v>45736</v>
      </c>
      <c r="AK557">
        <v>165.5</v>
      </c>
      <c r="AL557">
        <v>165.65199999999999</v>
      </c>
      <c r="AM557">
        <v>161.83600000000001</v>
      </c>
      <c r="AN557">
        <v>164.82400000000001</v>
      </c>
      <c r="AO557">
        <v>12964980</v>
      </c>
      <c r="AQ557" s="1">
        <v>45736</v>
      </c>
      <c r="AR557">
        <v>181.37</v>
      </c>
      <c r="AS557">
        <v>184.69300000000001</v>
      </c>
      <c r="AT557">
        <v>180.50700000000001</v>
      </c>
      <c r="AU557">
        <v>182.166</v>
      </c>
      <c r="AV557">
        <v>6027943</v>
      </c>
      <c r="AX557" s="1">
        <v>45736</v>
      </c>
      <c r="AY557">
        <v>124.7</v>
      </c>
      <c r="AZ557">
        <v>127.77</v>
      </c>
      <c r="BA557">
        <v>124.36</v>
      </c>
      <c r="BB557">
        <v>126.15</v>
      </c>
      <c r="BC557">
        <v>3260630</v>
      </c>
      <c r="BE557" s="1">
        <v>45736</v>
      </c>
      <c r="BF557">
        <v>258.33</v>
      </c>
      <c r="BG557">
        <v>259</v>
      </c>
      <c r="BH557">
        <v>256.41000000000003</v>
      </c>
      <c r="BI557">
        <v>257.02999999999997</v>
      </c>
      <c r="BJ557">
        <v>3729149</v>
      </c>
      <c r="BL557" s="1">
        <v>45736</v>
      </c>
      <c r="BM557">
        <v>351.88499999999999</v>
      </c>
      <c r="BN557">
        <v>363.57</v>
      </c>
      <c r="BO557">
        <v>351.88499999999999</v>
      </c>
      <c r="BP557">
        <v>362.58</v>
      </c>
      <c r="BQ557">
        <v>1112089</v>
      </c>
      <c r="BS557" s="1">
        <v>45736</v>
      </c>
      <c r="BT557">
        <v>561.64099999999996</v>
      </c>
      <c r="BU557">
        <v>568.85900000000004</v>
      </c>
      <c r="BV557">
        <v>560.91399999999999</v>
      </c>
      <c r="BW557">
        <v>563.79399999999998</v>
      </c>
      <c r="BX557">
        <v>63147532</v>
      </c>
    </row>
    <row r="558" spans="1:76" x14ac:dyDescent="0.45">
      <c r="A558" s="1">
        <v>45737</v>
      </c>
      <c r="B558">
        <v>583.42499999999995</v>
      </c>
      <c r="C558">
        <v>597.54499999999996</v>
      </c>
      <c r="D558">
        <v>580.95000000000005</v>
      </c>
      <c r="E558">
        <v>596.25</v>
      </c>
      <c r="F558">
        <v>25015864</v>
      </c>
      <c r="H558" s="1">
        <v>45737</v>
      </c>
      <c r="I558">
        <v>192.9</v>
      </c>
      <c r="J558">
        <v>196.99</v>
      </c>
      <c r="K558">
        <v>192.52</v>
      </c>
      <c r="L558">
        <v>196.21</v>
      </c>
      <c r="M558">
        <v>60056917</v>
      </c>
      <c r="O558" s="1">
        <v>45737</v>
      </c>
      <c r="P558">
        <v>161.20500000000001</v>
      </c>
      <c r="Q558">
        <v>164.24</v>
      </c>
      <c r="R558">
        <v>160.89009999999999</v>
      </c>
      <c r="S558">
        <v>163.99</v>
      </c>
      <c r="T558">
        <v>36625764</v>
      </c>
      <c r="V558" s="1">
        <v>45737</v>
      </c>
      <c r="W558">
        <v>384.13</v>
      </c>
      <c r="X558">
        <v>389.85</v>
      </c>
      <c r="Y558">
        <v>382.45</v>
      </c>
      <c r="Z558">
        <v>387.26</v>
      </c>
      <c r="AA558">
        <v>7607266</v>
      </c>
      <c r="AC558" s="1">
        <v>45737</v>
      </c>
      <c r="AD558">
        <v>276.44</v>
      </c>
      <c r="AE558">
        <v>281.85000000000002</v>
      </c>
      <c r="AF558">
        <v>274.05</v>
      </c>
      <c r="AG558">
        <v>280.62</v>
      </c>
      <c r="AH558">
        <v>9804132</v>
      </c>
      <c r="AJ558" s="1">
        <v>45737</v>
      </c>
      <c r="AK558">
        <v>162.053</v>
      </c>
      <c r="AL558">
        <v>165.78</v>
      </c>
      <c r="AM558">
        <v>161.76</v>
      </c>
      <c r="AN558">
        <v>165.55</v>
      </c>
      <c r="AO558">
        <v>14536705</v>
      </c>
      <c r="AQ558" s="1">
        <v>45737</v>
      </c>
      <c r="AR558">
        <v>179.875</v>
      </c>
      <c r="AS558">
        <v>184.39099999999999</v>
      </c>
      <c r="AT558">
        <v>176.93799999999999</v>
      </c>
      <c r="AU558">
        <v>183.286</v>
      </c>
      <c r="AV558">
        <v>14469945</v>
      </c>
      <c r="AX558" s="1">
        <v>45737</v>
      </c>
      <c r="AY558">
        <v>124.655</v>
      </c>
      <c r="AZ558">
        <v>129.25</v>
      </c>
      <c r="BA558">
        <v>123.3</v>
      </c>
      <c r="BB558">
        <v>128.80000000000001</v>
      </c>
      <c r="BC558">
        <v>8704602</v>
      </c>
      <c r="BE558" s="1">
        <v>45737</v>
      </c>
      <c r="BF558">
        <v>254.44</v>
      </c>
      <c r="BG558">
        <v>258.44</v>
      </c>
      <c r="BH558">
        <v>254.33</v>
      </c>
      <c r="BI558">
        <v>255.84</v>
      </c>
      <c r="BJ558">
        <v>9207192</v>
      </c>
      <c r="BL558" s="1">
        <v>45737</v>
      </c>
      <c r="BM558">
        <v>359.65</v>
      </c>
      <c r="BN558">
        <v>364.58</v>
      </c>
      <c r="BO558">
        <v>356.04</v>
      </c>
      <c r="BP558">
        <v>363.81</v>
      </c>
      <c r="BQ558">
        <v>1569789</v>
      </c>
      <c r="BS558" s="1">
        <v>45737</v>
      </c>
      <c r="BT558">
        <v>559.28</v>
      </c>
      <c r="BU558">
        <v>564.89</v>
      </c>
      <c r="BV558">
        <v>558.03</v>
      </c>
      <c r="BW558">
        <v>563.98</v>
      </c>
      <c r="BX558">
        <v>83762964</v>
      </c>
    </row>
    <row r="559" spans="1:76" x14ac:dyDescent="0.45">
      <c r="A559" s="1">
        <v>45740</v>
      </c>
      <c r="B559">
        <v>614.97</v>
      </c>
      <c r="C559">
        <v>622.54</v>
      </c>
      <c r="D559">
        <v>612.20010000000002</v>
      </c>
      <c r="E559">
        <v>618.85</v>
      </c>
      <c r="F559">
        <v>15741274</v>
      </c>
      <c r="H559" s="1">
        <v>45740</v>
      </c>
      <c r="I559">
        <v>200</v>
      </c>
      <c r="J559">
        <v>203.64</v>
      </c>
      <c r="K559">
        <v>199.95</v>
      </c>
      <c r="L559">
        <v>203.26</v>
      </c>
      <c r="M559">
        <v>41625365</v>
      </c>
      <c r="O559" s="1">
        <v>45740</v>
      </c>
      <c r="P559">
        <v>167.065</v>
      </c>
      <c r="Q559">
        <v>168.32</v>
      </c>
      <c r="R559">
        <v>165.14</v>
      </c>
      <c r="S559">
        <v>167.68</v>
      </c>
      <c r="T559">
        <v>30879129</v>
      </c>
      <c r="V559" s="1">
        <v>45740</v>
      </c>
      <c r="W559">
        <v>392.47</v>
      </c>
      <c r="X559">
        <v>396.86</v>
      </c>
      <c r="Y559">
        <v>391.38010000000003</v>
      </c>
      <c r="Z559">
        <v>394.47</v>
      </c>
      <c r="AA559">
        <v>5223006</v>
      </c>
      <c r="AC559" s="1">
        <v>45740</v>
      </c>
      <c r="AD559">
        <v>283.74</v>
      </c>
      <c r="AE559">
        <v>286.76</v>
      </c>
      <c r="AF559">
        <v>283.22000000000003</v>
      </c>
      <c r="AG559">
        <v>285.95999999999998</v>
      </c>
      <c r="AH559">
        <v>6763802</v>
      </c>
      <c r="AJ559" s="1">
        <v>45740</v>
      </c>
      <c r="AK559">
        <v>169.30199999999999</v>
      </c>
      <c r="AL559">
        <v>170.69499999999999</v>
      </c>
      <c r="AM559">
        <v>168.24299999999999</v>
      </c>
      <c r="AN559">
        <v>169.946</v>
      </c>
      <c r="AO559">
        <v>7998525</v>
      </c>
      <c r="AQ559" s="1">
        <v>45740</v>
      </c>
      <c r="AR559">
        <v>185.54499999999999</v>
      </c>
      <c r="AS559">
        <v>187.68</v>
      </c>
      <c r="AT559">
        <v>184.88</v>
      </c>
      <c r="AU559">
        <v>186.95599999999999</v>
      </c>
      <c r="AV559">
        <v>5846135</v>
      </c>
      <c r="AX559" s="1">
        <v>45740</v>
      </c>
      <c r="AY559">
        <v>130.245</v>
      </c>
      <c r="AZ559">
        <v>130.72</v>
      </c>
      <c r="BA559">
        <v>128.69</v>
      </c>
      <c r="BB559">
        <v>129.82</v>
      </c>
      <c r="BC559">
        <v>3706638</v>
      </c>
      <c r="BE559" s="1">
        <v>45740</v>
      </c>
      <c r="BF559">
        <v>258.81</v>
      </c>
      <c r="BG559">
        <v>260.83</v>
      </c>
      <c r="BH559">
        <v>257.60000000000002</v>
      </c>
      <c r="BI559">
        <v>258.95999999999998</v>
      </c>
      <c r="BJ559">
        <v>2897092</v>
      </c>
      <c r="BL559" s="1">
        <v>45740</v>
      </c>
      <c r="BM559">
        <v>365.59</v>
      </c>
      <c r="BN559">
        <v>371.98</v>
      </c>
      <c r="BO559">
        <v>364.33</v>
      </c>
      <c r="BP559">
        <v>367.5</v>
      </c>
      <c r="BQ559">
        <v>1488245</v>
      </c>
      <c r="BS559" s="1">
        <v>45740</v>
      </c>
      <c r="BT559">
        <v>570.79999999999995</v>
      </c>
      <c r="BU559">
        <v>575.15</v>
      </c>
      <c r="BV559">
        <v>570.20000000000005</v>
      </c>
      <c r="BW559">
        <v>574.08000000000004</v>
      </c>
      <c r="BX559">
        <v>58766795</v>
      </c>
    </row>
    <row r="560" spans="1:76" x14ac:dyDescent="0.45">
      <c r="A560" s="1">
        <v>45741</v>
      </c>
      <c r="B560">
        <v>626.76</v>
      </c>
      <c r="C560">
        <v>633.88</v>
      </c>
      <c r="D560">
        <v>621.17999999999995</v>
      </c>
      <c r="E560">
        <v>626.30999999999995</v>
      </c>
      <c r="F560">
        <v>15312540</v>
      </c>
      <c r="H560" s="1">
        <v>45741</v>
      </c>
      <c r="I560">
        <v>203.595</v>
      </c>
      <c r="J560">
        <v>206.21</v>
      </c>
      <c r="K560">
        <v>203.22</v>
      </c>
      <c r="L560">
        <v>205.71</v>
      </c>
      <c r="M560">
        <v>31171161</v>
      </c>
      <c r="O560" s="1">
        <v>45741</v>
      </c>
      <c r="P560">
        <v>168.98</v>
      </c>
      <c r="Q560">
        <v>170.63</v>
      </c>
      <c r="R560">
        <v>168.315</v>
      </c>
      <c r="S560">
        <v>170.56</v>
      </c>
      <c r="T560">
        <v>24174373</v>
      </c>
      <c r="V560" s="1">
        <v>45741</v>
      </c>
      <c r="W560">
        <v>393.57</v>
      </c>
      <c r="X560">
        <v>404.32</v>
      </c>
      <c r="Y560">
        <v>392.99</v>
      </c>
      <c r="Z560">
        <v>403.64</v>
      </c>
      <c r="AA560">
        <v>3648552</v>
      </c>
      <c r="AC560" s="1">
        <v>45741</v>
      </c>
      <c r="AD560">
        <v>285.61</v>
      </c>
      <c r="AE560">
        <v>290.45</v>
      </c>
      <c r="AF560">
        <v>285.61</v>
      </c>
      <c r="AG560">
        <v>288.61</v>
      </c>
      <c r="AH560">
        <v>4301704</v>
      </c>
      <c r="AJ560" s="1">
        <v>45741</v>
      </c>
      <c r="AK560">
        <v>171.50800000000001</v>
      </c>
      <c r="AL560">
        <v>174.19800000000001</v>
      </c>
      <c r="AM560">
        <v>171</v>
      </c>
      <c r="AN560">
        <v>172.27600000000001</v>
      </c>
      <c r="AO560">
        <v>8215885</v>
      </c>
      <c r="AQ560" s="1">
        <v>45741</v>
      </c>
      <c r="AR560">
        <v>187.47</v>
      </c>
      <c r="AS560">
        <v>190.32499999999999</v>
      </c>
      <c r="AT560">
        <v>187.47</v>
      </c>
      <c r="AU560">
        <v>189.66200000000001</v>
      </c>
      <c r="AV560">
        <v>6674132</v>
      </c>
      <c r="AX560" s="1">
        <v>45741</v>
      </c>
      <c r="AY560">
        <v>129.55000000000001</v>
      </c>
      <c r="AZ560">
        <v>130.76</v>
      </c>
      <c r="BA560">
        <v>128.55000000000001</v>
      </c>
      <c r="BB560">
        <v>129.88</v>
      </c>
      <c r="BC560">
        <v>4362943</v>
      </c>
      <c r="BE560" s="1">
        <v>45741</v>
      </c>
      <c r="BF560">
        <v>257.12</v>
      </c>
      <c r="BG560">
        <v>261.11</v>
      </c>
      <c r="BH560">
        <v>256.42</v>
      </c>
      <c r="BI560">
        <v>258.75</v>
      </c>
      <c r="BJ560">
        <v>2988009</v>
      </c>
      <c r="BL560" s="1">
        <v>45741</v>
      </c>
      <c r="BM560">
        <v>365.81</v>
      </c>
      <c r="BN560">
        <v>375.53</v>
      </c>
      <c r="BO560">
        <v>365.81</v>
      </c>
      <c r="BP560">
        <v>375.01</v>
      </c>
      <c r="BQ560">
        <v>979243</v>
      </c>
      <c r="BS560" s="1">
        <v>45741</v>
      </c>
      <c r="BT560">
        <v>575.29999999999995</v>
      </c>
      <c r="BU560">
        <v>576.41</v>
      </c>
      <c r="BV560">
        <v>573.69000000000005</v>
      </c>
      <c r="BW560">
        <v>575.46</v>
      </c>
      <c r="BX560">
        <v>38355735</v>
      </c>
    </row>
    <row r="561" spans="1:76" x14ac:dyDescent="0.45">
      <c r="A561" s="1">
        <v>45742</v>
      </c>
      <c r="B561">
        <v>624.89</v>
      </c>
      <c r="C561">
        <v>626.74990000000003</v>
      </c>
      <c r="D561">
        <v>606.61</v>
      </c>
      <c r="E561">
        <v>610.98</v>
      </c>
      <c r="F561">
        <v>12661891</v>
      </c>
      <c r="H561" s="1">
        <v>45742</v>
      </c>
      <c r="I561">
        <v>205.83500000000001</v>
      </c>
      <c r="J561">
        <v>206.01</v>
      </c>
      <c r="K561">
        <v>199.92500000000001</v>
      </c>
      <c r="L561">
        <v>201.13</v>
      </c>
      <c r="M561">
        <v>32990973</v>
      </c>
      <c r="O561" s="1">
        <v>45742</v>
      </c>
      <c r="P561">
        <v>169</v>
      </c>
      <c r="Q561">
        <v>169.61</v>
      </c>
      <c r="R561">
        <v>164.84</v>
      </c>
      <c r="S561">
        <v>165.06</v>
      </c>
      <c r="T561">
        <v>28939326</v>
      </c>
      <c r="V561" s="1">
        <v>45742</v>
      </c>
      <c r="W561">
        <v>403</v>
      </c>
      <c r="X561">
        <v>404.5</v>
      </c>
      <c r="Y561">
        <v>397.01</v>
      </c>
      <c r="Z561">
        <v>397.81</v>
      </c>
      <c r="AA561">
        <v>3426315</v>
      </c>
      <c r="AC561" s="1">
        <v>45742</v>
      </c>
      <c r="AD561">
        <v>288.315</v>
      </c>
      <c r="AE561">
        <v>289.04000000000002</v>
      </c>
      <c r="AF561">
        <v>279.58</v>
      </c>
      <c r="AG561">
        <v>280.99</v>
      </c>
      <c r="AH561">
        <v>5073391</v>
      </c>
      <c r="AJ561" s="1">
        <v>45742</v>
      </c>
      <c r="AK561">
        <v>171.179</v>
      </c>
      <c r="AL561">
        <v>172.102</v>
      </c>
      <c r="AM561">
        <v>166.80600000000001</v>
      </c>
      <c r="AN561">
        <v>167.71</v>
      </c>
      <c r="AO561">
        <v>6748755</v>
      </c>
      <c r="AQ561" s="1">
        <v>45742</v>
      </c>
      <c r="AR561">
        <v>189.666</v>
      </c>
      <c r="AS561">
        <v>189.82499999999999</v>
      </c>
      <c r="AT561">
        <v>187.84299999999999</v>
      </c>
      <c r="AU561">
        <v>189.11699999999999</v>
      </c>
      <c r="AV561">
        <v>4518614</v>
      </c>
      <c r="AX561" s="1">
        <v>45742</v>
      </c>
      <c r="AY561">
        <v>129.97</v>
      </c>
      <c r="AZ561">
        <v>131</v>
      </c>
      <c r="BA561">
        <v>127.85</v>
      </c>
      <c r="BB561">
        <v>128.63999999999999</v>
      </c>
      <c r="BC561">
        <v>3504665</v>
      </c>
      <c r="BE561" s="1">
        <v>45742</v>
      </c>
      <c r="BF561">
        <v>260.52999999999997</v>
      </c>
      <c r="BG561">
        <v>264.95</v>
      </c>
      <c r="BH561">
        <v>260.45</v>
      </c>
      <c r="BI561">
        <v>262.51</v>
      </c>
      <c r="BJ561">
        <v>4683935</v>
      </c>
      <c r="BL561" s="1">
        <v>45742</v>
      </c>
      <c r="BM561">
        <v>375.58</v>
      </c>
      <c r="BN561">
        <v>386.98</v>
      </c>
      <c r="BO561">
        <v>374.15</v>
      </c>
      <c r="BP561">
        <v>384.77</v>
      </c>
      <c r="BQ561">
        <v>1371759</v>
      </c>
      <c r="BS561" s="1">
        <v>45742</v>
      </c>
      <c r="BT561">
        <v>575.19000000000005</v>
      </c>
      <c r="BU561">
        <v>576.33000000000004</v>
      </c>
      <c r="BV561">
        <v>567.19000000000005</v>
      </c>
      <c r="BW561">
        <v>568.59</v>
      </c>
      <c r="BX561">
        <v>52228898</v>
      </c>
    </row>
    <row r="562" spans="1:76" x14ac:dyDescent="0.45">
      <c r="A562" s="1">
        <v>45743</v>
      </c>
      <c r="B562">
        <v>602</v>
      </c>
      <c r="C562">
        <v>614.25</v>
      </c>
      <c r="D562">
        <v>600.1</v>
      </c>
      <c r="E562">
        <v>602.58000000000004</v>
      </c>
      <c r="F562">
        <v>10436524</v>
      </c>
      <c r="H562" s="1">
        <v>45743</v>
      </c>
      <c r="I562">
        <v>200.89</v>
      </c>
      <c r="J562">
        <v>203.79</v>
      </c>
      <c r="K562">
        <v>199.28210000000001</v>
      </c>
      <c r="L562">
        <v>201.36</v>
      </c>
      <c r="M562">
        <v>27317661</v>
      </c>
      <c r="O562" s="1">
        <v>45743</v>
      </c>
      <c r="P562">
        <v>164.63</v>
      </c>
      <c r="Q562">
        <v>165.42</v>
      </c>
      <c r="R562">
        <v>162</v>
      </c>
      <c r="S562">
        <v>162.24</v>
      </c>
      <c r="T562">
        <v>24508273</v>
      </c>
      <c r="V562" s="1">
        <v>45743</v>
      </c>
      <c r="W562">
        <v>397.44</v>
      </c>
      <c r="X562">
        <v>401.47629999999998</v>
      </c>
      <c r="Y562">
        <v>392.51</v>
      </c>
      <c r="Z562">
        <v>396.15</v>
      </c>
      <c r="AA562">
        <v>2729696</v>
      </c>
      <c r="AC562" s="1">
        <v>45743</v>
      </c>
      <c r="AD562">
        <v>280.495</v>
      </c>
      <c r="AE562">
        <v>280.89870000000002</v>
      </c>
      <c r="AF562">
        <v>276.01</v>
      </c>
      <c r="AG562">
        <v>277.81</v>
      </c>
      <c r="AH562">
        <v>3757245</v>
      </c>
      <c r="AJ562" s="1">
        <v>45743</v>
      </c>
      <c r="AK562">
        <v>166.68199999999999</v>
      </c>
      <c r="AL562">
        <v>167.989</v>
      </c>
      <c r="AM562">
        <v>164.434</v>
      </c>
      <c r="AN562">
        <v>165.548</v>
      </c>
      <c r="AO562">
        <v>7399905</v>
      </c>
      <c r="AQ562" s="1">
        <v>45743</v>
      </c>
      <c r="AR562">
        <v>188.15799999999999</v>
      </c>
      <c r="AS562">
        <v>190.83199999999999</v>
      </c>
      <c r="AT562">
        <v>183.155</v>
      </c>
      <c r="AU562">
        <v>188.666</v>
      </c>
      <c r="AV562">
        <v>4888049</v>
      </c>
      <c r="AX562" s="1">
        <v>45743</v>
      </c>
      <c r="AY562">
        <v>126.015</v>
      </c>
      <c r="AZ562">
        <v>127.09</v>
      </c>
      <c r="BA562">
        <v>123.43</v>
      </c>
      <c r="BB562">
        <v>125.65</v>
      </c>
      <c r="BC562">
        <v>4904488</v>
      </c>
      <c r="BE562" s="1">
        <v>45743</v>
      </c>
      <c r="BF562">
        <v>262.92</v>
      </c>
      <c r="BG562">
        <v>268.74</v>
      </c>
      <c r="BH562">
        <v>262.92</v>
      </c>
      <c r="BI562">
        <v>268.27999999999997</v>
      </c>
      <c r="BJ562">
        <v>4228510</v>
      </c>
      <c r="BL562" s="1">
        <v>45743</v>
      </c>
      <c r="BM562">
        <v>385.86</v>
      </c>
      <c r="BN562">
        <v>388.02</v>
      </c>
      <c r="BO562">
        <v>379.23009999999999</v>
      </c>
      <c r="BP562">
        <v>382.02</v>
      </c>
      <c r="BQ562">
        <v>1244983</v>
      </c>
      <c r="BS562" s="1">
        <v>45743</v>
      </c>
      <c r="BT562">
        <v>567.17999999999995</v>
      </c>
      <c r="BU562">
        <v>570.9</v>
      </c>
      <c r="BV562">
        <v>564.94000000000005</v>
      </c>
      <c r="BW562">
        <v>567.08000000000004</v>
      </c>
      <c r="BX562">
        <v>42164248</v>
      </c>
    </row>
    <row r="563" spans="1:76" x14ac:dyDescent="0.45">
      <c r="A563" s="1">
        <v>45744</v>
      </c>
      <c r="B563">
        <v>600.30999999999995</v>
      </c>
      <c r="C563">
        <v>601.75</v>
      </c>
      <c r="D563">
        <v>573.91999999999996</v>
      </c>
      <c r="E563">
        <v>576.74</v>
      </c>
      <c r="F563">
        <v>17602823</v>
      </c>
      <c r="H563" s="1">
        <v>45744</v>
      </c>
      <c r="I563">
        <v>198.42</v>
      </c>
      <c r="J563">
        <v>199.26</v>
      </c>
      <c r="K563">
        <v>191.881</v>
      </c>
      <c r="L563">
        <v>192.72</v>
      </c>
      <c r="M563">
        <v>52548226</v>
      </c>
      <c r="O563" s="1">
        <v>45744</v>
      </c>
      <c r="P563">
        <v>160.49</v>
      </c>
      <c r="Q563">
        <v>161.82</v>
      </c>
      <c r="R563">
        <v>153.63</v>
      </c>
      <c r="S563">
        <v>154.33000000000001</v>
      </c>
      <c r="T563">
        <v>48669335</v>
      </c>
      <c r="V563" s="1">
        <v>45744</v>
      </c>
      <c r="W563">
        <v>393.89</v>
      </c>
      <c r="X563">
        <v>396.92</v>
      </c>
      <c r="Y563">
        <v>384.755</v>
      </c>
      <c r="Z563">
        <v>385.71</v>
      </c>
      <c r="AA563">
        <v>3830307</v>
      </c>
      <c r="AC563" s="1">
        <v>45744</v>
      </c>
      <c r="AD563">
        <v>276.70999999999998</v>
      </c>
      <c r="AE563">
        <v>277.20499999999998</v>
      </c>
      <c r="AF563">
        <v>269.19</v>
      </c>
      <c r="AG563">
        <v>269.97000000000003</v>
      </c>
      <c r="AH563">
        <v>4973419</v>
      </c>
      <c r="AJ563" s="1">
        <v>45744</v>
      </c>
      <c r="AK563">
        <v>163.9</v>
      </c>
      <c r="AL563">
        <v>164.202</v>
      </c>
      <c r="AM563">
        <v>157.90700000000001</v>
      </c>
      <c r="AN563">
        <v>159.55199999999999</v>
      </c>
      <c r="AO563">
        <v>8794255</v>
      </c>
      <c r="AQ563" s="1">
        <v>45744</v>
      </c>
      <c r="AR563">
        <v>188.666</v>
      </c>
      <c r="AS563">
        <v>188.666</v>
      </c>
      <c r="AT563">
        <v>183.77600000000001</v>
      </c>
      <c r="AU563">
        <v>183.96100000000001</v>
      </c>
      <c r="AV563">
        <v>4672358</v>
      </c>
      <c r="AX563" s="1">
        <v>45744</v>
      </c>
      <c r="AY563">
        <v>125.54</v>
      </c>
      <c r="AZ563">
        <v>125.54</v>
      </c>
      <c r="BA563">
        <v>119.94</v>
      </c>
      <c r="BB563">
        <v>120.69</v>
      </c>
      <c r="BC563">
        <v>3997126</v>
      </c>
      <c r="BE563" s="1">
        <v>45744</v>
      </c>
      <c r="BF563">
        <v>270.33999999999997</v>
      </c>
      <c r="BG563">
        <v>270.83</v>
      </c>
      <c r="BH563">
        <v>264.27999999999997</v>
      </c>
      <c r="BI563">
        <v>264.93</v>
      </c>
      <c r="BJ563">
        <v>3322656</v>
      </c>
      <c r="BL563" s="1">
        <v>45744</v>
      </c>
      <c r="BM563">
        <v>384.91</v>
      </c>
      <c r="BN563">
        <v>384.91</v>
      </c>
      <c r="BO563">
        <v>368.75</v>
      </c>
      <c r="BP563">
        <v>369.02</v>
      </c>
      <c r="BQ563">
        <v>1217194</v>
      </c>
      <c r="BS563" s="1">
        <v>45744</v>
      </c>
      <c r="BT563">
        <v>565.53</v>
      </c>
      <c r="BU563">
        <v>566.26700000000005</v>
      </c>
      <c r="BV563">
        <v>555.07000000000005</v>
      </c>
      <c r="BW563">
        <v>555.66</v>
      </c>
      <c r="BX563">
        <v>71662653</v>
      </c>
    </row>
    <row r="564" spans="1:76" x14ac:dyDescent="0.45">
      <c r="A564" s="1">
        <v>45747</v>
      </c>
      <c r="B564">
        <v>563.5</v>
      </c>
      <c r="C564">
        <v>578.70000000000005</v>
      </c>
      <c r="D564">
        <v>553.29999999999995</v>
      </c>
      <c r="E564">
        <v>576.36</v>
      </c>
      <c r="F564">
        <v>21124677</v>
      </c>
      <c r="H564" s="1">
        <v>45747</v>
      </c>
      <c r="I564">
        <v>188.19</v>
      </c>
      <c r="J564">
        <v>191.33</v>
      </c>
      <c r="K564">
        <v>184.4</v>
      </c>
      <c r="L564">
        <v>190.26</v>
      </c>
      <c r="M564">
        <v>63547558</v>
      </c>
      <c r="O564" s="1">
        <v>45747</v>
      </c>
      <c r="P564">
        <v>153.11000000000001</v>
      </c>
      <c r="Q564">
        <v>155.54</v>
      </c>
      <c r="R564">
        <v>150.66200000000001</v>
      </c>
      <c r="S564">
        <v>154.63999999999999</v>
      </c>
      <c r="T564">
        <v>54603464</v>
      </c>
      <c r="V564" s="1">
        <v>45747</v>
      </c>
      <c r="W564">
        <v>380</v>
      </c>
      <c r="X564">
        <v>384.8</v>
      </c>
      <c r="Y564">
        <v>374.67</v>
      </c>
      <c r="Z564">
        <v>383.53</v>
      </c>
      <c r="AA564">
        <v>3960737</v>
      </c>
      <c r="AC564" s="1">
        <v>45747</v>
      </c>
      <c r="AD564">
        <v>264.27</v>
      </c>
      <c r="AE564">
        <v>268.45</v>
      </c>
      <c r="AF564">
        <v>259.19</v>
      </c>
      <c r="AG564">
        <v>268.36</v>
      </c>
      <c r="AH564">
        <v>7585804</v>
      </c>
      <c r="AJ564" s="1">
        <v>45747</v>
      </c>
      <c r="AK564">
        <v>156.08500000000001</v>
      </c>
      <c r="AL564">
        <v>159.80000000000001</v>
      </c>
      <c r="AM564">
        <v>151.56800000000001</v>
      </c>
      <c r="AN564">
        <v>159.22800000000001</v>
      </c>
      <c r="AO564">
        <v>14922390</v>
      </c>
      <c r="AQ564" s="1">
        <v>45747</v>
      </c>
      <c r="AR564">
        <v>179.53700000000001</v>
      </c>
      <c r="AS564">
        <v>183.63499999999999</v>
      </c>
      <c r="AT564">
        <v>176.28299999999999</v>
      </c>
      <c r="AU564">
        <v>182.874</v>
      </c>
      <c r="AV564">
        <v>9053779</v>
      </c>
      <c r="AX564" s="1">
        <v>45747</v>
      </c>
      <c r="AY564">
        <v>118.81</v>
      </c>
      <c r="AZ564">
        <v>119.95</v>
      </c>
      <c r="BA564">
        <v>115.68</v>
      </c>
      <c r="BB564">
        <v>119.46</v>
      </c>
      <c r="BC564">
        <v>7090262</v>
      </c>
      <c r="BE564" s="1">
        <v>45747</v>
      </c>
      <c r="BF564">
        <v>264.70999999999998</v>
      </c>
      <c r="BG564">
        <v>268.10000000000002</v>
      </c>
      <c r="BH564">
        <v>264.60379999999998</v>
      </c>
      <c r="BI564">
        <v>266.70999999999998</v>
      </c>
      <c r="BJ564">
        <v>4073196</v>
      </c>
      <c r="BL564" s="1">
        <v>45747</v>
      </c>
      <c r="BM564">
        <v>368.76</v>
      </c>
      <c r="BN564">
        <v>370.29</v>
      </c>
      <c r="BO564">
        <v>361.43</v>
      </c>
      <c r="BP564">
        <v>368.53</v>
      </c>
      <c r="BQ564">
        <v>2349950</v>
      </c>
      <c r="BS564" s="1">
        <v>45747</v>
      </c>
      <c r="BT564">
        <v>549.83000000000004</v>
      </c>
      <c r="BU564">
        <v>560.71100000000001</v>
      </c>
      <c r="BV564">
        <v>546.87</v>
      </c>
      <c r="BW564">
        <v>559.39</v>
      </c>
      <c r="BX564">
        <v>95328213</v>
      </c>
    </row>
    <row r="565" spans="1:76" x14ac:dyDescent="0.45">
      <c r="A565" s="1">
        <v>45748</v>
      </c>
      <c r="B565">
        <v>570.84</v>
      </c>
      <c r="C565">
        <v>589.91</v>
      </c>
      <c r="D565">
        <v>570</v>
      </c>
      <c r="E565">
        <v>586</v>
      </c>
      <c r="F565">
        <v>12836574</v>
      </c>
      <c r="H565" s="1">
        <v>45748</v>
      </c>
      <c r="I565">
        <v>187.86</v>
      </c>
      <c r="J565">
        <v>193.93</v>
      </c>
      <c r="K565">
        <v>187.2</v>
      </c>
      <c r="L565">
        <v>192.17</v>
      </c>
      <c r="M565">
        <v>41267315</v>
      </c>
      <c r="O565" s="1">
        <v>45748</v>
      </c>
      <c r="P565">
        <v>153.62</v>
      </c>
      <c r="Q565">
        <v>158.1</v>
      </c>
      <c r="R565">
        <v>153.62</v>
      </c>
      <c r="S565">
        <v>157.07</v>
      </c>
      <c r="T565">
        <v>30672899</v>
      </c>
      <c r="V565" s="1">
        <v>45748</v>
      </c>
      <c r="W565">
        <v>381.13</v>
      </c>
      <c r="X565">
        <v>384</v>
      </c>
      <c r="Y565">
        <v>375.53</v>
      </c>
      <c r="Z565">
        <v>383.2</v>
      </c>
      <c r="AA565">
        <v>3847766</v>
      </c>
      <c r="AC565" s="1">
        <v>45748</v>
      </c>
      <c r="AD565">
        <v>268.435</v>
      </c>
      <c r="AE565">
        <v>270.82</v>
      </c>
      <c r="AF565">
        <v>265.82</v>
      </c>
      <c r="AG565">
        <v>270.2</v>
      </c>
      <c r="AH565">
        <v>4598153</v>
      </c>
      <c r="AJ565" s="1">
        <v>45748</v>
      </c>
      <c r="AK565">
        <v>159.22399999999999</v>
      </c>
      <c r="AL565">
        <v>162.59200000000001</v>
      </c>
      <c r="AM565">
        <v>158.54499999999999</v>
      </c>
      <c r="AN565">
        <v>162.31200000000001</v>
      </c>
      <c r="AO565">
        <v>7715030</v>
      </c>
      <c r="AQ565" s="1">
        <v>45748</v>
      </c>
      <c r="AR565">
        <v>181.49299999999999</v>
      </c>
      <c r="AS565">
        <v>186.33099999999999</v>
      </c>
      <c r="AT565">
        <v>179.81200000000001</v>
      </c>
      <c r="AU565">
        <v>186.00399999999999</v>
      </c>
      <c r="AV565">
        <v>5593539</v>
      </c>
      <c r="AX565" s="1">
        <v>45748</v>
      </c>
      <c r="AY565">
        <v>119.67</v>
      </c>
      <c r="AZ565">
        <v>121.35</v>
      </c>
      <c r="BA565">
        <v>117.8</v>
      </c>
      <c r="BB565">
        <v>121.18</v>
      </c>
      <c r="BC565">
        <v>3916445</v>
      </c>
      <c r="BE565" s="1">
        <v>45748</v>
      </c>
      <c r="BF565">
        <v>265.95</v>
      </c>
      <c r="BG565">
        <v>268.7</v>
      </c>
      <c r="BH565">
        <v>262.63</v>
      </c>
      <c r="BI565">
        <v>268.54000000000002</v>
      </c>
      <c r="BJ565">
        <v>3025383</v>
      </c>
      <c r="BL565" s="1">
        <v>45748</v>
      </c>
      <c r="BM565">
        <v>366.1</v>
      </c>
      <c r="BN565">
        <v>374.01</v>
      </c>
      <c r="BO565">
        <v>363.4</v>
      </c>
      <c r="BP565">
        <v>370.91</v>
      </c>
      <c r="BQ565">
        <v>977783</v>
      </c>
      <c r="BS565" s="1">
        <v>45748</v>
      </c>
      <c r="BT565">
        <v>557.45000000000005</v>
      </c>
      <c r="BU565">
        <v>562.94000000000005</v>
      </c>
      <c r="BV565">
        <v>553.67999999999995</v>
      </c>
      <c r="BW565">
        <v>560.97</v>
      </c>
      <c r="BX565">
        <v>54609641</v>
      </c>
    </row>
    <row r="566" spans="1:76" x14ac:dyDescent="0.45">
      <c r="A566" s="1">
        <v>45749</v>
      </c>
      <c r="B566">
        <v>574.91</v>
      </c>
      <c r="C566">
        <v>592.66</v>
      </c>
      <c r="D566">
        <v>573.36</v>
      </c>
      <c r="E566">
        <v>583.92999999999995</v>
      </c>
      <c r="F566">
        <v>13470778</v>
      </c>
      <c r="H566" s="1">
        <v>45749</v>
      </c>
      <c r="I566">
        <v>187.66</v>
      </c>
      <c r="J566">
        <v>198.34</v>
      </c>
      <c r="K566">
        <v>187.66</v>
      </c>
      <c r="L566">
        <v>196.01</v>
      </c>
      <c r="M566">
        <v>53679198</v>
      </c>
      <c r="O566" s="1">
        <v>45749</v>
      </c>
      <c r="P566">
        <v>155.15</v>
      </c>
      <c r="Q566">
        <v>158.40520000000001</v>
      </c>
      <c r="R566">
        <v>154.69999999999999</v>
      </c>
      <c r="S566">
        <v>157.04</v>
      </c>
      <c r="T566">
        <v>25041730</v>
      </c>
      <c r="V566" s="1">
        <v>45749</v>
      </c>
      <c r="W566">
        <v>378.28</v>
      </c>
      <c r="X566">
        <v>388</v>
      </c>
      <c r="Y566">
        <v>376.54</v>
      </c>
      <c r="Z566">
        <v>385.78</v>
      </c>
      <c r="AA566">
        <v>2859064</v>
      </c>
      <c r="AC566" s="1">
        <v>45749</v>
      </c>
      <c r="AD566">
        <v>266.02999999999997</v>
      </c>
      <c r="AE566">
        <v>273.63</v>
      </c>
      <c r="AF566">
        <v>265.75</v>
      </c>
      <c r="AG566">
        <v>271.54000000000002</v>
      </c>
      <c r="AH566">
        <v>5396853</v>
      </c>
      <c r="AJ566" s="1">
        <v>45749</v>
      </c>
      <c r="AK566">
        <v>159.4</v>
      </c>
      <c r="AL566">
        <v>165.43199999999999</v>
      </c>
      <c r="AM566">
        <v>158.93600000000001</v>
      </c>
      <c r="AN566">
        <v>164.80600000000001</v>
      </c>
      <c r="AO566">
        <v>8132100</v>
      </c>
      <c r="AQ566" s="1">
        <v>45749</v>
      </c>
      <c r="AR566">
        <v>183.57</v>
      </c>
      <c r="AS566">
        <v>187.745</v>
      </c>
      <c r="AT566">
        <v>183.57</v>
      </c>
      <c r="AU566">
        <v>186.14599999999999</v>
      </c>
      <c r="AV566">
        <v>4875629</v>
      </c>
      <c r="AX566" s="1">
        <v>45749</v>
      </c>
      <c r="AY566">
        <v>119.48</v>
      </c>
      <c r="AZ566">
        <v>124.59</v>
      </c>
      <c r="BA566">
        <v>119.08</v>
      </c>
      <c r="BB566">
        <v>122.8</v>
      </c>
      <c r="BC566">
        <v>5184821</v>
      </c>
      <c r="BE566" s="1">
        <v>45749</v>
      </c>
      <c r="BF566">
        <v>268.5</v>
      </c>
      <c r="BG566">
        <v>268.50990000000002</v>
      </c>
      <c r="BH566">
        <v>262.42</v>
      </c>
      <c r="BI566">
        <v>264.56</v>
      </c>
      <c r="BJ566">
        <v>2969464</v>
      </c>
      <c r="BL566" s="1">
        <v>45749</v>
      </c>
      <c r="BM566">
        <v>370.8</v>
      </c>
      <c r="BN566">
        <v>379.96</v>
      </c>
      <c r="BO566">
        <v>370.13</v>
      </c>
      <c r="BP566">
        <v>379.27</v>
      </c>
      <c r="BQ566">
        <v>923374</v>
      </c>
      <c r="BS566" s="1">
        <v>45749</v>
      </c>
      <c r="BT566">
        <v>555.04999999999995</v>
      </c>
      <c r="BU566">
        <v>567.41999999999996</v>
      </c>
      <c r="BV566">
        <v>554.80999999999995</v>
      </c>
      <c r="BW566">
        <v>564.52</v>
      </c>
      <c r="BX566">
        <v>76014544</v>
      </c>
    </row>
    <row r="567" spans="1:76" x14ac:dyDescent="0.45">
      <c r="A567" s="1">
        <v>45750</v>
      </c>
      <c r="B567">
        <v>546.22</v>
      </c>
      <c r="C567">
        <v>552.55960000000005</v>
      </c>
      <c r="D567">
        <v>530.29999999999995</v>
      </c>
      <c r="E567">
        <v>531.62</v>
      </c>
      <c r="F567">
        <v>34777460</v>
      </c>
      <c r="H567" s="1">
        <v>45750</v>
      </c>
      <c r="I567">
        <v>182.995</v>
      </c>
      <c r="J567">
        <v>184.13</v>
      </c>
      <c r="K567">
        <v>176.92</v>
      </c>
      <c r="L567">
        <v>178.41</v>
      </c>
      <c r="M567">
        <v>95553617</v>
      </c>
      <c r="O567" s="1">
        <v>45750</v>
      </c>
      <c r="P567">
        <v>151.11000000000001</v>
      </c>
      <c r="Q567">
        <v>152.7799</v>
      </c>
      <c r="R567">
        <v>150.38999999999999</v>
      </c>
      <c r="S567">
        <v>150.72</v>
      </c>
      <c r="T567">
        <v>46883371</v>
      </c>
      <c r="V567" s="1">
        <v>45750</v>
      </c>
      <c r="W567">
        <v>371.875</v>
      </c>
      <c r="X567">
        <v>376.01</v>
      </c>
      <c r="Y567">
        <v>366.29</v>
      </c>
      <c r="Z567">
        <v>367.25</v>
      </c>
      <c r="AA567">
        <v>5324421</v>
      </c>
      <c r="AC567" s="1">
        <v>45750</v>
      </c>
      <c r="AD567">
        <v>260.14</v>
      </c>
      <c r="AE567">
        <v>262.57</v>
      </c>
      <c r="AF567">
        <v>254.45</v>
      </c>
      <c r="AG567">
        <v>255.23</v>
      </c>
      <c r="AH567">
        <v>8872602</v>
      </c>
      <c r="AJ567" s="1">
        <v>45750</v>
      </c>
      <c r="AK567">
        <v>156.6</v>
      </c>
      <c r="AL567">
        <v>157.61199999999999</v>
      </c>
      <c r="AM567">
        <v>151.44999999999999</v>
      </c>
      <c r="AN567">
        <v>154.81399999999999</v>
      </c>
      <c r="AO567">
        <v>10439180</v>
      </c>
      <c r="AQ567" s="1">
        <v>45750</v>
      </c>
      <c r="AR567">
        <v>178.20500000000001</v>
      </c>
      <c r="AS567">
        <v>179.57499999999999</v>
      </c>
      <c r="AT567">
        <v>174.00399999999999</v>
      </c>
      <c r="AU567">
        <v>176.667</v>
      </c>
      <c r="AV567">
        <v>9935535</v>
      </c>
      <c r="AX567" s="1">
        <v>45750</v>
      </c>
      <c r="AY567">
        <v>116.62</v>
      </c>
      <c r="AZ567">
        <v>117.18</v>
      </c>
      <c r="BA567">
        <v>111.8</v>
      </c>
      <c r="BB567">
        <v>113.97</v>
      </c>
      <c r="BC567">
        <v>7950574</v>
      </c>
      <c r="BE567" s="1">
        <v>45750</v>
      </c>
      <c r="BF567">
        <v>265.2</v>
      </c>
      <c r="BG567">
        <v>272.60000000000002</v>
      </c>
      <c r="BH567">
        <v>264.94</v>
      </c>
      <c r="BI567">
        <v>267.89</v>
      </c>
      <c r="BJ567">
        <v>5652121</v>
      </c>
      <c r="BL567" s="1">
        <v>45750</v>
      </c>
      <c r="BM567">
        <v>378.28</v>
      </c>
      <c r="BN567">
        <v>385.875</v>
      </c>
      <c r="BO567">
        <v>368.06</v>
      </c>
      <c r="BP567">
        <v>368.4</v>
      </c>
      <c r="BQ567">
        <v>1445467</v>
      </c>
      <c r="BS567" s="1">
        <v>45750</v>
      </c>
      <c r="BT567">
        <v>545.11</v>
      </c>
      <c r="BU567">
        <v>547.97</v>
      </c>
      <c r="BV567">
        <v>536.70000000000005</v>
      </c>
      <c r="BW567">
        <v>536.70000000000005</v>
      </c>
      <c r="BX567">
        <v>125985998</v>
      </c>
    </row>
    <row r="568" spans="1:76" x14ac:dyDescent="0.45">
      <c r="A568" s="1">
        <v>45751</v>
      </c>
      <c r="B568">
        <v>506.62</v>
      </c>
      <c r="C568">
        <v>518</v>
      </c>
      <c r="D568">
        <v>494.2</v>
      </c>
      <c r="E568">
        <v>504.73</v>
      </c>
      <c r="F568">
        <v>38589814</v>
      </c>
      <c r="H568" s="1">
        <v>45751</v>
      </c>
      <c r="I568">
        <v>167.14500000000001</v>
      </c>
      <c r="J568">
        <v>178.14359999999999</v>
      </c>
      <c r="K568">
        <v>166</v>
      </c>
      <c r="L568">
        <v>171</v>
      </c>
      <c r="M568">
        <v>123159359</v>
      </c>
      <c r="O568" s="1">
        <v>45751</v>
      </c>
      <c r="P568">
        <v>148.01</v>
      </c>
      <c r="Q568">
        <v>151.07</v>
      </c>
      <c r="R568">
        <v>145.38</v>
      </c>
      <c r="S568">
        <v>145.6</v>
      </c>
      <c r="T568">
        <v>62259539</v>
      </c>
      <c r="V568" s="1">
        <v>45751</v>
      </c>
      <c r="W568">
        <v>359</v>
      </c>
      <c r="X568">
        <v>361.73</v>
      </c>
      <c r="Y568">
        <v>348.8</v>
      </c>
      <c r="Z568">
        <v>349.07</v>
      </c>
      <c r="AA568">
        <v>5867564</v>
      </c>
      <c r="AC568" s="1">
        <v>45751</v>
      </c>
      <c r="AD568">
        <v>247.7</v>
      </c>
      <c r="AE568">
        <v>250.29</v>
      </c>
      <c r="AF568">
        <v>239.53</v>
      </c>
      <c r="AG568">
        <v>240.76</v>
      </c>
      <c r="AH568">
        <v>9704996</v>
      </c>
      <c r="AJ568" s="1">
        <v>45751</v>
      </c>
      <c r="AK568">
        <v>151.75399999999999</v>
      </c>
      <c r="AL568">
        <v>151.75399999999999</v>
      </c>
      <c r="AM568">
        <v>143.69</v>
      </c>
      <c r="AN568">
        <v>144.33000000000001</v>
      </c>
      <c r="AO568">
        <v>14501905</v>
      </c>
      <c r="AQ568" s="1">
        <v>45751</v>
      </c>
      <c r="AR568">
        <v>171.57400000000001</v>
      </c>
      <c r="AS568">
        <v>179.15600000000001</v>
      </c>
      <c r="AT568">
        <v>170.05799999999999</v>
      </c>
      <c r="AU568">
        <v>170.05799999999999</v>
      </c>
      <c r="AV568">
        <v>12810424</v>
      </c>
      <c r="AX568" s="1">
        <v>45751</v>
      </c>
      <c r="AY568">
        <v>109.26</v>
      </c>
      <c r="AZ568">
        <v>110.42</v>
      </c>
      <c r="BA568">
        <v>104.73</v>
      </c>
      <c r="BB568">
        <v>106.66</v>
      </c>
      <c r="BC568">
        <v>10259898</v>
      </c>
      <c r="BE568" s="1">
        <v>45751</v>
      </c>
      <c r="BF568">
        <v>267.91000000000003</v>
      </c>
      <c r="BG568">
        <v>269.64999999999998</v>
      </c>
      <c r="BH568">
        <v>247.37</v>
      </c>
      <c r="BI568">
        <v>248.11</v>
      </c>
      <c r="BJ568">
        <v>7948484</v>
      </c>
      <c r="BL568" s="1">
        <v>45751</v>
      </c>
      <c r="BM568">
        <v>365</v>
      </c>
      <c r="BN568">
        <v>368.91500000000002</v>
      </c>
      <c r="BO568">
        <v>337.54250000000002</v>
      </c>
      <c r="BP568">
        <v>338.29</v>
      </c>
      <c r="BQ568">
        <v>1834064</v>
      </c>
      <c r="BS568" s="1">
        <v>45751</v>
      </c>
      <c r="BT568">
        <v>523.66999999999996</v>
      </c>
      <c r="BU568">
        <v>525.87</v>
      </c>
      <c r="BV568">
        <v>505.06</v>
      </c>
      <c r="BW568">
        <v>505.28</v>
      </c>
      <c r="BX568">
        <v>217965131</v>
      </c>
    </row>
    <row r="569" spans="1:76" x14ac:dyDescent="0.45">
      <c r="A569" s="1">
        <v>45754</v>
      </c>
      <c r="B569">
        <v>485.1</v>
      </c>
      <c r="C569">
        <v>539.37</v>
      </c>
      <c r="D569">
        <v>481.9</v>
      </c>
      <c r="E569">
        <v>516.25</v>
      </c>
      <c r="F569">
        <v>36606136</v>
      </c>
      <c r="H569" s="1">
        <v>45754</v>
      </c>
      <c r="I569">
        <v>162</v>
      </c>
      <c r="J569">
        <v>183.40989999999999</v>
      </c>
      <c r="K569">
        <v>161.38</v>
      </c>
      <c r="L569">
        <v>175.26</v>
      </c>
      <c r="M569">
        <v>109327115</v>
      </c>
      <c r="O569" s="1">
        <v>45754</v>
      </c>
      <c r="P569">
        <v>141.55000000000001</v>
      </c>
      <c r="Q569">
        <v>152.85</v>
      </c>
      <c r="R569">
        <v>140.53</v>
      </c>
      <c r="S569">
        <v>146.75</v>
      </c>
      <c r="T569">
        <v>76794136</v>
      </c>
      <c r="V569" s="1">
        <v>45754</v>
      </c>
      <c r="W569">
        <v>335.54</v>
      </c>
      <c r="X569">
        <v>358.36</v>
      </c>
      <c r="Y569">
        <v>332.01</v>
      </c>
      <c r="Z569">
        <v>340.7</v>
      </c>
      <c r="AA569">
        <v>7690909</v>
      </c>
      <c r="AC569" s="1">
        <v>45754</v>
      </c>
      <c r="AD569">
        <v>230.71</v>
      </c>
      <c r="AE569">
        <v>252.95</v>
      </c>
      <c r="AF569">
        <v>230</v>
      </c>
      <c r="AG569">
        <v>244.21</v>
      </c>
      <c r="AH569">
        <v>11965180</v>
      </c>
      <c r="AJ569" s="1">
        <v>45754</v>
      </c>
      <c r="AK569">
        <v>137.65600000000001</v>
      </c>
      <c r="AL569">
        <v>151.72900000000001</v>
      </c>
      <c r="AM569">
        <v>135.732</v>
      </c>
      <c r="AN569">
        <v>147.1</v>
      </c>
      <c r="AO569">
        <v>14390830</v>
      </c>
      <c r="AQ569" s="1">
        <v>45754</v>
      </c>
      <c r="AR569">
        <v>165.536</v>
      </c>
      <c r="AS569">
        <v>177.19900000000001</v>
      </c>
      <c r="AT569">
        <v>163.04599999999999</v>
      </c>
      <c r="AU569">
        <v>168.49600000000001</v>
      </c>
      <c r="AV569">
        <v>14066930</v>
      </c>
      <c r="AX569" s="1">
        <v>45754</v>
      </c>
      <c r="AY569">
        <v>103.01</v>
      </c>
      <c r="AZ569">
        <v>110.91</v>
      </c>
      <c r="BA569">
        <v>99.88</v>
      </c>
      <c r="BB569">
        <v>106.3</v>
      </c>
      <c r="BC569">
        <v>9975609</v>
      </c>
      <c r="BE569" s="1">
        <v>45754</v>
      </c>
      <c r="BF569">
        <v>243.16</v>
      </c>
      <c r="BG569">
        <v>256.95409999999998</v>
      </c>
      <c r="BH569">
        <v>242.81</v>
      </c>
      <c r="BI569">
        <v>246.67</v>
      </c>
      <c r="BJ569">
        <v>8148974</v>
      </c>
      <c r="BL569" s="1">
        <v>45754</v>
      </c>
      <c r="BM569">
        <v>332.86500000000001</v>
      </c>
      <c r="BN569">
        <v>351.98500000000001</v>
      </c>
      <c r="BO569">
        <v>324.08</v>
      </c>
      <c r="BP569">
        <v>332.89</v>
      </c>
      <c r="BQ569">
        <v>1522864</v>
      </c>
      <c r="BS569" s="1">
        <v>45754</v>
      </c>
      <c r="BT569">
        <v>489.19</v>
      </c>
      <c r="BU569">
        <v>523.16999999999996</v>
      </c>
      <c r="BV569">
        <v>481.8</v>
      </c>
      <c r="BW569">
        <v>504.38</v>
      </c>
      <c r="BX569">
        <v>256611355</v>
      </c>
    </row>
    <row r="570" spans="1:76" x14ac:dyDescent="0.45">
      <c r="A570" s="1">
        <v>45755</v>
      </c>
      <c r="B570">
        <v>543.25</v>
      </c>
      <c r="C570">
        <v>547.42999999999995</v>
      </c>
      <c r="D570">
        <v>502.86</v>
      </c>
      <c r="E570">
        <v>510.45</v>
      </c>
      <c r="F570">
        <v>28034211</v>
      </c>
      <c r="H570" s="1">
        <v>45755</v>
      </c>
      <c r="I570">
        <v>185.23</v>
      </c>
      <c r="J570">
        <v>185.9</v>
      </c>
      <c r="K570">
        <v>168.57</v>
      </c>
      <c r="L570">
        <v>170.66</v>
      </c>
      <c r="M570">
        <v>87710360</v>
      </c>
      <c r="O570" s="1">
        <v>45755</v>
      </c>
      <c r="P570">
        <v>151.22</v>
      </c>
      <c r="Q570">
        <v>152.24</v>
      </c>
      <c r="R570">
        <v>143.03</v>
      </c>
      <c r="S570">
        <v>144.69999999999999</v>
      </c>
      <c r="T570">
        <v>52200208</v>
      </c>
      <c r="V570" s="1">
        <v>45755</v>
      </c>
      <c r="W570">
        <v>350.1</v>
      </c>
      <c r="X570">
        <v>350.74</v>
      </c>
      <c r="Y570">
        <v>333.83</v>
      </c>
      <c r="Z570">
        <v>340</v>
      </c>
      <c r="AA570">
        <v>6650815</v>
      </c>
      <c r="AC570" s="1">
        <v>45755</v>
      </c>
      <c r="AD570">
        <v>253.95</v>
      </c>
      <c r="AE570">
        <v>257.38549999999998</v>
      </c>
      <c r="AF570">
        <v>240.26599999999999</v>
      </c>
      <c r="AG570">
        <v>243.99</v>
      </c>
      <c r="AH570">
        <v>9340310</v>
      </c>
      <c r="AJ570" s="1">
        <v>45755</v>
      </c>
      <c r="AK570">
        <v>153.69999999999999</v>
      </c>
      <c r="AL570">
        <v>155.17599999999999</v>
      </c>
      <c r="AM570">
        <v>142.63800000000001</v>
      </c>
      <c r="AN570">
        <v>145.52000000000001</v>
      </c>
      <c r="AO570">
        <v>10616085</v>
      </c>
      <c r="AQ570" s="1">
        <v>45755</v>
      </c>
      <c r="AR570">
        <v>173.66900000000001</v>
      </c>
      <c r="AS570">
        <v>175.87299999999999</v>
      </c>
      <c r="AT570">
        <v>163.92699999999999</v>
      </c>
      <c r="AU570">
        <v>165.29900000000001</v>
      </c>
      <c r="AV570">
        <v>8844966</v>
      </c>
      <c r="AX570" s="1">
        <v>45755</v>
      </c>
      <c r="AY570">
        <v>110.74</v>
      </c>
      <c r="AZ570">
        <v>112.97</v>
      </c>
      <c r="BA570">
        <v>104.15</v>
      </c>
      <c r="BB570">
        <v>105.69</v>
      </c>
      <c r="BC570">
        <v>7661500</v>
      </c>
      <c r="BE570" s="1">
        <v>45755</v>
      </c>
      <c r="BF570">
        <v>252.31</v>
      </c>
      <c r="BG570">
        <v>253.8</v>
      </c>
      <c r="BH570">
        <v>243.86</v>
      </c>
      <c r="BI570">
        <v>246.3</v>
      </c>
      <c r="BJ570">
        <v>6018025</v>
      </c>
      <c r="BL570" s="1">
        <v>45755</v>
      </c>
      <c r="BM570">
        <v>337.17</v>
      </c>
      <c r="BN570">
        <v>346.97</v>
      </c>
      <c r="BO570">
        <v>318.85000000000002</v>
      </c>
      <c r="BP570">
        <v>321.68</v>
      </c>
      <c r="BQ570">
        <v>2147403</v>
      </c>
      <c r="BS570" s="1">
        <v>45755</v>
      </c>
      <c r="BT570">
        <v>521.86</v>
      </c>
      <c r="BU570">
        <v>524.98</v>
      </c>
      <c r="BV570">
        <v>489.16</v>
      </c>
      <c r="BW570">
        <v>496.48</v>
      </c>
      <c r="BX570">
        <v>165816581</v>
      </c>
    </row>
    <row r="571" spans="1:76" x14ac:dyDescent="0.45">
      <c r="A571" s="1">
        <v>45756</v>
      </c>
      <c r="B571">
        <v>509.26499999999999</v>
      </c>
      <c r="C571">
        <v>587.89</v>
      </c>
      <c r="D571">
        <v>502.11</v>
      </c>
      <c r="E571">
        <v>585.77</v>
      </c>
      <c r="F571">
        <v>39216578</v>
      </c>
      <c r="H571" s="1">
        <v>45756</v>
      </c>
      <c r="I571">
        <v>172.11500000000001</v>
      </c>
      <c r="J571">
        <v>192.65</v>
      </c>
      <c r="K571">
        <v>169.93</v>
      </c>
      <c r="L571">
        <v>191.1</v>
      </c>
      <c r="M571">
        <v>116804328</v>
      </c>
      <c r="O571" s="1">
        <v>45756</v>
      </c>
      <c r="P571">
        <v>144.41499999999999</v>
      </c>
      <c r="Q571">
        <v>159.55000000000001</v>
      </c>
      <c r="R571">
        <v>143.905</v>
      </c>
      <c r="S571">
        <v>158.71</v>
      </c>
      <c r="T571">
        <v>70406232</v>
      </c>
      <c r="V571" s="1">
        <v>45756</v>
      </c>
      <c r="W571">
        <v>338.74</v>
      </c>
      <c r="X571">
        <v>365.72</v>
      </c>
      <c r="Y571">
        <v>333.43</v>
      </c>
      <c r="Z571">
        <v>364.64</v>
      </c>
      <c r="AA571">
        <v>7186274</v>
      </c>
      <c r="AC571" s="1">
        <v>45756</v>
      </c>
      <c r="AD571">
        <v>241.85</v>
      </c>
      <c r="AE571">
        <v>268.17</v>
      </c>
      <c r="AF571">
        <v>240.9</v>
      </c>
      <c r="AG571">
        <v>265.17</v>
      </c>
      <c r="AH571">
        <v>12491148</v>
      </c>
      <c r="AJ571" s="1">
        <v>45756</v>
      </c>
      <c r="AK571">
        <v>144.83799999999999</v>
      </c>
      <c r="AL571">
        <v>166.327</v>
      </c>
      <c r="AM571">
        <v>144.63999999999999</v>
      </c>
      <c r="AN571">
        <v>165.19</v>
      </c>
      <c r="AO571">
        <v>15460130</v>
      </c>
      <c r="AQ571" s="1">
        <v>45756</v>
      </c>
      <c r="AR571">
        <v>163.792</v>
      </c>
      <c r="AS571">
        <v>184.73699999999999</v>
      </c>
      <c r="AT571">
        <v>162.60300000000001</v>
      </c>
      <c r="AU571">
        <v>183.249</v>
      </c>
      <c r="AV571">
        <v>15186368</v>
      </c>
      <c r="AX571" s="1">
        <v>45756</v>
      </c>
      <c r="AY571">
        <v>105.73</v>
      </c>
      <c r="AZ571">
        <v>123.295</v>
      </c>
      <c r="BA571">
        <v>105.39</v>
      </c>
      <c r="BB571">
        <v>121.32</v>
      </c>
      <c r="BC571">
        <v>12840724</v>
      </c>
      <c r="BE571" s="1">
        <v>45756</v>
      </c>
      <c r="BF571">
        <v>243</v>
      </c>
      <c r="BG571">
        <v>255.56</v>
      </c>
      <c r="BH571">
        <v>238.65</v>
      </c>
      <c r="BI571">
        <v>254.9</v>
      </c>
      <c r="BJ571">
        <v>8590376</v>
      </c>
      <c r="BL571" s="1">
        <v>45756</v>
      </c>
      <c r="BM571">
        <v>317.19</v>
      </c>
      <c r="BN571">
        <v>350.72500000000002</v>
      </c>
      <c r="BO571">
        <v>312.38499999999999</v>
      </c>
      <c r="BP571">
        <v>346.98</v>
      </c>
      <c r="BQ571">
        <v>3280712</v>
      </c>
      <c r="BS571" s="1">
        <v>45756</v>
      </c>
      <c r="BT571">
        <v>493.44</v>
      </c>
      <c r="BU571">
        <v>548.62</v>
      </c>
      <c r="BV571">
        <v>493.05</v>
      </c>
      <c r="BW571">
        <v>548.62</v>
      </c>
      <c r="BX571">
        <v>241867317</v>
      </c>
    </row>
    <row r="572" spans="1:76" x14ac:dyDescent="0.45">
      <c r="A572" s="1">
        <v>45757</v>
      </c>
      <c r="B572">
        <v>575.49</v>
      </c>
      <c r="C572">
        <v>581.29999999999995</v>
      </c>
      <c r="D572">
        <v>535.29999999999995</v>
      </c>
      <c r="E572">
        <v>546.29</v>
      </c>
      <c r="F572">
        <v>28173491</v>
      </c>
      <c r="H572" s="1">
        <v>45757</v>
      </c>
      <c r="I572">
        <v>185.44</v>
      </c>
      <c r="J572">
        <v>186.86920000000001</v>
      </c>
      <c r="K572">
        <v>175.8518</v>
      </c>
      <c r="L572">
        <v>181.22</v>
      </c>
      <c r="M572">
        <v>68302045</v>
      </c>
      <c r="O572" s="1">
        <v>45757</v>
      </c>
      <c r="P572">
        <v>156.54</v>
      </c>
      <c r="Q572">
        <v>157.72</v>
      </c>
      <c r="R572">
        <v>149.93</v>
      </c>
      <c r="S572">
        <v>152.82</v>
      </c>
      <c r="T572">
        <v>48021972</v>
      </c>
      <c r="V572" s="1">
        <v>45757</v>
      </c>
      <c r="W572">
        <v>360.97</v>
      </c>
      <c r="X572">
        <v>362.5</v>
      </c>
      <c r="Y572">
        <v>341.52</v>
      </c>
      <c r="Z572">
        <v>350.05</v>
      </c>
      <c r="AA572">
        <v>5694976</v>
      </c>
      <c r="AC572" s="1">
        <v>45757</v>
      </c>
      <c r="AD572">
        <v>259.58</v>
      </c>
      <c r="AE572">
        <v>261.24</v>
      </c>
      <c r="AF572">
        <v>248.13</v>
      </c>
      <c r="AG572">
        <v>255.12</v>
      </c>
      <c r="AH572">
        <v>9692344</v>
      </c>
      <c r="AJ572" s="1">
        <v>45757</v>
      </c>
      <c r="AK572">
        <v>161.018</v>
      </c>
      <c r="AL572">
        <v>161.99799999999999</v>
      </c>
      <c r="AM572">
        <v>152.21600000000001</v>
      </c>
      <c r="AN572">
        <v>156.69800000000001</v>
      </c>
      <c r="AO572">
        <v>10232175</v>
      </c>
      <c r="AQ572" s="1">
        <v>45757</v>
      </c>
      <c r="AR572">
        <v>179.64699999999999</v>
      </c>
      <c r="AS572">
        <v>180.96700000000001</v>
      </c>
      <c r="AT572">
        <v>173.62299999999999</v>
      </c>
      <c r="AU572">
        <v>178.41900000000001</v>
      </c>
      <c r="AV572">
        <v>10662615</v>
      </c>
      <c r="AX572" s="1">
        <v>45757</v>
      </c>
      <c r="AY572">
        <v>117.61</v>
      </c>
      <c r="AZ572">
        <v>118.5</v>
      </c>
      <c r="BA572">
        <v>110.06</v>
      </c>
      <c r="BB572">
        <v>113.91</v>
      </c>
      <c r="BC572">
        <v>6929590</v>
      </c>
      <c r="BE572" s="1">
        <v>45757</v>
      </c>
      <c r="BF572">
        <v>256.13</v>
      </c>
      <c r="BG572">
        <v>260.23349999999999</v>
      </c>
      <c r="BH572">
        <v>251.43</v>
      </c>
      <c r="BI572">
        <v>256.12</v>
      </c>
      <c r="BJ572">
        <v>5406566</v>
      </c>
      <c r="BL572" s="1">
        <v>45757</v>
      </c>
      <c r="BM572">
        <v>340.28</v>
      </c>
      <c r="BN572">
        <v>341.72</v>
      </c>
      <c r="BO572">
        <v>325.10000000000002</v>
      </c>
      <c r="BP572">
        <v>335.47</v>
      </c>
      <c r="BQ572">
        <v>1646294</v>
      </c>
      <c r="BS572" s="1">
        <v>45757</v>
      </c>
      <c r="BT572">
        <v>532.16999999999996</v>
      </c>
      <c r="BU572">
        <v>533.495</v>
      </c>
      <c r="BV572">
        <v>509.32</v>
      </c>
      <c r="BW572">
        <v>524.58000000000004</v>
      </c>
      <c r="BX572">
        <v>162331225</v>
      </c>
    </row>
    <row r="573" spans="1:76" x14ac:dyDescent="0.45">
      <c r="A573" s="1">
        <v>45758</v>
      </c>
      <c r="B573">
        <v>535.505</v>
      </c>
      <c r="C573">
        <v>547.4</v>
      </c>
      <c r="D573">
        <v>528.59010000000001</v>
      </c>
      <c r="E573">
        <v>543.57000000000005</v>
      </c>
      <c r="F573">
        <v>17642327</v>
      </c>
      <c r="H573" s="1">
        <v>45758</v>
      </c>
      <c r="I573">
        <v>179.93</v>
      </c>
      <c r="J573">
        <v>185.86</v>
      </c>
      <c r="K573">
        <v>178</v>
      </c>
      <c r="L573">
        <v>184.87</v>
      </c>
      <c r="M573">
        <v>50594339</v>
      </c>
      <c r="O573" s="1">
        <v>45758</v>
      </c>
      <c r="P573">
        <v>152.9</v>
      </c>
      <c r="Q573">
        <v>157.66999999999999</v>
      </c>
      <c r="R573">
        <v>152.82</v>
      </c>
      <c r="S573">
        <v>157.13999999999999</v>
      </c>
      <c r="T573">
        <v>33636239</v>
      </c>
      <c r="V573" s="1">
        <v>45758</v>
      </c>
      <c r="W573">
        <v>351.44</v>
      </c>
      <c r="X573">
        <v>353.1</v>
      </c>
      <c r="Y573">
        <v>342.35</v>
      </c>
      <c r="Z573">
        <v>352.47</v>
      </c>
      <c r="AA573">
        <v>3941817</v>
      </c>
      <c r="AC573" s="1">
        <v>45758</v>
      </c>
      <c r="AD573">
        <v>254.37</v>
      </c>
      <c r="AE573">
        <v>256.41000000000003</v>
      </c>
      <c r="AF573">
        <v>247.67500000000001</v>
      </c>
      <c r="AG573">
        <v>255</v>
      </c>
      <c r="AH573">
        <v>6089003</v>
      </c>
      <c r="AJ573" s="1">
        <v>45758</v>
      </c>
      <c r="AK573">
        <v>155</v>
      </c>
      <c r="AL573">
        <v>157.376</v>
      </c>
      <c r="AM573">
        <v>151</v>
      </c>
      <c r="AN573">
        <v>157.13399999999999</v>
      </c>
      <c r="AO573">
        <v>10514905</v>
      </c>
      <c r="AQ573" s="1">
        <v>45758</v>
      </c>
      <c r="AR573">
        <v>178.958</v>
      </c>
      <c r="AS573">
        <v>184.33500000000001</v>
      </c>
      <c r="AT573">
        <v>176.04900000000001</v>
      </c>
      <c r="AU573">
        <v>182.066</v>
      </c>
      <c r="AV573">
        <v>7683231</v>
      </c>
      <c r="AX573" s="1">
        <v>45758</v>
      </c>
      <c r="AY573">
        <v>113.87</v>
      </c>
      <c r="AZ573">
        <v>115.43</v>
      </c>
      <c r="BA573">
        <v>111.59</v>
      </c>
      <c r="BB573">
        <v>114.54</v>
      </c>
      <c r="BC573">
        <v>4817600</v>
      </c>
      <c r="BE573" s="1">
        <v>45758</v>
      </c>
      <c r="BF573">
        <v>257.63</v>
      </c>
      <c r="BG573">
        <v>260.12</v>
      </c>
      <c r="BH573">
        <v>255.6335</v>
      </c>
      <c r="BI573">
        <v>258.67</v>
      </c>
      <c r="BJ573">
        <v>3987472</v>
      </c>
      <c r="BL573" s="1">
        <v>45758</v>
      </c>
      <c r="BM573">
        <v>335.7</v>
      </c>
      <c r="BN573">
        <v>338.47</v>
      </c>
      <c r="BO573">
        <v>327.96</v>
      </c>
      <c r="BP573">
        <v>334.38</v>
      </c>
      <c r="BQ573">
        <v>1288356</v>
      </c>
      <c r="BS573" s="1">
        <v>45758</v>
      </c>
      <c r="BT573">
        <v>523.01</v>
      </c>
      <c r="BU573">
        <v>536.42999999999995</v>
      </c>
      <c r="BV573">
        <v>520.07000000000005</v>
      </c>
      <c r="BW573">
        <v>533.94000000000005</v>
      </c>
      <c r="BX573">
        <v>97866334</v>
      </c>
    </row>
    <row r="574" spans="1:76" x14ac:dyDescent="0.45">
      <c r="A574" s="1">
        <v>45761</v>
      </c>
      <c r="B574">
        <v>556.17499999999995</v>
      </c>
      <c r="C574">
        <v>557.77</v>
      </c>
      <c r="D574">
        <v>528.28</v>
      </c>
      <c r="E574">
        <v>531.48</v>
      </c>
      <c r="F574">
        <v>14130928</v>
      </c>
      <c r="H574" s="1">
        <v>45761</v>
      </c>
      <c r="I574">
        <v>186.84</v>
      </c>
      <c r="J574">
        <v>187.44</v>
      </c>
      <c r="K574">
        <v>179.23</v>
      </c>
      <c r="L574">
        <v>182.12</v>
      </c>
      <c r="M574">
        <v>48002540</v>
      </c>
      <c r="O574" s="1">
        <v>45761</v>
      </c>
      <c r="P574">
        <v>159.995</v>
      </c>
      <c r="Q574">
        <v>161.72</v>
      </c>
      <c r="R574">
        <v>157.56</v>
      </c>
      <c r="S574">
        <v>159.07</v>
      </c>
      <c r="T574">
        <v>30332957</v>
      </c>
      <c r="V574" s="1">
        <v>45761</v>
      </c>
      <c r="W574">
        <v>359.51</v>
      </c>
      <c r="X574">
        <v>362.05</v>
      </c>
      <c r="Y574">
        <v>348.5</v>
      </c>
      <c r="Z574">
        <v>350.91</v>
      </c>
      <c r="AA574">
        <v>3285950</v>
      </c>
      <c r="AC574" s="1">
        <v>45761</v>
      </c>
      <c r="AD574">
        <v>258.45999999999998</v>
      </c>
      <c r="AE574">
        <v>260</v>
      </c>
      <c r="AF574">
        <v>253.14</v>
      </c>
      <c r="AG574">
        <v>254.55</v>
      </c>
      <c r="AH574">
        <v>6038546</v>
      </c>
      <c r="AJ574" s="1">
        <v>45761</v>
      </c>
      <c r="AK574">
        <v>160.44399999999999</v>
      </c>
      <c r="AL574">
        <v>162.42599999999999</v>
      </c>
      <c r="AM574">
        <v>157.36000000000001</v>
      </c>
      <c r="AN574">
        <v>159.964</v>
      </c>
      <c r="AO574">
        <v>8586505</v>
      </c>
      <c r="AQ574" s="1">
        <v>45761</v>
      </c>
      <c r="AR574">
        <v>186.637</v>
      </c>
      <c r="AS574">
        <v>186.637</v>
      </c>
      <c r="AT574">
        <v>180.51400000000001</v>
      </c>
      <c r="AU574">
        <v>180.88800000000001</v>
      </c>
      <c r="AV574">
        <v>7256964</v>
      </c>
      <c r="AX574" s="1">
        <v>45761</v>
      </c>
      <c r="AY574">
        <v>117.3</v>
      </c>
      <c r="AZ574">
        <v>118.29</v>
      </c>
      <c r="BA574">
        <v>112.55</v>
      </c>
      <c r="BB574">
        <v>113.22</v>
      </c>
      <c r="BC574">
        <v>4338183</v>
      </c>
      <c r="BE574" s="1">
        <v>45761</v>
      </c>
      <c r="BF574">
        <v>259.5</v>
      </c>
      <c r="BG574">
        <v>265.17</v>
      </c>
      <c r="BH574">
        <v>258.52</v>
      </c>
      <c r="BI574">
        <v>262.64</v>
      </c>
      <c r="BJ574">
        <v>3845543</v>
      </c>
      <c r="BL574" s="1">
        <v>45761</v>
      </c>
      <c r="BM574">
        <v>335.9</v>
      </c>
      <c r="BN574">
        <v>343.38</v>
      </c>
      <c r="BO574">
        <v>335.48</v>
      </c>
      <c r="BP574">
        <v>340.4</v>
      </c>
      <c r="BQ574">
        <v>1253669</v>
      </c>
      <c r="BS574" s="1">
        <v>45761</v>
      </c>
      <c r="BT574">
        <v>544.04999999999995</v>
      </c>
      <c r="BU574">
        <v>544.28</v>
      </c>
      <c r="BV574">
        <v>533.86</v>
      </c>
      <c r="BW574">
        <v>539.12</v>
      </c>
      <c r="BX574">
        <v>68033993</v>
      </c>
    </row>
    <row r="575" spans="1:76" x14ac:dyDescent="0.45">
      <c r="A575" s="1">
        <v>45762</v>
      </c>
      <c r="B575">
        <v>532.10500000000002</v>
      </c>
      <c r="C575">
        <v>537.94000000000005</v>
      </c>
      <c r="D575">
        <v>517.5</v>
      </c>
      <c r="E575">
        <v>521.52</v>
      </c>
      <c r="F575">
        <v>15558659</v>
      </c>
      <c r="H575" s="1">
        <v>45762</v>
      </c>
      <c r="I575">
        <v>181.41</v>
      </c>
      <c r="J575">
        <v>182.35</v>
      </c>
      <c r="K575">
        <v>177.9331</v>
      </c>
      <c r="L575">
        <v>179.59</v>
      </c>
      <c r="M575">
        <v>43641952</v>
      </c>
      <c r="O575" s="1">
        <v>45762</v>
      </c>
      <c r="P575">
        <v>159.125</v>
      </c>
      <c r="Q575">
        <v>159.65</v>
      </c>
      <c r="R575">
        <v>155.21</v>
      </c>
      <c r="S575">
        <v>156.31</v>
      </c>
      <c r="T575">
        <v>27551534</v>
      </c>
      <c r="V575" s="1">
        <v>45762</v>
      </c>
      <c r="W575">
        <v>351.05</v>
      </c>
      <c r="X575">
        <v>356.49</v>
      </c>
      <c r="Y575">
        <v>349.185</v>
      </c>
      <c r="Z575">
        <v>350.38</v>
      </c>
      <c r="AA575">
        <v>3030407</v>
      </c>
      <c r="AC575" s="1">
        <v>45762</v>
      </c>
      <c r="AD575">
        <v>254.25</v>
      </c>
      <c r="AE575">
        <v>256.72000000000003</v>
      </c>
      <c r="AF575">
        <v>253.8</v>
      </c>
      <c r="AG575">
        <v>254.93</v>
      </c>
      <c r="AH575">
        <v>5227671</v>
      </c>
      <c r="AJ575" s="1">
        <v>45762</v>
      </c>
      <c r="AK575">
        <v>160.42099999999999</v>
      </c>
      <c r="AL575">
        <v>164.98</v>
      </c>
      <c r="AM575">
        <v>159.84200000000001</v>
      </c>
      <c r="AN575">
        <v>163.30000000000001</v>
      </c>
      <c r="AO575">
        <v>8676185</v>
      </c>
      <c r="AQ575" s="1">
        <v>45762</v>
      </c>
      <c r="AR575">
        <v>182.601</v>
      </c>
      <c r="AS575">
        <v>183.29599999999999</v>
      </c>
      <c r="AT575">
        <v>179.58799999999999</v>
      </c>
      <c r="AU575">
        <v>183.09399999999999</v>
      </c>
      <c r="AV575">
        <v>5435688</v>
      </c>
      <c r="AX575" s="1">
        <v>45762</v>
      </c>
      <c r="AY575">
        <v>114.22499999999999</v>
      </c>
      <c r="AZ575">
        <v>115.71</v>
      </c>
      <c r="BA575">
        <v>113.52</v>
      </c>
      <c r="BB575">
        <v>114.64</v>
      </c>
      <c r="BC575">
        <v>5182448</v>
      </c>
      <c r="BE575" s="1">
        <v>45762</v>
      </c>
      <c r="BF575">
        <v>264.47000000000003</v>
      </c>
      <c r="BG575">
        <v>267.95999999999998</v>
      </c>
      <c r="BH575">
        <v>263.18009999999998</v>
      </c>
      <c r="BI575">
        <v>266.70999999999998</v>
      </c>
      <c r="BJ575">
        <v>3130509</v>
      </c>
      <c r="BL575" s="1">
        <v>45762</v>
      </c>
      <c r="BM575">
        <v>341.18</v>
      </c>
      <c r="BN575">
        <v>350.04849999999999</v>
      </c>
      <c r="BO575">
        <v>339.68</v>
      </c>
      <c r="BP575">
        <v>343.18</v>
      </c>
      <c r="BQ575">
        <v>1041961</v>
      </c>
      <c r="BS575" s="1">
        <v>45762</v>
      </c>
      <c r="BT575">
        <v>539.67499999999995</v>
      </c>
      <c r="BU575">
        <v>543.23</v>
      </c>
      <c r="BV575">
        <v>536.80999999999995</v>
      </c>
      <c r="BW575">
        <v>537.61</v>
      </c>
      <c r="BX575">
        <v>56892874</v>
      </c>
    </row>
    <row r="576" spans="1:76" x14ac:dyDescent="0.45">
      <c r="A576" s="1">
        <v>45763</v>
      </c>
      <c r="B576">
        <v>508.51</v>
      </c>
      <c r="C576">
        <v>513.37</v>
      </c>
      <c r="D576">
        <v>495.63</v>
      </c>
      <c r="E576">
        <v>502.31</v>
      </c>
      <c r="F576">
        <v>18735075</v>
      </c>
      <c r="H576" s="1">
        <v>45763</v>
      </c>
      <c r="I576">
        <v>176.29</v>
      </c>
      <c r="J576">
        <v>179.1046</v>
      </c>
      <c r="K576">
        <v>171.41</v>
      </c>
      <c r="L576">
        <v>174.33</v>
      </c>
      <c r="M576">
        <v>51875316</v>
      </c>
      <c r="O576" s="1">
        <v>45763</v>
      </c>
      <c r="P576">
        <v>153.1</v>
      </c>
      <c r="Q576">
        <v>155.88999999999999</v>
      </c>
      <c r="R576">
        <v>151.51</v>
      </c>
      <c r="S576">
        <v>153.33000000000001</v>
      </c>
      <c r="T576">
        <v>28187421</v>
      </c>
      <c r="V576" s="1">
        <v>45763</v>
      </c>
      <c r="W576">
        <v>345</v>
      </c>
      <c r="X576">
        <v>350.38</v>
      </c>
      <c r="Y576">
        <v>341.31009999999998</v>
      </c>
      <c r="Z576">
        <v>344.19</v>
      </c>
      <c r="AA576">
        <v>3687874</v>
      </c>
      <c r="AC576" s="1">
        <v>45763</v>
      </c>
      <c r="AD576">
        <v>251.67</v>
      </c>
      <c r="AE576">
        <v>256.61</v>
      </c>
      <c r="AF576">
        <v>246.69</v>
      </c>
      <c r="AG576">
        <v>249.84</v>
      </c>
      <c r="AH576">
        <v>7190940</v>
      </c>
      <c r="AJ576" s="1">
        <v>45763</v>
      </c>
      <c r="AK576">
        <v>162.48599999999999</v>
      </c>
      <c r="AL576">
        <v>164.23400000000001</v>
      </c>
      <c r="AM576">
        <v>158.14699999999999</v>
      </c>
      <c r="AN576">
        <v>159.33199999999999</v>
      </c>
      <c r="AO576">
        <v>9347330</v>
      </c>
      <c r="AQ576" s="1">
        <v>45763</v>
      </c>
      <c r="AR576">
        <v>181.56299999999999</v>
      </c>
      <c r="AS576">
        <v>183.702</v>
      </c>
      <c r="AT576">
        <v>178.304</v>
      </c>
      <c r="AU576">
        <v>180.25200000000001</v>
      </c>
      <c r="AV576">
        <v>6267011</v>
      </c>
      <c r="AX576" s="1">
        <v>45763</v>
      </c>
      <c r="AY576">
        <v>113.58</v>
      </c>
      <c r="AZ576">
        <v>115.62</v>
      </c>
      <c r="BA576">
        <v>111.03</v>
      </c>
      <c r="BB576">
        <v>112.64</v>
      </c>
      <c r="BC576">
        <v>5026557</v>
      </c>
      <c r="BE576" s="1">
        <v>45763</v>
      </c>
      <c r="BF576">
        <v>266.22500000000002</v>
      </c>
      <c r="BG576">
        <v>267.27</v>
      </c>
      <c r="BH576">
        <v>258.95499999999998</v>
      </c>
      <c r="BI576">
        <v>259.64</v>
      </c>
      <c r="BJ576">
        <v>3362700</v>
      </c>
      <c r="BL576" s="1">
        <v>45763</v>
      </c>
      <c r="BM576">
        <v>340.79</v>
      </c>
      <c r="BN576">
        <v>343.98500000000001</v>
      </c>
      <c r="BO576">
        <v>330.14</v>
      </c>
      <c r="BP576">
        <v>332.5</v>
      </c>
      <c r="BQ576">
        <v>1000415</v>
      </c>
      <c r="BS576" s="1">
        <v>45763</v>
      </c>
      <c r="BT576">
        <v>531.67999999999995</v>
      </c>
      <c r="BU576">
        <v>537.88499999999999</v>
      </c>
      <c r="BV576">
        <v>520.29</v>
      </c>
      <c r="BW576">
        <v>525.66</v>
      </c>
      <c r="BX576">
        <v>83484814</v>
      </c>
    </row>
    <row r="577" spans="1:76" x14ac:dyDescent="0.45">
      <c r="A577" s="1">
        <v>45764</v>
      </c>
      <c r="B577">
        <v>505.25</v>
      </c>
      <c r="C577">
        <v>507.3</v>
      </c>
      <c r="D577">
        <v>498.01330000000002</v>
      </c>
      <c r="E577">
        <v>501.48</v>
      </c>
      <c r="F577">
        <v>14593508</v>
      </c>
      <c r="H577" s="1">
        <v>45764</v>
      </c>
      <c r="I577">
        <v>176</v>
      </c>
      <c r="J577">
        <v>176.21</v>
      </c>
      <c r="K577">
        <v>172</v>
      </c>
      <c r="L577">
        <v>172.61</v>
      </c>
      <c r="M577">
        <v>44726453</v>
      </c>
      <c r="O577" s="1">
        <v>45764</v>
      </c>
      <c r="P577">
        <v>154.29</v>
      </c>
      <c r="Q577">
        <v>154.68</v>
      </c>
      <c r="R577">
        <v>148.5</v>
      </c>
      <c r="S577">
        <v>151.16</v>
      </c>
      <c r="T577">
        <v>33046576</v>
      </c>
      <c r="V577" s="1">
        <v>45764</v>
      </c>
      <c r="W577">
        <v>349.75</v>
      </c>
      <c r="X577">
        <v>351.875</v>
      </c>
      <c r="Y577">
        <v>345.09</v>
      </c>
      <c r="Z577">
        <v>348.8</v>
      </c>
      <c r="AA577">
        <v>5229675</v>
      </c>
      <c r="AC577" s="1">
        <v>45764</v>
      </c>
      <c r="AD577">
        <v>249.155</v>
      </c>
      <c r="AE577">
        <v>251.56</v>
      </c>
      <c r="AF577">
        <v>246.8</v>
      </c>
      <c r="AG577">
        <v>247.26</v>
      </c>
      <c r="AH577">
        <v>5566857</v>
      </c>
      <c r="AJ577" s="1">
        <v>45764</v>
      </c>
      <c r="AK577">
        <v>160.00700000000001</v>
      </c>
      <c r="AL577">
        <v>160.012</v>
      </c>
      <c r="AM577">
        <v>153.804</v>
      </c>
      <c r="AN577">
        <v>154.43199999999999</v>
      </c>
      <c r="AO577">
        <v>9019520</v>
      </c>
      <c r="AQ577" s="1">
        <v>45764</v>
      </c>
      <c r="AR577">
        <v>182.06800000000001</v>
      </c>
      <c r="AS577">
        <v>182.78299999999999</v>
      </c>
      <c r="AT577">
        <v>179.291</v>
      </c>
      <c r="AU577">
        <v>181.541</v>
      </c>
      <c r="AV577">
        <v>5461359</v>
      </c>
      <c r="AX577" s="1">
        <v>45764</v>
      </c>
      <c r="AY577">
        <v>113.75</v>
      </c>
      <c r="AZ577">
        <v>114</v>
      </c>
      <c r="BA577">
        <v>111.86</v>
      </c>
      <c r="BB577">
        <v>112.7</v>
      </c>
      <c r="BC577">
        <v>4454738</v>
      </c>
      <c r="BE577" s="1">
        <v>45764</v>
      </c>
      <c r="BF577">
        <v>259.72000000000003</v>
      </c>
      <c r="BG577">
        <v>265.39800000000002</v>
      </c>
      <c r="BH577">
        <v>259.08999999999997</v>
      </c>
      <c r="BI577">
        <v>262.04000000000002</v>
      </c>
      <c r="BJ577">
        <v>3489567</v>
      </c>
      <c r="BL577" s="1">
        <v>45764</v>
      </c>
      <c r="BM577">
        <v>335.21</v>
      </c>
      <c r="BN577">
        <v>342.22</v>
      </c>
      <c r="BO577">
        <v>334.07</v>
      </c>
      <c r="BP577">
        <v>338.96</v>
      </c>
      <c r="BQ577">
        <v>934327</v>
      </c>
      <c r="BS577" s="1">
        <v>45764</v>
      </c>
      <c r="BT577">
        <v>527.64</v>
      </c>
      <c r="BU577">
        <v>531.16499999999996</v>
      </c>
      <c r="BV577">
        <v>523.91</v>
      </c>
      <c r="BW577">
        <v>526.41</v>
      </c>
      <c r="BX577">
        <v>79868083</v>
      </c>
    </row>
    <row r="578" spans="1:76" x14ac:dyDescent="0.45">
      <c r="A578" s="1">
        <v>45768</v>
      </c>
      <c r="B578">
        <v>491.32499999999999</v>
      </c>
      <c r="C578">
        <v>493.5</v>
      </c>
      <c r="D578">
        <v>479.8</v>
      </c>
      <c r="E578">
        <v>484.66</v>
      </c>
      <c r="F578">
        <v>16165982</v>
      </c>
      <c r="H578" s="1">
        <v>45768</v>
      </c>
      <c r="I578">
        <v>169.6</v>
      </c>
      <c r="J578">
        <v>169.6</v>
      </c>
      <c r="K578">
        <v>165.285</v>
      </c>
      <c r="L578">
        <v>167.32</v>
      </c>
      <c r="M578">
        <v>48126111</v>
      </c>
      <c r="O578" s="1">
        <v>45768</v>
      </c>
      <c r="P578">
        <v>148.88</v>
      </c>
      <c r="Q578">
        <v>148.94499999999999</v>
      </c>
      <c r="R578">
        <v>146.1</v>
      </c>
      <c r="S578">
        <v>147.66999999999999</v>
      </c>
      <c r="T578">
        <v>26049115</v>
      </c>
      <c r="V578" s="1">
        <v>45768</v>
      </c>
      <c r="W578">
        <v>344.565</v>
      </c>
      <c r="X578">
        <v>346.68</v>
      </c>
      <c r="Y578">
        <v>338.64</v>
      </c>
      <c r="Z578">
        <v>343.22</v>
      </c>
      <c r="AA578">
        <v>3691241</v>
      </c>
      <c r="AC578" s="1">
        <v>45768</v>
      </c>
      <c r="AD578">
        <v>240.44</v>
      </c>
      <c r="AE578">
        <v>242.48</v>
      </c>
      <c r="AF578">
        <v>232.77</v>
      </c>
      <c r="AG578">
        <v>236.26</v>
      </c>
      <c r="AH578">
        <v>9240009</v>
      </c>
      <c r="AJ578" s="1">
        <v>45768</v>
      </c>
      <c r="AK578">
        <v>151.886</v>
      </c>
      <c r="AL578">
        <v>153.10900000000001</v>
      </c>
      <c r="AM578">
        <v>148.482</v>
      </c>
      <c r="AN578">
        <v>151.19800000000001</v>
      </c>
      <c r="AO578">
        <v>8343420</v>
      </c>
      <c r="AQ578" s="1">
        <v>45768</v>
      </c>
      <c r="AR578">
        <v>181.27699999999999</v>
      </c>
      <c r="AS578">
        <v>181.75899999999999</v>
      </c>
      <c r="AT578">
        <v>173.51499999999999</v>
      </c>
      <c r="AU578">
        <v>176.154</v>
      </c>
      <c r="AV578">
        <v>5933298</v>
      </c>
      <c r="AX578" s="1">
        <v>45768</v>
      </c>
      <c r="AY578">
        <v>111.32</v>
      </c>
      <c r="AZ578">
        <v>113.4</v>
      </c>
      <c r="BA578">
        <v>109.79</v>
      </c>
      <c r="BB578">
        <v>111.61</v>
      </c>
      <c r="BC578">
        <v>5695003</v>
      </c>
      <c r="BE578" s="1">
        <v>45768</v>
      </c>
      <c r="BF578">
        <v>260.39</v>
      </c>
      <c r="BG578">
        <v>261.74</v>
      </c>
      <c r="BH578">
        <v>250.87</v>
      </c>
      <c r="BI578">
        <v>253.48</v>
      </c>
      <c r="BJ578">
        <v>3656346</v>
      </c>
      <c r="BL578" s="1">
        <v>45768</v>
      </c>
      <c r="BM578">
        <v>335.28</v>
      </c>
      <c r="BN578">
        <v>337.995</v>
      </c>
      <c r="BO578">
        <v>319.64999999999998</v>
      </c>
      <c r="BP578">
        <v>322.43</v>
      </c>
      <c r="BQ578">
        <v>1219408</v>
      </c>
      <c r="BS578" s="1">
        <v>45768</v>
      </c>
      <c r="BT578">
        <v>521.16</v>
      </c>
      <c r="BU578">
        <v>521.70000000000005</v>
      </c>
      <c r="BV578">
        <v>508.46</v>
      </c>
      <c r="BW578">
        <v>513.88</v>
      </c>
      <c r="BX578">
        <v>69368129</v>
      </c>
    </row>
    <row r="579" spans="1:76" x14ac:dyDescent="0.45">
      <c r="A579" s="1">
        <v>45769</v>
      </c>
      <c r="B579">
        <v>491.87</v>
      </c>
      <c r="C579">
        <v>506.88</v>
      </c>
      <c r="D579">
        <v>486.36</v>
      </c>
      <c r="E579">
        <v>500.28</v>
      </c>
      <c r="F579">
        <v>17399408</v>
      </c>
      <c r="H579" s="1">
        <v>45769</v>
      </c>
      <c r="I579">
        <v>169.845</v>
      </c>
      <c r="J579">
        <v>176.78</v>
      </c>
      <c r="K579">
        <v>169.35</v>
      </c>
      <c r="L579">
        <v>173.18</v>
      </c>
      <c r="M579">
        <v>56607202</v>
      </c>
      <c r="O579" s="1">
        <v>45769</v>
      </c>
      <c r="P579">
        <v>148.88999999999999</v>
      </c>
      <c r="Q579">
        <v>152.19</v>
      </c>
      <c r="R579">
        <v>148.54</v>
      </c>
      <c r="S579">
        <v>151.47</v>
      </c>
      <c r="T579">
        <v>26971774</v>
      </c>
      <c r="V579" s="1">
        <v>45769</v>
      </c>
      <c r="W579">
        <v>349.14</v>
      </c>
      <c r="X579">
        <v>352.08</v>
      </c>
      <c r="Y579">
        <v>344.36869999999999</v>
      </c>
      <c r="Z579">
        <v>349.91</v>
      </c>
      <c r="AA579">
        <v>3250424</v>
      </c>
      <c r="AC579" s="1">
        <v>45769</v>
      </c>
      <c r="AD579">
        <v>239.05</v>
      </c>
      <c r="AE579">
        <v>244.22</v>
      </c>
      <c r="AF579">
        <v>235.59700000000001</v>
      </c>
      <c r="AG579">
        <v>243.39</v>
      </c>
      <c r="AH579">
        <v>7145288</v>
      </c>
      <c r="AJ579" s="1">
        <v>45769</v>
      </c>
      <c r="AK579">
        <v>152.53</v>
      </c>
      <c r="AL579">
        <v>155.32499999999999</v>
      </c>
      <c r="AM579">
        <v>150.488</v>
      </c>
      <c r="AN579">
        <v>153.36600000000001</v>
      </c>
      <c r="AO579">
        <v>7914140</v>
      </c>
      <c r="AQ579" s="1">
        <v>45769</v>
      </c>
      <c r="AR579">
        <v>177.24199999999999</v>
      </c>
      <c r="AS579">
        <v>182.93799999999999</v>
      </c>
      <c r="AT579">
        <v>176.922</v>
      </c>
      <c r="AU579">
        <v>182.524</v>
      </c>
      <c r="AV579">
        <v>5956524</v>
      </c>
      <c r="AX579" s="1">
        <v>45769</v>
      </c>
      <c r="AY579">
        <v>112.59</v>
      </c>
      <c r="AZ579">
        <v>115.8</v>
      </c>
      <c r="BA579">
        <v>112.05</v>
      </c>
      <c r="BB579">
        <v>114.91</v>
      </c>
      <c r="BC579">
        <v>4827240</v>
      </c>
      <c r="BE579" s="1">
        <v>45769</v>
      </c>
      <c r="BF579">
        <v>253.14</v>
      </c>
      <c r="BG579">
        <v>259.32</v>
      </c>
      <c r="BH579">
        <v>253</v>
      </c>
      <c r="BI579">
        <v>258.3</v>
      </c>
      <c r="BJ579">
        <v>4762504</v>
      </c>
      <c r="BL579" s="1">
        <v>45769</v>
      </c>
      <c r="BM579">
        <v>325.75</v>
      </c>
      <c r="BN579">
        <v>331.7</v>
      </c>
      <c r="BO579">
        <v>325.35500000000002</v>
      </c>
      <c r="BP579">
        <v>331.34</v>
      </c>
      <c r="BQ579">
        <v>1161133</v>
      </c>
      <c r="BS579" s="1">
        <v>45769</v>
      </c>
      <c r="BT579">
        <v>520.14</v>
      </c>
      <c r="BU579">
        <v>529.30499999999995</v>
      </c>
      <c r="BV579">
        <v>519.19200000000001</v>
      </c>
      <c r="BW579">
        <v>527.25</v>
      </c>
      <c r="BX579">
        <v>75948117</v>
      </c>
    </row>
    <row r="580" spans="1:76" x14ac:dyDescent="0.45">
      <c r="A580" s="1">
        <v>45770</v>
      </c>
      <c r="B580">
        <v>528.52499999999998</v>
      </c>
      <c r="C580">
        <v>535.33759999999995</v>
      </c>
      <c r="D580">
        <v>516.52</v>
      </c>
      <c r="E580">
        <v>520.27</v>
      </c>
      <c r="F580">
        <v>18173910</v>
      </c>
      <c r="H580" s="1">
        <v>45770</v>
      </c>
      <c r="I580">
        <v>183.45</v>
      </c>
      <c r="J580">
        <v>187.38</v>
      </c>
      <c r="K580">
        <v>180.19</v>
      </c>
      <c r="L580">
        <v>180.6</v>
      </c>
      <c r="M580">
        <v>63470149</v>
      </c>
      <c r="O580" s="1">
        <v>45770</v>
      </c>
      <c r="P580">
        <v>155.61000000000001</v>
      </c>
      <c r="Q580">
        <v>157.52500000000001</v>
      </c>
      <c r="R580">
        <v>153.81</v>
      </c>
      <c r="S580">
        <v>155.35</v>
      </c>
      <c r="T580">
        <v>31128833</v>
      </c>
      <c r="V580" s="1">
        <v>45770</v>
      </c>
      <c r="W580">
        <v>358.12</v>
      </c>
      <c r="X580">
        <v>363</v>
      </c>
      <c r="Y580">
        <v>349.8</v>
      </c>
      <c r="Z580">
        <v>351.96</v>
      </c>
      <c r="AA580">
        <v>3167958</v>
      </c>
      <c r="AC580" s="1">
        <v>45770</v>
      </c>
      <c r="AD580">
        <v>251.47</v>
      </c>
      <c r="AE580">
        <v>257.79000000000002</v>
      </c>
      <c r="AF580">
        <v>249.5</v>
      </c>
      <c r="AG580">
        <v>250.48</v>
      </c>
      <c r="AH580">
        <v>5818895</v>
      </c>
      <c r="AJ580" s="1">
        <v>45770</v>
      </c>
      <c r="AK580">
        <v>164.208</v>
      </c>
      <c r="AL580">
        <v>166.79300000000001</v>
      </c>
      <c r="AM580">
        <v>161.4</v>
      </c>
      <c r="AN580">
        <v>162.54</v>
      </c>
      <c r="AO580">
        <v>15096105</v>
      </c>
      <c r="AQ580" s="1">
        <v>45770</v>
      </c>
      <c r="AR580">
        <v>187.358</v>
      </c>
      <c r="AS580">
        <v>190.54</v>
      </c>
      <c r="AT580">
        <v>185.18100000000001</v>
      </c>
      <c r="AU580">
        <v>187.80199999999999</v>
      </c>
      <c r="AV580">
        <v>5992448</v>
      </c>
      <c r="AX580" s="1">
        <v>45770</v>
      </c>
      <c r="AY580">
        <v>119.7</v>
      </c>
      <c r="AZ580">
        <v>122.32</v>
      </c>
      <c r="BA580">
        <v>116.72</v>
      </c>
      <c r="BB580">
        <v>118.28</v>
      </c>
      <c r="BC580">
        <v>5183356</v>
      </c>
      <c r="BE580" s="1">
        <v>45770</v>
      </c>
      <c r="BF580">
        <v>254</v>
      </c>
      <c r="BG580">
        <v>262.60500000000002</v>
      </c>
      <c r="BH580">
        <v>252.67</v>
      </c>
      <c r="BI580">
        <v>259.35000000000002</v>
      </c>
      <c r="BJ580">
        <v>4562348</v>
      </c>
      <c r="BL580" s="1">
        <v>45770</v>
      </c>
      <c r="BM580">
        <v>336.52</v>
      </c>
      <c r="BN580">
        <v>345.05</v>
      </c>
      <c r="BO580">
        <v>335.68</v>
      </c>
      <c r="BP580">
        <v>337.51</v>
      </c>
      <c r="BQ580">
        <v>1572395</v>
      </c>
      <c r="BS580" s="1">
        <v>45770</v>
      </c>
      <c r="BT580">
        <v>540.42999999999995</v>
      </c>
      <c r="BU580">
        <v>545.42999999999995</v>
      </c>
      <c r="BV580">
        <v>533.88</v>
      </c>
      <c r="BW580">
        <v>535.41999999999996</v>
      </c>
      <c r="BX580">
        <v>90590658</v>
      </c>
    </row>
    <row r="581" spans="1:76" x14ac:dyDescent="0.45">
      <c r="A581" s="1">
        <v>45771</v>
      </c>
      <c r="B581">
        <v>518.73</v>
      </c>
      <c r="C581">
        <v>533.9</v>
      </c>
      <c r="D581">
        <v>517.5</v>
      </c>
      <c r="E581">
        <v>533.15</v>
      </c>
      <c r="F581">
        <v>13910011</v>
      </c>
      <c r="H581" s="1">
        <v>45771</v>
      </c>
      <c r="I581">
        <v>180.91499999999999</v>
      </c>
      <c r="J581">
        <v>186.74</v>
      </c>
      <c r="K581">
        <v>180.18</v>
      </c>
      <c r="L581">
        <v>186.54</v>
      </c>
      <c r="M581">
        <v>43763196</v>
      </c>
      <c r="O581" s="1">
        <v>45771</v>
      </c>
      <c r="P581">
        <v>156.15</v>
      </c>
      <c r="Q581">
        <v>159.59</v>
      </c>
      <c r="R581">
        <v>155.79</v>
      </c>
      <c r="S581">
        <v>159.28</v>
      </c>
      <c r="T581">
        <v>45893951</v>
      </c>
      <c r="V581" s="1">
        <v>45771</v>
      </c>
      <c r="W581">
        <v>353.59</v>
      </c>
      <c r="X581">
        <v>361.12</v>
      </c>
      <c r="Y581">
        <v>353.245</v>
      </c>
      <c r="Z581">
        <v>360.91</v>
      </c>
      <c r="AA581">
        <v>3085149</v>
      </c>
      <c r="AC581" s="1">
        <v>45771</v>
      </c>
      <c r="AD581">
        <v>258.2</v>
      </c>
      <c r="AE581">
        <v>264.98</v>
      </c>
      <c r="AF581">
        <v>257</v>
      </c>
      <c r="AG581">
        <v>264.7</v>
      </c>
      <c r="AH581">
        <v>7857563</v>
      </c>
      <c r="AJ581" s="1">
        <v>45771</v>
      </c>
      <c r="AK581">
        <v>180.06200000000001</v>
      </c>
      <c r="AL581">
        <v>188.79599999999999</v>
      </c>
      <c r="AM581">
        <v>179.666</v>
      </c>
      <c r="AN581">
        <v>187.714</v>
      </c>
      <c r="AO581">
        <v>30415290</v>
      </c>
      <c r="AQ581" s="1">
        <v>45771</v>
      </c>
      <c r="AR581">
        <v>186.81399999999999</v>
      </c>
      <c r="AS581">
        <v>192.27699999999999</v>
      </c>
      <c r="AT581">
        <v>186.238</v>
      </c>
      <c r="AU581">
        <v>191.65</v>
      </c>
      <c r="AV581">
        <v>5997184</v>
      </c>
      <c r="AX581" s="1">
        <v>45771</v>
      </c>
      <c r="AY581">
        <v>118.86</v>
      </c>
      <c r="AZ581">
        <v>121.89</v>
      </c>
      <c r="BA581">
        <v>118</v>
      </c>
      <c r="BB581">
        <v>121.71</v>
      </c>
      <c r="BC581">
        <v>3690309</v>
      </c>
      <c r="BE581" s="1">
        <v>45771</v>
      </c>
      <c r="BF581">
        <v>259.75</v>
      </c>
      <c r="BG581">
        <v>263.79000000000002</v>
      </c>
      <c r="BH581">
        <v>258.07</v>
      </c>
      <c r="BI581">
        <v>262.18</v>
      </c>
      <c r="BJ581">
        <v>5047162</v>
      </c>
      <c r="BL581" s="1">
        <v>45771</v>
      </c>
      <c r="BM581">
        <v>323.36</v>
      </c>
      <c r="BN581">
        <v>339.22</v>
      </c>
      <c r="BO581">
        <v>318.43</v>
      </c>
      <c r="BP581">
        <v>335.33</v>
      </c>
      <c r="BQ581">
        <v>2171705</v>
      </c>
      <c r="BS581" s="1">
        <v>45771</v>
      </c>
      <c r="BT581">
        <v>536.71500000000003</v>
      </c>
      <c r="BU581">
        <v>547.42999999999995</v>
      </c>
      <c r="BV581">
        <v>535.45000000000005</v>
      </c>
      <c r="BW581">
        <v>546.69000000000005</v>
      </c>
      <c r="BX581">
        <v>64150418</v>
      </c>
    </row>
    <row r="582" spans="1:76" x14ac:dyDescent="0.45">
      <c r="A582" s="1">
        <v>45772</v>
      </c>
      <c r="B582">
        <v>546.79999999999995</v>
      </c>
      <c r="C582">
        <v>549.86</v>
      </c>
      <c r="D582">
        <v>536.25</v>
      </c>
      <c r="E582">
        <v>547.27</v>
      </c>
      <c r="F582">
        <v>17098921</v>
      </c>
      <c r="H582" s="1">
        <v>45772</v>
      </c>
      <c r="I582">
        <v>187.62</v>
      </c>
      <c r="J582">
        <v>189.94</v>
      </c>
      <c r="K582">
        <v>185.49</v>
      </c>
      <c r="L582">
        <v>188.99</v>
      </c>
      <c r="M582">
        <v>36414330</v>
      </c>
      <c r="O582" s="1">
        <v>45772</v>
      </c>
      <c r="P582">
        <v>165.07</v>
      </c>
      <c r="Q582">
        <v>166.1</v>
      </c>
      <c r="R582">
        <v>161.04</v>
      </c>
      <c r="S582">
        <v>161.96</v>
      </c>
      <c r="T582">
        <v>56033995</v>
      </c>
      <c r="V582" s="1">
        <v>45772</v>
      </c>
      <c r="W582">
        <v>361.69499999999999</v>
      </c>
      <c r="X582">
        <v>369.31</v>
      </c>
      <c r="Y582">
        <v>359.99</v>
      </c>
      <c r="Z582">
        <v>367.72</v>
      </c>
      <c r="AA582">
        <v>3499345</v>
      </c>
      <c r="AC582" s="1">
        <v>45772</v>
      </c>
      <c r="AD582">
        <v>264.85000000000002</v>
      </c>
      <c r="AE582">
        <v>269.02999999999997</v>
      </c>
      <c r="AF582">
        <v>264.2</v>
      </c>
      <c r="AG582">
        <v>267.85000000000002</v>
      </c>
      <c r="AH582">
        <v>5651651</v>
      </c>
      <c r="AJ582" s="1">
        <v>45772</v>
      </c>
      <c r="AK582">
        <v>188.8</v>
      </c>
      <c r="AL582">
        <v>192</v>
      </c>
      <c r="AM582">
        <v>185.834</v>
      </c>
      <c r="AN582">
        <v>189.05199999999999</v>
      </c>
      <c r="AO582">
        <v>14438915</v>
      </c>
      <c r="AQ582" s="1">
        <v>45772</v>
      </c>
      <c r="AR582">
        <v>191.67599999999999</v>
      </c>
      <c r="AS582">
        <v>193.65199999999999</v>
      </c>
      <c r="AT582">
        <v>190.28399999999999</v>
      </c>
      <c r="AU582">
        <v>192.066</v>
      </c>
      <c r="AV582">
        <v>4776853</v>
      </c>
      <c r="AX582" s="1">
        <v>45772</v>
      </c>
      <c r="AY582">
        <v>121.43</v>
      </c>
      <c r="AZ582">
        <v>123.09</v>
      </c>
      <c r="BA582">
        <v>120.8301</v>
      </c>
      <c r="BB582">
        <v>122.51</v>
      </c>
      <c r="BC582">
        <v>2905028</v>
      </c>
      <c r="BE582" s="1">
        <v>45772</v>
      </c>
      <c r="BF582">
        <v>243.15</v>
      </c>
      <c r="BG582">
        <v>243.81</v>
      </c>
      <c r="BH582">
        <v>230.64</v>
      </c>
      <c r="BI582">
        <v>232.77</v>
      </c>
      <c r="BJ582">
        <v>13561361</v>
      </c>
      <c r="BL582" s="1">
        <v>45772</v>
      </c>
      <c r="BM582">
        <v>359.5</v>
      </c>
      <c r="BN582">
        <v>374.21</v>
      </c>
      <c r="BO582">
        <v>356.45</v>
      </c>
      <c r="BP582">
        <v>373.65</v>
      </c>
      <c r="BQ582">
        <v>2702319</v>
      </c>
      <c r="BS582" s="1">
        <v>45772</v>
      </c>
      <c r="BT582">
        <v>546.65</v>
      </c>
      <c r="BU582">
        <v>551.04999999999995</v>
      </c>
      <c r="BV582">
        <v>543.69000000000005</v>
      </c>
      <c r="BW582">
        <v>550.64</v>
      </c>
      <c r="BX582">
        <v>61119590</v>
      </c>
    </row>
    <row r="583" spans="1:76" x14ac:dyDescent="0.45">
      <c r="A583" s="1">
        <v>45775</v>
      </c>
      <c r="B583">
        <v>555.64</v>
      </c>
      <c r="C583">
        <v>558.48990000000003</v>
      </c>
      <c r="D583">
        <v>540.59</v>
      </c>
      <c r="E583">
        <v>549.74</v>
      </c>
      <c r="F583">
        <v>15178995</v>
      </c>
      <c r="H583" s="1">
        <v>45775</v>
      </c>
      <c r="I583">
        <v>190.10499999999999</v>
      </c>
      <c r="J583">
        <v>190.22</v>
      </c>
      <c r="K583">
        <v>184.88499999999999</v>
      </c>
      <c r="L583">
        <v>187.7</v>
      </c>
      <c r="M583">
        <v>33224732</v>
      </c>
      <c r="O583" s="1">
        <v>45775</v>
      </c>
      <c r="P583">
        <v>162.42500000000001</v>
      </c>
      <c r="Q583">
        <v>163.15</v>
      </c>
      <c r="R583">
        <v>158.6</v>
      </c>
      <c r="S583">
        <v>160.61000000000001</v>
      </c>
      <c r="T583">
        <v>29745782</v>
      </c>
      <c r="V583" s="1">
        <v>45775</v>
      </c>
      <c r="W583">
        <v>368.05</v>
      </c>
      <c r="X583">
        <v>370.99</v>
      </c>
      <c r="Y583">
        <v>364.58</v>
      </c>
      <c r="Z583">
        <v>368.62</v>
      </c>
      <c r="AA583">
        <v>3163425</v>
      </c>
      <c r="AC583" s="1">
        <v>45775</v>
      </c>
      <c r="AD583">
        <v>268.14499999999998</v>
      </c>
      <c r="AE583">
        <v>269.5</v>
      </c>
      <c r="AF583">
        <v>263.33</v>
      </c>
      <c r="AG583">
        <v>265.64</v>
      </c>
      <c r="AH583">
        <v>4977724</v>
      </c>
      <c r="AJ583" s="1">
        <v>45775</v>
      </c>
      <c r="AK583">
        <v>192.02</v>
      </c>
      <c r="AL583">
        <v>192.20500000000001</v>
      </c>
      <c r="AM583">
        <v>185.42599999999999</v>
      </c>
      <c r="AN583">
        <v>187.482</v>
      </c>
      <c r="AO583">
        <v>10261850</v>
      </c>
      <c r="AQ583" s="1">
        <v>45775</v>
      </c>
      <c r="AR583">
        <v>193.71600000000001</v>
      </c>
      <c r="AS583">
        <v>195.15299999999999</v>
      </c>
      <c r="AT583">
        <v>191.50200000000001</v>
      </c>
      <c r="AU583">
        <v>194.11</v>
      </c>
      <c r="AV583">
        <v>5869840</v>
      </c>
      <c r="AX583" s="1">
        <v>45775</v>
      </c>
      <c r="AY583">
        <v>122.51</v>
      </c>
      <c r="AZ583">
        <v>125.23</v>
      </c>
      <c r="BA583">
        <v>122.1099</v>
      </c>
      <c r="BB583">
        <v>123.3</v>
      </c>
      <c r="BC583">
        <v>5608777</v>
      </c>
      <c r="BE583" s="1">
        <v>45775</v>
      </c>
      <c r="BF583">
        <v>231.69</v>
      </c>
      <c r="BG583">
        <v>237.32</v>
      </c>
      <c r="BH583">
        <v>231.54</v>
      </c>
      <c r="BI583">
        <v>236.77</v>
      </c>
      <c r="BJ583">
        <v>5825856</v>
      </c>
      <c r="BL583" s="1">
        <v>45775</v>
      </c>
      <c r="BM583">
        <v>373.65</v>
      </c>
      <c r="BN583">
        <v>385.48</v>
      </c>
      <c r="BO583">
        <v>372.88</v>
      </c>
      <c r="BP583">
        <v>376.87</v>
      </c>
      <c r="BQ583">
        <v>1929741</v>
      </c>
      <c r="BS583" s="1">
        <v>45775</v>
      </c>
      <c r="BT583">
        <v>551.39</v>
      </c>
      <c r="BU583">
        <v>553.54999999999995</v>
      </c>
      <c r="BV583">
        <v>545.02</v>
      </c>
      <c r="BW583">
        <v>550.85</v>
      </c>
      <c r="BX583">
        <v>47613755</v>
      </c>
    </row>
    <row r="584" spans="1:76" x14ac:dyDescent="0.45">
      <c r="A584" s="1">
        <v>45776</v>
      </c>
      <c r="B584">
        <v>546</v>
      </c>
      <c r="C584">
        <v>556.56989999999996</v>
      </c>
      <c r="D584">
        <v>544.12</v>
      </c>
      <c r="E584">
        <v>554.44000000000005</v>
      </c>
      <c r="F584">
        <v>11835036</v>
      </c>
      <c r="H584" s="1">
        <v>45776</v>
      </c>
      <c r="I584">
        <v>183.99</v>
      </c>
      <c r="J584">
        <v>188.01580000000001</v>
      </c>
      <c r="K584">
        <v>183.68</v>
      </c>
      <c r="L584">
        <v>187.39</v>
      </c>
      <c r="M584">
        <v>41667255</v>
      </c>
      <c r="O584" s="1">
        <v>45776</v>
      </c>
      <c r="P584">
        <v>160.32499999999999</v>
      </c>
      <c r="Q584">
        <v>160.74</v>
      </c>
      <c r="R584">
        <v>157.52000000000001</v>
      </c>
      <c r="S584">
        <v>160.16</v>
      </c>
      <c r="T584">
        <v>26808958</v>
      </c>
      <c r="V584" s="1">
        <v>45776</v>
      </c>
      <c r="W584">
        <v>367.21</v>
      </c>
      <c r="X584">
        <v>373.88</v>
      </c>
      <c r="Y584">
        <v>366.88</v>
      </c>
      <c r="Z584">
        <v>370.98</v>
      </c>
      <c r="AA584">
        <v>2198291</v>
      </c>
      <c r="AC584" s="1">
        <v>45776</v>
      </c>
      <c r="AD584">
        <v>265.22000000000003</v>
      </c>
      <c r="AE584">
        <v>268.57499999999999</v>
      </c>
      <c r="AF584">
        <v>265.17</v>
      </c>
      <c r="AG584">
        <v>267.76</v>
      </c>
      <c r="AH584">
        <v>3140601</v>
      </c>
      <c r="AJ584" s="1">
        <v>45776</v>
      </c>
      <c r="AK584">
        <v>187.74299999999999</v>
      </c>
      <c r="AL584">
        <v>189.446</v>
      </c>
      <c r="AM584">
        <v>186.11</v>
      </c>
      <c r="AN584">
        <v>188.572</v>
      </c>
      <c r="AO584">
        <v>6228205</v>
      </c>
      <c r="AQ584" s="1">
        <v>45776</v>
      </c>
      <c r="AR584">
        <v>192.52500000000001</v>
      </c>
      <c r="AS584">
        <v>195.70599999999999</v>
      </c>
      <c r="AT584">
        <v>192.19900000000001</v>
      </c>
      <c r="AU584">
        <v>194.876</v>
      </c>
      <c r="AV584">
        <v>9378222</v>
      </c>
      <c r="AX584" s="1">
        <v>45776</v>
      </c>
      <c r="AY584">
        <v>123.28</v>
      </c>
      <c r="AZ584">
        <v>125.99</v>
      </c>
      <c r="BA584">
        <v>123.16</v>
      </c>
      <c r="BB584">
        <v>125.49</v>
      </c>
      <c r="BC584">
        <v>6525371</v>
      </c>
      <c r="BE584" s="1">
        <v>45776</v>
      </c>
      <c r="BF584">
        <v>236.71</v>
      </c>
      <c r="BG584">
        <v>241.91</v>
      </c>
      <c r="BH584">
        <v>235.42</v>
      </c>
      <c r="BI584">
        <v>241.59</v>
      </c>
      <c r="BJ584">
        <v>3900819</v>
      </c>
      <c r="BL584" s="1">
        <v>45776</v>
      </c>
      <c r="BM584">
        <v>378.78500000000003</v>
      </c>
      <c r="BN584">
        <v>387.54</v>
      </c>
      <c r="BO584">
        <v>378.63459999999998</v>
      </c>
      <c r="BP584">
        <v>386.33</v>
      </c>
      <c r="BQ584">
        <v>1543457</v>
      </c>
      <c r="BS584" s="1">
        <v>45776</v>
      </c>
      <c r="BT584">
        <v>548.91</v>
      </c>
      <c r="BU584">
        <v>555.45000000000005</v>
      </c>
      <c r="BV584">
        <v>548.54999999999995</v>
      </c>
      <c r="BW584">
        <v>554.32000000000005</v>
      </c>
      <c r="BX584">
        <v>47775121</v>
      </c>
    </row>
    <row r="585" spans="1:76" x14ac:dyDescent="0.45">
      <c r="A585" s="1">
        <v>45777</v>
      </c>
      <c r="B585">
        <v>538.4</v>
      </c>
      <c r="C585">
        <v>549.1</v>
      </c>
      <c r="D585">
        <v>529.5</v>
      </c>
      <c r="E585">
        <v>549</v>
      </c>
      <c r="F585">
        <v>29243971</v>
      </c>
      <c r="H585" s="1">
        <v>45777</v>
      </c>
      <c r="I585">
        <v>182.17</v>
      </c>
      <c r="J585">
        <v>185.05</v>
      </c>
      <c r="K585">
        <v>178.85</v>
      </c>
      <c r="L585">
        <v>184.42</v>
      </c>
      <c r="M585">
        <v>55176543</v>
      </c>
      <c r="O585" s="1">
        <v>45777</v>
      </c>
      <c r="P585">
        <v>157.97499999999999</v>
      </c>
      <c r="Q585">
        <v>159.27000000000001</v>
      </c>
      <c r="R585">
        <v>155.4</v>
      </c>
      <c r="S585">
        <v>158.80000000000001</v>
      </c>
      <c r="T585">
        <v>34981059</v>
      </c>
      <c r="V585" s="1">
        <v>45777</v>
      </c>
      <c r="W585">
        <v>366.87</v>
      </c>
      <c r="X585">
        <v>376</v>
      </c>
      <c r="Y585">
        <v>363.56</v>
      </c>
      <c r="Z585">
        <v>374.98</v>
      </c>
      <c r="AA585">
        <v>3305481</v>
      </c>
      <c r="AC585" s="1">
        <v>45777</v>
      </c>
      <c r="AD585">
        <v>265.33999999999997</v>
      </c>
      <c r="AE585">
        <v>268.87</v>
      </c>
      <c r="AF585">
        <v>263</v>
      </c>
      <c r="AG585">
        <v>268.70999999999998</v>
      </c>
      <c r="AH585">
        <v>4624088</v>
      </c>
      <c r="AJ585" s="1">
        <v>45777</v>
      </c>
      <c r="AK585">
        <v>185.7</v>
      </c>
      <c r="AL585">
        <v>191.53200000000001</v>
      </c>
      <c r="AM585">
        <v>184.08</v>
      </c>
      <c r="AN585">
        <v>191.00200000000001</v>
      </c>
      <c r="AO585">
        <v>9739340</v>
      </c>
      <c r="AQ585" s="1">
        <v>45777</v>
      </c>
      <c r="AR585">
        <v>187.85</v>
      </c>
      <c r="AS585">
        <v>203.09</v>
      </c>
      <c r="AT585">
        <v>187.47300000000001</v>
      </c>
      <c r="AU585">
        <v>202.41900000000001</v>
      </c>
      <c r="AV585">
        <v>11539761</v>
      </c>
      <c r="AX585" s="1">
        <v>45777</v>
      </c>
      <c r="AY585">
        <v>121.05500000000001</v>
      </c>
      <c r="AZ585">
        <v>122.25</v>
      </c>
      <c r="BA585">
        <v>118.05</v>
      </c>
      <c r="BB585">
        <v>121.92</v>
      </c>
      <c r="BC585">
        <v>7534188</v>
      </c>
      <c r="BE585" s="1">
        <v>45777</v>
      </c>
      <c r="BF585">
        <v>244.73</v>
      </c>
      <c r="BG585">
        <v>247.55</v>
      </c>
      <c r="BH585">
        <v>241.72</v>
      </c>
      <c r="BI585">
        <v>246.95</v>
      </c>
      <c r="BJ585">
        <v>4440537</v>
      </c>
      <c r="BL585" s="1">
        <v>45777</v>
      </c>
      <c r="BM585">
        <v>387.26</v>
      </c>
      <c r="BN585">
        <v>392.91</v>
      </c>
      <c r="BO585">
        <v>377.6</v>
      </c>
      <c r="BP585">
        <v>391.86</v>
      </c>
      <c r="BQ585">
        <v>1445879</v>
      </c>
      <c r="BS585" s="1">
        <v>45777</v>
      </c>
      <c r="BT585">
        <v>547.57000000000005</v>
      </c>
      <c r="BU585">
        <v>556.52</v>
      </c>
      <c r="BV585">
        <v>541.52</v>
      </c>
      <c r="BW585">
        <v>554.54</v>
      </c>
      <c r="BX585">
        <v>93101463</v>
      </c>
    </row>
    <row r="586" spans="1:76" x14ac:dyDescent="0.45">
      <c r="A586" s="1">
        <v>45778</v>
      </c>
      <c r="B586">
        <v>592.07500000000005</v>
      </c>
      <c r="C586">
        <v>592.95000000000005</v>
      </c>
      <c r="D586">
        <v>570.5</v>
      </c>
      <c r="E586">
        <v>572.21</v>
      </c>
      <c r="F586">
        <v>31159033</v>
      </c>
      <c r="H586" s="1">
        <v>45778</v>
      </c>
      <c r="I586">
        <v>190.63</v>
      </c>
      <c r="J586">
        <v>191.80710999999999</v>
      </c>
      <c r="K586">
        <v>187.5</v>
      </c>
      <c r="L586">
        <v>190.2</v>
      </c>
      <c r="M586">
        <v>74265963</v>
      </c>
      <c r="O586" s="1">
        <v>45778</v>
      </c>
      <c r="P586">
        <v>160.44999999999999</v>
      </c>
      <c r="Q586">
        <v>161.94999999999999</v>
      </c>
      <c r="R586">
        <v>158.91</v>
      </c>
      <c r="S586">
        <v>161.30000000000001</v>
      </c>
      <c r="T586">
        <v>30203248</v>
      </c>
      <c r="V586" s="1">
        <v>45778</v>
      </c>
      <c r="W586">
        <v>378.3</v>
      </c>
      <c r="X586">
        <v>380.44</v>
      </c>
      <c r="Y586">
        <v>374.07</v>
      </c>
      <c r="Z586">
        <v>374.63</v>
      </c>
      <c r="AA586">
        <v>2848778</v>
      </c>
      <c r="AC586" s="1">
        <v>45778</v>
      </c>
      <c r="AD586">
        <v>273.52</v>
      </c>
      <c r="AE586">
        <v>274.60000000000002</v>
      </c>
      <c r="AF586">
        <v>269</v>
      </c>
      <c r="AG586">
        <v>269.33</v>
      </c>
      <c r="AH586">
        <v>5208927</v>
      </c>
      <c r="AJ586" s="1">
        <v>45778</v>
      </c>
      <c r="AK586">
        <v>194.8</v>
      </c>
      <c r="AL586">
        <v>195.72399999999999</v>
      </c>
      <c r="AM586">
        <v>191.50399999999999</v>
      </c>
      <c r="AN586">
        <v>191.59</v>
      </c>
      <c r="AO586">
        <v>9038540</v>
      </c>
      <c r="AQ586" s="1">
        <v>45778</v>
      </c>
      <c r="AR586">
        <v>198.56899999999999</v>
      </c>
      <c r="AS586">
        <v>204.827</v>
      </c>
      <c r="AT586">
        <v>197.28800000000001</v>
      </c>
      <c r="AU586">
        <v>202.505</v>
      </c>
      <c r="AV586">
        <v>7855164</v>
      </c>
      <c r="AX586" s="1">
        <v>45778</v>
      </c>
      <c r="AY586">
        <v>121.92</v>
      </c>
      <c r="AZ586">
        <v>125.08</v>
      </c>
      <c r="BA586">
        <v>121.9</v>
      </c>
      <c r="BB586">
        <v>124.01</v>
      </c>
      <c r="BC586">
        <v>9431762</v>
      </c>
      <c r="BE586" s="1">
        <v>45778</v>
      </c>
      <c r="BF586">
        <v>245.27</v>
      </c>
      <c r="BG586">
        <v>247.1</v>
      </c>
      <c r="BH586">
        <v>242.4</v>
      </c>
      <c r="BI586">
        <v>247</v>
      </c>
      <c r="BJ586">
        <v>3603405</v>
      </c>
      <c r="BL586" s="1">
        <v>45778</v>
      </c>
      <c r="BM586">
        <v>388.3</v>
      </c>
      <c r="BN586">
        <v>392.565</v>
      </c>
      <c r="BO586">
        <v>382.67</v>
      </c>
      <c r="BP586">
        <v>383</v>
      </c>
      <c r="BQ586">
        <v>1442758</v>
      </c>
      <c r="BS586" s="1">
        <v>45778</v>
      </c>
      <c r="BT586">
        <v>560.37</v>
      </c>
      <c r="BU586">
        <v>564.06899999999996</v>
      </c>
      <c r="BV586">
        <v>557.86</v>
      </c>
      <c r="BW586">
        <v>558.47</v>
      </c>
      <c r="BX586">
        <v>63186146</v>
      </c>
    </row>
    <row r="587" spans="1:76" x14ac:dyDescent="0.45">
      <c r="A587" s="1">
        <v>45779</v>
      </c>
      <c r="B587">
        <v>583.45500000000004</v>
      </c>
      <c r="C587">
        <v>604.34</v>
      </c>
      <c r="D587">
        <v>578.33000000000004</v>
      </c>
      <c r="E587">
        <v>597.02</v>
      </c>
      <c r="F587">
        <v>24739260</v>
      </c>
      <c r="H587" s="1">
        <v>45779</v>
      </c>
      <c r="I587">
        <v>191.435</v>
      </c>
      <c r="J587">
        <v>192.88</v>
      </c>
      <c r="K587">
        <v>186.4</v>
      </c>
      <c r="L587">
        <v>189.98</v>
      </c>
      <c r="M587">
        <v>77903487</v>
      </c>
      <c r="O587" s="1">
        <v>45779</v>
      </c>
      <c r="P587">
        <v>163.405</v>
      </c>
      <c r="Q587">
        <v>164.97</v>
      </c>
      <c r="R587">
        <v>161.87</v>
      </c>
      <c r="S587">
        <v>164.03</v>
      </c>
      <c r="T587">
        <v>25715005</v>
      </c>
      <c r="V587" s="1">
        <v>45779</v>
      </c>
      <c r="W587">
        <v>380.09</v>
      </c>
      <c r="X587">
        <v>383.56150000000002</v>
      </c>
      <c r="Y587">
        <v>379.19</v>
      </c>
      <c r="Z587">
        <v>380.87</v>
      </c>
      <c r="AA587">
        <v>2340739</v>
      </c>
      <c r="AC587" s="1">
        <v>45779</v>
      </c>
      <c r="AD587">
        <v>274.43</v>
      </c>
      <c r="AE587">
        <v>276.32</v>
      </c>
      <c r="AF587">
        <v>272.25</v>
      </c>
      <c r="AG587">
        <v>275.08</v>
      </c>
      <c r="AH587">
        <v>4323760</v>
      </c>
      <c r="AJ587" s="1">
        <v>45779</v>
      </c>
      <c r="AK587">
        <v>195.47499999999999</v>
      </c>
      <c r="AL587">
        <v>197.1</v>
      </c>
      <c r="AM587">
        <v>193.81200000000001</v>
      </c>
      <c r="AN587">
        <v>195.47200000000001</v>
      </c>
      <c r="AO587">
        <v>8346860</v>
      </c>
      <c r="AQ587" s="1">
        <v>45779</v>
      </c>
      <c r="AR587">
        <v>205.58699999999999</v>
      </c>
      <c r="AS587">
        <v>207.48099999999999</v>
      </c>
      <c r="AT587">
        <v>203.17500000000001</v>
      </c>
      <c r="AU587">
        <v>206.529</v>
      </c>
      <c r="AV587">
        <v>6827549</v>
      </c>
      <c r="AX587" s="1">
        <v>45779</v>
      </c>
      <c r="AY587">
        <v>121.1</v>
      </c>
      <c r="AZ587">
        <v>126.56</v>
      </c>
      <c r="BA587">
        <v>120.1335</v>
      </c>
      <c r="BB587">
        <v>125.26</v>
      </c>
      <c r="BC587">
        <v>11301618</v>
      </c>
      <c r="BE587" s="1">
        <v>45779</v>
      </c>
      <c r="BF587">
        <v>247.73</v>
      </c>
      <c r="BG587">
        <v>250.22</v>
      </c>
      <c r="BH587">
        <v>246.23</v>
      </c>
      <c r="BI587">
        <v>248.88</v>
      </c>
      <c r="BJ587">
        <v>2801204</v>
      </c>
      <c r="BL587" s="1">
        <v>45779</v>
      </c>
      <c r="BM587">
        <v>386.17</v>
      </c>
      <c r="BN587">
        <v>387.48</v>
      </c>
      <c r="BO587">
        <v>383.2</v>
      </c>
      <c r="BP587">
        <v>385</v>
      </c>
      <c r="BQ587">
        <v>1740813</v>
      </c>
      <c r="BS587" s="1">
        <v>45779</v>
      </c>
      <c r="BT587">
        <v>564.73</v>
      </c>
      <c r="BU587">
        <v>568.38</v>
      </c>
      <c r="BV587">
        <v>562.38</v>
      </c>
      <c r="BW587">
        <v>566.76</v>
      </c>
      <c r="BX587">
        <v>60717270</v>
      </c>
    </row>
    <row r="588" spans="1:76" x14ac:dyDescent="0.45">
      <c r="A588" s="1">
        <v>45782</v>
      </c>
      <c r="B588">
        <v>591.22</v>
      </c>
      <c r="C588">
        <v>603.21</v>
      </c>
      <c r="D588">
        <v>588.04999999999995</v>
      </c>
      <c r="E588">
        <v>599.27</v>
      </c>
      <c r="F588">
        <v>13887724</v>
      </c>
      <c r="H588" s="1">
        <v>45782</v>
      </c>
      <c r="I588">
        <v>186.51</v>
      </c>
      <c r="J588">
        <v>188.18</v>
      </c>
      <c r="K588">
        <v>185.53</v>
      </c>
      <c r="L588">
        <v>186.35</v>
      </c>
      <c r="M588">
        <v>35217469</v>
      </c>
      <c r="O588" s="1">
        <v>45782</v>
      </c>
      <c r="P588">
        <v>163</v>
      </c>
      <c r="Q588">
        <v>165.39</v>
      </c>
      <c r="R588">
        <v>162.72</v>
      </c>
      <c r="S588">
        <v>164.21</v>
      </c>
      <c r="T588">
        <v>21341814</v>
      </c>
      <c r="V588" s="1">
        <v>45782</v>
      </c>
      <c r="W588">
        <v>379.29</v>
      </c>
      <c r="X588">
        <v>384.54</v>
      </c>
      <c r="Y588">
        <v>378.4</v>
      </c>
      <c r="Z588">
        <v>381.06</v>
      </c>
      <c r="AA588">
        <v>2095559</v>
      </c>
      <c r="AC588" s="1">
        <v>45782</v>
      </c>
      <c r="AD588">
        <v>273.57499999999999</v>
      </c>
      <c r="AE588">
        <v>276.16500000000002</v>
      </c>
      <c r="AF588">
        <v>272.31</v>
      </c>
      <c r="AG588">
        <v>272.63</v>
      </c>
      <c r="AH588">
        <v>4219639</v>
      </c>
      <c r="AJ588" s="1">
        <v>45782</v>
      </c>
      <c r="AK588">
        <v>194.268</v>
      </c>
      <c r="AL588">
        <v>198.4</v>
      </c>
      <c r="AM588">
        <v>194.268</v>
      </c>
      <c r="AN588">
        <v>195.61</v>
      </c>
      <c r="AO588">
        <v>6370835</v>
      </c>
      <c r="AQ588" s="1">
        <v>45782</v>
      </c>
      <c r="AR588">
        <v>205.42599999999999</v>
      </c>
      <c r="AS588">
        <v>208.40299999999999</v>
      </c>
      <c r="AT588">
        <v>205.42599999999999</v>
      </c>
      <c r="AU588">
        <v>206.066</v>
      </c>
      <c r="AV588">
        <v>4850941</v>
      </c>
      <c r="AX588" s="1">
        <v>45782</v>
      </c>
      <c r="AY588">
        <v>123.355</v>
      </c>
      <c r="AZ588">
        <v>127.59</v>
      </c>
      <c r="BA588">
        <v>122.3</v>
      </c>
      <c r="BB588">
        <v>124.89</v>
      </c>
      <c r="BC588">
        <v>6761722</v>
      </c>
      <c r="BE588" s="1">
        <v>45782</v>
      </c>
      <c r="BF588">
        <v>248.8</v>
      </c>
      <c r="BG588">
        <v>249.37</v>
      </c>
      <c r="BH588">
        <v>246.5</v>
      </c>
      <c r="BI588">
        <v>248.3</v>
      </c>
      <c r="BJ588">
        <v>2311541</v>
      </c>
      <c r="BL588" s="1">
        <v>45782</v>
      </c>
      <c r="BM588">
        <v>385.07</v>
      </c>
      <c r="BN588">
        <v>399.94</v>
      </c>
      <c r="BO588">
        <v>382.94</v>
      </c>
      <c r="BP588">
        <v>394.24</v>
      </c>
      <c r="BQ588">
        <v>1311408</v>
      </c>
      <c r="BS588" s="1">
        <v>45782</v>
      </c>
      <c r="BT588">
        <v>562.57000000000005</v>
      </c>
      <c r="BU588">
        <v>566.65</v>
      </c>
      <c r="BV588">
        <v>561.70000000000005</v>
      </c>
      <c r="BW588">
        <v>563.51</v>
      </c>
      <c r="BX588">
        <v>38659222</v>
      </c>
    </row>
    <row r="589" spans="1:76" x14ac:dyDescent="0.45">
      <c r="A589" s="1">
        <v>45783</v>
      </c>
      <c r="B589">
        <v>592.52499999999998</v>
      </c>
      <c r="C589">
        <v>596.03</v>
      </c>
      <c r="D589">
        <v>586.58000000000004</v>
      </c>
      <c r="E589">
        <v>587.30999999999995</v>
      </c>
      <c r="F589">
        <v>10600650</v>
      </c>
      <c r="H589" s="1">
        <v>45783</v>
      </c>
      <c r="I589">
        <v>184.57</v>
      </c>
      <c r="J589">
        <v>187.93</v>
      </c>
      <c r="K589">
        <v>183.85</v>
      </c>
      <c r="L589">
        <v>185.01</v>
      </c>
      <c r="M589">
        <v>29314055</v>
      </c>
      <c r="O589" s="1">
        <v>45783</v>
      </c>
      <c r="P589">
        <v>162.16999999999999</v>
      </c>
      <c r="Q589">
        <v>164.8</v>
      </c>
      <c r="R589">
        <v>161.19</v>
      </c>
      <c r="S589">
        <v>163.22999999999999</v>
      </c>
      <c r="T589">
        <v>21277210</v>
      </c>
      <c r="V589" s="1">
        <v>45783</v>
      </c>
      <c r="W589">
        <v>376.565</v>
      </c>
      <c r="X589">
        <v>386.52</v>
      </c>
      <c r="Y589">
        <v>375.05</v>
      </c>
      <c r="Z589">
        <v>382.98</v>
      </c>
      <c r="AA589">
        <v>2970086</v>
      </c>
      <c r="AC589" s="1">
        <v>45783</v>
      </c>
      <c r="AD589">
        <v>269.82</v>
      </c>
      <c r="AE589">
        <v>274.79759999999999</v>
      </c>
      <c r="AF589">
        <v>268.54000000000002</v>
      </c>
      <c r="AG589">
        <v>273.36</v>
      </c>
      <c r="AH589">
        <v>4681552</v>
      </c>
      <c r="AJ589" s="1">
        <v>45783</v>
      </c>
      <c r="AK589">
        <v>194</v>
      </c>
      <c r="AL589">
        <v>195.73500000000001</v>
      </c>
      <c r="AM589">
        <v>192.83699999999999</v>
      </c>
      <c r="AN589">
        <v>193.05199999999999</v>
      </c>
      <c r="AO589">
        <v>6402530</v>
      </c>
      <c r="AQ589" s="1">
        <v>45783</v>
      </c>
      <c r="AR589">
        <v>206.02699999999999</v>
      </c>
      <c r="AS589">
        <v>207.04900000000001</v>
      </c>
      <c r="AT589">
        <v>204.51599999999999</v>
      </c>
      <c r="AU589">
        <v>204.92500000000001</v>
      </c>
      <c r="AV589">
        <v>4604719</v>
      </c>
      <c r="AX589" s="1">
        <v>45783</v>
      </c>
      <c r="AY589">
        <v>123.145</v>
      </c>
      <c r="AZ589">
        <v>124.5</v>
      </c>
      <c r="BA589">
        <v>121.57</v>
      </c>
      <c r="BB589">
        <v>121.67</v>
      </c>
      <c r="BC589">
        <v>5229296</v>
      </c>
      <c r="BE589" s="1">
        <v>45783</v>
      </c>
      <c r="BF589">
        <v>247.51</v>
      </c>
      <c r="BG589">
        <v>254.16</v>
      </c>
      <c r="BH589">
        <v>247.19</v>
      </c>
      <c r="BI589">
        <v>253.8</v>
      </c>
      <c r="BJ589">
        <v>2903164</v>
      </c>
      <c r="BL589" s="1">
        <v>45783</v>
      </c>
      <c r="BM589">
        <v>392.36500000000001</v>
      </c>
      <c r="BN589">
        <v>402.83499999999998</v>
      </c>
      <c r="BO589">
        <v>390.5</v>
      </c>
      <c r="BP589">
        <v>402.01</v>
      </c>
      <c r="BQ589">
        <v>1145247</v>
      </c>
      <c r="BS589" s="1">
        <v>45783</v>
      </c>
      <c r="BT589">
        <v>557.92999999999995</v>
      </c>
      <c r="BU589">
        <v>563.34699999999998</v>
      </c>
      <c r="BV589">
        <v>556.96</v>
      </c>
      <c r="BW589">
        <v>558.79999999999995</v>
      </c>
      <c r="BX589">
        <v>48264708</v>
      </c>
    </row>
    <row r="590" spans="1:76" x14ac:dyDescent="0.45">
      <c r="A590" s="1">
        <v>45784</v>
      </c>
      <c r="B590">
        <v>590.36</v>
      </c>
      <c r="C590">
        <v>603.07500000000005</v>
      </c>
      <c r="D590">
        <v>586.66999999999996</v>
      </c>
      <c r="E590">
        <v>596.80999999999995</v>
      </c>
      <c r="F590">
        <v>13160976</v>
      </c>
      <c r="H590" s="1">
        <v>45784</v>
      </c>
      <c r="I590">
        <v>185.56</v>
      </c>
      <c r="J590">
        <v>190.99</v>
      </c>
      <c r="K590">
        <v>185.01</v>
      </c>
      <c r="L590">
        <v>188.71</v>
      </c>
      <c r="M590">
        <v>44002926</v>
      </c>
      <c r="O590" s="1">
        <v>45784</v>
      </c>
      <c r="P590">
        <v>164.08</v>
      </c>
      <c r="Q590">
        <v>165</v>
      </c>
      <c r="R590">
        <v>147.84</v>
      </c>
      <c r="S590">
        <v>151.38</v>
      </c>
      <c r="T590">
        <v>127747554</v>
      </c>
      <c r="V590" s="1">
        <v>45784</v>
      </c>
      <c r="W590">
        <v>384.7</v>
      </c>
      <c r="X590">
        <v>387.83</v>
      </c>
      <c r="Y590">
        <v>380.94499999999999</v>
      </c>
      <c r="Z590">
        <v>384.97</v>
      </c>
      <c r="AA590">
        <v>2153771</v>
      </c>
      <c r="AC590" s="1">
        <v>45784</v>
      </c>
      <c r="AD590">
        <v>273.70999999999998</v>
      </c>
      <c r="AE590">
        <v>278.79000000000002</v>
      </c>
      <c r="AF590">
        <v>273.70999999999998</v>
      </c>
      <c r="AG590">
        <v>278.23</v>
      </c>
      <c r="AH590">
        <v>4268307</v>
      </c>
      <c r="AJ590" s="1">
        <v>45784</v>
      </c>
      <c r="AK590">
        <v>194.33199999999999</v>
      </c>
      <c r="AL590">
        <v>197.46199999999999</v>
      </c>
      <c r="AM590">
        <v>193.458</v>
      </c>
      <c r="AN590">
        <v>196.65799999999999</v>
      </c>
      <c r="AO590">
        <v>8651620</v>
      </c>
      <c r="AQ590" s="1">
        <v>45784</v>
      </c>
      <c r="AR590">
        <v>204.976</v>
      </c>
      <c r="AS590">
        <v>207.55199999999999</v>
      </c>
      <c r="AT590">
        <v>203.74299999999999</v>
      </c>
      <c r="AU590">
        <v>206.26900000000001</v>
      </c>
      <c r="AV590">
        <v>3965558</v>
      </c>
      <c r="AX590" s="1">
        <v>45784</v>
      </c>
      <c r="AY590">
        <v>121.33499999999999</v>
      </c>
      <c r="AZ590">
        <v>123.65</v>
      </c>
      <c r="BA590">
        <v>120.41</v>
      </c>
      <c r="BB590">
        <v>123.12</v>
      </c>
      <c r="BC590">
        <v>3424249</v>
      </c>
      <c r="BE590" s="1">
        <v>45784</v>
      </c>
      <c r="BF590">
        <v>252.71</v>
      </c>
      <c r="BG590">
        <v>253.72</v>
      </c>
      <c r="BH590">
        <v>250.28</v>
      </c>
      <c r="BI590">
        <v>251.26</v>
      </c>
      <c r="BJ590">
        <v>4042219</v>
      </c>
      <c r="BL590" s="1">
        <v>45784</v>
      </c>
      <c r="BM590">
        <v>403.29</v>
      </c>
      <c r="BN590">
        <v>407.87</v>
      </c>
      <c r="BO590">
        <v>400.87</v>
      </c>
      <c r="BP590">
        <v>404.14</v>
      </c>
      <c r="BQ590">
        <v>1113985</v>
      </c>
      <c r="BS590" s="1">
        <v>45784</v>
      </c>
      <c r="BT590">
        <v>560.15</v>
      </c>
      <c r="BU590">
        <v>563.82000000000005</v>
      </c>
      <c r="BV590">
        <v>556.04</v>
      </c>
      <c r="BW590">
        <v>561.15</v>
      </c>
      <c r="BX590">
        <v>55733229</v>
      </c>
    </row>
    <row r="591" spans="1:76" x14ac:dyDescent="0.45">
      <c r="A591" s="1">
        <v>45785</v>
      </c>
      <c r="B591">
        <v>606.28499999999997</v>
      </c>
      <c r="C591">
        <v>611.29589999999996</v>
      </c>
      <c r="D591">
        <v>596.62</v>
      </c>
      <c r="E591">
        <v>598.01</v>
      </c>
      <c r="F591">
        <v>14622805</v>
      </c>
      <c r="H591" s="1">
        <v>45785</v>
      </c>
      <c r="I591">
        <v>191.43</v>
      </c>
      <c r="J591">
        <v>194.33</v>
      </c>
      <c r="K591">
        <v>188.82</v>
      </c>
      <c r="L591">
        <v>192.08</v>
      </c>
      <c r="M591">
        <v>41043620</v>
      </c>
      <c r="O591" s="1">
        <v>45785</v>
      </c>
      <c r="P591">
        <v>155</v>
      </c>
      <c r="Q591">
        <v>155.93</v>
      </c>
      <c r="R591">
        <v>152.9</v>
      </c>
      <c r="S591">
        <v>154.28</v>
      </c>
      <c r="T591">
        <v>57498692</v>
      </c>
      <c r="V591" s="1">
        <v>45785</v>
      </c>
      <c r="W591">
        <v>388.3</v>
      </c>
      <c r="X591">
        <v>388.73099999999999</v>
      </c>
      <c r="Y591">
        <v>383.4</v>
      </c>
      <c r="Z591">
        <v>383.99</v>
      </c>
      <c r="AA591">
        <v>3383867</v>
      </c>
      <c r="AC591" s="1">
        <v>45785</v>
      </c>
      <c r="AD591">
        <v>279.20999999999998</v>
      </c>
      <c r="AE591">
        <v>283.04500000000002</v>
      </c>
      <c r="AF591">
        <v>278.38</v>
      </c>
      <c r="AG591">
        <v>279.74</v>
      </c>
      <c r="AH591">
        <v>4789858</v>
      </c>
      <c r="AJ591" s="1">
        <v>45785</v>
      </c>
      <c r="AK591">
        <v>197.53</v>
      </c>
      <c r="AL591">
        <v>198.4</v>
      </c>
      <c r="AM591">
        <v>194.56100000000001</v>
      </c>
      <c r="AN591">
        <v>194.898</v>
      </c>
      <c r="AO591">
        <v>7343980</v>
      </c>
      <c r="AQ591" s="1">
        <v>45785</v>
      </c>
      <c r="AR591">
        <v>206.458</v>
      </c>
      <c r="AS591">
        <v>207.94</v>
      </c>
      <c r="AT591">
        <v>205.03700000000001</v>
      </c>
      <c r="AU591">
        <v>205.04</v>
      </c>
      <c r="AV591">
        <v>5268668</v>
      </c>
      <c r="AX591" s="1">
        <v>45785</v>
      </c>
      <c r="AY591">
        <v>124.625</v>
      </c>
      <c r="AZ591">
        <v>127.63</v>
      </c>
      <c r="BA591">
        <v>123.62</v>
      </c>
      <c r="BB591">
        <v>126.39</v>
      </c>
      <c r="BC591">
        <v>3819882</v>
      </c>
      <c r="BE591" s="1">
        <v>45785</v>
      </c>
      <c r="BF591">
        <v>252.18</v>
      </c>
      <c r="BG591">
        <v>252.63499999999999</v>
      </c>
      <c r="BH591">
        <v>247.44</v>
      </c>
      <c r="BI591">
        <v>247.49</v>
      </c>
      <c r="BJ591">
        <v>3521037</v>
      </c>
      <c r="BL591" s="1">
        <v>45785</v>
      </c>
      <c r="BM591">
        <v>404.78</v>
      </c>
      <c r="BN591">
        <v>408.83</v>
      </c>
      <c r="BO591">
        <v>403.56</v>
      </c>
      <c r="BP591">
        <v>404.41</v>
      </c>
      <c r="BQ591">
        <v>1055832</v>
      </c>
      <c r="BS591" s="1">
        <v>45785</v>
      </c>
      <c r="BT591">
        <v>565.24</v>
      </c>
      <c r="BU591">
        <v>570.30999999999995</v>
      </c>
      <c r="BV591">
        <v>561.70000000000005</v>
      </c>
      <c r="BW591">
        <v>565.05999999999995</v>
      </c>
      <c r="BX591">
        <v>65130787</v>
      </c>
    </row>
    <row r="592" spans="1:76" x14ac:dyDescent="0.45">
      <c r="A592" s="1">
        <v>45786</v>
      </c>
      <c r="B592">
        <v>603.72</v>
      </c>
      <c r="C592">
        <v>606.97</v>
      </c>
      <c r="D592">
        <v>591.70619999999997</v>
      </c>
      <c r="E592">
        <v>592.49</v>
      </c>
      <c r="F592">
        <v>10427286</v>
      </c>
      <c r="H592" s="1">
        <v>45786</v>
      </c>
      <c r="I592">
        <v>193.375</v>
      </c>
      <c r="J592">
        <v>194.69</v>
      </c>
      <c r="K592">
        <v>191.16</v>
      </c>
      <c r="L592">
        <v>193.06</v>
      </c>
      <c r="M592">
        <v>29663143</v>
      </c>
      <c r="O592" s="1">
        <v>45786</v>
      </c>
      <c r="P592">
        <v>154.16999999999999</v>
      </c>
      <c r="Q592">
        <v>155.05000000000001</v>
      </c>
      <c r="R592">
        <v>152.19999999999999</v>
      </c>
      <c r="S592">
        <v>152.75</v>
      </c>
      <c r="T592">
        <v>32435281</v>
      </c>
      <c r="V592" s="1">
        <v>45786</v>
      </c>
      <c r="W592">
        <v>386.18</v>
      </c>
      <c r="X592">
        <v>388.77</v>
      </c>
      <c r="Y592">
        <v>382.33</v>
      </c>
      <c r="Z592">
        <v>383.28</v>
      </c>
      <c r="AA592">
        <v>2031324</v>
      </c>
      <c r="AC592" s="1">
        <v>45786</v>
      </c>
      <c r="AD592">
        <v>281.5</v>
      </c>
      <c r="AE592">
        <v>282.48</v>
      </c>
      <c r="AF592">
        <v>273.88</v>
      </c>
      <c r="AG592">
        <v>275.42</v>
      </c>
      <c r="AH592">
        <v>4324188</v>
      </c>
      <c r="AJ592" s="1">
        <v>45786</v>
      </c>
      <c r="AK592">
        <v>195.78200000000001</v>
      </c>
      <c r="AL592">
        <v>197.35599999999999</v>
      </c>
      <c r="AM592">
        <v>194.32400000000001</v>
      </c>
      <c r="AN592">
        <v>196.012</v>
      </c>
      <c r="AO592">
        <v>4600335</v>
      </c>
      <c r="AQ592" s="1">
        <v>45786</v>
      </c>
      <c r="AR592">
        <v>204.08099999999999</v>
      </c>
      <c r="AS592">
        <v>204.49</v>
      </c>
      <c r="AT592">
        <v>199.98699999999999</v>
      </c>
      <c r="AU592">
        <v>201.35900000000001</v>
      </c>
      <c r="AV592">
        <v>5754941</v>
      </c>
      <c r="AX592" s="1">
        <v>45786</v>
      </c>
      <c r="AY592">
        <v>124.96</v>
      </c>
      <c r="AZ592">
        <v>127.33</v>
      </c>
      <c r="BA592">
        <v>123.4</v>
      </c>
      <c r="BB592">
        <v>127.04</v>
      </c>
      <c r="BC592">
        <v>6145152</v>
      </c>
      <c r="BE592" s="1">
        <v>45786</v>
      </c>
      <c r="BF592">
        <v>247.49</v>
      </c>
      <c r="BG592">
        <v>248.15989999999999</v>
      </c>
      <c r="BH592">
        <v>243.67</v>
      </c>
      <c r="BI592">
        <v>243.81</v>
      </c>
      <c r="BJ592">
        <v>3278600</v>
      </c>
      <c r="BL592" s="1">
        <v>45786</v>
      </c>
      <c r="BM592">
        <v>404.61</v>
      </c>
      <c r="BN592">
        <v>405.39</v>
      </c>
      <c r="BO592">
        <v>400.53</v>
      </c>
      <c r="BP592">
        <v>401.73</v>
      </c>
      <c r="BQ592">
        <v>902743</v>
      </c>
      <c r="BS592" s="1">
        <v>45786</v>
      </c>
      <c r="BT592">
        <v>566.48</v>
      </c>
      <c r="BU592">
        <v>567.5</v>
      </c>
      <c r="BV592">
        <v>562.76300000000003</v>
      </c>
      <c r="BW592">
        <v>564.34</v>
      </c>
      <c r="BX592">
        <v>37603427</v>
      </c>
    </row>
    <row r="593" spans="1:76" x14ac:dyDescent="0.45">
      <c r="A593" s="1">
        <v>45789</v>
      </c>
      <c r="B593">
        <v>630.91999999999996</v>
      </c>
      <c r="C593">
        <v>640.38959999999997</v>
      </c>
      <c r="D593">
        <v>621.03</v>
      </c>
      <c r="E593">
        <v>639.42999999999995</v>
      </c>
      <c r="F593">
        <v>21965085</v>
      </c>
      <c r="H593" s="1">
        <v>45789</v>
      </c>
      <c r="I593">
        <v>210.71</v>
      </c>
      <c r="J593">
        <v>211.66</v>
      </c>
      <c r="K593">
        <v>205.75</v>
      </c>
      <c r="L593">
        <v>208.64</v>
      </c>
      <c r="M593">
        <v>75205042</v>
      </c>
      <c r="O593" s="1">
        <v>45789</v>
      </c>
      <c r="P593">
        <v>157.48500000000001</v>
      </c>
      <c r="Q593">
        <v>159.1</v>
      </c>
      <c r="R593">
        <v>156.25</v>
      </c>
      <c r="S593">
        <v>158.46</v>
      </c>
      <c r="T593">
        <v>44138818</v>
      </c>
      <c r="V593" s="1">
        <v>45789</v>
      </c>
      <c r="W593">
        <v>394.33</v>
      </c>
      <c r="X593">
        <v>397.82</v>
      </c>
      <c r="Y593">
        <v>392.755</v>
      </c>
      <c r="Z593">
        <v>395.94</v>
      </c>
      <c r="AA593">
        <v>3157670</v>
      </c>
      <c r="AC593" s="1">
        <v>45789</v>
      </c>
      <c r="AD593">
        <v>284.75</v>
      </c>
      <c r="AE593">
        <v>288.97000000000003</v>
      </c>
      <c r="AF593">
        <v>283.23</v>
      </c>
      <c r="AG593">
        <v>288.82</v>
      </c>
      <c r="AH593">
        <v>5937370</v>
      </c>
      <c r="AJ593" s="1">
        <v>45789</v>
      </c>
      <c r="AK593">
        <v>201.70400000000001</v>
      </c>
      <c r="AL593">
        <v>203.4</v>
      </c>
      <c r="AM593">
        <v>199.13399999999999</v>
      </c>
      <c r="AN593">
        <v>203.12</v>
      </c>
      <c r="AO593">
        <v>7160525</v>
      </c>
      <c r="AQ593" s="1">
        <v>45789</v>
      </c>
      <c r="AR593">
        <v>205.59700000000001</v>
      </c>
      <c r="AS593">
        <v>207.60900000000001</v>
      </c>
      <c r="AT593">
        <v>201.99299999999999</v>
      </c>
      <c r="AU593">
        <v>206.22</v>
      </c>
      <c r="AV593">
        <v>7402219</v>
      </c>
      <c r="AX593" s="1">
        <v>45789</v>
      </c>
      <c r="AY593">
        <v>133.16</v>
      </c>
      <c r="AZ593">
        <v>134.85</v>
      </c>
      <c r="BA593">
        <v>132.13999999999999</v>
      </c>
      <c r="BB593">
        <v>134.21</v>
      </c>
      <c r="BC593">
        <v>7198291</v>
      </c>
      <c r="BE593" s="1">
        <v>45789</v>
      </c>
      <c r="BF593">
        <v>238.82</v>
      </c>
      <c r="BG593">
        <v>240.33</v>
      </c>
      <c r="BH593">
        <v>236</v>
      </c>
      <c r="BI593">
        <v>240.32</v>
      </c>
      <c r="BJ593">
        <v>5373060</v>
      </c>
      <c r="BL593" s="1">
        <v>45789</v>
      </c>
      <c r="BM593">
        <v>410</v>
      </c>
      <c r="BN593">
        <v>410.99</v>
      </c>
      <c r="BO593">
        <v>399.47</v>
      </c>
      <c r="BP593">
        <v>402.52</v>
      </c>
      <c r="BQ593">
        <v>1064139</v>
      </c>
      <c r="BS593" s="1">
        <v>45789</v>
      </c>
      <c r="BT593">
        <v>581.47</v>
      </c>
      <c r="BU593">
        <v>583</v>
      </c>
      <c r="BV593">
        <v>577.04</v>
      </c>
      <c r="BW593">
        <v>582.99</v>
      </c>
      <c r="BX593">
        <v>78993570</v>
      </c>
    </row>
    <row r="594" spans="1:76" x14ac:dyDescent="0.45">
      <c r="A594" s="1">
        <v>45790</v>
      </c>
      <c r="B594">
        <v>645.54499999999996</v>
      </c>
      <c r="C594">
        <v>660.92</v>
      </c>
      <c r="D594">
        <v>642.83000000000004</v>
      </c>
      <c r="E594">
        <v>656.03</v>
      </c>
      <c r="F594">
        <v>18570821</v>
      </c>
      <c r="H594" s="1">
        <v>45790</v>
      </c>
      <c r="I594">
        <v>211.08</v>
      </c>
      <c r="J594">
        <v>214.84</v>
      </c>
      <c r="K594">
        <v>210.1</v>
      </c>
      <c r="L594">
        <v>211.37</v>
      </c>
      <c r="M594">
        <v>56193682</v>
      </c>
      <c r="O594" s="1">
        <v>45790</v>
      </c>
      <c r="P594">
        <v>158.79</v>
      </c>
      <c r="Q594">
        <v>160.57</v>
      </c>
      <c r="R594">
        <v>156.16</v>
      </c>
      <c r="S594">
        <v>159.53</v>
      </c>
      <c r="T594">
        <v>42382126</v>
      </c>
      <c r="V594" s="1">
        <v>45790</v>
      </c>
      <c r="W594">
        <v>395.9</v>
      </c>
      <c r="X594">
        <v>399.67</v>
      </c>
      <c r="Y594">
        <v>394.71</v>
      </c>
      <c r="Z594">
        <v>397.4</v>
      </c>
      <c r="AA594">
        <v>2664142</v>
      </c>
      <c r="AC594" s="1">
        <v>45790</v>
      </c>
      <c r="AD594">
        <v>290.91000000000003</v>
      </c>
      <c r="AE594">
        <v>292.74059999999997</v>
      </c>
      <c r="AF594">
        <v>288.93</v>
      </c>
      <c r="AG594">
        <v>289.17</v>
      </c>
      <c r="AH594">
        <v>6711550</v>
      </c>
      <c r="AJ594" s="1">
        <v>45790</v>
      </c>
      <c r="AK594">
        <v>204.4</v>
      </c>
      <c r="AL594">
        <v>207.99600000000001</v>
      </c>
      <c r="AM594">
        <v>203.4</v>
      </c>
      <c r="AN594">
        <v>207.34399999999999</v>
      </c>
      <c r="AO594">
        <v>7415450</v>
      </c>
      <c r="AQ594" s="1">
        <v>45790</v>
      </c>
      <c r="AR594">
        <v>204.92400000000001</v>
      </c>
      <c r="AS594">
        <v>210.49</v>
      </c>
      <c r="AT594">
        <v>204.48699999999999</v>
      </c>
      <c r="AU594">
        <v>208.89599999999999</v>
      </c>
      <c r="AV594">
        <v>6388963</v>
      </c>
      <c r="AX594" s="1">
        <v>45790</v>
      </c>
      <c r="AY594">
        <v>134.62</v>
      </c>
      <c r="AZ594">
        <v>138.53</v>
      </c>
      <c r="BA594">
        <v>133.75</v>
      </c>
      <c r="BB594">
        <v>138.05000000000001</v>
      </c>
      <c r="BC594">
        <v>6890732</v>
      </c>
      <c r="BE594" s="1">
        <v>45790</v>
      </c>
      <c r="BF594">
        <v>239.26</v>
      </c>
      <c r="BG594">
        <v>240.27500000000001</v>
      </c>
      <c r="BH594">
        <v>235.9</v>
      </c>
      <c r="BI594">
        <v>237.34</v>
      </c>
      <c r="BJ594">
        <v>4712771</v>
      </c>
      <c r="BL594" s="1">
        <v>45790</v>
      </c>
      <c r="BM594">
        <v>402</v>
      </c>
      <c r="BN594">
        <v>413.21</v>
      </c>
      <c r="BO594">
        <v>392.18</v>
      </c>
      <c r="BP594">
        <v>411.13</v>
      </c>
      <c r="BQ594">
        <v>1540686</v>
      </c>
      <c r="BS594" s="1">
        <v>45790</v>
      </c>
      <c r="BT594">
        <v>583.41</v>
      </c>
      <c r="BU594">
        <v>589.08000000000004</v>
      </c>
      <c r="BV594">
        <v>582.84</v>
      </c>
      <c r="BW594">
        <v>586.84</v>
      </c>
      <c r="BX594">
        <v>67947225</v>
      </c>
    </row>
    <row r="595" spans="1:76" x14ac:dyDescent="0.45">
      <c r="A595" s="1">
        <v>45791</v>
      </c>
      <c r="B595">
        <v>661.21</v>
      </c>
      <c r="C595">
        <v>662.67</v>
      </c>
      <c r="D595">
        <v>654.30999999999995</v>
      </c>
      <c r="E595">
        <v>659.36</v>
      </c>
      <c r="F595">
        <v>12348179</v>
      </c>
      <c r="H595" s="1">
        <v>45791</v>
      </c>
      <c r="I595">
        <v>211.45</v>
      </c>
      <c r="J595">
        <v>211.93</v>
      </c>
      <c r="K595">
        <v>208.85</v>
      </c>
      <c r="L595">
        <v>210.25</v>
      </c>
      <c r="M595">
        <v>38492128</v>
      </c>
      <c r="O595" s="1">
        <v>45791</v>
      </c>
      <c r="P595">
        <v>159.96</v>
      </c>
      <c r="Q595">
        <v>167</v>
      </c>
      <c r="R595">
        <v>159.61000000000001</v>
      </c>
      <c r="S595">
        <v>165.37</v>
      </c>
      <c r="T595">
        <v>48755869</v>
      </c>
      <c r="V595" s="1">
        <v>45791</v>
      </c>
      <c r="W595">
        <v>396.85</v>
      </c>
      <c r="X595">
        <v>400.12</v>
      </c>
      <c r="Y595">
        <v>396.42</v>
      </c>
      <c r="Z595">
        <v>399.47</v>
      </c>
      <c r="AA595">
        <v>2409217</v>
      </c>
      <c r="AC595" s="1">
        <v>45791</v>
      </c>
      <c r="AD595">
        <v>293.5</v>
      </c>
      <c r="AE595">
        <v>296.05</v>
      </c>
      <c r="AF595">
        <v>289.26</v>
      </c>
      <c r="AG595">
        <v>290.74</v>
      </c>
      <c r="AH595">
        <v>7926186</v>
      </c>
      <c r="AJ595" s="1">
        <v>45791</v>
      </c>
      <c r="AK595">
        <v>207.7</v>
      </c>
      <c r="AL595">
        <v>209.2</v>
      </c>
      <c r="AM595">
        <v>205.33</v>
      </c>
      <c r="AN595">
        <v>205.364</v>
      </c>
      <c r="AO595">
        <v>7072935</v>
      </c>
      <c r="AQ595" s="1">
        <v>45791</v>
      </c>
      <c r="AR595">
        <v>208.74199999999999</v>
      </c>
      <c r="AS595">
        <v>209.93899999999999</v>
      </c>
      <c r="AT595">
        <v>205.72499999999999</v>
      </c>
      <c r="AU595">
        <v>207.07499999999999</v>
      </c>
      <c r="AV595">
        <v>4927045</v>
      </c>
      <c r="AX595" s="1">
        <v>45791</v>
      </c>
      <c r="AY595">
        <v>138.35</v>
      </c>
      <c r="AZ595">
        <v>139.83500000000001</v>
      </c>
      <c r="BA595">
        <v>137.1</v>
      </c>
      <c r="BB595">
        <v>137.44999999999999</v>
      </c>
      <c r="BC595">
        <v>6148712</v>
      </c>
      <c r="BE595" s="1">
        <v>45791</v>
      </c>
      <c r="BF595">
        <v>233.84</v>
      </c>
      <c r="BG595">
        <v>235.55</v>
      </c>
      <c r="BH595">
        <v>232.24</v>
      </c>
      <c r="BI595">
        <v>235.29</v>
      </c>
      <c r="BJ595">
        <v>4169040</v>
      </c>
      <c r="BL595" s="1">
        <v>45791</v>
      </c>
      <c r="BM595">
        <v>407.03</v>
      </c>
      <c r="BN595">
        <v>414.45</v>
      </c>
      <c r="BO595">
        <v>407.03</v>
      </c>
      <c r="BP595">
        <v>413.86</v>
      </c>
      <c r="BQ595">
        <v>1078759</v>
      </c>
      <c r="BS595" s="1">
        <v>45791</v>
      </c>
      <c r="BT595">
        <v>587.80999999999995</v>
      </c>
      <c r="BU595">
        <v>588.98</v>
      </c>
      <c r="BV595">
        <v>585.53499999999997</v>
      </c>
      <c r="BW595">
        <v>587.59</v>
      </c>
      <c r="BX595">
        <v>66283531</v>
      </c>
    </row>
    <row r="596" spans="1:76" x14ac:dyDescent="0.45">
      <c r="A596" s="1">
        <v>45792</v>
      </c>
      <c r="B596">
        <v>654.27499999999998</v>
      </c>
      <c r="C596">
        <v>657.31</v>
      </c>
      <c r="D596">
        <v>638.58000000000004</v>
      </c>
      <c r="E596">
        <v>643.88</v>
      </c>
      <c r="F596">
        <v>14341835</v>
      </c>
      <c r="H596" s="1">
        <v>45792</v>
      </c>
      <c r="I596">
        <v>206.45</v>
      </c>
      <c r="J596">
        <v>206.88</v>
      </c>
      <c r="K596">
        <v>202.673</v>
      </c>
      <c r="L596">
        <v>205.17</v>
      </c>
      <c r="M596">
        <v>64347317</v>
      </c>
      <c r="O596" s="1">
        <v>45792</v>
      </c>
      <c r="P596">
        <v>165.84</v>
      </c>
      <c r="Q596">
        <v>166.20500000000001</v>
      </c>
      <c r="R596">
        <v>162.3732</v>
      </c>
      <c r="S596">
        <v>163.96</v>
      </c>
      <c r="T596">
        <v>33146669</v>
      </c>
      <c r="V596" s="1">
        <v>45792</v>
      </c>
      <c r="W596">
        <v>399.35</v>
      </c>
      <c r="X596">
        <v>404.85</v>
      </c>
      <c r="Y596">
        <v>399.35</v>
      </c>
      <c r="Z596">
        <v>404.69</v>
      </c>
      <c r="AA596">
        <v>2763813</v>
      </c>
      <c r="AC596" s="1">
        <v>45792</v>
      </c>
      <c r="AD596">
        <v>289.57</v>
      </c>
      <c r="AE596">
        <v>291.97000000000003</v>
      </c>
      <c r="AF596">
        <v>287.95</v>
      </c>
      <c r="AG596">
        <v>290.76</v>
      </c>
      <c r="AH596">
        <v>4635862</v>
      </c>
      <c r="AJ596" s="1">
        <v>45792</v>
      </c>
      <c r="AK596">
        <v>206.21799999999999</v>
      </c>
      <c r="AL596">
        <v>208.13</v>
      </c>
      <c r="AM596">
        <v>204.392</v>
      </c>
      <c r="AN596">
        <v>207.036</v>
      </c>
      <c r="AO596">
        <v>4940170</v>
      </c>
      <c r="AQ596" s="1">
        <v>45792</v>
      </c>
      <c r="AR596">
        <v>206.97300000000001</v>
      </c>
      <c r="AS596">
        <v>209.81</v>
      </c>
      <c r="AT596">
        <v>206.77500000000001</v>
      </c>
      <c r="AU596">
        <v>207.917</v>
      </c>
      <c r="AV596">
        <v>3920616</v>
      </c>
      <c r="AX596" s="1">
        <v>45792</v>
      </c>
      <c r="AY596">
        <v>137.08000000000001</v>
      </c>
      <c r="AZ596">
        <v>137.78</v>
      </c>
      <c r="BA596">
        <v>135.27000000000001</v>
      </c>
      <c r="BB596">
        <v>136.79</v>
      </c>
      <c r="BC596">
        <v>3463732</v>
      </c>
      <c r="BE596" s="1">
        <v>45792</v>
      </c>
      <c r="BF596">
        <v>237.12</v>
      </c>
      <c r="BG596">
        <v>242.44</v>
      </c>
      <c r="BH596">
        <v>236.42</v>
      </c>
      <c r="BI596">
        <v>240.16</v>
      </c>
      <c r="BJ596">
        <v>5215015</v>
      </c>
      <c r="BL596" s="1">
        <v>45792</v>
      </c>
      <c r="BM596">
        <v>413.57</v>
      </c>
      <c r="BN596">
        <v>423.17500000000001</v>
      </c>
      <c r="BO596">
        <v>412.58</v>
      </c>
      <c r="BP596">
        <v>419.57</v>
      </c>
      <c r="BQ596">
        <v>1281949</v>
      </c>
      <c r="BS596" s="1">
        <v>45792</v>
      </c>
      <c r="BT596">
        <v>585.55999999999995</v>
      </c>
      <c r="BU596">
        <v>590.97</v>
      </c>
      <c r="BV596">
        <v>585.096</v>
      </c>
      <c r="BW596">
        <v>590.46</v>
      </c>
      <c r="BX596">
        <v>71268145</v>
      </c>
    </row>
    <row r="597" spans="1:76" x14ac:dyDescent="0.45">
      <c r="A597" s="1">
        <v>45793</v>
      </c>
      <c r="B597">
        <v>637.95500000000004</v>
      </c>
      <c r="C597">
        <v>640.44000000000005</v>
      </c>
      <c r="D597">
        <v>626.15</v>
      </c>
      <c r="E597">
        <v>640.34</v>
      </c>
      <c r="F597">
        <v>18518972</v>
      </c>
      <c r="H597" s="1">
        <v>45793</v>
      </c>
      <c r="I597">
        <v>206.85</v>
      </c>
      <c r="J597">
        <v>206.85</v>
      </c>
      <c r="K597">
        <v>204.374</v>
      </c>
      <c r="L597">
        <v>205.59</v>
      </c>
      <c r="M597">
        <v>43318478</v>
      </c>
      <c r="O597" s="1">
        <v>45793</v>
      </c>
      <c r="P597">
        <v>167.72499999999999</v>
      </c>
      <c r="Q597">
        <v>169.35</v>
      </c>
      <c r="R597">
        <v>165.62</v>
      </c>
      <c r="S597">
        <v>166.19</v>
      </c>
      <c r="T597">
        <v>42846925</v>
      </c>
      <c r="V597" s="1">
        <v>45793</v>
      </c>
      <c r="W597">
        <v>414.62</v>
      </c>
      <c r="X597">
        <v>421.76499999999999</v>
      </c>
      <c r="Y597">
        <v>412.06</v>
      </c>
      <c r="Z597">
        <v>417.125</v>
      </c>
      <c r="AA597">
        <v>5391532</v>
      </c>
      <c r="AC597" s="1">
        <v>45793</v>
      </c>
      <c r="AD597">
        <v>291.5</v>
      </c>
      <c r="AE597">
        <v>292.17</v>
      </c>
      <c r="AF597">
        <v>289.72000000000003</v>
      </c>
      <c r="AG597">
        <v>291.14999999999998</v>
      </c>
      <c r="AH597">
        <v>3845977</v>
      </c>
      <c r="AJ597" s="1">
        <v>45793</v>
      </c>
      <c r="AK597">
        <v>207.678</v>
      </c>
      <c r="AL597">
        <v>208.74799999999999</v>
      </c>
      <c r="AM597">
        <v>206.625</v>
      </c>
      <c r="AN597">
        <v>208.036</v>
      </c>
      <c r="AO597">
        <v>5804740</v>
      </c>
      <c r="AQ597" s="1">
        <v>45793</v>
      </c>
      <c r="AR597">
        <v>209.084</v>
      </c>
      <c r="AS597">
        <v>211.67400000000001</v>
      </c>
      <c r="AT597">
        <v>207.25299999999999</v>
      </c>
      <c r="AU597">
        <v>211.065</v>
      </c>
      <c r="AV597">
        <v>5050434</v>
      </c>
      <c r="AX597" s="1">
        <v>45793</v>
      </c>
      <c r="AY597">
        <v>137.55000000000001</v>
      </c>
      <c r="AZ597">
        <v>138.44999999999999</v>
      </c>
      <c r="BA597">
        <v>136.21</v>
      </c>
      <c r="BB597">
        <v>138</v>
      </c>
      <c r="BC597">
        <v>3690187</v>
      </c>
      <c r="BE597" s="1">
        <v>45793</v>
      </c>
      <c r="BF597">
        <v>240.52</v>
      </c>
      <c r="BG597">
        <v>243.32</v>
      </c>
      <c r="BH597">
        <v>238.63499999999999</v>
      </c>
      <c r="BI597">
        <v>242.66</v>
      </c>
      <c r="BJ597">
        <v>4402168</v>
      </c>
      <c r="BL597" s="1">
        <v>45793</v>
      </c>
      <c r="BM597">
        <v>423.6</v>
      </c>
      <c r="BN597">
        <v>437.06</v>
      </c>
      <c r="BO597">
        <v>419.45</v>
      </c>
      <c r="BP597">
        <v>427.25</v>
      </c>
      <c r="BQ597">
        <v>3625442</v>
      </c>
      <c r="BS597" s="1">
        <v>45793</v>
      </c>
      <c r="BT597">
        <v>591.25</v>
      </c>
      <c r="BU597">
        <v>594.5</v>
      </c>
      <c r="BV597">
        <v>589.28</v>
      </c>
      <c r="BW597">
        <v>594.20000000000005</v>
      </c>
      <c r="BX597">
        <v>76052101</v>
      </c>
    </row>
    <row r="598" spans="1:76" x14ac:dyDescent="0.45">
      <c r="A598" s="1">
        <v>45796</v>
      </c>
      <c r="B598">
        <v>628.25</v>
      </c>
      <c r="C598">
        <v>643</v>
      </c>
      <c r="D598">
        <v>627.79999999999995</v>
      </c>
      <c r="E598">
        <v>640.42999999999995</v>
      </c>
      <c r="F598">
        <v>9592374</v>
      </c>
      <c r="H598" s="1">
        <v>45796</v>
      </c>
      <c r="I598">
        <v>201.64500000000001</v>
      </c>
      <c r="J598">
        <v>206.62</v>
      </c>
      <c r="K598">
        <v>201.26</v>
      </c>
      <c r="L598">
        <v>206.16</v>
      </c>
      <c r="M598">
        <v>34314810</v>
      </c>
      <c r="O598" s="1">
        <v>45796</v>
      </c>
      <c r="P598">
        <v>164.51</v>
      </c>
      <c r="Q598">
        <v>166.64</v>
      </c>
      <c r="R598">
        <v>164.22</v>
      </c>
      <c r="S598">
        <v>166.54</v>
      </c>
      <c r="T598">
        <v>30426097</v>
      </c>
      <c r="V598" s="1">
        <v>45796</v>
      </c>
      <c r="W598">
        <v>413.53</v>
      </c>
      <c r="X598">
        <v>421.27</v>
      </c>
      <c r="Y598">
        <v>413.19929999999999</v>
      </c>
      <c r="Z598">
        <v>420.68</v>
      </c>
      <c r="AA598">
        <v>3007984</v>
      </c>
      <c r="AC598" s="1">
        <v>45796</v>
      </c>
      <c r="AD598">
        <v>288.10000000000002</v>
      </c>
      <c r="AE598">
        <v>289.89999999999998</v>
      </c>
      <c r="AF598">
        <v>286.91000000000003</v>
      </c>
      <c r="AG598">
        <v>287.63</v>
      </c>
      <c r="AH598">
        <v>5781196</v>
      </c>
      <c r="AJ598" s="1">
        <v>45796</v>
      </c>
      <c r="AK598">
        <v>205.78899999999999</v>
      </c>
      <c r="AL598">
        <v>206.93799999999999</v>
      </c>
      <c r="AM598">
        <v>203.21</v>
      </c>
      <c r="AN598">
        <v>205.15</v>
      </c>
      <c r="AO598">
        <v>10357610</v>
      </c>
      <c r="AQ598" s="1">
        <v>45796</v>
      </c>
      <c r="AR598">
        <v>210.98400000000001</v>
      </c>
      <c r="AS598">
        <v>213.56200000000001</v>
      </c>
      <c r="AT598">
        <v>207.499</v>
      </c>
      <c r="AU598">
        <v>213.48400000000001</v>
      </c>
      <c r="AV598">
        <v>4000045</v>
      </c>
      <c r="AX598" s="1">
        <v>45796</v>
      </c>
      <c r="AY598">
        <v>135.31</v>
      </c>
      <c r="AZ598">
        <v>137.37</v>
      </c>
      <c r="BA598">
        <v>135.03</v>
      </c>
      <c r="BB598">
        <v>136.6</v>
      </c>
      <c r="BC598">
        <v>4904672</v>
      </c>
      <c r="BE598" s="1">
        <v>45796</v>
      </c>
      <c r="BF598">
        <v>243</v>
      </c>
      <c r="BG598">
        <v>246.02</v>
      </c>
      <c r="BH598">
        <v>242.91</v>
      </c>
      <c r="BI598">
        <v>244.25</v>
      </c>
      <c r="BJ598">
        <v>4237952</v>
      </c>
      <c r="BL598" s="1">
        <v>45796</v>
      </c>
      <c r="BM598">
        <v>425.96</v>
      </c>
      <c r="BN598">
        <v>430.83</v>
      </c>
      <c r="BO598">
        <v>415.47</v>
      </c>
      <c r="BP598">
        <v>418.63</v>
      </c>
      <c r="BQ598">
        <v>1821588</v>
      </c>
      <c r="BS598" s="1">
        <v>45796</v>
      </c>
      <c r="BT598">
        <v>588.1</v>
      </c>
      <c r="BU598">
        <v>595.54</v>
      </c>
      <c r="BV598">
        <v>588.1</v>
      </c>
      <c r="BW598">
        <v>594.85</v>
      </c>
      <c r="BX598">
        <v>68168509</v>
      </c>
    </row>
    <row r="599" spans="1:76" x14ac:dyDescent="0.45">
      <c r="A599" s="1">
        <v>45797</v>
      </c>
      <c r="B599">
        <v>636.01</v>
      </c>
      <c r="C599">
        <v>639.35360000000003</v>
      </c>
      <c r="D599">
        <v>632.26</v>
      </c>
      <c r="E599">
        <v>637.1</v>
      </c>
      <c r="F599">
        <v>6743473</v>
      </c>
      <c r="H599" s="1">
        <v>45797</v>
      </c>
      <c r="I599">
        <v>204.62799999999999</v>
      </c>
      <c r="J599">
        <v>205.5899</v>
      </c>
      <c r="K599">
        <v>202.65</v>
      </c>
      <c r="L599">
        <v>204.07</v>
      </c>
      <c r="M599">
        <v>29470373</v>
      </c>
      <c r="O599" s="1">
        <v>45797</v>
      </c>
      <c r="P599">
        <v>166.43</v>
      </c>
      <c r="Q599">
        <v>168.5</v>
      </c>
      <c r="R599">
        <v>162.9</v>
      </c>
      <c r="S599">
        <v>163.98</v>
      </c>
      <c r="T599">
        <v>46607656</v>
      </c>
      <c r="V599" s="1">
        <v>45797</v>
      </c>
      <c r="W599">
        <v>417.87</v>
      </c>
      <c r="X599">
        <v>419.13</v>
      </c>
      <c r="Y599">
        <v>414.29</v>
      </c>
      <c r="Z599">
        <v>417.61</v>
      </c>
      <c r="AA599">
        <v>2453377</v>
      </c>
      <c r="AC599" s="1">
        <v>45797</v>
      </c>
      <c r="AD599">
        <v>288.08999999999997</v>
      </c>
      <c r="AE599">
        <v>288.44</v>
      </c>
      <c r="AF599">
        <v>285.20999999999998</v>
      </c>
      <c r="AG599">
        <v>288.06</v>
      </c>
      <c r="AH599">
        <v>4032283</v>
      </c>
      <c r="AJ599" s="1">
        <v>45797</v>
      </c>
      <c r="AK599">
        <v>203.37</v>
      </c>
      <c r="AL599">
        <v>204.93199999999999</v>
      </c>
      <c r="AM599">
        <v>202.66399999999999</v>
      </c>
      <c r="AN599">
        <v>204.36799999999999</v>
      </c>
      <c r="AO599">
        <v>5377235</v>
      </c>
      <c r="AQ599" s="1">
        <v>45797</v>
      </c>
      <c r="AR599">
        <v>211.696</v>
      </c>
      <c r="AS599">
        <v>213.363</v>
      </c>
      <c r="AT599">
        <v>209.99</v>
      </c>
      <c r="AU599">
        <v>210.81200000000001</v>
      </c>
      <c r="AV599">
        <v>4496496</v>
      </c>
      <c r="AX599" s="1">
        <v>45797</v>
      </c>
      <c r="AY599">
        <v>133.755</v>
      </c>
      <c r="AZ599">
        <v>134.6</v>
      </c>
      <c r="BA599">
        <v>131.38999999999999</v>
      </c>
      <c r="BB599">
        <v>132.13</v>
      </c>
      <c r="BC599">
        <v>6607933</v>
      </c>
      <c r="BE599" s="1">
        <v>45797</v>
      </c>
      <c r="BF599">
        <v>245.12</v>
      </c>
      <c r="BG599">
        <v>245.63</v>
      </c>
      <c r="BH599">
        <v>239.12</v>
      </c>
      <c r="BI599">
        <v>241.21</v>
      </c>
      <c r="BJ599">
        <v>4788058</v>
      </c>
      <c r="BL599" s="1">
        <v>45797</v>
      </c>
      <c r="BM599">
        <v>421.89</v>
      </c>
      <c r="BN599">
        <v>427.39</v>
      </c>
      <c r="BO599">
        <v>418.56</v>
      </c>
      <c r="BP599">
        <v>423.49</v>
      </c>
      <c r="BQ599">
        <v>1236253</v>
      </c>
      <c r="BS599" s="1">
        <v>45797</v>
      </c>
      <c r="BT599">
        <v>593.09</v>
      </c>
      <c r="BU599">
        <v>594.04999999999995</v>
      </c>
      <c r="BV599">
        <v>589.6</v>
      </c>
      <c r="BW599">
        <v>592.85</v>
      </c>
      <c r="BX599">
        <v>60614492</v>
      </c>
    </row>
    <row r="600" spans="1:76" x14ac:dyDescent="0.45">
      <c r="A600" s="1">
        <v>45798</v>
      </c>
      <c r="B600">
        <v>631.79</v>
      </c>
      <c r="C600">
        <v>646.61</v>
      </c>
      <c r="D600">
        <v>630.16999999999996</v>
      </c>
      <c r="E600">
        <v>635.5</v>
      </c>
      <c r="F600">
        <v>11464569</v>
      </c>
      <c r="H600" s="1">
        <v>45798</v>
      </c>
      <c r="I600">
        <v>201.61</v>
      </c>
      <c r="J600">
        <v>203.45500000000001</v>
      </c>
      <c r="K600">
        <v>200.06</v>
      </c>
      <c r="L600">
        <v>201.12</v>
      </c>
      <c r="M600">
        <v>42460924</v>
      </c>
      <c r="O600" s="1">
        <v>45798</v>
      </c>
      <c r="P600">
        <v>163.69</v>
      </c>
      <c r="Q600">
        <v>173.14</v>
      </c>
      <c r="R600">
        <v>163.56</v>
      </c>
      <c r="S600">
        <v>168.56</v>
      </c>
      <c r="T600">
        <v>73415956</v>
      </c>
      <c r="V600" s="1">
        <v>45798</v>
      </c>
      <c r="W600">
        <v>414.85500000000002</v>
      </c>
      <c r="X600">
        <v>422.95</v>
      </c>
      <c r="Y600">
        <v>412.59</v>
      </c>
      <c r="Z600">
        <v>414.03</v>
      </c>
      <c r="AA600">
        <v>2495783</v>
      </c>
      <c r="AC600" s="1">
        <v>45798</v>
      </c>
      <c r="AD600">
        <v>284.16340000000002</v>
      </c>
      <c r="AE600">
        <v>287.63</v>
      </c>
      <c r="AF600">
        <v>281.1121</v>
      </c>
      <c r="AG600">
        <v>282.27999999999997</v>
      </c>
      <c r="AH600">
        <v>5689839</v>
      </c>
      <c r="AJ600" s="1">
        <v>45798</v>
      </c>
      <c r="AK600">
        <v>201.78800000000001</v>
      </c>
      <c r="AL600">
        <v>206.148</v>
      </c>
      <c r="AM600">
        <v>201.11600000000001</v>
      </c>
      <c r="AN600">
        <v>202.952</v>
      </c>
      <c r="AO600">
        <v>6298000</v>
      </c>
      <c r="AQ600" s="1">
        <v>45798</v>
      </c>
      <c r="AR600">
        <v>209.85599999999999</v>
      </c>
      <c r="AS600">
        <v>211.74100000000001</v>
      </c>
      <c r="AT600">
        <v>208.84</v>
      </c>
      <c r="AU600">
        <v>210.12200000000001</v>
      </c>
      <c r="AV600">
        <v>3298157</v>
      </c>
      <c r="AX600" s="1">
        <v>45798</v>
      </c>
      <c r="AY600">
        <v>130.68</v>
      </c>
      <c r="AZ600">
        <v>130.79</v>
      </c>
      <c r="BA600">
        <v>126.97</v>
      </c>
      <c r="BB600">
        <v>127.52</v>
      </c>
      <c r="BC600">
        <v>6687377</v>
      </c>
      <c r="BE600" s="1">
        <v>45798</v>
      </c>
      <c r="BF600">
        <v>241.21</v>
      </c>
      <c r="BG600">
        <v>243.23</v>
      </c>
      <c r="BH600">
        <v>239.01</v>
      </c>
      <c r="BI600">
        <v>240.76</v>
      </c>
      <c r="BJ600">
        <v>4110215</v>
      </c>
      <c r="BL600" s="1">
        <v>45798</v>
      </c>
      <c r="BM600">
        <v>421.22</v>
      </c>
      <c r="BN600">
        <v>424.25</v>
      </c>
      <c r="BO600">
        <v>413.57</v>
      </c>
      <c r="BP600">
        <v>415.44</v>
      </c>
      <c r="BQ600">
        <v>1355799</v>
      </c>
      <c r="BS600" s="1">
        <v>45798</v>
      </c>
      <c r="BT600">
        <v>588.44000000000005</v>
      </c>
      <c r="BU600">
        <v>592.58000000000004</v>
      </c>
      <c r="BV600">
        <v>581.82000000000005</v>
      </c>
      <c r="BW600">
        <v>582.86</v>
      </c>
      <c r="BX600">
        <v>95197657</v>
      </c>
    </row>
    <row r="601" spans="1:76" x14ac:dyDescent="0.45">
      <c r="A601" s="1">
        <v>45799</v>
      </c>
      <c r="B601">
        <v>634.04999999999995</v>
      </c>
      <c r="C601">
        <v>643.25</v>
      </c>
      <c r="D601">
        <v>630.71</v>
      </c>
      <c r="E601">
        <v>636.57000000000005</v>
      </c>
      <c r="F601">
        <v>8228443</v>
      </c>
      <c r="H601" s="1">
        <v>45799</v>
      </c>
      <c r="I601">
        <v>201.38</v>
      </c>
      <c r="J601">
        <v>205.76</v>
      </c>
      <c r="K601">
        <v>200.16</v>
      </c>
      <c r="L601">
        <v>203.1</v>
      </c>
      <c r="M601">
        <v>38938882</v>
      </c>
      <c r="O601" s="1">
        <v>45799</v>
      </c>
      <c r="P601">
        <v>171.85</v>
      </c>
      <c r="Q601">
        <v>176.77</v>
      </c>
      <c r="R601">
        <v>170.71</v>
      </c>
      <c r="S601">
        <v>170.87</v>
      </c>
      <c r="T601">
        <v>74864418</v>
      </c>
      <c r="V601" s="1">
        <v>45799</v>
      </c>
      <c r="W601">
        <v>412.51</v>
      </c>
      <c r="X601">
        <v>417.89839999999998</v>
      </c>
      <c r="Y601">
        <v>412.51</v>
      </c>
      <c r="Z601">
        <v>414.33</v>
      </c>
      <c r="AA601">
        <v>1889487</v>
      </c>
      <c r="AC601" s="1">
        <v>45799</v>
      </c>
      <c r="AD601">
        <v>282.41500000000002</v>
      </c>
      <c r="AE601">
        <v>286.35000000000002</v>
      </c>
      <c r="AF601">
        <v>281.02960000000002</v>
      </c>
      <c r="AG601">
        <v>283.42</v>
      </c>
      <c r="AH601">
        <v>6642690</v>
      </c>
      <c r="AJ601" s="1">
        <v>45799</v>
      </c>
      <c r="AK601">
        <v>202.55199999999999</v>
      </c>
      <c r="AL601">
        <v>205.49799999999999</v>
      </c>
      <c r="AM601">
        <v>202.358</v>
      </c>
      <c r="AN601">
        <v>203.154</v>
      </c>
      <c r="AO601">
        <v>4281895</v>
      </c>
      <c r="AQ601" s="1">
        <v>45799</v>
      </c>
      <c r="AR601">
        <v>210.28800000000001</v>
      </c>
      <c r="AS601">
        <v>212.44499999999999</v>
      </c>
      <c r="AT601">
        <v>209.83</v>
      </c>
      <c r="AU601">
        <v>212.05</v>
      </c>
      <c r="AV601">
        <v>3426231</v>
      </c>
      <c r="AX601" s="1">
        <v>45799</v>
      </c>
      <c r="AY601">
        <v>126.79</v>
      </c>
      <c r="AZ601">
        <v>128.32900000000001</v>
      </c>
      <c r="BA601">
        <v>125.94</v>
      </c>
      <c r="BB601">
        <v>127.65</v>
      </c>
      <c r="BC601">
        <v>6451798</v>
      </c>
      <c r="BE601" s="1">
        <v>45799</v>
      </c>
      <c r="BF601">
        <v>241.53</v>
      </c>
      <c r="BG601">
        <v>242.06</v>
      </c>
      <c r="BH601">
        <v>239.44</v>
      </c>
      <c r="BI601">
        <v>240.82</v>
      </c>
      <c r="BJ601">
        <v>3200637</v>
      </c>
      <c r="BL601" s="1">
        <v>45799</v>
      </c>
      <c r="BM601">
        <v>417.2</v>
      </c>
      <c r="BN601">
        <v>418.36500000000001</v>
      </c>
      <c r="BO601">
        <v>409.58</v>
      </c>
      <c r="BP601">
        <v>409.93</v>
      </c>
      <c r="BQ601">
        <v>1425505</v>
      </c>
      <c r="BS601" s="1">
        <v>45799</v>
      </c>
      <c r="BT601">
        <v>582.66</v>
      </c>
      <c r="BU601">
        <v>586.62</v>
      </c>
      <c r="BV601">
        <v>581.40499999999997</v>
      </c>
      <c r="BW601">
        <v>583.09</v>
      </c>
      <c r="BX601">
        <v>70860417</v>
      </c>
    </row>
    <row r="602" spans="1:76" x14ac:dyDescent="0.45">
      <c r="A602" s="1">
        <v>45800</v>
      </c>
      <c r="B602">
        <v>624</v>
      </c>
      <c r="C602">
        <v>632.44500000000005</v>
      </c>
      <c r="D602">
        <v>622.65</v>
      </c>
      <c r="E602">
        <v>627.05999999999995</v>
      </c>
      <c r="F602">
        <v>8454067</v>
      </c>
      <c r="H602" s="1">
        <v>45800</v>
      </c>
      <c r="I602">
        <v>198.9</v>
      </c>
      <c r="J602">
        <v>202.37</v>
      </c>
      <c r="K602">
        <v>197.85</v>
      </c>
      <c r="L602">
        <v>200.99</v>
      </c>
      <c r="M602">
        <v>33393545</v>
      </c>
      <c r="O602" s="1">
        <v>45800</v>
      </c>
      <c r="P602">
        <v>169.05500000000001</v>
      </c>
      <c r="Q602">
        <v>169.96</v>
      </c>
      <c r="R602">
        <v>167.89</v>
      </c>
      <c r="S602">
        <v>168.47</v>
      </c>
      <c r="T602">
        <v>35211439</v>
      </c>
      <c r="V602" s="1">
        <v>45800</v>
      </c>
      <c r="W602">
        <v>409.11</v>
      </c>
      <c r="X602">
        <v>411.45</v>
      </c>
      <c r="Y602">
        <v>407.15</v>
      </c>
      <c r="Z602">
        <v>407.69</v>
      </c>
      <c r="AA602">
        <v>2087674</v>
      </c>
      <c r="AC602" s="1">
        <v>45800</v>
      </c>
      <c r="AD602">
        <v>278.14999999999998</v>
      </c>
      <c r="AE602">
        <v>280.74</v>
      </c>
      <c r="AF602">
        <v>271.64999999999998</v>
      </c>
      <c r="AG602">
        <v>273.13</v>
      </c>
      <c r="AH602">
        <v>8887815</v>
      </c>
      <c r="AJ602" s="1">
        <v>45800</v>
      </c>
      <c r="AK602">
        <v>200</v>
      </c>
      <c r="AL602">
        <v>202.858</v>
      </c>
      <c r="AM602">
        <v>198.91900000000001</v>
      </c>
      <c r="AN602">
        <v>200.874</v>
      </c>
      <c r="AO602">
        <v>6940645</v>
      </c>
      <c r="AQ602" s="1">
        <v>45800</v>
      </c>
      <c r="AR602">
        <v>209.62299999999999</v>
      </c>
      <c r="AS602">
        <v>211.86600000000001</v>
      </c>
      <c r="AT602">
        <v>209.303</v>
      </c>
      <c r="AU602">
        <v>211.68899999999999</v>
      </c>
      <c r="AV602">
        <v>3839726</v>
      </c>
      <c r="AX602" s="1">
        <v>45800</v>
      </c>
      <c r="AY602">
        <v>125.09</v>
      </c>
      <c r="AZ602">
        <v>127.375</v>
      </c>
      <c r="BA602">
        <v>125</v>
      </c>
      <c r="BB602">
        <v>126.72</v>
      </c>
      <c r="BC602">
        <v>4371484</v>
      </c>
      <c r="BE602" s="1">
        <v>45800</v>
      </c>
      <c r="BF602">
        <v>241.01</v>
      </c>
      <c r="BG602">
        <v>243.35</v>
      </c>
      <c r="BH602">
        <v>238.58</v>
      </c>
      <c r="BI602">
        <v>242.88</v>
      </c>
      <c r="BJ602">
        <v>4174024</v>
      </c>
      <c r="BL602" s="1">
        <v>45800</v>
      </c>
      <c r="BM602">
        <v>404.23</v>
      </c>
      <c r="BN602">
        <v>408.96</v>
      </c>
      <c r="BO602">
        <v>401.995</v>
      </c>
      <c r="BP602">
        <v>406.36</v>
      </c>
      <c r="BQ602">
        <v>1146397</v>
      </c>
      <c r="BS602" s="1">
        <v>45800</v>
      </c>
      <c r="BT602">
        <v>575.98</v>
      </c>
      <c r="BU602">
        <v>581.81010000000003</v>
      </c>
      <c r="BV602">
        <v>575.6</v>
      </c>
      <c r="BW602">
        <v>579.11</v>
      </c>
      <c r="BX602">
        <v>76029046</v>
      </c>
    </row>
    <row r="603" spans="1:76" x14ac:dyDescent="0.45">
      <c r="A603" s="1">
        <v>45804</v>
      </c>
      <c r="B603">
        <v>635.41</v>
      </c>
      <c r="C603">
        <v>643.08000000000004</v>
      </c>
      <c r="D603">
        <v>632.75</v>
      </c>
      <c r="E603">
        <v>642.32000000000005</v>
      </c>
      <c r="F603">
        <v>9508367</v>
      </c>
      <c r="H603" s="1">
        <v>45804</v>
      </c>
      <c r="I603">
        <v>203.08500000000001</v>
      </c>
      <c r="J603">
        <v>206.69</v>
      </c>
      <c r="K603">
        <v>202.19</v>
      </c>
      <c r="L603">
        <v>206.02</v>
      </c>
      <c r="M603">
        <v>34892044</v>
      </c>
      <c r="O603" s="1">
        <v>45804</v>
      </c>
      <c r="P603">
        <v>170.16</v>
      </c>
      <c r="Q603">
        <v>173.17</v>
      </c>
      <c r="R603">
        <v>170</v>
      </c>
      <c r="S603">
        <v>172.9</v>
      </c>
      <c r="T603">
        <v>37995670</v>
      </c>
      <c r="V603" s="1">
        <v>45804</v>
      </c>
      <c r="W603">
        <v>412.76</v>
      </c>
      <c r="X603">
        <v>414.95</v>
      </c>
      <c r="Y603">
        <v>411.6</v>
      </c>
      <c r="Z603">
        <v>413.1</v>
      </c>
      <c r="AA603">
        <v>2680356</v>
      </c>
      <c r="AC603" s="1">
        <v>45804</v>
      </c>
      <c r="AD603">
        <v>273.16500000000002</v>
      </c>
      <c r="AE603">
        <v>278.58</v>
      </c>
      <c r="AF603">
        <v>270.29000000000002</v>
      </c>
      <c r="AG603">
        <v>277.19</v>
      </c>
      <c r="AH603">
        <v>10958025</v>
      </c>
      <c r="AJ603" s="1">
        <v>45804</v>
      </c>
      <c r="AK603">
        <v>202.93299999999999</v>
      </c>
      <c r="AL603">
        <v>205.96600000000001</v>
      </c>
      <c r="AM603">
        <v>202.596</v>
      </c>
      <c r="AN603">
        <v>205.47800000000001</v>
      </c>
      <c r="AO603">
        <v>5512535</v>
      </c>
      <c r="AQ603" s="1">
        <v>45804</v>
      </c>
      <c r="AR603">
        <v>212.64699999999999</v>
      </c>
      <c r="AS603">
        <v>217.20599999999999</v>
      </c>
      <c r="AT603">
        <v>212.64699999999999</v>
      </c>
      <c r="AU603">
        <v>216.411</v>
      </c>
      <c r="AV603">
        <v>6490863</v>
      </c>
      <c r="AX603" s="1">
        <v>45804</v>
      </c>
      <c r="AY603">
        <v>128.68</v>
      </c>
      <c r="AZ603">
        <v>130.4</v>
      </c>
      <c r="BA603">
        <v>128.345</v>
      </c>
      <c r="BB603">
        <v>129.4</v>
      </c>
      <c r="BC603">
        <v>7243763</v>
      </c>
      <c r="BE603" s="1">
        <v>45804</v>
      </c>
      <c r="BF603">
        <v>243.79</v>
      </c>
      <c r="BG603">
        <v>245.88499999999999</v>
      </c>
      <c r="BH603">
        <v>242.22</v>
      </c>
      <c r="BI603">
        <v>243.36</v>
      </c>
      <c r="BJ603">
        <v>3717748</v>
      </c>
      <c r="BL603" s="1">
        <v>45804</v>
      </c>
      <c r="BM603">
        <v>409.71</v>
      </c>
      <c r="BN603">
        <v>412.49</v>
      </c>
      <c r="BO603">
        <v>407.45</v>
      </c>
      <c r="BP603">
        <v>411.13</v>
      </c>
      <c r="BQ603">
        <v>1570868</v>
      </c>
      <c r="BS603" s="1">
        <v>45804</v>
      </c>
      <c r="BT603">
        <v>586.07000000000005</v>
      </c>
      <c r="BU603">
        <v>591.30999999999995</v>
      </c>
      <c r="BV603">
        <v>578.42999999999995</v>
      </c>
      <c r="BW603">
        <v>591.15</v>
      </c>
      <c r="BX603">
        <v>72588475</v>
      </c>
    </row>
    <row r="604" spans="1:76" x14ac:dyDescent="0.45">
      <c r="A604" s="1">
        <v>45805</v>
      </c>
      <c r="B604">
        <v>642.6</v>
      </c>
      <c r="C604">
        <v>650.88</v>
      </c>
      <c r="D604">
        <v>642.54719999999998</v>
      </c>
      <c r="E604">
        <v>643.58000000000004</v>
      </c>
      <c r="F604">
        <v>9042874</v>
      </c>
      <c r="H604" s="1">
        <v>45805</v>
      </c>
      <c r="I604">
        <v>205.91499999999999</v>
      </c>
      <c r="J604">
        <v>207.66</v>
      </c>
      <c r="K604">
        <v>204.41</v>
      </c>
      <c r="L604">
        <v>204.72</v>
      </c>
      <c r="M604">
        <v>28549753</v>
      </c>
      <c r="O604" s="1">
        <v>45805</v>
      </c>
      <c r="P604">
        <v>173.16</v>
      </c>
      <c r="Q604">
        <v>175.26499999999999</v>
      </c>
      <c r="R604">
        <v>171.91069999999999</v>
      </c>
      <c r="S604">
        <v>172.36</v>
      </c>
      <c r="T604">
        <v>34783997</v>
      </c>
      <c r="V604" s="1">
        <v>45805</v>
      </c>
      <c r="W604">
        <v>413.81</v>
      </c>
      <c r="X604">
        <v>416.37</v>
      </c>
      <c r="Y604">
        <v>411.42</v>
      </c>
      <c r="Z604">
        <v>412.23</v>
      </c>
      <c r="AA604">
        <v>2246508</v>
      </c>
      <c r="AC604" s="1">
        <v>45805</v>
      </c>
      <c r="AD604">
        <v>277.70999999999998</v>
      </c>
      <c r="AE604">
        <v>278.81</v>
      </c>
      <c r="AF604">
        <v>273.58</v>
      </c>
      <c r="AG604">
        <v>276.02999999999997</v>
      </c>
      <c r="AH604">
        <v>12758644</v>
      </c>
      <c r="AJ604" s="1">
        <v>45805</v>
      </c>
      <c r="AK604">
        <v>205.803</v>
      </c>
      <c r="AL604">
        <v>207.53399999999999</v>
      </c>
      <c r="AM604">
        <v>203.63499999999999</v>
      </c>
      <c r="AN604">
        <v>204.26</v>
      </c>
      <c r="AO604">
        <v>4966365</v>
      </c>
      <c r="AQ604" s="1">
        <v>45805</v>
      </c>
      <c r="AR604">
        <v>216.411</v>
      </c>
      <c r="AS604">
        <v>218.52600000000001</v>
      </c>
      <c r="AT604">
        <v>216.411</v>
      </c>
      <c r="AU604">
        <v>217.34399999999999</v>
      </c>
      <c r="AV604">
        <v>4755541</v>
      </c>
      <c r="AX604" s="1">
        <v>45805</v>
      </c>
      <c r="AY604">
        <v>129.44999999999999</v>
      </c>
      <c r="AZ604">
        <v>129.55000000000001</v>
      </c>
      <c r="BA604">
        <v>127.66500000000001</v>
      </c>
      <c r="BB604">
        <v>128.66999999999999</v>
      </c>
      <c r="BC604">
        <v>4752224</v>
      </c>
      <c r="BE604" s="1">
        <v>45805</v>
      </c>
      <c r="BF604">
        <v>243.1</v>
      </c>
      <c r="BG604">
        <v>243.51</v>
      </c>
      <c r="BH604">
        <v>241.06</v>
      </c>
      <c r="BI604">
        <v>241.51</v>
      </c>
      <c r="BJ604">
        <v>2468609</v>
      </c>
      <c r="BL604" s="1">
        <v>45805</v>
      </c>
      <c r="BM604">
        <v>409.43</v>
      </c>
      <c r="BN604">
        <v>413.315</v>
      </c>
      <c r="BO604">
        <v>406.18</v>
      </c>
      <c r="BP604">
        <v>407.38</v>
      </c>
      <c r="BQ604">
        <v>787964</v>
      </c>
      <c r="BS604" s="1">
        <v>45805</v>
      </c>
      <c r="BT604">
        <v>591.55999999999995</v>
      </c>
      <c r="BU604">
        <v>592.76880000000006</v>
      </c>
      <c r="BV604">
        <v>586.98500000000001</v>
      </c>
      <c r="BW604">
        <v>587.73</v>
      </c>
      <c r="BX604">
        <v>68445512</v>
      </c>
    </row>
    <row r="605" spans="1:76" x14ac:dyDescent="0.45">
      <c r="A605" s="1">
        <v>45806</v>
      </c>
      <c r="B605">
        <v>651.64499999999998</v>
      </c>
      <c r="C605">
        <v>653.32000000000005</v>
      </c>
      <c r="D605">
        <v>639.5</v>
      </c>
      <c r="E605">
        <v>645.04999999999995</v>
      </c>
      <c r="F605">
        <v>8883436</v>
      </c>
      <c r="H605" s="1">
        <v>45806</v>
      </c>
      <c r="I605">
        <v>208.02500000000001</v>
      </c>
      <c r="J605">
        <v>208.81</v>
      </c>
      <c r="K605">
        <v>204.23</v>
      </c>
      <c r="L605">
        <v>205.7</v>
      </c>
      <c r="M605">
        <v>34700005</v>
      </c>
      <c r="O605" s="1">
        <v>45806</v>
      </c>
      <c r="P605">
        <v>174</v>
      </c>
      <c r="Q605">
        <v>174.41929999999999</v>
      </c>
      <c r="R605">
        <v>170.63</v>
      </c>
      <c r="S605">
        <v>171.86</v>
      </c>
      <c r="T605">
        <v>29373803</v>
      </c>
      <c r="V605" s="1">
        <v>45806</v>
      </c>
      <c r="W605">
        <v>414</v>
      </c>
      <c r="X605">
        <v>415.4203</v>
      </c>
      <c r="Y605">
        <v>410.47</v>
      </c>
      <c r="Z605">
        <v>413.36</v>
      </c>
      <c r="AA605">
        <v>1781393</v>
      </c>
      <c r="AC605" s="1">
        <v>45806</v>
      </c>
      <c r="AD605">
        <v>263.58999999999997</v>
      </c>
      <c r="AE605">
        <v>267.78500000000003</v>
      </c>
      <c r="AF605">
        <v>254.5</v>
      </c>
      <c r="AG605">
        <v>266.92</v>
      </c>
      <c r="AH605">
        <v>28074954</v>
      </c>
      <c r="AJ605" s="1">
        <v>45806</v>
      </c>
      <c r="AK605">
        <v>204.916</v>
      </c>
      <c r="AL605">
        <v>204.916</v>
      </c>
      <c r="AM605">
        <v>200.94</v>
      </c>
      <c r="AN605">
        <v>203.04599999999999</v>
      </c>
      <c r="AO605">
        <v>6331225</v>
      </c>
      <c r="AQ605" s="1">
        <v>45806</v>
      </c>
      <c r="AR605">
        <v>217.53299999999999</v>
      </c>
      <c r="AS605">
        <v>218.71100000000001</v>
      </c>
      <c r="AT605">
        <v>215.78200000000001</v>
      </c>
      <c r="AU605">
        <v>218.40600000000001</v>
      </c>
      <c r="AV605">
        <v>4880390</v>
      </c>
      <c r="AX605" s="1">
        <v>45806</v>
      </c>
      <c r="AY605">
        <v>130</v>
      </c>
      <c r="AZ605">
        <v>130</v>
      </c>
      <c r="BA605">
        <v>126.96</v>
      </c>
      <c r="BB605">
        <v>128.36000000000001</v>
      </c>
      <c r="BC605">
        <v>4681055</v>
      </c>
      <c r="BE605" s="1">
        <v>45806</v>
      </c>
      <c r="BF605">
        <v>241.82</v>
      </c>
      <c r="BG605">
        <v>241.82</v>
      </c>
      <c r="BH605">
        <v>236.74</v>
      </c>
      <c r="BI605">
        <v>239.3</v>
      </c>
      <c r="BJ605">
        <v>3127730</v>
      </c>
      <c r="BL605" s="1">
        <v>45806</v>
      </c>
      <c r="BM605">
        <v>407.59</v>
      </c>
      <c r="BN605">
        <v>407.59</v>
      </c>
      <c r="BO605">
        <v>392.03</v>
      </c>
      <c r="BP605">
        <v>395.81</v>
      </c>
      <c r="BQ605">
        <v>1488347</v>
      </c>
      <c r="BS605" s="1">
        <v>45806</v>
      </c>
      <c r="BT605">
        <v>593.05999999999995</v>
      </c>
      <c r="BU605">
        <v>593.20000000000005</v>
      </c>
      <c r="BV605">
        <v>586.07000000000005</v>
      </c>
      <c r="BW605">
        <v>590.04999999999995</v>
      </c>
      <c r="BX605">
        <v>70073758</v>
      </c>
    </row>
    <row r="606" spans="1:76" x14ac:dyDescent="0.45">
      <c r="A606" s="1">
        <v>45807</v>
      </c>
      <c r="B606">
        <v>642.5</v>
      </c>
      <c r="C606">
        <v>649.40989999999999</v>
      </c>
      <c r="D606">
        <v>632.78</v>
      </c>
      <c r="E606">
        <v>647.49</v>
      </c>
      <c r="F606">
        <v>16240951</v>
      </c>
      <c r="H606" s="1">
        <v>45807</v>
      </c>
      <c r="I606">
        <v>204.84</v>
      </c>
      <c r="J606">
        <v>205.99</v>
      </c>
      <c r="K606">
        <v>201.69499999999999</v>
      </c>
      <c r="L606">
        <v>205.01</v>
      </c>
      <c r="M606">
        <v>51679406</v>
      </c>
      <c r="O606" s="1">
        <v>45807</v>
      </c>
      <c r="P606">
        <v>171.35</v>
      </c>
      <c r="Q606">
        <v>172.20500000000001</v>
      </c>
      <c r="R606">
        <v>167.44</v>
      </c>
      <c r="S606">
        <v>171.74</v>
      </c>
      <c r="T606">
        <v>52639911</v>
      </c>
      <c r="V606" s="1">
        <v>45807</v>
      </c>
      <c r="W606">
        <v>414.14</v>
      </c>
      <c r="X606">
        <v>417.86</v>
      </c>
      <c r="Y606">
        <v>411.53</v>
      </c>
      <c r="Z606">
        <v>415.09</v>
      </c>
      <c r="AA606">
        <v>4231334</v>
      </c>
      <c r="AC606" s="1">
        <v>45807</v>
      </c>
      <c r="AD606">
        <v>268.08</v>
      </c>
      <c r="AE606">
        <v>269.73989999999998</v>
      </c>
      <c r="AF606">
        <v>260.7</v>
      </c>
      <c r="AG606">
        <v>265.37</v>
      </c>
      <c r="AH606">
        <v>12388512</v>
      </c>
      <c r="AJ606" s="1">
        <v>45807</v>
      </c>
      <c r="AK606">
        <v>203.28399999999999</v>
      </c>
      <c r="AL606">
        <v>204</v>
      </c>
      <c r="AM606">
        <v>200.518</v>
      </c>
      <c r="AN606">
        <v>202.21799999999999</v>
      </c>
      <c r="AO606">
        <v>13319520</v>
      </c>
      <c r="AQ606" s="1">
        <v>45807</v>
      </c>
      <c r="AR606">
        <v>218.72399999999999</v>
      </c>
      <c r="AS606">
        <v>219.61699999999999</v>
      </c>
      <c r="AT606">
        <v>217.41499999999999</v>
      </c>
      <c r="AU606">
        <v>219.078</v>
      </c>
      <c r="AV606">
        <v>5861577</v>
      </c>
      <c r="AX606" s="1">
        <v>45807</v>
      </c>
      <c r="AY606">
        <v>125.5</v>
      </c>
      <c r="AZ606">
        <v>129.25</v>
      </c>
      <c r="BA606">
        <v>125</v>
      </c>
      <c r="BB606">
        <v>129</v>
      </c>
      <c r="BC606">
        <v>9562946</v>
      </c>
      <c r="BE606" s="1">
        <v>45807</v>
      </c>
      <c r="BF606">
        <v>239.58</v>
      </c>
      <c r="BG606">
        <v>243.32</v>
      </c>
      <c r="BH606">
        <v>238.43</v>
      </c>
      <c r="BI606">
        <v>242.2</v>
      </c>
      <c r="BJ606">
        <v>8313482</v>
      </c>
      <c r="BL606" s="1">
        <v>45807</v>
      </c>
      <c r="BM606">
        <v>395.51</v>
      </c>
      <c r="BN606">
        <v>397.34</v>
      </c>
      <c r="BO606">
        <v>388.06</v>
      </c>
      <c r="BP606">
        <v>396.27</v>
      </c>
      <c r="BQ606">
        <v>1829863</v>
      </c>
      <c r="BS606" s="1">
        <v>45807</v>
      </c>
      <c r="BT606">
        <v>588.92999999999995</v>
      </c>
      <c r="BU606">
        <v>591.12990000000002</v>
      </c>
      <c r="BV606">
        <v>583.23500000000001</v>
      </c>
      <c r="BW606">
        <v>589.39</v>
      </c>
      <c r="BX606">
        <v>90601242</v>
      </c>
    </row>
    <row r="607" spans="1:76" x14ac:dyDescent="0.45">
      <c r="A607" s="1">
        <v>45810</v>
      </c>
      <c r="B607">
        <v>644.39</v>
      </c>
      <c r="C607">
        <v>673.26</v>
      </c>
      <c r="D607">
        <v>644.26160000000004</v>
      </c>
      <c r="E607">
        <v>670.9</v>
      </c>
      <c r="F607">
        <v>15766258</v>
      </c>
      <c r="H607" s="1">
        <v>45810</v>
      </c>
      <c r="I607">
        <v>204.98</v>
      </c>
      <c r="J607">
        <v>207</v>
      </c>
      <c r="K607">
        <v>202.68</v>
      </c>
      <c r="L607">
        <v>206.65</v>
      </c>
      <c r="M607">
        <v>29113319</v>
      </c>
      <c r="O607" s="1">
        <v>45810</v>
      </c>
      <c r="P607">
        <v>167.84</v>
      </c>
      <c r="Q607">
        <v>169.87</v>
      </c>
      <c r="R607">
        <v>167.39</v>
      </c>
      <c r="S607">
        <v>169.03</v>
      </c>
      <c r="T607">
        <v>38612272</v>
      </c>
      <c r="V607" s="1">
        <v>45810</v>
      </c>
      <c r="W607">
        <v>408.88</v>
      </c>
      <c r="X607">
        <v>410</v>
      </c>
      <c r="Y607">
        <v>396.73</v>
      </c>
      <c r="Z607">
        <v>403.4</v>
      </c>
      <c r="AA607">
        <v>4153688</v>
      </c>
      <c r="AC607" s="1">
        <v>45810</v>
      </c>
      <c r="AD607">
        <v>263.11</v>
      </c>
      <c r="AE607">
        <v>263.79000000000002</v>
      </c>
      <c r="AF607">
        <v>259.14</v>
      </c>
      <c r="AG607">
        <v>261.62</v>
      </c>
      <c r="AH607">
        <v>9213476</v>
      </c>
      <c r="AJ607" s="1">
        <v>45810</v>
      </c>
      <c r="AK607">
        <v>201.52600000000001</v>
      </c>
      <c r="AL607">
        <v>203.589</v>
      </c>
      <c r="AM607">
        <v>200.06</v>
      </c>
      <c r="AN607">
        <v>202.422</v>
      </c>
      <c r="AO607">
        <v>5012970</v>
      </c>
      <c r="AQ607" s="1">
        <v>45810</v>
      </c>
      <c r="AR607">
        <v>218.327</v>
      </c>
      <c r="AS607">
        <v>220.09100000000001</v>
      </c>
      <c r="AT607">
        <v>217.18700000000001</v>
      </c>
      <c r="AU607">
        <v>219.87100000000001</v>
      </c>
      <c r="AV607">
        <v>3443790</v>
      </c>
      <c r="AX607" s="1">
        <v>45810</v>
      </c>
      <c r="AY607">
        <v>128.85</v>
      </c>
      <c r="AZ607">
        <v>129.77000000000001</v>
      </c>
      <c r="BA607">
        <v>127.985</v>
      </c>
      <c r="BB607">
        <v>129.62</v>
      </c>
      <c r="BC607">
        <v>5223064</v>
      </c>
      <c r="BE607" s="1">
        <v>45810</v>
      </c>
      <c r="BF607">
        <v>239.57</v>
      </c>
      <c r="BG607">
        <v>243.37</v>
      </c>
      <c r="BH607">
        <v>238.9</v>
      </c>
      <c r="BI607">
        <v>243.06</v>
      </c>
      <c r="BJ607">
        <v>2579028</v>
      </c>
      <c r="BL607" s="1">
        <v>45810</v>
      </c>
      <c r="BM607">
        <v>391.02499999999998</v>
      </c>
      <c r="BN607">
        <v>395.88</v>
      </c>
      <c r="BO607">
        <v>384.68</v>
      </c>
      <c r="BP607">
        <v>394.78</v>
      </c>
      <c r="BQ607">
        <v>1251218</v>
      </c>
      <c r="BS607" s="1">
        <v>45810</v>
      </c>
      <c r="BT607">
        <v>587.76</v>
      </c>
      <c r="BU607">
        <v>592.79</v>
      </c>
      <c r="BV607">
        <v>585.05999999999995</v>
      </c>
      <c r="BW607">
        <v>592.71</v>
      </c>
      <c r="BX607">
        <v>61630502</v>
      </c>
    </row>
    <row r="608" spans="1:76" x14ac:dyDescent="0.45">
      <c r="A608" s="1">
        <v>45811</v>
      </c>
      <c r="B608">
        <v>671.44500000000005</v>
      </c>
      <c r="C608">
        <v>675.58</v>
      </c>
      <c r="D608">
        <v>665.03</v>
      </c>
      <c r="E608">
        <v>666.85</v>
      </c>
      <c r="F608">
        <v>11585031</v>
      </c>
      <c r="H608" s="1">
        <v>45811</v>
      </c>
      <c r="I608">
        <v>207.10499999999999</v>
      </c>
      <c r="J608">
        <v>208.9469</v>
      </c>
      <c r="K608">
        <v>205.03</v>
      </c>
      <c r="L608">
        <v>205.71</v>
      </c>
      <c r="M608">
        <v>33139121</v>
      </c>
      <c r="O608" s="1">
        <v>45811</v>
      </c>
      <c r="P608">
        <v>167.49</v>
      </c>
      <c r="Q608">
        <v>168.47499999999999</v>
      </c>
      <c r="R608">
        <v>165.28</v>
      </c>
      <c r="S608">
        <v>166.18</v>
      </c>
      <c r="T608">
        <v>45084903</v>
      </c>
      <c r="V608" s="1">
        <v>45811</v>
      </c>
      <c r="W608">
        <v>403.45499999999998</v>
      </c>
      <c r="X608">
        <v>412.64</v>
      </c>
      <c r="Y608">
        <v>402.476</v>
      </c>
      <c r="Z608">
        <v>412.49</v>
      </c>
      <c r="AA608">
        <v>2737513</v>
      </c>
      <c r="AC608" s="1">
        <v>45811</v>
      </c>
      <c r="AD608">
        <v>262.185</v>
      </c>
      <c r="AE608">
        <v>264.75</v>
      </c>
      <c r="AF608">
        <v>261.36</v>
      </c>
      <c r="AG608">
        <v>264.47000000000003</v>
      </c>
      <c r="AH608">
        <v>7838480</v>
      </c>
      <c r="AJ608" s="1">
        <v>45811</v>
      </c>
      <c r="AK608">
        <v>202.33</v>
      </c>
      <c r="AL608">
        <v>203.25</v>
      </c>
      <c r="AM608">
        <v>201.1</v>
      </c>
      <c r="AN608">
        <v>202.17599999999999</v>
      </c>
      <c r="AO608">
        <v>5119425</v>
      </c>
      <c r="AQ608" s="1">
        <v>45811</v>
      </c>
      <c r="AR608">
        <v>218.887</v>
      </c>
      <c r="AS608">
        <v>220.727</v>
      </c>
      <c r="AT608">
        <v>216.923</v>
      </c>
      <c r="AU608">
        <v>217.33699999999999</v>
      </c>
      <c r="AV608">
        <v>5349886</v>
      </c>
      <c r="AX608" s="1">
        <v>45811</v>
      </c>
      <c r="AY608">
        <v>129.5</v>
      </c>
      <c r="AZ608">
        <v>133.49</v>
      </c>
      <c r="BA608">
        <v>128.94999999999999</v>
      </c>
      <c r="BB608">
        <v>132.9</v>
      </c>
      <c r="BC608">
        <v>5809271</v>
      </c>
      <c r="BE608" s="1">
        <v>45811</v>
      </c>
      <c r="BF608">
        <v>241.97</v>
      </c>
      <c r="BG608">
        <v>244.43</v>
      </c>
      <c r="BH608">
        <v>241.43</v>
      </c>
      <c r="BI608">
        <v>243.88</v>
      </c>
      <c r="BJ608">
        <v>3630852</v>
      </c>
      <c r="BL608" s="1">
        <v>45811</v>
      </c>
      <c r="BM608">
        <v>391.8</v>
      </c>
      <c r="BN608">
        <v>393.2</v>
      </c>
      <c r="BO608">
        <v>382.17</v>
      </c>
      <c r="BP608">
        <v>390.8</v>
      </c>
      <c r="BQ608">
        <v>1578601</v>
      </c>
      <c r="BS608" s="1">
        <v>45811</v>
      </c>
      <c r="BT608">
        <v>592.34</v>
      </c>
      <c r="BU608">
        <v>597.08000000000004</v>
      </c>
      <c r="BV608">
        <v>591.85</v>
      </c>
      <c r="BW608">
        <v>596.09</v>
      </c>
      <c r="BX608">
        <v>63606204</v>
      </c>
    </row>
    <row r="609" spans="1:76" x14ac:dyDescent="0.45">
      <c r="A609" s="1">
        <v>45812</v>
      </c>
      <c r="B609">
        <v>669.32</v>
      </c>
      <c r="C609">
        <v>689</v>
      </c>
      <c r="D609">
        <v>668.57</v>
      </c>
      <c r="E609">
        <v>687.95</v>
      </c>
      <c r="F609">
        <v>14031931</v>
      </c>
      <c r="H609" s="1">
        <v>45812</v>
      </c>
      <c r="I609">
        <v>206.55</v>
      </c>
      <c r="J609">
        <v>208.18</v>
      </c>
      <c r="K609">
        <v>205.18</v>
      </c>
      <c r="L609">
        <v>207.23</v>
      </c>
      <c r="M609">
        <v>29915592</v>
      </c>
      <c r="O609" s="1">
        <v>45812</v>
      </c>
      <c r="P609">
        <v>166.73500000000001</v>
      </c>
      <c r="Q609">
        <v>168.215</v>
      </c>
      <c r="R609">
        <v>166.36</v>
      </c>
      <c r="S609">
        <v>168.05</v>
      </c>
      <c r="T609">
        <v>26900838</v>
      </c>
      <c r="V609" s="1">
        <v>45812</v>
      </c>
      <c r="W609">
        <v>411.54</v>
      </c>
      <c r="X609">
        <v>415.94</v>
      </c>
      <c r="Y609">
        <v>410.08</v>
      </c>
      <c r="Z609">
        <v>413.91</v>
      </c>
      <c r="AA609">
        <v>1843425</v>
      </c>
      <c r="AC609" s="1">
        <v>45812</v>
      </c>
      <c r="AD609">
        <v>264.13</v>
      </c>
      <c r="AE609">
        <v>265.5</v>
      </c>
      <c r="AF609">
        <v>261.62</v>
      </c>
      <c r="AG609">
        <v>263.17</v>
      </c>
      <c r="AH609">
        <v>7372529</v>
      </c>
      <c r="AJ609" s="1">
        <v>45812</v>
      </c>
      <c r="AK609">
        <v>202.43799999999999</v>
      </c>
      <c r="AL609">
        <v>203.51</v>
      </c>
      <c r="AM609">
        <v>200.59200000000001</v>
      </c>
      <c r="AN609">
        <v>202.548</v>
      </c>
      <c r="AO609">
        <v>3589590</v>
      </c>
      <c r="AQ609" s="1">
        <v>45812</v>
      </c>
      <c r="AR609">
        <v>217.28700000000001</v>
      </c>
      <c r="AS609">
        <v>220.714</v>
      </c>
      <c r="AT609">
        <v>217.27500000000001</v>
      </c>
      <c r="AU609">
        <v>220.59</v>
      </c>
      <c r="AV609">
        <v>5278770</v>
      </c>
      <c r="AX609" s="1">
        <v>45812</v>
      </c>
      <c r="AY609">
        <v>132.28</v>
      </c>
      <c r="AZ609">
        <v>134.85499999999999</v>
      </c>
      <c r="BA609">
        <v>131.63999999999999</v>
      </c>
      <c r="BB609">
        <v>133.51</v>
      </c>
      <c r="BC609">
        <v>4501382</v>
      </c>
      <c r="BE609" s="1">
        <v>45812</v>
      </c>
      <c r="BF609">
        <v>244.48</v>
      </c>
      <c r="BG609">
        <v>245.2</v>
      </c>
      <c r="BH609">
        <v>241.95</v>
      </c>
      <c r="BI609">
        <v>241.96</v>
      </c>
      <c r="BJ609">
        <v>3414332</v>
      </c>
      <c r="BL609" s="1">
        <v>45812</v>
      </c>
      <c r="BM609">
        <v>392.41</v>
      </c>
      <c r="BN609">
        <v>395.24</v>
      </c>
      <c r="BO609">
        <v>388.74</v>
      </c>
      <c r="BP609">
        <v>388.77</v>
      </c>
      <c r="BQ609">
        <v>878049</v>
      </c>
      <c r="BS609" s="1">
        <v>45812</v>
      </c>
      <c r="BT609">
        <v>596.96</v>
      </c>
      <c r="BU609">
        <v>597.95000000000005</v>
      </c>
      <c r="BV609">
        <v>595.49</v>
      </c>
      <c r="BW609">
        <v>595.92999999999995</v>
      </c>
      <c r="BX609">
        <v>57314199</v>
      </c>
    </row>
    <row r="610" spans="1:76" x14ac:dyDescent="0.45">
      <c r="A610" s="1">
        <v>45813</v>
      </c>
      <c r="B610">
        <v>691.66</v>
      </c>
      <c r="C610">
        <v>694.38</v>
      </c>
      <c r="D610">
        <v>682.25</v>
      </c>
      <c r="E610">
        <v>684.62</v>
      </c>
      <c r="F610">
        <v>13120335</v>
      </c>
      <c r="H610" s="1">
        <v>45813</v>
      </c>
      <c r="I610">
        <v>209.55</v>
      </c>
      <c r="J610">
        <v>212.81</v>
      </c>
      <c r="K610">
        <v>207.56</v>
      </c>
      <c r="L610">
        <v>207.91</v>
      </c>
      <c r="M610">
        <v>51979243</v>
      </c>
      <c r="O610" s="1">
        <v>45813</v>
      </c>
      <c r="P610">
        <v>170.34</v>
      </c>
      <c r="Q610">
        <v>170.93</v>
      </c>
      <c r="R610">
        <v>167.59</v>
      </c>
      <c r="S610">
        <v>168.21</v>
      </c>
      <c r="T610">
        <v>36444564</v>
      </c>
      <c r="V610" s="1">
        <v>45813</v>
      </c>
      <c r="W610">
        <v>415</v>
      </c>
      <c r="X610">
        <v>421.48</v>
      </c>
      <c r="Y610">
        <v>413.98</v>
      </c>
      <c r="Z610">
        <v>415.2</v>
      </c>
      <c r="AA610">
        <v>2276924</v>
      </c>
      <c r="AC610" s="1">
        <v>45813</v>
      </c>
      <c r="AD610">
        <v>263.70999999999998</v>
      </c>
      <c r="AE610">
        <v>268.75</v>
      </c>
      <c r="AF610">
        <v>263.63499999999999</v>
      </c>
      <c r="AG610">
        <v>267.14</v>
      </c>
      <c r="AH610">
        <v>8647080</v>
      </c>
      <c r="AJ610" s="1">
        <v>45813</v>
      </c>
      <c r="AK610">
        <v>203.35400000000001</v>
      </c>
      <c r="AL610">
        <v>206.28800000000001</v>
      </c>
      <c r="AM610">
        <v>202.834</v>
      </c>
      <c r="AN610">
        <v>203.52</v>
      </c>
      <c r="AO610">
        <v>4521670</v>
      </c>
      <c r="AQ610" s="1">
        <v>45813</v>
      </c>
      <c r="AR610">
        <v>221.304</v>
      </c>
      <c r="AS610">
        <v>223.87200000000001</v>
      </c>
      <c r="AT610">
        <v>220.31200000000001</v>
      </c>
      <c r="AU610">
        <v>221.12700000000001</v>
      </c>
      <c r="AV610">
        <v>4681024</v>
      </c>
      <c r="AX610" s="1">
        <v>45813</v>
      </c>
      <c r="AY610">
        <v>133.5</v>
      </c>
      <c r="AZ610">
        <v>137.80250000000001</v>
      </c>
      <c r="BA610">
        <v>133.5</v>
      </c>
      <c r="BB610">
        <v>137.29</v>
      </c>
      <c r="BC610">
        <v>5859127</v>
      </c>
      <c r="BE610" s="1">
        <v>45813</v>
      </c>
      <c r="BF610">
        <v>241.89</v>
      </c>
      <c r="BG610">
        <v>246.26</v>
      </c>
      <c r="BH610">
        <v>241.16</v>
      </c>
      <c r="BI610">
        <v>244.9</v>
      </c>
      <c r="BJ610">
        <v>2855732</v>
      </c>
      <c r="BL610" s="1">
        <v>45813</v>
      </c>
      <c r="BM610">
        <v>388.81</v>
      </c>
      <c r="BN610">
        <v>393.99</v>
      </c>
      <c r="BO610">
        <v>388.81</v>
      </c>
      <c r="BP610">
        <v>391.27</v>
      </c>
      <c r="BQ610">
        <v>942193</v>
      </c>
      <c r="BS610" s="1">
        <v>45813</v>
      </c>
      <c r="BT610">
        <v>597.63</v>
      </c>
      <c r="BU610">
        <v>599</v>
      </c>
      <c r="BV610">
        <v>591.04999999999995</v>
      </c>
      <c r="BW610">
        <v>593.04999999999995</v>
      </c>
      <c r="BX610">
        <v>92436397</v>
      </c>
    </row>
    <row r="611" spans="1:76" x14ac:dyDescent="0.45">
      <c r="A611" s="1">
        <v>45814</v>
      </c>
      <c r="B611">
        <v>696.17</v>
      </c>
      <c r="C611">
        <v>702.80600000000004</v>
      </c>
      <c r="D611">
        <v>691.87</v>
      </c>
      <c r="E611">
        <v>697.71</v>
      </c>
      <c r="F611">
        <v>11727961</v>
      </c>
      <c r="H611" s="1">
        <v>45814</v>
      </c>
      <c r="I611">
        <v>212.4</v>
      </c>
      <c r="J611">
        <v>213.8699</v>
      </c>
      <c r="K611">
        <v>210.5</v>
      </c>
      <c r="L611">
        <v>213.57</v>
      </c>
      <c r="M611">
        <v>39832500</v>
      </c>
      <c r="O611" s="1">
        <v>45814</v>
      </c>
      <c r="P611">
        <v>170.83</v>
      </c>
      <c r="Q611">
        <v>174.5</v>
      </c>
      <c r="R611">
        <v>170.83</v>
      </c>
      <c r="S611">
        <v>173.68</v>
      </c>
      <c r="T611">
        <v>35731832</v>
      </c>
      <c r="V611" s="1">
        <v>45814</v>
      </c>
      <c r="W611">
        <v>417.54</v>
      </c>
      <c r="X611">
        <v>419.64499999999998</v>
      </c>
      <c r="Y611">
        <v>415.28</v>
      </c>
      <c r="Z611">
        <v>416.92</v>
      </c>
      <c r="AA611">
        <v>2146908</v>
      </c>
      <c r="AC611" s="1">
        <v>45814</v>
      </c>
      <c r="AD611">
        <v>269.97000000000003</v>
      </c>
      <c r="AE611">
        <v>274.89999999999998</v>
      </c>
      <c r="AF611">
        <v>268.20999999999998</v>
      </c>
      <c r="AG611">
        <v>274.51</v>
      </c>
      <c r="AH611">
        <v>7507040</v>
      </c>
      <c r="AJ611" s="1">
        <v>45814</v>
      </c>
      <c r="AK611">
        <v>205.49199999999999</v>
      </c>
      <c r="AL611">
        <v>206.92</v>
      </c>
      <c r="AM611">
        <v>203.268</v>
      </c>
      <c r="AN611">
        <v>206.042</v>
      </c>
      <c r="AO611">
        <v>4798615</v>
      </c>
      <c r="AQ611" s="1">
        <v>45814</v>
      </c>
      <c r="AR611">
        <v>223.29900000000001</v>
      </c>
      <c r="AS611">
        <v>223.92699999999999</v>
      </c>
      <c r="AT611">
        <v>220.84200000000001</v>
      </c>
      <c r="AU611">
        <v>223.261</v>
      </c>
      <c r="AV611">
        <v>4378070</v>
      </c>
      <c r="AX611" s="1">
        <v>45814</v>
      </c>
      <c r="AY611">
        <v>139.18</v>
      </c>
      <c r="AZ611">
        <v>143.87989999999999</v>
      </c>
      <c r="BA611">
        <v>138.94999999999999</v>
      </c>
      <c r="BB611">
        <v>140.63999999999999</v>
      </c>
      <c r="BC611">
        <v>9053459</v>
      </c>
      <c r="BE611" s="1">
        <v>45814</v>
      </c>
      <c r="BF611">
        <v>246.88</v>
      </c>
      <c r="BG611">
        <v>247.55</v>
      </c>
      <c r="BH611">
        <v>244.52</v>
      </c>
      <c r="BI611">
        <v>245.86</v>
      </c>
      <c r="BJ611">
        <v>2022635</v>
      </c>
      <c r="BL611" s="1">
        <v>45814</v>
      </c>
      <c r="BM611">
        <v>394.89</v>
      </c>
      <c r="BN611">
        <v>399.45</v>
      </c>
      <c r="BO611">
        <v>393.72</v>
      </c>
      <c r="BP611">
        <v>396.45</v>
      </c>
      <c r="BQ611">
        <v>816225</v>
      </c>
      <c r="BS611" s="1">
        <v>45814</v>
      </c>
      <c r="BT611">
        <v>598.66</v>
      </c>
      <c r="BU611">
        <v>600.83000000000004</v>
      </c>
      <c r="BV611">
        <v>596.86</v>
      </c>
      <c r="BW611">
        <v>599.14</v>
      </c>
      <c r="BX611">
        <v>66588743</v>
      </c>
    </row>
    <row r="612" spans="1:76" x14ac:dyDescent="0.45">
      <c r="A612" s="1">
        <v>45817</v>
      </c>
      <c r="B612">
        <v>698.46</v>
      </c>
      <c r="C612">
        <v>705.19</v>
      </c>
      <c r="D612">
        <v>693.94</v>
      </c>
      <c r="E612">
        <v>694.06</v>
      </c>
      <c r="F612">
        <v>12773221</v>
      </c>
      <c r="H612" s="1">
        <v>45817</v>
      </c>
      <c r="I612">
        <v>214.75</v>
      </c>
      <c r="J612">
        <v>217.85</v>
      </c>
      <c r="K612">
        <v>212.88</v>
      </c>
      <c r="L612">
        <v>216.98</v>
      </c>
      <c r="M612">
        <v>38102502</v>
      </c>
      <c r="O612" s="1">
        <v>45817</v>
      </c>
      <c r="P612">
        <v>174.54</v>
      </c>
      <c r="Q612">
        <v>176.47</v>
      </c>
      <c r="R612">
        <v>174.37</v>
      </c>
      <c r="S612">
        <v>176.09</v>
      </c>
      <c r="T612">
        <v>28935906</v>
      </c>
      <c r="V612" s="1">
        <v>45817</v>
      </c>
      <c r="W612">
        <v>417.29500000000002</v>
      </c>
      <c r="X612">
        <v>419</v>
      </c>
      <c r="Y612">
        <v>415.15</v>
      </c>
      <c r="Z612">
        <v>416.26</v>
      </c>
      <c r="AA612">
        <v>3034210</v>
      </c>
      <c r="AC612" s="1">
        <v>45817</v>
      </c>
      <c r="AD612">
        <v>272.85000000000002</v>
      </c>
      <c r="AE612">
        <v>274.2</v>
      </c>
      <c r="AF612">
        <v>269.66309999999999</v>
      </c>
      <c r="AG612">
        <v>272.25</v>
      </c>
      <c r="AH612">
        <v>5728297</v>
      </c>
      <c r="AJ612" s="1">
        <v>45817</v>
      </c>
      <c r="AK612">
        <v>206.6</v>
      </c>
      <c r="AL612">
        <v>206.89599999999999</v>
      </c>
      <c r="AM612">
        <v>203.61199999999999</v>
      </c>
      <c r="AN612">
        <v>205.37200000000001</v>
      </c>
      <c r="AO612">
        <v>4538750</v>
      </c>
      <c r="AQ612" s="1">
        <v>45817</v>
      </c>
      <c r="AR612">
        <v>222.72800000000001</v>
      </c>
      <c r="AS612">
        <v>223.619</v>
      </c>
      <c r="AT612">
        <v>219.83500000000001</v>
      </c>
      <c r="AU612">
        <v>220.27099999999999</v>
      </c>
      <c r="AV612">
        <v>5013765</v>
      </c>
      <c r="AX612" s="1">
        <v>45817</v>
      </c>
      <c r="AY612">
        <v>141.47</v>
      </c>
      <c r="AZ612">
        <v>141.52549999999999</v>
      </c>
      <c r="BA612">
        <v>138.34</v>
      </c>
      <c r="BB612">
        <v>139.01</v>
      </c>
      <c r="BC612">
        <v>3989978</v>
      </c>
      <c r="BE612" s="1">
        <v>45817</v>
      </c>
      <c r="BF612">
        <v>244.66</v>
      </c>
      <c r="BG612">
        <v>244.92</v>
      </c>
      <c r="BH612">
        <v>237.87</v>
      </c>
      <c r="BI612">
        <v>237.95</v>
      </c>
      <c r="BJ612">
        <v>4538561</v>
      </c>
      <c r="BL612" s="1">
        <v>45817</v>
      </c>
      <c r="BM612">
        <v>395.39</v>
      </c>
      <c r="BN612">
        <v>398.61</v>
      </c>
      <c r="BO612">
        <v>394.0625</v>
      </c>
      <c r="BP612">
        <v>394.56</v>
      </c>
      <c r="BQ612">
        <v>806255</v>
      </c>
      <c r="BS612" s="1">
        <v>45817</v>
      </c>
      <c r="BT612">
        <v>599.72</v>
      </c>
      <c r="BU612">
        <v>601.25</v>
      </c>
      <c r="BV612">
        <v>598.49</v>
      </c>
      <c r="BW612">
        <v>599.67999999999995</v>
      </c>
      <c r="BX612">
        <v>53016418</v>
      </c>
    </row>
    <row r="613" spans="1:76" x14ac:dyDescent="0.45">
      <c r="A613" s="1">
        <v>45818</v>
      </c>
      <c r="B613">
        <v>701.34500000000003</v>
      </c>
      <c r="C613">
        <v>703.23</v>
      </c>
      <c r="D613">
        <v>691.56</v>
      </c>
      <c r="E613">
        <v>702.4</v>
      </c>
      <c r="F613">
        <v>10850146</v>
      </c>
      <c r="H613" s="1">
        <v>45818</v>
      </c>
      <c r="I613">
        <v>216.78</v>
      </c>
      <c r="J613">
        <v>217.69</v>
      </c>
      <c r="K613">
        <v>214.15</v>
      </c>
      <c r="L613">
        <v>217.61</v>
      </c>
      <c r="M613">
        <v>31303317</v>
      </c>
      <c r="O613" s="1">
        <v>45818</v>
      </c>
      <c r="P613">
        <v>176.2</v>
      </c>
      <c r="Q613">
        <v>181.10499999999999</v>
      </c>
      <c r="R613">
        <v>174.91</v>
      </c>
      <c r="S613">
        <v>178.6</v>
      </c>
      <c r="T613">
        <v>61766121</v>
      </c>
      <c r="V613" s="1">
        <v>45818</v>
      </c>
      <c r="W613">
        <v>416.60500000000002</v>
      </c>
      <c r="X613">
        <v>419.82</v>
      </c>
      <c r="Y613">
        <v>414.42</v>
      </c>
      <c r="Z613">
        <v>416.06</v>
      </c>
      <c r="AA613">
        <v>2627431</v>
      </c>
      <c r="AC613" s="1">
        <v>45818</v>
      </c>
      <c r="AD613">
        <v>272.02999999999997</v>
      </c>
      <c r="AE613">
        <v>273.75</v>
      </c>
      <c r="AF613">
        <v>266.84339999999997</v>
      </c>
      <c r="AG613">
        <v>268.22000000000003</v>
      </c>
      <c r="AH613">
        <v>6309748</v>
      </c>
      <c r="AJ613" s="1">
        <v>45818</v>
      </c>
      <c r="AK613">
        <v>205.37200000000001</v>
      </c>
      <c r="AL613">
        <v>205.37200000000001</v>
      </c>
      <c r="AM613">
        <v>199.82400000000001</v>
      </c>
      <c r="AN613">
        <v>201.958</v>
      </c>
      <c r="AO613">
        <v>5947685</v>
      </c>
      <c r="AQ613" s="1">
        <v>45818</v>
      </c>
      <c r="AR613">
        <v>219.89500000000001</v>
      </c>
      <c r="AS613">
        <v>220.53800000000001</v>
      </c>
      <c r="AT613">
        <v>216.13</v>
      </c>
      <c r="AU613">
        <v>218.226</v>
      </c>
      <c r="AV613">
        <v>4492569</v>
      </c>
      <c r="AX613" s="1">
        <v>45818</v>
      </c>
      <c r="AY613">
        <v>139.22</v>
      </c>
      <c r="AZ613">
        <v>140.60499999999999</v>
      </c>
      <c r="BA613">
        <v>138.13499999999999</v>
      </c>
      <c r="BB613">
        <v>138.56</v>
      </c>
      <c r="BC613">
        <v>4138000</v>
      </c>
      <c r="BE613" s="1">
        <v>45818</v>
      </c>
      <c r="BF613">
        <v>237</v>
      </c>
      <c r="BG613">
        <v>237.77</v>
      </c>
      <c r="BH613">
        <v>234.67</v>
      </c>
      <c r="BI613">
        <v>236.98</v>
      </c>
      <c r="BJ613">
        <v>3767187</v>
      </c>
      <c r="BL613" s="1">
        <v>45818</v>
      </c>
      <c r="BM613">
        <v>396.28</v>
      </c>
      <c r="BN613">
        <v>406.91</v>
      </c>
      <c r="BO613">
        <v>395.745</v>
      </c>
      <c r="BP613">
        <v>406.77</v>
      </c>
      <c r="BQ613">
        <v>1077988</v>
      </c>
      <c r="BS613" s="1">
        <v>45818</v>
      </c>
      <c r="BT613">
        <v>600.22</v>
      </c>
      <c r="BU613">
        <v>603.47</v>
      </c>
      <c r="BV613">
        <v>599.09</v>
      </c>
      <c r="BW613">
        <v>603.08000000000004</v>
      </c>
      <c r="BX613">
        <v>66246973</v>
      </c>
    </row>
    <row r="614" spans="1:76" x14ac:dyDescent="0.45">
      <c r="A614" s="1">
        <v>45819</v>
      </c>
      <c r="B614">
        <v>703.70500000000004</v>
      </c>
      <c r="C614">
        <v>708.87070000000006</v>
      </c>
      <c r="D614">
        <v>691.99</v>
      </c>
      <c r="E614">
        <v>694.14</v>
      </c>
      <c r="F614">
        <v>9582508</v>
      </c>
      <c r="H614" s="1">
        <v>45819</v>
      </c>
      <c r="I614">
        <v>217.41</v>
      </c>
      <c r="J614">
        <v>218.4</v>
      </c>
      <c r="K614">
        <v>212.89</v>
      </c>
      <c r="L614">
        <v>213.2</v>
      </c>
      <c r="M614">
        <v>39325981</v>
      </c>
      <c r="O614" s="1">
        <v>45819</v>
      </c>
      <c r="P614">
        <v>179.77</v>
      </c>
      <c r="Q614">
        <v>180.37</v>
      </c>
      <c r="R614">
        <v>176.75</v>
      </c>
      <c r="S614">
        <v>177.35</v>
      </c>
      <c r="T614">
        <v>31646757</v>
      </c>
      <c r="V614" s="1">
        <v>45819</v>
      </c>
      <c r="W614">
        <v>415.2</v>
      </c>
      <c r="X614">
        <v>416.04320000000001</v>
      </c>
      <c r="Y614">
        <v>410.42</v>
      </c>
      <c r="Z614">
        <v>412.84</v>
      </c>
      <c r="AA614">
        <v>3385416</v>
      </c>
      <c r="AC614" s="1">
        <v>45819</v>
      </c>
      <c r="AD614">
        <v>268.5</v>
      </c>
      <c r="AE614">
        <v>269.51</v>
      </c>
      <c r="AF614">
        <v>265.41000000000003</v>
      </c>
      <c r="AG614">
        <v>265.91000000000003</v>
      </c>
      <c r="AH614">
        <v>6568118</v>
      </c>
      <c r="AJ614" s="1">
        <v>45819</v>
      </c>
      <c r="AK614">
        <v>202.52500000000001</v>
      </c>
      <c r="AL614">
        <v>203.54400000000001</v>
      </c>
      <c r="AM614">
        <v>200.279</v>
      </c>
      <c r="AN614">
        <v>200.86600000000001</v>
      </c>
      <c r="AO614">
        <v>3714115</v>
      </c>
      <c r="AQ614" s="1">
        <v>45819</v>
      </c>
      <c r="AR614">
        <v>218.227</v>
      </c>
      <c r="AS614">
        <v>218.435</v>
      </c>
      <c r="AT614">
        <v>214.327</v>
      </c>
      <c r="AU614">
        <v>217.36199999999999</v>
      </c>
      <c r="AV614">
        <v>6609668</v>
      </c>
      <c r="AX614" s="1">
        <v>45819</v>
      </c>
      <c r="AY614">
        <v>140.24</v>
      </c>
      <c r="AZ614">
        <v>140.37</v>
      </c>
      <c r="BA614">
        <v>137.11500000000001</v>
      </c>
      <c r="BB614">
        <v>138.06</v>
      </c>
      <c r="BC614">
        <v>4020440</v>
      </c>
      <c r="BE614" s="1">
        <v>45819</v>
      </c>
      <c r="BF614">
        <v>236.31</v>
      </c>
      <c r="BG614">
        <v>236.49</v>
      </c>
      <c r="BH614">
        <v>229.81</v>
      </c>
      <c r="BI614">
        <v>230.94</v>
      </c>
      <c r="BJ614">
        <v>6709614</v>
      </c>
      <c r="BL614" s="1">
        <v>45819</v>
      </c>
      <c r="BM614">
        <v>406.75</v>
      </c>
      <c r="BN614">
        <v>408.61</v>
      </c>
      <c r="BO614">
        <v>397.91</v>
      </c>
      <c r="BP614">
        <v>399.79</v>
      </c>
      <c r="BQ614">
        <v>1014277</v>
      </c>
      <c r="BS614" s="1">
        <v>45819</v>
      </c>
      <c r="BT614">
        <v>604.19000000000005</v>
      </c>
      <c r="BU614">
        <v>605.05999999999995</v>
      </c>
      <c r="BV614">
        <v>599.27</v>
      </c>
      <c r="BW614">
        <v>601.36</v>
      </c>
      <c r="BX614">
        <v>73658225</v>
      </c>
    </row>
    <row r="615" spans="1:76" x14ac:dyDescent="0.45">
      <c r="A615" s="1">
        <v>45820</v>
      </c>
      <c r="B615">
        <v>693.3</v>
      </c>
      <c r="C615">
        <v>695.38</v>
      </c>
      <c r="D615">
        <v>687</v>
      </c>
      <c r="E615">
        <v>693.36</v>
      </c>
      <c r="F615">
        <v>7322730</v>
      </c>
      <c r="H615" s="1">
        <v>45820</v>
      </c>
      <c r="I615">
        <v>211.78</v>
      </c>
      <c r="J615">
        <v>213.58</v>
      </c>
      <c r="K615">
        <v>211.33</v>
      </c>
      <c r="L615">
        <v>213.24</v>
      </c>
      <c r="M615">
        <v>27639991</v>
      </c>
      <c r="O615" s="1">
        <v>45820</v>
      </c>
      <c r="P615">
        <v>176.18</v>
      </c>
      <c r="Q615">
        <v>176.72</v>
      </c>
      <c r="R615">
        <v>174.745</v>
      </c>
      <c r="S615">
        <v>175.7</v>
      </c>
      <c r="T615">
        <v>20941873</v>
      </c>
      <c r="V615" s="1">
        <v>45820</v>
      </c>
      <c r="W615">
        <v>411.43</v>
      </c>
      <c r="X615">
        <v>416.39</v>
      </c>
      <c r="Y615">
        <v>410.77</v>
      </c>
      <c r="Z615">
        <v>413.68</v>
      </c>
      <c r="AA615">
        <v>6313316</v>
      </c>
      <c r="AC615" s="1">
        <v>45820</v>
      </c>
      <c r="AD615">
        <v>264.7</v>
      </c>
      <c r="AE615">
        <v>269.02</v>
      </c>
      <c r="AF615">
        <v>263.39999999999998</v>
      </c>
      <c r="AG615">
        <v>266.91000000000003</v>
      </c>
      <c r="AH615">
        <v>8054033</v>
      </c>
      <c r="AJ615" s="1">
        <v>45820</v>
      </c>
      <c r="AK615">
        <v>200.86600000000001</v>
      </c>
      <c r="AL615">
        <v>203.208</v>
      </c>
      <c r="AM615">
        <v>200.52</v>
      </c>
      <c r="AN615">
        <v>201.47399999999999</v>
      </c>
      <c r="AO615">
        <v>4240895</v>
      </c>
      <c r="AQ615" s="1">
        <v>45820</v>
      </c>
      <c r="AR615">
        <v>217.316</v>
      </c>
      <c r="AS615">
        <v>218.227</v>
      </c>
      <c r="AT615">
        <v>215.75299999999999</v>
      </c>
      <c r="AU615">
        <v>217.19200000000001</v>
      </c>
      <c r="AV615">
        <v>4863052</v>
      </c>
      <c r="AX615" s="1">
        <v>45820</v>
      </c>
      <c r="AY615">
        <v>137.13</v>
      </c>
      <c r="AZ615">
        <v>139.405</v>
      </c>
      <c r="BA615">
        <v>136.69999999999999</v>
      </c>
      <c r="BB615">
        <v>138.81</v>
      </c>
      <c r="BC615">
        <v>3460997</v>
      </c>
      <c r="BE615" s="1">
        <v>45820</v>
      </c>
      <c r="BF615">
        <v>232.49</v>
      </c>
      <c r="BG615">
        <v>232.49</v>
      </c>
      <c r="BH615">
        <v>227.52</v>
      </c>
      <c r="BI615">
        <v>228.7</v>
      </c>
      <c r="BJ615">
        <v>5368961</v>
      </c>
      <c r="BL615" s="1">
        <v>45820</v>
      </c>
      <c r="BM615">
        <v>399.67</v>
      </c>
      <c r="BN615">
        <v>400.29</v>
      </c>
      <c r="BO615">
        <v>395.65499999999997</v>
      </c>
      <c r="BP615">
        <v>396.9</v>
      </c>
      <c r="BQ615">
        <v>919691</v>
      </c>
      <c r="BS615" s="1">
        <v>45820</v>
      </c>
      <c r="BT615">
        <v>600.01</v>
      </c>
      <c r="BU615">
        <v>603.75</v>
      </c>
      <c r="BV615">
        <v>599.52</v>
      </c>
      <c r="BW615">
        <v>603.75</v>
      </c>
      <c r="BX615">
        <v>64129003</v>
      </c>
    </row>
    <row r="616" spans="1:76" x14ac:dyDescent="0.45">
      <c r="A616" s="1">
        <v>45821</v>
      </c>
      <c r="B616">
        <v>687.95</v>
      </c>
      <c r="C616">
        <v>694.57</v>
      </c>
      <c r="D616">
        <v>681.01</v>
      </c>
      <c r="E616">
        <v>682.87</v>
      </c>
      <c r="F616">
        <v>9274441</v>
      </c>
      <c r="H616" s="1">
        <v>45821</v>
      </c>
      <c r="I616">
        <v>209.96</v>
      </c>
      <c r="J616">
        <v>214.05</v>
      </c>
      <c r="K616">
        <v>209.62</v>
      </c>
      <c r="L616">
        <v>212.1</v>
      </c>
      <c r="M616">
        <v>29337763</v>
      </c>
      <c r="O616" s="1">
        <v>45821</v>
      </c>
      <c r="P616">
        <v>172.44</v>
      </c>
      <c r="Q616">
        <v>177.13</v>
      </c>
      <c r="R616">
        <v>172.38499999999999</v>
      </c>
      <c r="S616">
        <v>174.67</v>
      </c>
      <c r="T616">
        <v>27663107</v>
      </c>
      <c r="V616" s="1">
        <v>45821</v>
      </c>
      <c r="W616">
        <v>392.5</v>
      </c>
      <c r="X616">
        <v>399.85</v>
      </c>
      <c r="Y616">
        <v>383.75</v>
      </c>
      <c r="Z616">
        <v>391.68</v>
      </c>
      <c r="AA616">
        <v>10629682</v>
      </c>
      <c r="AC616" s="1">
        <v>45821</v>
      </c>
      <c r="AD616">
        <v>262.55</v>
      </c>
      <c r="AE616">
        <v>265.7</v>
      </c>
      <c r="AF616">
        <v>258</v>
      </c>
      <c r="AG616">
        <v>258.39999999999998</v>
      </c>
      <c r="AH616">
        <v>7659317</v>
      </c>
      <c r="AJ616" s="1">
        <v>45821</v>
      </c>
      <c r="AK616">
        <v>198.75</v>
      </c>
      <c r="AL616">
        <v>200.2</v>
      </c>
      <c r="AM616">
        <v>195.637</v>
      </c>
      <c r="AN616">
        <v>197.732</v>
      </c>
      <c r="AO616">
        <v>6662295</v>
      </c>
      <c r="AQ616" s="1">
        <v>45821</v>
      </c>
      <c r="AR616">
        <v>212.54</v>
      </c>
      <c r="AS616">
        <v>213.66800000000001</v>
      </c>
      <c r="AT616">
        <v>209.65199999999999</v>
      </c>
      <c r="AU616">
        <v>210.68700000000001</v>
      </c>
      <c r="AV616">
        <v>6589499</v>
      </c>
      <c r="AX616" s="1">
        <v>45821</v>
      </c>
      <c r="AY616">
        <v>136.08000000000001</v>
      </c>
      <c r="AZ616">
        <v>136.63</v>
      </c>
      <c r="BA616">
        <v>134.68</v>
      </c>
      <c r="BB616">
        <v>135.54</v>
      </c>
      <c r="BC616">
        <v>5091140</v>
      </c>
      <c r="BE616" s="1">
        <v>45821</v>
      </c>
      <c r="BF616">
        <v>228.5</v>
      </c>
      <c r="BG616">
        <v>229.67</v>
      </c>
      <c r="BH616">
        <v>226.15</v>
      </c>
      <c r="BI616">
        <v>228</v>
      </c>
      <c r="BJ616">
        <v>4380070</v>
      </c>
      <c r="BL616" s="1">
        <v>45821</v>
      </c>
      <c r="BM616">
        <v>392.37</v>
      </c>
      <c r="BN616">
        <v>394.88</v>
      </c>
      <c r="BO616">
        <v>387.78</v>
      </c>
      <c r="BP616">
        <v>388.72</v>
      </c>
      <c r="BQ616">
        <v>1311154</v>
      </c>
      <c r="BS616" s="1">
        <v>45821</v>
      </c>
      <c r="BT616">
        <v>598.5</v>
      </c>
      <c r="BU616">
        <v>601.85</v>
      </c>
      <c r="BV616">
        <v>595.48</v>
      </c>
      <c r="BW616">
        <v>597</v>
      </c>
      <c r="BX616">
        <v>89505996</v>
      </c>
    </row>
    <row r="617" spans="1:76" x14ac:dyDescent="0.45">
      <c r="A617" s="1">
        <v>45824</v>
      </c>
      <c r="B617">
        <v>699.33</v>
      </c>
      <c r="C617">
        <v>707.15</v>
      </c>
      <c r="D617">
        <v>693.51030000000003</v>
      </c>
      <c r="E617">
        <v>702.12</v>
      </c>
      <c r="F617">
        <v>13720288</v>
      </c>
      <c r="H617" s="1">
        <v>45824</v>
      </c>
      <c r="I617">
        <v>212.31</v>
      </c>
      <c r="J617">
        <v>217.06</v>
      </c>
      <c r="K617">
        <v>211.6</v>
      </c>
      <c r="L617">
        <v>216.1</v>
      </c>
      <c r="M617">
        <v>33284158</v>
      </c>
      <c r="O617" s="1">
        <v>45824</v>
      </c>
      <c r="P617">
        <v>174.73</v>
      </c>
      <c r="Q617">
        <v>176.94</v>
      </c>
      <c r="R617">
        <v>174.65</v>
      </c>
      <c r="S617">
        <v>176.77</v>
      </c>
      <c r="T617">
        <v>27389208</v>
      </c>
      <c r="V617" s="1">
        <v>45824</v>
      </c>
      <c r="W617">
        <v>392.98500000000001</v>
      </c>
      <c r="X617">
        <v>405</v>
      </c>
      <c r="Y617">
        <v>391.11</v>
      </c>
      <c r="Z617">
        <v>401.73</v>
      </c>
      <c r="AA617">
        <v>6798251</v>
      </c>
      <c r="AC617" s="1">
        <v>45824</v>
      </c>
      <c r="AD617">
        <v>260.21499999999997</v>
      </c>
      <c r="AE617">
        <v>263.98</v>
      </c>
      <c r="AF617">
        <v>259.96499999999997</v>
      </c>
      <c r="AG617">
        <v>263.88</v>
      </c>
      <c r="AH617">
        <v>7177005</v>
      </c>
      <c r="AJ617" s="1">
        <v>45824</v>
      </c>
      <c r="AK617">
        <v>198.36</v>
      </c>
      <c r="AL617">
        <v>203.39400000000001</v>
      </c>
      <c r="AM617">
        <v>198.27600000000001</v>
      </c>
      <c r="AN617">
        <v>201.02600000000001</v>
      </c>
      <c r="AO617">
        <v>6154400</v>
      </c>
      <c r="AQ617" s="1">
        <v>45824</v>
      </c>
      <c r="AR617">
        <v>211.744</v>
      </c>
      <c r="AS617">
        <v>213.92</v>
      </c>
      <c r="AT617">
        <v>211.26900000000001</v>
      </c>
      <c r="AU617">
        <v>213.49700000000001</v>
      </c>
      <c r="AV617">
        <v>5645638</v>
      </c>
      <c r="AX617" s="1">
        <v>45824</v>
      </c>
      <c r="AY617">
        <v>138.56</v>
      </c>
      <c r="AZ617">
        <v>139.29</v>
      </c>
      <c r="BA617">
        <v>136.83000000000001</v>
      </c>
      <c r="BB617">
        <v>137.21</v>
      </c>
      <c r="BC617">
        <v>3406824</v>
      </c>
      <c r="BE617" s="1">
        <v>45824</v>
      </c>
      <c r="BF617">
        <v>228.26</v>
      </c>
      <c r="BG617">
        <v>231.61</v>
      </c>
      <c r="BH617">
        <v>227.81</v>
      </c>
      <c r="BI617">
        <v>230.99</v>
      </c>
      <c r="BJ617">
        <v>3777799</v>
      </c>
      <c r="BL617" s="1">
        <v>45824</v>
      </c>
      <c r="BM617">
        <v>389.99</v>
      </c>
      <c r="BN617">
        <v>392.69</v>
      </c>
      <c r="BO617">
        <v>374.2</v>
      </c>
      <c r="BP617">
        <v>375.23</v>
      </c>
      <c r="BQ617">
        <v>1470187</v>
      </c>
      <c r="BS617" s="1">
        <v>45824</v>
      </c>
      <c r="BT617">
        <v>600.4</v>
      </c>
      <c r="BU617">
        <v>604.45000000000005</v>
      </c>
      <c r="BV617">
        <v>600.22</v>
      </c>
      <c r="BW617">
        <v>602.67999999999995</v>
      </c>
      <c r="BX617">
        <v>79984125</v>
      </c>
    </row>
    <row r="618" spans="1:76" x14ac:dyDescent="0.45">
      <c r="A618" s="1">
        <v>45825</v>
      </c>
      <c r="B618">
        <v>702</v>
      </c>
      <c r="C618">
        <v>705.97</v>
      </c>
      <c r="D618">
        <v>696.06</v>
      </c>
      <c r="E618">
        <v>697.23</v>
      </c>
      <c r="F618">
        <v>10066110</v>
      </c>
      <c r="H618" s="1">
        <v>45825</v>
      </c>
      <c r="I618">
        <v>215.19499999999999</v>
      </c>
      <c r="J618">
        <v>217.41</v>
      </c>
      <c r="K618">
        <v>214.56</v>
      </c>
      <c r="L618">
        <v>214.82</v>
      </c>
      <c r="M618">
        <v>32086262</v>
      </c>
      <c r="O618" s="1">
        <v>45825</v>
      </c>
      <c r="P618">
        <v>175.7</v>
      </c>
      <c r="Q618">
        <v>177.3648</v>
      </c>
      <c r="R618">
        <v>174.58</v>
      </c>
      <c r="S618">
        <v>175.95</v>
      </c>
      <c r="T618">
        <v>24973043</v>
      </c>
      <c r="V618" s="1">
        <v>45825</v>
      </c>
      <c r="W618">
        <v>397.27499999999998</v>
      </c>
      <c r="X618">
        <v>399.67</v>
      </c>
      <c r="Y618">
        <v>381.8</v>
      </c>
      <c r="Z618">
        <v>382.68</v>
      </c>
      <c r="AA618">
        <v>6866253</v>
      </c>
      <c r="AC618" s="1">
        <v>45825</v>
      </c>
      <c r="AD618">
        <v>263.85000000000002</v>
      </c>
      <c r="AE618">
        <v>270.5</v>
      </c>
      <c r="AF618">
        <v>262.10000000000002</v>
      </c>
      <c r="AG618">
        <v>262.76</v>
      </c>
      <c r="AH618">
        <v>9110069</v>
      </c>
      <c r="AJ618" s="1">
        <v>45825</v>
      </c>
      <c r="AK618">
        <v>200.6</v>
      </c>
      <c r="AL618">
        <v>202.4</v>
      </c>
      <c r="AM618">
        <v>199.86799999999999</v>
      </c>
      <c r="AN618">
        <v>200.982</v>
      </c>
      <c r="AO618">
        <v>4099885</v>
      </c>
      <c r="AQ618" s="1">
        <v>45825</v>
      </c>
      <c r="AR618">
        <v>211.24799999999999</v>
      </c>
      <c r="AS618">
        <v>214.304</v>
      </c>
      <c r="AT618">
        <v>210.155</v>
      </c>
      <c r="AU618">
        <v>210.79300000000001</v>
      </c>
      <c r="AV618">
        <v>4935504</v>
      </c>
      <c r="AX618" s="1">
        <v>45825</v>
      </c>
      <c r="AY618">
        <v>136.09</v>
      </c>
      <c r="AZ618">
        <v>136.16</v>
      </c>
      <c r="BA618">
        <v>132.88999999999999</v>
      </c>
      <c r="BB618">
        <v>133.37</v>
      </c>
      <c r="BC618">
        <v>4773781</v>
      </c>
      <c r="BE618" s="1">
        <v>45825</v>
      </c>
      <c r="BF618">
        <v>221.9</v>
      </c>
      <c r="BG618">
        <v>222.5</v>
      </c>
      <c r="BH618">
        <v>220</v>
      </c>
      <c r="BI618">
        <v>221.43</v>
      </c>
      <c r="BJ618">
        <v>12423640</v>
      </c>
      <c r="BL618" s="1">
        <v>45825</v>
      </c>
      <c r="BM618">
        <v>375.13</v>
      </c>
      <c r="BN618">
        <v>378.46499999999997</v>
      </c>
      <c r="BO618">
        <v>370.58</v>
      </c>
      <c r="BP618">
        <v>373.62</v>
      </c>
      <c r="BQ618">
        <v>1290713</v>
      </c>
      <c r="BS618" s="1">
        <v>45825</v>
      </c>
      <c r="BT618">
        <v>600.21</v>
      </c>
      <c r="BU618">
        <v>601.75</v>
      </c>
      <c r="BV618">
        <v>596.76</v>
      </c>
      <c r="BW618">
        <v>597.53</v>
      </c>
      <c r="BX618">
        <v>82209365</v>
      </c>
    </row>
    <row r="619" spans="1:76" x14ac:dyDescent="0.45">
      <c r="A619" s="1">
        <v>45826</v>
      </c>
      <c r="B619">
        <v>698.18</v>
      </c>
      <c r="C619">
        <v>701.59</v>
      </c>
      <c r="D619">
        <v>694.9</v>
      </c>
      <c r="E619">
        <v>695.77</v>
      </c>
      <c r="F619">
        <v>10068255</v>
      </c>
      <c r="H619" s="1">
        <v>45826</v>
      </c>
      <c r="I619">
        <v>215.09</v>
      </c>
      <c r="J619">
        <v>217.96</v>
      </c>
      <c r="K619">
        <v>212.34</v>
      </c>
      <c r="L619">
        <v>212.52</v>
      </c>
      <c r="M619">
        <v>44360509</v>
      </c>
      <c r="O619" s="1">
        <v>45826</v>
      </c>
      <c r="P619">
        <v>176.01</v>
      </c>
      <c r="Q619">
        <v>176.56</v>
      </c>
      <c r="R619">
        <v>173.2</v>
      </c>
      <c r="S619">
        <v>173.32</v>
      </c>
      <c r="T619">
        <v>28707524</v>
      </c>
      <c r="V619" s="1">
        <v>45826</v>
      </c>
      <c r="W619">
        <v>383.98500000000001</v>
      </c>
      <c r="X619">
        <v>385.27289999999999</v>
      </c>
      <c r="Y619">
        <v>377.54</v>
      </c>
      <c r="Z619">
        <v>378.04</v>
      </c>
      <c r="AA619">
        <v>4808869</v>
      </c>
      <c r="AC619" s="1">
        <v>45826</v>
      </c>
      <c r="AD619">
        <v>264.5</v>
      </c>
      <c r="AE619">
        <v>265.07499999999999</v>
      </c>
      <c r="AF619">
        <v>257.47000000000003</v>
      </c>
      <c r="AG619">
        <v>259.5</v>
      </c>
      <c r="AH619">
        <v>7628009</v>
      </c>
      <c r="AJ619" s="1">
        <v>45826</v>
      </c>
      <c r="AK619">
        <v>201.059</v>
      </c>
      <c r="AL619">
        <v>201.40799999999999</v>
      </c>
      <c r="AM619">
        <v>195.84</v>
      </c>
      <c r="AN619">
        <v>196.416</v>
      </c>
      <c r="AO619">
        <v>6047385</v>
      </c>
      <c r="AQ619" s="1">
        <v>45826</v>
      </c>
      <c r="AR619">
        <v>211.02500000000001</v>
      </c>
      <c r="AS619">
        <v>212.815</v>
      </c>
      <c r="AT619">
        <v>209.84899999999999</v>
      </c>
      <c r="AU619">
        <v>210.20500000000001</v>
      </c>
      <c r="AV619">
        <v>4553176</v>
      </c>
      <c r="AX619" s="1">
        <v>45826</v>
      </c>
      <c r="AY619">
        <v>132.71</v>
      </c>
      <c r="AZ619">
        <v>133.815</v>
      </c>
      <c r="BA619">
        <v>131.69</v>
      </c>
      <c r="BB619">
        <v>132.16999999999999</v>
      </c>
      <c r="BC619">
        <v>3702457</v>
      </c>
      <c r="BE619" s="1">
        <v>45826</v>
      </c>
      <c r="BF619">
        <v>222.22499999999999</v>
      </c>
      <c r="BG619">
        <v>223</v>
      </c>
      <c r="BH619">
        <v>220.56</v>
      </c>
      <c r="BI619">
        <v>220.99</v>
      </c>
      <c r="BJ619">
        <v>5600251</v>
      </c>
      <c r="BL619" s="1">
        <v>45826</v>
      </c>
      <c r="BM619">
        <v>374.47</v>
      </c>
      <c r="BN619">
        <v>381.88</v>
      </c>
      <c r="BO619">
        <v>372.95499999999998</v>
      </c>
      <c r="BP619">
        <v>377.43</v>
      </c>
      <c r="BQ619">
        <v>907769</v>
      </c>
      <c r="BS619" s="1">
        <v>45826</v>
      </c>
      <c r="BT619">
        <v>598.44000000000005</v>
      </c>
      <c r="BU619">
        <v>601.22</v>
      </c>
      <c r="BV619">
        <v>596.47</v>
      </c>
      <c r="BW619">
        <v>597.44000000000005</v>
      </c>
      <c r="BX619">
        <v>76605029</v>
      </c>
    </row>
    <row r="620" spans="1:76" x14ac:dyDescent="0.45">
      <c r="A620" s="1">
        <v>45828</v>
      </c>
      <c r="B620">
        <v>700.75</v>
      </c>
      <c r="C620">
        <v>701.81970000000001</v>
      </c>
      <c r="D620">
        <v>678.67</v>
      </c>
      <c r="E620">
        <v>682.35</v>
      </c>
      <c r="F620">
        <v>22538640</v>
      </c>
      <c r="H620" s="1">
        <v>45828</v>
      </c>
      <c r="I620">
        <v>214.68</v>
      </c>
      <c r="J620">
        <v>214.89</v>
      </c>
      <c r="K620">
        <v>208.27090000000001</v>
      </c>
      <c r="L620">
        <v>209.69</v>
      </c>
      <c r="M620">
        <v>75350733</v>
      </c>
      <c r="O620" s="1">
        <v>45828</v>
      </c>
      <c r="P620">
        <v>173.94499999999999</v>
      </c>
      <c r="Q620">
        <v>174.34</v>
      </c>
      <c r="R620">
        <v>165.46</v>
      </c>
      <c r="S620">
        <v>166.64</v>
      </c>
      <c r="T620">
        <v>75659917</v>
      </c>
      <c r="V620" s="1">
        <v>45828</v>
      </c>
      <c r="W620">
        <v>380.48</v>
      </c>
      <c r="X620">
        <v>382.29</v>
      </c>
      <c r="Y620">
        <v>373.76</v>
      </c>
      <c r="Z620">
        <v>376.92</v>
      </c>
      <c r="AA620">
        <v>8126939</v>
      </c>
      <c r="AC620" s="1">
        <v>45828</v>
      </c>
      <c r="AD620">
        <v>260.69</v>
      </c>
      <c r="AE620">
        <v>262.87</v>
      </c>
      <c r="AF620">
        <v>259.26010000000002</v>
      </c>
      <c r="AG620">
        <v>260.63</v>
      </c>
      <c r="AH620">
        <v>12859175</v>
      </c>
      <c r="AJ620" s="1">
        <v>45828</v>
      </c>
      <c r="AK620">
        <v>197.108</v>
      </c>
      <c r="AL620">
        <v>197.20099999999999</v>
      </c>
      <c r="AM620">
        <v>193.09</v>
      </c>
      <c r="AN620">
        <v>194.28200000000001</v>
      </c>
      <c r="AO620">
        <v>10038540</v>
      </c>
      <c r="AQ620" s="1">
        <v>45828</v>
      </c>
      <c r="AR620">
        <v>213.852</v>
      </c>
      <c r="AS620">
        <v>213.852</v>
      </c>
      <c r="AT620">
        <v>209.75700000000001</v>
      </c>
      <c r="AU620">
        <v>210.911</v>
      </c>
      <c r="AV620">
        <v>11113529</v>
      </c>
      <c r="AX620" s="1">
        <v>45828</v>
      </c>
      <c r="AY620">
        <v>132</v>
      </c>
      <c r="AZ620">
        <v>132.63999999999999</v>
      </c>
      <c r="BA620">
        <v>131.38999999999999</v>
      </c>
      <c r="BB620">
        <v>131.72999999999999</v>
      </c>
      <c r="BC620">
        <v>7967985</v>
      </c>
      <c r="BE620" s="1">
        <v>45828</v>
      </c>
      <c r="BF620">
        <v>222.11</v>
      </c>
      <c r="BG620">
        <v>223.2</v>
      </c>
      <c r="BH620">
        <v>220.9</v>
      </c>
      <c r="BI620">
        <v>221.52</v>
      </c>
      <c r="BJ620">
        <v>8936710</v>
      </c>
      <c r="BL620" s="1">
        <v>45828</v>
      </c>
      <c r="BM620">
        <v>381.37</v>
      </c>
      <c r="BN620">
        <v>388.89499999999998</v>
      </c>
      <c r="BO620">
        <v>380.08</v>
      </c>
      <c r="BP620">
        <v>386.37</v>
      </c>
      <c r="BQ620">
        <v>1981311</v>
      </c>
      <c r="BS620" s="1">
        <v>45828</v>
      </c>
      <c r="BT620">
        <v>598.38</v>
      </c>
      <c r="BU620">
        <v>599.46</v>
      </c>
      <c r="BV620">
        <v>592.86</v>
      </c>
      <c r="BW620">
        <v>594.28</v>
      </c>
      <c r="BX620">
        <v>94051374</v>
      </c>
    </row>
    <row r="621" spans="1:76" x14ac:dyDescent="0.45">
      <c r="A621" s="1">
        <v>45831</v>
      </c>
      <c r="B621">
        <v>683.69</v>
      </c>
      <c r="C621">
        <v>699.05</v>
      </c>
      <c r="D621">
        <v>678.75</v>
      </c>
      <c r="E621">
        <v>698.53</v>
      </c>
      <c r="F621">
        <v>11080055</v>
      </c>
      <c r="H621" s="1">
        <v>45831</v>
      </c>
      <c r="I621">
        <v>209.79</v>
      </c>
      <c r="J621">
        <v>210.39</v>
      </c>
      <c r="K621">
        <v>207.31010000000001</v>
      </c>
      <c r="L621">
        <v>208.47</v>
      </c>
      <c r="M621">
        <v>37311725</v>
      </c>
      <c r="O621" s="1">
        <v>45831</v>
      </c>
      <c r="P621">
        <v>166.27</v>
      </c>
      <c r="Q621">
        <v>167.34</v>
      </c>
      <c r="R621">
        <v>162</v>
      </c>
      <c r="S621">
        <v>165.19</v>
      </c>
      <c r="T621">
        <v>57670985</v>
      </c>
      <c r="V621" s="1">
        <v>45831</v>
      </c>
      <c r="W621">
        <v>377.59</v>
      </c>
      <c r="X621">
        <v>380.21</v>
      </c>
      <c r="Y621">
        <v>374.24</v>
      </c>
      <c r="Z621">
        <v>380.12</v>
      </c>
      <c r="AA621">
        <v>3841754</v>
      </c>
      <c r="AC621" s="1">
        <v>45831</v>
      </c>
      <c r="AD621">
        <v>260.05</v>
      </c>
      <c r="AE621">
        <v>264.74</v>
      </c>
      <c r="AF621">
        <v>258.75</v>
      </c>
      <c r="AG621">
        <v>263.41000000000003</v>
      </c>
      <c r="AH621">
        <v>9283842</v>
      </c>
      <c r="AJ621" s="1">
        <v>45831</v>
      </c>
      <c r="AK621">
        <v>194.27</v>
      </c>
      <c r="AL621">
        <v>196.26599999999999</v>
      </c>
      <c r="AM621">
        <v>191.36600000000001</v>
      </c>
      <c r="AN621">
        <v>196.08</v>
      </c>
      <c r="AO621">
        <v>5499570</v>
      </c>
      <c r="AQ621" s="1">
        <v>45831</v>
      </c>
      <c r="AR621">
        <v>212.35599999999999</v>
      </c>
      <c r="AS621">
        <v>212.739</v>
      </c>
      <c r="AT621">
        <v>208.19200000000001</v>
      </c>
      <c r="AU621">
        <v>212.07900000000001</v>
      </c>
      <c r="AV621">
        <v>4421727</v>
      </c>
      <c r="AX621" s="1">
        <v>45831</v>
      </c>
      <c r="AY621">
        <v>131.53</v>
      </c>
      <c r="AZ621">
        <v>131.53</v>
      </c>
      <c r="BA621">
        <v>127.04</v>
      </c>
      <c r="BB621">
        <v>130.53</v>
      </c>
      <c r="BC621">
        <v>4250158</v>
      </c>
      <c r="BE621" s="1">
        <v>45831</v>
      </c>
      <c r="BF621">
        <v>223</v>
      </c>
      <c r="BG621">
        <v>227.63</v>
      </c>
      <c r="BH621">
        <v>222.48500000000001</v>
      </c>
      <c r="BI621">
        <v>226.98</v>
      </c>
      <c r="BJ621">
        <v>7469028</v>
      </c>
      <c r="BL621" s="1">
        <v>45831</v>
      </c>
      <c r="BM621">
        <v>388.96</v>
      </c>
      <c r="BN621">
        <v>392.85</v>
      </c>
      <c r="BO621">
        <v>385.89</v>
      </c>
      <c r="BP621">
        <v>392.58</v>
      </c>
      <c r="BQ621">
        <v>787386</v>
      </c>
      <c r="BS621" s="1">
        <v>45831</v>
      </c>
      <c r="BT621">
        <v>595.04</v>
      </c>
      <c r="BU621">
        <v>600.54</v>
      </c>
      <c r="BV621">
        <v>591.89</v>
      </c>
      <c r="BW621">
        <v>600.15</v>
      </c>
      <c r="BX621">
        <v>87426039</v>
      </c>
    </row>
    <row r="622" spans="1:76" x14ac:dyDescent="0.45">
      <c r="A622" s="1">
        <v>45832</v>
      </c>
      <c r="B622">
        <v>704.88499999999999</v>
      </c>
      <c r="C622">
        <v>713.19</v>
      </c>
      <c r="D622">
        <v>702.11</v>
      </c>
      <c r="E622">
        <v>712.2</v>
      </c>
      <c r="F622">
        <v>13823180</v>
      </c>
      <c r="H622" s="1">
        <v>45832</v>
      </c>
      <c r="I622">
        <v>212.13499999999999</v>
      </c>
      <c r="J622">
        <v>214.34</v>
      </c>
      <c r="K622">
        <v>211.04499999999999</v>
      </c>
      <c r="L622">
        <v>212.77</v>
      </c>
      <c r="M622">
        <v>38378757</v>
      </c>
      <c r="O622" s="1">
        <v>45832</v>
      </c>
      <c r="P622">
        <v>166.92</v>
      </c>
      <c r="Q622">
        <v>168.22</v>
      </c>
      <c r="R622">
        <v>166.13</v>
      </c>
      <c r="S622">
        <v>166.77</v>
      </c>
      <c r="T622">
        <v>40524312</v>
      </c>
      <c r="V622" s="1">
        <v>45832</v>
      </c>
      <c r="W622">
        <v>384.96</v>
      </c>
      <c r="X622">
        <v>385</v>
      </c>
      <c r="Y622">
        <v>378.51</v>
      </c>
      <c r="Z622">
        <v>382.34</v>
      </c>
      <c r="AA622">
        <v>4797074</v>
      </c>
      <c r="AC622" s="1">
        <v>45832</v>
      </c>
      <c r="AD622">
        <v>265.71499999999997</v>
      </c>
      <c r="AE622">
        <v>273.38</v>
      </c>
      <c r="AF622">
        <v>265.44</v>
      </c>
      <c r="AG622">
        <v>271.17</v>
      </c>
      <c r="AH622">
        <v>9713901</v>
      </c>
      <c r="AJ622" s="1">
        <v>45832</v>
      </c>
      <c r="AK622">
        <v>198</v>
      </c>
      <c r="AL622">
        <v>199.9</v>
      </c>
      <c r="AM622">
        <v>197</v>
      </c>
      <c r="AN622">
        <v>199.26400000000001</v>
      </c>
      <c r="AO622">
        <v>7570090</v>
      </c>
      <c r="AQ622" s="1">
        <v>45832</v>
      </c>
      <c r="AR622">
        <v>214.32900000000001</v>
      </c>
      <c r="AS622">
        <v>219.42699999999999</v>
      </c>
      <c r="AT622">
        <v>213.87200000000001</v>
      </c>
      <c r="AU622">
        <v>217.99700000000001</v>
      </c>
      <c r="AV622">
        <v>5885552</v>
      </c>
      <c r="AX622" s="1">
        <v>45832</v>
      </c>
      <c r="AY622">
        <v>131.91999999999999</v>
      </c>
      <c r="AZ622">
        <v>132.72499999999999</v>
      </c>
      <c r="BA622">
        <v>130.36000000000001</v>
      </c>
      <c r="BB622">
        <v>132.15</v>
      </c>
      <c r="BC622">
        <v>5045554</v>
      </c>
      <c r="BE622" s="1">
        <v>45832</v>
      </c>
      <c r="BF622">
        <v>227.59</v>
      </c>
      <c r="BG622">
        <v>230.34</v>
      </c>
      <c r="BH622">
        <v>226.59</v>
      </c>
      <c r="BI622">
        <v>229.82</v>
      </c>
      <c r="BJ622">
        <v>5128441</v>
      </c>
      <c r="BL622" s="1">
        <v>45832</v>
      </c>
      <c r="BM622">
        <v>395.25</v>
      </c>
      <c r="BN622">
        <v>404.02</v>
      </c>
      <c r="BO622">
        <v>392.685</v>
      </c>
      <c r="BP622">
        <v>403.5</v>
      </c>
      <c r="BQ622">
        <v>1057685</v>
      </c>
      <c r="BS622" s="1">
        <v>45832</v>
      </c>
      <c r="BT622">
        <v>604.33000000000004</v>
      </c>
      <c r="BU622">
        <v>607.84990000000005</v>
      </c>
      <c r="BV622">
        <v>603.41</v>
      </c>
      <c r="BW622">
        <v>606.78</v>
      </c>
      <c r="BX622">
        <v>67735293</v>
      </c>
    </row>
    <row r="623" spans="1:76" x14ac:dyDescent="0.45">
      <c r="A623" s="1">
        <v>45833</v>
      </c>
      <c r="B623">
        <v>713.31500000000005</v>
      </c>
      <c r="C623">
        <v>716.58</v>
      </c>
      <c r="D623">
        <v>705.38</v>
      </c>
      <c r="E623">
        <v>708.68</v>
      </c>
      <c r="F623">
        <v>9320436</v>
      </c>
      <c r="H623" s="1">
        <v>45833</v>
      </c>
      <c r="I623">
        <v>214.61500000000001</v>
      </c>
      <c r="J623">
        <v>216.03</v>
      </c>
      <c r="K623">
        <v>211.11</v>
      </c>
      <c r="L623">
        <v>211.99</v>
      </c>
      <c r="M623">
        <v>31755698</v>
      </c>
      <c r="O623" s="1">
        <v>45833</v>
      </c>
      <c r="P623">
        <v>167.63</v>
      </c>
      <c r="Q623">
        <v>172.36</v>
      </c>
      <c r="R623">
        <v>167.55</v>
      </c>
      <c r="S623">
        <v>170.68</v>
      </c>
      <c r="T623">
        <v>35478989</v>
      </c>
      <c r="V623" s="1">
        <v>45833</v>
      </c>
      <c r="W623">
        <v>383.6</v>
      </c>
      <c r="X623">
        <v>388.05</v>
      </c>
      <c r="Y623">
        <v>382</v>
      </c>
      <c r="Z623">
        <v>387.55</v>
      </c>
      <c r="AA623">
        <v>3718763</v>
      </c>
      <c r="AC623" s="1">
        <v>45833</v>
      </c>
      <c r="AD623">
        <v>272</v>
      </c>
      <c r="AE623">
        <v>274</v>
      </c>
      <c r="AF623">
        <v>266.98</v>
      </c>
      <c r="AG623">
        <v>267.76</v>
      </c>
      <c r="AH623">
        <v>6074324</v>
      </c>
      <c r="AJ623" s="1">
        <v>45833</v>
      </c>
      <c r="AK623">
        <v>199.63</v>
      </c>
      <c r="AL623">
        <v>202.8</v>
      </c>
      <c r="AM623">
        <v>199.63</v>
      </c>
      <c r="AN623">
        <v>201.03200000000001</v>
      </c>
      <c r="AO623">
        <v>5968680</v>
      </c>
      <c r="AQ623" s="1">
        <v>45833</v>
      </c>
      <c r="AR623">
        <v>217.31700000000001</v>
      </c>
      <c r="AS623">
        <v>219.58699999999999</v>
      </c>
      <c r="AT623">
        <v>216.31800000000001</v>
      </c>
      <c r="AU623">
        <v>218.12200000000001</v>
      </c>
      <c r="AV623">
        <v>4458192</v>
      </c>
      <c r="AX623" s="1">
        <v>45833</v>
      </c>
      <c r="AY623">
        <v>132.80000000000001</v>
      </c>
      <c r="AZ623">
        <v>133.03</v>
      </c>
      <c r="BA623">
        <v>128.77000000000001</v>
      </c>
      <c r="BB623">
        <v>129.66999999999999</v>
      </c>
      <c r="BC623">
        <v>3765553</v>
      </c>
      <c r="BE623" s="1">
        <v>45833</v>
      </c>
      <c r="BF623">
        <v>229.42</v>
      </c>
      <c r="BG623">
        <v>231.29</v>
      </c>
      <c r="BH623">
        <v>228.75899999999999</v>
      </c>
      <c r="BI623">
        <v>230.9</v>
      </c>
      <c r="BJ623">
        <v>5428764</v>
      </c>
      <c r="BL623" s="1">
        <v>45833</v>
      </c>
      <c r="BM623">
        <v>401.78500000000003</v>
      </c>
      <c r="BN623">
        <v>403.75</v>
      </c>
      <c r="BO623">
        <v>397.36500000000001</v>
      </c>
      <c r="BP623">
        <v>398.85</v>
      </c>
      <c r="BQ623">
        <v>933350</v>
      </c>
      <c r="BS623" s="1">
        <v>45833</v>
      </c>
      <c r="BT623">
        <v>607.91</v>
      </c>
      <c r="BU623">
        <v>608.61</v>
      </c>
      <c r="BV623">
        <v>605.54</v>
      </c>
      <c r="BW623">
        <v>607.12</v>
      </c>
      <c r="BX623">
        <v>62114767</v>
      </c>
    </row>
    <row r="624" spans="1:76" x14ac:dyDescent="0.45">
      <c r="A624" s="1">
        <v>45834</v>
      </c>
      <c r="B624">
        <v>714.35500000000002</v>
      </c>
      <c r="C624">
        <v>728.22</v>
      </c>
      <c r="D624">
        <v>711.05</v>
      </c>
      <c r="E624">
        <v>726.09</v>
      </c>
      <c r="F624">
        <v>13964793</v>
      </c>
      <c r="H624" s="1">
        <v>45834</v>
      </c>
      <c r="I624">
        <v>213.12</v>
      </c>
      <c r="J624">
        <v>218.035</v>
      </c>
      <c r="K624">
        <v>212.01</v>
      </c>
      <c r="L624">
        <v>217.12</v>
      </c>
      <c r="M624">
        <v>50480814</v>
      </c>
      <c r="O624" s="1">
        <v>45834</v>
      </c>
      <c r="P624">
        <v>172.43</v>
      </c>
      <c r="Q624">
        <v>173.69</v>
      </c>
      <c r="R624">
        <v>169.94</v>
      </c>
      <c r="S624">
        <v>173.54</v>
      </c>
      <c r="T624">
        <v>31796690</v>
      </c>
      <c r="V624" s="1">
        <v>45834</v>
      </c>
      <c r="W624">
        <v>387.2</v>
      </c>
      <c r="X624">
        <v>389.98500000000001</v>
      </c>
      <c r="Y624">
        <v>382.87</v>
      </c>
      <c r="Z624">
        <v>384.95</v>
      </c>
      <c r="AA624">
        <v>3139666</v>
      </c>
      <c r="AC624" s="1">
        <v>45834</v>
      </c>
      <c r="AD624">
        <v>268.77999999999997</v>
      </c>
      <c r="AE624">
        <v>271.01</v>
      </c>
      <c r="AF624">
        <v>265.16000000000003</v>
      </c>
      <c r="AG624">
        <v>270.74</v>
      </c>
      <c r="AH624">
        <v>6707978</v>
      </c>
      <c r="AJ624" s="1">
        <v>45834</v>
      </c>
      <c r="AK624">
        <v>201.43600000000001</v>
      </c>
      <c r="AL624">
        <v>202.71199999999999</v>
      </c>
      <c r="AM624">
        <v>198.9</v>
      </c>
      <c r="AN624">
        <v>202.28800000000001</v>
      </c>
      <c r="AO624">
        <v>6022120</v>
      </c>
      <c r="AQ624" s="1">
        <v>45834</v>
      </c>
      <c r="AR624">
        <v>219.524</v>
      </c>
      <c r="AS624">
        <v>223.976</v>
      </c>
      <c r="AT624">
        <v>218.761</v>
      </c>
      <c r="AU624">
        <v>222.52099999999999</v>
      </c>
      <c r="AV624">
        <v>5515270</v>
      </c>
      <c r="AX624" s="1">
        <v>45834</v>
      </c>
      <c r="AY624">
        <v>130.33000000000001</v>
      </c>
      <c r="AZ624">
        <v>134.18</v>
      </c>
      <c r="BA624">
        <v>128.315</v>
      </c>
      <c r="BB624">
        <v>133.72</v>
      </c>
      <c r="BC624">
        <v>5138316</v>
      </c>
      <c r="BE624" s="1">
        <v>45834</v>
      </c>
      <c r="BF624">
        <v>231</v>
      </c>
      <c r="BG624">
        <v>231.5967</v>
      </c>
      <c r="BH624">
        <v>229</v>
      </c>
      <c r="BI624">
        <v>231.42</v>
      </c>
      <c r="BJ624">
        <v>4342378</v>
      </c>
      <c r="BL624" s="1">
        <v>45834</v>
      </c>
      <c r="BM624">
        <v>398.03</v>
      </c>
      <c r="BN624">
        <v>399.46280000000002</v>
      </c>
      <c r="BO624">
        <v>390.04</v>
      </c>
      <c r="BP624">
        <v>394.01</v>
      </c>
      <c r="BQ624">
        <v>940487</v>
      </c>
      <c r="BS624" s="1">
        <v>45834</v>
      </c>
      <c r="BT624">
        <v>608.99</v>
      </c>
      <c r="BU624">
        <v>612.30999999999995</v>
      </c>
      <c r="BV624">
        <v>608.37</v>
      </c>
      <c r="BW624">
        <v>611.87</v>
      </c>
      <c r="BX624">
        <v>78548361</v>
      </c>
    </row>
    <row r="625" spans="1:76" x14ac:dyDescent="0.45">
      <c r="A625" s="1">
        <v>45835</v>
      </c>
      <c r="B625">
        <v>726.51499999999999</v>
      </c>
      <c r="C625">
        <v>735.43</v>
      </c>
      <c r="D625">
        <v>725.86</v>
      </c>
      <c r="E625">
        <v>733.63</v>
      </c>
      <c r="F625">
        <v>18775735</v>
      </c>
      <c r="H625" s="1">
        <v>45835</v>
      </c>
      <c r="I625">
        <v>219.92</v>
      </c>
      <c r="J625">
        <v>223.3</v>
      </c>
      <c r="K625">
        <v>216.74</v>
      </c>
      <c r="L625">
        <v>223.3</v>
      </c>
      <c r="M625">
        <v>119217138</v>
      </c>
      <c r="O625" s="1">
        <v>45835</v>
      </c>
      <c r="P625">
        <v>173.54</v>
      </c>
      <c r="Q625">
        <v>178.68</v>
      </c>
      <c r="R625">
        <v>171.73</v>
      </c>
      <c r="S625">
        <v>178.53</v>
      </c>
      <c r="T625">
        <v>108140200</v>
      </c>
      <c r="V625" s="1">
        <v>45835</v>
      </c>
      <c r="W625">
        <v>385.44</v>
      </c>
      <c r="X625">
        <v>390.31</v>
      </c>
      <c r="Y625">
        <v>384.40499999999997</v>
      </c>
      <c r="Z625">
        <v>385.83</v>
      </c>
      <c r="AA625">
        <v>5083803</v>
      </c>
      <c r="AC625" s="1">
        <v>45835</v>
      </c>
      <c r="AD625">
        <v>271.86</v>
      </c>
      <c r="AE625">
        <v>274.17</v>
      </c>
      <c r="AF625">
        <v>269.42500000000001</v>
      </c>
      <c r="AG625">
        <v>273.42</v>
      </c>
      <c r="AH625">
        <v>21741379</v>
      </c>
      <c r="AJ625" s="1">
        <v>45835</v>
      </c>
      <c r="AK625">
        <v>202.762</v>
      </c>
      <c r="AL625">
        <v>206.60599999999999</v>
      </c>
      <c r="AM625">
        <v>202.41399999999999</v>
      </c>
      <c r="AN625">
        <v>204.48400000000001</v>
      </c>
      <c r="AO625">
        <v>7571680</v>
      </c>
      <c r="AQ625" s="1">
        <v>45835</v>
      </c>
      <c r="AR625">
        <v>223.387</v>
      </c>
      <c r="AS625">
        <v>227.11199999999999</v>
      </c>
      <c r="AT625">
        <v>223.22300000000001</v>
      </c>
      <c r="AU625">
        <v>226.38399999999999</v>
      </c>
      <c r="AV625">
        <v>7483668</v>
      </c>
      <c r="AX625" s="1">
        <v>45835</v>
      </c>
      <c r="AY625">
        <v>134.01</v>
      </c>
      <c r="AZ625">
        <v>134.58000000000001</v>
      </c>
      <c r="BA625">
        <v>132.1</v>
      </c>
      <c r="BB625">
        <v>134.52000000000001</v>
      </c>
      <c r="BC625">
        <v>4930553</v>
      </c>
      <c r="BE625" s="1">
        <v>45835</v>
      </c>
      <c r="BF625">
        <v>230.72</v>
      </c>
      <c r="BG625">
        <v>236.34</v>
      </c>
      <c r="BH625">
        <v>230.42</v>
      </c>
      <c r="BI625">
        <v>235.25</v>
      </c>
      <c r="BJ625">
        <v>6496255</v>
      </c>
      <c r="BL625" s="1">
        <v>45835</v>
      </c>
      <c r="BM625">
        <v>395.69</v>
      </c>
      <c r="BN625">
        <v>402.78</v>
      </c>
      <c r="BO625">
        <v>395.09</v>
      </c>
      <c r="BP625">
        <v>400.97</v>
      </c>
      <c r="BQ625">
        <v>1942812</v>
      </c>
      <c r="BS625" s="1">
        <v>45835</v>
      </c>
      <c r="BT625">
        <v>612.88</v>
      </c>
      <c r="BU625">
        <v>616.39</v>
      </c>
      <c r="BV625">
        <v>610.83000000000004</v>
      </c>
      <c r="BW625">
        <v>614.91</v>
      </c>
      <c r="BX625">
        <v>86258398</v>
      </c>
    </row>
    <row r="626" spans="1:76" x14ac:dyDescent="0.45">
      <c r="A626" s="1">
        <v>45838</v>
      </c>
      <c r="B626">
        <v>744.55</v>
      </c>
      <c r="C626">
        <v>747.9</v>
      </c>
      <c r="D626">
        <v>734.25</v>
      </c>
      <c r="E626">
        <v>738.09</v>
      </c>
      <c r="F626">
        <v>15402105</v>
      </c>
      <c r="H626" s="1">
        <v>45838</v>
      </c>
      <c r="I626">
        <v>223.52</v>
      </c>
      <c r="J626">
        <v>223.82</v>
      </c>
      <c r="K626">
        <v>219.12</v>
      </c>
      <c r="L626">
        <v>219.39</v>
      </c>
      <c r="M626">
        <v>58887780</v>
      </c>
      <c r="O626" s="1">
        <v>45838</v>
      </c>
      <c r="P626">
        <v>180.78</v>
      </c>
      <c r="Q626">
        <v>181.23</v>
      </c>
      <c r="R626">
        <v>174.58</v>
      </c>
      <c r="S626">
        <v>176.23</v>
      </c>
      <c r="T626">
        <v>63378856</v>
      </c>
      <c r="V626" s="1">
        <v>45838</v>
      </c>
      <c r="W626">
        <v>387.3</v>
      </c>
      <c r="X626">
        <v>390.98</v>
      </c>
      <c r="Y626">
        <v>384.63</v>
      </c>
      <c r="Z626">
        <v>386.88</v>
      </c>
      <c r="AA626">
        <v>4645498</v>
      </c>
      <c r="AC626" s="1">
        <v>45838</v>
      </c>
      <c r="AD626">
        <v>274.45999999999998</v>
      </c>
      <c r="AE626">
        <v>276.38</v>
      </c>
      <c r="AF626">
        <v>270.39999999999998</v>
      </c>
      <c r="AG626">
        <v>272.69</v>
      </c>
      <c r="AH626">
        <v>8541909</v>
      </c>
      <c r="AJ626" s="1">
        <v>45838</v>
      </c>
      <c r="AK626">
        <v>205.298</v>
      </c>
      <c r="AL626">
        <v>207.274</v>
      </c>
      <c r="AM626">
        <v>203.68899999999999</v>
      </c>
      <c r="AN626">
        <v>205.61600000000001</v>
      </c>
      <c r="AO626">
        <v>5046545</v>
      </c>
      <c r="AQ626" s="1">
        <v>45838</v>
      </c>
      <c r="AR626">
        <v>226.82</v>
      </c>
      <c r="AS626">
        <v>230.59299999999999</v>
      </c>
      <c r="AT626">
        <v>226.32</v>
      </c>
      <c r="AU626">
        <v>230.20599999999999</v>
      </c>
      <c r="AV626">
        <v>7236536</v>
      </c>
      <c r="AX626" s="1">
        <v>45838</v>
      </c>
      <c r="AY626">
        <v>135.06</v>
      </c>
      <c r="AZ626">
        <v>135.06</v>
      </c>
      <c r="BA626">
        <v>131.94499999999999</v>
      </c>
      <c r="BB626">
        <v>132.34</v>
      </c>
      <c r="BC626">
        <v>3666177</v>
      </c>
      <c r="BE626" s="1">
        <v>45838</v>
      </c>
      <c r="BF626">
        <v>234.49</v>
      </c>
      <c r="BG626">
        <v>238.62</v>
      </c>
      <c r="BH626">
        <v>234.2303</v>
      </c>
      <c r="BI626">
        <v>238.26</v>
      </c>
      <c r="BJ626">
        <v>5118676</v>
      </c>
      <c r="BL626" s="1">
        <v>45838</v>
      </c>
      <c r="BM626">
        <v>402.5</v>
      </c>
      <c r="BN626">
        <v>410.38</v>
      </c>
      <c r="BO626">
        <v>402.25</v>
      </c>
      <c r="BP626">
        <v>408.81</v>
      </c>
      <c r="BQ626">
        <v>1281858</v>
      </c>
      <c r="BS626" s="1">
        <v>45838</v>
      </c>
      <c r="BT626">
        <v>617.38</v>
      </c>
      <c r="BU626">
        <v>619.22</v>
      </c>
      <c r="BV626">
        <v>615.04</v>
      </c>
      <c r="BW626">
        <v>617.85</v>
      </c>
      <c r="BX626">
        <v>92502541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A7CD-8B43-41DB-8D28-240936876310}">
  <dimension ref="A1:I686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3.33203125" customWidth="1"/>
    <col min="2" max="2" width="16" customWidth="1"/>
    <col min="3" max="3" width="14.19921875" customWidth="1"/>
    <col min="4" max="4" width="16" customWidth="1"/>
    <col min="5" max="5" width="10.6640625" customWidth="1"/>
    <col min="6" max="6" width="12.46484375" customWidth="1"/>
    <col min="7" max="7" width="10.6640625" customWidth="1"/>
    <col min="8" max="8" width="18.6640625" customWidth="1"/>
  </cols>
  <sheetData>
    <row r="1" spans="1:9" x14ac:dyDescent="0.45">
      <c r="A1" s="3" t="s">
        <v>0</v>
      </c>
      <c r="B1" s="3" t="s">
        <v>36</v>
      </c>
      <c r="C1" s="3" t="s">
        <v>40</v>
      </c>
      <c r="D1" s="3" t="s">
        <v>42</v>
      </c>
      <c r="E1" s="3" t="s">
        <v>43</v>
      </c>
      <c r="F1" s="3" t="s">
        <v>3</v>
      </c>
      <c r="G1" s="3" t="s">
        <v>44</v>
      </c>
      <c r="H1" s="3" t="s">
        <v>45</v>
      </c>
      <c r="I1" s="34" t="s">
        <v>79</v>
      </c>
    </row>
    <row r="2" spans="1:9" x14ac:dyDescent="0.45">
      <c r="A2" t="s">
        <v>8</v>
      </c>
      <c r="B2" s="1">
        <f>Raw_Prices!A3</f>
        <v>44929</v>
      </c>
      <c r="C2" s="12">
        <f>Raw_Prices!E3</f>
        <v>124.74</v>
      </c>
      <c r="D2" s="13"/>
      <c r="E2" s="14">
        <f>IF(_xlfn.XLOOKUP($A2,Firm_Info!$A$2:$A$12,Firm_Info!$C$2:$C$12)="Treated",1,IF(_xlfn.XLOOKUP($A2,Firm_Info!$A$2:$A$12,Firm_Info!$C$2:$C$12)="Control",0,""))</f>
        <v>1</v>
      </c>
      <c r="F2" s="14">
        <f>IFERROR(_xlfn.XLOOKUP($A2,Firm_Info!$A$2:$A$11,Firm_Info!$D$2:$D$11),"")</f>
        <v>1</v>
      </c>
      <c r="G2" s="14">
        <f>IF($F2="","",IF($B2&gt;=SUMIFS(Firm_Info!$F$2:$F$11,Firm_Info!$D$2:$D$11,$F2,Firm_Info!$C$2:$C$11,"Treated"),1,0))</f>
        <v>0</v>
      </c>
      <c r="H2" s="14">
        <f>IF($F2="","",$E2*$G2)</f>
        <v>0</v>
      </c>
      <c r="I2" s="14">
        <f>IF($F2="","",MOD(ROW()-2,624)-INDEX(Parallel_Trends!$F$5:$F$14,MATCH($A2,Parallel_Trends!$A$5:$A$14,0)))</f>
        <v>-271</v>
      </c>
    </row>
    <row r="3" spans="1:9" x14ac:dyDescent="0.45">
      <c r="A3" t="s">
        <v>8</v>
      </c>
      <c r="B3" s="1">
        <f>Raw_Prices!A4</f>
        <v>44930</v>
      </c>
      <c r="C3" s="12">
        <f>Raw_Prices!E4</f>
        <v>127.37</v>
      </c>
      <c r="D3" s="13">
        <f>C3/C2-1</f>
        <v>2.1083854417187853E-2</v>
      </c>
      <c r="E3" s="14">
        <f>IF(_xlfn.XLOOKUP($A3,Firm_Info!$A$2:$A$12,Firm_Info!$C$2:$C$12)="Treated",1,IF(_xlfn.XLOOKUP($A3,Firm_Info!$A$2:$A$12,Firm_Info!$C$2:$C$12)="Control",0,""))</f>
        <v>1</v>
      </c>
      <c r="F3" s="14">
        <f>IFERROR(_xlfn.XLOOKUP($A3,Firm_Info!$A$2:$A$11,Firm_Info!$D$2:$D$11),"")</f>
        <v>1</v>
      </c>
      <c r="G3" s="14">
        <f>IF($F3="","",IF($B3&gt;=SUMIFS(Firm_Info!$F$2:$F$11,Firm_Info!$D$2:$D$11,$F3,Firm_Info!$C$2:$C$11,"Treated"),1,0))</f>
        <v>0</v>
      </c>
      <c r="H3" s="14">
        <f>IF($F3="","",$E3*$G3)</f>
        <v>0</v>
      </c>
      <c r="I3" s="14">
        <f>IF($F3="","",MOD(ROW()-2,624)-INDEX(Parallel_Trends!$F$5:$F$14,MATCH($A3,Parallel_Trends!$A$5:$A$14,0)))</f>
        <v>-270</v>
      </c>
    </row>
    <row r="4" spans="1:9" x14ac:dyDescent="0.45">
      <c r="A4" t="s">
        <v>8</v>
      </c>
      <c r="B4" s="1">
        <f>Raw_Prices!A5</f>
        <v>44931</v>
      </c>
      <c r="C4" s="12">
        <f>Raw_Prices!E5</f>
        <v>126.94</v>
      </c>
      <c r="D4" s="13">
        <f t="shared" ref="D4:D67" si="0">C4/C3-1</f>
        <v>-3.3759912067206077E-3</v>
      </c>
      <c r="E4" s="14">
        <f>IF(_xlfn.XLOOKUP($A4,Firm_Info!$A$2:$A$12,Firm_Info!$C$2:$C$12)="Treated",1,IF(_xlfn.XLOOKUP($A4,Firm_Info!$A$2:$A$12,Firm_Info!$C$2:$C$12)="Control",0,""))</f>
        <v>1</v>
      </c>
      <c r="F4" s="14">
        <f>IFERROR(_xlfn.XLOOKUP($A4,Firm_Info!$A$2:$A$11,Firm_Info!$D$2:$D$11),"")</f>
        <v>1</v>
      </c>
      <c r="G4" s="14">
        <f>IF($F4="","",IF($B4&gt;=SUMIFS(Firm_Info!$F$2:$F$11,Firm_Info!$D$2:$D$11,$F4,Firm_Info!$C$2:$C$11,"Treated"),1,0))</f>
        <v>0</v>
      </c>
      <c r="H4" s="14">
        <f t="shared" ref="H4:H67" si="1">IF($F4="","",$E4*$G4)</f>
        <v>0</v>
      </c>
      <c r="I4" s="14">
        <f>IF($F4="","",MOD(ROW()-2,624)-INDEX(Parallel_Trends!$F$5:$F$14,MATCH($A4,Parallel_Trends!$A$5:$A$14,0)))</f>
        <v>-269</v>
      </c>
    </row>
    <row r="5" spans="1:9" x14ac:dyDescent="0.45">
      <c r="A5" t="s">
        <v>8</v>
      </c>
      <c r="B5" s="1">
        <f>Raw_Prices!A6</f>
        <v>44932</v>
      </c>
      <c r="C5" s="12">
        <f>Raw_Prices!E6</f>
        <v>130.02000000000001</v>
      </c>
      <c r="D5" s="13">
        <f t="shared" si="0"/>
        <v>2.4263431542461023E-2</v>
      </c>
      <c r="E5" s="14">
        <f>IF(_xlfn.XLOOKUP($A5,Firm_Info!$A$2:$A$12,Firm_Info!$C$2:$C$12)="Treated",1,IF(_xlfn.XLOOKUP($A5,Firm_Info!$A$2:$A$12,Firm_Info!$C$2:$C$12)="Control",0,""))</f>
        <v>1</v>
      </c>
      <c r="F5" s="14">
        <f>IFERROR(_xlfn.XLOOKUP($A5,Firm_Info!$A$2:$A$11,Firm_Info!$D$2:$D$11),"")</f>
        <v>1</v>
      </c>
      <c r="G5" s="14">
        <f>IF($F5="","",IF($B5&gt;=SUMIFS(Firm_Info!$F$2:$F$11,Firm_Info!$D$2:$D$11,$F5,Firm_Info!$C$2:$C$11,"Treated"),1,0))</f>
        <v>0</v>
      </c>
      <c r="H5" s="14">
        <f t="shared" si="1"/>
        <v>0</v>
      </c>
      <c r="I5" s="14">
        <f>IF($F5="","",MOD(ROW()-2,624)-INDEX(Parallel_Trends!$F$5:$F$14,MATCH($A5,Parallel_Trends!$A$5:$A$14,0)))</f>
        <v>-268</v>
      </c>
    </row>
    <row r="6" spans="1:9" x14ac:dyDescent="0.45">
      <c r="A6" t="s">
        <v>8</v>
      </c>
      <c r="B6" s="1">
        <f>Raw_Prices!A7</f>
        <v>44935</v>
      </c>
      <c r="C6" s="12">
        <f>Raw_Prices!E7</f>
        <v>129.47</v>
      </c>
      <c r="D6" s="13">
        <f t="shared" si="0"/>
        <v>-4.2301184433165551E-3</v>
      </c>
      <c r="E6" s="14">
        <f>IF(_xlfn.XLOOKUP($A6,Firm_Info!$A$2:$A$12,Firm_Info!$C$2:$C$12)="Treated",1,IF(_xlfn.XLOOKUP($A6,Firm_Info!$A$2:$A$12,Firm_Info!$C$2:$C$12)="Control",0,""))</f>
        <v>1</v>
      </c>
      <c r="F6" s="14">
        <f>IFERROR(_xlfn.XLOOKUP($A6,Firm_Info!$A$2:$A$11,Firm_Info!$D$2:$D$11),"")</f>
        <v>1</v>
      </c>
      <c r="G6" s="14">
        <f>IF($F6="","",IF($B6&gt;=SUMIFS(Firm_Info!$F$2:$F$11,Firm_Info!$D$2:$D$11,$F6,Firm_Info!$C$2:$C$11,"Treated"),1,0))</f>
        <v>0</v>
      </c>
      <c r="H6" s="14">
        <f t="shared" si="1"/>
        <v>0</v>
      </c>
      <c r="I6" s="14">
        <f>IF($F6="","",MOD(ROW()-2,624)-INDEX(Parallel_Trends!$F$5:$F$14,MATCH($A6,Parallel_Trends!$A$5:$A$14,0)))</f>
        <v>-267</v>
      </c>
    </row>
    <row r="7" spans="1:9" x14ac:dyDescent="0.45">
      <c r="A7" t="s">
        <v>8</v>
      </c>
      <c r="B7" s="1">
        <f>Raw_Prices!A8</f>
        <v>44936</v>
      </c>
      <c r="C7" s="12">
        <f>Raw_Prices!E8</f>
        <v>132.99</v>
      </c>
      <c r="D7" s="13">
        <f t="shared" si="0"/>
        <v>2.7187765505522599E-2</v>
      </c>
      <c r="E7" s="14">
        <f>IF(_xlfn.XLOOKUP($A7,Firm_Info!$A$2:$A$12,Firm_Info!$C$2:$C$12)="Treated",1,IF(_xlfn.XLOOKUP($A7,Firm_Info!$A$2:$A$12,Firm_Info!$C$2:$C$12)="Control",0,""))</f>
        <v>1</v>
      </c>
      <c r="F7" s="14">
        <f>IFERROR(_xlfn.XLOOKUP($A7,Firm_Info!$A$2:$A$11,Firm_Info!$D$2:$D$11),"")</f>
        <v>1</v>
      </c>
      <c r="G7" s="14">
        <f>IF($F7="","",IF($B7&gt;=SUMIFS(Firm_Info!$F$2:$F$11,Firm_Info!$D$2:$D$11,$F7,Firm_Info!$C$2:$C$11,"Treated"),1,0))</f>
        <v>0</v>
      </c>
      <c r="H7" s="14">
        <f t="shared" si="1"/>
        <v>0</v>
      </c>
      <c r="I7" s="14">
        <f>IF($F7="","",MOD(ROW()-2,624)-INDEX(Parallel_Trends!$F$5:$F$14,MATCH($A7,Parallel_Trends!$A$5:$A$14,0)))</f>
        <v>-266</v>
      </c>
    </row>
    <row r="8" spans="1:9" x14ac:dyDescent="0.45">
      <c r="A8" t="s">
        <v>8</v>
      </c>
      <c r="B8" s="1">
        <f>Raw_Prices!A9</f>
        <v>44937</v>
      </c>
      <c r="C8" s="12">
        <f>Raw_Prices!E9</f>
        <v>132.88999999999999</v>
      </c>
      <c r="D8" s="13">
        <f t="shared" si="0"/>
        <v>-7.5193623580738223E-4</v>
      </c>
      <c r="E8" s="14">
        <f>IF(_xlfn.XLOOKUP($A8,Firm_Info!$A$2:$A$12,Firm_Info!$C$2:$C$12)="Treated",1,IF(_xlfn.XLOOKUP($A8,Firm_Info!$A$2:$A$12,Firm_Info!$C$2:$C$12)="Control",0,""))</f>
        <v>1</v>
      </c>
      <c r="F8" s="14">
        <f>IFERROR(_xlfn.XLOOKUP($A8,Firm_Info!$A$2:$A$11,Firm_Info!$D$2:$D$11),"")</f>
        <v>1</v>
      </c>
      <c r="G8" s="14">
        <f>IF($F8="","",IF($B8&gt;=SUMIFS(Firm_Info!$F$2:$F$11,Firm_Info!$D$2:$D$11,$F8,Firm_Info!$C$2:$C$11,"Treated"),1,0))</f>
        <v>0</v>
      </c>
      <c r="H8" s="14">
        <f t="shared" si="1"/>
        <v>0</v>
      </c>
      <c r="I8" s="14">
        <f>IF($F8="","",MOD(ROW()-2,624)-INDEX(Parallel_Trends!$F$5:$F$14,MATCH($A8,Parallel_Trends!$A$5:$A$14,0)))</f>
        <v>-265</v>
      </c>
    </row>
    <row r="9" spans="1:9" x14ac:dyDescent="0.45">
      <c r="A9" t="s">
        <v>8</v>
      </c>
      <c r="B9" s="1">
        <f>Raw_Prices!A10</f>
        <v>44938</v>
      </c>
      <c r="C9" s="12">
        <f>Raw_Prices!E10</f>
        <v>136.71</v>
      </c>
      <c r="D9" s="13">
        <f t="shared" si="0"/>
        <v>2.8745579050342585E-2</v>
      </c>
      <c r="E9" s="14">
        <f>IF(_xlfn.XLOOKUP($A9,Firm_Info!$A$2:$A$12,Firm_Info!$C$2:$C$12)="Treated",1,IF(_xlfn.XLOOKUP($A9,Firm_Info!$A$2:$A$12,Firm_Info!$C$2:$C$12)="Control",0,""))</f>
        <v>1</v>
      </c>
      <c r="F9" s="14">
        <f>IFERROR(_xlfn.XLOOKUP($A9,Firm_Info!$A$2:$A$11,Firm_Info!$D$2:$D$11),"")</f>
        <v>1</v>
      </c>
      <c r="G9" s="14">
        <f>IF($F9="","",IF($B9&gt;=SUMIFS(Firm_Info!$F$2:$F$11,Firm_Info!$D$2:$D$11,$F9,Firm_Info!$C$2:$C$11,"Treated"),1,0))</f>
        <v>0</v>
      </c>
      <c r="H9" s="14">
        <f t="shared" si="1"/>
        <v>0</v>
      </c>
      <c r="I9" s="14">
        <f>IF($F9="","",MOD(ROW()-2,624)-INDEX(Parallel_Trends!$F$5:$F$14,MATCH($A9,Parallel_Trends!$A$5:$A$14,0)))</f>
        <v>-264</v>
      </c>
    </row>
    <row r="10" spans="1:9" x14ac:dyDescent="0.45">
      <c r="A10" t="s">
        <v>8</v>
      </c>
      <c r="B10" s="1">
        <f>Raw_Prices!A11</f>
        <v>44939</v>
      </c>
      <c r="C10" s="12">
        <f>Raw_Prices!E11</f>
        <v>136.97999999999999</v>
      </c>
      <c r="D10" s="13">
        <f t="shared" si="0"/>
        <v>1.9749835418036987E-3</v>
      </c>
      <c r="E10" s="14">
        <f>IF(_xlfn.XLOOKUP($A10,Firm_Info!$A$2:$A$12,Firm_Info!$C$2:$C$12)="Treated",1,IF(_xlfn.XLOOKUP($A10,Firm_Info!$A$2:$A$12,Firm_Info!$C$2:$C$12)="Control",0,""))</f>
        <v>1</v>
      </c>
      <c r="F10" s="14">
        <f>IFERROR(_xlfn.XLOOKUP($A10,Firm_Info!$A$2:$A$11,Firm_Info!$D$2:$D$11),"")</f>
        <v>1</v>
      </c>
      <c r="G10" s="14">
        <f>IF($F10="","",IF($B10&gt;=SUMIFS(Firm_Info!$F$2:$F$11,Firm_Info!$D$2:$D$11,$F10,Firm_Info!$C$2:$C$11,"Treated"),1,0))</f>
        <v>0</v>
      </c>
      <c r="H10" s="14">
        <f t="shared" si="1"/>
        <v>0</v>
      </c>
      <c r="I10" s="14">
        <f>IF($F10="","",MOD(ROW()-2,624)-INDEX(Parallel_Trends!$F$5:$F$14,MATCH($A10,Parallel_Trends!$A$5:$A$14,0)))</f>
        <v>-263</v>
      </c>
    </row>
    <row r="11" spans="1:9" x14ac:dyDescent="0.45">
      <c r="A11" t="s">
        <v>8</v>
      </c>
      <c r="B11" s="1">
        <f>Raw_Prices!A12</f>
        <v>44943</v>
      </c>
      <c r="C11" s="12">
        <f>Raw_Prices!E12</f>
        <v>135.36000000000001</v>
      </c>
      <c r="D11" s="13">
        <f t="shared" si="0"/>
        <v>-1.1826544021024787E-2</v>
      </c>
      <c r="E11" s="14">
        <f>IF(_xlfn.XLOOKUP($A11,Firm_Info!$A$2:$A$12,Firm_Info!$C$2:$C$12)="Treated",1,IF(_xlfn.XLOOKUP($A11,Firm_Info!$A$2:$A$12,Firm_Info!$C$2:$C$12)="Control",0,""))</f>
        <v>1</v>
      </c>
      <c r="F11" s="14">
        <f>IFERROR(_xlfn.XLOOKUP($A11,Firm_Info!$A$2:$A$11,Firm_Info!$D$2:$D$11),"")</f>
        <v>1</v>
      </c>
      <c r="G11" s="14">
        <f>IF($F11="","",IF($B11&gt;=SUMIFS(Firm_Info!$F$2:$F$11,Firm_Info!$D$2:$D$11,$F11,Firm_Info!$C$2:$C$11,"Treated"),1,0))</f>
        <v>0</v>
      </c>
      <c r="H11" s="14">
        <f t="shared" si="1"/>
        <v>0</v>
      </c>
      <c r="I11" s="14">
        <f>IF($F11="","",MOD(ROW()-2,624)-INDEX(Parallel_Trends!$F$5:$F$14,MATCH($A11,Parallel_Trends!$A$5:$A$14,0)))</f>
        <v>-262</v>
      </c>
    </row>
    <row r="12" spans="1:9" x14ac:dyDescent="0.45">
      <c r="A12" t="s">
        <v>8</v>
      </c>
      <c r="B12" s="1">
        <f>Raw_Prices!A13</f>
        <v>44944</v>
      </c>
      <c r="C12" s="12">
        <f>Raw_Prices!E13</f>
        <v>133.02000000000001</v>
      </c>
      <c r="D12" s="13">
        <f t="shared" si="0"/>
        <v>-1.7287234042553168E-2</v>
      </c>
      <c r="E12" s="14">
        <f>IF(_xlfn.XLOOKUP($A12,Firm_Info!$A$2:$A$12,Firm_Info!$C$2:$C$12)="Treated",1,IF(_xlfn.XLOOKUP($A12,Firm_Info!$A$2:$A$12,Firm_Info!$C$2:$C$12)="Control",0,""))</f>
        <v>1</v>
      </c>
      <c r="F12" s="14">
        <f>IFERROR(_xlfn.XLOOKUP($A12,Firm_Info!$A$2:$A$11,Firm_Info!$D$2:$D$11),"")</f>
        <v>1</v>
      </c>
      <c r="G12" s="14">
        <f>IF($F12="","",IF($B12&gt;=SUMIFS(Firm_Info!$F$2:$F$11,Firm_Info!$D$2:$D$11,$F12,Firm_Info!$C$2:$C$11,"Treated"),1,0))</f>
        <v>0</v>
      </c>
      <c r="H12" s="14">
        <f t="shared" si="1"/>
        <v>0</v>
      </c>
      <c r="I12" s="14">
        <f>IF($F12="","",MOD(ROW()-2,624)-INDEX(Parallel_Trends!$F$5:$F$14,MATCH($A12,Parallel_Trends!$A$5:$A$14,0)))</f>
        <v>-261</v>
      </c>
    </row>
    <row r="13" spans="1:9" x14ac:dyDescent="0.45">
      <c r="A13" t="s">
        <v>8</v>
      </c>
      <c r="B13" s="1">
        <f>Raw_Prices!A14</f>
        <v>44945</v>
      </c>
      <c r="C13" s="12">
        <f>Raw_Prices!E14</f>
        <v>136.15</v>
      </c>
      <c r="D13" s="13">
        <f t="shared" si="0"/>
        <v>2.3530296196060618E-2</v>
      </c>
      <c r="E13" s="14">
        <f>IF(_xlfn.XLOOKUP($A13,Firm_Info!$A$2:$A$12,Firm_Info!$C$2:$C$12)="Treated",1,IF(_xlfn.XLOOKUP($A13,Firm_Info!$A$2:$A$12,Firm_Info!$C$2:$C$12)="Control",0,""))</f>
        <v>1</v>
      </c>
      <c r="F13" s="14">
        <f>IFERROR(_xlfn.XLOOKUP($A13,Firm_Info!$A$2:$A$11,Firm_Info!$D$2:$D$11),"")</f>
        <v>1</v>
      </c>
      <c r="G13" s="14">
        <f>IF($F13="","",IF($B13&gt;=SUMIFS(Firm_Info!$F$2:$F$11,Firm_Info!$D$2:$D$11,$F13,Firm_Info!$C$2:$C$11,"Treated"),1,0))</f>
        <v>0</v>
      </c>
      <c r="H13" s="14">
        <f t="shared" si="1"/>
        <v>0</v>
      </c>
      <c r="I13" s="14">
        <f>IF($F13="","",MOD(ROW()-2,624)-INDEX(Parallel_Trends!$F$5:$F$14,MATCH($A13,Parallel_Trends!$A$5:$A$14,0)))</f>
        <v>-260</v>
      </c>
    </row>
    <row r="14" spans="1:9" x14ac:dyDescent="0.45">
      <c r="A14" t="s">
        <v>8</v>
      </c>
      <c r="B14" s="1">
        <f>Raw_Prices!A15</f>
        <v>44946</v>
      </c>
      <c r="C14" s="12">
        <f>Raw_Prices!E15</f>
        <v>139.37</v>
      </c>
      <c r="D14" s="13">
        <f t="shared" si="0"/>
        <v>2.3650385604113033E-2</v>
      </c>
      <c r="E14" s="14">
        <f>IF(_xlfn.XLOOKUP($A14,Firm_Info!$A$2:$A$12,Firm_Info!$C$2:$C$12)="Treated",1,IF(_xlfn.XLOOKUP($A14,Firm_Info!$A$2:$A$12,Firm_Info!$C$2:$C$12)="Control",0,""))</f>
        <v>1</v>
      </c>
      <c r="F14" s="14">
        <f>IFERROR(_xlfn.XLOOKUP($A14,Firm_Info!$A$2:$A$11,Firm_Info!$D$2:$D$11),"")</f>
        <v>1</v>
      </c>
      <c r="G14" s="14">
        <f>IF($F14="","",IF($B14&gt;=SUMIFS(Firm_Info!$F$2:$F$11,Firm_Info!$D$2:$D$11,$F14,Firm_Info!$C$2:$C$11,"Treated"),1,0))</f>
        <v>0</v>
      </c>
      <c r="H14" s="14">
        <f t="shared" si="1"/>
        <v>0</v>
      </c>
      <c r="I14" s="14">
        <f>IF($F14="","",MOD(ROW()-2,624)-INDEX(Parallel_Trends!$F$5:$F$14,MATCH($A14,Parallel_Trends!$A$5:$A$14,0)))</f>
        <v>-259</v>
      </c>
    </row>
    <row r="15" spans="1:9" x14ac:dyDescent="0.45">
      <c r="A15" t="s">
        <v>8</v>
      </c>
      <c r="B15" s="1">
        <f>Raw_Prices!A16</f>
        <v>44949</v>
      </c>
      <c r="C15" s="12">
        <f>Raw_Prices!E16</f>
        <v>143.27000000000001</v>
      </c>
      <c r="D15" s="13">
        <f t="shared" si="0"/>
        <v>2.7983066657099931E-2</v>
      </c>
      <c r="E15" s="14">
        <f>IF(_xlfn.XLOOKUP($A15,Firm_Info!$A$2:$A$12,Firm_Info!$C$2:$C$12)="Treated",1,IF(_xlfn.XLOOKUP($A15,Firm_Info!$A$2:$A$12,Firm_Info!$C$2:$C$12)="Control",0,""))</f>
        <v>1</v>
      </c>
      <c r="F15" s="14">
        <f>IFERROR(_xlfn.XLOOKUP($A15,Firm_Info!$A$2:$A$11,Firm_Info!$D$2:$D$11),"")</f>
        <v>1</v>
      </c>
      <c r="G15" s="14">
        <f>IF($F15="","",IF($B15&gt;=SUMIFS(Firm_Info!$F$2:$F$11,Firm_Info!$D$2:$D$11,$F15,Firm_Info!$C$2:$C$11,"Treated"),1,0))</f>
        <v>0</v>
      </c>
      <c r="H15" s="14">
        <f t="shared" si="1"/>
        <v>0</v>
      </c>
      <c r="I15" s="14">
        <f>IF($F15="","",MOD(ROW()-2,624)-INDEX(Parallel_Trends!$F$5:$F$14,MATCH($A15,Parallel_Trends!$A$5:$A$14,0)))</f>
        <v>-258</v>
      </c>
    </row>
    <row r="16" spans="1:9" x14ac:dyDescent="0.45">
      <c r="A16" t="s">
        <v>8</v>
      </c>
      <c r="B16" s="1">
        <f>Raw_Prices!A17</f>
        <v>44950</v>
      </c>
      <c r="C16" s="12">
        <f>Raw_Prices!E17</f>
        <v>143.13999999999999</v>
      </c>
      <c r="D16" s="13">
        <f t="shared" si="0"/>
        <v>-9.0737767850923579E-4</v>
      </c>
      <c r="E16" s="14">
        <f>IF(_xlfn.XLOOKUP($A16,Firm_Info!$A$2:$A$12,Firm_Info!$C$2:$C$12)="Treated",1,IF(_xlfn.XLOOKUP($A16,Firm_Info!$A$2:$A$12,Firm_Info!$C$2:$C$12)="Control",0,""))</f>
        <v>1</v>
      </c>
      <c r="F16" s="14">
        <f>IFERROR(_xlfn.XLOOKUP($A16,Firm_Info!$A$2:$A$11,Firm_Info!$D$2:$D$11),"")</f>
        <v>1</v>
      </c>
      <c r="G16" s="14">
        <f>IF($F16="","",IF($B16&gt;=SUMIFS(Firm_Info!$F$2:$F$11,Firm_Info!$D$2:$D$11,$F16,Firm_Info!$C$2:$C$11,"Treated"),1,0))</f>
        <v>0</v>
      </c>
      <c r="H16" s="14">
        <f t="shared" si="1"/>
        <v>0</v>
      </c>
      <c r="I16" s="14">
        <f>IF($F16="","",MOD(ROW()-2,624)-INDEX(Parallel_Trends!$F$5:$F$14,MATCH($A16,Parallel_Trends!$A$5:$A$14,0)))</f>
        <v>-257</v>
      </c>
    </row>
    <row r="17" spans="1:9" x14ac:dyDescent="0.45">
      <c r="A17" t="s">
        <v>8</v>
      </c>
      <c r="B17" s="1">
        <f>Raw_Prices!A18</f>
        <v>44951</v>
      </c>
      <c r="C17" s="12">
        <f>Raw_Prices!E18</f>
        <v>141.5</v>
      </c>
      <c r="D17" s="13">
        <f t="shared" si="0"/>
        <v>-1.1457314517255734E-2</v>
      </c>
      <c r="E17" s="14">
        <f>IF(_xlfn.XLOOKUP($A17,Firm_Info!$A$2:$A$12,Firm_Info!$C$2:$C$12)="Treated",1,IF(_xlfn.XLOOKUP($A17,Firm_Info!$A$2:$A$12,Firm_Info!$C$2:$C$12)="Control",0,""))</f>
        <v>1</v>
      </c>
      <c r="F17" s="14">
        <f>IFERROR(_xlfn.XLOOKUP($A17,Firm_Info!$A$2:$A$11,Firm_Info!$D$2:$D$11),"")</f>
        <v>1</v>
      </c>
      <c r="G17" s="14">
        <f>IF($F17="","",IF($B17&gt;=SUMIFS(Firm_Info!$F$2:$F$11,Firm_Info!$D$2:$D$11,$F17,Firm_Info!$C$2:$C$11,"Treated"),1,0))</f>
        <v>0</v>
      </c>
      <c r="H17" s="14">
        <f t="shared" si="1"/>
        <v>0</v>
      </c>
      <c r="I17" s="14">
        <f>IF($F17="","",MOD(ROW()-2,624)-INDEX(Parallel_Trends!$F$5:$F$14,MATCH($A17,Parallel_Trends!$A$5:$A$14,0)))</f>
        <v>-256</v>
      </c>
    </row>
    <row r="18" spans="1:9" x14ac:dyDescent="0.45">
      <c r="A18" t="s">
        <v>8</v>
      </c>
      <c r="B18" s="1">
        <f>Raw_Prices!A19</f>
        <v>44952</v>
      </c>
      <c r="C18" s="12">
        <f>Raw_Prices!E19</f>
        <v>147.30000000000001</v>
      </c>
      <c r="D18" s="13">
        <f t="shared" si="0"/>
        <v>4.0989399293286377E-2</v>
      </c>
      <c r="E18" s="14">
        <f>IF(_xlfn.XLOOKUP($A18,Firm_Info!$A$2:$A$12,Firm_Info!$C$2:$C$12)="Treated",1,IF(_xlfn.XLOOKUP($A18,Firm_Info!$A$2:$A$12,Firm_Info!$C$2:$C$12)="Control",0,""))</f>
        <v>1</v>
      </c>
      <c r="F18" s="14">
        <f>IFERROR(_xlfn.XLOOKUP($A18,Firm_Info!$A$2:$A$11,Firm_Info!$D$2:$D$11),"")</f>
        <v>1</v>
      </c>
      <c r="G18" s="14">
        <f>IF($F18="","",IF($B18&gt;=SUMIFS(Firm_Info!$F$2:$F$11,Firm_Info!$D$2:$D$11,$F18,Firm_Info!$C$2:$C$11,"Treated"),1,0))</f>
        <v>0</v>
      </c>
      <c r="H18" s="14">
        <f t="shared" si="1"/>
        <v>0</v>
      </c>
      <c r="I18" s="14">
        <f>IF($F18="","",MOD(ROW()-2,624)-INDEX(Parallel_Trends!$F$5:$F$14,MATCH($A18,Parallel_Trends!$A$5:$A$14,0)))</f>
        <v>-255</v>
      </c>
    </row>
    <row r="19" spans="1:9" x14ac:dyDescent="0.45">
      <c r="A19" t="s">
        <v>8</v>
      </c>
      <c r="B19" s="1">
        <f>Raw_Prices!A20</f>
        <v>44953</v>
      </c>
      <c r="C19" s="12">
        <f>Raw_Prices!E20</f>
        <v>151.74</v>
      </c>
      <c r="D19" s="13">
        <f t="shared" si="0"/>
        <v>3.0142566191446063E-2</v>
      </c>
      <c r="E19" s="14">
        <f>IF(_xlfn.XLOOKUP($A19,Firm_Info!$A$2:$A$12,Firm_Info!$C$2:$C$12)="Treated",1,IF(_xlfn.XLOOKUP($A19,Firm_Info!$A$2:$A$12,Firm_Info!$C$2:$C$12)="Control",0,""))</f>
        <v>1</v>
      </c>
      <c r="F19" s="14">
        <f>IFERROR(_xlfn.XLOOKUP($A19,Firm_Info!$A$2:$A$11,Firm_Info!$D$2:$D$11),"")</f>
        <v>1</v>
      </c>
      <c r="G19" s="14">
        <f>IF($F19="","",IF($B19&gt;=SUMIFS(Firm_Info!$F$2:$F$11,Firm_Info!$D$2:$D$11,$F19,Firm_Info!$C$2:$C$11,"Treated"),1,0))</f>
        <v>0</v>
      </c>
      <c r="H19" s="14">
        <f t="shared" si="1"/>
        <v>0</v>
      </c>
      <c r="I19" s="14">
        <f>IF($F19="","",MOD(ROW()-2,624)-INDEX(Parallel_Trends!$F$5:$F$14,MATCH($A19,Parallel_Trends!$A$5:$A$14,0)))</f>
        <v>-254</v>
      </c>
    </row>
    <row r="20" spans="1:9" x14ac:dyDescent="0.45">
      <c r="A20" t="s">
        <v>8</v>
      </c>
      <c r="B20" s="1">
        <f>Raw_Prices!A21</f>
        <v>44956</v>
      </c>
      <c r="C20" s="12">
        <f>Raw_Prices!E21</f>
        <v>147.06</v>
      </c>
      <c r="D20" s="13">
        <f t="shared" si="0"/>
        <v>-3.084223013048637E-2</v>
      </c>
      <c r="E20" s="14">
        <f>IF(_xlfn.XLOOKUP($A20,Firm_Info!$A$2:$A$12,Firm_Info!$C$2:$C$12)="Treated",1,IF(_xlfn.XLOOKUP($A20,Firm_Info!$A$2:$A$12,Firm_Info!$C$2:$C$12)="Control",0,""))</f>
        <v>1</v>
      </c>
      <c r="F20" s="14">
        <f>IFERROR(_xlfn.XLOOKUP($A20,Firm_Info!$A$2:$A$11,Firm_Info!$D$2:$D$11),"")</f>
        <v>1</v>
      </c>
      <c r="G20" s="14">
        <f>IF($F20="","",IF($B20&gt;=SUMIFS(Firm_Info!$F$2:$F$11,Firm_Info!$D$2:$D$11,$F20,Firm_Info!$C$2:$C$11,"Treated"),1,0))</f>
        <v>0</v>
      </c>
      <c r="H20" s="14">
        <f t="shared" si="1"/>
        <v>0</v>
      </c>
      <c r="I20" s="14">
        <f>IF($F20="","",MOD(ROW()-2,624)-INDEX(Parallel_Trends!$F$5:$F$14,MATCH($A20,Parallel_Trends!$A$5:$A$14,0)))</f>
        <v>-253</v>
      </c>
    </row>
    <row r="21" spans="1:9" x14ac:dyDescent="0.45">
      <c r="A21" t="s">
        <v>8</v>
      </c>
      <c r="B21" s="1">
        <f>Raw_Prices!A22</f>
        <v>44957</v>
      </c>
      <c r="C21" s="12">
        <f>Raw_Prices!E22</f>
        <v>148.97</v>
      </c>
      <c r="D21" s="13">
        <f t="shared" si="0"/>
        <v>1.2987896096831264E-2</v>
      </c>
      <c r="E21" s="14">
        <f>IF(_xlfn.XLOOKUP($A21,Firm_Info!$A$2:$A$12,Firm_Info!$C$2:$C$12)="Treated",1,IF(_xlfn.XLOOKUP($A21,Firm_Info!$A$2:$A$12,Firm_Info!$C$2:$C$12)="Control",0,""))</f>
        <v>1</v>
      </c>
      <c r="F21" s="14">
        <f>IFERROR(_xlfn.XLOOKUP($A21,Firm_Info!$A$2:$A$11,Firm_Info!$D$2:$D$11),"")</f>
        <v>1</v>
      </c>
      <c r="G21" s="14">
        <f>IF($F21="","",IF($B21&gt;=SUMIFS(Firm_Info!$F$2:$F$11,Firm_Info!$D$2:$D$11,$F21,Firm_Info!$C$2:$C$11,"Treated"),1,0))</f>
        <v>0</v>
      </c>
      <c r="H21" s="14">
        <f t="shared" si="1"/>
        <v>0</v>
      </c>
      <c r="I21" s="14">
        <f>IF($F21="","",MOD(ROW()-2,624)-INDEX(Parallel_Trends!$F$5:$F$14,MATCH($A21,Parallel_Trends!$A$5:$A$14,0)))</f>
        <v>-252</v>
      </c>
    </row>
    <row r="22" spans="1:9" x14ac:dyDescent="0.45">
      <c r="A22" t="s">
        <v>8</v>
      </c>
      <c r="B22" s="1">
        <f>Raw_Prices!A23</f>
        <v>44958</v>
      </c>
      <c r="C22" s="12">
        <f>Raw_Prices!E23</f>
        <v>153.12</v>
      </c>
      <c r="D22" s="13">
        <f t="shared" si="0"/>
        <v>2.785795797811641E-2</v>
      </c>
      <c r="E22" s="14">
        <f>IF(_xlfn.XLOOKUP($A22,Firm_Info!$A$2:$A$12,Firm_Info!$C$2:$C$12)="Treated",1,IF(_xlfn.XLOOKUP($A22,Firm_Info!$A$2:$A$12,Firm_Info!$C$2:$C$12)="Control",0,""))</f>
        <v>1</v>
      </c>
      <c r="F22" s="14">
        <f>IFERROR(_xlfn.XLOOKUP($A22,Firm_Info!$A$2:$A$11,Firm_Info!$D$2:$D$11),"")</f>
        <v>1</v>
      </c>
      <c r="G22" s="14">
        <f>IF($F22="","",IF($B22&gt;=SUMIFS(Firm_Info!$F$2:$F$11,Firm_Info!$D$2:$D$11,$F22,Firm_Info!$C$2:$C$11,"Treated"),1,0))</f>
        <v>0</v>
      </c>
      <c r="H22" s="14">
        <f t="shared" si="1"/>
        <v>0</v>
      </c>
      <c r="I22" s="14">
        <f>IF($F22="","",MOD(ROW()-2,624)-INDEX(Parallel_Trends!$F$5:$F$14,MATCH($A22,Parallel_Trends!$A$5:$A$14,0)))</f>
        <v>-251</v>
      </c>
    </row>
    <row r="23" spans="1:9" x14ac:dyDescent="0.45">
      <c r="A23" t="s">
        <v>8</v>
      </c>
      <c r="B23" s="1">
        <f>Raw_Prices!A24</f>
        <v>44959</v>
      </c>
      <c r="C23" s="12">
        <f>Raw_Prices!E24</f>
        <v>188.77</v>
      </c>
      <c r="D23" s="13">
        <f t="shared" si="0"/>
        <v>0.23282392894461856</v>
      </c>
      <c r="E23" s="14">
        <f>IF(_xlfn.XLOOKUP($A23,Firm_Info!$A$2:$A$12,Firm_Info!$C$2:$C$12)="Treated",1,IF(_xlfn.XLOOKUP($A23,Firm_Info!$A$2:$A$12,Firm_Info!$C$2:$C$12)="Control",0,""))</f>
        <v>1</v>
      </c>
      <c r="F23" s="14">
        <f>IFERROR(_xlfn.XLOOKUP($A23,Firm_Info!$A$2:$A$11,Firm_Info!$D$2:$D$11),"")</f>
        <v>1</v>
      </c>
      <c r="G23" s="14">
        <f>IF($F23="","",IF($B23&gt;=SUMIFS(Firm_Info!$F$2:$F$11,Firm_Info!$D$2:$D$11,$F23,Firm_Info!$C$2:$C$11,"Treated"),1,0))</f>
        <v>0</v>
      </c>
      <c r="H23" s="14">
        <f t="shared" si="1"/>
        <v>0</v>
      </c>
      <c r="I23" s="14">
        <f>IF($F23="","",MOD(ROW()-2,624)-INDEX(Parallel_Trends!$F$5:$F$14,MATCH($A23,Parallel_Trends!$A$5:$A$14,0)))</f>
        <v>-250</v>
      </c>
    </row>
    <row r="24" spans="1:9" x14ac:dyDescent="0.45">
      <c r="A24" t="s">
        <v>8</v>
      </c>
      <c r="B24" s="1">
        <f>Raw_Prices!A25</f>
        <v>44960</v>
      </c>
      <c r="C24" s="12">
        <f>Raw_Prices!E25</f>
        <v>186.53</v>
      </c>
      <c r="D24" s="13">
        <f t="shared" si="0"/>
        <v>-1.1866292313397309E-2</v>
      </c>
      <c r="E24" s="14">
        <f>IF(_xlfn.XLOOKUP($A24,Firm_Info!$A$2:$A$12,Firm_Info!$C$2:$C$12)="Treated",1,IF(_xlfn.XLOOKUP($A24,Firm_Info!$A$2:$A$12,Firm_Info!$C$2:$C$12)="Control",0,""))</f>
        <v>1</v>
      </c>
      <c r="F24" s="14">
        <f>IFERROR(_xlfn.XLOOKUP($A24,Firm_Info!$A$2:$A$11,Firm_Info!$D$2:$D$11),"")</f>
        <v>1</v>
      </c>
      <c r="G24" s="14">
        <f>IF($F24="","",IF($B24&gt;=SUMIFS(Firm_Info!$F$2:$F$11,Firm_Info!$D$2:$D$11,$F24,Firm_Info!$C$2:$C$11,"Treated"),1,0))</f>
        <v>0</v>
      </c>
      <c r="H24" s="14">
        <f t="shared" si="1"/>
        <v>0</v>
      </c>
      <c r="I24" s="14">
        <f>IF($F24="","",MOD(ROW()-2,624)-INDEX(Parallel_Trends!$F$5:$F$14,MATCH($A24,Parallel_Trends!$A$5:$A$14,0)))</f>
        <v>-249</v>
      </c>
    </row>
    <row r="25" spans="1:9" x14ac:dyDescent="0.45">
      <c r="A25" t="s">
        <v>8</v>
      </c>
      <c r="B25" s="1">
        <f>Raw_Prices!A26</f>
        <v>44963</v>
      </c>
      <c r="C25" s="12">
        <f>Raw_Prices!E26</f>
        <v>186.06</v>
      </c>
      <c r="D25" s="13">
        <f t="shared" si="0"/>
        <v>-2.5197019246233632E-3</v>
      </c>
      <c r="E25" s="14">
        <f>IF(_xlfn.XLOOKUP($A25,Firm_Info!$A$2:$A$12,Firm_Info!$C$2:$C$12)="Treated",1,IF(_xlfn.XLOOKUP($A25,Firm_Info!$A$2:$A$12,Firm_Info!$C$2:$C$12)="Control",0,""))</f>
        <v>1</v>
      </c>
      <c r="F25" s="14">
        <f>IFERROR(_xlfn.XLOOKUP($A25,Firm_Info!$A$2:$A$11,Firm_Info!$D$2:$D$11),"")</f>
        <v>1</v>
      </c>
      <c r="G25" s="14">
        <f>IF($F25="","",IF($B25&gt;=SUMIFS(Firm_Info!$F$2:$F$11,Firm_Info!$D$2:$D$11,$F25,Firm_Info!$C$2:$C$11,"Treated"),1,0))</f>
        <v>0</v>
      </c>
      <c r="H25" s="14">
        <f t="shared" si="1"/>
        <v>0</v>
      </c>
      <c r="I25" s="14">
        <f>IF($F25="","",MOD(ROW()-2,624)-INDEX(Parallel_Trends!$F$5:$F$14,MATCH($A25,Parallel_Trends!$A$5:$A$14,0)))</f>
        <v>-248</v>
      </c>
    </row>
    <row r="26" spans="1:9" x14ac:dyDescent="0.45">
      <c r="A26" t="s">
        <v>8</v>
      </c>
      <c r="B26" s="1">
        <f>Raw_Prices!A27</f>
        <v>44964</v>
      </c>
      <c r="C26" s="12">
        <f>Raw_Prices!E27</f>
        <v>191.62</v>
      </c>
      <c r="D26" s="13">
        <f t="shared" si="0"/>
        <v>2.9882833494571548E-2</v>
      </c>
      <c r="E26" s="14">
        <f>IF(_xlfn.XLOOKUP($A26,Firm_Info!$A$2:$A$12,Firm_Info!$C$2:$C$12)="Treated",1,IF(_xlfn.XLOOKUP($A26,Firm_Info!$A$2:$A$12,Firm_Info!$C$2:$C$12)="Control",0,""))</f>
        <v>1</v>
      </c>
      <c r="F26" s="14">
        <f>IFERROR(_xlfn.XLOOKUP($A26,Firm_Info!$A$2:$A$11,Firm_Info!$D$2:$D$11),"")</f>
        <v>1</v>
      </c>
      <c r="G26" s="14">
        <f>IF($F26="","",IF($B26&gt;=SUMIFS(Firm_Info!$F$2:$F$11,Firm_Info!$D$2:$D$11,$F26,Firm_Info!$C$2:$C$11,"Treated"),1,0))</f>
        <v>0</v>
      </c>
      <c r="H26" s="14">
        <f t="shared" si="1"/>
        <v>0</v>
      </c>
      <c r="I26" s="14">
        <f>IF($F26="","",MOD(ROW()-2,624)-INDEX(Parallel_Trends!$F$5:$F$14,MATCH($A26,Parallel_Trends!$A$5:$A$14,0)))</f>
        <v>-247</v>
      </c>
    </row>
    <row r="27" spans="1:9" x14ac:dyDescent="0.45">
      <c r="A27" t="s">
        <v>8</v>
      </c>
      <c r="B27" s="1">
        <f>Raw_Prices!A28</f>
        <v>44965</v>
      </c>
      <c r="C27" s="12">
        <f>Raw_Prices!E28</f>
        <v>183.43</v>
      </c>
      <c r="D27" s="13">
        <f t="shared" si="0"/>
        <v>-4.2740841248303907E-2</v>
      </c>
      <c r="E27" s="14">
        <f>IF(_xlfn.XLOOKUP($A27,Firm_Info!$A$2:$A$12,Firm_Info!$C$2:$C$12)="Treated",1,IF(_xlfn.XLOOKUP($A27,Firm_Info!$A$2:$A$12,Firm_Info!$C$2:$C$12)="Control",0,""))</f>
        <v>1</v>
      </c>
      <c r="F27" s="14">
        <f>IFERROR(_xlfn.XLOOKUP($A27,Firm_Info!$A$2:$A$11,Firm_Info!$D$2:$D$11),"")</f>
        <v>1</v>
      </c>
      <c r="G27" s="14">
        <f>IF($F27="","",IF($B27&gt;=SUMIFS(Firm_Info!$F$2:$F$11,Firm_Info!$D$2:$D$11,$F27,Firm_Info!$C$2:$C$11,"Treated"),1,0))</f>
        <v>0</v>
      </c>
      <c r="H27" s="14">
        <f t="shared" si="1"/>
        <v>0</v>
      </c>
      <c r="I27" s="14">
        <f>IF($F27="","",MOD(ROW()-2,624)-INDEX(Parallel_Trends!$F$5:$F$14,MATCH($A27,Parallel_Trends!$A$5:$A$14,0)))</f>
        <v>-246</v>
      </c>
    </row>
    <row r="28" spans="1:9" x14ac:dyDescent="0.45">
      <c r="A28" t="s">
        <v>8</v>
      </c>
      <c r="B28" s="1">
        <f>Raw_Prices!A29</f>
        <v>44966</v>
      </c>
      <c r="C28" s="12">
        <f>Raw_Prices!E29</f>
        <v>177.92</v>
      </c>
      <c r="D28" s="13">
        <f t="shared" si="0"/>
        <v>-3.0038706863653841E-2</v>
      </c>
      <c r="E28" s="14">
        <f>IF(_xlfn.XLOOKUP($A28,Firm_Info!$A$2:$A$12,Firm_Info!$C$2:$C$12)="Treated",1,IF(_xlfn.XLOOKUP($A28,Firm_Info!$A$2:$A$12,Firm_Info!$C$2:$C$12)="Control",0,""))</f>
        <v>1</v>
      </c>
      <c r="F28" s="14">
        <f>IFERROR(_xlfn.XLOOKUP($A28,Firm_Info!$A$2:$A$11,Firm_Info!$D$2:$D$11),"")</f>
        <v>1</v>
      </c>
      <c r="G28" s="14">
        <f>IF($F28="","",IF($B28&gt;=SUMIFS(Firm_Info!$F$2:$F$11,Firm_Info!$D$2:$D$11,$F28,Firm_Info!$C$2:$C$11,"Treated"),1,0))</f>
        <v>0</v>
      </c>
      <c r="H28" s="14">
        <f t="shared" si="1"/>
        <v>0</v>
      </c>
      <c r="I28" s="14">
        <f>IF($F28="","",MOD(ROW()-2,624)-INDEX(Parallel_Trends!$F$5:$F$14,MATCH($A28,Parallel_Trends!$A$5:$A$14,0)))</f>
        <v>-245</v>
      </c>
    </row>
    <row r="29" spans="1:9" x14ac:dyDescent="0.45">
      <c r="A29" t="s">
        <v>8</v>
      </c>
      <c r="B29" s="1">
        <f>Raw_Prices!A30</f>
        <v>44967</v>
      </c>
      <c r="C29" s="12">
        <f>Raw_Prices!E30</f>
        <v>174.15</v>
      </c>
      <c r="D29" s="13">
        <f t="shared" si="0"/>
        <v>-2.1189298561150927E-2</v>
      </c>
      <c r="E29" s="14">
        <f>IF(_xlfn.XLOOKUP($A29,Firm_Info!$A$2:$A$12,Firm_Info!$C$2:$C$12)="Treated",1,IF(_xlfn.XLOOKUP($A29,Firm_Info!$A$2:$A$12,Firm_Info!$C$2:$C$12)="Control",0,""))</f>
        <v>1</v>
      </c>
      <c r="F29" s="14">
        <f>IFERROR(_xlfn.XLOOKUP($A29,Firm_Info!$A$2:$A$11,Firm_Info!$D$2:$D$11),"")</f>
        <v>1</v>
      </c>
      <c r="G29" s="14">
        <f>IF($F29="","",IF($B29&gt;=SUMIFS(Firm_Info!$F$2:$F$11,Firm_Info!$D$2:$D$11,$F29,Firm_Info!$C$2:$C$11,"Treated"),1,0))</f>
        <v>0</v>
      </c>
      <c r="H29" s="14">
        <f t="shared" si="1"/>
        <v>0</v>
      </c>
      <c r="I29" s="14">
        <f>IF($F29="","",MOD(ROW()-2,624)-INDEX(Parallel_Trends!$F$5:$F$14,MATCH($A29,Parallel_Trends!$A$5:$A$14,0)))</f>
        <v>-244</v>
      </c>
    </row>
    <row r="30" spans="1:9" x14ac:dyDescent="0.45">
      <c r="A30" t="s">
        <v>8</v>
      </c>
      <c r="B30" s="1">
        <f>Raw_Prices!A31</f>
        <v>44970</v>
      </c>
      <c r="C30" s="12">
        <f>Raw_Prices!E31</f>
        <v>179.43</v>
      </c>
      <c r="D30" s="13">
        <f t="shared" si="0"/>
        <v>3.0318690783807112E-2</v>
      </c>
      <c r="E30" s="14">
        <f>IF(_xlfn.XLOOKUP($A30,Firm_Info!$A$2:$A$12,Firm_Info!$C$2:$C$12)="Treated",1,IF(_xlfn.XLOOKUP($A30,Firm_Info!$A$2:$A$12,Firm_Info!$C$2:$C$12)="Control",0,""))</f>
        <v>1</v>
      </c>
      <c r="F30" s="14">
        <f>IFERROR(_xlfn.XLOOKUP($A30,Firm_Info!$A$2:$A$11,Firm_Info!$D$2:$D$11),"")</f>
        <v>1</v>
      </c>
      <c r="G30" s="14">
        <f>IF($F30="","",IF($B30&gt;=SUMIFS(Firm_Info!$F$2:$F$11,Firm_Info!$D$2:$D$11,$F30,Firm_Info!$C$2:$C$11,"Treated"),1,0))</f>
        <v>0</v>
      </c>
      <c r="H30" s="14">
        <f t="shared" si="1"/>
        <v>0</v>
      </c>
      <c r="I30" s="14">
        <f>IF($F30="","",MOD(ROW()-2,624)-INDEX(Parallel_Trends!$F$5:$F$14,MATCH($A30,Parallel_Trends!$A$5:$A$14,0)))</f>
        <v>-243</v>
      </c>
    </row>
    <row r="31" spans="1:9" x14ac:dyDescent="0.45">
      <c r="A31" t="s">
        <v>8</v>
      </c>
      <c r="B31" s="1">
        <f>Raw_Prices!A32</f>
        <v>44971</v>
      </c>
      <c r="C31" s="12">
        <f>Raw_Prices!E32</f>
        <v>179.48</v>
      </c>
      <c r="D31" s="13">
        <f t="shared" si="0"/>
        <v>2.7866020174993622E-4</v>
      </c>
      <c r="E31" s="14">
        <f>IF(_xlfn.XLOOKUP($A31,Firm_Info!$A$2:$A$12,Firm_Info!$C$2:$C$12)="Treated",1,IF(_xlfn.XLOOKUP($A31,Firm_Info!$A$2:$A$12,Firm_Info!$C$2:$C$12)="Control",0,""))</f>
        <v>1</v>
      </c>
      <c r="F31" s="14">
        <f>IFERROR(_xlfn.XLOOKUP($A31,Firm_Info!$A$2:$A$11,Firm_Info!$D$2:$D$11),"")</f>
        <v>1</v>
      </c>
      <c r="G31" s="14">
        <f>IF($F31="","",IF($B31&gt;=SUMIFS(Firm_Info!$F$2:$F$11,Firm_Info!$D$2:$D$11,$F31,Firm_Info!$C$2:$C$11,"Treated"),1,0))</f>
        <v>0</v>
      </c>
      <c r="H31" s="14">
        <f t="shared" si="1"/>
        <v>0</v>
      </c>
      <c r="I31" s="14">
        <f>IF($F31="","",MOD(ROW()-2,624)-INDEX(Parallel_Trends!$F$5:$F$14,MATCH($A31,Parallel_Trends!$A$5:$A$14,0)))</f>
        <v>-242</v>
      </c>
    </row>
    <row r="32" spans="1:9" x14ac:dyDescent="0.45">
      <c r="A32" t="s">
        <v>8</v>
      </c>
      <c r="B32" s="1">
        <f>Raw_Prices!A33</f>
        <v>44972</v>
      </c>
      <c r="C32" s="12">
        <f>Raw_Prices!E33</f>
        <v>177.16</v>
      </c>
      <c r="D32" s="13">
        <f t="shared" si="0"/>
        <v>-1.2926231334967619E-2</v>
      </c>
      <c r="E32" s="14">
        <f>IF(_xlfn.XLOOKUP($A32,Firm_Info!$A$2:$A$12,Firm_Info!$C$2:$C$12)="Treated",1,IF(_xlfn.XLOOKUP($A32,Firm_Info!$A$2:$A$12,Firm_Info!$C$2:$C$12)="Control",0,""))</f>
        <v>1</v>
      </c>
      <c r="F32" s="14">
        <f>IFERROR(_xlfn.XLOOKUP($A32,Firm_Info!$A$2:$A$11,Firm_Info!$D$2:$D$11),"")</f>
        <v>1</v>
      </c>
      <c r="G32" s="14">
        <f>IF($F32="","",IF($B32&gt;=SUMIFS(Firm_Info!$F$2:$F$11,Firm_Info!$D$2:$D$11,$F32,Firm_Info!$C$2:$C$11,"Treated"),1,0))</f>
        <v>0</v>
      </c>
      <c r="H32" s="14">
        <f t="shared" si="1"/>
        <v>0</v>
      </c>
      <c r="I32" s="14">
        <f>IF($F32="","",MOD(ROW()-2,624)-INDEX(Parallel_Trends!$F$5:$F$14,MATCH($A32,Parallel_Trends!$A$5:$A$14,0)))</f>
        <v>-241</v>
      </c>
    </row>
    <row r="33" spans="1:9" x14ac:dyDescent="0.45">
      <c r="A33" t="s">
        <v>8</v>
      </c>
      <c r="B33" s="1">
        <f>Raw_Prices!A34</f>
        <v>44973</v>
      </c>
      <c r="C33" s="12">
        <f>Raw_Prices!E34</f>
        <v>172.44</v>
      </c>
      <c r="D33" s="13">
        <f t="shared" si="0"/>
        <v>-2.6642582975840989E-2</v>
      </c>
      <c r="E33" s="14">
        <f>IF(_xlfn.XLOOKUP($A33,Firm_Info!$A$2:$A$12,Firm_Info!$C$2:$C$12)="Treated",1,IF(_xlfn.XLOOKUP($A33,Firm_Info!$A$2:$A$12,Firm_Info!$C$2:$C$12)="Control",0,""))</f>
        <v>1</v>
      </c>
      <c r="F33" s="14">
        <f>IFERROR(_xlfn.XLOOKUP($A33,Firm_Info!$A$2:$A$11,Firm_Info!$D$2:$D$11),"")</f>
        <v>1</v>
      </c>
      <c r="G33" s="14">
        <f>IF($F33="","",IF($B33&gt;=SUMIFS(Firm_Info!$F$2:$F$11,Firm_Info!$D$2:$D$11,$F33,Firm_Info!$C$2:$C$11,"Treated"),1,0))</f>
        <v>0</v>
      </c>
      <c r="H33" s="14">
        <f t="shared" si="1"/>
        <v>0</v>
      </c>
      <c r="I33" s="14">
        <f>IF($F33="","",MOD(ROW()-2,624)-INDEX(Parallel_Trends!$F$5:$F$14,MATCH($A33,Parallel_Trends!$A$5:$A$14,0)))</f>
        <v>-240</v>
      </c>
    </row>
    <row r="34" spans="1:9" x14ac:dyDescent="0.45">
      <c r="A34" t="s">
        <v>8</v>
      </c>
      <c r="B34" s="1">
        <f>Raw_Prices!A35</f>
        <v>44974</v>
      </c>
      <c r="C34" s="12">
        <f>Raw_Prices!E35</f>
        <v>172.88</v>
      </c>
      <c r="D34" s="13">
        <f t="shared" si="0"/>
        <v>2.5516121549524762E-3</v>
      </c>
      <c r="E34" s="14">
        <f>IF(_xlfn.XLOOKUP($A34,Firm_Info!$A$2:$A$12,Firm_Info!$C$2:$C$12)="Treated",1,IF(_xlfn.XLOOKUP($A34,Firm_Info!$A$2:$A$12,Firm_Info!$C$2:$C$12)="Control",0,""))</f>
        <v>1</v>
      </c>
      <c r="F34" s="14">
        <f>IFERROR(_xlfn.XLOOKUP($A34,Firm_Info!$A$2:$A$11,Firm_Info!$D$2:$D$11),"")</f>
        <v>1</v>
      </c>
      <c r="G34" s="14">
        <f>IF($F34="","",IF($B34&gt;=SUMIFS(Firm_Info!$F$2:$F$11,Firm_Info!$D$2:$D$11,$F34,Firm_Info!$C$2:$C$11,"Treated"),1,0))</f>
        <v>0</v>
      </c>
      <c r="H34" s="14">
        <f t="shared" si="1"/>
        <v>0</v>
      </c>
      <c r="I34" s="14">
        <f>IF($F34="","",MOD(ROW()-2,624)-INDEX(Parallel_Trends!$F$5:$F$14,MATCH($A34,Parallel_Trends!$A$5:$A$14,0)))</f>
        <v>-239</v>
      </c>
    </row>
    <row r="35" spans="1:9" x14ac:dyDescent="0.45">
      <c r="A35" t="s">
        <v>8</v>
      </c>
      <c r="B35" s="1">
        <f>Raw_Prices!A36</f>
        <v>44978</v>
      </c>
      <c r="C35" s="12">
        <f>Raw_Prices!E36</f>
        <v>172.08</v>
      </c>
      <c r="D35" s="13">
        <f t="shared" si="0"/>
        <v>-4.6274872744098694E-3</v>
      </c>
      <c r="E35" s="14">
        <f>IF(_xlfn.XLOOKUP($A35,Firm_Info!$A$2:$A$12,Firm_Info!$C$2:$C$12)="Treated",1,IF(_xlfn.XLOOKUP($A35,Firm_Info!$A$2:$A$12,Firm_Info!$C$2:$C$12)="Control",0,""))</f>
        <v>1</v>
      </c>
      <c r="F35" s="14">
        <f>IFERROR(_xlfn.XLOOKUP($A35,Firm_Info!$A$2:$A$11,Firm_Info!$D$2:$D$11),"")</f>
        <v>1</v>
      </c>
      <c r="G35" s="14">
        <f>IF($F35="","",IF($B35&gt;=SUMIFS(Firm_Info!$F$2:$F$11,Firm_Info!$D$2:$D$11,$F35,Firm_Info!$C$2:$C$11,"Treated"),1,0))</f>
        <v>0</v>
      </c>
      <c r="H35" s="14">
        <f t="shared" si="1"/>
        <v>0</v>
      </c>
      <c r="I35" s="14">
        <f>IF($F35="","",MOD(ROW()-2,624)-INDEX(Parallel_Trends!$F$5:$F$14,MATCH($A35,Parallel_Trends!$A$5:$A$14,0)))</f>
        <v>-238</v>
      </c>
    </row>
    <row r="36" spans="1:9" x14ac:dyDescent="0.45">
      <c r="A36" t="s">
        <v>8</v>
      </c>
      <c r="B36" s="1">
        <f>Raw_Prices!A37</f>
        <v>44979</v>
      </c>
      <c r="C36" s="12">
        <f>Raw_Prices!E37</f>
        <v>171.12</v>
      </c>
      <c r="D36" s="13">
        <f t="shared" si="0"/>
        <v>-5.5788005578800703E-3</v>
      </c>
      <c r="E36" s="14">
        <f>IF(_xlfn.XLOOKUP($A36,Firm_Info!$A$2:$A$12,Firm_Info!$C$2:$C$12)="Treated",1,IF(_xlfn.XLOOKUP($A36,Firm_Info!$A$2:$A$12,Firm_Info!$C$2:$C$12)="Control",0,""))</f>
        <v>1</v>
      </c>
      <c r="F36" s="14">
        <f>IFERROR(_xlfn.XLOOKUP($A36,Firm_Info!$A$2:$A$11,Firm_Info!$D$2:$D$11),"")</f>
        <v>1</v>
      </c>
      <c r="G36" s="14">
        <f>IF($F36="","",IF($B36&gt;=SUMIFS(Firm_Info!$F$2:$F$11,Firm_Info!$D$2:$D$11,$F36,Firm_Info!$C$2:$C$11,"Treated"),1,0))</f>
        <v>0</v>
      </c>
      <c r="H36" s="14">
        <f t="shared" si="1"/>
        <v>0</v>
      </c>
      <c r="I36" s="14">
        <f>IF($F36="","",MOD(ROW()-2,624)-INDEX(Parallel_Trends!$F$5:$F$14,MATCH($A36,Parallel_Trends!$A$5:$A$14,0)))</f>
        <v>-237</v>
      </c>
    </row>
    <row r="37" spans="1:9" x14ac:dyDescent="0.45">
      <c r="A37" t="s">
        <v>8</v>
      </c>
      <c r="B37" s="1">
        <f>Raw_Prices!A38</f>
        <v>44980</v>
      </c>
      <c r="C37" s="12">
        <f>Raw_Prices!E38</f>
        <v>172.04</v>
      </c>
      <c r="D37" s="13">
        <f t="shared" si="0"/>
        <v>5.3763440860215006E-3</v>
      </c>
      <c r="E37" s="14">
        <f>IF(_xlfn.XLOOKUP($A37,Firm_Info!$A$2:$A$12,Firm_Info!$C$2:$C$12)="Treated",1,IF(_xlfn.XLOOKUP($A37,Firm_Info!$A$2:$A$12,Firm_Info!$C$2:$C$12)="Control",0,""))</f>
        <v>1</v>
      </c>
      <c r="F37" s="14">
        <f>IFERROR(_xlfn.XLOOKUP($A37,Firm_Info!$A$2:$A$11,Firm_Info!$D$2:$D$11),"")</f>
        <v>1</v>
      </c>
      <c r="G37" s="14">
        <f>IF($F37="","",IF($B37&gt;=SUMIFS(Firm_Info!$F$2:$F$11,Firm_Info!$D$2:$D$11,$F37,Firm_Info!$C$2:$C$11,"Treated"),1,0))</f>
        <v>0</v>
      </c>
      <c r="H37" s="14">
        <f t="shared" si="1"/>
        <v>0</v>
      </c>
      <c r="I37" s="14">
        <f>IF($F37="","",MOD(ROW()-2,624)-INDEX(Parallel_Trends!$F$5:$F$14,MATCH($A37,Parallel_Trends!$A$5:$A$14,0)))</f>
        <v>-236</v>
      </c>
    </row>
    <row r="38" spans="1:9" x14ac:dyDescent="0.45">
      <c r="A38" t="s">
        <v>8</v>
      </c>
      <c r="B38" s="1">
        <f>Raw_Prices!A39</f>
        <v>44981</v>
      </c>
      <c r="C38" s="12">
        <f>Raw_Prices!E39</f>
        <v>170.39</v>
      </c>
      <c r="D38" s="13">
        <f t="shared" si="0"/>
        <v>-9.5907928388747621E-3</v>
      </c>
      <c r="E38" s="14">
        <f>IF(_xlfn.XLOOKUP($A38,Firm_Info!$A$2:$A$12,Firm_Info!$C$2:$C$12)="Treated",1,IF(_xlfn.XLOOKUP($A38,Firm_Info!$A$2:$A$12,Firm_Info!$C$2:$C$12)="Control",0,""))</f>
        <v>1</v>
      </c>
      <c r="F38" s="14">
        <f>IFERROR(_xlfn.XLOOKUP($A38,Firm_Info!$A$2:$A$11,Firm_Info!$D$2:$D$11),"")</f>
        <v>1</v>
      </c>
      <c r="G38" s="14">
        <f>IF($F38="","",IF($B38&gt;=SUMIFS(Firm_Info!$F$2:$F$11,Firm_Info!$D$2:$D$11,$F38,Firm_Info!$C$2:$C$11,"Treated"),1,0))</f>
        <v>0</v>
      </c>
      <c r="H38" s="14">
        <f t="shared" si="1"/>
        <v>0</v>
      </c>
      <c r="I38" s="14">
        <f>IF($F38="","",MOD(ROW()-2,624)-INDEX(Parallel_Trends!$F$5:$F$14,MATCH($A38,Parallel_Trends!$A$5:$A$14,0)))</f>
        <v>-235</v>
      </c>
    </row>
    <row r="39" spans="1:9" x14ac:dyDescent="0.45">
      <c r="A39" t="s">
        <v>8</v>
      </c>
      <c r="B39" s="1">
        <f>Raw_Prices!A40</f>
        <v>44984</v>
      </c>
      <c r="C39" s="12">
        <f>Raw_Prices!E40</f>
        <v>169.54</v>
      </c>
      <c r="D39" s="13">
        <f t="shared" si="0"/>
        <v>-4.9885556664123198E-3</v>
      </c>
      <c r="E39" s="14">
        <f>IF(_xlfn.XLOOKUP($A39,Firm_Info!$A$2:$A$12,Firm_Info!$C$2:$C$12)="Treated",1,IF(_xlfn.XLOOKUP($A39,Firm_Info!$A$2:$A$12,Firm_Info!$C$2:$C$12)="Control",0,""))</f>
        <v>1</v>
      </c>
      <c r="F39" s="14">
        <f>IFERROR(_xlfn.XLOOKUP($A39,Firm_Info!$A$2:$A$11,Firm_Info!$D$2:$D$11),"")</f>
        <v>1</v>
      </c>
      <c r="G39" s="14">
        <f>IF($F39="","",IF($B39&gt;=SUMIFS(Firm_Info!$F$2:$F$11,Firm_Info!$D$2:$D$11,$F39,Firm_Info!$C$2:$C$11,"Treated"),1,0))</f>
        <v>0</v>
      </c>
      <c r="H39" s="14">
        <f t="shared" si="1"/>
        <v>0</v>
      </c>
      <c r="I39" s="14">
        <f>IF($F39="","",MOD(ROW()-2,624)-INDEX(Parallel_Trends!$F$5:$F$14,MATCH($A39,Parallel_Trends!$A$5:$A$14,0)))</f>
        <v>-234</v>
      </c>
    </row>
    <row r="40" spans="1:9" x14ac:dyDescent="0.45">
      <c r="A40" t="s">
        <v>8</v>
      </c>
      <c r="B40" s="1">
        <f>Raw_Prices!A41</f>
        <v>44985</v>
      </c>
      <c r="C40" s="12">
        <f>Raw_Prices!E41</f>
        <v>174.94</v>
      </c>
      <c r="D40" s="13">
        <f t="shared" si="0"/>
        <v>3.1850890645275465E-2</v>
      </c>
      <c r="E40" s="14">
        <f>IF(_xlfn.XLOOKUP($A40,Firm_Info!$A$2:$A$12,Firm_Info!$C$2:$C$12)="Treated",1,IF(_xlfn.XLOOKUP($A40,Firm_Info!$A$2:$A$12,Firm_Info!$C$2:$C$12)="Control",0,""))</f>
        <v>1</v>
      </c>
      <c r="F40" s="14">
        <f>IFERROR(_xlfn.XLOOKUP($A40,Firm_Info!$A$2:$A$11,Firm_Info!$D$2:$D$11),"")</f>
        <v>1</v>
      </c>
      <c r="G40" s="14">
        <f>IF($F40="","",IF($B40&gt;=SUMIFS(Firm_Info!$F$2:$F$11,Firm_Info!$D$2:$D$11,$F40,Firm_Info!$C$2:$C$11,"Treated"),1,0))</f>
        <v>0</v>
      </c>
      <c r="H40" s="14">
        <f t="shared" si="1"/>
        <v>0</v>
      </c>
      <c r="I40" s="14">
        <f>IF($F40="","",MOD(ROW()-2,624)-INDEX(Parallel_Trends!$F$5:$F$14,MATCH($A40,Parallel_Trends!$A$5:$A$14,0)))</f>
        <v>-233</v>
      </c>
    </row>
    <row r="41" spans="1:9" x14ac:dyDescent="0.45">
      <c r="A41" t="s">
        <v>8</v>
      </c>
      <c r="B41" s="1">
        <f>Raw_Prices!A42</f>
        <v>44986</v>
      </c>
      <c r="C41" s="12">
        <f>Raw_Prices!E42</f>
        <v>173.42</v>
      </c>
      <c r="D41" s="13">
        <f t="shared" si="0"/>
        <v>-8.6886932662627592E-3</v>
      </c>
      <c r="E41" s="14">
        <f>IF(_xlfn.XLOOKUP($A41,Firm_Info!$A$2:$A$12,Firm_Info!$C$2:$C$12)="Treated",1,IF(_xlfn.XLOOKUP($A41,Firm_Info!$A$2:$A$12,Firm_Info!$C$2:$C$12)="Control",0,""))</f>
        <v>1</v>
      </c>
      <c r="F41" s="14">
        <f>IFERROR(_xlfn.XLOOKUP($A41,Firm_Info!$A$2:$A$11,Firm_Info!$D$2:$D$11),"")</f>
        <v>1</v>
      </c>
      <c r="G41" s="14">
        <f>IF($F41="","",IF($B41&gt;=SUMIFS(Firm_Info!$F$2:$F$11,Firm_Info!$D$2:$D$11,$F41,Firm_Info!$C$2:$C$11,"Treated"),1,0))</f>
        <v>0</v>
      </c>
      <c r="H41" s="14">
        <f t="shared" si="1"/>
        <v>0</v>
      </c>
      <c r="I41" s="14">
        <f>IF($F41="","",MOD(ROW()-2,624)-INDEX(Parallel_Trends!$F$5:$F$14,MATCH($A41,Parallel_Trends!$A$5:$A$14,0)))</f>
        <v>-232</v>
      </c>
    </row>
    <row r="42" spans="1:9" x14ac:dyDescent="0.45">
      <c r="A42" t="s">
        <v>8</v>
      </c>
      <c r="B42" s="1">
        <f>Raw_Prices!A43</f>
        <v>44987</v>
      </c>
      <c r="C42" s="12">
        <f>Raw_Prices!E43</f>
        <v>174.53</v>
      </c>
      <c r="D42" s="13">
        <f t="shared" si="0"/>
        <v>6.4006458309306957E-3</v>
      </c>
      <c r="E42" s="14">
        <f>IF(_xlfn.XLOOKUP($A42,Firm_Info!$A$2:$A$12,Firm_Info!$C$2:$C$12)="Treated",1,IF(_xlfn.XLOOKUP($A42,Firm_Info!$A$2:$A$12,Firm_Info!$C$2:$C$12)="Control",0,""))</f>
        <v>1</v>
      </c>
      <c r="F42" s="14">
        <f>IFERROR(_xlfn.XLOOKUP($A42,Firm_Info!$A$2:$A$11,Firm_Info!$D$2:$D$11),"")</f>
        <v>1</v>
      </c>
      <c r="G42" s="14">
        <f>IF($F42="","",IF($B42&gt;=SUMIFS(Firm_Info!$F$2:$F$11,Firm_Info!$D$2:$D$11,$F42,Firm_Info!$C$2:$C$11,"Treated"),1,0))</f>
        <v>0</v>
      </c>
      <c r="H42" s="14">
        <f t="shared" si="1"/>
        <v>0</v>
      </c>
      <c r="I42" s="14">
        <f>IF($F42="","",MOD(ROW()-2,624)-INDEX(Parallel_Trends!$F$5:$F$14,MATCH($A42,Parallel_Trends!$A$5:$A$14,0)))</f>
        <v>-231</v>
      </c>
    </row>
    <row r="43" spans="1:9" x14ac:dyDescent="0.45">
      <c r="A43" t="s">
        <v>8</v>
      </c>
      <c r="B43" s="1">
        <f>Raw_Prices!A44</f>
        <v>44988</v>
      </c>
      <c r="C43" s="12">
        <f>Raw_Prices!E44</f>
        <v>185.25</v>
      </c>
      <c r="D43" s="13">
        <f t="shared" si="0"/>
        <v>6.142210508222079E-2</v>
      </c>
      <c r="E43" s="14">
        <f>IF(_xlfn.XLOOKUP($A43,Firm_Info!$A$2:$A$12,Firm_Info!$C$2:$C$12)="Treated",1,IF(_xlfn.XLOOKUP($A43,Firm_Info!$A$2:$A$12,Firm_Info!$C$2:$C$12)="Control",0,""))</f>
        <v>1</v>
      </c>
      <c r="F43" s="14">
        <f>IFERROR(_xlfn.XLOOKUP($A43,Firm_Info!$A$2:$A$11,Firm_Info!$D$2:$D$11),"")</f>
        <v>1</v>
      </c>
      <c r="G43" s="14">
        <f>IF($F43="","",IF($B43&gt;=SUMIFS(Firm_Info!$F$2:$F$11,Firm_Info!$D$2:$D$11,$F43,Firm_Info!$C$2:$C$11,"Treated"),1,0))</f>
        <v>0</v>
      </c>
      <c r="H43" s="14">
        <f t="shared" si="1"/>
        <v>0</v>
      </c>
      <c r="I43" s="14">
        <f>IF($F43="","",MOD(ROW()-2,624)-INDEX(Parallel_Trends!$F$5:$F$14,MATCH($A43,Parallel_Trends!$A$5:$A$14,0)))</f>
        <v>-230</v>
      </c>
    </row>
    <row r="44" spans="1:9" x14ac:dyDescent="0.45">
      <c r="A44" t="s">
        <v>8</v>
      </c>
      <c r="B44" s="1">
        <f>Raw_Prices!A45</f>
        <v>44991</v>
      </c>
      <c r="C44" s="12">
        <f>Raw_Prices!E45</f>
        <v>184.9</v>
      </c>
      <c r="D44" s="13">
        <f t="shared" si="0"/>
        <v>-1.8893387314439236E-3</v>
      </c>
      <c r="E44" s="14">
        <f>IF(_xlfn.XLOOKUP($A44,Firm_Info!$A$2:$A$12,Firm_Info!$C$2:$C$12)="Treated",1,IF(_xlfn.XLOOKUP($A44,Firm_Info!$A$2:$A$12,Firm_Info!$C$2:$C$12)="Control",0,""))</f>
        <v>1</v>
      </c>
      <c r="F44" s="14">
        <f>IFERROR(_xlfn.XLOOKUP($A44,Firm_Info!$A$2:$A$11,Firm_Info!$D$2:$D$11),"")</f>
        <v>1</v>
      </c>
      <c r="G44" s="14">
        <f>IF($F44="","",IF($B44&gt;=SUMIFS(Firm_Info!$F$2:$F$11,Firm_Info!$D$2:$D$11,$F44,Firm_Info!$C$2:$C$11,"Treated"),1,0))</f>
        <v>0</v>
      </c>
      <c r="H44" s="14">
        <f t="shared" si="1"/>
        <v>0</v>
      </c>
      <c r="I44" s="14">
        <f>IF($F44="","",MOD(ROW()-2,624)-INDEX(Parallel_Trends!$F$5:$F$14,MATCH($A44,Parallel_Trends!$A$5:$A$14,0)))</f>
        <v>-229</v>
      </c>
    </row>
    <row r="45" spans="1:9" x14ac:dyDescent="0.45">
      <c r="A45" t="s">
        <v>8</v>
      </c>
      <c r="B45" s="1">
        <f>Raw_Prices!A46</f>
        <v>44992</v>
      </c>
      <c r="C45" s="12">
        <f>Raw_Prices!E46</f>
        <v>184.51</v>
      </c>
      <c r="D45" s="13">
        <f t="shared" si="0"/>
        <v>-2.1092482422931935E-3</v>
      </c>
      <c r="E45" s="14">
        <f>IF(_xlfn.XLOOKUP($A45,Firm_Info!$A$2:$A$12,Firm_Info!$C$2:$C$12)="Treated",1,IF(_xlfn.XLOOKUP($A45,Firm_Info!$A$2:$A$12,Firm_Info!$C$2:$C$12)="Control",0,""))</f>
        <v>1</v>
      </c>
      <c r="F45" s="14">
        <f>IFERROR(_xlfn.XLOOKUP($A45,Firm_Info!$A$2:$A$11,Firm_Info!$D$2:$D$11),"")</f>
        <v>1</v>
      </c>
      <c r="G45" s="14">
        <f>IF($F45="","",IF($B45&gt;=SUMIFS(Firm_Info!$F$2:$F$11,Firm_Info!$D$2:$D$11,$F45,Firm_Info!$C$2:$C$11,"Treated"),1,0))</f>
        <v>0</v>
      </c>
      <c r="H45" s="14">
        <f t="shared" si="1"/>
        <v>0</v>
      </c>
      <c r="I45" s="14">
        <f>IF($F45="","",MOD(ROW()-2,624)-INDEX(Parallel_Trends!$F$5:$F$14,MATCH($A45,Parallel_Trends!$A$5:$A$14,0)))</f>
        <v>-228</v>
      </c>
    </row>
    <row r="46" spans="1:9" x14ac:dyDescent="0.45">
      <c r="A46" t="s">
        <v>8</v>
      </c>
      <c r="B46" s="1">
        <f>Raw_Prices!A47</f>
        <v>44993</v>
      </c>
      <c r="C46" s="12">
        <f>Raw_Prices!E47</f>
        <v>184.97</v>
      </c>
      <c r="D46" s="13">
        <f t="shared" si="0"/>
        <v>2.493089805430726E-3</v>
      </c>
      <c r="E46" s="14">
        <f>IF(_xlfn.XLOOKUP($A46,Firm_Info!$A$2:$A$12,Firm_Info!$C$2:$C$12)="Treated",1,IF(_xlfn.XLOOKUP($A46,Firm_Info!$A$2:$A$12,Firm_Info!$C$2:$C$12)="Control",0,""))</f>
        <v>1</v>
      </c>
      <c r="F46" s="14">
        <f>IFERROR(_xlfn.XLOOKUP($A46,Firm_Info!$A$2:$A$11,Firm_Info!$D$2:$D$11),"")</f>
        <v>1</v>
      </c>
      <c r="G46" s="14">
        <f>IF($F46="","",IF($B46&gt;=SUMIFS(Firm_Info!$F$2:$F$11,Firm_Info!$D$2:$D$11,$F46,Firm_Info!$C$2:$C$11,"Treated"),1,0))</f>
        <v>0</v>
      </c>
      <c r="H46" s="14">
        <f t="shared" si="1"/>
        <v>0</v>
      </c>
      <c r="I46" s="14">
        <f>IF($F46="","",MOD(ROW()-2,624)-INDEX(Parallel_Trends!$F$5:$F$14,MATCH($A46,Parallel_Trends!$A$5:$A$14,0)))</f>
        <v>-227</v>
      </c>
    </row>
    <row r="47" spans="1:9" x14ac:dyDescent="0.45">
      <c r="A47" t="s">
        <v>8</v>
      </c>
      <c r="B47" s="1">
        <f>Raw_Prices!A48</f>
        <v>44994</v>
      </c>
      <c r="C47" s="12">
        <f>Raw_Prices!E48</f>
        <v>181.69</v>
      </c>
      <c r="D47" s="13">
        <f t="shared" si="0"/>
        <v>-1.7732605287343883E-2</v>
      </c>
      <c r="E47" s="14">
        <f>IF(_xlfn.XLOOKUP($A47,Firm_Info!$A$2:$A$12,Firm_Info!$C$2:$C$12)="Treated",1,IF(_xlfn.XLOOKUP($A47,Firm_Info!$A$2:$A$12,Firm_Info!$C$2:$C$12)="Control",0,""))</f>
        <v>1</v>
      </c>
      <c r="F47" s="14">
        <f>IFERROR(_xlfn.XLOOKUP($A47,Firm_Info!$A$2:$A$11,Firm_Info!$D$2:$D$11),"")</f>
        <v>1</v>
      </c>
      <c r="G47" s="14">
        <f>IF($F47="","",IF($B47&gt;=SUMIFS(Firm_Info!$F$2:$F$11,Firm_Info!$D$2:$D$11,$F47,Firm_Info!$C$2:$C$11,"Treated"),1,0))</f>
        <v>0</v>
      </c>
      <c r="H47" s="14">
        <f t="shared" si="1"/>
        <v>0</v>
      </c>
      <c r="I47" s="14">
        <f>IF($F47="","",MOD(ROW()-2,624)-INDEX(Parallel_Trends!$F$5:$F$14,MATCH($A47,Parallel_Trends!$A$5:$A$14,0)))</f>
        <v>-226</v>
      </c>
    </row>
    <row r="48" spans="1:9" x14ac:dyDescent="0.45">
      <c r="A48" t="s">
        <v>8</v>
      </c>
      <c r="B48" s="1">
        <f>Raw_Prices!A49</f>
        <v>44995</v>
      </c>
      <c r="C48" s="12">
        <f>Raw_Prices!E49</f>
        <v>179.51</v>
      </c>
      <c r="D48" s="13">
        <f t="shared" si="0"/>
        <v>-1.1998458913534127E-2</v>
      </c>
      <c r="E48" s="14">
        <f>IF(_xlfn.XLOOKUP($A48,Firm_Info!$A$2:$A$12,Firm_Info!$C$2:$C$12)="Treated",1,IF(_xlfn.XLOOKUP($A48,Firm_Info!$A$2:$A$12,Firm_Info!$C$2:$C$12)="Control",0,""))</f>
        <v>1</v>
      </c>
      <c r="F48" s="14">
        <f>IFERROR(_xlfn.XLOOKUP($A48,Firm_Info!$A$2:$A$11,Firm_Info!$D$2:$D$11),"")</f>
        <v>1</v>
      </c>
      <c r="G48" s="14">
        <f>IF($F48="","",IF($B48&gt;=SUMIFS(Firm_Info!$F$2:$F$11,Firm_Info!$D$2:$D$11,$F48,Firm_Info!$C$2:$C$11,"Treated"),1,0))</f>
        <v>0</v>
      </c>
      <c r="H48" s="14">
        <f t="shared" si="1"/>
        <v>0</v>
      </c>
      <c r="I48" s="14">
        <f>IF($F48="","",MOD(ROW()-2,624)-INDEX(Parallel_Trends!$F$5:$F$14,MATCH($A48,Parallel_Trends!$A$5:$A$14,0)))</f>
        <v>-225</v>
      </c>
    </row>
    <row r="49" spans="1:9" x14ac:dyDescent="0.45">
      <c r="A49" t="s">
        <v>8</v>
      </c>
      <c r="B49" s="1">
        <f>Raw_Prices!A50</f>
        <v>44998</v>
      </c>
      <c r="C49" s="12">
        <f>Raw_Prices!E50</f>
        <v>180.9</v>
      </c>
      <c r="D49" s="13">
        <f t="shared" si="0"/>
        <v>7.7433012088463649E-3</v>
      </c>
      <c r="E49" s="14">
        <f>IF(_xlfn.XLOOKUP($A49,Firm_Info!$A$2:$A$12,Firm_Info!$C$2:$C$12)="Treated",1,IF(_xlfn.XLOOKUP($A49,Firm_Info!$A$2:$A$12,Firm_Info!$C$2:$C$12)="Control",0,""))</f>
        <v>1</v>
      </c>
      <c r="F49" s="14">
        <f>IFERROR(_xlfn.XLOOKUP($A49,Firm_Info!$A$2:$A$11,Firm_Info!$D$2:$D$11),"")</f>
        <v>1</v>
      </c>
      <c r="G49" s="14">
        <f>IF($F49="","",IF($B49&gt;=SUMIFS(Firm_Info!$F$2:$F$11,Firm_Info!$D$2:$D$11,$F49,Firm_Info!$C$2:$C$11,"Treated"),1,0))</f>
        <v>0</v>
      </c>
      <c r="H49" s="14">
        <f t="shared" si="1"/>
        <v>0</v>
      </c>
      <c r="I49" s="14">
        <f>IF($F49="","",MOD(ROW()-2,624)-INDEX(Parallel_Trends!$F$5:$F$14,MATCH($A49,Parallel_Trends!$A$5:$A$14,0)))</f>
        <v>-224</v>
      </c>
    </row>
    <row r="50" spans="1:9" x14ac:dyDescent="0.45">
      <c r="A50" t="s">
        <v>8</v>
      </c>
      <c r="B50" s="1">
        <f>Raw_Prices!A51</f>
        <v>44999</v>
      </c>
      <c r="C50" s="12">
        <f>Raw_Prices!E51</f>
        <v>194.02</v>
      </c>
      <c r="D50" s="13">
        <f t="shared" si="0"/>
        <v>7.2526257600884492E-2</v>
      </c>
      <c r="E50" s="14">
        <f>IF(_xlfn.XLOOKUP($A50,Firm_Info!$A$2:$A$12,Firm_Info!$C$2:$C$12)="Treated",1,IF(_xlfn.XLOOKUP($A50,Firm_Info!$A$2:$A$12,Firm_Info!$C$2:$C$12)="Control",0,""))</f>
        <v>1</v>
      </c>
      <c r="F50" s="14">
        <f>IFERROR(_xlfn.XLOOKUP($A50,Firm_Info!$A$2:$A$11,Firm_Info!$D$2:$D$11),"")</f>
        <v>1</v>
      </c>
      <c r="G50" s="14">
        <f>IF($F50="","",IF($B50&gt;=SUMIFS(Firm_Info!$F$2:$F$11,Firm_Info!$D$2:$D$11,$F50,Firm_Info!$C$2:$C$11,"Treated"),1,0))</f>
        <v>0</v>
      </c>
      <c r="H50" s="14">
        <f t="shared" si="1"/>
        <v>0</v>
      </c>
      <c r="I50" s="14">
        <f>IF($F50="","",MOD(ROW()-2,624)-INDEX(Parallel_Trends!$F$5:$F$14,MATCH($A50,Parallel_Trends!$A$5:$A$14,0)))</f>
        <v>-223</v>
      </c>
    </row>
    <row r="51" spans="1:9" x14ac:dyDescent="0.45">
      <c r="A51" t="s">
        <v>8</v>
      </c>
      <c r="B51" s="1">
        <f>Raw_Prices!A52</f>
        <v>45000</v>
      </c>
      <c r="C51" s="12">
        <f>Raw_Prices!E52</f>
        <v>197.75</v>
      </c>
      <c r="D51" s="13">
        <f t="shared" si="0"/>
        <v>1.9224822183280033E-2</v>
      </c>
      <c r="E51" s="14">
        <f>IF(_xlfn.XLOOKUP($A51,Firm_Info!$A$2:$A$12,Firm_Info!$C$2:$C$12)="Treated",1,IF(_xlfn.XLOOKUP($A51,Firm_Info!$A$2:$A$12,Firm_Info!$C$2:$C$12)="Control",0,""))</f>
        <v>1</v>
      </c>
      <c r="F51" s="14">
        <f>IFERROR(_xlfn.XLOOKUP($A51,Firm_Info!$A$2:$A$11,Firm_Info!$D$2:$D$11),"")</f>
        <v>1</v>
      </c>
      <c r="G51" s="14">
        <f>IF($F51="","",IF($B51&gt;=SUMIFS(Firm_Info!$F$2:$F$11,Firm_Info!$D$2:$D$11,$F51,Firm_Info!$C$2:$C$11,"Treated"),1,0))</f>
        <v>0</v>
      </c>
      <c r="H51" s="14">
        <f t="shared" si="1"/>
        <v>0</v>
      </c>
      <c r="I51" s="14">
        <f>IF($F51="","",MOD(ROW()-2,624)-INDEX(Parallel_Trends!$F$5:$F$14,MATCH($A51,Parallel_Trends!$A$5:$A$14,0)))</f>
        <v>-222</v>
      </c>
    </row>
    <row r="52" spans="1:9" x14ac:dyDescent="0.45">
      <c r="A52" t="s">
        <v>8</v>
      </c>
      <c r="B52" s="1">
        <f>Raw_Prices!A53</f>
        <v>45001</v>
      </c>
      <c r="C52" s="12">
        <f>Raw_Prices!E53</f>
        <v>204.93</v>
      </c>
      <c r="D52" s="13">
        <f t="shared" si="0"/>
        <v>3.6308470290771222E-2</v>
      </c>
      <c r="E52" s="14">
        <f>IF(_xlfn.XLOOKUP($A52,Firm_Info!$A$2:$A$12,Firm_Info!$C$2:$C$12)="Treated",1,IF(_xlfn.XLOOKUP($A52,Firm_Info!$A$2:$A$12,Firm_Info!$C$2:$C$12)="Control",0,""))</f>
        <v>1</v>
      </c>
      <c r="F52" s="14">
        <f>IFERROR(_xlfn.XLOOKUP($A52,Firm_Info!$A$2:$A$11,Firm_Info!$D$2:$D$11),"")</f>
        <v>1</v>
      </c>
      <c r="G52" s="14">
        <f>IF($F52="","",IF($B52&gt;=SUMIFS(Firm_Info!$F$2:$F$11,Firm_Info!$D$2:$D$11,$F52,Firm_Info!$C$2:$C$11,"Treated"),1,0))</f>
        <v>0</v>
      </c>
      <c r="H52" s="14">
        <f t="shared" si="1"/>
        <v>0</v>
      </c>
      <c r="I52" s="14">
        <f>IF($F52="","",MOD(ROW()-2,624)-INDEX(Parallel_Trends!$F$5:$F$14,MATCH($A52,Parallel_Trends!$A$5:$A$14,0)))</f>
        <v>-221</v>
      </c>
    </row>
    <row r="53" spans="1:9" x14ac:dyDescent="0.45">
      <c r="A53" t="s">
        <v>8</v>
      </c>
      <c r="B53" s="1">
        <f>Raw_Prices!A54</f>
        <v>45002</v>
      </c>
      <c r="C53" s="12">
        <f>Raw_Prices!E54</f>
        <v>195.61</v>
      </c>
      <c r="D53" s="13">
        <f t="shared" si="0"/>
        <v>-4.5478944029668678E-2</v>
      </c>
      <c r="E53" s="14">
        <f>IF(_xlfn.XLOOKUP($A53,Firm_Info!$A$2:$A$12,Firm_Info!$C$2:$C$12)="Treated",1,IF(_xlfn.XLOOKUP($A53,Firm_Info!$A$2:$A$12,Firm_Info!$C$2:$C$12)="Control",0,""))</f>
        <v>1</v>
      </c>
      <c r="F53" s="14">
        <f>IFERROR(_xlfn.XLOOKUP($A53,Firm_Info!$A$2:$A$11,Firm_Info!$D$2:$D$11),"")</f>
        <v>1</v>
      </c>
      <c r="G53" s="14">
        <f>IF($F53="","",IF($B53&gt;=SUMIFS(Firm_Info!$F$2:$F$11,Firm_Info!$D$2:$D$11,$F53,Firm_Info!$C$2:$C$11,"Treated"),1,0))</f>
        <v>0</v>
      </c>
      <c r="H53" s="14">
        <f t="shared" si="1"/>
        <v>0</v>
      </c>
      <c r="I53" s="14">
        <f>IF($F53="","",MOD(ROW()-2,624)-INDEX(Parallel_Trends!$F$5:$F$14,MATCH($A53,Parallel_Trends!$A$5:$A$14,0)))</f>
        <v>-220</v>
      </c>
    </row>
    <row r="54" spans="1:9" x14ac:dyDescent="0.45">
      <c r="A54" t="s">
        <v>8</v>
      </c>
      <c r="B54" s="1">
        <f>Raw_Prices!A55</f>
        <v>45005</v>
      </c>
      <c r="C54" s="12">
        <f>Raw_Prices!E55</f>
        <v>197.81</v>
      </c>
      <c r="D54" s="13">
        <f t="shared" si="0"/>
        <v>1.1246868769490215E-2</v>
      </c>
      <c r="E54" s="14">
        <f>IF(_xlfn.XLOOKUP($A54,Firm_Info!$A$2:$A$12,Firm_Info!$C$2:$C$12)="Treated",1,IF(_xlfn.XLOOKUP($A54,Firm_Info!$A$2:$A$12,Firm_Info!$C$2:$C$12)="Control",0,""))</f>
        <v>1</v>
      </c>
      <c r="F54" s="14">
        <f>IFERROR(_xlfn.XLOOKUP($A54,Firm_Info!$A$2:$A$11,Firm_Info!$D$2:$D$11),"")</f>
        <v>1</v>
      </c>
      <c r="G54" s="14">
        <f>IF($F54="","",IF($B54&gt;=SUMIFS(Firm_Info!$F$2:$F$11,Firm_Info!$D$2:$D$11,$F54,Firm_Info!$C$2:$C$11,"Treated"),1,0))</f>
        <v>0</v>
      </c>
      <c r="H54" s="14">
        <f t="shared" si="1"/>
        <v>0</v>
      </c>
      <c r="I54" s="14">
        <f>IF($F54="","",MOD(ROW()-2,624)-INDEX(Parallel_Trends!$F$5:$F$14,MATCH($A54,Parallel_Trends!$A$5:$A$14,0)))</f>
        <v>-219</v>
      </c>
    </row>
    <row r="55" spans="1:9" x14ac:dyDescent="0.45">
      <c r="A55" t="s">
        <v>8</v>
      </c>
      <c r="B55" s="1">
        <f>Raw_Prices!A56</f>
        <v>45006</v>
      </c>
      <c r="C55" s="12">
        <f>Raw_Prices!E56</f>
        <v>202.16</v>
      </c>
      <c r="D55" s="13">
        <f t="shared" si="0"/>
        <v>2.1990799251807358E-2</v>
      </c>
      <c r="E55" s="14">
        <f>IF(_xlfn.XLOOKUP($A55,Firm_Info!$A$2:$A$12,Firm_Info!$C$2:$C$12)="Treated",1,IF(_xlfn.XLOOKUP($A55,Firm_Info!$A$2:$A$12,Firm_Info!$C$2:$C$12)="Control",0,""))</f>
        <v>1</v>
      </c>
      <c r="F55" s="14">
        <f>IFERROR(_xlfn.XLOOKUP($A55,Firm_Info!$A$2:$A$11,Firm_Info!$D$2:$D$11),"")</f>
        <v>1</v>
      </c>
      <c r="G55" s="14">
        <f>IF($F55="","",IF($B55&gt;=SUMIFS(Firm_Info!$F$2:$F$11,Firm_Info!$D$2:$D$11,$F55,Firm_Info!$C$2:$C$11,"Treated"),1,0))</f>
        <v>0</v>
      </c>
      <c r="H55" s="14">
        <f t="shared" si="1"/>
        <v>0</v>
      </c>
      <c r="I55" s="14">
        <f>IF($F55="","",MOD(ROW()-2,624)-INDEX(Parallel_Trends!$F$5:$F$14,MATCH($A55,Parallel_Trends!$A$5:$A$14,0)))</f>
        <v>-218</v>
      </c>
    </row>
    <row r="56" spans="1:9" x14ac:dyDescent="0.45">
      <c r="A56" t="s">
        <v>8</v>
      </c>
      <c r="B56" s="1">
        <f>Raw_Prices!A57</f>
        <v>45007</v>
      </c>
      <c r="C56" s="12">
        <f>Raw_Prices!E57</f>
        <v>199.81</v>
      </c>
      <c r="D56" s="13">
        <f t="shared" si="0"/>
        <v>-1.1624455876533379E-2</v>
      </c>
      <c r="E56" s="14">
        <f>IF(_xlfn.XLOOKUP($A56,Firm_Info!$A$2:$A$12,Firm_Info!$C$2:$C$12)="Treated",1,IF(_xlfn.XLOOKUP($A56,Firm_Info!$A$2:$A$12,Firm_Info!$C$2:$C$12)="Control",0,""))</f>
        <v>1</v>
      </c>
      <c r="F56" s="14">
        <f>IFERROR(_xlfn.XLOOKUP($A56,Firm_Info!$A$2:$A$11,Firm_Info!$D$2:$D$11),"")</f>
        <v>1</v>
      </c>
      <c r="G56" s="14">
        <f>IF($F56="","",IF($B56&gt;=SUMIFS(Firm_Info!$F$2:$F$11,Firm_Info!$D$2:$D$11,$F56,Firm_Info!$C$2:$C$11,"Treated"),1,0))</f>
        <v>0</v>
      </c>
      <c r="H56" s="14">
        <f t="shared" si="1"/>
        <v>0</v>
      </c>
      <c r="I56" s="14">
        <f>IF($F56="","",MOD(ROW()-2,624)-INDEX(Parallel_Trends!$F$5:$F$14,MATCH($A56,Parallel_Trends!$A$5:$A$14,0)))</f>
        <v>-217</v>
      </c>
    </row>
    <row r="57" spans="1:9" x14ac:dyDescent="0.45">
      <c r="A57" t="s">
        <v>8</v>
      </c>
      <c r="B57" s="1">
        <f>Raw_Prices!A58</f>
        <v>45008</v>
      </c>
      <c r="C57" s="12">
        <f>Raw_Prices!E58</f>
        <v>204.28</v>
      </c>
      <c r="D57" s="13">
        <f t="shared" si="0"/>
        <v>2.2371252690055465E-2</v>
      </c>
      <c r="E57" s="14">
        <f>IF(_xlfn.XLOOKUP($A57,Firm_Info!$A$2:$A$12,Firm_Info!$C$2:$C$12)="Treated",1,IF(_xlfn.XLOOKUP($A57,Firm_Info!$A$2:$A$12,Firm_Info!$C$2:$C$12)="Control",0,""))</f>
        <v>1</v>
      </c>
      <c r="F57" s="14">
        <f>IFERROR(_xlfn.XLOOKUP($A57,Firm_Info!$A$2:$A$11,Firm_Info!$D$2:$D$11),"")</f>
        <v>1</v>
      </c>
      <c r="G57" s="14">
        <f>IF($F57="","",IF($B57&gt;=SUMIFS(Firm_Info!$F$2:$F$11,Firm_Info!$D$2:$D$11,$F57,Firm_Info!$C$2:$C$11,"Treated"),1,0))</f>
        <v>0</v>
      </c>
      <c r="H57" s="14">
        <f t="shared" si="1"/>
        <v>0</v>
      </c>
      <c r="I57" s="14">
        <f>IF($F57="","",MOD(ROW()-2,624)-INDEX(Parallel_Trends!$F$5:$F$14,MATCH($A57,Parallel_Trends!$A$5:$A$14,0)))</f>
        <v>-216</v>
      </c>
    </row>
    <row r="58" spans="1:9" x14ac:dyDescent="0.45">
      <c r="A58" t="s">
        <v>8</v>
      </c>
      <c r="B58" s="1">
        <f>Raw_Prices!A59</f>
        <v>45009</v>
      </c>
      <c r="C58" s="12">
        <f>Raw_Prices!E59</f>
        <v>206.01</v>
      </c>
      <c r="D58" s="13">
        <f t="shared" si="0"/>
        <v>8.4687683571567085E-3</v>
      </c>
      <c r="E58" s="14">
        <f>IF(_xlfn.XLOOKUP($A58,Firm_Info!$A$2:$A$12,Firm_Info!$C$2:$C$12)="Treated",1,IF(_xlfn.XLOOKUP($A58,Firm_Info!$A$2:$A$12,Firm_Info!$C$2:$C$12)="Control",0,""))</f>
        <v>1</v>
      </c>
      <c r="F58" s="14">
        <f>IFERROR(_xlfn.XLOOKUP($A58,Firm_Info!$A$2:$A$11,Firm_Info!$D$2:$D$11),"")</f>
        <v>1</v>
      </c>
      <c r="G58" s="14">
        <f>IF($F58="","",IF($B58&gt;=SUMIFS(Firm_Info!$F$2:$F$11,Firm_Info!$D$2:$D$11,$F58,Firm_Info!$C$2:$C$11,"Treated"),1,0))</f>
        <v>0</v>
      </c>
      <c r="H58" s="14">
        <f t="shared" si="1"/>
        <v>0</v>
      </c>
      <c r="I58" s="14">
        <f>IF($F58="","",MOD(ROW()-2,624)-INDEX(Parallel_Trends!$F$5:$F$14,MATCH($A58,Parallel_Trends!$A$5:$A$14,0)))</f>
        <v>-215</v>
      </c>
    </row>
    <row r="59" spans="1:9" x14ac:dyDescent="0.45">
      <c r="A59" t="s">
        <v>8</v>
      </c>
      <c r="B59" s="1">
        <f>Raw_Prices!A60</f>
        <v>45012</v>
      </c>
      <c r="C59" s="12">
        <f>Raw_Prices!E60</f>
        <v>202.84</v>
      </c>
      <c r="D59" s="13">
        <f t="shared" si="0"/>
        <v>-1.5387602543565748E-2</v>
      </c>
      <c r="E59" s="14">
        <f>IF(_xlfn.XLOOKUP($A59,Firm_Info!$A$2:$A$12,Firm_Info!$C$2:$C$12)="Treated",1,IF(_xlfn.XLOOKUP($A59,Firm_Info!$A$2:$A$12,Firm_Info!$C$2:$C$12)="Control",0,""))</f>
        <v>1</v>
      </c>
      <c r="F59" s="14">
        <f>IFERROR(_xlfn.XLOOKUP($A59,Firm_Info!$A$2:$A$11,Firm_Info!$D$2:$D$11),"")</f>
        <v>1</v>
      </c>
      <c r="G59" s="14">
        <f>IF($F59="","",IF($B59&gt;=SUMIFS(Firm_Info!$F$2:$F$11,Firm_Info!$D$2:$D$11,$F59,Firm_Info!$C$2:$C$11,"Treated"),1,0))</f>
        <v>0</v>
      </c>
      <c r="H59" s="14">
        <f t="shared" si="1"/>
        <v>0</v>
      </c>
      <c r="I59" s="14">
        <f>IF($F59="","",MOD(ROW()-2,624)-INDEX(Parallel_Trends!$F$5:$F$14,MATCH($A59,Parallel_Trends!$A$5:$A$14,0)))</f>
        <v>-214</v>
      </c>
    </row>
    <row r="60" spans="1:9" x14ac:dyDescent="0.45">
      <c r="A60" t="s">
        <v>8</v>
      </c>
      <c r="B60" s="1">
        <f>Raw_Prices!A61</f>
        <v>45013</v>
      </c>
      <c r="C60" s="12">
        <f>Raw_Prices!E61</f>
        <v>200.68</v>
      </c>
      <c r="D60" s="13">
        <f t="shared" si="0"/>
        <v>-1.0648787221455347E-2</v>
      </c>
      <c r="E60" s="14">
        <f>IF(_xlfn.XLOOKUP($A60,Firm_Info!$A$2:$A$12,Firm_Info!$C$2:$C$12)="Treated",1,IF(_xlfn.XLOOKUP($A60,Firm_Info!$A$2:$A$12,Firm_Info!$C$2:$C$12)="Control",0,""))</f>
        <v>1</v>
      </c>
      <c r="F60" s="14">
        <f>IFERROR(_xlfn.XLOOKUP($A60,Firm_Info!$A$2:$A$11,Firm_Info!$D$2:$D$11),"")</f>
        <v>1</v>
      </c>
      <c r="G60" s="14">
        <f>IF($F60="","",IF($B60&gt;=SUMIFS(Firm_Info!$F$2:$F$11,Firm_Info!$D$2:$D$11,$F60,Firm_Info!$C$2:$C$11,"Treated"),1,0))</f>
        <v>0</v>
      </c>
      <c r="H60" s="14">
        <f t="shared" si="1"/>
        <v>0</v>
      </c>
      <c r="I60" s="14">
        <f>IF($F60="","",MOD(ROW()-2,624)-INDEX(Parallel_Trends!$F$5:$F$14,MATCH($A60,Parallel_Trends!$A$5:$A$14,0)))</f>
        <v>-213</v>
      </c>
    </row>
    <row r="61" spans="1:9" x14ac:dyDescent="0.45">
      <c r="A61" t="s">
        <v>8</v>
      </c>
      <c r="B61" s="1">
        <f>Raw_Prices!A62</f>
        <v>45014</v>
      </c>
      <c r="C61" s="12">
        <f>Raw_Prices!E62</f>
        <v>205.35</v>
      </c>
      <c r="D61" s="13">
        <f t="shared" si="0"/>
        <v>2.3270879011361378E-2</v>
      </c>
      <c r="E61" s="14">
        <f>IF(_xlfn.XLOOKUP($A61,Firm_Info!$A$2:$A$12,Firm_Info!$C$2:$C$12)="Treated",1,IF(_xlfn.XLOOKUP($A61,Firm_Info!$A$2:$A$12,Firm_Info!$C$2:$C$12)="Control",0,""))</f>
        <v>1</v>
      </c>
      <c r="F61" s="14">
        <f>IFERROR(_xlfn.XLOOKUP($A61,Firm_Info!$A$2:$A$11,Firm_Info!$D$2:$D$11),"")</f>
        <v>1</v>
      </c>
      <c r="G61" s="14">
        <f>IF($F61="","",IF($B61&gt;=SUMIFS(Firm_Info!$F$2:$F$11,Firm_Info!$D$2:$D$11,$F61,Firm_Info!$C$2:$C$11,"Treated"),1,0))</f>
        <v>0</v>
      </c>
      <c r="H61" s="14">
        <f t="shared" si="1"/>
        <v>0</v>
      </c>
      <c r="I61" s="14">
        <f>IF($F61="","",MOD(ROW()-2,624)-INDEX(Parallel_Trends!$F$5:$F$14,MATCH($A61,Parallel_Trends!$A$5:$A$14,0)))</f>
        <v>-212</v>
      </c>
    </row>
    <row r="62" spans="1:9" x14ac:dyDescent="0.45">
      <c r="A62" t="s">
        <v>8</v>
      </c>
      <c r="B62" s="1">
        <f>Raw_Prices!A63</f>
        <v>45015</v>
      </c>
      <c r="C62" s="12">
        <f>Raw_Prices!E63</f>
        <v>207.84</v>
      </c>
      <c r="D62" s="13">
        <f t="shared" si="0"/>
        <v>1.212563915266629E-2</v>
      </c>
      <c r="E62" s="14">
        <f>IF(_xlfn.XLOOKUP($A62,Firm_Info!$A$2:$A$12,Firm_Info!$C$2:$C$12)="Treated",1,IF(_xlfn.XLOOKUP($A62,Firm_Info!$A$2:$A$12,Firm_Info!$C$2:$C$12)="Control",0,""))</f>
        <v>1</v>
      </c>
      <c r="F62" s="14">
        <f>IFERROR(_xlfn.XLOOKUP($A62,Firm_Info!$A$2:$A$11,Firm_Info!$D$2:$D$11),"")</f>
        <v>1</v>
      </c>
      <c r="G62" s="14">
        <f>IF($F62="","",IF($B62&gt;=SUMIFS(Firm_Info!$F$2:$F$11,Firm_Info!$D$2:$D$11,$F62,Firm_Info!$C$2:$C$11,"Treated"),1,0))</f>
        <v>0</v>
      </c>
      <c r="H62" s="14">
        <f t="shared" si="1"/>
        <v>0</v>
      </c>
      <c r="I62" s="14">
        <f>IF($F62="","",MOD(ROW()-2,624)-INDEX(Parallel_Trends!$F$5:$F$14,MATCH($A62,Parallel_Trends!$A$5:$A$14,0)))</f>
        <v>-211</v>
      </c>
    </row>
    <row r="63" spans="1:9" x14ac:dyDescent="0.45">
      <c r="A63" t="s">
        <v>8</v>
      </c>
      <c r="B63" s="1">
        <f>Raw_Prices!A64</f>
        <v>45016</v>
      </c>
      <c r="C63" s="12">
        <f>Raw_Prices!E64</f>
        <v>211.94</v>
      </c>
      <c r="D63" s="13">
        <f t="shared" si="0"/>
        <v>1.9726712856042994E-2</v>
      </c>
      <c r="E63" s="14">
        <f>IF(_xlfn.XLOOKUP($A63,Firm_Info!$A$2:$A$12,Firm_Info!$C$2:$C$12)="Treated",1,IF(_xlfn.XLOOKUP($A63,Firm_Info!$A$2:$A$12,Firm_Info!$C$2:$C$12)="Control",0,""))</f>
        <v>1</v>
      </c>
      <c r="F63" s="14">
        <f>IFERROR(_xlfn.XLOOKUP($A63,Firm_Info!$A$2:$A$11,Firm_Info!$D$2:$D$11),"")</f>
        <v>1</v>
      </c>
      <c r="G63" s="14">
        <f>IF($F63="","",IF($B63&gt;=SUMIFS(Firm_Info!$F$2:$F$11,Firm_Info!$D$2:$D$11,$F63,Firm_Info!$C$2:$C$11,"Treated"),1,0))</f>
        <v>0</v>
      </c>
      <c r="H63" s="14">
        <f t="shared" si="1"/>
        <v>0</v>
      </c>
      <c r="I63" s="14">
        <f>IF($F63="","",MOD(ROW()-2,624)-INDEX(Parallel_Trends!$F$5:$F$14,MATCH($A63,Parallel_Trends!$A$5:$A$14,0)))</f>
        <v>-210</v>
      </c>
    </row>
    <row r="64" spans="1:9" x14ac:dyDescent="0.45">
      <c r="A64" t="s">
        <v>8</v>
      </c>
      <c r="B64" s="1">
        <f>Raw_Prices!A65</f>
        <v>45019</v>
      </c>
      <c r="C64" s="12">
        <f>Raw_Prices!E65</f>
        <v>213.07</v>
      </c>
      <c r="D64" s="13">
        <f t="shared" si="0"/>
        <v>5.3316976502784108E-3</v>
      </c>
      <c r="E64" s="14">
        <f>IF(_xlfn.XLOOKUP($A64,Firm_Info!$A$2:$A$12,Firm_Info!$C$2:$C$12)="Treated",1,IF(_xlfn.XLOOKUP($A64,Firm_Info!$A$2:$A$12,Firm_Info!$C$2:$C$12)="Control",0,""))</f>
        <v>1</v>
      </c>
      <c r="F64" s="14">
        <f>IFERROR(_xlfn.XLOOKUP($A64,Firm_Info!$A$2:$A$11,Firm_Info!$D$2:$D$11),"")</f>
        <v>1</v>
      </c>
      <c r="G64" s="14">
        <f>IF($F64="","",IF($B64&gt;=SUMIFS(Firm_Info!$F$2:$F$11,Firm_Info!$D$2:$D$11,$F64,Firm_Info!$C$2:$C$11,"Treated"),1,0))</f>
        <v>0</v>
      </c>
      <c r="H64" s="14">
        <f t="shared" si="1"/>
        <v>0</v>
      </c>
      <c r="I64" s="14">
        <f>IF($F64="","",MOD(ROW()-2,624)-INDEX(Parallel_Trends!$F$5:$F$14,MATCH($A64,Parallel_Trends!$A$5:$A$14,0)))</f>
        <v>-209</v>
      </c>
    </row>
    <row r="65" spans="1:9" x14ac:dyDescent="0.45">
      <c r="A65" t="s">
        <v>8</v>
      </c>
      <c r="B65" s="1">
        <f>Raw_Prices!A66</f>
        <v>45020</v>
      </c>
      <c r="C65" s="12">
        <f>Raw_Prices!E66</f>
        <v>214.72</v>
      </c>
      <c r="D65" s="13">
        <f t="shared" si="0"/>
        <v>7.7439339184306455E-3</v>
      </c>
      <c r="E65" s="14">
        <f>IF(_xlfn.XLOOKUP($A65,Firm_Info!$A$2:$A$12,Firm_Info!$C$2:$C$12)="Treated",1,IF(_xlfn.XLOOKUP($A65,Firm_Info!$A$2:$A$12,Firm_Info!$C$2:$C$12)="Control",0,""))</f>
        <v>1</v>
      </c>
      <c r="F65" s="14">
        <f>IFERROR(_xlfn.XLOOKUP($A65,Firm_Info!$A$2:$A$11,Firm_Info!$D$2:$D$11),"")</f>
        <v>1</v>
      </c>
      <c r="G65" s="14">
        <f>IF($F65="","",IF($B65&gt;=SUMIFS(Firm_Info!$F$2:$F$11,Firm_Info!$D$2:$D$11,$F65,Firm_Info!$C$2:$C$11,"Treated"),1,0))</f>
        <v>0</v>
      </c>
      <c r="H65" s="14">
        <f t="shared" si="1"/>
        <v>0</v>
      </c>
      <c r="I65" s="14">
        <f>IF($F65="","",MOD(ROW()-2,624)-INDEX(Parallel_Trends!$F$5:$F$14,MATCH($A65,Parallel_Trends!$A$5:$A$14,0)))</f>
        <v>-208</v>
      </c>
    </row>
    <row r="66" spans="1:9" x14ac:dyDescent="0.45">
      <c r="A66" t="s">
        <v>8</v>
      </c>
      <c r="B66" s="1">
        <f>Raw_Prices!A67</f>
        <v>45021</v>
      </c>
      <c r="C66" s="12">
        <f>Raw_Prices!E67</f>
        <v>211.48</v>
      </c>
      <c r="D66" s="13">
        <f t="shared" si="0"/>
        <v>-1.5089418777943453E-2</v>
      </c>
      <c r="E66" s="14">
        <f>IF(_xlfn.XLOOKUP($A66,Firm_Info!$A$2:$A$12,Firm_Info!$C$2:$C$12)="Treated",1,IF(_xlfn.XLOOKUP($A66,Firm_Info!$A$2:$A$12,Firm_Info!$C$2:$C$12)="Control",0,""))</f>
        <v>1</v>
      </c>
      <c r="F66" s="14">
        <f>IFERROR(_xlfn.XLOOKUP($A66,Firm_Info!$A$2:$A$11,Firm_Info!$D$2:$D$11),"")</f>
        <v>1</v>
      </c>
      <c r="G66" s="14">
        <f>IF($F66="","",IF($B66&gt;=SUMIFS(Firm_Info!$F$2:$F$11,Firm_Info!$D$2:$D$11,$F66,Firm_Info!$C$2:$C$11,"Treated"),1,0))</f>
        <v>0</v>
      </c>
      <c r="H66" s="14">
        <f t="shared" si="1"/>
        <v>0</v>
      </c>
      <c r="I66" s="14">
        <f>IF($F66="","",MOD(ROW()-2,624)-INDEX(Parallel_Trends!$F$5:$F$14,MATCH($A66,Parallel_Trends!$A$5:$A$14,0)))</f>
        <v>-207</v>
      </c>
    </row>
    <row r="67" spans="1:9" x14ac:dyDescent="0.45">
      <c r="A67" t="s">
        <v>8</v>
      </c>
      <c r="B67" s="1">
        <f>Raw_Prices!A68</f>
        <v>45022</v>
      </c>
      <c r="C67" s="12">
        <f>Raw_Prices!E68</f>
        <v>216.1</v>
      </c>
      <c r="D67" s="13">
        <f t="shared" si="0"/>
        <v>2.1846037450349964E-2</v>
      </c>
      <c r="E67" s="14">
        <f>IF(_xlfn.XLOOKUP($A67,Firm_Info!$A$2:$A$12,Firm_Info!$C$2:$C$12)="Treated",1,IF(_xlfn.XLOOKUP($A67,Firm_Info!$A$2:$A$12,Firm_Info!$C$2:$C$12)="Control",0,""))</f>
        <v>1</v>
      </c>
      <c r="F67" s="14">
        <f>IFERROR(_xlfn.XLOOKUP($A67,Firm_Info!$A$2:$A$11,Firm_Info!$D$2:$D$11),"")</f>
        <v>1</v>
      </c>
      <c r="G67" s="14">
        <f>IF($F67="","",IF($B67&gt;=SUMIFS(Firm_Info!$F$2:$F$11,Firm_Info!$D$2:$D$11,$F67,Firm_Info!$C$2:$C$11,"Treated"),1,0))</f>
        <v>0</v>
      </c>
      <c r="H67" s="14">
        <f t="shared" si="1"/>
        <v>0</v>
      </c>
      <c r="I67" s="14">
        <f>IF($F67="","",MOD(ROW()-2,624)-INDEX(Parallel_Trends!$F$5:$F$14,MATCH($A67,Parallel_Trends!$A$5:$A$14,0)))</f>
        <v>-206</v>
      </c>
    </row>
    <row r="68" spans="1:9" x14ac:dyDescent="0.45">
      <c r="A68" t="s">
        <v>8</v>
      </c>
      <c r="B68" s="1">
        <f>Raw_Prices!A69</f>
        <v>45026</v>
      </c>
      <c r="C68" s="12">
        <f>Raw_Prices!E69</f>
        <v>214.75</v>
      </c>
      <c r="D68" s="13">
        <f t="shared" ref="D68:D131" si="2">C68/C67-1</f>
        <v>-6.2471078204534569E-3</v>
      </c>
      <c r="E68" s="14">
        <f>IF(_xlfn.XLOOKUP($A68,Firm_Info!$A$2:$A$12,Firm_Info!$C$2:$C$12)="Treated",1,IF(_xlfn.XLOOKUP($A68,Firm_Info!$A$2:$A$12,Firm_Info!$C$2:$C$12)="Control",0,""))</f>
        <v>1</v>
      </c>
      <c r="F68" s="14">
        <f>IFERROR(_xlfn.XLOOKUP($A68,Firm_Info!$A$2:$A$11,Firm_Info!$D$2:$D$11),"")</f>
        <v>1</v>
      </c>
      <c r="G68" s="14">
        <f>IF($F68="","",IF($B68&gt;=SUMIFS(Firm_Info!$F$2:$F$11,Firm_Info!$D$2:$D$11,$F68,Firm_Info!$C$2:$C$11,"Treated"),1,0))</f>
        <v>0</v>
      </c>
      <c r="H68" s="14">
        <f t="shared" ref="H68:H131" si="3">IF($F68="","",$E68*$G68)</f>
        <v>0</v>
      </c>
      <c r="I68" s="14">
        <f>IF($F68="","",MOD(ROW()-2,624)-INDEX(Parallel_Trends!$F$5:$F$14,MATCH($A68,Parallel_Trends!$A$5:$A$14,0)))</f>
        <v>-205</v>
      </c>
    </row>
    <row r="69" spans="1:9" x14ac:dyDescent="0.45">
      <c r="A69" t="s">
        <v>8</v>
      </c>
      <c r="B69" s="1">
        <f>Raw_Prices!A70</f>
        <v>45027</v>
      </c>
      <c r="C69" s="12">
        <f>Raw_Prices!E70</f>
        <v>213.85</v>
      </c>
      <c r="D69" s="13">
        <f t="shared" si="2"/>
        <v>-4.1909196740396171E-3</v>
      </c>
      <c r="E69" s="14">
        <f>IF(_xlfn.XLOOKUP($A69,Firm_Info!$A$2:$A$12,Firm_Info!$C$2:$C$12)="Treated",1,IF(_xlfn.XLOOKUP($A69,Firm_Info!$A$2:$A$12,Firm_Info!$C$2:$C$12)="Control",0,""))</f>
        <v>1</v>
      </c>
      <c r="F69" s="14">
        <f>IFERROR(_xlfn.XLOOKUP($A69,Firm_Info!$A$2:$A$11,Firm_Info!$D$2:$D$11),"")</f>
        <v>1</v>
      </c>
      <c r="G69" s="14">
        <f>IF($F69="","",IF($B69&gt;=SUMIFS(Firm_Info!$F$2:$F$11,Firm_Info!$D$2:$D$11,$F69,Firm_Info!$C$2:$C$11,"Treated"),1,0))</f>
        <v>0</v>
      </c>
      <c r="H69" s="14">
        <f t="shared" si="3"/>
        <v>0</v>
      </c>
      <c r="I69" s="14">
        <f>IF($F69="","",MOD(ROW()-2,624)-INDEX(Parallel_Trends!$F$5:$F$14,MATCH($A69,Parallel_Trends!$A$5:$A$14,0)))</f>
        <v>-204</v>
      </c>
    </row>
    <row r="70" spans="1:9" x14ac:dyDescent="0.45">
      <c r="A70" t="s">
        <v>8</v>
      </c>
      <c r="B70" s="1">
        <f>Raw_Prices!A71</f>
        <v>45028</v>
      </c>
      <c r="C70" s="12">
        <f>Raw_Prices!E71</f>
        <v>214</v>
      </c>
      <c r="D70" s="13">
        <f t="shared" si="2"/>
        <v>7.0142623334112919E-4</v>
      </c>
      <c r="E70" s="14">
        <f>IF(_xlfn.XLOOKUP($A70,Firm_Info!$A$2:$A$12,Firm_Info!$C$2:$C$12)="Treated",1,IF(_xlfn.XLOOKUP($A70,Firm_Info!$A$2:$A$12,Firm_Info!$C$2:$C$12)="Control",0,""))</f>
        <v>1</v>
      </c>
      <c r="F70" s="14">
        <f>IFERROR(_xlfn.XLOOKUP($A70,Firm_Info!$A$2:$A$11,Firm_Info!$D$2:$D$11),"")</f>
        <v>1</v>
      </c>
      <c r="G70" s="14">
        <f>IF($F70="","",IF($B70&gt;=SUMIFS(Firm_Info!$F$2:$F$11,Firm_Info!$D$2:$D$11,$F70,Firm_Info!$C$2:$C$11,"Treated"),1,0))</f>
        <v>0</v>
      </c>
      <c r="H70" s="14">
        <f t="shared" si="3"/>
        <v>0</v>
      </c>
      <c r="I70" s="14">
        <f>IF($F70="","",MOD(ROW()-2,624)-INDEX(Parallel_Trends!$F$5:$F$14,MATCH($A70,Parallel_Trends!$A$5:$A$14,0)))</f>
        <v>-203</v>
      </c>
    </row>
    <row r="71" spans="1:9" x14ac:dyDescent="0.45">
      <c r="A71" t="s">
        <v>8</v>
      </c>
      <c r="B71" s="1">
        <f>Raw_Prices!A72</f>
        <v>45029</v>
      </c>
      <c r="C71" s="12">
        <f>Raw_Prices!E72</f>
        <v>220.35</v>
      </c>
      <c r="D71" s="13">
        <f t="shared" si="2"/>
        <v>2.9672897196261649E-2</v>
      </c>
      <c r="E71" s="14">
        <f>IF(_xlfn.XLOOKUP($A71,Firm_Info!$A$2:$A$12,Firm_Info!$C$2:$C$12)="Treated",1,IF(_xlfn.XLOOKUP($A71,Firm_Info!$A$2:$A$12,Firm_Info!$C$2:$C$12)="Control",0,""))</f>
        <v>1</v>
      </c>
      <c r="F71" s="14">
        <f>IFERROR(_xlfn.XLOOKUP($A71,Firm_Info!$A$2:$A$11,Firm_Info!$D$2:$D$11),"")</f>
        <v>1</v>
      </c>
      <c r="G71" s="14">
        <f>IF($F71="","",IF($B71&gt;=SUMIFS(Firm_Info!$F$2:$F$11,Firm_Info!$D$2:$D$11,$F71,Firm_Info!$C$2:$C$11,"Treated"),1,0))</f>
        <v>0</v>
      </c>
      <c r="H71" s="14">
        <f t="shared" si="3"/>
        <v>0</v>
      </c>
      <c r="I71" s="14">
        <f>IF($F71="","",MOD(ROW()-2,624)-INDEX(Parallel_Trends!$F$5:$F$14,MATCH($A71,Parallel_Trends!$A$5:$A$14,0)))</f>
        <v>-202</v>
      </c>
    </row>
    <row r="72" spans="1:9" x14ac:dyDescent="0.45">
      <c r="A72" t="s">
        <v>8</v>
      </c>
      <c r="B72" s="1">
        <f>Raw_Prices!A73</f>
        <v>45030</v>
      </c>
      <c r="C72" s="12">
        <f>Raw_Prices!E73</f>
        <v>221.49</v>
      </c>
      <c r="D72" s="13">
        <f t="shared" si="2"/>
        <v>5.1735874744724963E-3</v>
      </c>
      <c r="E72" s="14">
        <f>IF(_xlfn.XLOOKUP($A72,Firm_Info!$A$2:$A$12,Firm_Info!$C$2:$C$12)="Treated",1,IF(_xlfn.XLOOKUP($A72,Firm_Info!$A$2:$A$12,Firm_Info!$C$2:$C$12)="Control",0,""))</f>
        <v>1</v>
      </c>
      <c r="F72" s="14">
        <f>IFERROR(_xlfn.XLOOKUP($A72,Firm_Info!$A$2:$A$11,Firm_Info!$D$2:$D$11),"")</f>
        <v>1</v>
      </c>
      <c r="G72" s="14">
        <f>IF($F72="","",IF($B72&gt;=SUMIFS(Firm_Info!$F$2:$F$11,Firm_Info!$D$2:$D$11,$F72,Firm_Info!$C$2:$C$11,"Treated"),1,0))</f>
        <v>0</v>
      </c>
      <c r="H72" s="14">
        <f t="shared" si="3"/>
        <v>0</v>
      </c>
      <c r="I72" s="14">
        <f>IF($F72="","",MOD(ROW()-2,624)-INDEX(Parallel_Trends!$F$5:$F$14,MATCH($A72,Parallel_Trends!$A$5:$A$14,0)))</f>
        <v>-201</v>
      </c>
    </row>
    <row r="73" spans="1:9" x14ac:dyDescent="0.45">
      <c r="A73" t="s">
        <v>8</v>
      </c>
      <c r="B73" s="1">
        <f>Raw_Prices!A74</f>
        <v>45033</v>
      </c>
      <c r="C73" s="12">
        <f>Raw_Prices!E74</f>
        <v>218.86</v>
      </c>
      <c r="D73" s="13">
        <f t="shared" si="2"/>
        <v>-1.1874125242674616E-2</v>
      </c>
      <c r="E73" s="14">
        <f>IF(_xlfn.XLOOKUP($A73,Firm_Info!$A$2:$A$12,Firm_Info!$C$2:$C$12)="Treated",1,IF(_xlfn.XLOOKUP($A73,Firm_Info!$A$2:$A$12,Firm_Info!$C$2:$C$12)="Control",0,""))</f>
        <v>1</v>
      </c>
      <c r="F73" s="14">
        <f>IFERROR(_xlfn.XLOOKUP($A73,Firm_Info!$A$2:$A$11,Firm_Info!$D$2:$D$11),"")</f>
        <v>1</v>
      </c>
      <c r="G73" s="14">
        <f>IF($F73="","",IF($B73&gt;=SUMIFS(Firm_Info!$F$2:$F$11,Firm_Info!$D$2:$D$11,$F73,Firm_Info!$C$2:$C$11,"Treated"),1,0))</f>
        <v>0</v>
      </c>
      <c r="H73" s="14">
        <f t="shared" si="3"/>
        <v>0</v>
      </c>
      <c r="I73" s="14">
        <f>IF($F73="","",MOD(ROW()-2,624)-INDEX(Parallel_Trends!$F$5:$F$14,MATCH($A73,Parallel_Trends!$A$5:$A$14,0)))</f>
        <v>-200</v>
      </c>
    </row>
    <row r="74" spans="1:9" x14ac:dyDescent="0.45">
      <c r="A74" t="s">
        <v>8</v>
      </c>
      <c r="B74" s="1">
        <f>Raw_Prices!A75</f>
        <v>45034</v>
      </c>
      <c r="C74" s="12">
        <f>Raw_Prices!E75</f>
        <v>217.89</v>
      </c>
      <c r="D74" s="13">
        <f t="shared" si="2"/>
        <v>-4.4320570227543987E-3</v>
      </c>
      <c r="E74" s="14">
        <f>IF(_xlfn.XLOOKUP($A74,Firm_Info!$A$2:$A$12,Firm_Info!$C$2:$C$12)="Treated",1,IF(_xlfn.XLOOKUP($A74,Firm_Info!$A$2:$A$12,Firm_Info!$C$2:$C$12)="Control",0,""))</f>
        <v>1</v>
      </c>
      <c r="F74" s="14">
        <f>IFERROR(_xlfn.XLOOKUP($A74,Firm_Info!$A$2:$A$11,Firm_Info!$D$2:$D$11),"")</f>
        <v>1</v>
      </c>
      <c r="G74" s="14">
        <f>IF($F74="","",IF($B74&gt;=SUMIFS(Firm_Info!$F$2:$F$11,Firm_Info!$D$2:$D$11,$F74,Firm_Info!$C$2:$C$11,"Treated"),1,0))</f>
        <v>0</v>
      </c>
      <c r="H74" s="14">
        <f t="shared" si="3"/>
        <v>0</v>
      </c>
      <c r="I74" s="14">
        <f>IF($F74="","",MOD(ROW()-2,624)-INDEX(Parallel_Trends!$F$5:$F$14,MATCH($A74,Parallel_Trends!$A$5:$A$14,0)))</f>
        <v>-199</v>
      </c>
    </row>
    <row r="75" spans="1:9" x14ac:dyDescent="0.45">
      <c r="A75" t="s">
        <v>8</v>
      </c>
      <c r="B75" s="1">
        <f>Raw_Prices!A76</f>
        <v>45035</v>
      </c>
      <c r="C75" s="12">
        <f>Raw_Prices!E76</f>
        <v>215.7</v>
      </c>
      <c r="D75" s="13">
        <f t="shared" si="2"/>
        <v>-1.0050943136444945E-2</v>
      </c>
      <c r="E75" s="14">
        <f>IF(_xlfn.XLOOKUP($A75,Firm_Info!$A$2:$A$12,Firm_Info!$C$2:$C$12)="Treated",1,IF(_xlfn.XLOOKUP($A75,Firm_Info!$A$2:$A$12,Firm_Info!$C$2:$C$12)="Control",0,""))</f>
        <v>1</v>
      </c>
      <c r="F75" s="14">
        <f>IFERROR(_xlfn.XLOOKUP($A75,Firm_Info!$A$2:$A$11,Firm_Info!$D$2:$D$11),"")</f>
        <v>1</v>
      </c>
      <c r="G75" s="14">
        <f>IF($F75="","",IF($B75&gt;=SUMIFS(Firm_Info!$F$2:$F$11,Firm_Info!$D$2:$D$11,$F75,Firm_Info!$C$2:$C$11,"Treated"),1,0))</f>
        <v>0</v>
      </c>
      <c r="H75" s="14">
        <f t="shared" si="3"/>
        <v>0</v>
      </c>
      <c r="I75" s="14">
        <f>IF($F75="","",MOD(ROW()-2,624)-INDEX(Parallel_Trends!$F$5:$F$14,MATCH($A75,Parallel_Trends!$A$5:$A$14,0)))</f>
        <v>-198</v>
      </c>
    </row>
    <row r="76" spans="1:9" x14ac:dyDescent="0.45">
      <c r="A76" t="s">
        <v>8</v>
      </c>
      <c r="B76" s="1">
        <f>Raw_Prices!A77</f>
        <v>45036</v>
      </c>
      <c r="C76" s="12">
        <f>Raw_Prices!E77</f>
        <v>213.07</v>
      </c>
      <c r="D76" s="13">
        <f t="shared" si="2"/>
        <v>-1.2192860454334653E-2</v>
      </c>
      <c r="E76" s="14">
        <f>IF(_xlfn.XLOOKUP($A76,Firm_Info!$A$2:$A$12,Firm_Info!$C$2:$C$12)="Treated",1,IF(_xlfn.XLOOKUP($A76,Firm_Info!$A$2:$A$12,Firm_Info!$C$2:$C$12)="Control",0,""))</f>
        <v>1</v>
      </c>
      <c r="F76" s="14">
        <f>IFERROR(_xlfn.XLOOKUP($A76,Firm_Info!$A$2:$A$11,Firm_Info!$D$2:$D$11),"")</f>
        <v>1</v>
      </c>
      <c r="G76" s="14">
        <f>IF($F76="","",IF($B76&gt;=SUMIFS(Firm_Info!$F$2:$F$11,Firm_Info!$D$2:$D$11,$F76,Firm_Info!$C$2:$C$11,"Treated"),1,0))</f>
        <v>0</v>
      </c>
      <c r="H76" s="14">
        <f t="shared" si="3"/>
        <v>0</v>
      </c>
      <c r="I76" s="14">
        <f>IF($F76="","",MOD(ROW()-2,624)-INDEX(Parallel_Trends!$F$5:$F$14,MATCH($A76,Parallel_Trends!$A$5:$A$14,0)))</f>
        <v>-197</v>
      </c>
    </row>
    <row r="77" spans="1:9" x14ac:dyDescent="0.45">
      <c r="A77" t="s">
        <v>8</v>
      </c>
      <c r="B77" s="1">
        <f>Raw_Prices!A78</f>
        <v>45037</v>
      </c>
      <c r="C77" s="12">
        <f>Raw_Prices!E78</f>
        <v>212.89</v>
      </c>
      <c r="D77" s="13">
        <f t="shared" si="2"/>
        <v>-8.4479279110150074E-4</v>
      </c>
      <c r="E77" s="14">
        <f>IF(_xlfn.XLOOKUP($A77,Firm_Info!$A$2:$A$12,Firm_Info!$C$2:$C$12)="Treated",1,IF(_xlfn.XLOOKUP($A77,Firm_Info!$A$2:$A$12,Firm_Info!$C$2:$C$12)="Control",0,""))</f>
        <v>1</v>
      </c>
      <c r="F77" s="14">
        <f>IFERROR(_xlfn.XLOOKUP($A77,Firm_Info!$A$2:$A$11,Firm_Info!$D$2:$D$11),"")</f>
        <v>1</v>
      </c>
      <c r="G77" s="14">
        <f>IF($F77="","",IF($B77&gt;=SUMIFS(Firm_Info!$F$2:$F$11,Firm_Info!$D$2:$D$11,$F77,Firm_Info!$C$2:$C$11,"Treated"),1,0))</f>
        <v>0</v>
      </c>
      <c r="H77" s="14">
        <f t="shared" si="3"/>
        <v>0</v>
      </c>
      <c r="I77" s="14">
        <f>IF($F77="","",MOD(ROW()-2,624)-INDEX(Parallel_Trends!$F$5:$F$14,MATCH($A77,Parallel_Trends!$A$5:$A$14,0)))</f>
        <v>-196</v>
      </c>
    </row>
    <row r="78" spans="1:9" x14ac:dyDescent="0.45">
      <c r="A78" t="s">
        <v>8</v>
      </c>
      <c r="B78" s="1">
        <f>Raw_Prices!A79</f>
        <v>45040</v>
      </c>
      <c r="C78" s="12">
        <f>Raw_Prices!E79</f>
        <v>212.79</v>
      </c>
      <c r="D78" s="13">
        <f t="shared" si="2"/>
        <v>-4.6972614965468118E-4</v>
      </c>
      <c r="E78" s="14">
        <f>IF(_xlfn.XLOOKUP($A78,Firm_Info!$A$2:$A$12,Firm_Info!$C$2:$C$12)="Treated",1,IF(_xlfn.XLOOKUP($A78,Firm_Info!$A$2:$A$12,Firm_Info!$C$2:$C$12)="Control",0,""))</f>
        <v>1</v>
      </c>
      <c r="F78" s="14">
        <f>IFERROR(_xlfn.XLOOKUP($A78,Firm_Info!$A$2:$A$11,Firm_Info!$D$2:$D$11),"")</f>
        <v>1</v>
      </c>
      <c r="G78" s="14">
        <f>IF($F78="","",IF($B78&gt;=SUMIFS(Firm_Info!$F$2:$F$11,Firm_Info!$D$2:$D$11,$F78,Firm_Info!$C$2:$C$11,"Treated"),1,0))</f>
        <v>0</v>
      </c>
      <c r="H78" s="14">
        <f t="shared" si="3"/>
        <v>0</v>
      </c>
      <c r="I78" s="14">
        <f>IF($F78="","",MOD(ROW()-2,624)-INDEX(Parallel_Trends!$F$5:$F$14,MATCH($A78,Parallel_Trends!$A$5:$A$14,0)))</f>
        <v>-195</v>
      </c>
    </row>
    <row r="79" spans="1:9" x14ac:dyDescent="0.45">
      <c r="A79" t="s">
        <v>8</v>
      </c>
      <c r="B79" s="1">
        <f>Raw_Prices!A80</f>
        <v>45041</v>
      </c>
      <c r="C79" s="12">
        <f>Raw_Prices!E80</f>
        <v>207.55</v>
      </c>
      <c r="D79" s="13">
        <f t="shared" si="2"/>
        <v>-2.4625217350439321E-2</v>
      </c>
      <c r="E79" s="14">
        <f>IF(_xlfn.XLOOKUP($A79,Firm_Info!$A$2:$A$12,Firm_Info!$C$2:$C$12)="Treated",1,IF(_xlfn.XLOOKUP($A79,Firm_Info!$A$2:$A$12,Firm_Info!$C$2:$C$12)="Control",0,""))</f>
        <v>1</v>
      </c>
      <c r="F79" s="14">
        <f>IFERROR(_xlfn.XLOOKUP($A79,Firm_Info!$A$2:$A$11,Firm_Info!$D$2:$D$11),"")</f>
        <v>1</v>
      </c>
      <c r="G79" s="14">
        <f>IF($F79="","",IF($B79&gt;=SUMIFS(Firm_Info!$F$2:$F$11,Firm_Info!$D$2:$D$11,$F79,Firm_Info!$C$2:$C$11,"Treated"),1,0))</f>
        <v>0</v>
      </c>
      <c r="H79" s="14">
        <f t="shared" si="3"/>
        <v>0</v>
      </c>
      <c r="I79" s="14">
        <f>IF($F79="","",MOD(ROW()-2,624)-INDEX(Parallel_Trends!$F$5:$F$14,MATCH($A79,Parallel_Trends!$A$5:$A$14,0)))</f>
        <v>-194</v>
      </c>
    </row>
    <row r="80" spans="1:9" x14ac:dyDescent="0.45">
      <c r="A80" t="s">
        <v>8</v>
      </c>
      <c r="B80" s="1">
        <f>Raw_Prices!A81</f>
        <v>45042</v>
      </c>
      <c r="C80" s="12">
        <f>Raw_Prices!E81</f>
        <v>209.4</v>
      </c>
      <c r="D80" s="13">
        <f t="shared" si="2"/>
        <v>8.9135148157071242E-3</v>
      </c>
      <c r="E80" s="14">
        <f>IF(_xlfn.XLOOKUP($A80,Firm_Info!$A$2:$A$12,Firm_Info!$C$2:$C$12)="Treated",1,IF(_xlfn.XLOOKUP($A80,Firm_Info!$A$2:$A$12,Firm_Info!$C$2:$C$12)="Control",0,""))</f>
        <v>1</v>
      </c>
      <c r="F80" s="14">
        <f>IFERROR(_xlfn.XLOOKUP($A80,Firm_Info!$A$2:$A$11,Firm_Info!$D$2:$D$11),"")</f>
        <v>1</v>
      </c>
      <c r="G80" s="14">
        <f>IF($F80="","",IF($B80&gt;=SUMIFS(Firm_Info!$F$2:$F$11,Firm_Info!$D$2:$D$11,$F80,Firm_Info!$C$2:$C$11,"Treated"),1,0))</f>
        <v>0</v>
      </c>
      <c r="H80" s="14">
        <f t="shared" si="3"/>
        <v>0</v>
      </c>
      <c r="I80" s="14">
        <f>IF($F80="","",MOD(ROW()-2,624)-INDEX(Parallel_Trends!$F$5:$F$14,MATCH($A80,Parallel_Trends!$A$5:$A$14,0)))</f>
        <v>-193</v>
      </c>
    </row>
    <row r="81" spans="1:9" x14ac:dyDescent="0.45">
      <c r="A81" t="s">
        <v>8</v>
      </c>
      <c r="B81" s="1">
        <f>Raw_Prices!A82</f>
        <v>45043</v>
      </c>
      <c r="C81" s="12">
        <f>Raw_Prices!E82</f>
        <v>238.56</v>
      </c>
      <c r="D81" s="13">
        <f t="shared" si="2"/>
        <v>0.13925501432664755</v>
      </c>
      <c r="E81" s="14">
        <f>IF(_xlfn.XLOOKUP($A81,Firm_Info!$A$2:$A$12,Firm_Info!$C$2:$C$12)="Treated",1,IF(_xlfn.XLOOKUP($A81,Firm_Info!$A$2:$A$12,Firm_Info!$C$2:$C$12)="Control",0,""))</f>
        <v>1</v>
      </c>
      <c r="F81" s="14">
        <f>IFERROR(_xlfn.XLOOKUP($A81,Firm_Info!$A$2:$A$11,Firm_Info!$D$2:$D$11),"")</f>
        <v>1</v>
      </c>
      <c r="G81" s="14">
        <f>IF($F81="","",IF($B81&gt;=SUMIFS(Firm_Info!$F$2:$F$11,Firm_Info!$D$2:$D$11,$F81,Firm_Info!$C$2:$C$11,"Treated"),1,0))</f>
        <v>0</v>
      </c>
      <c r="H81" s="14">
        <f t="shared" si="3"/>
        <v>0</v>
      </c>
      <c r="I81" s="14">
        <f>IF($F81="","",MOD(ROW()-2,624)-INDEX(Parallel_Trends!$F$5:$F$14,MATCH($A81,Parallel_Trends!$A$5:$A$14,0)))</f>
        <v>-192</v>
      </c>
    </row>
    <row r="82" spans="1:9" x14ac:dyDescent="0.45">
      <c r="A82" t="s">
        <v>8</v>
      </c>
      <c r="B82" s="1">
        <f>Raw_Prices!A83</f>
        <v>45044</v>
      </c>
      <c r="C82" s="12">
        <f>Raw_Prices!E83</f>
        <v>240.32</v>
      </c>
      <c r="D82" s="13">
        <f t="shared" si="2"/>
        <v>7.3775989268947129E-3</v>
      </c>
      <c r="E82" s="14">
        <f>IF(_xlfn.XLOOKUP($A82,Firm_Info!$A$2:$A$12,Firm_Info!$C$2:$C$12)="Treated",1,IF(_xlfn.XLOOKUP($A82,Firm_Info!$A$2:$A$12,Firm_Info!$C$2:$C$12)="Control",0,""))</f>
        <v>1</v>
      </c>
      <c r="F82" s="14">
        <f>IFERROR(_xlfn.XLOOKUP($A82,Firm_Info!$A$2:$A$11,Firm_Info!$D$2:$D$11),"")</f>
        <v>1</v>
      </c>
      <c r="G82" s="14">
        <f>IF($F82="","",IF($B82&gt;=SUMIFS(Firm_Info!$F$2:$F$11,Firm_Info!$D$2:$D$11,$F82,Firm_Info!$C$2:$C$11,"Treated"),1,0))</f>
        <v>0</v>
      </c>
      <c r="H82" s="14">
        <f t="shared" si="3"/>
        <v>0</v>
      </c>
      <c r="I82" s="14">
        <f>IF($F82="","",MOD(ROW()-2,624)-INDEX(Parallel_Trends!$F$5:$F$14,MATCH($A82,Parallel_Trends!$A$5:$A$14,0)))</f>
        <v>-191</v>
      </c>
    </row>
    <row r="83" spans="1:9" x14ac:dyDescent="0.45">
      <c r="A83" t="s">
        <v>8</v>
      </c>
      <c r="B83" s="1">
        <f>Raw_Prices!A84</f>
        <v>45047</v>
      </c>
      <c r="C83" s="12">
        <f>Raw_Prices!E84</f>
        <v>243.18</v>
      </c>
      <c r="D83" s="13">
        <f t="shared" si="2"/>
        <v>1.1900798934753709E-2</v>
      </c>
      <c r="E83" s="14">
        <f>IF(_xlfn.XLOOKUP($A83,Firm_Info!$A$2:$A$12,Firm_Info!$C$2:$C$12)="Treated",1,IF(_xlfn.XLOOKUP($A83,Firm_Info!$A$2:$A$12,Firm_Info!$C$2:$C$12)="Control",0,""))</f>
        <v>1</v>
      </c>
      <c r="F83" s="14">
        <f>IFERROR(_xlfn.XLOOKUP($A83,Firm_Info!$A$2:$A$11,Firm_Info!$D$2:$D$11),"")</f>
        <v>1</v>
      </c>
      <c r="G83" s="14">
        <f>IF($F83="","",IF($B83&gt;=SUMIFS(Firm_Info!$F$2:$F$11,Firm_Info!$D$2:$D$11,$F83,Firm_Info!$C$2:$C$11,"Treated"),1,0))</f>
        <v>0</v>
      </c>
      <c r="H83" s="14">
        <f t="shared" si="3"/>
        <v>0</v>
      </c>
      <c r="I83" s="14">
        <f>IF($F83="","",MOD(ROW()-2,624)-INDEX(Parallel_Trends!$F$5:$F$14,MATCH($A83,Parallel_Trends!$A$5:$A$14,0)))</f>
        <v>-190</v>
      </c>
    </row>
    <row r="84" spans="1:9" x14ac:dyDescent="0.45">
      <c r="A84" t="s">
        <v>8</v>
      </c>
      <c r="B84" s="1">
        <f>Raw_Prices!A85</f>
        <v>45048</v>
      </c>
      <c r="C84" s="12">
        <f>Raw_Prices!E85</f>
        <v>239.24</v>
      </c>
      <c r="D84" s="13">
        <f t="shared" si="2"/>
        <v>-1.6201990295254487E-2</v>
      </c>
      <c r="E84" s="14">
        <f>IF(_xlfn.XLOOKUP($A84,Firm_Info!$A$2:$A$12,Firm_Info!$C$2:$C$12)="Treated",1,IF(_xlfn.XLOOKUP($A84,Firm_Info!$A$2:$A$12,Firm_Info!$C$2:$C$12)="Control",0,""))</f>
        <v>1</v>
      </c>
      <c r="F84" s="14">
        <f>IFERROR(_xlfn.XLOOKUP($A84,Firm_Info!$A$2:$A$11,Firm_Info!$D$2:$D$11),"")</f>
        <v>1</v>
      </c>
      <c r="G84" s="14">
        <f>IF($F84="","",IF($B84&gt;=SUMIFS(Firm_Info!$F$2:$F$11,Firm_Info!$D$2:$D$11,$F84,Firm_Info!$C$2:$C$11,"Treated"),1,0))</f>
        <v>0</v>
      </c>
      <c r="H84" s="14">
        <f t="shared" si="3"/>
        <v>0</v>
      </c>
      <c r="I84" s="14">
        <f>IF($F84="","",MOD(ROW()-2,624)-INDEX(Parallel_Trends!$F$5:$F$14,MATCH($A84,Parallel_Trends!$A$5:$A$14,0)))</f>
        <v>-189</v>
      </c>
    </row>
    <row r="85" spans="1:9" x14ac:dyDescent="0.45">
      <c r="A85" t="s">
        <v>8</v>
      </c>
      <c r="B85" s="1">
        <f>Raw_Prices!A86</f>
        <v>45049</v>
      </c>
      <c r="C85" s="12">
        <f>Raw_Prices!E86</f>
        <v>237.03</v>
      </c>
      <c r="D85" s="13">
        <f t="shared" si="2"/>
        <v>-9.2375856880120288E-3</v>
      </c>
      <c r="E85" s="14">
        <f>IF(_xlfn.XLOOKUP($A85,Firm_Info!$A$2:$A$12,Firm_Info!$C$2:$C$12)="Treated",1,IF(_xlfn.XLOOKUP($A85,Firm_Info!$A$2:$A$12,Firm_Info!$C$2:$C$12)="Control",0,""))</f>
        <v>1</v>
      </c>
      <c r="F85" s="14">
        <f>IFERROR(_xlfn.XLOOKUP($A85,Firm_Info!$A$2:$A$11,Firm_Info!$D$2:$D$11),"")</f>
        <v>1</v>
      </c>
      <c r="G85" s="14">
        <f>IF($F85="","",IF($B85&gt;=SUMIFS(Firm_Info!$F$2:$F$11,Firm_Info!$D$2:$D$11,$F85,Firm_Info!$C$2:$C$11,"Treated"),1,0))</f>
        <v>0</v>
      </c>
      <c r="H85" s="14">
        <f t="shared" si="3"/>
        <v>0</v>
      </c>
      <c r="I85" s="14">
        <f>IF($F85="","",MOD(ROW()-2,624)-INDEX(Parallel_Trends!$F$5:$F$14,MATCH($A85,Parallel_Trends!$A$5:$A$14,0)))</f>
        <v>-188</v>
      </c>
    </row>
    <row r="86" spans="1:9" x14ac:dyDescent="0.45">
      <c r="A86" t="s">
        <v>8</v>
      </c>
      <c r="B86" s="1">
        <f>Raw_Prices!A87</f>
        <v>45050</v>
      </c>
      <c r="C86" s="12">
        <f>Raw_Prices!E87</f>
        <v>233.52</v>
      </c>
      <c r="D86" s="13">
        <f t="shared" si="2"/>
        <v>-1.4808252119984822E-2</v>
      </c>
      <c r="E86" s="14">
        <f>IF(_xlfn.XLOOKUP($A86,Firm_Info!$A$2:$A$12,Firm_Info!$C$2:$C$12)="Treated",1,IF(_xlfn.XLOOKUP($A86,Firm_Info!$A$2:$A$12,Firm_Info!$C$2:$C$12)="Control",0,""))</f>
        <v>1</v>
      </c>
      <c r="F86" s="14">
        <f>IFERROR(_xlfn.XLOOKUP($A86,Firm_Info!$A$2:$A$11,Firm_Info!$D$2:$D$11),"")</f>
        <v>1</v>
      </c>
      <c r="G86" s="14">
        <f>IF($F86="","",IF($B86&gt;=SUMIFS(Firm_Info!$F$2:$F$11,Firm_Info!$D$2:$D$11,$F86,Firm_Info!$C$2:$C$11,"Treated"),1,0))</f>
        <v>0</v>
      </c>
      <c r="H86" s="14">
        <f t="shared" si="3"/>
        <v>0</v>
      </c>
      <c r="I86" s="14">
        <f>IF($F86="","",MOD(ROW()-2,624)-INDEX(Parallel_Trends!$F$5:$F$14,MATCH($A86,Parallel_Trends!$A$5:$A$14,0)))</f>
        <v>-187</v>
      </c>
    </row>
    <row r="87" spans="1:9" x14ac:dyDescent="0.45">
      <c r="A87" t="s">
        <v>8</v>
      </c>
      <c r="B87" s="1">
        <f>Raw_Prices!A88</f>
        <v>45051</v>
      </c>
      <c r="C87" s="12">
        <f>Raw_Prices!E88</f>
        <v>232.78</v>
      </c>
      <c r="D87" s="13">
        <f t="shared" si="2"/>
        <v>-3.1688934566632687E-3</v>
      </c>
      <c r="E87" s="14">
        <f>IF(_xlfn.XLOOKUP($A87,Firm_Info!$A$2:$A$12,Firm_Info!$C$2:$C$12)="Treated",1,IF(_xlfn.XLOOKUP($A87,Firm_Info!$A$2:$A$12,Firm_Info!$C$2:$C$12)="Control",0,""))</f>
        <v>1</v>
      </c>
      <c r="F87" s="14">
        <f>IFERROR(_xlfn.XLOOKUP($A87,Firm_Info!$A$2:$A$11,Firm_Info!$D$2:$D$11),"")</f>
        <v>1</v>
      </c>
      <c r="G87" s="14">
        <f>IF($F87="","",IF($B87&gt;=SUMIFS(Firm_Info!$F$2:$F$11,Firm_Info!$D$2:$D$11,$F87,Firm_Info!$C$2:$C$11,"Treated"),1,0))</f>
        <v>0</v>
      </c>
      <c r="H87" s="14">
        <f t="shared" si="3"/>
        <v>0</v>
      </c>
      <c r="I87" s="14">
        <f>IF($F87="","",MOD(ROW()-2,624)-INDEX(Parallel_Trends!$F$5:$F$14,MATCH($A87,Parallel_Trends!$A$5:$A$14,0)))</f>
        <v>-186</v>
      </c>
    </row>
    <row r="88" spans="1:9" x14ac:dyDescent="0.45">
      <c r="A88" t="s">
        <v>8</v>
      </c>
      <c r="B88" s="1">
        <f>Raw_Prices!A89</f>
        <v>45054</v>
      </c>
      <c r="C88" s="12">
        <f>Raw_Prices!E89</f>
        <v>233.27</v>
      </c>
      <c r="D88" s="13">
        <f t="shared" si="2"/>
        <v>2.1049918377868959E-3</v>
      </c>
      <c r="E88" s="14">
        <f>IF(_xlfn.XLOOKUP($A88,Firm_Info!$A$2:$A$12,Firm_Info!$C$2:$C$12)="Treated",1,IF(_xlfn.XLOOKUP($A88,Firm_Info!$A$2:$A$12,Firm_Info!$C$2:$C$12)="Control",0,""))</f>
        <v>1</v>
      </c>
      <c r="F88" s="14">
        <f>IFERROR(_xlfn.XLOOKUP($A88,Firm_Info!$A$2:$A$11,Firm_Info!$D$2:$D$11),"")</f>
        <v>1</v>
      </c>
      <c r="G88" s="14">
        <f>IF($F88="","",IF($B88&gt;=SUMIFS(Firm_Info!$F$2:$F$11,Firm_Info!$D$2:$D$11,$F88,Firm_Info!$C$2:$C$11,"Treated"),1,0))</f>
        <v>0</v>
      </c>
      <c r="H88" s="14">
        <f t="shared" si="3"/>
        <v>0</v>
      </c>
      <c r="I88" s="14">
        <f>IF($F88="","",MOD(ROW()-2,624)-INDEX(Parallel_Trends!$F$5:$F$14,MATCH($A88,Parallel_Trends!$A$5:$A$14,0)))</f>
        <v>-185</v>
      </c>
    </row>
    <row r="89" spans="1:9" x14ac:dyDescent="0.45">
      <c r="A89" t="s">
        <v>8</v>
      </c>
      <c r="B89" s="1">
        <f>Raw_Prices!A90</f>
        <v>45055</v>
      </c>
      <c r="C89" s="12">
        <f>Raw_Prices!E90</f>
        <v>233.37</v>
      </c>
      <c r="D89" s="13">
        <f t="shared" si="2"/>
        <v>4.286877866850336E-4</v>
      </c>
      <c r="E89" s="14">
        <f>IF(_xlfn.XLOOKUP($A89,Firm_Info!$A$2:$A$12,Firm_Info!$C$2:$C$12)="Treated",1,IF(_xlfn.XLOOKUP($A89,Firm_Info!$A$2:$A$12,Firm_Info!$C$2:$C$12)="Control",0,""))</f>
        <v>1</v>
      </c>
      <c r="F89" s="14">
        <f>IFERROR(_xlfn.XLOOKUP($A89,Firm_Info!$A$2:$A$11,Firm_Info!$D$2:$D$11),"")</f>
        <v>1</v>
      </c>
      <c r="G89" s="14">
        <f>IF($F89="","",IF($B89&gt;=SUMIFS(Firm_Info!$F$2:$F$11,Firm_Info!$D$2:$D$11,$F89,Firm_Info!$C$2:$C$11,"Treated"),1,0))</f>
        <v>0</v>
      </c>
      <c r="H89" s="14">
        <f t="shared" si="3"/>
        <v>0</v>
      </c>
      <c r="I89" s="14">
        <f>IF($F89="","",MOD(ROW()-2,624)-INDEX(Parallel_Trends!$F$5:$F$14,MATCH($A89,Parallel_Trends!$A$5:$A$14,0)))</f>
        <v>-184</v>
      </c>
    </row>
    <row r="90" spans="1:9" x14ac:dyDescent="0.45">
      <c r="A90" t="s">
        <v>8</v>
      </c>
      <c r="B90" s="1">
        <f>Raw_Prices!A91</f>
        <v>45056</v>
      </c>
      <c r="C90" s="12">
        <f>Raw_Prices!E91</f>
        <v>233.08</v>
      </c>
      <c r="D90" s="13">
        <f t="shared" si="2"/>
        <v>-1.2426618674208356E-3</v>
      </c>
      <c r="E90" s="14">
        <f>IF(_xlfn.XLOOKUP($A90,Firm_Info!$A$2:$A$12,Firm_Info!$C$2:$C$12)="Treated",1,IF(_xlfn.XLOOKUP($A90,Firm_Info!$A$2:$A$12,Firm_Info!$C$2:$C$12)="Control",0,""))</f>
        <v>1</v>
      </c>
      <c r="F90" s="14">
        <f>IFERROR(_xlfn.XLOOKUP($A90,Firm_Info!$A$2:$A$11,Firm_Info!$D$2:$D$11),"")</f>
        <v>1</v>
      </c>
      <c r="G90" s="14">
        <f>IF($F90="","",IF($B90&gt;=SUMIFS(Firm_Info!$F$2:$F$11,Firm_Info!$D$2:$D$11,$F90,Firm_Info!$C$2:$C$11,"Treated"),1,0))</f>
        <v>0</v>
      </c>
      <c r="H90" s="14">
        <f t="shared" si="3"/>
        <v>0</v>
      </c>
      <c r="I90" s="14">
        <f>IF($F90="","",MOD(ROW()-2,624)-INDEX(Parallel_Trends!$F$5:$F$14,MATCH($A90,Parallel_Trends!$A$5:$A$14,0)))</f>
        <v>-183</v>
      </c>
    </row>
    <row r="91" spans="1:9" x14ac:dyDescent="0.45">
      <c r="A91" t="s">
        <v>8</v>
      </c>
      <c r="B91" s="1">
        <f>Raw_Prices!A92</f>
        <v>45057</v>
      </c>
      <c r="C91" s="12">
        <f>Raw_Prices!E92</f>
        <v>235.79</v>
      </c>
      <c r="D91" s="13">
        <f t="shared" si="2"/>
        <v>1.1626909215719738E-2</v>
      </c>
      <c r="E91" s="14">
        <f>IF(_xlfn.XLOOKUP($A91,Firm_Info!$A$2:$A$12,Firm_Info!$C$2:$C$12)="Treated",1,IF(_xlfn.XLOOKUP($A91,Firm_Info!$A$2:$A$12,Firm_Info!$C$2:$C$12)="Control",0,""))</f>
        <v>1</v>
      </c>
      <c r="F91" s="14">
        <f>IFERROR(_xlfn.XLOOKUP($A91,Firm_Info!$A$2:$A$11,Firm_Info!$D$2:$D$11),"")</f>
        <v>1</v>
      </c>
      <c r="G91" s="14">
        <f>IF($F91="","",IF($B91&gt;=SUMIFS(Firm_Info!$F$2:$F$11,Firm_Info!$D$2:$D$11,$F91,Firm_Info!$C$2:$C$11,"Treated"),1,0))</f>
        <v>0</v>
      </c>
      <c r="H91" s="14">
        <f t="shared" si="3"/>
        <v>0</v>
      </c>
      <c r="I91" s="14">
        <f>IF($F91="","",MOD(ROW()-2,624)-INDEX(Parallel_Trends!$F$5:$F$14,MATCH($A91,Parallel_Trends!$A$5:$A$14,0)))</f>
        <v>-182</v>
      </c>
    </row>
    <row r="92" spans="1:9" x14ac:dyDescent="0.45">
      <c r="A92" t="s">
        <v>8</v>
      </c>
      <c r="B92" s="1">
        <f>Raw_Prices!A93</f>
        <v>45058</v>
      </c>
      <c r="C92" s="12">
        <f>Raw_Prices!E93</f>
        <v>233.81</v>
      </c>
      <c r="D92" s="13">
        <f t="shared" si="2"/>
        <v>-8.3973026845921561E-3</v>
      </c>
      <c r="E92" s="14">
        <f>IF(_xlfn.XLOOKUP($A92,Firm_Info!$A$2:$A$12,Firm_Info!$C$2:$C$12)="Treated",1,IF(_xlfn.XLOOKUP($A92,Firm_Info!$A$2:$A$12,Firm_Info!$C$2:$C$12)="Control",0,""))</f>
        <v>1</v>
      </c>
      <c r="F92" s="14">
        <f>IFERROR(_xlfn.XLOOKUP($A92,Firm_Info!$A$2:$A$11,Firm_Info!$D$2:$D$11),"")</f>
        <v>1</v>
      </c>
      <c r="G92" s="14">
        <f>IF($F92="","",IF($B92&gt;=SUMIFS(Firm_Info!$F$2:$F$11,Firm_Info!$D$2:$D$11,$F92,Firm_Info!$C$2:$C$11,"Treated"),1,0))</f>
        <v>0</v>
      </c>
      <c r="H92" s="14">
        <f t="shared" si="3"/>
        <v>0</v>
      </c>
      <c r="I92" s="14">
        <f>IF($F92="","",MOD(ROW()-2,624)-INDEX(Parallel_Trends!$F$5:$F$14,MATCH($A92,Parallel_Trends!$A$5:$A$14,0)))</f>
        <v>-181</v>
      </c>
    </row>
    <row r="93" spans="1:9" x14ac:dyDescent="0.45">
      <c r="A93" t="s">
        <v>8</v>
      </c>
      <c r="B93" s="1">
        <f>Raw_Prices!A94</f>
        <v>45061</v>
      </c>
      <c r="C93" s="12">
        <f>Raw_Prices!E94</f>
        <v>238.86</v>
      </c>
      <c r="D93" s="13">
        <f t="shared" si="2"/>
        <v>2.1598734014798282E-2</v>
      </c>
      <c r="E93" s="14">
        <f>IF(_xlfn.XLOOKUP($A93,Firm_Info!$A$2:$A$12,Firm_Info!$C$2:$C$12)="Treated",1,IF(_xlfn.XLOOKUP($A93,Firm_Info!$A$2:$A$12,Firm_Info!$C$2:$C$12)="Control",0,""))</f>
        <v>1</v>
      </c>
      <c r="F93" s="14">
        <f>IFERROR(_xlfn.XLOOKUP($A93,Firm_Info!$A$2:$A$11,Firm_Info!$D$2:$D$11),"")</f>
        <v>1</v>
      </c>
      <c r="G93" s="14">
        <f>IF($F93="","",IF($B93&gt;=SUMIFS(Firm_Info!$F$2:$F$11,Firm_Info!$D$2:$D$11,$F93,Firm_Info!$C$2:$C$11,"Treated"),1,0))</f>
        <v>0</v>
      </c>
      <c r="H93" s="14">
        <f t="shared" si="3"/>
        <v>0</v>
      </c>
      <c r="I93" s="14">
        <f>IF($F93="","",MOD(ROW()-2,624)-INDEX(Parallel_Trends!$F$5:$F$14,MATCH($A93,Parallel_Trends!$A$5:$A$14,0)))</f>
        <v>-180</v>
      </c>
    </row>
    <row r="94" spans="1:9" x14ac:dyDescent="0.45">
      <c r="A94" t="s">
        <v>8</v>
      </c>
      <c r="B94" s="1">
        <f>Raw_Prices!A95</f>
        <v>45062</v>
      </c>
      <c r="C94" s="12">
        <f>Raw_Prices!E95</f>
        <v>238.82</v>
      </c>
      <c r="D94" s="13">
        <f t="shared" si="2"/>
        <v>-1.6746211169726966E-4</v>
      </c>
      <c r="E94" s="14">
        <f>IF(_xlfn.XLOOKUP($A94,Firm_Info!$A$2:$A$12,Firm_Info!$C$2:$C$12)="Treated",1,IF(_xlfn.XLOOKUP($A94,Firm_Info!$A$2:$A$12,Firm_Info!$C$2:$C$12)="Control",0,""))</f>
        <v>1</v>
      </c>
      <c r="F94" s="14">
        <f>IFERROR(_xlfn.XLOOKUP($A94,Firm_Info!$A$2:$A$11,Firm_Info!$D$2:$D$11),"")</f>
        <v>1</v>
      </c>
      <c r="G94" s="14">
        <f>IF($F94="","",IF($B94&gt;=SUMIFS(Firm_Info!$F$2:$F$11,Firm_Info!$D$2:$D$11,$F94,Firm_Info!$C$2:$C$11,"Treated"),1,0))</f>
        <v>0</v>
      </c>
      <c r="H94" s="14">
        <f t="shared" si="3"/>
        <v>0</v>
      </c>
      <c r="I94" s="14">
        <f>IF($F94="","",MOD(ROW()-2,624)-INDEX(Parallel_Trends!$F$5:$F$14,MATCH($A94,Parallel_Trends!$A$5:$A$14,0)))</f>
        <v>-179</v>
      </c>
    </row>
    <row r="95" spans="1:9" x14ac:dyDescent="0.45">
      <c r="A95" t="s">
        <v>8</v>
      </c>
      <c r="B95" s="1">
        <f>Raw_Prices!A96</f>
        <v>45063</v>
      </c>
      <c r="C95" s="12">
        <f>Raw_Prices!E96</f>
        <v>242.48500000000001</v>
      </c>
      <c r="D95" s="13">
        <f t="shared" si="2"/>
        <v>1.5346285905703194E-2</v>
      </c>
      <c r="E95" s="14">
        <f>IF(_xlfn.XLOOKUP($A95,Firm_Info!$A$2:$A$12,Firm_Info!$C$2:$C$12)="Treated",1,IF(_xlfn.XLOOKUP($A95,Firm_Info!$A$2:$A$12,Firm_Info!$C$2:$C$12)="Control",0,""))</f>
        <v>1</v>
      </c>
      <c r="F95" s="14">
        <f>IFERROR(_xlfn.XLOOKUP($A95,Firm_Info!$A$2:$A$11,Firm_Info!$D$2:$D$11),"")</f>
        <v>1</v>
      </c>
      <c r="G95" s="14">
        <f>IF($F95="","",IF($B95&gt;=SUMIFS(Firm_Info!$F$2:$F$11,Firm_Info!$D$2:$D$11,$F95,Firm_Info!$C$2:$C$11,"Treated"),1,0))</f>
        <v>0</v>
      </c>
      <c r="H95" s="14">
        <f t="shared" si="3"/>
        <v>0</v>
      </c>
      <c r="I95" s="14">
        <f>IF($F95="","",MOD(ROW()-2,624)-INDEX(Parallel_Trends!$F$5:$F$14,MATCH($A95,Parallel_Trends!$A$5:$A$14,0)))</f>
        <v>-178</v>
      </c>
    </row>
    <row r="96" spans="1:9" x14ac:dyDescent="0.45">
      <c r="A96" t="s">
        <v>8</v>
      </c>
      <c r="B96" s="1">
        <f>Raw_Prices!A97</f>
        <v>45064</v>
      </c>
      <c r="C96" s="12">
        <f>Raw_Prices!E97</f>
        <v>246.85</v>
      </c>
      <c r="D96" s="13">
        <f t="shared" si="2"/>
        <v>1.8001113470936358E-2</v>
      </c>
      <c r="E96" s="14">
        <f>IF(_xlfn.XLOOKUP($A96,Firm_Info!$A$2:$A$12,Firm_Info!$C$2:$C$12)="Treated",1,IF(_xlfn.XLOOKUP($A96,Firm_Info!$A$2:$A$12,Firm_Info!$C$2:$C$12)="Control",0,""))</f>
        <v>1</v>
      </c>
      <c r="F96" s="14">
        <f>IFERROR(_xlfn.XLOOKUP($A96,Firm_Info!$A$2:$A$11,Firm_Info!$D$2:$D$11),"")</f>
        <v>1</v>
      </c>
      <c r="G96" s="14">
        <f>IF($F96="","",IF($B96&gt;=SUMIFS(Firm_Info!$F$2:$F$11,Firm_Info!$D$2:$D$11,$F96,Firm_Info!$C$2:$C$11,"Treated"),1,0))</f>
        <v>0</v>
      </c>
      <c r="H96" s="14">
        <f t="shared" si="3"/>
        <v>0</v>
      </c>
      <c r="I96" s="14">
        <f>IF($F96="","",MOD(ROW()-2,624)-INDEX(Parallel_Trends!$F$5:$F$14,MATCH($A96,Parallel_Trends!$A$5:$A$14,0)))</f>
        <v>-177</v>
      </c>
    </row>
    <row r="97" spans="1:9" x14ac:dyDescent="0.45">
      <c r="A97" t="s">
        <v>8</v>
      </c>
      <c r="B97" s="1">
        <f>Raw_Prices!A98</f>
        <v>45065</v>
      </c>
      <c r="C97" s="12">
        <f>Raw_Prices!E98</f>
        <v>245.64</v>
      </c>
      <c r="D97" s="13">
        <f t="shared" si="2"/>
        <v>-4.9017622037674791E-3</v>
      </c>
      <c r="E97" s="14">
        <f>IF(_xlfn.XLOOKUP($A97,Firm_Info!$A$2:$A$12,Firm_Info!$C$2:$C$12)="Treated",1,IF(_xlfn.XLOOKUP($A97,Firm_Info!$A$2:$A$12,Firm_Info!$C$2:$C$12)="Control",0,""))</f>
        <v>1</v>
      </c>
      <c r="F97" s="14">
        <f>IFERROR(_xlfn.XLOOKUP($A97,Firm_Info!$A$2:$A$11,Firm_Info!$D$2:$D$11),"")</f>
        <v>1</v>
      </c>
      <c r="G97" s="14">
        <f>IF($F97="","",IF($B97&gt;=SUMIFS(Firm_Info!$F$2:$F$11,Firm_Info!$D$2:$D$11,$F97,Firm_Info!$C$2:$C$11,"Treated"),1,0))</f>
        <v>0</v>
      </c>
      <c r="H97" s="14">
        <f t="shared" si="3"/>
        <v>0</v>
      </c>
      <c r="I97" s="14">
        <f>IF($F97="","",MOD(ROW()-2,624)-INDEX(Parallel_Trends!$F$5:$F$14,MATCH($A97,Parallel_Trends!$A$5:$A$14,0)))</f>
        <v>-176</v>
      </c>
    </row>
    <row r="98" spans="1:9" x14ac:dyDescent="0.45">
      <c r="A98" t="s">
        <v>8</v>
      </c>
      <c r="B98" s="1">
        <f>Raw_Prices!A99</f>
        <v>45068</v>
      </c>
      <c r="C98" s="12">
        <f>Raw_Prices!E99</f>
        <v>248.32</v>
      </c>
      <c r="D98" s="13">
        <f t="shared" si="2"/>
        <v>1.0910275199478958E-2</v>
      </c>
      <c r="E98" s="14">
        <f>IF(_xlfn.XLOOKUP($A98,Firm_Info!$A$2:$A$12,Firm_Info!$C$2:$C$12)="Treated",1,IF(_xlfn.XLOOKUP($A98,Firm_Info!$A$2:$A$12,Firm_Info!$C$2:$C$12)="Control",0,""))</f>
        <v>1</v>
      </c>
      <c r="F98" s="14">
        <f>IFERROR(_xlfn.XLOOKUP($A98,Firm_Info!$A$2:$A$11,Firm_Info!$D$2:$D$11),"")</f>
        <v>1</v>
      </c>
      <c r="G98" s="14">
        <f>IF($F98="","",IF($B98&gt;=SUMIFS(Firm_Info!$F$2:$F$11,Firm_Info!$D$2:$D$11,$F98,Firm_Info!$C$2:$C$11,"Treated"),1,0))</f>
        <v>0</v>
      </c>
      <c r="H98" s="14">
        <f t="shared" si="3"/>
        <v>0</v>
      </c>
      <c r="I98" s="14">
        <f>IF($F98="","",MOD(ROW()-2,624)-INDEX(Parallel_Trends!$F$5:$F$14,MATCH($A98,Parallel_Trends!$A$5:$A$14,0)))</f>
        <v>-175</v>
      </c>
    </row>
    <row r="99" spans="1:9" x14ac:dyDescent="0.45">
      <c r="A99" t="s">
        <v>8</v>
      </c>
      <c r="B99" s="1">
        <f>Raw_Prices!A100</f>
        <v>45069</v>
      </c>
      <c r="C99" s="12">
        <f>Raw_Prices!E100</f>
        <v>246.74</v>
      </c>
      <c r="D99" s="13">
        <f t="shared" si="2"/>
        <v>-6.3627577319587125E-3</v>
      </c>
      <c r="E99" s="14">
        <f>IF(_xlfn.XLOOKUP($A99,Firm_Info!$A$2:$A$12,Firm_Info!$C$2:$C$12)="Treated",1,IF(_xlfn.XLOOKUP($A99,Firm_Info!$A$2:$A$12,Firm_Info!$C$2:$C$12)="Control",0,""))</f>
        <v>1</v>
      </c>
      <c r="F99" s="14">
        <f>IFERROR(_xlfn.XLOOKUP($A99,Firm_Info!$A$2:$A$11,Firm_Info!$D$2:$D$11),"")</f>
        <v>1</v>
      </c>
      <c r="G99" s="14">
        <f>IF($F99="","",IF($B99&gt;=SUMIFS(Firm_Info!$F$2:$F$11,Firm_Info!$D$2:$D$11,$F99,Firm_Info!$C$2:$C$11,"Treated"),1,0))</f>
        <v>0</v>
      </c>
      <c r="H99" s="14">
        <f t="shared" si="3"/>
        <v>0</v>
      </c>
      <c r="I99" s="14">
        <f>IF($F99="","",MOD(ROW()-2,624)-INDEX(Parallel_Trends!$F$5:$F$14,MATCH($A99,Parallel_Trends!$A$5:$A$14,0)))</f>
        <v>-174</v>
      </c>
    </row>
    <row r="100" spans="1:9" x14ac:dyDescent="0.45">
      <c r="A100" t="s">
        <v>8</v>
      </c>
      <c r="B100" s="1">
        <f>Raw_Prices!A101</f>
        <v>45070</v>
      </c>
      <c r="C100" s="12">
        <f>Raw_Prices!E101</f>
        <v>249.21</v>
      </c>
      <c r="D100" s="13">
        <f t="shared" si="2"/>
        <v>1.0010537407797671E-2</v>
      </c>
      <c r="E100" s="14">
        <f>IF(_xlfn.XLOOKUP($A100,Firm_Info!$A$2:$A$12,Firm_Info!$C$2:$C$12)="Treated",1,IF(_xlfn.XLOOKUP($A100,Firm_Info!$A$2:$A$12,Firm_Info!$C$2:$C$12)="Control",0,""))</f>
        <v>1</v>
      </c>
      <c r="F100" s="14">
        <f>IFERROR(_xlfn.XLOOKUP($A100,Firm_Info!$A$2:$A$11,Firm_Info!$D$2:$D$11),"")</f>
        <v>1</v>
      </c>
      <c r="G100" s="14">
        <f>IF($F100="","",IF($B100&gt;=SUMIFS(Firm_Info!$F$2:$F$11,Firm_Info!$D$2:$D$11,$F100,Firm_Info!$C$2:$C$11,"Treated"),1,0))</f>
        <v>0</v>
      </c>
      <c r="H100" s="14">
        <f t="shared" si="3"/>
        <v>0</v>
      </c>
      <c r="I100" s="14">
        <f>IF($F100="","",MOD(ROW()-2,624)-INDEX(Parallel_Trends!$F$5:$F$14,MATCH($A100,Parallel_Trends!$A$5:$A$14,0)))</f>
        <v>-173</v>
      </c>
    </row>
    <row r="101" spans="1:9" x14ac:dyDescent="0.45">
      <c r="A101" t="s">
        <v>8</v>
      </c>
      <c r="B101" s="1">
        <f>Raw_Prices!A102</f>
        <v>45071</v>
      </c>
      <c r="C101" s="12">
        <f>Raw_Prices!E102</f>
        <v>252.69</v>
      </c>
      <c r="D101" s="13">
        <f t="shared" si="2"/>
        <v>1.3964126640182872E-2</v>
      </c>
      <c r="E101" s="14">
        <f>IF(_xlfn.XLOOKUP($A101,Firm_Info!$A$2:$A$12,Firm_Info!$C$2:$C$12)="Treated",1,IF(_xlfn.XLOOKUP($A101,Firm_Info!$A$2:$A$12,Firm_Info!$C$2:$C$12)="Control",0,""))</f>
        <v>1</v>
      </c>
      <c r="F101" s="14">
        <f>IFERROR(_xlfn.XLOOKUP($A101,Firm_Info!$A$2:$A$11,Firm_Info!$D$2:$D$11),"")</f>
        <v>1</v>
      </c>
      <c r="G101" s="14">
        <f>IF($F101="","",IF($B101&gt;=SUMIFS(Firm_Info!$F$2:$F$11,Firm_Info!$D$2:$D$11,$F101,Firm_Info!$C$2:$C$11,"Treated"),1,0))</f>
        <v>0</v>
      </c>
      <c r="H101" s="14">
        <f t="shared" si="3"/>
        <v>0</v>
      </c>
      <c r="I101" s="14">
        <f>IF($F101="","",MOD(ROW()-2,624)-INDEX(Parallel_Trends!$F$5:$F$14,MATCH($A101,Parallel_Trends!$A$5:$A$14,0)))</f>
        <v>-172</v>
      </c>
    </row>
    <row r="102" spans="1:9" x14ac:dyDescent="0.45">
      <c r="A102" t="s">
        <v>8</v>
      </c>
      <c r="B102" s="1">
        <f>Raw_Prices!A103</f>
        <v>45072</v>
      </c>
      <c r="C102" s="12">
        <f>Raw_Prices!E103</f>
        <v>262.04000000000002</v>
      </c>
      <c r="D102" s="13">
        <f t="shared" si="2"/>
        <v>3.7001859986544927E-2</v>
      </c>
      <c r="E102" s="14">
        <f>IF(_xlfn.XLOOKUP($A102,Firm_Info!$A$2:$A$12,Firm_Info!$C$2:$C$12)="Treated",1,IF(_xlfn.XLOOKUP($A102,Firm_Info!$A$2:$A$12,Firm_Info!$C$2:$C$12)="Control",0,""))</f>
        <v>1</v>
      </c>
      <c r="F102" s="14">
        <f>IFERROR(_xlfn.XLOOKUP($A102,Firm_Info!$A$2:$A$11,Firm_Info!$D$2:$D$11),"")</f>
        <v>1</v>
      </c>
      <c r="G102" s="14">
        <f>IF($F102="","",IF($B102&gt;=SUMIFS(Firm_Info!$F$2:$F$11,Firm_Info!$D$2:$D$11,$F102,Firm_Info!$C$2:$C$11,"Treated"),1,0))</f>
        <v>0</v>
      </c>
      <c r="H102" s="14">
        <f t="shared" si="3"/>
        <v>0</v>
      </c>
      <c r="I102" s="14">
        <f>IF($F102="","",MOD(ROW()-2,624)-INDEX(Parallel_Trends!$F$5:$F$14,MATCH($A102,Parallel_Trends!$A$5:$A$14,0)))</f>
        <v>-171</v>
      </c>
    </row>
    <row r="103" spans="1:9" x14ac:dyDescent="0.45">
      <c r="A103" t="s">
        <v>8</v>
      </c>
      <c r="B103" s="1">
        <f>Raw_Prices!A104</f>
        <v>45076</v>
      </c>
      <c r="C103" s="12">
        <f>Raw_Prices!E104</f>
        <v>262.52</v>
      </c>
      <c r="D103" s="13">
        <f t="shared" si="2"/>
        <v>1.8317814074184646E-3</v>
      </c>
      <c r="E103" s="14">
        <f>IF(_xlfn.XLOOKUP($A103,Firm_Info!$A$2:$A$12,Firm_Info!$C$2:$C$12)="Treated",1,IF(_xlfn.XLOOKUP($A103,Firm_Info!$A$2:$A$12,Firm_Info!$C$2:$C$12)="Control",0,""))</f>
        <v>1</v>
      </c>
      <c r="F103" s="14">
        <f>IFERROR(_xlfn.XLOOKUP($A103,Firm_Info!$A$2:$A$11,Firm_Info!$D$2:$D$11),"")</f>
        <v>1</v>
      </c>
      <c r="G103" s="14">
        <f>IF($F103="","",IF($B103&gt;=SUMIFS(Firm_Info!$F$2:$F$11,Firm_Info!$D$2:$D$11,$F103,Firm_Info!$C$2:$C$11,"Treated"),1,0))</f>
        <v>0</v>
      </c>
      <c r="H103" s="14">
        <f t="shared" si="3"/>
        <v>0</v>
      </c>
      <c r="I103" s="14">
        <f>IF($F103="","",MOD(ROW()-2,624)-INDEX(Parallel_Trends!$F$5:$F$14,MATCH($A103,Parallel_Trends!$A$5:$A$14,0)))</f>
        <v>-170</v>
      </c>
    </row>
    <row r="104" spans="1:9" x14ac:dyDescent="0.45">
      <c r="A104" t="s">
        <v>8</v>
      </c>
      <c r="B104" s="1">
        <f>Raw_Prices!A105</f>
        <v>45077</v>
      </c>
      <c r="C104" s="12">
        <f>Raw_Prices!E105</f>
        <v>264.72000000000003</v>
      </c>
      <c r="D104" s="13">
        <f t="shared" si="2"/>
        <v>8.3803138808473676E-3</v>
      </c>
      <c r="E104" s="14">
        <f>IF(_xlfn.XLOOKUP($A104,Firm_Info!$A$2:$A$12,Firm_Info!$C$2:$C$12)="Treated",1,IF(_xlfn.XLOOKUP($A104,Firm_Info!$A$2:$A$12,Firm_Info!$C$2:$C$12)="Control",0,""))</f>
        <v>1</v>
      </c>
      <c r="F104" s="14">
        <f>IFERROR(_xlfn.XLOOKUP($A104,Firm_Info!$A$2:$A$11,Firm_Info!$D$2:$D$11),"")</f>
        <v>1</v>
      </c>
      <c r="G104" s="14">
        <f>IF($F104="","",IF($B104&gt;=SUMIFS(Firm_Info!$F$2:$F$11,Firm_Info!$D$2:$D$11,$F104,Firm_Info!$C$2:$C$11,"Treated"),1,0))</f>
        <v>0</v>
      </c>
      <c r="H104" s="14">
        <f t="shared" si="3"/>
        <v>0</v>
      </c>
      <c r="I104" s="14">
        <f>IF($F104="","",MOD(ROW()-2,624)-INDEX(Parallel_Trends!$F$5:$F$14,MATCH($A104,Parallel_Trends!$A$5:$A$14,0)))</f>
        <v>-169</v>
      </c>
    </row>
    <row r="105" spans="1:9" x14ac:dyDescent="0.45">
      <c r="A105" t="s">
        <v>8</v>
      </c>
      <c r="B105" s="1">
        <f>Raw_Prices!A106</f>
        <v>45078</v>
      </c>
      <c r="C105" s="12">
        <f>Raw_Prices!E106</f>
        <v>272.61</v>
      </c>
      <c r="D105" s="13">
        <f t="shared" si="2"/>
        <v>2.980507706255664E-2</v>
      </c>
      <c r="E105" s="14">
        <f>IF(_xlfn.XLOOKUP($A105,Firm_Info!$A$2:$A$12,Firm_Info!$C$2:$C$12)="Treated",1,IF(_xlfn.XLOOKUP($A105,Firm_Info!$A$2:$A$12,Firm_Info!$C$2:$C$12)="Control",0,""))</f>
        <v>1</v>
      </c>
      <c r="F105" s="14">
        <f>IFERROR(_xlfn.XLOOKUP($A105,Firm_Info!$A$2:$A$11,Firm_Info!$D$2:$D$11),"")</f>
        <v>1</v>
      </c>
      <c r="G105" s="14">
        <f>IF($F105="","",IF($B105&gt;=SUMIFS(Firm_Info!$F$2:$F$11,Firm_Info!$D$2:$D$11,$F105,Firm_Info!$C$2:$C$11,"Treated"),1,0))</f>
        <v>0</v>
      </c>
      <c r="H105" s="14">
        <f t="shared" si="3"/>
        <v>0</v>
      </c>
      <c r="I105" s="14">
        <f>IF($F105="","",MOD(ROW()-2,624)-INDEX(Parallel_Trends!$F$5:$F$14,MATCH($A105,Parallel_Trends!$A$5:$A$14,0)))</f>
        <v>-168</v>
      </c>
    </row>
    <row r="106" spans="1:9" x14ac:dyDescent="0.45">
      <c r="A106" t="s">
        <v>8</v>
      </c>
      <c r="B106" s="1">
        <f>Raw_Prices!A107</f>
        <v>45079</v>
      </c>
      <c r="C106" s="12">
        <f>Raw_Prices!E107</f>
        <v>272.61</v>
      </c>
      <c r="D106" s="13">
        <f t="shared" si="2"/>
        <v>0</v>
      </c>
      <c r="E106" s="14">
        <f>IF(_xlfn.XLOOKUP($A106,Firm_Info!$A$2:$A$12,Firm_Info!$C$2:$C$12)="Treated",1,IF(_xlfn.XLOOKUP($A106,Firm_Info!$A$2:$A$12,Firm_Info!$C$2:$C$12)="Control",0,""))</f>
        <v>1</v>
      </c>
      <c r="F106" s="14">
        <f>IFERROR(_xlfn.XLOOKUP($A106,Firm_Info!$A$2:$A$11,Firm_Info!$D$2:$D$11),"")</f>
        <v>1</v>
      </c>
      <c r="G106" s="14">
        <f>IF($F106="","",IF($B106&gt;=SUMIFS(Firm_Info!$F$2:$F$11,Firm_Info!$D$2:$D$11,$F106,Firm_Info!$C$2:$C$11,"Treated"),1,0))</f>
        <v>0</v>
      </c>
      <c r="H106" s="14">
        <f t="shared" si="3"/>
        <v>0</v>
      </c>
      <c r="I106" s="14">
        <f>IF($F106="","",MOD(ROW()-2,624)-INDEX(Parallel_Trends!$F$5:$F$14,MATCH($A106,Parallel_Trends!$A$5:$A$14,0)))</f>
        <v>-167</v>
      </c>
    </row>
    <row r="107" spans="1:9" x14ac:dyDescent="0.45">
      <c r="A107" t="s">
        <v>8</v>
      </c>
      <c r="B107" s="1">
        <f>Raw_Prices!A108</f>
        <v>45082</v>
      </c>
      <c r="C107" s="12">
        <f>Raw_Prices!E108</f>
        <v>271.39</v>
      </c>
      <c r="D107" s="13">
        <f t="shared" si="2"/>
        <v>-4.4752576941419209E-3</v>
      </c>
      <c r="E107" s="14">
        <f>IF(_xlfn.XLOOKUP($A107,Firm_Info!$A$2:$A$12,Firm_Info!$C$2:$C$12)="Treated",1,IF(_xlfn.XLOOKUP($A107,Firm_Info!$A$2:$A$12,Firm_Info!$C$2:$C$12)="Control",0,""))</f>
        <v>1</v>
      </c>
      <c r="F107" s="14">
        <f>IFERROR(_xlfn.XLOOKUP($A107,Firm_Info!$A$2:$A$11,Firm_Info!$D$2:$D$11),"")</f>
        <v>1</v>
      </c>
      <c r="G107" s="14">
        <f>IF($F107="","",IF($B107&gt;=SUMIFS(Firm_Info!$F$2:$F$11,Firm_Info!$D$2:$D$11,$F107,Firm_Info!$C$2:$C$11,"Treated"),1,0))</f>
        <v>0</v>
      </c>
      <c r="H107" s="14">
        <f t="shared" si="3"/>
        <v>0</v>
      </c>
      <c r="I107" s="14">
        <f>IF($F107="","",MOD(ROW()-2,624)-INDEX(Parallel_Trends!$F$5:$F$14,MATCH($A107,Parallel_Trends!$A$5:$A$14,0)))</f>
        <v>-166</v>
      </c>
    </row>
    <row r="108" spans="1:9" x14ac:dyDescent="0.45">
      <c r="A108" t="s">
        <v>8</v>
      </c>
      <c r="B108" s="1">
        <f>Raw_Prices!A109</f>
        <v>45083</v>
      </c>
      <c r="C108" s="12">
        <f>Raw_Prices!E109</f>
        <v>271.12</v>
      </c>
      <c r="D108" s="13">
        <f t="shared" si="2"/>
        <v>-9.948782195363659E-4</v>
      </c>
      <c r="E108" s="14">
        <f>IF(_xlfn.XLOOKUP($A108,Firm_Info!$A$2:$A$12,Firm_Info!$C$2:$C$12)="Treated",1,IF(_xlfn.XLOOKUP($A108,Firm_Info!$A$2:$A$12,Firm_Info!$C$2:$C$12)="Control",0,""))</f>
        <v>1</v>
      </c>
      <c r="F108" s="14">
        <f>IFERROR(_xlfn.XLOOKUP($A108,Firm_Info!$A$2:$A$11,Firm_Info!$D$2:$D$11),"")</f>
        <v>1</v>
      </c>
      <c r="G108" s="14">
        <f>IF($F108="","",IF($B108&gt;=SUMIFS(Firm_Info!$F$2:$F$11,Firm_Info!$D$2:$D$11,$F108,Firm_Info!$C$2:$C$11,"Treated"),1,0))</f>
        <v>0</v>
      </c>
      <c r="H108" s="14">
        <f t="shared" si="3"/>
        <v>0</v>
      </c>
      <c r="I108" s="14">
        <f>IF($F108="","",MOD(ROW()-2,624)-INDEX(Parallel_Trends!$F$5:$F$14,MATCH($A108,Parallel_Trends!$A$5:$A$14,0)))</f>
        <v>-165</v>
      </c>
    </row>
    <row r="109" spans="1:9" x14ac:dyDescent="0.45">
      <c r="A109" t="s">
        <v>8</v>
      </c>
      <c r="B109" s="1">
        <f>Raw_Prices!A110</f>
        <v>45084</v>
      </c>
      <c r="C109" s="12">
        <f>Raw_Prices!E110</f>
        <v>263.60000000000002</v>
      </c>
      <c r="D109" s="13">
        <f t="shared" si="2"/>
        <v>-2.7736795514901047E-2</v>
      </c>
      <c r="E109" s="14">
        <f>IF(_xlfn.XLOOKUP($A109,Firm_Info!$A$2:$A$12,Firm_Info!$C$2:$C$12)="Treated",1,IF(_xlfn.XLOOKUP($A109,Firm_Info!$A$2:$A$12,Firm_Info!$C$2:$C$12)="Control",0,""))</f>
        <v>1</v>
      </c>
      <c r="F109" s="14">
        <f>IFERROR(_xlfn.XLOOKUP($A109,Firm_Info!$A$2:$A$11,Firm_Info!$D$2:$D$11),"")</f>
        <v>1</v>
      </c>
      <c r="G109" s="14">
        <f>IF($F109="","",IF($B109&gt;=SUMIFS(Firm_Info!$F$2:$F$11,Firm_Info!$D$2:$D$11,$F109,Firm_Info!$C$2:$C$11,"Treated"),1,0))</f>
        <v>0</v>
      </c>
      <c r="H109" s="14">
        <f t="shared" si="3"/>
        <v>0</v>
      </c>
      <c r="I109" s="14">
        <f>IF($F109="","",MOD(ROW()-2,624)-INDEX(Parallel_Trends!$F$5:$F$14,MATCH($A109,Parallel_Trends!$A$5:$A$14,0)))</f>
        <v>-164</v>
      </c>
    </row>
    <row r="110" spans="1:9" x14ac:dyDescent="0.45">
      <c r="A110" t="s">
        <v>8</v>
      </c>
      <c r="B110" s="1">
        <f>Raw_Prices!A111</f>
        <v>45085</v>
      </c>
      <c r="C110" s="12">
        <f>Raw_Prices!E111</f>
        <v>264.58</v>
      </c>
      <c r="D110" s="13">
        <f t="shared" si="2"/>
        <v>3.7177541729891406E-3</v>
      </c>
      <c r="E110" s="14">
        <f>IF(_xlfn.XLOOKUP($A110,Firm_Info!$A$2:$A$12,Firm_Info!$C$2:$C$12)="Treated",1,IF(_xlfn.XLOOKUP($A110,Firm_Info!$A$2:$A$12,Firm_Info!$C$2:$C$12)="Control",0,""))</f>
        <v>1</v>
      </c>
      <c r="F110" s="14">
        <f>IFERROR(_xlfn.XLOOKUP($A110,Firm_Info!$A$2:$A$11,Firm_Info!$D$2:$D$11),"")</f>
        <v>1</v>
      </c>
      <c r="G110" s="14">
        <f>IF($F110="","",IF($B110&gt;=SUMIFS(Firm_Info!$F$2:$F$11,Firm_Info!$D$2:$D$11,$F110,Firm_Info!$C$2:$C$11,"Treated"),1,0))</f>
        <v>0</v>
      </c>
      <c r="H110" s="14">
        <f t="shared" si="3"/>
        <v>0</v>
      </c>
      <c r="I110" s="14">
        <f>IF($F110="","",MOD(ROW()-2,624)-INDEX(Parallel_Trends!$F$5:$F$14,MATCH($A110,Parallel_Trends!$A$5:$A$14,0)))</f>
        <v>-163</v>
      </c>
    </row>
    <row r="111" spans="1:9" x14ac:dyDescent="0.45">
      <c r="A111" t="s">
        <v>8</v>
      </c>
      <c r="B111" s="1">
        <f>Raw_Prices!A112</f>
        <v>45086</v>
      </c>
      <c r="C111" s="12">
        <f>Raw_Prices!E112</f>
        <v>264.95</v>
      </c>
      <c r="D111" s="13">
        <f t="shared" si="2"/>
        <v>1.3984428150275452E-3</v>
      </c>
      <c r="E111" s="14">
        <f>IF(_xlfn.XLOOKUP($A111,Firm_Info!$A$2:$A$12,Firm_Info!$C$2:$C$12)="Treated",1,IF(_xlfn.XLOOKUP($A111,Firm_Info!$A$2:$A$12,Firm_Info!$C$2:$C$12)="Control",0,""))</f>
        <v>1</v>
      </c>
      <c r="F111" s="14">
        <f>IFERROR(_xlfn.XLOOKUP($A111,Firm_Info!$A$2:$A$11,Firm_Info!$D$2:$D$11),"")</f>
        <v>1</v>
      </c>
      <c r="G111" s="14">
        <f>IF($F111="","",IF($B111&gt;=SUMIFS(Firm_Info!$F$2:$F$11,Firm_Info!$D$2:$D$11,$F111,Firm_Info!$C$2:$C$11,"Treated"),1,0))</f>
        <v>0</v>
      </c>
      <c r="H111" s="14">
        <f t="shared" si="3"/>
        <v>0</v>
      </c>
      <c r="I111" s="14">
        <f>IF($F111="","",MOD(ROW()-2,624)-INDEX(Parallel_Trends!$F$5:$F$14,MATCH($A111,Parallel_Trends!$A$5:$A$14,0)))</f>
        <v>-162</v>
      </c>
    </row>
    <row r="112" spans="1:9" x14ac:dyDescent="0.45">
      <c r="A112" t="s">
        <v>8</v>
      </c>
      <c r="B112" s="1">
        <f>Raw_Prices!A113</f>
        <v>45089</v>
      </c>
      <c r="C112" s="12">
        <f>Raw_Prices!E113</f>
        <v>271.05</v>
      </c>
      <c r="D112" s="13">
        <f t="shared" si="2"/>
        <v>2.3023211926778808E-2</v>
      </c>
      <c r="E112" s="14">
        <f>IF(_xlfn.XLOOKUP($A112,Firm_Info!$A$2:$A$12,Firm_Info!$C$2:$C$12)="Treated",1,IF(_xlfn.XLOOKUP($A112,Firm_Info!$A$2:$A$12,Firm_Info!$C$2:$C$12)="Control",0,""))</f>
        <v>1</v>
      </c>
      <c r="F112" s="14">
        <f>IFERROR(_xlfn.XLOOKUP($A112,Firm_Info!$A$2:$A$11,Firm_Info!$D$2:$D$11),"")</f>
        <v>1</v>
      </c>
      <c r="G112" s="14">
        <f>IF($F112="","",IF($B112&gt;=SUMIFS(Firm_Info!$F$2:$F$11,Firm_Info!$D$2:$D$11,$F112,Firm_Info!$C$2:$C$11,"Treated"),1,0))</f>
        <v>0</v>
      </c>
      <c r="H112" s="14">
        <f t="shared" si="3"/>
        <v>0</v>
      </c>
      <c r="I112" s="14">
        <f>IF($F112="","",MOD(ROW()-2,624)-INDEX(Parallel_Trends!$F$5:$F$14,MATCH($A112,Parallel_Trends!$A$5:$A$14,0)))</f>
        <v>-161</v>
      </c>
    </row>
    <row r="113" spans="1:9" x14ac:dyDescent="0.45">
      <c r="A113" t="s">
        <v>8</v>
      </c>
      <c r="B113" s="1">
        <f>Raw_Prices!A114</f>
        <v>45090</v>
      </c>
      <c r="C113" s="12">
        <f>Raw_Prices!E114</f>
        <v>271.32</v>
      </c>
      <c r="D113" s="13">
        <f t="shared" si="2"/>
        <v>9.9612617598232589E-4</v>
      </c>
      <c r="E113" s="14">
        <f>IF(_xlfn.XLOOKUP($A113,Firm_Info!$A$2:$A$12,Firm_Info!$C$2:$C$12)="Treated",1,IF(_xlfn.XLOOKUP($A113,Firm_Info!$A$2:$A$12,Firm_Info!$C$2:$C$12)="Control",0,""))</f>
        <v>1</v>
      </c>
      <c r="F113" s="14">
        <f>IFERROR(_xlfn.XLOOKUP($A113,Firm_Info!$A$2:$A$11,Firm_Info!$D$2:$D$11),"")</f>
        <v>1</v>
      </c>
      <c r="G113" s="14">
        <f>IF($F113="","",IF($B113&gt;=SUMIFS(Firm_Info!$F$2:$F$11,Firm_Info!$D$2:$D$11,$F113,Firm_Info!$C$2:$C$11,"Treated"),1,0))</f>
        <v>0</v>
      </c>
      <c r="H113" s="14">
        <f t="shared" si="3"/>
        <v>0</v>
      </c>
      <c r="I113" s="14">
        <f>IF($F113="","",MOD(ROW()-2,624)-INDEX(Parallel_Trends!$F$5:$F$14,MATCH($A113,Parallel_Trends!$A$5:$A$14,0)))</f>
        <v>-160</v>
      </c>
    </row>
    <row r="114" spans="1:9" x14ac:dyDescent="0.45">
      <c r="A114" t="s">
        <v>8</v>
      </c>
      <c r="B114" s="1">
        <f>Raw_Prices!A115</f>
        <v>45091</v>
      </c>
      <c r="C114" s="12">
        <f>Raw_Prices!E115</f>
        <v>273.35000000000002</v>
      </c>
      <c r="D114" s="13">
        <f t="shared" si="2"/>
        <v>7.4819401444790046E-3</v>
      </c>
      <c r="E114" s="14">
        <f>IF(_xlfn.XLOOKUP($A114,Firm_Info!$A$2:$A$12,Firm_Info!$C$2:$C$12)="Treated",1,IF(_xlfn.XLOOKUP($A114,Firm_Info!$A$2:$A$12,Firm_Info!$C$2:$C$12)="Control",0,""))</f>
        <v>1</v>
      </c>
      <c r="F114" s="14">
        <f>IFERROR(_xlfn.XLOOKUP($A114,Firm_Info!$A$2:$A$11,Firm_Info!$D$2:$D$11),"")</f>
        <v>1</v>
      </c>
      <c r="G114" s="14">
        <f>IF($F114="","",IF($B114&gt;=SUMIFS(Firm_Info!$F$2:$F$11,Firm_Info!$D$2:$D$11,$F114,Firm_Info!$C$2:$C$11,"Treated"),1,0))</f>
        <v>0</v>
      </c>
      <c r="H114" s="14">
        <f t="shared" si="3"/>
        <v>0</v>
      </c>
      <c r="I114" s="14">
        <f>IF($F114="","",MOD(ROW()-2,624)-INDEX(Parallel_Trends!$F$5:$F$14,MATCH($A114,Parallel_Trends!$A$5:$A$14,0)))</f>
        <v>-159</v>
      </c>
    </row>
    <row r="115" spans="1:9" x14ac:dyDescent="0.45">
      <c r="A115" t="s">
        <v>8</v>
      </c>
      <c r="B115" s="1">
        <f>Raw_Prices!A116</f>
        <v>45092</v>
      </c>
      <c r="C115" s="12">
        <f>Raw_Prices!E116</f>
        <v>281.83</v>
      </c>
      <c r="D115" s="13">
        <f t="shared" si="2"/>
        <v>3.1022498628132222E-2</v>
      </c>
      <c r="E115" s="14">
        <f>IF(_xlfn.XLOOKUP($A115,Firm_Info!$A$2:$A$12,Firm_Info!$C$2:$C$12)="Treated",1,IF(_xlfn.XLOOKUP($A115,Firm_Info!$A$2:$A$12,Firm_Info!$C$2:$C$12)="Control",0,""))</f>
        <v>1</v>
      </c>
      <c r="F115" s="14">
        <f>IFERROR(_xlfn.XLOOKUP($A115,Firm_Info!$A$2:$A$11,Firm_Info!$D$2:$D$11),"")</f>
        <v>1</v>
      </c>
      <c r="G115" s="14">
        <f>IF($F115="","",IF($B115&gt;=SUMIFS(Firm_Info!$F$2:$F$11,Firm_Info!$D$2:$D$11,$F115,Firm_Info!$C$2:$C$11,"Treated"),1,0))</f>
        <v>0</v>
      </c>
      <c r="H115" s="14">
        <f t="shared" si="3"/>
        <v>0</v>
      </c>
      <c r="I115" s="14">
        <f>IF($F115="","",MOD(ROW()-2,624)-INDEX(Parallel_Trends!$F$5:$F$14,MATCH($A115,Parallel_Trends!$A$5:$A$14,0)))</f>
        <v>-158</v>
      </c>
    </row>
    <row r="116" spans="1:9" x14ac:dyDescent="0.45">
      <c r="A116" t="s">
        <v>8</v>
      </c>
      <c r="B116" s="1">
        <f>Raw_Prices!A117</f>
        <v>45093</v>
      </c>
      <c r="C116" s="12">
        <f>Raw_Prices!E117</f>
        <v>281</v>
      </c>
      <c r="D116" s="13">
        <f t="shared" si="2"/>
        <v>-2.945037788737781E-3</v>
      </c>
      <c r="E116" s="14">
        <f>IF(_xlfn.XLOOKUP($A116,Firm_Info!$A$2:$A$12,Firm_Info!$C$2:$C$12)="Treated",1,IF(_xlfn.XLOOKUP($A116,Firm_Info!$A$2:$A$12,Firm_Info!$C$2:$C$12)="Control",0,""))</f>
        <v>1</v>
      </c>
      <c r="F116" s="14">
        <f>IFERROR(_xlfn.XLOOKUP($A116,Firm_Info!$A$2:$A$11,Firm_Info!$D$2:$D$11),"")</f>
        <v>1</v>
      </c>
      <c r="G116" s="14">
        <f>IF($F116="","",IF($B116&gt;=SUMIFS(Firm_Info!$F$2:$F$11,Firm_Info!$D$2:$D$11,$F116,Firm_Info!$C$2:$C$11,"Treated"),1,0))</f>
        <v>0</v>
      </c>
      <c r="H116" s="14">
        <f t="shared" si="3"/>
        <v>0</v>
      </c>
      <c r="I116" s="14">
        <f>IF($F116="","",MOD(ROW()-2,624)-INDEX(Parallel_Trends!$F$5:$F$14,MATCH($A116,Parallel_Trends!$A$5:$A$14,0)))</f>
        <v>-157</v>
      </c>
    </row>
    <row r="117" spans="1:9" x14ac:dyDescent="0.45">
      <c r="A117" t="s">
        <v>8</v>
      </c>
      <c r="B117" s="1">
        <f>Raw_Prices!A118</f>
        <v>45097</v>
      </c>
      <c r="C117" s="12">
        <f>Raw_Prices!E118</f>
        <v>284.33</v>
      </c>
      <c r="D117" s="13">
        <f t="shared" si="2"/>
        <v>1.1850533807829189E-2</v>
      </c>
      <c r="E117" s="14">
        <f>IF(_xlfn.XLOOKUP($A117,Firm_Info!$A$2:$A$12,Firm_Info!$C$2:$C$12)="Treated",1,IF(_xlfn.XLOOKUP($A117,Firm_Info!$A$2:$A$12,Firm_Info!$C$2:$C$12)="Control",0,""))</f>
        <v>1</v>
      </c>
      <c r="F117" s="14">
        <f>IFERROR(_xlfn.XLOOKUP($A117,Firm_Info!$A$2:$A$11,Firm_Info!$D$2:$D$11),"")</f>
        <v>1</v>
      </c>
      <c r="G117" s="14">
        <f>IF($F117="","",IF($B117&gt;=SUMIFS(Firm_Info!$F$2:$F$11,Firm_Info!$D$2:$D$11,$F117,Firm_Info!$C$2:$C$11,"Treated"),1,0))</f>
        <v>0</v>
      </c>
      <c r="H117" s="14">
        <f t="shared" si="3"/>
        <v>0</v>
      </c>
      <c r="I117" s="14">
        <f>IF($F117="","",MOD(ROW()-2,624)-INDEX(Parallel_Trends!$F$5:$F$14,MATCH($A117,Parallel_Trends!$A$5:$A$14,0)))</f>
        <v>-156</v>
      </c>
    </row>
    <row r="118" spans="1:9" x14ac:dyDescent="0.45">
      <c r="A118" t="s">
        <v>8</v>
      </c>
      <c r="B118" s="1">
        <f>Raw_Prices!A119</f>
        <v>45098</v>
      </c>
      <c r="C118" s="12">
        <f>Raw_Prices!E119</f>
        <v>281.64</v>
      </c>
      <c r="D118" s="13">
        <f t="shared" si="2"/>
        <v>-9.4608377589420201E-3</v>
      </c>
      <c r="E118" s="14">
        <f>IF(_xlfn.XLOOKUP($A118,Firm_Info!$A$2:$A$12,Firm_Info!$C$2:$C$12)="Treated",1,IF(_xlfn.XLOOKUP($A118,Firm_Info!$A$2:$A$12,Firm_Info!$C$2:$C$12)="Control",0,""))</f>
        <v>1</v>
      </c>
      <c r="F118" s="14">
        <f>IFERROR(_xlfn.XLOOKUP($A118,Firm_Info!$A$2:$A$11,Firm_Info!$D$2:$D$11),"")</f>
        <v>1</v>
      </c>
      <c r="G118" s="14">
        <f>IF($F118="","",IF($B118&gt;=SUMIFS(Firm_Info!$F$2:$F$11,Firm_Info!$D$2:$D$11,$F118,Firm_Info!$C$2:$C$11,"Treated"),1,0))</f>
        <v>0</v>
      </c>
      <c r="H118" s="14">
        <f t="shared" si="3"/>
        <v>0</v>
      </c>
      <c r="I118" s="14">
        <f>IF($F118="","",MOD(ROW()-2,624)-INDEX(Parallel_Trends!$F$5:$F$14,MATCH($A118,Parallel_Trends!$A$5:$A$14,0)))</f>
        <v>-155</v>
      </c>
    </row>
    <row r="119" spans="1:9" x14ac:dyDescent="0.45">
      <c r="A119" t="s">
        <v>8</v>
      </c>
      <c r="B119" s="1">
        <f>Raw_Prices!A120</f>
        <v>45099</v>
      </c>
      <c r="C119" s="12">
        <f>Raw_Prices!E120</f>
        <v>284.88</v>
      </c>
      <c r="D119" s="13">
        <f t="shared" si="2"/>
        <v>1.1504047720494182E-2</v>
      </c>
      <c r="E119" s="14">
        <f>IF(_xlfn.XLOOKUP($A119,Firm_Info!$A$2:$A$12,Firm_Info!$C$2:$C$12)="Treated",1,IF(_xlfn.XLOOKUP($A119,Firm_Info!$A$2:$A$12,Firm_Info!$C$2:$C$12)="Control",0,""))</f>
        <v>1</v>
      </c>
      <c r="F119" s="14">
        <f>IFERROR(_xlfn.XLOOKUP($A119,Firm_Info!$A$2:$A$11,Firm_Info!$D$2:$D$11),"")</f>
        <v>1</v>
      </c>
      <c r="G119" s="14">
        <f>IF($F119="","",IF($B119&gt;=SUMIFS(Firm_Info!$F$2:$F$11,Firm_Info!$D$2:$D$11,$F119,Firm_Info!$C$2:$C$11,"Treated"),1,0))</f>
        <v>0</v>
      </c>
      <c r="H119" s="14">
        <f t="shared" si="3"/>
        <v>0</v>
      </c>
      <c r="I119" s="14">
        <f>IF($F119="","",MOD(ROW()-2,624)-INDEX(Parallel_Trends!$F$5:$F$14,MATCH($A119,Parallel_Trends!$A$5:$A$14,0)))</f>
        <v>-154</v>
      </c>
    </row>
    <row r="120" spans="1:9" x14ac:dyDescent="0.45">
      <c r="A120" t="s">
        <v>8</v>
      </c>
      <c r="B120" s="1">
        <f>Raw_Prices!A121</f>
        <v>45100</v>
      </c>
      <c r="C120" s="12">
        <f>Raw_Prices!E121</f>
        <v>288.73</v>
      </c>
      <c r="D120" s="13">
        <f t="shared" si="2"/>
        <v>1.3514462229710755E-2</v>
      </c>
      <c r="E120" s="14">
        <f>IF(_xlfn.XLOOKUP($A120,Firm_Info!$A$2:$A$12,Firm_Info!$C$2:$C$12)="Treated",1,IF(_xlfn.XLOOKUP($A120,Firm_Info!$A$2:$A$12,Firm_Info!$C$2:$C$12)="Control",0,""))</f>
        <v>1</v>
      </c>
      <c r="F120" s="14">
        <f>IFERROR(_xlfn.XLOOKUP($A120,Firm_Info!$A$2:$A$11,Firm_Info!$D$2:$D$11),"")</f>
        <v>1</v>
      </c>
      <c r="G120" s="14">
        <f>IF($F120="","",IF($B120&gt;=SUMIFS(Firm_Info!$F$2:$F$11,Firm_Info!$D$2:$D$11,$F120,Firm_Info!$C$2:$C$11,"Treated"),1,0))</f>
        <v>0</v>
      </c>
      <c r="H120" s="14">
        <f t="shared" si="3"/>
        <v>0</v>
      </c>
      <c r="I120" s="14">
        <f>IF($F120="","",MOD(ROW()-2,624)-INDEX(Parallel_Trends!$F$5:$F$14,MATCH($A120,Parallel_Trends!$A$5:$A$14,0)))</f>
        <v>-153</v>
      </c>
    </row>
    <row r="121" spans="1:9" x14ac:dyDescent="0.45">
      <c r="A121" t="s">
        <v>8</v>
      </c>
      <c r="B121" s="1">
        <f>Raw_Prices!A122</f>
        <v>45103</v>
      </c>
      <c r="C121" s="12">
        <f>Raw_Prices!E122</f>
        <v>278.47000000000003</v>
      </c>
      <c r="D121" s="13">
        <f t="shared" si="2"/>
        <v>-3.5534928826238987E-2</v>
      </c>
      <c r="E121" s="14">
        <f>IF(_xlfn.XLOOKUP($A121,Firm_Info!$A$2:$A$12,Firm_Info!$C$2:$C$12)="Treated",1,IF(_xlfn.XLOOKUP($A121,Firm_Info!$A$2:$A$12,Firm_Info!$C$2:$C$12)="Control",0,""))</f>
        <v>1</v>
      </c>
      <c r="F121" s="14">
        <f>IFERROR(_xlfn.XLOOKUP($A121,Firm_Info!$A$2:$A$11,Firm_Info!$D$2:$D$11),"")</f>
        <v>1</v>
      </c>
      <c r="G121" s="14">
        <f>IF($F121="","",IF($B121&gt;=SUMIFS(Firm_Info!$F$2:$F$11,Firm_Info!$D$2:$D$11,$F121,Firm_Info!$C$2:$C$11,"Treated"),1,0))</f>
        <v>0</v>
      </c>
      <c r="H121" s="14">
        <f t="shared" si="3"/>
        <v>0</v>
      </c>
      <c r="I121" s="14">
        <f>IF($F121="","",MOD(ROW()-2,624)-INDEX(Parallel_Trends!$F$5:$F$14,MATCH($A121,Parallel_Trends!$A$5:$A$14,0)))</f>
        <v>-152</v>
      </c>
    </row>
    <row r="122" spans="1:9" x14ac:dyDescent="0.45">
      <c r="A122" t="s">
        <v>8</v>
      </c>
      <c r="B122" s="1">
        <f>Raw_Prices!A123</f>
        <v>45104</v>
      </c>
      <c r="C122" s="12">
        <f>Raw_Prices!E123</f>
        <v>287.05</v>
      </c>
      <c r="D122" s="13">
        <f t="shared" si="2"/>
        <v>3.0811218443638433E-2</v>
      </c>
      <c r="E122" s="14">
        <f>IF(_xlfn.XLOOKUP($A122,Firm_Info!$A$2:$A$12,Firm_Info!$C$2:$C$12)="Treated",1,IF(_xlfn.XLOOKUP($A122,Firm_Info!$A$2:$A$12,Firm_Info!$C$2:$C$12)="Control",0,""))</f>
        <v>1</v>
      </c>
      <c r="F122" s="14">
        <f>IFERROR(_xlfn.XLOOKUP($A122,Firm_Info!$A$2:$A$11,Firm_Info!$D$2:$D$11),"")</f>
        <v>1</v>
      </c>
      <c r="G122" s="14">
        <f>IF($F122="","",IF($B122&gt;=SUMIFS(Firm_Info!$F$2:$F$11,Firm_Info!$D$2:$D$11,$F122,Firm_Info!$C$2:$C$11,"Treated"),1,0))</f>
        <v>0</v>
      </c>
      <c r="H122" s="14">
        <f t="shared" si="3"/>
        <v>0</v>
      </c>
      <c r="I122" s="14">
        <f>IF($F122="","",MOD(ROW()-2,624)-INDEX(Parallel_Trends!$F$5:$F$14,MATCH($A122,Parallel_Trends!$A$5:$A$14,0)))</f>
        <v>-151</v>
      </c>
    </row>
    <row r="123" spans="1:9" x14ac:dyDescent="0.45">
      <c r="A123" t="s">
        <v>8</v>
      </c>
      <c r="B123" s="1">
        <f>Raw_Prices!A124</f>
        <v>45105</v>
      </c>
      <c r="C123" s="12">
        <f>Raw_Prices!E124</f>
        <v>285.29000000000002</v>
      </c>
      <c r="D123" s="13">
        <f t="shared" si="2"/>
        <v>-6.1313360041804765E-3</v>
      </c>
      <c r="E123" s="14">
        <f>IF(_xlfn.XLOOKUP($A123,Firm_Info!$A$2:$A$12,Firm_Info!$C$2:$C$12)="Treated",1,IF(_xlfn.XLOOKUP($A123,Firm_Info!$A$2:$A$12,Firm_Info!$C$2:$C$12)="Control",0,""))</f>
        <v>1</v>
      </c>
      <c r="F123" s="14">
        <f>IFERROR(_xlfn.XLOOKUP($A123,Firm_Info!$A$2:$A$11,Firm_Info!$D$2:$D$11),"")</f>
        <v>1</v>
      </c>
      <c r="G123" s="14">
        <f>IF($F123="","",IF($B123&gt;=SUMIFS(Firm_Info!$F$2:$F$11,Firm_Info!$D$2:$D$11,$F123,Firm_Info!$C$2:$C$11,"Treated"),1,0))</f>
        <v>0</v>
      </c>
      <c r="H123" s="14">
        <f t="shared" si="3"/>
        <v>0</v>
      </c>
      <c r="I123" s="14">
        <f>IF($F123="","",MOD(ROW()-2,624)-INDEX(Parallel_Trends!$F$5:$F$14,MATCH($A123,Parallel_Trends!$A$5:$A$14,0)))</f>
        <v>-150</v>
      </c>
    </row>
    <row r="124" spans="1:9" x14ac:dyDescent="0.45">
      <c r="A124" t="s">
        <v>8</v>
      </c>
      <c r="B124" s="1">
        <f>Raw_Prices!A125</f>
        <v>45106</v>
      </c>
      <c r="C124" s="12">
        <f>Raw_Prices!E125</f>
        <v>281.52999999999997</v>
      </c>
      <c r="D124" s="13">
        <f t="shared" si="2"/>
        <v>-1.3179571663921141E-2</v>
      </c>
      <c r="E124" s="14">
        <f>IF(_xlfn.XLOOKUP($A124,Firm_Info!$A$2:$A$12,Firm_Info!$C$2:$C$12)="Treated",1,IF(_xlfn.XLOOKUP($A124,Firm_Info!$A$2:$A$12,Firm_Info!$C$2:$C$12)="Control",0,""))</f>
        <v>1</v>
      </c>
      <c r="F124" s="14">
        <f>IFERROR(_xlfn.XLOOKUP($A124,Firm_Info!$A$2:$A$11,Firm_Info!$D$2:$D$11),"")</f>
        <v>1</v>
      </c>
      <c r="G124" s="14">
        <f>IF($F124="","",IF($B124&gt;=SUMIFS(Firm_Info!$F$2:$F$11,Firm_Info!$D$2:$D$11,$F124,Firm_Info!$C$2:$C$11,"Treated"),1,0))</f>
        <v>0</v>
      </c>
      <c r="H124" s="14">
        <f t="shared" si="3"/>
        <v>0</v>
      </c>
      <c r="I124" s="14">
        <f>IF($F124="","",MOD(ROW()-2,624)-INDEX(Parallel_Trends!$F$5:$F$14,MATCH($A124,Parallel_Trends!$A$5:$A$14,0)))</f>
        <v>-149</v>
      </c>
    </row>
    <row r="125" spans="1:9" x14ac:dyDescent="0.45">
      <c r="A125" t="s">
        <v>8</v>
      </c>
      <c r="B125" s="1">
        <f>Raw_Prices!A126</f>
        <v>45107</v>
      </c>
      <c r="C125" s="12">
        <f>Raw_Prices!E126</f>
        <v>286.98</v>
      </c>
      <c r="D125" s="13">
        <f t="shared" si="2"/>
        <v>1.9358505310268947E-2</v>
      </c>
      <c r="E125" s="14">
        <f>IF(_xlfn.XLOOKUP($A125,Firm_Info!$A$2:$A$12,Firm_Info!$C$2:$C$12)="Treated",1,IF(_xlfn.XLOOKUP($A125,Firm_Info!$A$2:$A$12,Firm_Info!$C$2:$C$12)="Control",0,""))</f>
        <v>1</v>
      </c>
      <c r="F125" s="14">
        <f>IFERROR(_xlfn.XLOOKUP($A125,Firm_Info!$A$2:$A$11,Firm_Info!$D$2:$D$11),"")</f>
        <v>1</v>
      </c>
      <c r="G125" s="14">
        <f>IF($F125="","",IF($B125&gt;=SUMIFS(Firm_Info!$F$2:$F$11,Firm_Info!$D$2:$D$11,$F125,Firm_Info!$C$2:$C$11,"Treated"),1,0))</f>
        <v>0</v>
      </c>
      <c r="H125" s="14">
        <f t="shared" si="3"/>
        <v>0</v>
      </c>
      <c r="I125" s="14">
        <f>IF($F125="","",MOD(ROW()-2,624)-INDEX(Parallel_Trends!$F$5:$F$14,MATCH($A125,Parallel_Trends!$A$5:$A$14,0)))</f>
        <v>-148</v>
      </c>
    </row>
    <row r="126" spans="1:9" x14ac:dyDescent="0.45">
      <c r="A126" t="s">
        <v>8</v>
      </c>
      <c r="B126" s="1">
        <f>Raw_Prices!A127</f>
        <v>45110</v>
      </c>
      <c r="C126" s="12">
        <f>Raw_Prices!E127</f>
        <v>286.02</v>
      </c>
      <c r="D126" s="13">
        <f t="shared" si="2"/>
        <v>-3.3451808488397239E-3</v>
      </c>
      <c r="E126" s="14">
        <f>IF(_xlfn.XLOOKUP($A126,Firm_Info!$A$2:$A$12,Firm_Info!$C$2:$C$12)="Treated",1,IF(_xlfn.XLOOKUP($A126,Firm_Info!$A$2:$A$12,Firm_Info!$C$2:$C$12)="Control",0,""))</f>
        <v>1</v>
      </c>
      <c r="F126" s="14">
        <f>IFERROR(_xlfn.XLOOKUP($A126,Firm_Info!$A$2:$A$11,Firm_Info!$D$2:$D$11),"")</f>
        <v>1</v>
      </c>
      <c r="G126" s="14">
        <f>IF($F126="","",IF($B126&gt;=SUMIFS(Firm_Info!$F$2:$F$11,Firm_Info!$D$2:$D$11,$F126,Firm_Info!$C$2:$C$11,"Treated"),1,0))</f>
        <v>0</v>
      </c>
      <c r="H126" s="14">
        <f t="shared" si="3"/>
        <v>0</v>
      </c>
      <c r="I126" s="14">
        <f>IF($F126="","",MOD(ROW()-2,624)-INDEX(Parallel_Trends!$F$5:$F$14,MATCH($A126,Parallel_Trends!$A$5:$A$14,0)))</f>
        <v>-147</v>
      </c>
    </row>
    <row r="127" spans="1:9" x14ac:dyDescent="0.45">
      <c r="A127" t="s">
        <v>8</v>
      </c>
      <c r="B127" s="1">
        <f>Raw_Prices!A128</f>
        <v>45112</v>
      </c>
      <c r="C127" s="12">
        <f>Raw_Prices!E128</f>
        <v>294.37</v>
      </c>
      <c r="D127" s="13">
        <f t="shared" si="2"/>
        <v>2.9193762673938917E-2</v>
      </c>
      <c r="E127" s="14">
        <f>IF(_xlfn.XLOOKUP($A127,Firm_Info!$A$2:$A$12,Firm_Info!$C$2:$C$12)="Treated",1,IF(_xlfn.XLOOKUP($A127,Firm_Info!$A$2:$A$12,Firm_Info!$C$2:$C$12)="Control",0,""))</f>
        <v>1</v>
      </c>
      <c r="F127" s="14">
        <f>IFERROR(_xlfn.XLOOKUP($A127,Firm_Info!$A$2:$A$11,Firm_Info!$D$2:$D$11),"")</f>
        <v>1</v>
      </c>
      <c r="G127" s="14">
        <f>IF($F127="","",IF($B127&gt;=SUMIFS(Firm_Info!$F$2:$F$11,Firm_Info!$D$2:$D$11,$F127,Firm_Info!$C$2:$C$11,"Treated"),1,0))</f>
        <v>0</v>
      </c>
      <c r="H127" s="14">
        <f t="shared" si="3"/>
        <v>0</v>
      </c>
      <c r="I127" s="14">
        <f>IF($F127="","",MOD(ROW()-2,624)-INDEX(Parallel_Trends!$F$5:$F$14,MATCH($A127,Parallel_Trends!$A$5:$A$14,0)))</f>
        <v>-146</v>
      </c>
    </row>
    <row r="128" spans="1:9" x14ac:dyDescent="0.45">
      <c r="A128" t="s">
        <v>8</v>
      </c>
      <c r="B128" s="1">
        <f>Raw_Prices!A129</f>
        <v>45113</v>
      </c>
      <c r="C128" s="12">
        <f>Raw_Prices!E129</f>
        <v>291.99</v>
      </c>
      <c r="D128" s="13">
        <f t="shared" si="2"/>
        <v>-8.08506301593237E-3</v>
      </c>
      <c r="E128" s="14">
        <f>IF(_xlfn.XLOOKUP($A128,Firm_Info!$A$2:$A$12,Firm_Info!$C$2:$C$12)="Treated",1,IF(_xlfn.XLOOKUP($A128,Firm_Info!$A$2:$A$12,Firm_Info!$C$2:$C$12)="Control",0,""))</f>
        <v>1</v>
      </c>
      <c r="F128" s="14">
        <f>IFERROR(_xlfn.XLOOKUP($A128,Firm_Info!$A$2:$A$11,Firm_Info!$D$2:$D$11),"")</f>
        <v>1</v>
      </c>
      <c r="G128" s="14">
        <f>IF($F128="","",IF($B128&gt;=SUMIFS(Firm_Info!$F$2:$F$11,Firm_Info!$D$2:$D$11,$F128,Firm_Info!$C$2:$C$11,"Treated"),1,0))</f>
        <v>0</v>
      </c>
      <c r="H128" s="14">
        <f t="shared" si="3"/>
        <v>0</v>
      </c>
      <c r="I128" s="14">
        <f>IF($F128="","",MOD(ROW()-2,624)-INDEX(Parallel_Trends!$F$5:$F$14,MATCH($A128,Parallel_Trends!$A$5:$A$14,0)))</f>
        <v>-145</v>
      </c>
    </row>
    <row r="129" spans="1:9" x14ac:dyDescent="0.45">
      <c r="A129" t="s">
        <v>8</v>
      </c>
      <c r="B129" s="1">
        <f>Raw_Prices!A130</f>
        <v>45114</v>
      </c>
      <c r="C129" s="12">
        <f>Raw_Prices!E130</f>
        <v>290.52999999999997</v>
      </c>
      <c r="D129" s="13">
        <f t="shared" si="2"/>
        <v>-5.0001712387411912E-3</v>
      </c>
      <c r="E129" s="14">
        <f>IF(_xlfn.XLOOKUP($A129,Firm_Info!$A$2:$A$12,Firm_Info!$C$2:$C$12)="Treated",1,IF(_xlfn.XLOOKUP($A129,Firm_Info!$A$2:$A$12,Firm_Info!$C$2:$C$12)="Control",0,""))</f>
        <v>1</v>
      </c>
      <c r="F129" s="14">
        <f>IFERROR(_xlfn.XLOOKUP($A129,Firm_Info!$A$2:$A$11,Firm_Info!$D$2:$D$11),"")</f>
        <v>1</v>
      </c>
      <c r="G129" s="14">
        <f>IF($F129="","",IF($B129&gt;=SUMIFS(Firm_Info!$F$2:$F$11,Firm_Info!$D$2:$D$11,$F129,Firm_Info!$C$2:$C$11,"Treated"),1,0))</f>
        <v>0</v>
      </c>
      <c r="H129" s="14">
        <f t="shared" si="3"/>
        <v>0</v>
      </c>
      <c r="I129" s="14">
        <f>IF($F129="","",MOD(ROW()-2,624)-INDEX(Parallel_Trends!$F$5:$F$14,MATCH($A129,Parallel_Trends!$A$5:$A$14,0)))</f>
        <v>-144</v>
      </c>
    </row>
    <row r="130" spans="1:9" x14ac:dyDescent="0.45">
      <c r="A130" t="s">
        <v>8</v>
      </c>
      <c r="B130" s="1">
        <f>Raw_Prices!A131</f>
        <v>45117</v>
      </c>
      <c r="C130" s="12">
        <f>Raw_Prices!E131</f>
        <v>294.10000000000002</v>
      </c>
      <c r="D130" s="13">
        <f t="shared" si="2"/>
        <v>1.2287887653598784E-2</v>
      </c>
      <c r="E130" s="14">
        <f>IF(_xlfn.XLOOKUP($A130,Firm_Info!$A$2:$A$12,Firm_Info!$C$2:$C$12)="Treated",1,IF(_xlfn.XLOOKUP($A130,Firm_Info!$A$2:$A$12,Firm_Info!$C$2:$C$12)="Control",0,""))</f>
        <v>1</v>
      </c>
      <c r="F130" s="14">
        <f>IFERROR(_xlfn.XLOOKUP($A130,Firm_Info!$A$2:$A$11,Firm_Info!$D$2:$D$11),"")</f>
        <v>1</v>
      </c>
      <c r="G130" s="14">
        <f>IF($F130="","",IF($B130&gt;=SUMIFS(Firm_Info!$F$2:$F$11,Firm_Info!$D$2:$D$11,$F130,Firm_Info!$C$2:$C$11,"Treated"),1,0))</f>
        <v>0</v>
      </c>
      <c r="H130" s="14">
        <f t="shared" si="3"/>
        <v>0</v>
      </c>
      <c r="I130" s="14">
        <f>IF($F130="","",MOD(ROW()-2,624)-INDEX(Parallel_Trends!$F$5:$F$14,MATCH($A130,Parallel_Trends!$A$5:$A$14,0)))</f>
        <v>-143</v>
      </c>
    </row>
    <row r="131" spans="1:9" x14ac:dyDescent="0.45">
      <c r="A131" t="s">
        <v>8</v>
      </c>
      <c r="B131" s="1">
        <f>Raw_Prices!A132</f>
        <v>45118</v>
      </c>
      <c r="C131" s="12">
        <f>Raw_Prices!E132</f>
        <v>298.29000000000002</v>
      </c>
      <c r="D131" s="13">
        <f t="shared" si="2"/>
        <v>1.4246854811288623E-2</v>
      </c>
      <c r="E131" s="14">
        <f>IF(_xlfn.XLOOKUP($A131,Firm_Info!$A$2:$A$12,Firm_Info!$C$2:$C$12)="Treated",1,IF(_xlfn.XLOOKUP($A131,Firm_Info!$A$2:$A$12,Firm_Info!$C$2:$C$12)="Control",0,""))</f>
        <v>1</v>
      </c>
      <c r="F131" s="14">
        <f>IFERROR(_xlfn.XLOOKUP($A131,Firm_Info!$A$2:$A$11,Firm_Info!$D$2:$D$11),"")</f>
        <v>1</v>
      </c>
      <c r="G131" s="14">
        <f>IF($F131="","",IF($B131&gt;=SUMIFS(Firm_Info!$F$2:$F$11,Firm_Info!$D$2:$D$11,$F131,Firm_Info!$C$2:$C$11,"Treated"),1,0))</f>
        <v>0</v>
      </c>
      <c r="H131" s="14">
        <f t="shared" si="3"/>
        <v>0</v>
      </c>
      <c r="I131" s="14">
        <f>IF($F131="","",MOD(ROW()-2,624)-INDEX(Parallel_Trends!$F$5:$F$14,MATCH($A131,Parallel_Trends!$A$5:$A$14,0)))</f>
        <v>-142</v>
      </c>
    </row>
    <row r="132" spans="1:9" x14ac:dyDescent="0.45">
      <c r="A132" t="s">
        <v>8</v>
      </c>
      <c r="B132" s="1">
        <f>Raw_Prices!A133</f>
        <v>45119</v>
      </c>
      <c r="C132" s="12">
        <f>Raw_Prices!E133</f>
        <v>309.33999999999997</v>
      </c>
      <c r="D132" s="13">
        <f t="shared" ref="D132:D195" si="4">C132/C131-1</f>
        <v>3.7044486908712759E-2</v>
      </c>
      <c r="E132" s="14">
        <f>IF(_xlfn.XLOOKUP($A132,Firm_Info!$A$2:$A$12,Firm_Info!$C$2:$C$12)="Treated",1,IF(_xlfn.XLOOKUP($A132,Firm_Info!$A$2:$A$12,Firm_Info!$C$2:$C$12)="Control",0,""))</f>
        <v>1</v>
      </c>
      <c r="F132" s="14">
        <f>IFERROR(_xlfn.XLOOKUP($A132,Firm_Info!$A$2:$A$11,Firm_Info!$D$2:$D$11),"")</f>
        <v>1</v>
      </c>
      <c r="G132" s="14">
        <f>IF($F132="","",IF($B132&gt;=SUMIFS(Firm_Info!$F$2:$F$11,Firm_Info!$D$2:$D$11,$F132,Firm_Info!$C$2:$C$11,"Treated"),1,0))</f>
        <v>0</v>
      </c>
      <c r="H132" s="14">
        <f t="shared" ref="H132:H195" si="5">IF($F132="","",$E132*$G132)</f>
        <v>0</v>
      </c>
      <c r="I132" s="14">
        <f>IF($F132="","",MOD(ROW()-2,624)-INDEX(Parallel_Trends!$F$5:$F$14,MATCH($A132,Parallel_Trends!$A$5:$A$14,0)))</f>
        <v>-141</v>
      </c>
    </row>
    <row r="133" spans="1:9" x14ac:dyDescent="0.45">
      <c r="A133" t="s">
        <v>8</v>
      </c>
      <c r="B133" s="1">
        <f>Raw_Prices!A134</f>
        <v>45120</v>
      </c>
      <c r="C133" s="12">
        <f>Raw_Prices!E134</f>
        <v>313.41000000000003</v>
      </c>
      <c r="D133" s="13">
        <f t="shared" si="4"/>
        <v>1.3157044029223686E-2</v>
      </c>
      <c r="E133" s="14">
        <f>IF(_xlfn.XLOOKUP($A133,Firm_Info!$A$2:$A$12,Firm_Info!$C$2:$C$12)="Treated",1,IF(_xlfn.XLOOKUP($A133,Firm_Info!$A$2:$A$12,Firm_Info!$C$2:$C$12)="Control",0,""))</f>
        <v>1</v>
      </c>
      <c r="F133" s="14">
        <f>IFERROR(_xlfn.XLOOKUP($A133,Firm_Info!$A$2:$A$11,Firm_Info!$D$2:$D$11),"")</f>
        <v>1</v>
      </c>
      <c r="G133" s="14">
        <f>IF($F133="","",IF($B133&gt;=SUMIFS(Firm_Info!$F$2:$F$11,Firm_Info!$D$2:$D$11,$F133,Firm_Info!$C$2:$C$11,"Treated"),1,0))</f>
        <v>0</v>
      </c>
      <c r="H133" s="14">
        <f t="shared" si="5"/>
        <v>0</v>
      </c>
      <c r="I133" s="14">
        <f>IF($F133="","",MOD(ROW()-2,624)-INDEX(Parallel_Trends!$F$5:$F$14,MATCH($A133,Parallel_Trends!$A$5:$A$14,0)))</f>
        <v>-140</v>
      </c>
    </row>
    <row r="134" spans="1:9" x14ac:dyDescent="0.45">
      <c r="A134" t="s">
        <v>8</v>
      </c>
      <c r="B134" s="1">
        <f>Raw_Prices!A135</f>
        <v>45121</v>
      </c>
      <c r="C134" s="12">
        <f>Raw_Prices!E135</f>
        <v>308.87</v>
      </c>
      <c r="D134" s="13">
        <f t="shared" si="4"/>
        <v>-1.4485817300022408E-2</v>
      </c>
      <c r="E134" s="14">
        <f>IF(_xlfn.XLOOKUP($A134,Firm_Info!$A$2:$A$12,Firm_Info!$C$2:$C$12)="Treated",1,IF(_xlfn.XLOOKUP($A134,Firm_Info!$A$2:$A$12,Firm_Info!$C$2:$C$12)="Control",0,""))</f>
        <v>1</v>
      </c>
      <c r="F134" s="14">
        <f>IFERROR(_xlfn.XLOOKUP($A134,Firm_Info!$A$2:$A$11,Firm_Info!$D$2:$D$11),"")</f>
        <v>1</v>
      </c>
      <c r="G134" s="14">
        <f>IF($F134="","",IF($B134&gt;=SUMIFS(Firm_Info!$F$2:$F$11,Firm_Info!$D$2:$D$11,$F134,Firm_Info!$C$2:$C$11,"Treated"),1,0))</f>
        <v>0</v>
      </c>
      <c r="H134" s="14">
        <f t="shared" si="5"/>
        <v>0</v>
      </c>
      <c r="I134" s="14">
        <f>IF($F134="","",MOD(ROW()-2,624)-INDEX(Parallel_Trends!$F$5:$F$14,MATCH($A134,Parallel_Trends!$A$5:$A$14,0)))</f>
        <v>-139</v>
      </c>
    </row>
    <row r="135" spans="1:9" x14ac:dyDescent="0.45">
      <c r="A135" t="s">
        <v>8</v>
      </c>
      <c r="B135" s="1">
        <f>Raw_Prices!A136</f>
        <v>45124</v>
      </c>
      <c r="C135" s="12">
        <f>Raw_Prices!E136</f>
        <v>310.62</v>
      </c>
      <c r="D135" s="13">
        <f t="shared" si="4"/>
        <v>5.6658140965455406E-3</v>
      </c>
      <c r="E135" s="14">
        <f>IF(_xlfn.XLOOKUP($A135,Firm_Info!$A$2:$A$12,Firm_Info!$C$2:$C$12)="Treated",1,IF(_xlfn.XLOOKUP($A135,Firm_Info!$A$2:$A$12,Firm_Info!$C$2:$C$12)="Control",0,""))</f>
        <v>1</v>
      </c>
      <c r="F135" s="14">
        <f>IFERROR(_xlfn.XLOOKUP($A135,Firm_Info!$A$2:$A$11,Firm_Info!$D$2:$D$11),"")</f>
        <v>1</v>
      </c>
      <c r="G135" s="14">
        <f>IF($F135="","",IF($B135&gt;=SUMIFS(Firm_Info!$F$2:$F$11,Firm_Info!$D$2:$D$11,$F135,Firm_Info!$C$2:$C$11,"Treated"),1,0))</f>
        <v>0</v>
      </c>
      <c r="H135" s="14">
        <f t="shared" si="5"/>
        <v>0</v>
      </c>
      <c r="I135" s="14">
        <f>IF($F135="","",MOD(ROW()-2,624)-INDEX(Parallel_Trends!$F$5:$F$14,MATCH($A135,Parallel_Trends!$A$5:$A$14,0)))</f>
        <v>-138</v>
      </c>
    </row>
    <row r="136" spans="1:9" x14ac:dyDescent="0.45">
      <c r="A136" t="s">
        <v>8</v>
      </c>
      <c r="B136" s="1">
        <f>Raw_Prices!A137</f>
        <v>45125</v>
      </c>
      <c r="C136" s="12">
        <f>Raw_Prices!E137</f>
        <v>312.05</v>
      </c>
      <c r="D136" s="13">
        <f t="shared" si="4"/>
        <v>4.6036958341382217E-3</v>
      </c>
      <c r="E136" s="14">
        <f>IF(_xlfn.XLOOKUP($A136,Firm_Info!$A$2:$A$12,Firm_Info!$C$2:$C$12)="Treated",1,IF(_xlfn.XLOOKUP($A136,Firm_Info!$A$2:$A$12,Firm_Info!$C$2:$C$12)="Control",0,""))</f>
        <v>1</v>
      </c>
      <c r="F136" s="14">
        <f>IFERROR(_xlfn.XLOOKUP($A136,Firm_Info!$A$2:$A$11,Firm_Info!$D$2:$D$11),"")</f>
        <v>1</v>
      </c>
      <c r="G136" s="14">
        <f>IF($F136="","",IF($B136&gt;=SUMIFS(Firm_Info!$F$2:$F$11,Firm_Info!$D$2:$D$11,$F136,Firm_Info!$C$2:$C$11,"Treated"),1,0))</f>
        <v>0</v>
      </c>
      <c r="H136" s="14">
        <f t="shared" si="5"/>
        <v>0</v>
      </c>
      <c r="I136" s="14">
        <f>IF($F136="","",MOD(ROW()-2,624)-INDEX(Parallel_Trends!$F$5:$F$14,MATCH($A136,Parallel_Trends!$A$5:$A$14,0)))</f>
        <v>-137</v>
      </c>
    </row>
    <row r="137" spans="1:9" x14ac:dyDescent="0.45">
      <c r="A137" t="s">
        <v>8</v>
      </c>
      <c r="B137" s="1">
        <f>Raw_Prices!A138</f>
        <v>45126</v>
      </c>
      <c r="C137" s="12">
        <f>Raw_Prices!E138</f>
        <v>316.01</v>
      </c>
      <c r="D137" s="13">
        <f t="shared" si="4"/>
        <v>1.2690273994552026E-2</v>
      </c>
      <c r="E137" s="14">
        <f>IF(_xlfn.XLOOKUP($A137,Firm_Info!$A$2:$A$12,Firm_Info!$C$2:$C$12)="Treated",1,IF(_xlfn.XLOOKUP($A137,Firm_Info!$A$2:$A$12,Firm_Info!$C$2:$C$12)="Control",0,""))</f>
        <v>1</v>
      </c>
      <c r="F137" s="14">
        <f>IFERROR(_xlfn.XLOOKUP($A137,Firm_Info!$A$2:$A$11,Firm_Info!$D$2:$D$11),"")</f>
        <v>1</v>
      </c>
      <c r="G137" s="14">
        <f>IF($F137="","",IF($B137&gt;=SUMIFS(Firm_Info!$F$2:$F$11,Firm_Info!$D$2:$D$11,$F137,Firm_Info!$C$2:$C$11,"Treated"),1,0))</f>
        <v>0</v>
      </c>
      <c r="H137" s="14">
        <f t="shared" si="5"/>
        <v>0</v>
      </c>
      <c r="I137" s="14">
        <f>IF($F137="","",MOD(ROW()-2,624)-INDEX(Parallel_Trends!$F$5:$F$14,MATCH($A137,Parallel_Trends!$A$5:$A$14,0)))</f>
        <v>-136</v>
      </c>
    </row>
    <row r="138" spans="1:9" x14ac:dyDescent="0.45">
      <c r="A138" t="s">
        <v>8</v>
      </c>
      <c r="B138" s="1">
        <f>Raw_Prices!A139</f>
        <v>45127</v>
      </c>
      <c r="C138" s="12">
        <f>Raw_Prices!E139</f>
        <v>302.52</v>
      </c>
      <c r="D138" s="13">
        <f t="shared" si="4"/>
        <v>-4.268852251511035E-2</v>
      </c>
      <c r="E138" s="14">
        <f>IF(_xlfn.XLOOKUP($A138,Firm_Info!$A$2:$A$12,Firm_Info!$C$2:$C$12)="Treated",1,IF(_xlfn.XLOOKUP($A138,Firm_Info!$A$2:$A$12,Firm_Info!$C$2:$C$12)="Control",0,""))</f>
        <v>1</v>
      </c>
      <c r="F138" s="14">
        <f>IFERROR(_xlfn.XLOOKUP($A138,Firm_Info!$A$2:$A$11,Firm_Info!$D$2:$D$11),"")</f>
        <v>1</v>
      </c>
      <c r="G138" s="14">
        <f>IF($F138="","",IF($B138&gt;=SUMIFS(Firm_Info!$F$2:$F$11,Firm_Info!$D$2:$D$11,$F138,Firm_Info!$C$2:$C$11,"Treated"),1,0))</f>
        <v>0</v>
      </c>
      <c r="H138" s="14">
        <f t="shared" si="5"/>
        <v>0</v>
      </c>
      <c r="I138" s="14">
        <f>IF($F138="","",MOD(ROW()-2,624)-INDEX(Parallel_Trends!$F$5:$F$14,MATCH($A138,Parallel_Trends!$A$5:$A$14,0)))</f>
        <v>-135</v>
      </c>
    </row>
    <row r="139" spans="1:9" x14ac:dyDescent="0.45">
      <c r="A139" t="s">
        <v>8</v>
      </c>
      <c r="B139" s="1">
        <f>Raw_Prices!A140</f>
        <v>45128</v>
      </c>
      <c r="C139" s="12">
        <f>Raw_Prices!E140</f>
        <v>294.26</v>
      </c>
      <c r="D139" s="13">
        <f t="shared" si="4"/>
        <v>-2.7303979902155162E-2</v>
      </c>
      <c r="E139" s="14">
        <f>IF(_xlfn.XLOOKUP($A139,Firm_Info!$A$2:$A$12,Firm_Info!$C$2:$C$12)="Treated",1,IF(_xlfn.XLOOKUP($A139,Firm_Info!$A$2:$A$12,Firm_Info!$C$2:$C$12)="Control",0,""))</f>
        <v>1</v>
      </c>
      <c r="F139" s="14">
        <f>IFERROR(_xlfn.XLOOKUP($A139,Firm_Info!$A$2:$A$11,Firm_Info!$D$2:$D$11),"")</f>
        <v>1</v>
      </c>
      <c r="G139" s="14">
        <f>IF($F139="","",IF($B139&gt;=SUMIFS(Firm_Info!$F$2:$F$11,Firm_Info!$D$2:$D$11,$F139,Firm_Info!$C$2:$C$11,"Treated"),1,0))</f>
        <v>0</v>
      </c>
      <c r="H139" s="14">
        <f t="shared" si="5"/>
        <v>0</v>
      </c>
      <c r="I139" s="14">
        <f>IF($F139="","",MOD(ROW()-2,624)-INDEX(Parallel_Trends!$F$5:$F$14,MATCH($A139,Parallel_Trends!$A$5:$A$14,0)))</f>
        <v>-134</v>
      </c>
    </row>
    <row r="140" spans="1:9" x14ac:dyDescent="0.45">
      <c r="A140" t="s">
        <v>8</v>
      </c>
      <c r="B140" s="1">
        <f>Raw_Prices!A141</f>
        <v>45131</v>
      </c>
      <c r="C140" s="12">
        <f>Raw_Prices!E141</f>
        <v>291.61</v>
      </c>
      <c r="D140" s="13">
        <f t="shared" si="4"/>
        <v>-9.0056412696254418E-3</v>
      </c>
      <c r="E140" s="14">
        <f>IF(_xlfn.XLOOKUP($A140,Firm_Info!$A$2:$A$12,Firm_Info!$C$2:$C$12)="Treated",1,IF(_xlfn.XLOOKUP($A140,Firm_Info!$A$2:$A$12,Firm_Info!$C$2:$C$12)="Control",0,""))</f>
        <v>1</v>
      </c>
      <c r="F140" s="14">
        <f>IFERROR(_xlfn.XLOOKUP($A140,Firm_Info!$A$2:$A$11,Firm_Info!$D$2:$D$11),"")</f>
        <v>1</v>
      </c>
      <c r="G140" s="14">
        <f>IF($F140="","",IF($B140&gt;=SUMIFS(Firm_Info!$F$2:$F$11,Firm_Info!$D$2:$D$11,$F140,Firm_Info!$C$2:$C$11,"Treated"),1,0))</f>
        <v>0</v>
      </c>
      <c r="H140" s="14">
        <f t="shared" si="5"/>
        <v>0</v>
      </c>
      <c r="I140" s="14">
        <f>IF($F140="","",MOD(ROW()-2,624)-INDEX(Parallel_Trends!$F$5:$F$14,MATCH($A140,Parallel_Trends!$A$5:$A$14,0)))</f>
        <v>-133</v>
      </c>
    </row>
    <row r="141" spans="1:9" x14ac:dyDescent="0.45">
      <c r="A141" t="s">
        <v>8</v>
      </c>
      <c r="B141" s="1">
        <f>Raw_Prices!A142</f>
        <v>45132</v>
      </c>
      <c r="C141" s="12">
        <f>Raw_Prices!E142</f>
        <v>294.47000000000003</v>
      </c>
      <c r="D141" s="13">
        <f t="shared" si="4"/>
        <v>9.8076197661260966E-3</v>
      </c>
      <c r="E141" s="14">
        <f>IF(_xlfn.XLOOKUP($A141,Firm_Info!$A$2:$A$12,Firm_Info!$C$2:$C$12)="Treated",1,IF(_xlfn.XLOOKUP($A141,Firm_Info!$A$2:$A$12,Firm_Info!$C$2:$C$12)="Control",0,""))</f>
        <v>1</v>
      </c>
      <c r="F141" s="14">
        <f>IFERROR(_xlfn.XLOOKUP($A141,Firm_Info!$A$2:$A$11,Firm_Info!$D$2:$D$11),"")</f>
        <v>1</v>
      </c>
      <c r="G141" s="14">
        <f>IF($F141="","",IF($B141&gt;=SUMIFS(Firm_Info!$F$2:$F$11,Firm_Info!$D$2:$D$11,$F141,Firm_Info!$C$2:$C$11,"Treated"),1,0))</f>
        <v>0</v>
      </c>
      <c r="H141" s="14">
        <f t="shared" si="5"/>
        <v>0</v>
      </c>
      <c r="I141" s="14">
        <f>IF($F141="","",MOD(ROW()-2,624)-INDEX(Parallel_Trends!$F$5:$F$14,MATCH($A141,Parallel_Trends!$A$5:$A$14,0)))</f>
        <v>-132</v>
      </c>
    </row>
    <row r="142" spans="1:9" x14ac:dyDescent="0.45">
      <c r="A142" t="s">
        <v>8</v>
      </c>
      <c r="B142" s="1">
        <f>Raw_Prices!A143</f>
        <v>45133</v>
      </c>
      <c r="C142" s="12">
        <f>Raw_Prices!E143</f>
        <v>298.57</v>
      </c>
      <c r="D142" s="13">
        <f t="shared" si="4"/>
        <v>1.3923319862804151E-2</v>
      </c>
      <c r="E142" s="14">
        <f>IF(_xlfn.XLOOKUP($A142,Firm_Info!$A$2:$A$12,Firm_Info!$C$2:$C$12)="Treated",1,IF(_xlfn.XLOOKUP($A142,Firm_Info!$A$2:$A$12,Firm_Info!$C$2:$C$12)="Control",0,""))</f>
        <v>1</v>
      </c>
      <c r="F142" s="14">
        <f>IFERROR(_xlfn.XLOOKUP($A142,Firm_Info!$A$2:$A$11,Firm_Info!$D$2:$D$11),"")</f>
        <v>1</v>
      </c>
      <c r="G142" s="14">
        <f>IF($F142="","",IF($B142&gt;=SUMIFS(Firm_Info!$F$2:$F$11,Firm_Info!$D$2:$D$11,$F142,Firm_Info!$C$2:$C$11,"Treated"),1,0))</f>
        <v>0</v>
      </c>
      <c r="H142" s="14">
        <f t="shared" si="5"/>
        <v>0</v>
      </c>
      <c r="I142" s="14">
        <f>IF($F142="","",MOD(ROW()-2,624)-INDEX(Parallel_Trends!$F$5:$F$14,MATCH($A142,Parallel_Trends!$A$5:$A$14,0)))</f>
        <v>-131</v>
      </c>
    </row>
    <row r="143" spans="1:9" x14ac:dyDescent="0.45">
      <c r="A143" t="s">
        <v>8</v>
      </c>
      <c r="B143" s="1">
        <f>Raw_Prices!A144</f>
        <v>45134</v>
      </c>
      <c r="C143" s="12">
        <f>Raw_Prices!E144</f>
        <v>311.70999999999998</v>
      </c>
      <c r="D143" s="13">
        <f t="shared" si="4"/>
        <v>4.4009779951100114E-2</v>
      </c>
      <c r="E143" s="14">
        <f>IF(_xlfn.XLOOKUP($A143,Firm_Info!$A$2:$A$12,Firm_Info!$C$2:$C$12)="Treated",1,IF(_xlfn.XLOOKUP($A143,Firm_Info!$A$2:$A$12,Firm_Info!$C$2:$C$12)="Control",0,""))</f>
        <v>1</v>
      </c>
      <c r="F143" s="14">
        <f>IFERROR(_xlfn.XLOOKUP($A143,Firm_Info!$A$2:$A$11,Firm_Info!$D$2:$D$11),"")</f>
        <v>1</v>
      </c>
      <c r="G143" s="14">
        <f>IF($F143="","",IF($B143&gt;=SUMIFS(Firm_Info!$F$2:$F$11,Firm_Info!$D$2:$D$11,$F143,Firm_Info!$C$2:$C$11,"Treated"),1,0))</f>
        <v>0</v>
      </c>
      <c r="H143" s="14">
        <f t="shared" si="5"/>
        <v>0</v>
      </c>
      <c r="I143" s="14">
        <f>IF($F143="","",MOD(ROW()-2,624)-INDEX(Parallel_Trends!$F$5:$F$14,MATCH($A143,Parallel_Trends!$A$5:$A$14,0)))</f>
        <v>-130</v>
      </c>
    </row>
    <row r="144" spans="1:9" x14ac:dyDescent="0.45">
      <c r="A144" t="s">
        <v>8</v>
      </c>
      <c r="B144" s="1">
        <f>Raw_Prices!A145</f>
        <v>45135</v>
      </c>
      <c r="C144" s="12">
        <f>Raw_Prices!E145</f>
        <v>325.48</v>
      </c>
      <c r="D144" s="13">
        <f t="shared" si="4"/>
        <v>4.4175676109204254E-2</v>
      </c>
      <c r="E144" s="14">
        <f>IF(_xlfn.XLOOKUP($A144,Firm_Info!$A$2:$A$12,Firm_Info!$C$2:$C$12)="Treated",1,IF(_xlfn.XLOOKUP($A144,Firm_Info!$A$2:$A$12,Firm_Info!$C$2:$C$12)="Control",0,""))</f>
        <v>1</v>
      </c>
      <c r="F144" s="14">
        <f>IFERROR(_xlfn.XLOOKUP($A144,Firm_Info!$A$2:$A$11,Firm_Info!$D$2:$D$11),"")</f>
        <v>1</v>
      </c>
      <c r="G144" s="14">
        <f>IF($F144="","",IF($B144&gt;=SUMIFS(Firm_Info!$F$2:$F$11,Firm_Info!$D$2:$D$11,$F144,Firm_Info!$C$2:$C$11,"Treated"),1,0))</f>
        <v>0</v>
      </c>
      <c r="H144" s="14">
        <f t="shared" si="5"/>
        <v>0</v>
      </c>
      <c r="I144" s="14">
        <f>IF($F144="","",MOD(ROW()-2,624)-INDEX(Parallel_Trends!$F$5:$F$14,MATCH($A144,Parallel_Trends!$A$5:$A$14,0)))</f>
        <v>-129</v>
      </c>
    </row>
    <row r="145" spans="1:9" x14ac:dyDescent="0.45">
      <c r="A145" t="s">
        <v>8</v>
      </c>
      <c r="B145" s="1">
        <f>Raw_Prices!A146</f>
        <v>45138</v>
      </c>
      <c r="C145" s="12">
        <f>Raw_Prices!E146</f>
        <v>318.60000000000002</v>
      </c>
      <c r="D145" s="13">
        <f t="shared" si="4"/>
        <v>-2.11380115521691E-2</v>
      </c>
      <c r="E145" s="14">
        <f>IF(_xlfn.XLOOKUP($A145,Firm_Info!$A$2:$A$12,Firm_Info!$C$2:$C$12)="Treated",1,IF(_xlfn.XLOOKUP($A145,Firm_Info!$A$2:$A$12,Firm_Info!$C$2:$C$12)="Control",0,""))</f>
        <v>1</v>
      </c>
      <c r="F145" s="14">
        <f>IFERROR(_xlfn.XLOOKUP($A145,Firm_Info!$A$2:$A$11,Firm_Info!$D$2:$D$11),"")</f>
        <v>1</v>
      </c>
      <c r="G145" s="14">
        <f>IF($F145="","",IF($B145&gt;=SUMIFS(Firm_Info!$F$2:$F$11,Firm_Info!$D$2:$D$11,$F145,Firm_Info!$C$2:$C$11,"Treated"),1,0))</f>
        <v>0</v>
      </c>
      <c r="H145" s="14">
        <f t="shared" si="5"/>
        <v>0</v>
      </c>
      <c r="I145" s="14">
        <f>IF($F145="","",MOD(ROW()-2,624)-INDEX(Parallel_Trends!$F$5:$F$14,MATCH($A145,Parallel_Trends!$A$5:$A$14,0)))</f>
        <v>-128</v>
      </c>
    </row>
    <row r="146" spans="1:9" x14ac:dyDescent="0.45">
      <c r="A146" t="s">
        <v>8</v>
      </c>
      <c r="B146" s="1">
        <f>Raw_Prices!A147</f>
        <v>45139</v>
      </c>
      <c r="C146" s="12">
        <f>Raw_Prices!E147</f>
        <v>322.70999999999998</v>
      </c>
      <c r="D146" s="13">
        <f t="shared" si="4"/>
        <v>1.2900188323917039E-2</v>
      </c>
      <c r="E146" s="14">
        <f>IF(_xlfn.XLOOKUP($A146,Firm_Info!$A$2:$A$12,Firm_Info!$C$2:$C$12)="Treated",1,IF(_xlfn.XLOOKUP($A146,Firm_Info!$A$2:$A$12,Firm_Info!$C$2:$C$12)="Control",0,""))</f>
        <v>1</v>
      </c>
      <c r="F146" s="14">
        <f>IFERROR(_xlfn.XLOOKUP($A146,Firm_Info!$A$2:$A$11,Firm_Info!$D$2:$D$11),"")</f>
        <v>1</v>
      </c>
      <c r="G146" s="14">
        <f>IF($F146="","",IF($B146&gt;=SUMIFS(Firm_Info!$F$2:$F$11,Firm_Info!$D$2:$D$11,$F146,Firm_Info!$C$2:$C$11,"Treated"),1,0))</f>
        <v>0</v>
      </c>
      <c r="H146" s="14">
        <f t="shared" si="5"/>
        <v>0</v>
      </c>
      <c r="I146" s="14">
        <f>IF($F146="","",MOD(ROW()-2,624)-INDEX(Parallel_Trends!$F$5:$F$14,MATCH($A146,Parallel_Trends!$A$5:$A$14,0)))</f>
        <v>-127</v>
      </c>
    </row>
    <row r="147" spans="1:9" x14ac:dyDescent="0.45">
      <c r="A147" t="s">
        <v>8</v>
      </c>
      <c r="B147" s="1">
        <f>Raw_Prices!A148</f>
        <v>45140</v>
      </c>
      <c r="C147" s="12">
        <f>Raw_Prices!E148</f>
        <v>314.31</v>
      </c>
      <c r="D147" s="13">
        <f t="shared" si="4"/>
        <v>-2.6029562145579499E-2</v>
      </c>
      <c r="E147" s="14">
        <f>IF(_xlfn.XLOOKUP($A147,Firm_Info!$A$2:$A$12,Firm_Info!$C$2:$C$12)="Treated",1,IF(_xlfn.XLOOKUP($A147,Firm_Info!$A$2:$A$12,Firm_Info!$C$2:$C$12)="Control",0,""))</f>
        <v>1</v>
      </c>
      <c r="F147" s="14">
        <f>IFERROR(_xlfn.XLOOKUP($A147,Firm_Info!$A$2:$A$11,Firm_Info!$D$2:$D$11),"")</f>
        <v>1</v>
      </c>
      <c r="G147" s="14">
        <f>IF($F147="","",IF($B147&gt;=SUMIFS(Firm_Info!$F$2:$F$11,Firm_Info!$D$2:$D$11,$F147,Firm_Info!$C$2:$C$11,"Treated"),1,0))</f>
        <v>0</v>
      </c>
      <c r="H147" s="14">
        <f t="shared" si="5"/>
        <v>0</v>
      </c>
      <c r="I147" s="14">
        <f>IF($F147="","",MOD(ROW()-2,624)-INDEX(Parallel_Trends!$F$5:$F$14,MATCH($A147,Parallel_Trends!$A$5:$A$14,0)))</f>
        <v>-126</v>
      </c>
    </row>
    <row r="148" spans="1:9" x14ac:dyDescent="0.45">
      <c r="A148" t="s">
        <v>8</v>
      </c>
      <c r="B148" s="1">
        <f>Raw_Prices!A149</f>
        <v>45141</v>
      </c>
      <c r="C148" s="12">
        <f>Raw_Prices!E149</f>
        <v>313.19</v>
      </c>
      <c r="D148" s="13">
        <f t="shared" si="4"/>
        <v>-3.5633610130126891E-3</v>
      </c>
      <c r="E148" s="14">
        <f>IF(_xlfn.XLOOKUP($A148,Firm_Info!$A$2:$A$12,Firm_Info!$C$2:$C$12)="Treated",1,IF(_xlfn.XLOOKUP($A148,Firm_Info!$A$2:$A$12,Firm_Info!$C$2:$C$12)="Control",0,""))</f>
        <v>1</v>
      </c>
      <c r="F148" s="14">
        <f>IFERROR(_xlfn.XLOOKUP($A148,Firm_Info!$A$2:$A$11,Firm_Info!$D$2:$D$11),"")</f>
        <v>1</v>
      </c>
      <c r="G148" s="14">
        <f>IF($F148="","",IF($B148&gt;=SUMIFS(Firm_Info!$F$2:$F$11,Firm_Info!$D$2:$D$11,$F148,Firm_Info!$C$2:$C$11,"Treated"),1,0))</f>
        <v>0</v>
      </c>
      <c r="H148" s="14">
        <f t="shared" si="5"/>
        <v>0</v>
      </c>
      <c r="I148" s="14">
        <f>IF($F148="","",MOD(ROW()-2,624)-INDEX(Parallel_Trends!$F$5:$F$14,MATCH($A148,Parallel_Trends!$A$5:$A$14,0)))</f>
        <v>-125</v>
      </c>
    </row>
    <row r="149" spans="1:9" x14ac:dyDescent="0.45">
      <c r="A149" t="s">
        <v>8</v>
      </c>
      <c r="B149" s="1">
        <f>Raw_Prices!A150</f>
        <v>45142</v>
      </c>
      <c r="C149" s="12">
        <f>Raw_Prices!E150</f>
        <v>310.73</v>
      </c>
      <c r="D149" s="13">
        <f t="shared" si="4"/>
        <v>-7.8546569175260705E-3</v>
      </c>
      <c r="E149" s="14">
        <f>IF(_xlfn.XLOOKUP($A149,Firm_Info!$A$2:$A$12,Firm_Info!$C$2:$C$12)="Treated",1,IF(_xlfn.XLOOKUP($A149,Firm_Info!$A$2:$A$12,Firm_Info!$C$2:$C$12)="Control",0,""))</f>
        <v>1</v>
      </c>
      <c r="F149" s="14">
        <f>IFERROR(_xlfn.XLOOKUP($A149,Firm_Info!$A$2:$A$11,Firm_Info!$D$2:$D$11),"")</f>
        <v>1</v>
      </c>
      <c r="G149" s="14">
        <f>IF($F149="","",IF($B149&gt;=SUMIFS(Firm_Info!$F$2:$F$11,Firm_Info!$D$2:$D$11,$F149,Firm_Info!$C$2:$C$11,"Treated"),1,0))</f>
        <v>0</v>
      </c>
      <c r="H149" s="14">
        <f t="shared" si="5"/>
        <v>0</v>
      </c>
      <c r="I149" s="14">
        <f>IF($F149="","",MOD(ROW()-2,624)-INDEX(Parallel_Trends!$F$5:$F$14,MATCH($A149,Parallel_Trends!$A$5:$A$14,0)))</f>
        <v>-124</v>
      </c>
    </row>
    <row r="150" spans="1:9" x14ac:dyDescent="0.45">
      <c r="A150" t="s">
        <v>8</v>
      </c>
      <c r="B150" s="1">
        <f>Raw_Prices!A151</f>
        <v>45145</v>
      </c>
      <c r="C150" s="12">
        <f>Raw_Prices!E151</f>
        <v>316.56</v>
      </c>
      <c r="D150" s="13">
        <f t="shared" si="4"/>
        <v>1.8762269494416284E-2</v>
      </c>
      <c r="E150" s="14">
        <f>IF(_xlfn.XLOOKUP($A150,Firm_Info!$A$2:$A$12,Firm_Info!$C$2:$C$12)="Treated",1,IF(_xlfn.XLOOKUP($A150,Firm_Info!$A$2:$A$12,Firm_Info!$C$2:$C$12)="Control",0,""))</f>
        <v>1</v>
      </c>
      <c r="F150" s="14">
        <f>IFERROR(_xlfn.XLOOKUP($A150,Firm_Info!$A$2:$A$11,Firm_Info!$D$2:$D$11),"")</f>
        <v>1</v>
      </c>
      <c r="G150" s="14">
        <f>IF($F150="","",IF($B150&gt;=SUMIFS(Firm_Info!$F$2:$F$11,Firm_Info!$D$2:$D$11,$F150,Firm_Info!$C$2:$C$11,"Treated"),1,0))</f>
        <v>0</v>
      </c>
      <c r="H150" s="14">
        <f t="shared" si="5"/>
        <v>0</v>
      </c>
      <c r="I150" s="14">
        <f>IF($F150="","",MOD(ROW()-2,624)-INDEX(Parallel_Trends!$F$5:$F$14,MATCH($A150,Parallel_Trends!$A$5:$A$14,0)))</f>
        <v>-123</v>
      </c>
    </row>
    <row r="151" spans="1:9" x14ac:dyDescent="0.45">
      <c r="A151" t="s">
        <v>8</v>
      </c>
      <c r="B151" s="1">
        <f>Raw_Prices!A152</f>
        <v>45146</v>
      </c>
      <c r="C151" s="12">
        <f>Raw_Prices!E152</f>
        <v>312.64</v>
      </c>
      <c r="D151" s="13">
        <f t="shared" si="4"/>
        <v>-1.238311852413454E-2</v>
      </c>
      <c r="E151" s="14">
        <f>IF(_xlfn.XLOOKUP($A151,Firm_Info!$A$2:$A$12,Firm_Info!$C$2:$C$12)="Treated",1,IF(_xlfn.XLOOKUP($A151,Firm_Info!$A$2:$A$12,Firm_Info!$C$2:$C$12)="Control",0,""))</f>
        <v>1</v>
      </c>
      <c r="F151" s="14">
        <f>IFERROR(_xlfn.XLOOKUP($A151,Firm_Info!$A$2:$A$11,Firm_Info!$D$2:$D$11),"")</f>
        <v>1</v>
      </c>
      <c r="G151" s="14">
        <f>IF($F151="","",IF($B151&gt;=SUMIFS(Firm_Info!$F$2:$F$11,Firm_Info!$D$2:$D$11,$F151,Firm_Info!$C$2:$C$11,"Treated"),1,0))</f>
        <v>0</v>
      </c>
      <c r="H151" s="14">
        <f t="shared" si="5"/>
        <v>0</v>
      </c>
      <c r="I151" s="14">
        <f>IF($F151="","",MOD(ROW()-2,624)-INDEX(Parallel_Trends!$F$5:$F$14,MATCH($A151,Parallel_Trends!$A$5:$A$14,0)))</f>
        <v>-122</v>
      </c>
    </row>
    <row r="152" spans="1:9" x14ac:dyDescent="0.45">
      <c r="A152" t="s">
        <v>8</v>
      </c>
      <c r="B152" s="1">
        <f>Raw_Prices!A153</f>
        <v>45147</v>
      </c>
      <c r="C152" s="12">
        <f>Raw_Prices!E153</f>
        <v>305.20999999999998</v>
      </c>
      <c r="D152" s="13">
        <f t="shared" si="4"/>
        <v>-2.3765353121801502E-2</v>
      </c>
      <c r="E152" s="14">
        <f>IF(_xlfn.XLOOKUP($A152,Firm_Info!$A$2:$A$12,Firm_Info!$C$2:$C$12)="Treated",1,IF(_xlfn.XLOOKUP($A152,Firm_Info!$A$2:$A$12,Firm_Info!$C$2:$C$12)="Control",0,""))</f>
        <v>1</v>
      </c>
      <c r="F152" s="14">
        <f>IFERROR(_xlfn.XLOOKUP($A152,Firm_Info!$A$2:$A$11,Firm_Info!$D$2:$D$11),"")</f>
        <v>1</v>
      </c>
      <c r="G152" s="14">
        <f>IF($F152="","",IF($B152&gt;=SUMIFS(Firm_Info!$F$2:$F$11,Firm_Info!$D$2:$D$11,$F152,Firm_Info!$C$2:$C$11,"Treated"),1,0))</f>
        <v>0</v>
      </c>
      <c r="H152" s="14">
        <f t="shared" si="5"/>
        <v>0</v>
      </c>
      <c r="I152" s="14">
        <f>IF($F152="","",MOD(ROW()-2,624)-INDEX(Parallel_Trends!$F$5:$F$14,MATCH($A152,Parallel_Trends!$A$5:$A$14,0)))</f>
        <v>-121</v>
      </c>
    </row>
    <row r="153" spans="1:9" x14ac:dyDescent="0.45">
      <c r="A153" t="s">
        <v>8</v>
      </c>
      <c r="B153" s="1">
        <f>Raw_Prices!A154</f>
        <v>45148</v>
      </c>
      <c r="C153" s="12">
        <f>Raw_Prices!E154</f>
        <v>305.74</v>
      </c>
      <c r="D153" s="13">
        <f t="shared" si="4"/>
        <v>1.7365092886865163E-3</v>
      </c>
      <c r="E153" s="14">
        <f>IF(_xlfn.XLOOKUP($A153,Firm_Info!$A$2:$A$12,Firm_Info!$C$2:$C$12)="Treated",1,IF(_xlfn.XLOOKUP($A153,Firm_Info!$A$2:$A$12,Firm_Info!$C$2:$C$12)="Control",0,""))</f>
        <v>1</v>
      </c>
      <c r="F153" s="14">
        <f>IFERROR(_xlfn.XLOOKUP($A153,Firm_Info!$A$2:$A$11,Firm_Info!$D$2:$D$11),"")</f>
        <v>1</v>
      </c>
      <c r="G153" s="14">
        <f>IF($F153="","",IF($B153&gt;=SUMIFS(Firm_Info!$F$2:$F$11,Firm_Info!$D$2:$D$11,$F153,Firm_Info!$C$2:$C$11,"Treated"),1,0))</f>
        <v>0</v>
      </c>
      <c r="H153" s="14">
        <f t="shared" si="5"/>
        <v>0</v>
      </c>
      <c r="I153" s="14">
        <f>IF($F153="","",MOD(ROW()-2,624)-INDEX(Parallel_Trends!$F$5:$F$14,MATCH($A153,Parallel_Trends!$A$5:$A$14,0)))</f>
        <v>-120</v>
      </c>
    </row>
    <row r="154" spans="1:9" x14ac:dyDescent="0.45">
      <c r="A154" t="s">
        <v>8</v>
      </c>
      <c r="B154" s="1">
        <f>Raw_Prices!A155</f>
        <v>45149</v>
      </c>
      <c r="C154" s="12">
        <f>Raw_Prices!E155</f>
        <v>301.64</v>
      </c>
      <c r="D154" s="13">
        <f t="shared" si="4"/>
        <v>-1.3410087002027948E-2</v>
      </c>
      <c r="E154" s="14">
        <f>IF(_xlfn.XLOOKUP($A154,Firm_Info!$A$2:$A$12,Firm_Info!$C$2:$C$12)="Treated",1,IF(_xlfn.XLOOKUP($A154,Firm_Info!$A$2:$A$12,Firm_Info!$C$2:$C$12)="Control",0,""))</f>
        <v>1</v>
      </c>
      <c r="F154" s="14">
        <f>IFERROR(_xlfn.XLOOKUP($A154,Firm_Info!$A$2:$A$11,Firm_Info!$D$2:$D$11),"")</f>
        <v>1</v>
      </c>
      <c r="G154" s="14">
        <f>IF($F154="","",IF($B154&gt;=SUMIFS(Firm_Info!$F$2:$F$11,Firm_Info!$D$2:$D$11,$F154,Firm_Info!$C$2:$C$11,"Treated"),1,0))</f>
        <v>0</v>
      </c>
      <c r="H154" s="14">
        <f t="shared" si="5"/>
        <v>0</v>
      </c>
      <c r="I154" s="14">
        <f>IF($F154="","",MOD(ROW()-2,624)-INDEX(Parallel_Trends!$F$5:$F$14,MATCH($A154,Parallel_Trends!$A$5:$A$14,0)))</f>
        <v>-119</v>
      </c>
    </row>
    <row r="155" spans="1:9" x14ac:dyDescent="0.45">
      <c r="A155" t="s">
        <v>8</v>
      </c>
      <c r="B155" s="1">
        <f>Raw_Prices!A156</f>
        <v>45152</v>
      </c>
      <c r="C155" s="12">
        <f>Raw_Prices!E156</f>
        <v>306.19</v>
      </c>
      <c r="D155" s="13">
        <f t="shared" si="4"/>
        <v>1.5084206338682016E-2</v>
      </c>
      <c r="E155" s="14">
        <f>IF(_xlfn.XLOOKUP($A155,Firm_Info!$A$2:$A$12,Firm_Info!$C$2:$C$12)="Treated",1,IF(_xlfn.XLOOKUP($A155,Firm_Info!$A$2:$A$12,Firm_Info!$C$2:$C$12)="Control",0,""))</f>
        <v>1</v>
      </c>
      <c r="F155" s="14">
        <f>IFERROR(_xlfn.XLOOKUP($A155,Firm_Info!$A$2:$A$11,Firm_Info!$D$2:$D$11),"")</f>
        <v>1</v>
      </c>
      <c r="G155" s="14">
        <f>IF($F155="","",IF($B155&gt;=SUMIFS(Firm_Info!$F$2:$F$11,Firm_Info!$D$2:$D$11,$F155,Firm_Info!$C$2:$C$11,"Treated"),1,0))</f>
        <v>0</v>
      </c>
      <c r="H155" s="14">
        <f t="shared" si="5"/>
        <v>0</v>
      </c>
      <c r="I155" s="14">
        <f>IF($F155="","",MOD(ROW()-2,624)-INDEX(Parallel_Trends!$F$5:$F$14,MATCH($A155,Parallel_Trends!$A$5:$A$14,0)))</f>
        <v>-118</v>
      </c>
    </row>
    <row r="156" spans="1:9" x14ac:dyDescent="0.45">
      <c r="A156" t="s">
        <v>8</v>
      </c>
      <c r="B156" s="1">
        <f>Raw_Prices!A157</f>
        <v>45153</v>
      </c>
      <c r="C156" s="12">
        <f>Raw_Prices!E157</f>
        <v>301.95</v>
      </c>
      <c r="D156" s="13">
        <f t="shared" si="4"/>
        <v>-1.3847610960514789E-2</v>
      </c>
      <c r="E156" s="14">
        <f>IF(_xlfn.XLOOKUP($A156,Firm_Info!$A$2:$A$12,Firm_Info!$C$2:$C$12)="Treated",1,IF(_xlfn.XLOOKUP($A156,Firm_Info!$A$2:$A$12,Firm_Info!$C$2:$C$12)="Control",0,""))</f>
        <v>1</v>
      </c>
      <c r="F156" s="14">
        <f>IFERROR(_xlfn.XLOOKUP($A156,Firm_Info!$A$2:$A$11,Firm_Info!$D$2:$D$11),"")</f>
        <v>1</v>
      </c>
      <c r="G156" s="14">
        <f>IF($F156="","",IF($B156&gt;=SUMIFS(Firm_Info!$F$2:$F$11,Firm_Info!$D$2:$D$11,$F156,Firm_Info!$C$2:$C$11,"Treated"),1,0))</f>
        <v>0</v>
      </c>
      <c r="H156" s="14">
        <f t="shared" si="5"/>
        <v>0</v>
      </c>
      <c r="I156" s="14">
        <f>IF($F156="","",MOD(ROW()-2,624)-INDEX(Parallel_Trends!$F$5:$F$14,MATCH($A156,Parallel_Trends!$A$5:$A$14,0)))</f>
        <v>-117</v>
      </c>
    </row>
    <row r="157" spans="1:9" x14ac:dyDescent="0.45">
      <c r="A157" t="s">
        <v>8</v>
      </c>
      <c r="B157" s="1">
        <f>Raw_Prices!A158</f>
        <v>45154</v>
      </c>
      <c r="C157" s="12">
        <f>Raw_Prices!E158</f>
        <v>294.29000000000002</v>
      </c>
      <c r="D157" s="13">
        <f t="shared" si="4"/>
        <v>-2.5368438483192479E-2</v>
      </c>
      <c r="E157" s="14">
        <f>IF(_xlfn.XLOOKUP($A157,Firm_Info!$A$2:$A$12,Firm_Info!$C$2:$C$12)="Treated",1,IF(_xlfn.XLOOKUP($A157,Firm_Info!$A$2:$A$12,Firm_Info!$C$2:$C$12)="Control",0,""))</f>
        <v>1</v>
      </c>
      <c r="F157" s="14">
        <f>IFERROR(_xlfn.XLOOKUP($A157,Firm_Info!$A$2:$A$11,Firm_Info!$D$2:$D$11),"")</f>
        <v>1</v>
      </c>
      <c r="G157" s="14">
        <f>IF($F157="","",IF($B157&gt;=SUMIFS(Firm_Info!$F$2:$F$11,Firm_Info!$D$2:$D$11,$F157,Firm_Info!$C$2:$C$11,"Treated"),1,0))</f>
        <v>0</v>
      </c>
      <c r="H157" s="14">
        <f t="shared" si="5"/>
        <v>0</v>
      </c>
      <c r="I157" s="14">
        <f>IF($F157="","",MOD(ROW()-2,624)-INDEX(Parallel_Trends!$F$5:$F$14,MATCH($A157,Parallel_Trends!$A$5:$A$14,0)))</f>
        <v>-116</v>
      </c>
    </row>
    <row r="158" spans="1:9" x14ac:dyDescent="0.45">
      <c r="A158" t="s">
        <v>8</v>
      </c>
      <c r="B158" s="1">
        <f>Raw_Prices!A159</f>
        <v>45155</v>
      </c>
      <c r="C158" s="12">
        <f>Raw_Prices!E159</f>
        <v>285.08999999999997</v>
      </c>
      <c r="D158" s="13">
        <f t="shared" si="4"/>
        <v>-3.1261680655136237E-2</v>
      </c>
      <c r="E158" s="14">
        <f>IF(_xlfn.XLOOKUP($A158,Firm_Info!$A$2:$A$12,Firm_Info!$C$2:$C$12)="Treated",1,IF(_xlfn.XLOOKUP($A158,Firm_Info!$A$2:$A$12,Firm_Info!$C$2:$C$12)="Control",0,""))</f>
        <v>1</v>
      </c>
      <c r="F158" s="14">
        <f>IFERROR(_xlfn.XLOOKUP($A158,Firm_Info!$A$2:$A$11,Firm_Info!$D$2:$D$11),"")</f>
        <v>1</v>
      </c>
      <c r="G158" s="14">
        <f>IF($F158="","",IF($B158&gt;=SUMIFS(Firm_Info!$F$2:$F$11,Firm_Info!$D$2:$D$11,$F158,Firm_Info!$C$2:$C$11,"Treated"),1,0))</f>
        <v>0</v>
      </c>
      <c r="H158" s="14">
        <f t="shared" si="5"/>
        <v>0</v>
      </c>
      <c r="I158" s="14">
        <f>IF($F158="","",MOD(ROW()-2,624)-INDEX(Parallel_Trends!$F$5:$F$14,MATCH($A158,Parallel_Trends!$A$5:$A$14,0)))</f>
        <v>-115</v>
      </c>
    </row>
    <row r="159" spans="1:9" x14ac:dyDescent="0.45">
      <c r="A159" t="s">
        <v>8</v>
      </c>
      <c r="B159" s="1">
        <f>Raw_Prices!A160</f>
        <v>45156</v>
      </c>
      <c r="C159" s="12">
        <f>Raw_Prices!E160</f>
        <v>283.25</v>
      </c>
      <c r="D159" s="13">
        <f t="shared" si="4"/>
        <v>-6.4541022133360881E-3</v>
      </c>
      <c r="E159" s="14">
        <f>IF(_xlfn.XLOOKUP($A159,Firm_Info!$A$2:$A$12,Firm_Info!$C$2:$C$12)="Treated",1,IF(_xlfn.XLOOKUP($A159,Firm_Info!$A$2:$A$12,Firm_Info!$C$2:$C$12)="Control",0,""))</f>
        <v>1</v>
      </c>
      <c r="F159" s="14">
        <f>IFERROR(_xlfn.XLOOKUP($A159,Firm_Info!$A$2:$A$11,Firm_Info!$D$2:$D$11),"")</f>
        <v>1</v>
      </c>
      <c r="G159" s="14">
        <f>IF($F159="","",IF($B159&gt;=SUMIFS(Firm_Info!$F$2:$F$11,Firm_Info!$D$2:$D$11,$F159,Firm_Info!$C$2:$C$11,"Treated"),1,0))</f>
        <v>0</v>
      </c>
      <c r="H159" s="14">
        <f t="shared" si="5"/>
        <v>0</v>
      </c>
      <c r="I159" s="14">
        <f>IF($F159="","",MOD(ROW()-2,624)-INDEX(Parallel_Trends!$F$5:$F$14,MATCH($A159,Parallel_Trends!$A$5:$A$14,0)))</f>
        <v>-114</v>
      </c>
    </row>
    <row r="160" spans="1:9" x14ac:dyDescent="0.45">
      <c r="A160" t="s">
        <v>8</v>
      </c>
      <c r="B160" s="1">
        <f>Raw_Prices!A161</f>
        <v>45159</v>
      </c>
      <c r="C160" s="12">
        <f>Raw_Prices!E161</f>
        <v>289.89999999999998</v>
      </c>
      <c r="D160" s="13">
        <f t="shared" si="4"/>
        <v>2.3477493380405834E-2</v>
      </c>
      <c r="E160" s="14">
        <f>IF(_xlfn.XLOOKUP($A160,Firm_Info!$A$2:$A$12,Firm_Info!$C$2:$C$12)="Treated",1,IF(_xlfn.XLOOKUP($A160,Firm_Info!$A$2:$A$12,Firm_Info!$C$2:$C$12)="Control",0,""))</f>
        <v>1</v>
      </c>
      <c r="F160" s="14">
        <f>IFERROR(_xlfn.XLOOKUP($A160,Firm_Info!$A$2:$A$11,Firm_Info!$D$2:$D$11),"")</f>
        <v>1</v>
      </c>
      <c r="G160" s="14">
        <f>IF($F160="","",IF($B160&gt;=SUMIFS(Firm_Info!$F$2:$F$11,Firm_Info!$D$2:$D$11,$F160,Firm_Info!$C$2:$C$11,"Treated"),1,0))</f>
        <v>0</v>
      </c>
      <c r="H160" s="14">
        <f t="shared" si="5"/>
        <v>0</v>
      </c>
      <c r="I160" s="14">
        <f>IF($F160="","",MOD(ROW()-2,624)-INDEX(Parallel_Trends!$F$5:$F$14,MATCH($A160,Parallel_Trends!$A$5:$A$14,0)))</f>
        <v>-113</v>
      </c>
    </row>
    <row r="161" spans="1:9" x14ac:dyDescent="0.45">
      <c r="A161" t="s">
        <v>8</v>
      </c>
      <c r="B161" s="1">
        <f>Raw_Prices!A162</f>
        <v>45160</v>
      </c>
      <c r="C161" s="12">
        <f>Raw_Prices!E162</f>
        <v>287.60000000000002</v>
      </c>
      <c r="D161" s="13">
        <f t="shared" si="4"/>
        <v>-7.9337702656087083E-3</v>
      </c>
      <c r="E161" s="14">
        <f>IF(_xlfn.XLOOKUP($A161,Firm_Info!$A$2:$A$12,Firm_Info!$C$2:$C$12)="Treated",1,IF(_xlfn.XLOOKUP($A161,Firm_Info!$A$2:$A$12,Firm_Info!$C$2:$C$12)="Control",0,""))</f>
        <v>1</v>
      </c>
      <c r="F161" s="14">
        <f>IFERROR(_xlfn.XLOOKUP($A161,Firm_Info!$A$2:$A$11,Firm_Info!$D$2:$D$11),"")</f>
        <v>1</v>
      </c>
      <c r="G161" s="14">
        <f>IF($F161="","",IF($B161&gt;=SUMIFS(Firm_Info!$F$2:$F$11,Firm_Info!$D$2:$D$11,$F161,Firm_Info!$C$2:$C$11,"Treated"),1,0))</f>
        <v>0</v>
      </c>
      <c r="H161" s="14">
        <f t="shared" si="5"/>
        <v>0</v>
      </c>
      <c r="I161" s="14">
        <f>IF($F161="","",MOD(ROW()-2,624)-INDEX(Parallel_Trends!$F$5:$F$14,MATCH($A161,Parallel_Trends!$A$5:$A$14,0)))</f>
        <v>-112</v>
      </c>
    </row>
    <row r="162" spans="1:9" x14ac:dyDescent="0.45">
      <c r="A162" t="s">
        <v>8</v>
      </c>
      <c r="B162" s="1">
        <f>Raw_Prices!A163</f>
        <v>45161</v>
      </c>
      <c r="C162" s="12">
        <f>Raw_Prices!E163</f>
        <v>294.24</v>
      </c>
      <c r="D162" s="13">
        <f t="shared" si="4"/>
        <v>2.3087621696801008E-2</v>
      </c>
      <c r="E162" s="14">
        <f>IF(_xlfn.XLOOKUP($A162,Firm_Info!$A$2:$A$12,Firm_Info!$C$2:$C$12)="Treated",1,IF(_xlfn.XLOOKUP($A162,Firm_Info!$A$2:$A$12,Firm_Info!$C$2:$C$12)="Control",0,""))</f>
        <v>1</v>
      </c>
      <c r="F162" s="14">
        <f>IFERROR(_xlfn.XLOOKUP($A162,Firm_Info!$A$2:$A$11,Firm_Info!$D$2:$D$11),"")</f>
        <v>1</v>
      </c>
      <c r="G162" s="14">
        <f>IF($F162="","",IF($B162&gt;=SUMIFS(Firm_Info!$F$2:$F$11,Firm_Info!$D$2:$D$11,$F162,Firm_Info!$C$2:$C$11,"Treated"),1,0))</f>
        <v>0</v>
      </c>
      <c r="H162" s="14">
        <f t="shared" si="5"/>
        <v>0</v>
      </c>
      <c r="I162" s="14">
        <f>IF($F162="","",MOD(ROW()-2,624)-INDEX(Parallel_Trends!$F$5:$F$14,MATCH($A162,Parallel_Trends!$A$5:$A$14,0)))</f>
        <v>-111</v>
      </c>
    </row>
    <row r="163" spans="1:9" x14ac:dyDescent="0.45">
      <c r="A163" t="s">
        <v>8</v>
      </c>
      <c r="B163" s="1">
        <f>Raw_Prices!A164</f>
        <v>45162</v>
      </c>
      <c r="C163" s="12">
        <f>Raw_Prices!E164</f>
        <v>286.75</v>
      </c>
      <c r="D163" s="13">
        <f t="shared" si="4"/>
        <v>-2.5455410549211521E-2</v>
      </c>
      <c r="E163" s="14">
        <f>IF(_xlfn.XLOOKUP($A163,Firm_Info!$A$2:$A$12,Firm_Info!$C$2:$C$12)="Treated",1,IF(_xlfn.XLOOKUP($A163,Firm_Info!$A$2:$A$12,Firm_Info!$C$2:$C$12)="Control",0,""))</f>
        <v>1</v>
      </c>
      <c r="F163" s="14">
        <f>IFERROR(_xlfn.XLOOKUP($A163,Firm_Info!$A$2:$A$11,Firm_Info!$D$2:$D$11),"")</f>
        <v>1</v>
      </c>
      <c r="G163" s="14">
        <f>IF($F163="","",IF($B163&gt;=SUMIFS(Firm_Info!$F$2:$F$11,Firm_Info!$D$2:$D$11,$F163,Firm_Info!$C$2:$C$11,"Treated"),1,0))</f>
        <v>0</v>
      </c>
      <c r="H163" s="14">
        <f t="shared" si="5"/>
        <v>0</v>
      </c>
      <c r="I163" s="14">
        <f>IF($F163="","",MOD(ROW()-2,624)-INDEX(Parallel_Trends!$F$5:$F$14,MATCH($A163,Parallel_Trends!$A$5:$A$14,0)))</f>
        <v>-110</v>
      </c>
    </row>
    <row r="164" spans="1:9" x14ac:dyDescent="0.45">
      <c r="A164" t="s">
        <v>8</v>
      </c>
      <c r="B164" s="1">
        <f>Raw_Prices!A165</f>
        <v>45163</v>
      </c>
      <c r="C164" s="12">
        <f>Raw_Prices!E165</f>
        <v>285.5</v>
      </c>
      <c r="D164" s="13">
        <f t="shared" si="4"/>
        <v>-4.3591979075849885E-3</v>
      </c>
      <c r="E164" s="14">
        <f>IF(_xlfn.XLOOKUP($A164,Firm_Info!$A$2:$A$12,Firm_Info!$C$2:$C$12)="Treated",1,IF(_xlfn.XLOOKUP($A164,Firm_Info!$A$2:$A$12,Firm_Info!$C$2:$C$12)="Control",0,""))</f>
        <v>1</v>
      </c>
      <c r="F164" s="14">
        <f>IFERROR(_xlfn.XLOOKUP($A164,Firm_Info!$A$2:$A$11,Firm_Info!$D$2:$D$11),"")</f>
        <v>1</v>
      </c>
      <c r="G164" s="14">
        <f>IF($F164="","",IF($B164&gt;=SUMIFS(Firm_Info!$F$2:$F$11,Firm_Info!$D$2:$D$11,$F164,Firm_Info!$C$2:$C$11,"Treated"),1,0))</f>
        <v>0</v>
      </c>
      <c r="H164" s="14">
        <f t="shared" si="5"/>
        <v>0</v>
      </c>
      <c r="I164" s="14">
        <f>IF($F164="","",MOD(ROW()-2,624)-INDEX(Parallel_Trends!$F$5:$F$14,MATCH($A164,Parallel_Trends!$A$5:$A$14,0)))</f>
        <v>-109</v>
      </c>
    </row>
    <row r="165" spans="1:9" x14ac:dyDescent="0.45">
      <c r="A165" t="s">
        <v>8</v>
      </c>
      <c r="B165" s="1">
        <f>Raw_Prices!A166</f>
        <v>45166</v>
      </c>
      <c r="C165" s="12">
        <f>Raw_Prices!E166</f>
        <v>290.26</v>
      </c>
      <c r="D165" s="13">
        <f t="shared" si="4"/>
        <v>1.6672504378283604E-2</v>
      </c>
      <c r="E165" s="14">
        <f>IF(_xlfn.XLOOKUP($A165,Firm_Info!$A$2:$A$12,Firm_Info!$C$2:$C$12)="Treated",1,IF(_xlfn.XLOOKUP($A165,Firm_Info!$A$2:$A$12,Firm_Info!$C$2:$C$12)="Control",0,""))</f>
        <v>1</v>
      </c>
      <c r="F165" s="14">
        <f>IFERROR(_xlfn.XLOOKUP($A165,Firm_Info!$A$2:$A$11,Firm_Info!$D$2:$D$11),"")</f>
        <v>1</v>
      </c>
      <c r="G165" s="14">
        <f>IF($F165="","",IF($B165&gt;=SUMIFS(Firm_Info!$F$2:$F$11,Firm_Info!$D$2:$D$11,$F165,Firm_Info!$C$2:$C$11,"Treated"),1,0))</f>
        <v>0</v>
      </c>
      <c r="H165" s="14">
        <f t="shared" si="5"/>
        <v>0</v>
      </c>
      <c r="I165" s="14">
        <f>IF($F165="","",MOD(ROW()-2,624)-INDEX(Parallel_Trends!$F$5:$F$14,MATCH($A165,Parallel_Trends!$A$5:$A$14,0)))</f>
        <v>-108</v>
      </c>
    </row>
    <row r="166" spans="1:9" x14ac:dyDescent="0.45">
      <c r="A166" t="s">
        <v>8</v>
      </c>
      <c r="B166" s="1">
        <f>Raw_Prices!A167</f>
        <v>45167</v>
      </c>
      <c r="C166" s="12">
        <f>Raw_Prices!E167</f>
        <v>297.99</v>
      </c>
      <c r="D166" s="13">
        <f t="shared" si="4"/>
        <v>2.6631296079377087E-2</v>
      </c>
      <c r="E166" s="14">
        <f>IF(_xlfn.XLOOKUP($A166,Firm_Info!$A$2:$A$12,Firm_Info!$C$2:$C$12)="Treated",1,IF(_xlfn.XLOOKUP($A166,Firm_Info!$A$2:$A$12,Firm_Info!$C$2:$C$12)="Control",0,""))</f>
        <v>1</v>
      </c>
      <c r="F166" s="14">
        <f>IFERROR(_xlfn.XLOOKUP($A166,Firm_Info!$A$2:$A$11,Firm_Info!$D$2:$D$11),"")</f>
        <v>1</v>
      </c>
      <c r="G166" s="14">
        <f>IF($F166="","",IF($B166&gt;=SUMIFS(Firm_Info!$F$2:$F$11,Firm_Info!$D$2:$D$11,$F166,Firm_Info!$C$2:$C$11,"Treated"),1,0))</f>
        <v>0</v>
      </c>
      <c r="H166" s="14">
        <f t="shared" si="5"/>
        <v>0</v>
      </c>
      <c r="I166" s="14">
        <f>IF($F166="","",MOD(ROW()-2,624)-INDEX(Parallel_Trends!$F$5:$F$14,MATCH($A166,Parallel_Trends!$A$5:$A$14,0)))</f>
        <v>-107</v>
      </c>
    </row>
    <row r="167" spans="1:9" x14ac:dyDescent="0.45">
      <c r="A167" t="s">
        <v>8</v>
      </c>
      <c r="B167" s="1">
        <f>Raw_Prices!A168</f>
        <v>45168</v>
      </c>
      <c r="C167" s="12">
        <f>Raw_Prices!E168</f>
        <v>295.10000000000002</v>
      </c>
      <c r="D167" s="13">
        <f t="shared" si="4"/>
        <v>-9.698312023893374E-3</v>
      </c>
      <c r="E167" s="14">
        <f>IF(_xlfn.XLOOKUP($A167,Firm_Info!$A$2:$A$12,Firm_Info!$C$2:$C$12)="Treated",1,IF(_xlfn.XLOOKUP($A167,Firm_Info!$A$2:$A$12,Firm_Info!$C$2:$C$12)="Control",0,""))</f>
        <v>1</v>
      </c>
      <c r="F167" s="14">
        <f>IFERROR(_xlfn.XLOOKUP($A167,Firm_Info!$A$2:$A$11,Firm_Info!$D$2:$D$11),"")</f>
        <v>1</v>
      </c>
      <c r="G167" s="14">
        <f>IF($F167="","",IF($B167&gt;=SUMIFS(Firm_Info!$F$2:$F$11,Firm_Info!$D$2:$D$11,$F167,Firm_Info!$C$2:$C$11,"Treated"),1,0))</f>
        <v>0</v>
      </c>
      <c r="H167" s="14">
        <f t="shared" si="5"/>
        <v>0</v>
      </c>
      <c r="I167" s="14">
        <f>IF($F167="","",MOD(ROW()-2,624)-INDEX(Parallel_Trends!$F$5:$F$14,MATCH($A167,Parallel_Trends!$A$5:$A$14,0)))</f>
        <v>-106</v>
      </c>
    </row>
    <row r="168" spans="1:9" x14ac:dyDescent="0.45">
      <c r="A168" t="s">
        <v>8</v>
      </c>
      <c r="B168" s="1">
        <f>Raw_Prices!A169</f>
        <v>45169</v>
      </c>
      <c r="C168" s="12">
        <f>Raw_Prices!E169</f>
        <v>295.89</v>
      </c>
      <c r="D168" s="13">
        <f t="shared" si="4"/>
        <v>2.6770586241950944E-3</v>
      </c>
      <c r="E168" s="14">
        <f>IF(_xlfn.XLOOKUP($A168,Firm_Info!$A$2:$A$12,Firm_Info!$C$2:$C$12)="Treated",1,IF(_xlfn.XLOOKUP($A168,Firm_Info!$A$2:$A$12,Firm_Info!$C$2:$C$12)="Control",0,""))</f>
        <v>1</v>
      </c>
      <c r="F168" s="14">
        <f>IFERROR(_xlfn.XLOOKUP($A168,Firm_Info!$A$2:$A$11,Firm_Info!$D$2:$D$11),"")</f>
        <v>1</v>
      </c>
      <c r="G168" s="14">
        <f>IF($F168="","",IF($B168&gt;=SUMIFS(Firm_Info!$F$2:$F$11,Firm_Info!$D$2:$D$11,$F168,Firm_Info!$C$2:$C$11,"Treated"),1,0))</f>
        <v>0</v>
      </c>
      <c r="H168" s="14">
        <f t="shared" si="5"/>
        <v>0</v>
      </c>
      <c r="I168" s="14">
        <f>IF($F168="","",MOD(ROW()-2,624)-INDEX(Parallel_Trends!$F$5:$F$14,MATCH($A168,Parallel_Trends!$A$5:$A$14,0)))</f>
        <v>-105</v>
      </c>
    </row>
    <row r="169" spans="1:9" x14ac:dyDescent="0.45">
      <c r="A169" t="s">
        <v>8</v>
      </c>
      <c r="B169" s="1">
        <f>Raw_Prices!A170</f>
        <v>45170</v>
      </c>
      <c r="C169" s="12">
        <f>Raw_Prices!E170</f>
        <v>296.38</v>
      </c>
      <c r="D169" s="13">
        <f t="shared" si="4"/>
        <v>1.6560208185474323E-3</v>
      </c>
      <c r="E169" s="14">
        <f>IF(_xlfn.XLOOKUP($A169,Firm_Info!$A$2:$A$12,Firm_Info!$C$2:$C$12)="Treated",1,IF(_xlfn.XLOOKUP($A169,Firm_Info!$A$2:$A$12,Firm_Info!$C$2:$C$12)="Control",0,""))</f>
        <v>1</v>
      </c>
      <c r="F169" s="14">
        <f>IFERROR(_xlfn.XLOOKUP($A169,Firm_Info!$A$2:$A$11,Firm_Info!$D$2:$D$11),"")</f>
        <v>1</v>
      </c>
      <c r="G169" s="14">
        <f>IF($F169="","",IF($B169&gt;=SUMIFS(Firm_Info!$F$2:$F$11,Firm_Info!$D$2:$D$11,$F169,Firm_Info!$C$2:$C$11,"Treated"),1,0))</f>
        <v>0</v>
      </c>
      <c r="H169" s="14">
        <f t="shared" si="5"/>
        <v>0</v>
      </c>
      <c r="I169" s="14">
        <f>IF($F169="","",MOD(ROW()-2,624)-INDEX(Parallel_Trends!$F$5:$F$14,MATCH($A169,Parallel_Trends!$A$5:$A$14,0)))</f>
        <v>-104</v>
      </c>
    </row>
    <row r="170" spans="1:9" x14ac:dyDescent="0.45">
      <c r="A170" t="s">
        <v>8</v>
      </c>
      <c r="B170" s="1">
        <f>Raw_Prices!A171</f>
        <v>45174</v>
      </c>
      <c r="C170" s="12">
        <f>Raw_Prices!E171</f>
        <v>300.14999999999998</v>
      </c>
      <c r="D170" s="13">
        <f t="shared" si="4"/>
        <v>1.2720156555772855E-2</v>
      </c>
      <c r="E170" s="14">
        <f>IF(_xlfn.XLOOKUP($A170,Firm_Info!$A$2:$A$12,Firm_Info!$C$2:$C$12)="Treated",1,IF(_xlfn.XLOOKUP($A170,Firm_Info!$A$2:$A$12,Firm_Info!$C$2:$C$12)="Control",0,""))</f>
        <v>1</v>
      </c>
      <c r="F170" s="14">
        <f>IFERROR(_xlfn.XLOOKUP($A170,Firm_Info!$A$2:$A$11,Firm_Info!$D$2:$D$11),"")</f>
        <v>1</v>
      </c>
      <c r="G170" s="14">
        <f>IF($F170="","",IF($B170&gt;=SUMIFS(Firm_Info!$F$2:$F$11,Firm_Info!$D$2:$D$11,$F170,Firm_Info!$C$2:$C$11,"Treated"),1,0))</f>
        <v>0</v>
      </c>
      <c r="H170" s="14">
        <f t="shared" si="5"/>
        <v>0</v>
      </c>
      <c r="I170" s="14">
        <f>IF($F170="","",MOD(ROW()-2,624)-INDEX(Parallel_Trends!$F$5:$F$14,MATCH($A170,Parallel_Trends!$A$5:$A$14,0)))</f>
        <v>-103</v>
      </c>
    </row>
    <row r="171" spans="1:9" x14ac:dyDescent="0.45">
      <c r="A171" t="s">
        <v>8</v>
      </c>
      <c r="B171" s="1">
        <f>Raw_Prices!A172</f>
        <v>45175</v>
      </c>
      <c r="C171" s="12">
        <f>Raw_Prices!E172</f>
        <v>299.17</v>
      </c>
      <c r="D171" s="13">
        <f t="shared" si="4"/>
        <v>-3.2650341495917834E-3</v>
      </c>
      <c r="E171" s="14">
        <f>IF(_xlfn.XLOOKUP($A171,Firm_Info!$A$2:$A$12,Firm_Info!$C$2:$C$12)="Treated",1,IF(_xlfn.XLOOKUP($A171,Firm_Info!$A$2:$A$12,Firm_Info!$C$2:$C$12)="Control",0,""))</f>
        <v>1</v>
      </c>
      <c r="F171" s="14">
        <f>IFERROR(_xlfn.XLOOKUP($A171,Firm_Info!$A$2:$A$11,Firm_Info!$D$2:$D$11),"")</f>
        <v>1</v>
      </c>
      <c r="G171" s="14">
        <f>IF($F171="","",IF($B171&gt;=SUMIFS(Firm_Info!$F$2:$F$11,Firm_Info!$D$2:$D$11,$F171,Firm_Info!$C$2:$C$11,"Treated"),1,0))</f>
        <v>0</v>
      </c>
      <c r="H171" s="14">
        <f t="shared" si="5"/>
        <v>0</v>
      </c>
      <c r="I171" s="14">
        <f>IF($F171="","",MOD(ROW()-2,624)-INDEX(Parallel_Trends!$F$5:$F$14,MATCH($A171,Parallel_Trends!$A$5:$A$14,0)))</f>
        <v>-102</v>
      </c>
    </row>
    <row r="172" spans="1:9" x14ac:dyDescent="0.45">
      <c r="A172" t="s">
        <v>8</v>
      </c>
      <c r="B172" s="1">
        <f>Raw_Prices!A173</f>
        <v>45176</v>
      </c>
      <c r="C172" s="12">
        <f>Raw_Prices!E173</f>
        <v>298.67</v>
      </c>
      <c r="D172" s="13">
        <f t="shared" si="4"/>
        <v>-1.6712905705785763E-3</v>
      </c>
      <c r="E172" s="14">
        <f>IF(_xlfn.XLOOKUP($A172,Firm_Info!$A$2:$A$12,Firm_Info!$C$2:$C$12)="Treated",1,IF(_xlfn.XLOOKUP($A172,Firm_Info!$A$2:$A$12,Firm_Info!$C$2:$C$12)="Control",0,""))</f>
        <v>1</v>
      </c>
      <c r="F172" s="14">
        <f>IFERROR(_xlfn.XLOOKUP($A172,Firm_Info!$A$2:$A$11,Firm_Info!$D$2:$D$11),"")</f>
        <v>1</v>
      </c>
      <c r="G172" s="14">
        <f>IF($F172="","",IF($B172&gt;=SUMIFS(Firm_Info!$F$2:$F$11,Firm_Info!$D$2:$D$11,$F172,Firm_Info!$C$2:$C$11,"Treated"),1,0))</f>
        <v>0</v>
      </c>
      <c r="H172" s="14">
        <f t="shared" si="5"/>
        <v>0</v>
      </c>
      <c r="I172" s="14">
        <f>IF($F172="","",MOD(ROW()-2,624)-INDEX(Parallel_Trends!$F$5:$F$14,MATCH($A172,Parallel_Trends!$A$5:$A$14,0)))</f>
        <v>-101</v>
      </c>
    </row>
    <row r="173" spans="1:9" x14ac:dyDescent="0.45">
      <c r="A173" t="s">
        <v>8</v>
      </c>
      <c r="B173" s="1">
        <f>Raw_Prices!A174</f>
        <v>45177</v>
      </c>
      <c r="C173" s="12">
        <f>Raw_Prices!E174</f>
        <v>297.89</v>
      </c>
      <c r="D173" s="13">
        <f t="shared" si="4"/>
        <v>-2.6115779957813778E-3</v>
      </c>
      <c r="E173" s="14">
        <f>IF(_xlfn.XLOOKUP($A173,Firm_Info!$A$2:$A$12,Firm_Info!$C$2:$C$12)="Treated",1,IF(_xlfn.XLOOKUP($A173,Firm_Info!$A$2:$A$12,Firm_Info!$C$2:$C$12)="Control",0,""))</f>
        <v>1</v>
      </c>
      <c r="F173" s="14">
        <f>IFERROR(_xlfn.XLOOKUP($A173,Firm_Info!$A$2:$A$11,Firm_Info!$D$2:$D$11),"")</f>
        <v>1</v>
      </c>
      <c r="G173" s="14">
        <f>IF($F173="","",IF($B173&gt;=SUMIFS(Firm_Info!$F$2:$F$11,Firm_Info!$D$2:$D$11,$F173,Firm_Info!$C$2:$C$11,"Treated"),1,0))</f>
        <v>0</v>
      </c>
      <c r="H173" s="14">
        <f t="shared" si="5"/>
        <v>0</v>
      </c>
      <c r="I173" s="14">
        <f>IF($F173="","",MOD(ROW()-2,624)-INDEX(Parallel_Trends!$F$5:$F$14,MATCH($A173,Parallel_Trends!$A$5:$A$14,0)))</f>
        <v>-100</v>
      </c>
    </row>
    <row r="174" spans="1:9" x14ac:dyDescent="0.45">
      <c r="A174" t="s">
        <v>8</v>
      </c>
      <c r="B174" s="1">
        <f>Raw_Prices!A175</f>
        <v>45180</v>
      </c>
      <c r="C174" s="12">
        <f>Raw_Prices!E175</f>
        <v>307.56</v>
      </c>
      <c r="D174" s="13">
        <f t="shared" si="4"/>
        <v>3.2461646916647213E-2</v>
      </c>
      <c r="E174" s="14">
        <f>IF(_xlfn.XLOOKUP($A174,Firm_Info!$A$2:$A$12,Firm_Info!$C$2:$C$12)="Treated",1,IF(_xlfn.XLOOKUP($A174,Firm_Info!$A$2:$A$12,Firm_Info!$C$2:$C$12)="Control",0,""))</f>
        <v>1</v>
      </c>
      <c r="F174" s="14">
        <f>IFERROR(_xlfn.XLOOKUP($A174,Firm_Info!$A$2:$A$11,Firm_Info!$D$2:$D$11),"")</f>
        <v>1</v>
      </c>
      <c r="G174" s="14">
        <f>IF($F174="","",IF($B174&gt;=SUMIFS(Firm_Info!$F$2:$F$11,Firm_Info!$D$2:$D$11,$F174,Firm_Info!$C$2:$C$11,"Treated"),1,0))</f>
        <v>0</v>
      </c>
      <c r="H174" s="14">
        <f t="shared" si="5"/>
        <v>0</v>
      </c>
      <c r="I174" s="14">
        <f>IF($F174="","",MOD(ROW()-2,624)-INDEX(Parallel_Trends!$F$5:$F$14,MATCH($A174,Parallel_Trends!$A$5:$A$14,0)))</f>
        <v>-99</v>
      </c>
    </row>
    <row r="175" spans="1:9" x14ac:dyDescent="0.45">
      <c r="A175" t="s">
        <v>8</v>
      </c>
      <c r="B175" s="1">
        <f>Raw_Prices!A176</f>
        <v>45181</v>
      </c>
      <c r="C175" s="12">
        <f>Raw_Prices!E176</f>
        <v>301.66000000000003</v>
      </c>
      <c r="D175" s="13">
        <f t="shared" si="4"/>
        <v>-1.9183248796982633E-2</v>
      </c>
      <c r="E175" s="14">
        <f>IF(_xlfn.XLOOKUP($A175,Firm_Info!$A$2:$A$12,Firm_Info!$C$2:$C$12)="Treated",1,IF(_xlfn.XLOOKUP($A175,Firm_Info!$A$2:$A$12,Firm_Info!$C$2:$C$12)="Control",0,""))</f>
        <v>1</v>
      </c>
      <c r="F175" s="14">
        <f>IFERROR(_xlfn.XLOOKUP($A175,Firm_Info!$A$2:$A$11,Firm_Info!$D$2:$D$11),"")</f>
        <v>1</v>
      </c>
      <c r="G175" s="14">
        <f>IF($F175="","",IF($B175&gt;=SUMIFS(Firm_Info!$F$2:$F$11,Firm_Info!$D$2:$D$11,$F175,Firm_Info!$C$2:$C$11,"Treated"),1,0))</f>
        <v>0</v>
      </c>
      <c r="H175" s="14">
        <f t="shared" si="5"/>
        <v>0</v>
      </c>
      <c r="I175" s="14">
        <f>IF($F175="","",MOD(ROW()-2,624)-INDEX(Parallel_Trends!$F$5:$F$14,MATCH($A175,Parallel_Trends!$A$5:$A$14,0)))</f>
        <v>-98</v>
      </c>
    </row>
    <row r="176" spans="1:9" x14ac:dyDescent="0.45">
      <c r="A176" t="s">
        <v>8</v>
      </c>
      <c r="B176" s="1">
        <f>Raw_Prices!A177</f>
        <v>45182</v>
      </c>
      <c r="C176" s="12">
        <f>Raw_Prices!E177</f>
        <v>305.06</v>
      </c>
      <c r="D176" s="13">
        <f t="shared" si="4"/>
        <v>1.1270967314194635E-2</v>
      </c>
      <c r="E176" s="14">
        <f>IF(_xlfn.XLOOKUP($A176,Firm_Info!$A$2:$A$12,Firm_Info!$C$2:$C$12)="Treated",1,IF(_xlfn.XLOOKUP($A176,Firm_Info!$A$2:$A$12,Firm_Info!$C$2:$C$12)="Control",0,""))</f>
        <v>1</v>
      </c>
      <c r="F176" s="14">
        <f>IFERROR(_xlfn.XLOOKUP($A176,Firm_Info!$A$2:$A$11,Firm_Info!$D$2:$D$11),"")</f>
        <v>1</v>
      </c>
      <c r="G176" s="14">
        <f>IF($F176="","",IF($B176&gt;=SUMIFS(Firm_Info!$F$2:$F$11,Firm_Info!$D$2:$D$11,$F176,Firm_Info!$C$2:$C$11,"Treated"),1,0))</f>
        <v>0</v>
      </c>
      <c r="H176" s="14">
        <f t="shared" si="5"/>
        <v>0</v>
      </c>
      <c r="I176" s="14">
        <f>IF($F176="","",MOD(ROW()-2,624)-INDEX(Parallel_Trends!$F$5:$F$14,MATCH($A176,Parallel_Trends!$A$5:$A$14,0)))</f>
        <v>-97</v>
      </c>
    </row>
    <row r="177" spans="1:9" x14ac:dyDescent="0.45">
      <c r="A177" t="s">
        <v>8</v>
      </c>
      <c r="B177" s="1">
        <f>Raw_Prices!A178</f>
        <v>45183</v>
      </c>
      <c r="C177" s="12">
        <f>Raw_Prices!E178</f>
        <v>311.72000000000003</v>
      </c>
      <c r="D177" s="13">
        <f t="shared" si="4"/>
        <v>2.1831770799187078E-2</v>
      </c>
      <c r="E177" s="14">
        <f>IF(_xlfn.XLOOKUP($A177,Firm_Info!$A$2:$A$12,Firm_Info!$C$2:$C$12)="Treated",1,IF(_xlfn.XLOOKUP($A177,Firm_Info!$A$2:$A$12,Firm_Info!$C$2:$C$12)="Control",0,""))</f>
        <v>1</v>
      </c>
      <c r="F177" s="14">
        <f>IFERROR(_xlfn.XLOOKUP($A177,Firm_Info!$A$2:$A$11,Firm_Info!$D$2:$D$11),"")</f>
        <v>1</v>
      </c>
      <c r="G177" s="14">
        <f>IF($F177="","",IF($B177&gt;=SUMIFS(Firm_Info!$F$2:$F$11,Firm_Info!$D$2:$D$11,$F177,Firm_Info!$C$2:$C$11,"Treated"),1,0))</f>
        <v>0</v>
      </c>
      <c r="H177" s="14">
        <f t="shared" si="5"/>
        <v>0</v>
      </c>
      <c r="I177" s="14">
        <f>IF($F177="","",MOD(ROW()-2,624)-INDEX(Parallel_Trends!$F$5:$F$14,MATCH($A177,Parallel_Trends!$A$5:$A$14,0)))</f>
        <v>-96</v>
      </c>
    </row>
    <row r="178" spans="1:9" x14ac:dyDescent="0.45">
      <c r="A178" t="s">
        <v>8</v>
      </c>
      <c r="B178" s="1">
        <f>Raw_Prices!A179</f>
        <v>45184</v>
      </c>
      <c r="C178" s="12">
        <f>Raw_Prices!E179</f>
        <v>300.31</v>
      </c>
      <c r="D178" s="13">
        <f t="shared" si="4"/>
        <v>-3.6603361991530914E-2</v>
      </c>
      <c r="E178" s="14">
        <f>IF(_xlfn.XLOOKUP($A178,Firm_Info!$A$2:$A$12,Firm_Info!$C$2:$C$12)="Treated",1,IF(_xlfn.XLOOKUP($A178,Firm_Info!$A$2:$A$12,Firm_Info!$C$2:$C$12)="Control",0,""))</f>
        <v>1</v>
      </c>
      <c r="F178" s="14">
        <f>IFERROR(_xlfn.XLOOKUP($A178,Firm_Info!$A$2:$A$11,Firm_Info!$D$2:$D$11),"")</f>
        <v>1</v>
      </c>
      <c r="G178" s="14">
        <f>IF($F178="","",IF($B178&gt;=SUMIFS(Firm_Info!$F$2:$F$11,Firm_Info!$D$2:$D$11,$F178,Firm_Info!$C$2:$C$11,"Treated"),1,0))</f>
        <v>0</v>
      </c>
      <c r="H178" s="14">
        <f t="shared" si="5"/>
        <v>0</v>
      </c>
      <c r="I178" s="14">
        <f>IF($F178="","",MOD(ROW()-2,624)-INDEX(Parallel_Trends!$F$5:$F$14,MATCH($A178,Parallel_Trends!$A$5:$A$14,0)))</f>
        <v>-95</v>
      </c>
    </row>
    <row r="179" spans="1:9" x14ac:dyDescent="0.45">
      <c r="A179" t="s">
        <v>8</v>
      </c>
      <c r="B179" s="1">
        <f>Raw_Prices!A180</f>
        <v>45187</v>
      </c>
      <c r="C179" s="12">
        <f>Raw_Prices!E180</f>
        <v>302.55</v>
      </c>
      <c r="D179" s="13">
        <f t="shared" si="4"/>
        <v>7.4589590756219959E-3</v>
      </c>
      <c r="E179" s="14">
        <f>IF(_xlfn.XLOOKUP($A179,Firm_Info!$A$2:$A$12,Firm_Info!$C$2:$C$12)="Treated",1,IF(_xlfn.XLOOKUP($A179,Firm_Info!$A$2:$A$12,Firm_Info!$C$2:$C$12)="Control",0,""))</f>
        <v>1</v>
      </c>
      <c r="F179" s="14">
        <f>IFERROR(_xlfn.XLOOKUP($A179,Firm_Info!$A$2:$A$11,Firm_Info!$D$2:$D$11),"")</f>
        <v>1</v>
      </c>
      <c r="G179" s="14">
        <f>IF($F179="","",IF($B179&gt;=SUMIFS(Firm_Info!$F$2:$F$11,Firm_Info!$D$2:$D$11,$F179,Firm_Info!$C$2:$C$11,"Treated"),1,0))</f>
        <v>0</v>
      </c>
      <c r="H179" s="14">
        <f t="shared" si="5"/>
        <v>0</v>
      </c>
      <c r="I179" s="14">
        <f>IF($F179="","",MOD(ROW()-2,624)-INDEX(Parallel_Trends!$F$5:$F$14,MATCH($A179,Parallel_Trends!$A$5:$A$14,0)))</f>
        <v>-94</v>
      </c>
    </row>
    <row r="180" spans="1:9" x14ac:dyDescent="0.45">
      <c r="A180" t="s">
        <v>8</v>
      </c>
      <c r="B180" s="1">
        <f>Raw_Prices!A181</f>
        <v>45188</v>
      </c>
      <c r="C180" s="12">
        <f>Raw_Prices!E181</f>
        <v>305.07</v>
      </c>
      <c r="D180" s="13">
        <f t="shared" si="4"/>
        <v>8.3292017848288769E-3</v>
      </c>
      <c r="E180" s="14">
        <f>IF(_xlfn.XLOOKUP($A180,Firm_Info!$A$2:$A$12,Firm_Info!$C$2:$C$12)="Treated",1,IF(_xlfn.XLOOKUP($A180,Firm_Info!$A$2:$A$12,Firm_Info!$C$2:$C$12)="Control",0,""))</f>
        <v>1</v>
      </c>
      <c r="F180" s="14">
        <f>IFERROR(_xlfn.XLOOKUP($A180,Firm_Info!$A$2:$A$11,Firm_Info!$D$2:$D$11),"")</f>
        <v>1</v>
      </c>
      <c r="G180" s="14">
        <f>IF($F180="","",IF($B180&gt;=SUMIFS(Firm_Info!$F$2:$F$11,Firm_Info!$D$2:$D$11,$F180,Firm_Info!$C$2:$C$11,"Treated"),1,0))</f>
        <v>0</v>
      </c>
      <c r="H180" s="14">
        <f t="shared" si="5"/>
        <v>0</v>
      </c>
      <c r="I180" s="14">
        <f>IF($F180="","",MOD(ROW()-2,624)-INDEX(Parallel_Trends!$F$5:$F$14,MATCH($A180,Parallel_Trends!$A$5:$A$14,0)))</f>
        <v>-93</v>
      </c>
    </row>
    <row r="181" spans="1:9" x14ac:dyDescent="0.45">
      <c r="A181" t="s">
        <v>8</v>
      </c>
      <c r="B181" s="1">
        <f>Raw_Prices!A182</f>
        <v>45189</v>
      </c>
      <c r="C181" s="12">
        <f>Raw_Prices!E182</f>
        <v>299.67</v>
      </c>
      <c r="D181" s="13">
        <f t="shared" si="4"/>
        <v>-1.7700855541351146E-2</v>
      </c>
      <c r="E181" s="14">
        <f>IF(_xlfn.XLOOKUP($A181,Firm_Info!$A$2:$A$12,Firm_Info!$C$2:$C$12)="Treated",1,IF(_xlfn.XLOOKUP($A181,Firm_Info!$A$2:$A$12,Firm_Info!$C$2:$C$12)="Control",0,""))</f>
        <v>1</v>
      </c>
      <c r="F181" s="14">
        <f>IFERROR(_xlfn.XLOOKUP($A181,Firm_Info!$A$2:$A$11,Firm_Info!$D$2:$D$11),"")</f>
        <v>1</v>
      </c>
      <c r="G181" s="14">
        <f>IF($F181="","",IF($B181&gt;=SUMIFS(Firm_Info!$F$2:$F$11,Firm_Info!$D$2:$D$11,$F181,Firm_Info!$C$2:$C$11,"Treated"),1,0))</f>
        <v>0</v>
      </c>
      <c r="H181" s="14">
        <f t="shared" si="5"/>
        <v>0</v>
      </c>
      <c r="I181" s="14">
        <f>IF($F181="","",MOD(ROW()-2,624)-INDEX(Parallel_Trends!$F$5:$F$14,MATCH($A181,Parallel_Trends!$A$5:$A$14,0)))</f>
        <v>-92</v>
      </c>
    </row>
    <row r="182" spans="1:9" x14ac:dyDescent="0.45">
      <c r="A182" t="s">
        <v>8</v>
      </c>
      <c r="B182" s="1">
        <f>Raw_Prices!A183</f>
        <v>45190</v>
      </c>
      <c r="C182" s="12">
        <f>Raw_Prices!E183</f>
        <v>295.73</v>
      </c>
      <c r="D182" s="13">
        <f t="shared" si="4"/>
        <v>-1.3147795908833082E-2</v>
      </c>
      <c r="E182" s="14">
        <f>IF(_xlfn.XLOOKUP($A182,Firm_Info!$A$2:$A$12,Firm_Info!$C$2:$C$12)="Treated",1,IF(_xlfn.XLOOKUP($A182,Firm_Info!$A$2:$A$12,Firm_Info!$C$2:$C$12)="Control",0,""))</f>
        <v>1</v>
      </c>
      <c r="F182" s="14">
        <f>IFERROR(_xlfn.XLOOKUP($A182,Firm_Info!$A$2:$A$11,Firm_Info!$D$2:$D$11),"")</f>
        <v>1</v>
      </c>
      <c r="G182" s="14">
        <f>IF($F182="","",IF($B182&gt;=SUMIFS(Firm_Info!$F$2:$F$11,Firm_Info!$D$2:$D$11,$F182,Firm_Info!$C$2:$C$11,"Treated"),1,0))</f>
        <v>0</v>
      </c>
      <c r="H182" s="14">
        <f t="shared" si="5"/>
        <v>0</v>
      </c>
      <c r="I182" s="14">
        <f>IF($F182="","",MOD(ROW()-2,624)-INDEX(Parallel_Trends!$F$5:$F$14,MATCH($A182,Parallel_Trends!$A$5:$A$14,0)))</f>
        <v>-91</v>
      </c>
    </row>
    <row r="183" spans="1:9" x14ac:dyDescent="0.45">
      <c r="A183" t="s">
        <v>8</v>
      </c>
      <c r="B183" s="1">
        <f>Raw_Prices!A184</f>
        <v>45191</v>
      </c>
      <c r="C183" s="12">
        <f>Raw_Prices!E184</f>
        <v>299.08</v>
      </c>
      <c r="D183" s="13">
        <f t="shared" si="4"/>
        <v>1.1327900449734418E-2</v>
      </c>
      <c r="E183" s="14">
        <f>IF(_xlfn.XLOOKUP($A183,Firm_Info!$A$2:$A$12,Firm_Info!$C$2:$C$12)="Treated",1,IF(_xlfn.XLOOKUP($A183,Firm_Info!$A$2:$A$12,Firm_Info!$C$2:$C$12)="Control",0,""))</f>
        <v>1</v>
      </c>
      <c r="F183" s="14">
        <f>IFERROR(_xlfn.XLOOKUP($A183,Firm_Info!$A$2:$A$11,Firm_Info!$D$2:$D$11),"")</f>
        <v>1</v>
      </c>
      <c r="G183" s="14">
        <f>IF($F183="","",IF($B183&gt;=SUMIFS(Firm_Info!$F$2:$F$11,Firm_Info!$D$2:$D$11,$F183,Firm_Info!$C$2:$C$11,"Treated"),1,0))</f>
        <v>0</v>
      </c>
      <c r="H183" s="14">
        <f t="shared" si="5"/>
        <v>0</v>
      </c>
      <c r="I183" s="14">
        <f>IF($F183="","",MOD(ROW()-2,624)-INDEX(Parallel_Trends!$F$5:$F$14,MATCH($A183,Parallel_Trends!$A$5:$A$14,0)))</f>
        <v>-90</v>
      </c>
    </row>
    <row r="184" spans="1:9" x14ac:dyDescent="0.45">
      <c r="A184" t="s">
        <v>8</v>
      </c>
      <c r="B184" s="1">
        <f>Raw_Prices!A185</f>
        <v>45194</v>
      </c>
      <c r="C184" s="12">
        <f>Raw_Prices!E185</f>
        <v>300.83</v>
      </c>
      <c r="D184" s="13">
        <f t="shared" si="4"/>
        <v>5.8512772502341548E-3</v>
      </c>
      <c r="E184" s="14">
        <f>IF(_xlfn.XLOOKUP($A184,Firm_Info!$A$2:$A$12,Firm_Info!$C$2:$C$12)="Treated",1,IF(_xlfn.XLOOKUP($A184,Firm_Info!$A$2:$A$12,Firm_Info!$C$2:$C$12)="Control",0,""))</f>
        <v>1</v>
      </c>
      <c r="F184" s="14">
        <f>IFERROR(_xlfn.XLOOKUP($A184,Firm_Info!$A$2:$A$11,Firm_Info!$D$2:$D$11),"")</f>
        <v>1</v>
      </c>
      <c r="G184" s="14">
        <f>IF($F184="","",IF($B184&gt;=SUMIFS(Firm_Info!$F$2:$F$11,Firm_Info!$D$2:$D$11,$F184,Firm_Info!$C$2:$C$11,"Treated"),1,0))</f>
        <v>0</v>
      </c>
      <c r="H184" s="14">
        <f t="shared" si="5"/>
        <v>0</v>
      </c>
      <c r="I184" s="14">
        <f>IF($F184="","",MOD(ROW()-2,624)-INDEX(Parallel_Trends!$F$5:$F$14,MATCH($A184,Parallel_Trends!$A$5:$A$14,0)))</f>
        <v>-89</v>
      </c>
    </row>
    <row r="185" spans="1:9" x14ac:dyDescent="0.45">
      <c r="A185" t="s">
        <v>8</v>
      </c>
      <c r="B185" s="1">
        <f>Raw_Prices!A186</f>
        <v>45195</v>
      </c>
      <c r="C185" s="12">
        <f>Raw_Prices!E186</f>
        <v>298.95999999999998</v>
      </c>
      <c r="D185" s="13">
        <f t="shared" si="4"/>
        <v>-6.2161353588405799E-3</v>
      </c>
      <c r="E185" s="14">
        <f>IF(_xlfn.XLOOKUP($A185,Firm_Info!$A$2:$A$12,Firm_Info!$C$2:$C$12)="Treated",1,IF(_xlfn.XLOOKUP($A185,Firm_Info!$A$2:$A$12,Firm_Info!$C$2:$C$12)="Control",0,""))</f>
        <v>1</v>
      </c>
      <c r="F185" s="14">
        <f>IFERROR(_xlfn.XLOOKUP($A185,Firm_Info!$A$2:$A$11,Firm_Info!$D$2:$D$11),"")</f>
        <v>1</v>
      </c>
      <c r="G185" s="14">
        <f>IF($F185="","",IF($B185&gt;=SUMIFS(Firm_Info!$F$2:$F$11,Firm_Info!$D$2:$D$11,$F185,Firm_Info!$C$2:$C$11,"Treated"),1,0))</f>
        <v>0</v>
      </c>
      <c r="H185" s="14">
        <f t="shared" si="5"/>
        <v>0</v>
      </c>
      <c r="I185" s="14">
        <f>IF($F185="","",MOD(ROW()-2,624)-INDEX(Parallel_Trends!$F$5:$F$14,MATCH($A185,Parallel_Trends!$A$5:$A$14,0)))</f>
        <v>-88</v>
      </c>
    </row>
    <row r="186" spans="1:9" x14ac:dyDescent="0.45">
      <c r="A186" t="s">
        <v>8</v>
      </c>
      <c r="B186" s="1">
        <f>Raw_Prices!A187</f>
        <v>45196</v>
      </c>
      <c r="C186" s="12">
        <f>Raw_Prices!E187</f>
        <v>297.74</v>
      </c>
      <c r="D186" s="13">
        <f t="shared" si="4"/>
        <v>-4.0808134867539314E-3</v>
      </c>
      <c r="E186" s="14">
        <f>IF(_xlfn.XLOOKUP($A186,Firm_Info!$A$2:$A$12,Firm_Info!$C$2:$C$12)="Treated",1,IF(_xlfn.XLOOKUP($A186,Firm_Info!$A$2:$A$12,Firm_Info!$C$2:$C$12)="Control",0,""))</f>
        <v>1</v>
      </c>
      <c r="F186" s="14">
        <f>IFERROR(_xlfn.XLOOKUP($A186,Firm_Info!$A$2:$A$11,Firm_Info!$D$2:$D$11),"")</f>
        <v>1</v>
      </c>
      <c r="G186" s="14">
        <f>IF($F186="","",IF($B186&gt;=SUMIFS(Firm_Info!$F$2:$F$11,Firm_Info!$D$2:$D$11,$F186,Firm_Info!$C$2:$C$11,"Treated"),1,0))</f>
        <v>0</v>
      </c>
      <c r="H186" s="14">
        <f t="shared" si="5"/>
        <v>0</v>
      </c>
      <c r="I186" s="14">
        <f>IF($F186="","",MOD(ROW()-2,624)-INDEX(Parallel_Trends!$F$5:$F$14,MATCH($A186,Parallel_Trends!$A$5:$A$14,0)))</f>
        <v>-87</v>
      </c>
    </row>
    <row r="187" spans="1:9" x14ac:dyDescent="0.45">
      <c r="A187" t="s">
        <v>8</v>
      </c>
      <c r="B187" s="1">
        <f>Raw_Prices!A188</f>
        <v>45197</v>
      </c>
      <c r="C187" s="12">
        <f>Raw_Prices!E188</f>
        <v>303.95999999999998</v>
      </c>
      <c r="D187" s="13">
        <f t="shared" si="4"/>
        <v>2.0890710015449621E-2</v>
      </c>
      <c r="E187" s="14">
        <f>IF(_xlfn.XLOOKUP($A187,Firm_Info!$A$2:$A$12,Firm_Info!$C$2:$C$12)="Treated",1,IF(_xlfn.XLOOKUP($A187,Firm_Info!$A$2:$A$12,Firm_Info!$C$2:$C$12)="Control",0,""))</f>
        <v>1</v>
      </c>
      <c r="F187" s="14">
        <f>IFERROR(_xlfn.XLOOKUP($A187,Firm_Info!$A$2:$A$11,Firm_Info!$D$2:$D$11),"")</f>
        <v>1</v>
      </c>
      <c r="G187" s="14">
        <f>IF($F187="","",IF($B187&gt;=SUMIFS(Firm_Info!$F$2:$F$11,Firm_Info!$D$2:$D$11,$F187,Firm_Info!$C$2:$C$11,"Treated"),1,0))</f>
        <v>0</v>
      </c>
      <c r="H187" s="14">
        <f t="shared" si="5"/>
        <v>0</v>
      </c>
      <c r="I187" s="14">
        <f>IF($F187="","",MOD(ROW()-2,624)-INDEX(Parallel_Trends!$F$5:$F$14,MATCH($A187,Parallel_Trends!$A$5:$A$14,0)))</f>
        <v>-86</v>
      </c>
    </row>
    <row r="188" spans="1:9" x14ac:dyDescent="0.45">
      <c r="A188" t="s">
        <v>8</v>
      </c>
      <c r="B188" s="1">
        <f>Raw_Prices!A189</f>
        <v>45198</v>
      </c>
      <c r="C188" s="12">
        <f>Raw_Prices!E189</f>
        <v>300.20999999999998</v>
      </c>
      <c r="D188" s="13">
        <f t="shared" si="4"/>
        <v>-1.2337149624950694E-2</v>
      </c>
      <c r="E188" s="14">
        <f>IF(_xlfn.XLOOKUP($A188,Firm_Info!$A$2:$A$12,Firm_Info!$C$2:$C$12)="Treated",1,IF(_xlfn.XLOOKUP($A188,Firm_Info!$A$2:$A$12,Firm_Info!$C$2:$C$12)="Control",0,""))</f>
        <v>1</v>
      </c>
      <c r="F188" s="14">
        <f>IFERROR(_xlfn.XLOOKUP($A188,Firm_Info!$A$2:$A$11,Firm_Info!$D$2:$D$11),"")</f>
        <v>1</v>
      </c>
      <c r="G188" s="14">
        <f>IF($F188="","",IF($B188&gt;=SUMIFS(Firm_Info!$F$2:$F$11,Firm_Info!$D$2:$D$11,$F188,Firm_Info!$C$2:$C$11,"Treated"),1,0))</f>
        <v>0</v>
      </c>
      <c r="H188" s="14">
        <f t="shared" si="5"/>
        <v>0</v>
      </c>
      <c r="I188" s="14">
        <f>IF($F188="","",MOD(ROW()-2,624)-INDEX(Parallel_Trends!$F$5:$F$14,MATCH($A188,Parallel_Trends!$A$5:$A$14,0)))</f>
        <v>-85</v>
      </c>
    </row>
    <row r="189" spans="1:9" x14ac:dyDescent="0.45">
      <c r="A189" t="s">
        <v>8</v>
      </c>
      <c r="B189" s="1">
        <f>Raw_Prices!A190</f>
        <v>45201</v>
      </c>
      <c r="C189" s="12">
        <f>Raw_Prices!E190</f>
        <v>306.82</v>
      </c>
      <c r="D189" s="13">
        <f t="shared" si="4"/>
        <v>2.2017920788781176E-2</v>
      </c>
      <c r="E189" s="14">
        <f>IF(_xlfn.XLOOKUP($A189,Firm_Info!$A$2:$A$12,Firm_Info!$C$2:$C$12)="Treated",1,IF(_xlfn.XLOOKUP($A189,Firm_Info!$A$2:$A$12,Firm_Info!$C$2:$C$12)="Control",0,""))</f>
        <v>1</v>
      </c>
      <c r="F189" s="14">
        <f>IFERROR(_xlfn.XLOOKUP($A189,Firm_Info!$A$2:$A$11,Firm_Info!$D$2:$D$11),"")</f>
        <v>1</v>
      </c>
      <c r="G189" s="14">
        <f>IF($F189="","",IF($B189&gt;=SUMIFS(Firm_Info!$F$2:$F$11,Firm_Info!$D$2:$D$11,$F189,Firm_Info!$C$2:$C$11,"Treated"),1,0))</f>
        <v>0</v>
      </c>
      <c r="H189" s="14">
        <f t="shared" si="5"/>
        <v>0</v>
      </c>
      <c r="I189" s="14">
        <f>IF($F189="","",MOD(ROW()-2,624)-INDEX(Parallel_Trends!$F$5:$F$14,MATCH($A189,Parallel_Trends!$A$5:$A$14,0)))</f>
        <v>-84</v>
      </c>
    </row>
    <row r="190" spans="1:9" x14ac:dyDescent="0.45">
      <c r="A190" t="s">
        <v>8</v>
      </c>
      <c r="B190" s="1">
        <f>Raw_Prices!A191</f>
        <v>45202</v>
      </c>
      <c r="C190" s="12">
        <f>Raw_Prices!E191</f>
        <v>300.94</v>
      </c>
      <c r="D190" s="13">
        <f t="shared" si="4"/>
        <v>-1.916433087803926E-2</v>
      </c>
      <c r="E190" s="14">
        <f>IF(_xlfn.XLOOKUP($A190,Firm_Info!$A$2:$A$12,Firm_Info!$C$2:$C$12)="Treated",1,IF(_xlfn.XLOOKUP($A190,Firm_Info!$A$2:$A$12,Firm_Info!$C$2:$C$12)="Control",0,""))</f>
        <v>1</v>
      </c>
      <c r="F190" s="14">
        <f>IFERROR(_xlfn.XLOOKUP($A190,Firm_Info!$A$2:$A$11,Firm_Info!$D$2:$D$11),"")</f>
        <v>1</v>
      </c>
      <c r="G190" s="14">
        <f>IF($F190="","",IF($B190&gt;=SUMIFS(Firm_Info!$F$2:$F$11,Firm_Info!$D$2:$D$11,$F190,Firm_Info!$C$2:$C$11,"Treated"),1,0))</f>
        <v>0</v>
      </c>
      <c r="H190" s="14">
        <f t="shared" si="5"/>
        <v>0</v>
      </c>
      <c r="I190" s="14">
        <f>IF($F190="","",MOD(ROW()-2,624)-INDEX(Parallel_Trends!$F$5:$F$14,MATCH($A190,Parallel_Trends!$A$5:$A$14,0)))</f>
        <v>-83</v>
      </c>
    </row>
    <row r="191" spans="1:9" x14ac:dyDescent="0.45">
      <c r="A191" t="s">
        <v>8</v>
      </c>
      <c r="B191" s="1">
        <f>Raw_Prices!A192</f>
        <v>45203</v>
      </c>
      <c r="C191" s="12">
        <f>Raw_Prices!E192</f>
        <v>305.58</v>
      </c>
      <c r="D191" s="13">
        <f t="shared" si="4"/>
        <v>1.5418355818435536E-2</v>
      </c>
      <c r="E191" s="14">
        <f>IF(_xlfn.XLOOKUP($A191,Firm_Info!$A$2:$A$12,Firm_Info!$C$2:$C$12)="Treated",1,IF(_xlfn.XLOOKUP($A191,Firm_Info!$A$2:$A$12,Firm_Info!$C$2:$C$12)="Control",0,""))</f>
        <v>1</v>
      </c>
      <c r="F191" s="14">
        <f>IFERROR(_xlfn.XLOOKUP($A191,Firm_Info!$A$2:$A$11,Firm_Info!$D$2:$D$11),"")</f>
        <v>1</v>
      </c>
      <c r="G191" s="14">
        <f>IF($F191="","",IF($B191&gt;=SUMIFS(Firm_Info!$F$2:$F$11,Firm_Info!$D$2:$D$11,$F191,Firm_Info!$C$2:$C$11,"Treated"),1,0))</f>
        <v>0</v>
      </c>
      <c r="H191" s="14">
        <f t="shared" si="5"/>
        <v>0</v>
      </c>
      <c r="I191" s="14">
        <f>IF($F191="","",MOD(ROW()-2,624)-INDEX(Parallel_Trends!$F$5:$F$14,MATCH($A191,Parallel_Trends!$A$5:$A$14,0)))</f>
        <v>-82</v>
      </c>
    </row>
    <row r="192" spans="1:9" x14ac:dyDescent="0.45">
      <c r="A192" t="s">
        <v>8</v>
      </c>
      <c r="B192" s="1">
        <f>Raw_Prices!A193</f>
        <v>45204</v>
      </c>
      <c r="C192" s="12">
        <f>Raw_Prices!E193</f>
        <v>304.79000000000002</v>
      </c>
      <c r="D192" s="13">
        <f t="shared" si="4"/>
        <v>-2.585247725636397E-3</v>
      </c>
      <c r="E192" s="14">
        <f>IF(_xlfn.XLOOKUP($A192,Firm_Info!$A$2:$A$12,Firm_Info!$C$2:$C$12)="Treated",1,IF(_xlfn.XLOOKUP($A192,Firm_Info!$A$2:$A$12,Firm_Info!$C$2:$C$12)="Control",0,""))</f>
        <v>1</v>
      </c>
      <c r="F192" s="14">
        <f>IFERROR(_xlfn.XLOOKUP($A192,Firm_Info!$A$2:$A$11,Firm_Info!$D$2:$D$11),"")</f>
        <v>1</v>
      </c>
      <c r="G192" s="14">
        <f>IF($F192="","",IF($B192&gt;=SUMIFS(Firm_Info!$F$2:$F$11,Firm_Info!$D$2:$D$11,$F192,Firm_Info!$C$2:$C$11,"Treated"),1,0))</f>
        <v>0</v>
      </c>
      <c r="H192" s="14">
        <f t="shared" si="5"/>
        <v>0</v>
      </c>
      <c r="I192" s="14">
        <f>IF($F192="","",MOD(ROW()-2,624)-INDEX(Parallel_Trends!$F$5:$F$14,MATCH($A192,Parallel_Trends!$A$5:$A$14,0)))</f>
        <v>-81</v>
      </c>
    </row>
    <row r="193" spans="1:9" x14ac:dyDescent="0.45">
      <c r="A193" t="s">
        <v>8</v>
      </c>
      <c r="B193" s="1">
        <f>Raw_Prices!A194</f>
        <v>45205</v>
      </c>
      <c r="C193" s="12">
        <f>Raw_Prices!E194</f>
        <v>315.43</v>
      </c>
      <c r="D193" s="13">
        <f t="shared" si="4"/>
        <v>3.4909281800584058E-2</v>
      </c>
      <c r="E193" s="14">
        <f>IF(_xlfn.XLOOKUP($A193,Firm_Info!$A$2:$A$12,Firm_Info!$C$2:$C$12)="Treated",1,IF(_xlfn.XLOOKUP($A193,Firm_Info!$A$2:$A$12,Firm_Info!$C$2:$C$12)="Control",0,""))</f>
        <v>1</v>
      </c>
      <c r="F193" s="14">
        <f>IFERROR(_xlfn.XLOOKUP($A193,Firm_Info!$A$2:$A$11,Firm_Info!$D$2:$D$11),"")</f>
        <v>1</v>
      </c>
      <c r="G193" s="14">
        <f>IF($F193="","",IF($B193&gt;=SUMIFS(Firm_Info!$F$2:$F$11,Firm_Info!$D$2:$D$11,$F193,Firm_Info!$C$2:$C$11,"Treated"),1,0))</f>
        <v>0</v>
      </c>
      <c r="H193" s="14">
        <f t="shared" si="5"/>
        <v>0</v>
      </c>
      <c r="I193" s="14">
        <f>IF($F193="","",MOD(ROW()-2,624)-INDEX(Parallel_Trends!$F$5:$F$14,MATCH($A193,Parallel_Trends!$A$5:$A$14,0)))</f>
        <v>-80</v>
      </c>
    </row>
    <row r="194" spans="1:9" x14ac:dyDescent="0.45">
      <c r="A194" t="s">
        <v>8</v>
      </c>
      <c r="B194" s="1">
        <f>Raw_Prices!A195</f>
        <v>45208</v>
      </c>
      <c r="C194" s="12">
        <f>Raw_Prices!E195</f>
        <v>318.36</v>
      </c>
      <c r="D194" s="13">
        <f t="shared" si="4"/>
        <v>9.2889072060362565E-3</v>
      </c>
      <c r="E194" s="14">
        <f>IF(_xlfn.XLOOKUP($A194,Firm_Info!$A$2:$A$12,Firm_Info!$C$2:$C$12)="Treated",1,IF(_xlfn.XLOOKUP($A194,Firm_Info!$A$2:$A$12,Firm_Info!$C$2:$C$12)="Control",0,""))</f>
        <v>1</v>
      </c>
      <c r="F194" s="14">
        <f>IFERROR(_xlfn.XLOOKUP($A194,Firm_Info!$A$2:$A$11,Firm_Info!$D$2:$D$11),"")</f>
        <v>1</v>
      </c>
      <c r="G194" s="14">
        <f>IF($F194="","",IF($B194&gt;=SUMIFS(Firm_Info!$F$2:$F$11,Firm_Info!$D$2:$D$11,$F194,Firm_Info!$C$2:$C$11,"Treated"),1,0))</f>
        <v>0</v>
      </c>
      <c r="H194" s="14">
        <f t="shared" si="5"/>
        <v>0</v>
      </c>
      <c r="I194" s="14">
        <f>IF($F194="","",MOD(ROW()-2,624)-INDEX(Parallel_Trends!$F$5:$F$14,MATCH($A194,Parallel_Trends!$A$5:$A$14,0)))</f>
        <v>-79</v>
      </c>
    </row>
    <row r="195" spans="1:9" x14ac:dyDescent="0.45">
      <c r="A195" t="s">
        <v>8</v>
      </c>
      <c r="B195" s="1">
        <f>Raw_Prices!A196</f>
        <v>45209</v>
      </c>
      <c r="C195" s="12">
        <f>Raw_Prices!E196</f>
        <v>321.83999999999997</v>
      </c>
      <c r="D195" s="13">
        <f t="shared" si="4"/>
        <v>1.0931021485111048E-2</v>
      </c>
      <c r="E195" s="14">
        <f>IF(_xlfn.XLOOKUP($A195,Firm_Info!$A$2:$A$12,Firm_Info!$C$2:$C$12)="Treated",1,IF(_xlfn.XLOOKUP($A195,Firm_Info!$A$2:$A$12,Firm_Info!$C$2:$C$12)="Control",0,""))</f>
        <v>1</v>
      </c>
      <c r="F195" s="14">
        <f>IFERROR(_xlfn.XLOOKUP($A195,Firm_Info!$A$2:$A$11,Firm_Info!$D$2:$D$11),"")</f>
        <v>1</v>
      </c>
      <c r="G195" s="14">
        <f>IF($F195="","",IF($B195&gt;=SUMIFS(Firm_Info!$F$2:$F$11,Firm_Info!$D$2:$D$11,$F195,Firm_Info!$C$2:$C$11,"Treated"),1,0))</f>
        <v>0</v>
      </c>
      <c r="H195" s="14">
        <f t="shared" si="5"/>
        <v>0</v>
      </c>
      <c r="I195" s="14">
        <f>IF($F195="","",MOD(ROW()-2,624)-INDEX(Parallel_Trends!$F$5:$F$14,MATCH($A195,Parallel_Trends!$A$5:$A$14,0)))</f>
        <v>-78</v>
      </c>
    </row>
    <row r="196" spans="1:9" x14ac:dyDescent="0.45">
      <c r="A196" t="s">
        <v>8</v>
      </c>
      <c r="B196" s="1">
        <f>Raw_Prices!A197</f>
        <v>45210</v>
      </c>
      <c r="C196" s="12">
        <f>Raw_Prices!E197</f>
        <v>327.82</v>
      </c>
      <c r="D196" s="13">
        <f t="shared" ref="D196:D259" si="6">C196/C195-1</f>
        <v>1.858066119811097E-2</v>
      </c>
      <c r="E196" s="14">
        <f>IF(_xlfn.XLOOKUP($A196,Firm_Info!$A$2:$A$12,Firm_Info!$C$2:$C$12)="Treated",1,IF(_xlfn.XLOOKUP($A196,Firm_Info!$A$2:$A$12,Firm_Info!$C$2:$C$12)="Control",0,""))</f>
        <v>1</v>
      </c>
      <c r="F196" s="14">
        <f>IFERROR(_xlfn.XLOOKUP($A196,Firm_Info!$A$2:$A$11,Firm_Info!$D$2:$D$11),"")</f>
        <v>1</v>
      </c>
      <c r="G196" s="14">
        <f>IF($F196="","",IF($B196&gt;=SUMIFS(Firm_Info!$F$2:$F$11,Firm_Info!$D$2:$D$11,$F196,Firm_Info!$C$2:$C$11,"Treated"),1,0))</f>
        <v>0</v>
      </c>
      <c r="H196" s="14">
        <f t="shared" ref="H196:H259" si="7">IF($F196="","",$E196*$G196)</f>
        <v>0</v>
      </c>
      <c r="I196" s="14">
        <f>IF($F196="","",MOD(ROW()-2,624)-INDEX(Parallel_Trends!$F$5:$F$14,MATCH($A196,Parallel_Trends!$A$5:$A$14,0)))</f>
        <v>-77</v>
      </c>
    </row>
    <row r="197" spans="1:9" x14ac:dyDescent="0.45">
      <c r="A197" t="s">
        <v>8</v>
      </c>
      <c r="B197" s="1">
        <f>Raw_Prices!A198</f>
        <v>45211</v>
      </c>
      <c r="C197" s="12">
        <f>Raw_Prices!E198</f>
        <v>324.16000000000003</v>
      </c>
      <c r="D197" s="13">
        <f t="shared" si="6"/>
        <v>-1.1164663534866559E-2</v>
      </c>
      <c r="E197" s="14">
        <f>IF(_xlfn.XLOOKUP($A197,Firm_Info!$A$2:$A$12,Firm_Info!$C$2:$C$12)="Treated",1,IF(_xlfn.XLOOKUP($A197,Firm_Info!$A$2:$A$12,Firm_Info!$C$2:$C$12)="Control",0,""))</f>
        <v>1</v>
      </c>
      <c r="F197" s="14">
        <f>IFERROR(_xlfn.XLOOKUP($A197,Firm_Info!$A$2:$A$11,Firm_Info!$D$2:$D$11),"")</f>
        <v>1</v>
      </c>
      <c r="G197" s="14">
        <f>IF($F197="","",IF($B197&gt;=SUMIFS(Firm_Info!$F$2:$F$11,Firm_Info!$D$2:$D$11,$F197,Firm_Info!$C$2:$C$11,"Treated"),1,0))</f>
        <v>0</v>
      </c>
      <c r="H197" s="14">
        <f t="shared" si="7"/>
        <v>0</v>
      </c>
      <c r="I197" s="14">
        <f>IF($F197="","",MOD(ROW()-2,624)-INDEX(Parallel_Trends!$F$5:$F$14,MATCH($A197,Parallel_Trends!$A$5:$A$14,0)))</f>
        <v>-76</v>
      </c>
    </row>
    <row r="198" spans="1:9" x14ac:dyDescent="0.45">
      <c r="A198" t="s">
        <v>8</v>
      </c>
      <c r="B198" s="1">
        <f>Raw_Prices!A199</f>
        <v>45212</v>
      </c>
      <c r="C198" s="12">
        <f>Raw_Prices!E199</f>
        <v>314.69</v>
      </c>
      <c r="D198" s="13">
        <f t="shared" si="6"/>
        <v>-2.9213968410661484E-2</v>
      </c>
      <c r="E198" s="14">
        <f>IF(_xlfn.XLOOKUP($A198,Firm_Info!$A$2:$A$12,Firm_Info!$C$2:$C$12)="Treated",1,IF(_xlfn.XLOOKUP($A198,Firm_Info!$A$2:$A$12,Firm_Info!$C$2:$C$12)="Control",0,""))</f>
        <v>1</v>
      </c>
      <c r="F198" s="14">
        <f>IFERROR(_xlfn.XLOOKUP($A198,Firm_Info!$A$2:$A$11,Firm_Info!$D$2:$D$11),"")</f>
        <v>1</v>
      </c>
      <c r="G198" s="14">
        <f>IF($F198="","",IF($B198&gt;=SUMIFS(Firm_Info!$F$2:$F$11,Firm_Info!$D$2:$D$11,$F198,Firm_Info!$C$2:$C$11,"Treated"),1,0))</f>
        <v>0</v>
      </c>
      <c r="H198" s="14">
        <f t="shared" si="7"/>
        <v>0</v>
      </c>
      <c r="I198" s="14">
        <f>IF($F198="","",MOD(ROW()-2,624)-INDEX(Parallel_Trends!$F$5:$F$14,MATCH($A198,Parallel_Trends!$A$5:$A$14,0)))</f>
        <v>-75</v>
      </c>
    </row>
    <row r="199" spans="1:9" x14ac:dyDescent="0.45">
      <c r="A199" t="s">
        <v>8</v>
      </c>
      <c r="B199" s="1">
        <f>Raw_Prices!A200</f>
        <v>45215</v>
      </c>
      <c r="C199" s="12">
        <f>Raw_Prices!E200</f>
        <v>321.14999999999998</v>
      </c>
      <c r="D199" s="13">
        <f t="shared" si="6"/>
        <v>2.0528138803266538E-2</v>
      </c>
      <c r="E199" s="14">
        <f>IF(_xlfn.XLOOKUP($A199,Firm_Info!$A$2:$A$12,Firm_Info!$C$2:$C$12)="Treated",1,IF(_xlfn.XLOOKUP($A199,Firm_Info!$A$2:$A$12,Firm_Info!$C$2:$C$12)="Control",0,""))</f>
        <v>1</v>
      </c>
      <c r="F199" s="14">
        <f>IFERROR(_xlfn.XLOOKUP($A199,Firm_Info!$A$2:$A$11,Firm_Info!$D$2:$D$11),"")</f>
        <v>1</v>
      </c>
      <c r="G199" s="14">
        <f>IF($F199="","",IF($B199&gt;=SUMIFS(Firm_Info!$F$2:$F$11,Firm_Info!$D$2:$D$11,$F199,Firm_Info!$C$2:$C$11,"Treated"),1,0))</f>
        <v>0</v>
      </c>
      <c r="H199" s="14">
        <f t="shared" si="7"/>
        <v>0</v>
      </c>
      <c r="I199" s="14">
        <f>IF($F199="","",MOD(ROW()-2,624)-INDEX(Parallel_Trends!$F$5:$F$14,MATCH($A199,Parallel_Trends!$A$5:$A$14,0)))</f>
        <v>-74</v>
      </c>
    </row>
    <row r="200" spans="1:9" x14ac:dyDescent="0.45">
      <c r="A200" t="s">
        <v>8</v>
      </c>
      <c r="B200" s="1">
        <f>Raw_Prices!A201</f>
        <v>45216</v>
      </c>
      <c r="C200" s="12">
        <f>Raw_Prices!E201</f>
        <v>324</v>
      </c>
      <c r="D200" s="13">
        <f t="shared" si="6"/>
        <v>8.8743577767398385E-3</v>
      </c>
      <c r="E200" s="14">
        <f>IF(_xlfn.XLOOKUP($A200,Firm_Info!$A$2:$A$12,Firm_Info!$C$2:$C$12)="Treated",1,IF(_xlfn.XLOOKUP($A200,Firm_Info!$A$2:$A$12,Firm_Info!$C$2:$C$12)="Control",0,""))</f>
        <v>1</v>
      </c>
      <c r="F200" s="14">
        <f>IFERROR(_xlfn.XLOOKUP($A200,Firm_Info!$A$2:$A$11,Firm_Info!$D$2:$D$11),"")</f>
        <v>1</v>
      </c>
      <c r="G200" s="14">
        <f>IF($F200="","",IF($B200&gt;=SUMIFS(Firm_Info!$F$2:$F$11,Firm_Info!$D$2:$D$11,$F200,Firm_Info!$C$2:$C$11,"Treated"),1,0))</f>
        <v>0</v>
      </c>
      <c r="H200" s="14">
        <f t="shared" si="7"/>
        <v>0</v>
      </c>
      <c r="I200" s="14">
        <f>IF($F200="","",MOD(ROW()-2,624)-INDEX(Parallel_Trends!$F$5:$F$14,MATCH($A200,Parallel_Trends!$A$5:$A$14,0)))</f>
        <v>-73</v>
      </c>
    </row>
    <row r="201" spans="1:9" x14ac:dyDescent="0.45">
      <c r="A201" t="s">
        <v>8</v>
      </c>
      <c r="B201" s="1">
        <f>Raw_Prices!A202</f>
        <v>45217</v>
      </c>
      <c r="C201" s="12">
        <f>Raw_Prices!E202</f>
        <v>316.97000000000003</v>
      </c>
      <c r="D201" s="13">
        <f t="shared" si="6"/>
        <v>-2.1697530864197456E-2</v>
      </c>
      <c r="E201" s="14">
        <f>IF(_xlfn.XLOOKUP($A201,Firm_Info!$A$2:$A$12,Firm_Info!$C$2:$C$12)="Treated",1,IF(_xlfn.XLOOKUP($A201,Firm_Info!$A$2:$A$12,Firm_Info!$C$2:$C$12)="Control",0,""))</f>
        <v>1</v>
      </c>
      <c r="F201" s="14">
        <f>IFERROR(_xlfn.XLOOKUP($A201,Firm_Info!$A$2:$A$11,Firm_Info!$D$2:$D$11),"")</f>
        <v>1</v>
      </c>
      <c r="G201" s="14">
        <f>IF($F201="","",IF($B201&gt;=SUMIFS(Firm_Info!$F$2:$F$11,Firm_Info!$D$2:$D$11,$F201,Firm_Info!$C$2:$C$11,"Treated"),1,0))</f>
        <v>0</v>
      </c>
      <c r="H201" s="14">
        <f t="shared" si="7"/>
        <v>0</v>
      </c>
      <c r="I201" s="14">
        <f>IF($F201="","",MOD(ROW()-2,624)-INDEX(Parallel_Trends!$F$5:$F$14,MATCH($A201,Parallel_Trends!$A$5:$A$14,0)))</f>
        <v>-72</v>
      </c>
    </row>
    <row r="202" spans="1:9" x14ac:dyDescent="0.45">
      <c r="A202" t="s">
        <v>8</v>
      </c>
      <c r="B202" s="1">
        <f>Raw_Prices!A203</f>
        <v>45218</v>
      </c>
      <c r="C202" s="12">
        <f>Raw_Prices!E203</f>
        <v>312.81</v>
      </c>
      <c r="D202" s="13">
        <f t="shared" si="6"/>
        <v>-1.3124270435687979E-2</v>
      </c>
      <c r="E202" s="14">
        <f>IF(_xlfn.XLOOKUP($A202,Firm_Info!$A$2:$A$12,Firm_Info!$C$2:$C$12)="Treated",1,IF(_xlfn.XLOOKUP($A202,Firm_Info!$A$2:$A$12,Firm_Info!$C$2:$C$12)="Control",0,""))</f>
        <v>1</v>
      </c>
      <c r="F202" s="14">
        <f>IFERROR(_xlfn.XLOOKUP($A202,Firm_Info!$A$2:$A$11,Firm_Info!$D$2:$D$11),"")</f>
        <v>1</v>
      </c>
      <c r="G202" s="14">
        <f>IF($F202="","",IF($B202&gt;=SUMIFS(Firm_Info!$F$2:$F$11,Firm_Info!$D$2:$D$11,$F202,Firm_Info!$C$2:$C$11,"Treated"),1,0))</f>
        <v>0</v>
      </c>
      <c r="H202" s="14">
        <f t="shared" si="7"/>
        <v>0</v>
      </c>
      <c r="I202" s="14">
        <f>IF($F202="","",MOD(ROW()-2,624)-INDEX(Parallel_Trends!$F$5:$F$14,MATCH($A202,Parallel_Trends!$A$5:$A$14,0)))</f>
        <v>-71</v>
      </c>
    </row>
    <row r="203" spans="1:9" x14ac:dyDescent="0.45">
      <c r="A203" t="s">
        <v>8</v>
      </c>
      <c r="B203" s="1">
        <f>Raw_Prices!A204</f>
        <v>45219</v>
      </c>
      <c r="C203" s="12">
        <f>Raw_Prices!E204</f>
        <v>308.64999999999998</v>
      </c>
      <c r="D203" s="13">
        <f t="shared" si="6"/>
        <v>-1.3298807582877825E-2</v>
      </c>
      <c r="E203" s="14">
        <f>IF(_xlfn.XLOOKUP($A203,Firm_Info!$A$2:$A$12,Firm_Info!$C$2:$C$12)="Treated",1,IF(_xlfn.XLOOKUP($A203,Firm_Info!$A$2:$A$12,Firm_Info!$C$2:$C$12)="Control",0,""))</f>
        <v>1</v>
      </c>
      <c r="F203" s="14">
        <f>IFERROR(_xlfn.XLOOKUP($A203,Firm_Info!$A$2:$A$11,Firm_Info!$D$2:$D$11),"")</f>
        <v>1</v>
      </c>
      <c r="G203" s="14">
        <f>IF($F203="","",IF($B203&gt;=SUMIFS(Firm_Info!$F$2:$F$11,Firm_Info!$D$2:$D$11,$F203,Firm_Info!$C$2:$C$11,"Treated"),1,0))</f>
        <v>0</v>
      </c>
      <c r="H203" s="14">
        <f t="shared" si="7"/>
        <v>0</v>
      </c>
      <c r="I203" s="14">
        <f>IF($F203="","",MOD(ROW()-2,624)-INDEX(Parallel_Trends!$F$5:$F$14,MATCH($A203,Parallel_Trends!$A$5:$A$14,0)))</f>
        <v>-70</v>
      </c>
    </row>
    <row r="204" spans="1:9" x14ac:dyDescent="0.45">
      <c r="A204" t="s">
        <v>8</v>
      </c>
      <c r="B204" s="1">
        <f>Raw_Prices!A205</f>
        <v>45222</v>
      </c>
      <c r="C204" s="12">
        <f>Raw_Prices!E205</f>
        <v>314.01</v>
      </c>
      <c r="D204" s="13">
        <f t="shared" si="6"/>
        <v>1.7365948485339455E-2</v>
      </c>
      <c r="E204" s="14">
        <f>IF(_xlfn.XLOOKUP($A204,Firm_Info!$A$2:$A$12,Firm_Info!$C$2:$C$12)="Treated",1,IF(_xlfn.XLOOKUP($A204,Firm_Info!$A$2:$A$12,Firm_Info!$C$2:$C$12)="Control",0,""))</f>
        <v>1</v>
      </c>
      <c r="F204" s="14">
        <f>IFERROR(_xlfn.XLOOKUP($A204,Firm_Info!$A$2:$A$11,Firm_Info!$D$2:$D$11),"")</f>
        <v>1</v>
      </c>
      <c r="G204" s="14">
        <f>IF($F204="","",IF($B204&gt;=SUMIFS(Firm_Info!$F$2:$F$11,Firm_Info!$D$2:$D$11,$F204,Firm_Info!$C$2:$C$11,"Treated"),1,0))</f>
        <v>0</v>
      </c>
      <c r="H204" s="14">
        <f t="shared" si="7"/>
        <v>0</v>
      </c>
      <c r="I204" s="14">
        <f>IF($F204="","",MOD(ROW()-2,624)-INDEX(Parallel_Trends!$F$5:$F$14,MATCH($A204,Parallel_Trends!$A$5:$A$14,0)))</f>
        <v>-69</v>
      </c>
    </row>
    <row r="205" spans="1:9" x14ac:dyDescent="0.45">
      <c r="A205" t="s">
        <v>8</v>
      </c>
      <c r="B205" s="1">
        <f>Raw_Prices!A206</f>
        <v>45223</v>
      </c>
      <c r="C205" s="12">
        <f>Raw_Prices!E206</f>
        <v>312.55</v>
      </c>
      <c r="D205" s="13">
        <f t="shared" si="6"/>
        <v>-4.6495334543484867E-3</v>
      </c>
      <c r="E205" s="14">
        <f>IF(_xlfn.XLOOKUP($A205,Firm_Info!$A$2:$A$12,Firm_Info!$C$2:$C$12)="Treated",1,IF(_xlfn.XLOOKUP($A205,Firm_Info!$A$2:$A$12,Firm_Info!$C$2:$C$12)="Control",0,""))</f>
        <v>1</v>
      </c>
      <c r="F205" s="14">
        <f>IFERROR(_xlfn.XLOOKUP($A205,Firm_Info!$A$2:$A$11,Firm_Info!$D$2:$D$11),"")</f>
        <v>1</v>
      </c>
      <c r="G205" s="14">
        <f>IF($F205="","",IF($B205&gt;=SUMIFS(Firm_Info!$F$2:$F$11,Firm_Info!$D$2:$D$11,$F205,Firm_Info!$C$2:$C$11,"Treated"),1,0))</f>
        <v>0</v>
      </c>
      <c r="H205" s="14">
        <f t="shared" si="7"/>
        <v>0</v>
      </c>
      <c r="I205" s="14">
        <f>IF($F205="","",MOD(ROW()-2,624)-INDEX(Parallel_Trends!$F$5:$F$14,MATCH($A205,Parallel_Trends!$A$5:$A$14,0)))</f>
        <v>-68</v>
      </c>
    </row>
    <row r="206" spans="1:9" x14ac:dyDescent="0.45">
      <c r="A206" t="s">
        <v>8</v>
      </c>
      <c r="B206" s="1">
        <f>Raw_Prices!A207</f>
        <v>45224</v>
      </c>
      <c r="C206" s="12">
        <f>Raw_Prices!E207</f>
        <v>299.52999999999997</v>
      </c>
      <c r="D206" s="13">
        <f t="shared" si="6"/>
        <v>-4.1657334826427861E-2</v>
      </c>
      <c r="E206" s="14">
        <f>IF(_xlfn.XLOOKUP($A206,Firm_Info!$A$2:$A$12,Firm_Info!$C$2:$C$12)="Treated",1,IF(_xlfn.XLOOKUP($A206,Firm_Info!$A$2:$A$12,Firm_Info!$C$2:$C$12)="Control",0,""))</f>
        <v>1</v>
      </c>
      <c r="F206" s="14">
        <f>IFERROR(_xlfn.XLOOKUP($A206,Firm_Info!$A$2:$A$11,Firm_Info!$D$2:$D$11),"")</f>
        <v>1</v>
      </c>
      <c r="G206" s="14">
        <f>IF($F206="","",IF($B206&gt;=SUMIFS(Firm_Info!$F$2:$F$11,Firm_Info!$D$2:$D$11,$F206,Firm_Info!$C$2:$C$11,"Treated"),1,0))</f>
        <v>0</v>
      </c>
      <c r="H206" s="14">
        <f t="shared" si="7"/>
        <v>0</v>
      </c>
      <c r="I206" s="14">
        <f>IF($F206="","",MOD(ROW()-2,624)-INDEX(Parallel_Trends!$F$5:$F$14,MATCH($A206,Parallel_Trends!$A$5:$A$14,0)))</f>
        <v>-67</v>
      </c>
    </row>
    <row r="207" spans="1:9" x14ac:dyDescent="0.45">
      <c r="A207" t="s">
        <v>8</v>
      </c>
      <c r="B207" s="1">
        <f>Raw_Prices!A208</f>
        <v>45225</v>
      </c>
      <c r="C207" s="12">
        <f>Raw_Prices!E208</f>
        <v>288.35000000000002</v>
      </c>
      <c r="D207" s="13">
        <f t="shared" si="6"/>
        <v>-3.7325142723600102E-2</v>
      </c>
      <c r="E207" s="14">
        <f>IF(_xlfn.XLOOKUP($A207,Firm_Info!$A$2:$A$12,Firm_Info!$C$2:$C$12)="Treated",1,IF(_xlfn.XLOOKUP($A207,Firm_Info!$A$2:$A$12,Firm_Info!$C$2:$C$12)="Control",0,""))</f>
        <v>1</v>
      </c>
      <c r="F207" s="14">
        <f>IFERROR(_xlfn.XLOOKUP($A207,Firm_Info!$A$2:$A$11,Firm_Info!$D$2:$D$11),"")</f>
        <v>1</v>
      </c>
      <c r="G207" s="14">
        <f>IF($F207="","",IF($B207&gt;=SUMIFS(Firm_Info!$F$2:$F$11,Firm_Info!$D$2:$D$11,$F207,Firm_Info!$C$2:$C$11,"Treated"),1,0))</f>
        <v>0</v>
      </c>
      <c r="H207" s="14">
        <f t="shared" si="7"/>
        <v>0</v>
      </c>
      <c r="I207" s="14">
        <f>IF($F207="","",MOD(ROW()-2,624)-INDEX(Parallel_Trends!$F$5:$F$14,MATCH($A207,Parallel_Trends!$A$5:$A$14,0)))</f>
        <v>-66</v>
      </c>
    </row>
    <row r="208" spans="1:9" x14ac:dyDescent="0.45">
      <c r="A208" t="s">
        <v>8</v>
      </c>
      <c r="B208" s="1">
        <f>Raw_Prices!A209</f>
        <v>45226</v>
      </c>
      <c r="C208" s="12">
        <f>Raw_Prices!E209</f>
        <v>296.73</v>
      </c>
      <c r="D208" s="13">
        <f t="shared" si="6"/>
        <v>2.9061903936188571E-2</v>
      </c>
      <c r="E208" s="14">
        <f>IF(_xlfn.XLOOKUP($A208,Firm_Info!$A$2:$A$12,Firm_Info!$C$2:$C$12)="Treated",1,IF(_xlfn.XLOOKUP($A208,Firm_Info!$A$2:$A$12,Firm_Info!$C$2:$C$12)="Control",0,""))</f>
        <v>1</v>
      </c>
      <c r="F208" s="14">
        <f>IFERROR(_xlfn.XLOOKUP($A208,Firm_Info!$A$2:$A$11,Firm_Info!$D$2:$D$11),"")</f>
        <v>1</v>
      </c>
      <c r="G208" s="14">
        <f>IF($F208="","",IF($B208&gt;=SUMIFS(Firm_Info!$F$2:$F$11,Firm_Info!$D$2:$D$11,$F208,Firm_Info!$C$2:$C$11,"Treated"),1,0))</f>
        <v>0</v>
      </c>
      <c r="H208" s="14">
        <f t="shared" si="7"/>
        <v>0</v>
      </c>
      <c r="I208" s="14">
        <f>IF($F208="","",MOD(ROW()-2,624)-INDEX(Parallel_Trends!$F$5:$F$14,MATCH($A208,Parallel_Trends!$A$5:$A$14,0)))</f>
        <v>-65</v>
      </c>
    </row>
    <row r="209" spans="1:9" x14ac:dyDescent="0.45">
      <c r="A209" t="s">
        <v>8</v>
      </c>
      <c r="B209" s="1">
        <f>Raw_Prices!A210</f>
        <v>45229</v>
      </c>
      <c r="C209" s="12">
        <f>Raw_Prices!E210</f>
        <v>302.66000000000003</v>
      </c>
      <c r="D209" s="13">
        <f t="shared" si="6"/>
        <v>1.9984497691504011E-2</v>
      </c>
      <c r="E209" s="14">
        <f>IF(_xlfn.XLOOKUP($A209,Firm_Info!$A$2:$A$12,Firm_Info!$C$2:$C$12)="Treated",1,IF(_xlfn.XLOOKUP($A209,Firm_Info!$A$2:$A$12,Firm_Info!$C$2:$C$12)="Control",0,""))</f>
        <v>1</v>
      </c>
      <c r="F209" s="14">
        <f>IFERROR(_xlfn.XLOOKUP($A209,Firm_Info!$A$2:$A$11,Firm_Info!$D$2:$D$11),"")</f>
        <v>1</v>
      </c>
      <c r="G209" s="14">
        <f>IF($F209="","",IF($B209&gt;=SUMIFS(Firm_Info!$F$2:$F$11,Firm_Info!$D$2:$D$11,$F209,Firm_Info!$C$2:$C$11,"Treated"),1,0))</f>
        <v>0</v>
      </c>
      <c r="H209" s="14">
        <f t="shared" si="7"/>
        <v>0</v>
      </c>
      <c r="I209" s="14">
        <f>IF($F209="","",MOD(ROW()-2,624)-INDEX(Parallel_Trends!$F$5:$F$14,MATCH($A209,Parallel_Trends!$A$5:$A$14,0)))</f>
        <v>-64</v>
      </c>
    </row>
    <row r="210" spans="1:9" x14ac:dyDescent="0.45">
      <c r="A210" t="s">
        <v>8</v>
      </c>
      <c r="B210" s="1">
        <f>Raw_Prices!A211</f>
        <v>45230</v>
      </c>
      <c r="C210" s="12">
        <f>Raw_Prices!E211</f>
        <v>301.27</v>
      </c>
      <c r="D210" s="13">
        <f t="shared" si="6"/>
        <v>-4.5926121720744062E-3</v>
      </c>
      <c r="E210" s="14">
        <f>IF(_xlfn.XLOOKUP($A210,Firm_Info!$A$2:$A$12,Firm_Info!$C$2:$C$12)="Treated",1,IF(_xlfn.XLOOKUP($A210,Firm_Info!$A$2:$A$12,Firm_Info!$C$2:$C$12)="Control",0,""))</f>
        <v>1</v>
      </c>
      <c r="F210" s="14">
        <f>IFERROR(_xlfn.XLOOKUP($A210,Firm_Info!$A$2:$A$11,Firm_Info!$D$2:$D$11),"")</f>
        <v>1</v>
      </c>
      <c r="G210" s="14">
        <f>IF($F210="","",IF($B210&gt;=SUMIFS(Firm_Info!$F$2:$F$11,Firm_Info!$D$2:$D$11,$F210,Firm_Info!$C$2:$C$11,"Treated"),1,0))</f>
        <v>0</v>
      </c>
      <c r="H210" s="14">
        <f t="shared" si="7"/>
        <v>0</v>
      </c>
      <c r="I210" s="14">
        <f>IF($F210="","",MOD(ROW()-2,624)-INDEX(Parallel_Trends!$F$5:$F$14,MATCH($A210,Parallel_Trends!$A$5:$A$14,0)))</f>
        <v>-63</v>
      </c>
    </row>
    <row r="211" spans="1:9" x14ac:dyDescent="0.45">
      <c r="A211" t="s">
        <v>8</v>
      </c>
      <c r="B211" s="1">
        <f>Raw_Prices!A212</f>
        <v>45231</v>
      </c>
      <c r="C211" s="12">
        <f>Raw_Prices!E212</f>
        <v>311.85000000000002</v>
      </c>
      <c r="D211" s="13">
        <f t="shared" si="6"/>
        <v>3.5118000464699595E-2</v>
      </c>
      <c r="E211" s="14">
        <f>IF(_xlfn.XLOOKUP($A211,Firm_Info!$A$2:$A$12,Firm_Info!$C$2:$C$12)="Treated",1,IF(_xlfn.XLOOKUP($A211,Firm_Info!$A$2:$A$12,Firm_Info!$C$2:$C$12)="Control",0,""))</f>
        <v>1</v>
      </c>
      <c r="F211" s="14">
        <f>IFERROR(_xlfn.XLOOKUP($A211,Firm_Info!$A$2:$A$11,Firm_Info!$D$2:$D$11),"")</f>
        <v>1</v>
      </c>
      <c r="G211" s="14">
        <f>IF($F211="","",IF($B211&gt;=SUMIFS(Firm_Info!$F$2:$F$11,Firm_Info!$D$2:$D$11,$F211,Firm_Info!$C$2:$C$11,"Treated"),1,0))</f>
        <v>0</v>
      </c>
      <c r="H211" s="14">
        <f t="shared" si="7"/>
        <v>0</v>
      </c>
      <c r="I211" s="14">
        <f>IF($F211="","",MOD(ROW()-2,624)-INDEX(Parallel_Trends!$F$5:$F$14,MATCH($A211,Parallel_Trends!$A$5:$A$14,0)))</f>
        <v>-62</v>
      </c>
    </row>
    <row r="212" spans="1:9" x14ac:dyDescent="0.45">
      <c r="A212" t="s">
        <v>8</v>
      </c>
      <c r="B212" s="1">
        <f>Raw_Prices!A213</f>
        <v>45232</v>
      </c>
      <c r="C212" s="12">
        <f>Raw_Prices!E213</f>
        <v>310.87</v>
      </c>
      <c r="D212" s="13">
        <f t="shared" si="6"/>
        <v>-3.1425364758698171E-3</v>
      </c>
      <c r="E212" s="14">
        <f>IF(_xlfn.XLOOKUP($A212,Firm_Info!$A$2:$A$12,Firm_Info!$C$2:$C$12)="Treated",1,IF(_xlfn.XLOOKUP($A212,Firm_Info!$A$2:$A$12,Firm_Info!$C$2:$C$12)="Control",0,""))</f>
        <v>1</v>
      </c>
      <c r="F212" s="14">
        <f>IFERROR(_xlfn.XLOOKUP($A212,Firm_Info!$A$2:$A$11,Firm_Info!$D$2:$D$11),"")</f>
        <v>1</v>
      </c>
      <c r="G212" s="14">
        <f>IF($F212="","",IF($B212&gt;=SUMIFS(Firm_Info!$F$2:$F$11,Firm_Info!$D$2:$D$11,$F212,Firm_Info!$C$2:$C$11,"Treated"),1,0))</f>
        <v>0</v>
      </c>
      <c r="H212" s="14">
        <f t="shared" si="7"/>
        <v>0</v>
      </c>
      <c r="I212" s="14">
        <f>IF($F212="","",MOD(ROW()-2,624)-INDEX(Parallel_Trends!$F$5:$F$14,MATCH($A212,Parallel_Trends!$A$5:$A$14,0)))</f>
        <v>-61</v>
      </c>
    </row>
    <row r="213" spans="1:9" x14ac:dyDescent="0.45">
      <c r="A213" t="s">
        <v>8</v>
      </c>
      <c r="B213" s="1">
        <f>Raw_Prices!A214</f>
        <v>45233</v>
      </c>
      <c r="C213" s="12">
        <f>Raw_Prices!E214</f>
        <v>314.60000000000002</v>
      </c>
      <c r="D213" s="13">
        <f t="shared" si="6"/>
        <v>1.199858461736425E-2</v>
      </c>
      <c r="E213" s="14">
        <f>IF(_xlfn.XLOOKUP($A213,Firm_Info!$A$2:$A$12,Firm_Info!$C$2:$C$12)="Treated",1,IF(_xlfn.XLOOKUP($A213,Firm_Info!$A$2:$A$12,Firm_Info!$C$2:$C$12)="Control",0,""))</f>
        <v>1</v>
      </c>
      <c r="F213" s="14">
        <f>IFERROR(_xlfn.XLOOKUP($A213,Firm_Info!$A$2:$A$11,Firm_Info!$D$2:$D$11),"")</f>
        <v>1</v>
      </c>
      <c r="G213" s="14">
        <f>IF($F213="","",IF($B213&gt;=SUMIFS(Firm_Info!$F$2:$F$11,Firm_Info!$D$2:$D$11,$F213,Firm_Info!$C$2:$C$11,"Treated"),1,0))</f>
        <v>0</v>
      </c>
      <c r="H213" s="14">
        <f t="shared" si="7"/>
        <v>0</v>
      </c>
      <c r="I213" s="14">
        <f>IF($F213="","",MOD(ROW()-2,624)-INDEX(Parallel_Trends!$F$5:$F$14,MATCH($A213,Parallel_Trends!$A$5:$A$14,0)))</f>
        <v>-60</v>
      </c>
    </row>
    <row r="214" spans="1:9" x14ac:dyDescent="0.45">
      <c r="A214" t="s">
        <v>8</v>
      </c>
      <c r="B214" s="1">
        <f>Raw_Prices!A215</f>
        <v>45236</v>
      </c>
      <c r="C214" s="12">
        <f>Raw_Prices!E215</f>
        <v>315.8</v>
      </c>
      <c r="D214" s="13">
        <f t="shared" si="6"/>
        <v>3.8143674507311598E-3</v>
      </c>
      <c r="E214" s="14">
        <f>IF(_xlfn.XLOOKUP($A214,Firm_Info!$A$2:$A$12,Firm_Info!$C$2:$C$12)="Treated",1,IF(_xlfn.XLOOKUP($A214,Firm_Info!$A$2:$A$12,Firm_Info!$C$2:$C$12)="Control",0,""))</f>
        <v>1</v>
      </c>
      <c r="F214" s="14">
        <f>IFERROR(_xlfn.XLOOKUP($A214,Firm_Info!$A$2:$A$11,Firm_Info!$D$2:$D$11),"")</f>
        <v>1</v>
      </c>
      <c r="G214" s="14">
        <f>IF($F214="","",IF($B214&gt;=SUMIFS(Firm_Info!$F$2:$F$11,Firm_Info!$D$2:$D$11,$F214,Firm_Info!$C$2:$C$11,"Treated"),1,0))</f>
        <v>0</v>
      </c>
      <c r="H214" s="14">
        <f t="shared" si="7"/>
        <v>0</v>
      </c>
      <c r="I214" s="14">
        <f>IF($F214="","",MOD(ROW()-2,624)-INDEX(Parallel_Trends!$F$5:$F$14,MATCH($A214,Parallel_Trends!$A$5:$A$14,0)))</f>
        <v>-59</v>
      </c>
    </row>
    <row r="215" spans="1:9" x14ac:dyDescent="0.45">
      <c r="A215" t="s">
        <v>8</v>
      </c>
      <c r="B215" s="1">
        <f>Raw_Prices!A216</f>
        <v>45237</v>
      </c>
      <c r="C215" s="12">
        <f>Raw_Prices!E216</f>
        <v>318.82</v>
      </c>
      <c r="D215" s="13">
        <f t="shared" si="6"/>
        <v>9.5630145661811383E-3</v>
      </c>
      <c r="E215" s="14">
        <f>IF(_xlfn.XLOOKUP($A215,Firm_Info!$A$2:$A$12,Firm_Info!$C$2:$C$12)="Treated",1,IF(_xlfn.XLOOKUP($A215,Firm_Info!$A$2:$A$12,Firm_Info!$C$2:$C$12)="Control",0,""))</f>
        <v>1</v>
      </c>
      <c r="F215" s="14">
        <f>IFERROR(_xlfn.XLOOKUP($A215,Firm_Info!$A$2:$A$11,Firm_Info!$D$2:$D$11),"")</f>
        <v>1</v>
      </c>
      <c r="G215" s="14">
        <f>IF($F215="","",IF($B215&gt;=SUMIFS(Firm_Info!$F$2:$F$11,Firm_Info!$D$2:$D$11,$F215,Firm_Info!$C$2:$C$11,"Treated"),1,0))</f>
        <v>0</v>
      </c>
      <c r="H215" s="14">
        <f t="shared" si="7"/>
        <v>0</v>
      </c>
      <c r="I215" s="14">
        <f>IF($F215="","",MOD(ROW()-2,624)-INDEX(Parallel_Trends!$F$5:$F$14,MATCH($A215,Parallel_Trends!$A$5:$A$14,0)))</f>
        <v>-58</v>
      </c>
    </row>
    <row r="216" spans="1:9" x14ac:dyDescent="0.45">
      <c r="A216" t="s">
        <v>8</v>
      </c>
      <c r="B216" s="1">
        <f>Raw_Prices!A217</f>
        <v>45238</v>
      </c>
      <c r="C216" s="12">
        <f>Raw_Prices!E217</f>
        <v>319.77999999999997</v>
      </c>
      <c r="D216" s="13">
        <f t="shared" si="6"/>
        <v>3.0111034439495032E-3</v>
      </c>
      <c r="E216" s="14">
        <f>IF(_xlfn.XLOOKUP($A216,Firm_Info!$A$2:$A$12,Firm_Info!$C$2:$C$12)="Treated",1,IF(_xlfn.XLOOKUP($A216,Firm_Info!$A$2:$A$12,Firm_Info!$C$2:$C$12)="Control",0,""))</f>
        <v>1</v>
      </c>
      <c r="F216" s="14">
        <f>IFERROR(_xlfn.XLOOKUP($A216,Firm_Info!$A$2:$A$11,Firm_Info!$D$2:$D$11),"")</f>
        <v>1</v>
      </c>
      <c r="G216" s="14">
        <f>IF($F216="","",IF($B216&gt;=SUMIFS(Firm_Info!$F$2:$F$11,Firm_Info!$D$2:$D$11,$F216,Firm_Info!$C$2:$C$11,"Treated"),1,0))</f>
        <v>0</v>
      </c>
      <c r="H216" s="14">
        <f t="shared" si="7"/>
        <v>0</v>
      </c>
      <c r="I216" s="14">
        <f>IF($F216="","",MOD(ROW()-2,624)-INDEX(Parallel_Trends!$F$5:$F$14,MATCH($A216,Parallel_Trends!$A$5:$A$14,0)))</f>
        <v>-57</v>
      </c>
    </row>
    <row r="217" spans="1:9" x14ac:dyDescent="0.45">
      <c r="A217" t="s">
        <v>8</v>
      </c>
      <c r="B217" s="1">
        <f>Raw_Prices!A218</f>
        <v>45239</v>
      </c>
      <c r="C217" s="12">
        <f>Raw_Prices!E218</f>
        <v>320.55</v>
      </c>
      <c r="D217" s="13">
        <f t="shared" si="6"/>
        <v>2.4079054349865903E-3</v>
      </c>
      <c r="E217" s="14">
        <f>IF(_xlfn.XLOOKUP($A217,Firm_Info!$A$2:$A$12,Firm_Info!$C$2:$C$12)="Treated",1,IF(_xlfn.XLOOKUP($A217,Firm_Info!$A$2:$A$12,Firm_Info!$C$2:$C$12)="Control",0,""))</f>
        <v>1</v>
      </c>
      <c r="F217" s="14">
        <f>IFERROR(_xlfn.XLOOKUP($A217,Firm_Info!$A$2:$A$11,Firm_Info!$D$2:$D$11),"")</f>
        <v>1</v>
      </c>
      <c r="G217" s="14">
        <f>IF($F217="","",IF($B217&gt;=SUMIFS(Firm_Info!$F$2:$F$11,Firm_Info!$D$2:$D$11,$F217,Firm_Info!$C$2:$C$11,"Treated"),1,0))</f>
        <v>0</v>
      </c>
      <c r="H217" s="14">
        <f t="shared" si="7"/>
        <v>0</v>
      </c>
      <c r="I217" s="14">
        <f>IF($F217="","",MOD(ROW()-2,624)-INDEX(Parallel_Trends!$F$5:$F$14,MATCH($A217,Parallel_Trends!$A$5:$A$14,0)))</f>
        <v>-56</v>
      </c>
    </row>
    <row r="218" spans="1:9" x14ac:dyDescent="0.45">
      <c r="A218" t="s">
        <v>8</v>
      </c>
      <c r="B218" s="1">
        <f>Raw_Prices!A219</f>
        <v>45240</v>
      </c>
      <c r="C218" s="12">
        <f>Raw_Prices!E219</f>
        <v>328.77</v>
      </c>
      <c r="D218" s="13">
        <f t="shared" si="6"/>
        <v>2.5643425362657846E-2</v>
      </c>
      <c r="E218" s="14">
        <f>IF(_xlfn.XLOOKUP($A218,Firm_Info!$A$2:$A$12,Firm_Info!$C$2:$C$12)="Treated",1,IF(_xlfn.XLOOKUP($A218,Firm_Info!$A$2:$A$12,Firm_Info!$C$2:$C$12)="Control",0,""))</f>
        <v>1</v>
      </c>
      <c r="F218" s="14">
        <f>IFERROR(_xlfn.XLOOKUP($A218,Firm_Info!$A$2:$A$11,Firm_Info!$D$2:$D$11),"")</f>
        <v>1</v>
      </c>
      <c r="G218" s="14">
        <f>IF($F218="","",IF($B218&gt;=SUMIFS(Firm_Info!$F$2:$F$11,Firm_Info!$D$2:$D$11,$F218,Firm_Info!$C$2:$C$11,"Treated"),1,0))</f>
        <v>0</v>
      </c>
      <c r="H218" s="14">
        <f t="shared" si="7"/>
        <v>0</v>
      </c>
      <c r="I218" s="14">
        <f>IF($F218="","",MOD(ROW()-2,624)-INDEX(Parallel_Trends!$F$5:$F$14,MATCH($A218,Parallel_Trends!$A$5:$A$14,0)))</f>
        <v>-55</v>
      </c>
    </row>
    <row r="219" spans="1:9" x14ac:dyDescent="0.45">
      <c r="A219" t="s">
        <v>8</v>
      </c>
      <c r="B219" s="1">
        <f>Raw_Prices!A220</f>
        <v>45243</v>
      </c>
      <c r="C219" s="12">
        <f>Raw_Prices!E220</f>
        <v>329.19</v>
      </c>
      <c r="D219" s="13">
        <f t="shared" si="6"/>
        <v>1.2774888219728719E-3</v>
      </c>
      <c r="E219" s="14">
        <f>IF(_xlfn.XLOOKUP($A219,Firm_Info!$A$2:$A$12,Firm_Info!$C$2:$C$12)="Treated",1,IF(_xlfn.XLOOKUP($A219,Firm_Info!$A$2:$A$12,Firm_Info!$C$2:$C$12)="Control",0,""))</f>
        <v>1</v>
      </c>
      <c r="F219" s="14">
        <f>IFERROR(_xlfn.XLOOKUP($A219,Firm_Info!$A$2:$A$11,Firm_Info!$D$2:$D$11),"")</f>
        <v>1</v>
      </c>
      <c r="G219" s="14">
        <f>IF($F219="","",IF($B219&gt;=SUMIFS(Firm_Info!$F$2:$F$11,Firm_Info!$D$2:$D$11,$F219,Firm_Info!$C$2:$C$11,"Treated"),1,0))</f>
        <v>0</v>
      </c>
      <c r="H219" s="14">
        <f t="shared" si="7"/>
        <v>0</v>
      </c>
      <c r="I219" s="14">
        <f>IF($F219="","",MOD(ROW()-2,624)-INDEX(Parallel_Trends!$F$5:$F$14,MATCH($A219,Parallel_Trends!$A$5:$A$14,0)))</f>
        <v>-54</v>
      </c>
    </row>
    <row r="220" spans="1:9" x14ac:dyDescent="0.45">
      <c r="A220" t="s">
        <v>8</v>
      </c>
      <c r="B220" s="1">
        <f>Raw_Prices!A221</f>
        <v>45244</v>
      </c>
      <c r="C220" s="12">
        <f>Raw_Prices!E221</f>
        <v>336.31</v>
      </c>
      <c r="D220" s="13">
        <f t="shared" si="6"/>
        <v>2.1628846562775417E-2</v>
      </c>
      <c r="E220" s="14">
        <f>IF(_xlfn.XLOOKUP($A220,Firm_Info!$A$2:$A$12,Firm_Info!$C$2:$C$12)="Treated",1,IF(_xlfn.XLOOKUP($A220,Firm_Info!$A$2:$A$12,Firm_Info!$C$2:$C$12)="Control",0,""))</f>
        <v>1</v>
      </c>
      <c r="F220" s="14">
        <f>IFERROR(_xlfn.XLOOKUP($A220,Firm_Info!$A$2:$A$11,Firm_Info!$D$2:$D$11),"")</f>
        <v>1</v>
      </c>
      <c r="G220" s="14">
        <f>IF($F220="","",IF($B220&gt;=SUMIFS(Firm_Info!$F$2:$F$11,Firm_Info!$D$2:$D$11,$F220,Firm_Info!$C$2:$C$11,"Treated"),1,0))</f>
        <v>0</v>
      </c>
      <c r="H220" s="14">
        <f t="shared" si="7"/>
        <v>0</v>
      </c>
      <c r="I220" s="14">
        <f>IF($F220="","",MOD(ROW()-2,624)-INDEX(Parallel_Trends!$F$5:$F$14,MATCH($A220,Parallel_Trends!$A$5:$A$14,0)))</f>
        <v>-53</v>
      </c>
    </row>
    <row r="221" spans="1:9" x14ac:dyDescent="0.45">
      <c r="A221" t="s">
        <v>8</v>
      </c>
      <c r="B221" s="1">
        <f>Raw_Prices!A222</f>
        <v>45245</v>
      </c>
      <c r="C221" s="12">
        <f>Raw_Prices!E222</f>
        <v>332.71</v>
      </c>
      <c r="D221" s="13">
        <f t="shared" si="6"/>
        <v>-1.0704409622074973E-2</v>
      </c>
      <c r="E221" s="14">
        <f>IF(_xlfn.XLOOKUP($A221,Firm_Info!$A$2:$A$12,Firm_Info!$C$2:$C$12)="Treated",1,IF(_xlfn.XLOOKUP($A221,Firm_Info!$A$2:$A$12,Firm_Info!$C$2:$C$12)="Control",0,""))</f>
        <v>1</v>
      </c>
      <c r="F221" s="14">
        <f>IFERROR(_xlfn.XLOOKUP($A221,Firm_Info!$A$2:$A$11,Firm_Info!$D$2:$D$11),"")</f>
        <v>1</v>
      </c>
      <c r="G221" s="14">
        <f>IF($F221="","",IF($B221&gt;=SUMIFS(Firm_Info!$F$2:$F$11,Firm_Info!$D$2:$D$11,$F221,Firm_Info!$C$2:$C$11,"Treated"),1,0))</f>
        <v>0</v>
      </c>
      <c r="H221" s="14">
        <f t="shared" si="7"/>
        <v>0</v>
      </c>
      <c r="I221" s="14">
        <f>IF($F221="","",MOD(ROW()-2,624)-INDEX(Parallel_Trends!$F$5:$F$14,MATCH($A221,Parallel_Trends!$A$5:$A$14,0)))</f>
        <v>-52</v>
      </c>
    </row>
    <row r="222" spans="1:9" x14ac:dyDescent="0.45">
      <c r="A222" t="s">
        <v>8</v>
      </c>
      <c r="B222" s="1">
        <f>Raw_Prices!A223</f>
        <v>45246</v>
      </c>
      <c r="C222" s="12">
        <f>Raw_Prices!E223</f>
        <v>334.19</v>
      </c>
      <c r="D222" s="13">
        <f t="shared" si="6"/>
        <v>4.4483183553245542E-3</v>
      </c>
      <c r="E222" s="14">
        <f>IF(_xlfn.XLOOKUP($A222,Firm_Info!$A$2:$A$12,Firm_Info!$C$2:$C$12)="Treated",1,IF(_xlfn.XLOOKUP($A222,Firm_Info!$A$2:$A$12,Firm_Info!$C$2:$C$12)="Control",0,""))</f>
        <v>1</v>
      </c>
      <c r="F222" s="14">
        <f>IFERROR(_xlfn.XLOOKUP($A222,Firm_Info!$A$2:$A$11,Firm_Info!$D$2:$D$11),"")</f>
        <v>1</v>
      </c>
      <c r="G222" s="14">
        <f>IF($F222="","",IF($B222&gt;=SUMIFS(Firm_Info!$F$2:$F$11,Firm_Info!$D$2:$D$11,$F222,Firm_Info!$C$2:$C$11,"Treated"),1,0))</f>
        <v>0</v>
      </c>
      <c r="H222" s="14">
        <f t="shared" si="7"/>
        <v>0</v>
      </c>
      <c r="I222" s="14">
        <f>IF($F222="","",MOD(ROW()-2,624)-INDEX(Parallel_Trends!$F$5:$F$14,MATCH($A222,Parallel_Trends!$A$5:$A$14,0)))</f>
        <v>-51</v>
      </c>
    </row>
    <row r="223" spans="1:9" x14ac:dyDescent="0.45">
      <c r="A223" t="s">
        <v>8</v>
      </c>
      <c r="B223" s="1">
        <f>Raw_Prices!A224</f>
        <v>45247</v>
      </c>
      <c r="C223" s="12">
        <f>Raw_Prices!E224</f>
        <v>335.04</v>
      </c>
      <c r="D223" s="13">
        <f t="shared" si="6"/>
        <v>2.5434632993208695E-3</v>
      </c>
      <c r="E223" s="14">
        <f>IF(_xlfn.XLOOKUP($A223,Firm_Info!$A$2:$A$12,Firm_Info!$C$2:$C$12)="Treated",1,IF(_xlfn.XLOOKUP($A223,Firm_Info!$A$2:$A$12,Firm_Info!$C$2:$C$12)="Control",0,""))</f>
        <v>1</v>
      </c>
      <c r="F223" s="14">
        <f>IFERROR(_xlfn.XLOOKUP($A223,Firm_Info!$A$2:$A$11,Firm_Info!$D$2:$D$11),"")</f>
        <v>1</v>
      </c>
      <c r="G223" s="14">
        <f>IF($F223="","",IF($B223&gt;=SUMIFS(Firm_Info!$F$2:$F$11,Firm_Info!$D$2:$D$11,$F223,Firm_Info!$C$2:$C$11,"Treated"),1,0))</f>
        <v>0</v>
      </c>
      <c r="H223" s="14">
        <f t="shared" si="7"/>
        <v>0</v>
      </c>
      <c r="I223" s="14">
        <f>IF($F223="","",MOD(ROW()-2,624)-INDEX(Parallel_Trends!$F$5:$F$14,MATCH($A223,Parallel_Trends!$A$5:$A$14,0)))</f>
        <v>-50</v>
      </c>
    </row>
    <row r="224" spans="1:9" x14ac:dyDescent="0.45">
      <c r="A224" t="s">
        <v>8</v>
      </c>
      <c r="B224" s="1">
        <f>Raw_Prices!A225</f>
        <v>45250</v>
      </c>
      <c r="C224" s="12">
        <f>Raw_Prices!E225</f>
        <v>339.97</v>
      </c>
      <c r="D224" s="13">
        <f t="shared" si="6"/>
        <v>1.4714660936007595E-2</v>
      </c>
      <c r="E224" s="14">
        <f>IF(_xlfn.XLOOKUP($A224,Firm_Info!$A$2:$A$12,Firm_Info!$C$2:$C$12)="Treated",1,IF(_xlfn.XLOOKUP($A224,Firm_Info!$A$2:$A$12,Firm_Info!$C$2:$C$12)="Control",0,""))</f>
        <v>1</v>
      </c>
      <c r="F224" s="14">
        <f>IFERROR(_xlfn.XLOOKUP($A224,Firm_Info!$A$2:$A$11,Firm_Info!$D$2:$D$11),"")</f>
        <v>1</v>
      </c>
      <c r="G224" s="14">
        <f>IF($F224="","",IF($B224&gt;=SUMIFS(Firm_Info!$F$2:$F$11,Firm_Info!$D$2:$D$11,$F224,Firm_Info!$C$2:$C$11,"Treated"),1,0))</f>
        <v>0</v>
      </c>
      <c r="H224" s="14">
        <f t="shared" si="7"/>
        <v>0</v>
      </c>
      <c r="I224" s="14">
        <f>IF($F224="","",MOD(ROW()-2,624)-INDEX(Parallel_Trends!$F$5:$F$14,MATCH($A224,Parallel_Trends!$A$5:$A$14,0)))</f>
        <v>-49</v>
      </c>
    </row>
    <row r="225" spans="1:9" x14ac:dyDescent="0.45">
      <c r="A225" t="s">
        <v>8</v>
      </c>
      <c r="B225" s="1">
        <f>Raw_Prices!A226</f>
        <v>45251</v>
      </c>
      <c r="C225" s="12">
        <f>Raw_Prices!E226</f>
        <v>336.98</v>
      </c>
      <c r="D225" s="13">
        <f t="shared" si="6"/>
        <v>-8.7948936670882993E-3</v>
      </c>
      <c r="E225" s="14">
        <f>IF(_xlfn.XLOOKUP($A225,Firm_Info!$A$2:$A$12,Firm_Info!$C$2:$C$12)="Treated",1,IF(_xlfn.XLOOKUP($A225,Firm_Info!$A$2:$A$12,Firm_Info!$C$2:$C$12)="Control",0,""))</f>
        <v>1</v>
      </c>
      <c r="F225" s="14">
        <f>IFERROR(_xlfn.XLOOKUP($A225,Firm_Info!$A$2:$A$11,Firm_Info!$D$2:$D$11),"")</f>
        <v>1</v>
      </c>
      <c r="G225" s="14">
        <f>IF($F225="","",IF($B225&gt;=SUMIFS(Firm_Info!$F$2:$F$11,Firm_Info!$D$2:$D$11,$F225,Firm_Info!$C$2:$C$11,"Treated"),1,0))</f>
        <v>0</v>
      </c>
      <c r="H225" s="14">
        <f t="shared" si="7"/>
        <v>0</v>
      </c>
      <c r="I225" s="14">
        <f>IF($F225="","",MOD(ROW()-2,624)-INDEX(Parallel_Trends!$F$5:$F$14,MATCH($A225,Parallel_Trends!$A$5:$A$14,0)))</f>
        <v>-48</v>
      </c>
    </row>
    <row r="226" spans="1:9" x14ac:dyDescent="0.45">
      <c r="A226" t="s">
        <v>8</v>
      </c>
      <c r="B226" s="1">
        <f>Raw_Prices!A227</f>
        <v>45252</v>
      </c>
      <c r="C226" s="12">
        <f>Raw_Prices!E227</f>
        <v>341.49</v>
      </c>
      <c r="D226" s="13">
        <f t="shared" si="6"/>
        <v>1.3383583595465653E-2</v>
      </c>
      <c r="E226" s="14">
        <f>IF(_xlfn.XLOOKUP($A226,Firm_Info!$A$2:$A$12,Firm_Info!$C$2:$C$12)="Treated",1,IF(_xlfn.XLOOKUP($A226,Firm_Info!$A$2:$A$12,Firm_Info!$C$2:$C$12)="Control",0,""))</f>
        <v>1</v>
      </c>
      <c r="F226" s="14">
        <f>IFERROR(_xlfn.XLOOKUP($A226,Firm_Info!$A$2:$A$11,Firm_Info!$D$2:$D$11),"")</f>
        <v>1</v>
      </c>
      <c r="G226" s="14">
        <f>IF($F226="","",IF($B226&gt;=SUMIFS(Firm_Info!$F$2:$F$11,Firm_Info!$D$2:$D$11,$F226,Firm_Info!$C$2:$C$11,"Treated"),1,0))</f>
        <v>0</v>
      </c>
      <c r="H226" s="14">
        <f t="shared" si="7"/>
        <v>0</v>
      </c>
      <c r="I226" s="14">
        <f>IF($F226="","",MOD(ROW()-2,624)-INDEX(Parallel_Trends!$F$5:$F$14,MATCH($A226,Parallel_Trends!$A$5:$A$14,0)))</f>
        <v>-47</v>
      </c>
    </row>
    <row r="227" spans="1:9" x14ac:dyDescent="0.45">
      <c r="A227" t="s">
        <v>8</v>
      </c>
      <c r="B227" s="1">
        <f>Raw_Prices!A228</f>
        <v>45254</v>
      </c>
      <c r="C227" s="12">
        <f>Raw_Prices!E228</f>
        <v>338.23</v>
      </c>
      <c r="D227" s="13">
        <f t="shared" si="6"/>
        <v>-9.5463996017453034E-3</v>
      </c>
      <c r="E227" s="14">
        <f>IF(_xlfn.XLOOKUP($A227,Firm_Info!$A$2:$A$12,Firm_Info!$C$2:$C$12)="Treated",1,IF(_xlfn.XLOOKUP($A227,Firm_Info!$A$2:$A$12,Firm_Info!$C$2:$C$12)="Control",0,""))</f>
        <v>1</v>
      </c>
      <c r="F227" s="14">
        <f>IFERROR(_xlfn.XLOOKUP($A227,Firm_Info!$A$2:$A$11,Firm_Info!$D$2:$D$11),"")</f>
        <v>1</v>
      </c>
      <c r="G227" s="14">
        <f>IF($F227="","",IF($B227&gt;=SUMIFS(Firm_Info!$F$2:$F$11,Firm_Info!$D$2:$D$11,$F227,Firm_Info!$C$2:$C$11,"Treated"),1,0))</f>
        <v>0</v>
      </c>
      <c r="H227" s="14">
        <f t="shared" si="7"/>
        <v>0</v>
      </c>
      <c r="I227" s="14">
        <f>IF($F227="","",MOD(ROW()-2,624)-INDEX(Parallel_Trends!$F$5:$F$14,MATCH($A227,Parallel_Trends!$A$5:$A$14,0)))</f>
        <v>-46</v>
      </c>
    </row>
    <row r="228" spans="1:9" x14ac:dyDescent="0.45">
      <c r="A228" t="s">
        <v>8</v>
      </c>
      <c r="B228" s="1">
        <f>Raw_Prices!A229</f>
        <v>45257</v>
      </c>
      <c r="C228" s="12">
        <f>Raw_Prices!E229</f>
        <v>334.7</v>
      </c>
      <c r="D228" s="13">
        <f t="shared" si="6"/>
        <v>-1.0436685095940756E-2</v>
      </c>
      <c r="E228" s="14">
        <f>IF(_xlfn.XLOOKUP($A228,Firm_Info!$A$2:$A$12,Firm_Info!$C$2:$C$12)="Treated",1,IF(_xlfn.XLOOKUP($A228,Firm_Info!$A$2:$A$12,Firm_Info!$C$2:$C$12)="Control",0,""))</f>
        <v>1</v>
      </c>
      <c r="F228" s="14">
        <f>IFERROR(_xlfn.XLOOKUP($A228,Firm_Info!$A$2:$A$11,Firm_Info!$D$2:$D$11),"")</f>
        <v>1</v>
      </c>
      <c r="G228" s="14">
        <f>IF($F228="","",IF($B228&gt;=SUMIFS(Firm_Info!$F$2:$F$11,Firm_Info!$D$2:$D$11,$F228,Firm_Info!$C$2:$C$11,"Treated"),1,0))</f>
        <v>0</v>
      </c>
      <c r="H228" s="14">
        <f t="shared" si="7"/>
        <v>0</v>
      </c>
      <c r="I228" s="14">
        <f>IF($F228="","",MOD(ROW()-2,624)-INDEX(Parallel_Trends!$F$5:$F$14,MATCH($A228,Parallel_Trends!$A$5:$A$14,0)))</f>
        <v>-45</v>
      </c>
    </row>
    <row r="229" spans="1:9" x14ac:dyDescent="0.45">
      <c r="A229" t="s">
        <v>8</v>
      </c>
      <c r="B229" s="1">
        <f>Raw_Prices!A230</f>
        <v>45258</v>
      </c>
      <c r="C229" s="12">
        <f>Raw_Prices!E230</f>
        <v>338.99</v>
      </c>
      <c r="D229" s="13">
        <f t="shared" si="6"/>
        <v>1.2817448461308611E-2</v>
      </c>
      <c r="E229" s="14">
        <f>IF(_xlfn.XLOOKUP($A229,Firm_Info!$A$2:$A$12,Firm_Info!$C$2:$C$12)="Treated",1,IF(_xlfn.XLOOKUP($A229,Firm_Info!$A$2:$A$12,Firm_Info!$C$2:$C$12)="Control",0,""))</f>
        <v>1</v>
      </c>
      <c r="F229" s="14">
        <f>IFERROR(_xlfn.XLOOKUP($A229,Firm_Info!$A$2:$A$11,Firm_Info!$D$2:$D$11),"")</f>
        <v>1</v>
      </c>
      <c r="G229" s="14">
        <f>IF($F229="","",IF($B229&gt;=SUMIFS(Firm_Info!$F$2:$F$11,Firm_Info!$D$2:$D$11,$F229,Firm_Info!$C$2:$C$11,"Treated"),1,0))</f>
        <v>0</v>
      </c>
      <c r="H229" s="14">
        <f t="shared" si="7"/>
        <v>0</v>
      </c>
      <c r="I229" s="14">
        <f>IF($F229="","",MOD(ROW()-2,624)-INDEX(Parallel_Trends!$F$5:$F$14,MATCH($A229,Parallel_Trends!$A$5:$A$14,0)))</f>
        <v>-44</v>
      </c>
    </row>
    <row r="230" spans="1:9" x14ac:dyDescent="0.45">
      <c r="A230" t="s">
        <v>8</v>
      </c>
      <c r="B230" s="1">
        <f>Raw_Prices!A231</f>
        <v>45259</v>
      </c>
      <c r="C230" s="12">
        <f>Raw_Prices!E231</f>
        <v>332.2</v>
      </c>
      <c r="D230" s="13">
        <f t="shared" si="6"/>
        <v>-2.0030089383167748E-2</v>
      </c>
      <c r="E230" s="14">
        <f>IF(_xlfn.XLOOKUP($A230,Firm_Info!$A$2:$A$12,Firm_Info!$C$2:$C$12)="Treated",1,IF(_xlfn.XLOOKUP($A230,Firm_Info!$A$2:$A$12,Firm_Info!$C$2:$C$12)="Control",0,""))</f>
        <v>1</v>
      </c>
      <c r="F230" s="14">
        <f>IFERROR(_xlfn.XLOOKUP($A230,Firm_Info!$A$2:$A$11,Firm_Info!$D$2:$D$11),"")</f>
        <v>1</v>
      </c>
      <c r="G230" s="14">
        <f>IF($F230="","",IF($B230&gt;=SUMIFS(Firm_Info!$F$2:$F$11,Firm_Info!$D$2:$D$11,$F230,Firm_Info!$C$2:$C$11,"Treated"),1,0))</f>
        <v>0</v>
      </c>
      <c r="H230" s="14">
        <f t="shared" si="7"/>
        <v>0</v>
      </c>
      <c r="I230" s="14">
        <f>IF($F230="","",MOD(ROW()-2,624)-INDEX(Parallel_Trends!$F$5:$F$14,MATCH($A230,Parallel_Trends!$A$5:$A$14,0)))</f>
        <v>-43</v>
      </c>
    </row>
    <row r="231" spans="1:9" x14ac:dyDescent="0.45">
      <c r="A231" t="s">
        <v>8</v>
      </c>
      <c r="B231" s="1">
        <f>Raw_Prices!A232</f>
        <v>45260</v>
      </c>
      <c r="C231" s="12">
        <f>Raw_Prices!E232</f>
        <v>327.14999999999998</v>
      </c>
      <c r="D231" s="13">
        <f t="shared" si="6"/>
        <v>-1.5201685731487058E-2</v>
      </c>
      <c r="E231" s="14">
        <f>IF(_xlfn.XLOOKUP($A231,Firm_Info!$A$2:$A$12,Firm_Info!$C$2:$C$12)="Treated",1,IF(_xlfn.XLOOKUP($A231,Firm_Info!$A$2:$A$12,Firm_Info!$C$2:$C$12)="Control",0,""))</f>
        <v>1</v>
      </c>
      <c r="F231" s="14">
        <f>IFERROR(_xlfn.XLOOKUP($A231,Firm_Info!$A$2:$A$11,Firm_Info!$D$2:$D$11),"")</f>
        <v>1</v>
      </c>
      <c r="G231" s="14">
        <f>IF($F231="","",IF($B231&gt;=SUMIFS(Firm_Info!$F$2:$F$11,Firm_Info!$D$2:$D$11,$F231,Firm_Info!$C$2:$C$11,"Treated"),1,0))</f>
        <v>0</v>
      </c>
      <c r="H231" s="14">
        <f t="shared" si="7"/>
        <v>0</v>
      </c>
      <c r="I231" s="14">
        <f>IF($F231="","",MOD(ROW()-2,624)-INDEX(Parallel_Trends!$F$5:$F$14,MATCH($A231,Parallel_Trends!$A$5:$A$14,0)))</f>
        <v>-42</v>
      </c>
    </row>
    <row r="232" spans="1:9" x14ac:dyDescent="0.45">
      <c r="A232" t="s">
        <v>8</v>
      </c>
      <c r="B232" s="1">
        <f>Raw_Prices!A233</f>
        <v>45261</v>
      </c>
      <c r="C232" s="12">
        <f>Raw_Prices!E233</f>
        <v>324.82</v>
      </c>
      <c r="D232" s="13">
        <f t="shared" si="6"/>
        <v>-7.1221152376584884E-3</v>
      </c>
      <c r="E232" s="14">
        <f>IF(_xlfn.XLOOKUP($A232,Firm_Info!$A$2:$A$12,Firm_Info!$C$2:$C$12)="Treated",1,IF(_xlfn.XLOOKUP($A232,Firm_Info!$A$2:$A$12,Firm_Info!$C$2:$C$12)="Control",0,""))</f>
        <v>1</v>
      </c>
      <c r="F232" s="14">
        <f>IFERROR(_xlfn.XLOOKUP($A232,Firm_Info!$A$2:$A$11,Firm_Info!$D$2:$D$11),"")</f>
        <v>1</v>
      </c>
      <c r="G232" s="14">
        <f>IF($F232="","",IF($B232&gt;=SUMIFS(Firm_Info!$F$2:$F$11,Firm_Info!$D$2:$D$11,$F232,Firm_Info!$C$2:$C$11,"Treated"),1,0))</f>
        <v>0</v>
      </c>
      <c r="H232" s="14">
        <f t="shared" si="7"/>
        <v>0</v>
      </c>
      <c r="I232" s="14">
        <f>IF($F232="","",MOD(ROW()-2,624)-INDEX(Parallel_Trends!$F$5:$F$14,MATCH($A232,Parallel_Trends!$A$5:$A$14,0)))</f>
        <v>-41</v>
      </c>
    </row>
    <row r="233" spans="1:9" x14ac:dyDescent="0.45">
      <c r="A233" t="s">
        <v>8</v>
      </c>
      <c r="B233" s="1">
        <f>Raw_Prices!A234</f>
        <v>45264</v>
      </c>
      <c r="C233" s="12">
        <f>Raw_Prices!E234</f>
        <v>320.02</v>
      </c>
      <c r="D233" s="13">
        <f t="shared" si="6"/>
        <v>-1.4777415183794163E-2</v>
      </c>
      <c r="E233" s="14">
        <f>IF(_xlfn.XLOOKUP($A233,Firm_Info!$A$2:$A$12,Firm_Info!$C$2:$C$12)="Treated",1,IF(_xlfn.XLOOKUP($A233,Firm_Info!$A$2:$A$12,Firm_Info!$C$2:$C$12)="Control",0,""))</f>
        <v>1</v>
      </c>
      <c r="F233" s="14">
        <f>IFERROR(_xlfn.XLOOKUP($A233,Firm_Info!$A$2:$A$11,Firm_Info!$D$2:$D$11),"")</f>
        <v>1</v>
      </c>
      <c r="G233" s="14">
        <f>IF($F233="","",IF($B233&gt;=SUMIFS(Firm_Info!$F$2:$F$11,Firm_Info!$D$2:$D$11,$F233,Firm_Info!$C$2:$C$11,"Treated"),1,0))</f>
        <v>0</v>
      </c>
      <c r="H233" s="14">
        <f t="shared" si="7"/>
        <v>0</v>
      </c>
      <c r="I233" s="14">
        <f>IF($F233="","",MOD(ROW()-2,624)-INDEX(Parallel_Trends!$F$5:$F$14,MATCH($A233,Parallel_Trends!$A$5:$A$14,0)))</f>
        <v>-40</v>
      </c>
    </row>
    <row r="234" spans="1:9" x14ac:dyDescent="0.45">
      <c r="A234" t="s">
        <v>8</v>
      </c>
      <c r="B234" s="1">
        <f>Raw_Prices!A235</f>
        <v>45265</v>
      </c>
      <c r="C234" s="12">
        <f>Raw_Prices!E235</f>
        <v>318.29000000000002</v>
      </c>
      <c r="D234" s="13">
        <f t="shared" si="6"/>
        <v>-5.4059121304916857E-3</v>
      </c>
      <c r="E234" s="14">
        <f>IF(_xlfn.XLOOKUP($A234,Firm_Info!$A$2:$A$12,Firm_Info!$C$2:$C$12)="Treated",1,IF(_xlfn.XLOOKUP($A234,Firm_Info!$A$2:$A$12,Firm_Info!$C$2:$C$12)="Control",0,""))</f>
        <v>1</v>
      </c>
      <c r="F234" s="14">
        <f>IFERROR(_xlfn.XLOOKUP($A234,Firm_Info!$A$2:$A$11,Firm_Info!$D$2:$D$11),"")</f>
        <v>1</v>
      </c>
      <c r="G234" s="14">
        <f>IF($F234="","",IF($B234&gt;=SUMIFS(Firm_Info!$F$2:$F$11,Firm_Info!$D$2:$D$11,$F234,Firm_Info!$C$2:$C$11,"Treated"),1,0))</f>
        <v>0</v>
      </c>
      <c r="H234" s="14">
        <f t="shared" si="7"/>
        <v>0</v>
      </c>
      <c r="I234" s="14">
        <f>IF($F234="","",MOD(ROW()-2,624)-INDEX(Parallel_Trends!$F$5:$F$14,MATCH($A234,Parallel_Trends!$A$5:$A$14,0)))</f>
        <v>-39</v>
      </c>
    </row>
    <row r="235" spans="1:9" x14ac:dyDescent="0.45">
      <c r="A235" t="s">
        <v>8</v>
      </c>
      <c r="B235" s="1">
        <f>Raw_Prices!A236</f>
        <v>45266</v>
      </c>
      <c r="C235" s="12">
        <f>Raw_Prices!E236</f>
        <v>317.45</v>
      </c>
      <c r="D235" s="13">
        <f t="shared" si="6"/>
        <v>-2.6391027050803872E-3</v>
      </c>
      <c r="E235" s="14">
        <f>IF(_xlfn.XLOOKUP($A235,Firm_Info!$A$2:$A$12,Firm_Info!$C$2:$C$12)="Treated",1,IF(_xlfn.XLOOKUP($A235,Firm_Info!$A$2:$A$12,Firm_Info!$C$2:$C$12)="Control",0,""))</f>
        <v>1</v>
      </c>
      <c r="F235" s="14">
        <f>IFERROR(_xlfn.XLOOKUP($A235,Firm_Info!$A$2:$A$11,Firm_Info!$D$2:$D$11),"")</f>
        <v>1</v>
      </c>
      <c r="G235" s="14">
        <f>IF($F235="","",IF($B235&gt;=SUMIFS(Firm_Info!$F$2:$F$11,Firm_Info!$D$2:$D$11,$F235,Firm_Info!$C$2:$C$11,"Treated"),1,0))</f>
        <v>0</v>
      </c>
      <c r="H235" s="14">
        <f t="shared" si="7"/>
        <v>0</v>
      </c>
      <c r="I235" s="14">
        <f>IF($F235="","",MOD(ROW()-2,624)-INDEX(Parallel_Trends!$F$5:$F$14,MATCH($A235,Parallel_Trends!$A$5:$A$14,0)))</f>
        <v>-38</v>
      </c>
    </row>
    <row r="236" spans="1:9" x14ac:dyDescent="0.45">
      <c r="A236" t="s">
        <v>8</v>
      </c>
      <c r="B236" s="1">
        <f>Raw_Prices!A237</f>
        <v>45267</v>
      </c>
      <c r="C236" s="12">
        <f>Raw_Prices!E237</f>
        <v>326.58999999999997</v>
      </c>
      <c r="D236" s="13">
        <f t="shared" si="6"/>
        <v>2.8791935737911389E-2</v>
      </c>
      <c r="E236" s="14">
        <f>IF(_xlfn.XLOOKUP($A236,Firm_Info!$A$2:$A$12,Firm_Info!$C$2:$C$12)="Treated",1,IF(_xlfn.XLOOKUP($A236,Firm_Info!$A$2:$A$12,Firm_Info!$C$2:$C$12)="Control",0,""))</f>
        <v>1</v>
      </c>
      <c r="F236" s="14">
        <f>IFERROR(_xlfn.XLOOKUP($A236,Firm_Info!$A$2:$A$11,Firm_Info!$D$2:$D$11),"")</f>
        <v>1</v>
      </c>
      <c r="G236" s="14">
        <f>IF($F236="","",IF($B236&gt;=SUMIFS(Firm_Info!$F$2:$F$11,Firm_Info!$D$2:$D$11,$F236,Firm_Info!$C$2:$C$11,"Treated"),1,0))</f>
        <v>0</v>
      </c>
      <c r="H236" s="14">
        <f t="shared" si="7"/>
        <v>0</v>
      </c>
      <c r="I236" s="14">
        <f>IF($F236="","",MOD(ROW()-2,624)-INDEX(Parallel_Trends!$F$5:$F$14,MATCH($A236,Parallel_Trends!$A$5:$A$14,0)))</f>
        <v>-37</v>
      </c>
    </row>
    <row r="237" spans="1:9" x14ac:dyDescent="0.45">
      <c r="A237" t="s">
        <v>8</v>
      </c>
      <c r="B237" s="1">
        <f>Raw_Prices!A238</f>
        <v>45268</v>
      </c>
      <c r="C237" s="12">
        <f>Raw_Prices!E238</f>
        <v>332.75</v>
      </c>
      <c r="D237" s="13">
        <f t="shared" si="6"/>
        <v>1.8861569552037771E-2</v>
      </c>
      <c r="E237" s="14">
        <f>IF(_xlfn.XLOOKUP($A237,Firm_Info!$A$2:$A$12,Firm_Info!$C$2:$C$12)="Treated",1,IF(_xlfn.XLOOKUP($A237,Firm_Info!$A$2:$A$12,Firm_Info!$C$2:$C$12)="Control",0,""))</f>
        <v>1</v>
      </c>
      <c r="F237" s="14">
        <f>IFERROR(_xlfn.XLOOKUP($A237,Firm_Info!$A$2:$A$11,Firm_Info!$D$2:$D$11),"")</f>
        <v>1</v>
      </c>
      <c r="G237" s="14">
        <f>IF($F237="","",IF($B237&gt;=SUMIFS(Firm_Info!$F$2:$F$11,Firm_Info!$D$2:$D$11,$F237,Firm_Info!$C$2:$C$11,"Treated"),1,0))</f>
        <v>0</v>
      </c>
      <c r="H237" s="14">
        <f t="shared" si="7"/>
        <v>0</v>
      </c>
      <c r="I237" s="14">
        <f>IF($F237="","",MOD(ROW()-2,624)-INDEX(Parallel_Trends!$F$5:$F$14,MATCH($A237,Parallel_Trends!$A$5:$A$14,0)))</f>
        <v>-36</v>
      </c>
    </row>
    <row r="238" spans="1:9" x14ac:dyDescent="0.45">
      <c r="A238" t="s">
        <v>8</v>
      </c>
      <c r="B238" s="1">
        <f>Raw_Prices!A239</f>
        <v>45271</v>
      </c>
      <c r="C238" s="12">
        <f>Raw_Prices!E239</f>
        <v>325.27999999999997</v>
      </c>
      <c r="D238" s="13">
        <f t="shared" si="6"/>
        <v>-2.2449286250939227E-2</v>
      </c>
      <c r="E238" s="14">
        <f>IF(_xlfn.XLOOKUP($A238,Firm_Info!$A$2:$A$12,Firm_Info!$C$2:$C$12)="Treated",1,IF(_xlfn.XLOOKUP($A238,Firm_Info!$A$2:$A$12,Firm_Info!$C$2:$C$12)="Control",0,""))</f>
        <v>1</v>
      </c>
      <c r="F238" s="14">
        <f>IFERROR(_xlfn.XLOOKUP($A238,Firm_Info!$A$2:$A$11,Firm_Info!$D$2:$D$11),"")</f>
        <v>1</v>
      </c>
      <c r="G238" s="14">
        <f>IF($F238="","",IF($B238&gt;=SUMIFS(Firm_Info!$F$2:$F$11,Firm_Info!$D$2:$D$11,$F238,Firm_Info!$C$2:$C$11,"Treated"),1,0))</f>
        <v>0</v>
      </c>
      <c r="H238" s="14">
        <f t="shared" si="7"/>
        <v>0</v>
      </c>
      <c r="I238" s="14">
        <f>IF($F238="","",MOD(ROW()-2,624)-INDEX(Parallel_Trends!$F$5:$F$14,MATCH($A238,Parallel_Trends!$A$5:$A$14,0)))</f>
        <v>-35</v>
      </c>
    </row>
    <row r="239" spans="1:9" x14ac:dyDescent="0.45">
      <c r="A239" t="s">
        <v>8</v>
      </c>
      <c r="B239" s="1">
        <f>Raw_Prices!A240</f>
        <v>45272</v>
      </c>
      <c r="C239" s="12">
        <f>Raw_Prices!E240</f>
        <v>334.22</v>
      </c>
      <c r="D239" s="13">
        <f t="shared" si="6"/>
        <v>2.7484013772749893E-2</v>
      </c>
      <c r="E239" s="14">
        <f>IF(_xlfn.XLOOKUP($A239,Firm_Info!$A$2:$A$12,Firm_Info!$C$2:$C$12)="Treated",1,IF(_xlfn.XLOOKUP($A239,Firm_Info!$A$2:$A$12,Firm_Info!$C$2:$C$12)="Control",0,""))</f>
        <v>1</v>
      </c>
      <c r="F239" s="14">
        <f>IFERROR(_xlfn.XLOOKUP($A239,Firm_Info!$A$2:$A$11,Firm_Info!$D$2:$D$11),"")</f>
        <v>1</v>
      </c>
      <c r="G239" s="14">
        <f>IF($F239="","",IF($B239&gt;=SUMIFS(Firm_Info!$F$2:$F$11,Firm_Info!$D$2:$D$11,$F239,Firm_Info!$C$2:$C$11,"Treated"),1,0))</f>
        <v>0</v>
      </c>
      <c r="H239" s="14">
        <f t="shared" si="7"/>
        <v>0</v>
      </c>
      <c r="I239" s="14">
        <f>IF($F239="","",MOD(ROW()-2,624)-INDEX(Parallel_Trends!$F$5:$F$14,MATCH($A239,Parallel_Trends!$A$5:$A$14,0)))</f>
        <v>-34</v>
      </c>
    </row>
    <row r="240" spans="1:9" x14ac:dyDescent="0.45">
      <c r="A240" t="s">
        <v>8</v>
      </c>
      <c r="B240" s="1">
        <f>Raw_Prices!A241</f>
        <v>45273</v>
      </c>
      <c r="C240" s="12">
        <f>Raw_Prices!E241</f>
        <v>334.74</v>
      </c>
      <c r="D240" s="13">
        <f t="shared" si="6"/>
        <v>1.5558614086528255E-3</v>
      </c>
      <c r="E240" s="14">
        <f>IF(_xlfn.XLOOKUP($A240,Firm_Info!$A$2:$A$12,Firm_Info!$C$2:$C$12)="Treated",1,IF(_xlfn.XLOOKUP($A240,Firm_Info!$A$2:$A$12,Firm_Info!$C$2:$C$12)="Control",0,""))</f>
        <v>1</v>
      </c>
      <c r="F240" s="14">
        <f>IFERROR(_xlfn.XLOOKUP($A240,Firm_Info!$A$2:$A$11,Firm_Info!$D$2:$D$11),"")</f>
        <v>1</v>
      </c>
      <c r="G240" s="14">
        <f>IF($F240="","",IF($B240&gt;=SUMIFS(Firm_Info!$F$2:$F$11,Firm_Info!$D$2:$D$11,$F240,Firm_Info!$C$2:$C$11,"Treated"),1,0))</f>
        <v>0</v>
      </c>
      <c r="H240" s="14">
        <f t="shared" si="7"/>
        <v>0</v>
      </c>
      <c r="I240" s="14">
        <f>IF($F240="","",MOD(ROW()-2,624)-INDEX(Parallel_Trends!$F$5:$F$14,MATCH($A240,Parallel_Trends!$A$5:$A$14,0)))</f>
        <v>-33</v>
      </c>
    </row>
    <row r="241" spans="1:9" x14ac:dyDescent="0.45">
      <c r="A241" t="s">
        <v>8</v>
      </c>
      <c r="B241" s="1">
        <f>Raw_Prices!A242</f>
        <v>45274</v>
      </c>
      <c r="C241" s="12">
        <f>Raw_Prices!E242</f>
        <v>333.17</v>
      </c>
      <c r="D241" s="13">
        <f t="shared" si="6"/>
        <v>-4.6902073250880694E-3</v>
      </c>
      <c r="E241" s="14">
        <f>IF(_xlfn.XLOOKUP($A241,Firm_Info!$A$2:$A$12,Firm_Info!$C$2:$C$12)="Treated",1,IF(_xlfn.XLOOKUP($A241,Firm_Info!$A$2:$A$12,Firm_Info!$C$2:$C$12)="Control",0,""))</f>
        <v>1</v>
      </c>
      <c r="F241" s="14">
        <f>IFERROR(_xlfn.XLOOKUP($A241,Firm_Info!$A$2:$A$11,Firm_Info!$D$2:$D$11),"")</f>
        <v>1</v>
      </c>
      <c r="G241" s="14">
        <f>IF($F241="","",IF($B241&gt;=SUMIFS(Firm_Info!$F$2:$F$11,Firm_Info!$D$2:$D$11,$F241,Firm_Info!$C$2:$C$11,"Treated"),1,0))</f>
        <v>0</v>
      </c>
      <c r="H241" s="14">
        <f t="shared" si="7"/>
        <v>0</v>
      </c>
      <c r="I241" s="14">
        <f>IF($F241="","",MOD(ROW()-2,624)-INDEX(Parallel_Trends!$F$5:$F$14,MATCH($A241,Parallel_Trends!$A$5:$A$14,0)))</f>
        <v>-32</v>
      </c>
    </row>
    <row r="242" spans="1:9" x14ac:dyDescent="0.45">
      <c r="A242" t="s">
        <v>8</v>
      </c>
      <c r="B242" s="1">
        <f>Raw_Prices!A243</f>
        <v>45275</v>
      </c>
      <c r="C242" s="12">
        <f>Raw_Prices!E243</f>
        <v>334.92</v>
      </c>
      <c r="D242" s="13">
        <f t="shared" si="6"/>
        <v>5.2525737611428536E-3</v>
      </c>
      <c r="E242" s="14">
        <f>IF(_xlfn.XLOOKUP($A242,Firm_Info!$A$2:$A$12,Firm_Info!$C$2:$C$12)="Treated",1,IF(_xlfn.XLOOKUP($A242,Firm_Info!$A$2:$A$12,Firm_Info!$C$2:$C$12)="Control",0,""))</f>
        <v>1</v>
      </c>
      <c r="F242" s="14">
        <f>IFERROR(_xlfn.XLOOKUP($A242,Firm_Info!$A$2:$A$11,Firm_Info!$D$2:$D$11),"")</f>
        <v>1</v>
      </c>
      <c r="G242" s="14">
        <f>IF($F242="","",IF($B242&gt;=SUMIFS(Firm_Info!$F$2:$F$11,Firm_Info!$D$2:$D$11,$F242,Firm_Info!$C$2:$C$11,"Treated"),1,0))</f>
        <v>0</v>
      </c>
      <c r="H242" s="14">
        <f t="shared" si="7"/>
        <v>0</v>
      </c>
      <c r="I242" s="14">
        <f>IF($F242="","",MOD(ROW()-2,624)-INDEX(Parallel_Trends!$F$5:$F$14,MATCH($A242,Parallel_Trends!$A$5:$A$14,0)))</f>
        <v>-31</v>
      </c>
    </row>
    <row r="243" spans="1:9" x14ac:dyDescent="0.45">
      <c r="A243" t="s">
        <v>8</v>
      </c>
      <c r="B243" s="1">
        <f>Raw_Prices!A244</f>
        <v>45278</v>
      </c>
      <c r="C243" s="12">
        <f>Raw_Prices!E244</f>
        <v>344.62</v>
      </c>
      <c r="D243" s="13">
        <f t="shared" si="6"/>
        <v>2.8962140212588139E-2</v>
      </c>
      <c r="E243" s="14">
        <f>IF(_xlfn.XLOOKUP($A243,Firm_Info!$A$2:$A$12,Firm_Info!$C$2:$C$12)="Treated",1,IF(_xlfn.XLOOKUP($A243,Firm_Info!$A$2:$A$12,Firm_Info!$C$2:$C$12)="Control",0,""))</f>
        <v>1</v>
      </c>
      <c r="F243" s="14">
        <f>IFERROR(_xlfn.XLOOKUP($A243,Firm_Info!$A$2:$A$11,Firm_Info!$D$2:$D$11),"")</f>
        <v>1</v>
      </c>
      <c r="G243" s="14">
        <f>IF($F243="","",IF($B243&gt;=SUMIFS(Firm_Info!$F$2:$F$11,Firm_Info!$D$2:$D$11,$F243,Firm_Info!$C$2:$C$11,"Treated"),1,0))</f>
        <v>0</v>
      </c>
      <c r="H243" s="14">
        <f t="shared" si="7"/>
        <v>0</v>
      </c>
      <c r="I243" s="14">
        <f>IF($F243="","",MOD(ROW()-2,624)-INDEX(Parallel_Trends!$F$5:$F$14,MATCH($A243,Parallel_Trends!$A$5:$A$14,0)))</f>
        <v>-30</v>
      </c>
    </row>
    <row r="244" spans="1:9" x14ac:dyDescent="0.45">
      <c r="A244" t="s">
        <v>8</v>
      </c>
      <c r="B244" s="1">
        <f>Raw_Prices!A245</f>
        <v>45279</v>
      </c>
      <c r="C244" s="12">
        <f>Raw_Prices!E245</f>
        <v>350.36</v>
      </c>
      <c r="D244" s="13">
        <f t="shared" si="6"/>
        <v>1.6656026928210776E-2</v>
      </c>
      <c r="E244" s="14">
        <f>IF(_xlfn.XLOOKUP($A244,Firm_Info!$A$2:$A$12,Firm_Info!$C$2:$C$12)="Treated",1,IF(_xlfn.XLOOKUP($A244,Firm_Info!$A$2:$A$12,Firm_Info!$C$2:$C$12)="Control",0,""))</f>
        <v>1</v>
      </c>
      <c r="F244" s="14">
        <f>IFERROR(_xlfn.XLOOKUP($A244,Firm_Info!$A$2:$A$11,Firm_Info!$D$2:$D$11),"")</f>
        <v>1</v>
      </c>
      <c r="G244" s="14">
        <f>IF($F244="","",IF($B244&gt;=SUMIFS(Firm_Info!$F$2:$F$11,Firm_Info!$D$2:$D$11,$F244,Firm_Info!$C$2:$C$11,"Treated"),1,0))</f>
        <v>0</v>
      </c>
      <c r="H244" s="14">
        <f t="shared" si="7"/>
        <v>0</v>
      </c>
      <c r="I244" s="14">
        <f>IF($F244="","",MOD(ROW()-2,624)-INDEX(Parallel_Trends!$F$5:$F$14,MATCH($A244,Parallel_Trends!$A$5:$A$14,0)))</f>
        <v>-29</v>
      </c>
    </row>
    <row r="245" spans="1:9" x14ac:dyDescent="0.45">
      <c r="A245" t="s">
        <v>8</v>
      </c>
      <c r="B245" s="1">
        <f>Raw_Prices!A246</f>
        <v>45280</v>
      </c>
      <c r="C245" s="12">
        <f>Raw_Prices!E246</f>
        <v>349.28</v>
      </c>
      <c r="D245" s="13">
        <f t="shared" si="6"/>
        <v>-3.0825436693687758E-3</v>
      </c>
      <c r="E245" s="14">
        <f>IF(_xlfn.XLOOKUP($A245,Firm_Info!$A$2:$A$12,Firm_Info!$C$2:$C$12)="Treated",1,IF(_xlfn.XLOOKUP($A245,Firm_Info!$A$2:$A$12,Firm_Info!$C$2:$C$12)="Control",0,""))</f>
        <v>1</v>
      </c>
      <c r="F245" s="14">
        <f>IFERROR(_xlfn.XLOOKUP($A245,Firm_Info!$A$2:$A$11,Firm_Info!$D$2:$D$11),"")</f>
        <v>1</v>
      </c>
      <c r="G245" s="14">
        <f>IF($F245="","",IF($B245&gt;=SUMIFS(Firm_Info!$F$2:$F$11,Firm_Info!$D$2:$D$11,$F245,Firm_Info!$C$2:$C$11,"Treated"),1,0))</f>
        <v>0</v>
      </c>
      <c r="H245" s="14">
        <f t="shared" si="7"/>
        <v>0</v>
      </c>
      <c r="I245" s="14">
        <f>IF($F245="","",MOD(ROW()-2,624)-INDEX(Parallel_Trends!$F$5:$F$14,MATCH($A245,Parallel_Trends!$A$5:$A$14,0)))</f>
        <v>-28</v>
      </c>
    </row>
    <row r="246" spans="1:9" x14ac:dyDescent="0.45">
      <c r="A246" t="s">
        <v>8</v>
      </c>
      <c r="B246" s="1">
        <f>Raw_Prices!A247</f>
        <v>45281</v>
      </c>
      <c r="C246" s="12">
        <f>Raw_Prices!E247</f>
        <v>354.09</v>
      </c>
      <c r="D246" s="13">
        <f t="shared" si="6"/>
        <v>1.3771186440677985E-2</v>
      </c>
      <c r="E246" s="14">
        <f>IF(_xlfn.XLOOKUP($A246,Firm_Info!$A$2:$A$12,Firm_Info!$C$2:$C$12)="Treated",1,IF(_xlfn.XLOOKUP($A246,Firm_Info!$A$2:$A$12,Firm_Info!$C$2:$C$12)="Control",0,""))</f>
        <v>1</v>
      </c>
      <c r="F246" s="14">
        <f>IFERROR(_xlfn.XLOOKUP($A246,Firm_Info!$A$2:$A$11,Firm_Info!$D$2:$D$11),"")</f>
        <v>1</v>
      </c>
      <c r="G246" s="14">
        <f>IF($F246="","",IF($B246&gt;=SUMIFS(Firm_Info!$F$2:$F$11,Firm_Info!$D$2:$D$11,$F246,Firm_Info!$C$2:$C$11,"Treated"),1,0))</f>
        <v>0</v>
      </c>
      <c r="H246" s="14">
        <f t="shared" si="7"/>
        <v>0</v>
      </c>
      <c r="I246" s="14">
        <f>IF($F246="","",MOD(ROW()-2,624)-INDEX(Parallel_Trends!$F$5:$F$14,MATCH($A246,Parallel_Trends!$A$5:$A$14,0)))</f>
        <v>-27</v>
      </c>
    </row>
    <row r="247" spans="1:9" x14ac:dyDescent="0.45">
      <c r="A247" t="s">
        <v>8</v>
      </c>
      <c r="B247" s="1">
        <f>Raw_Prices!A248</f>
        <v>45282</v>
      </c>
      <c r="C247" s="12">
        <f>Raw_Prices!E248</f>
        <v>353.39</v>
      </c>
      <c r="D247" s="13">
        <f t="shared" si="6"/>
        <v>-1.9768985286225949E-3</v>
      </c>
      <c r="E247" s="14">
        <f>IF(_xlfn.XLOOKUP($A247,Firm_Info!$A$2:$A$12,Firm_Info!$C$2:$C$12)="Treated",1,IF(_xlfn.XLOOKUP($A247,Firm_Info!$A$2:$A$12,Firm_Info!$C$2:$C$12)="Control",0,""))</f>
        <v>1</v>
      </c>
      <c r="F247" s="14">
        <f>IFERROR(_xlfn.XLOOKUP($A247,Firm_Info!$A$2:$A$11,Firm_Info!$D$2:$D$11),"")</f>
        <v>1</v>
      </c>
      <c r="G247" s="14">
        <f>IF($F247="","",IF($B247&gt;=SUMIFS(Firm_Info!$F$2:$F$11,Firm_Info!$D$2:$D$11,$F247,Firm_Info!$C$2:$C$11,"Treated"),1,0))</f>
        <v>0</v>
      </c>
      <c r="H247" s="14">
        <f t="shared" si="7"/>
        <v>0</v>
      </c>
      <c r="I247" s="14">
        <f>IF($F247="","",MOD(ROW()-2,624)-INDEX(Parallel_Trends!$F$5:$F$14,MATCH($A247,Parallel_Trends!$A$5:$A$14,0)))</f>
        <v>-26</v>
      </c>
    </row>
    <row r="248" spans="1:9" x14ac:dyDescent="0.45">
      <c r="A248" t="s">
        <v>8</v>
      </c>
      <c r="B248" s="1">
        <f>Raw_Prices!A249</f>
        <v>45286</v>
      </c>
      <c r="C248" s="12">
        <f>Raw_Prices!E249</f>
        <v>354.83</v>
      </c>
      <c r="D248" s="13">
        <f t="shared" si="6"/>
        <v>4.0748181895355895E-3</v>
      </c>
      <c r="E248" s="14">
        <f>IF(_xlfn.XLOOKUP($A248,Firm_Info!$A$2:$A$12,Firm_Info!$C$2:$C$12)="Treated",1,IF(_xlfn.XLOOKUP($A248,Firm_Info!$A$2:$A$12,Firm_Info!$C$2:$C$12)="Control",0,""))</f>
        <v>1</v>
      </c>
      <c r="F248" s="14">
        <f>IFERROR(_xlfn.XLOOKUP($A248,Firm_Info!$A$2:$A$11,Firm_Info!$D$2:$D$11),"")</f>
        <v>1</v>
      </c>
      <c r="G248" s="14">
        <f>IF($F248="","",IF($B248&gt;=SUMIFS(Firm_Info!$F$2:$F$11,Firm_Info!$D$2:$D$11,$F248,Firm_Info!$C$2:$C$11,"Treated"),1,0))</f>
        <v>0</v>
      </c>
      <c r="H248" s="14">
        <f t="shared" si="7"/>
        <v>0</v>
      </c>
      <c r="I248" s="14">
        <f>IF($F248="","",MOD(ROW()-2,624)-INDEX(Parallel_Trends!$F$5:$F$14,MATCH($A248,Parallel_Trends!$A$5:$A$14,0)))</f>
        <v>-25</v>
      </c>
    </row>
    <row r="249" spans="1:9" x14ac:dyDescent="0.45">
      <c r="A249" t="s">
        <v>8</v>
      </c>
      <c r="B249" s="1">
        <f>Raw_Prices!A250</f>
        <v>45287</v>
      </c>
      <c r="C249" s="12">
        <f>Raw_Prices!E250</f>
        <v>357.83</v>
      </c>
      <c r="D249" s="13">
        <f t="shared" si="6"/>
        <v>8.4547529803005173E-3</v>
      </c>
      <c r="E249" s="14">
        <f>IF(_xlfn.XLOOKUP($A249,Firm_Info!$A$2:$A$12,Firm_Info!$C$2:$C$12)="Treated",1,IF(_xlfn.XLOOKUP($A249,Firm_Info!$A$2:$A$12,Firm_Info!$C$2:$C$12)="Control",0,""))</f>
        <v>1</v>
      </c>
      <c r="F249" s="14">
        <f>IFERROR(_xlfn.XLOOKUP($A249,Firm_Info!$A$2:$A$11,Firm_Info!$D$2:$D$11),"")</f>
        <v>1</v>
      </c>
      <c r="G249" s="14">
        <f>IF($F249="","",IF($B249&gt;=SUMIFS(Firm_Info!$F$2:$F$11,Firm_Info!$D$2:$D$11,$F249,Firm_Info!$C$2:$C$11,"Treated"),1,0))</f>
        <v>0</v>
      </c>
      <c r="H249" s="14">
        <f t="shared" si="7"/>
        <v>0</v>
      </c>
      <c r="I249" s="14">
        <f>IF($F249="","",MOD(ROW()-2,624)-INDEX(Parallel_Trends!$F$5:$F$14,MATCH($A249,Parallel_Trends!$A$5:$A$14,0)))</f>
        <v>-24</v>
      </c>
    </row>
    <row r="250" spans="1:9" x14ac:dyDescent="0.45">
      <c r="A250" t="s">
        <v>8</v>
      </c>
      <c r="B250" s="1">
        <f>Raw_Prices!A251</f>
        <v>45288</v>
      </c>
      <c r="C250" s="12">
        <f>Raw_Prices!E251</f>
        <v>358.32</v>
      </c>
      <c r="D250" s="13">
        <f t="shared" si="6"/>
        <v>1.3693653410837836E-3</v>
      </c>
      <c r="E250" s="14">
        <f>IF(_xlfn.XLOOKUP($A250,Firm_Info!$A$2:$A$12,Firm_Info!$C$2:$C$12)="Treated",1,IF(_xlfn.XLOOKUP($A250,Firm_Info!$A$2:$A$12,Firm_Info!$C$2:$C$12)="Control",0,""))</f>
        <v>1</v>
      </c>
      <c r="F250" s="14">
        <f>IFERROR(_xlfn.XLOOKUP($A250,Firm_Info!$A$2:$A$11,Firm_Info!$D$2:$D$11),"")</f>
        <v>1</v>
      </c>
      <c r="G250" s="14">
        <f>IF($F250="","",IF($B250&gt;=SUMIFS(Firm_Info!$F$2:$F$11,Firm_Info!$D$2:$D$11,$F250,Firm_Info!$C$2:$C$11,"Treated"),1,0))</f>
        <v>0</v>
      </c>
      <c r="H250" s="14">
        <f t="shared" si="7"/>
        <v>0</v>
      </c>
      <c r="I250" s="14">
        <f>IF($F250="","",MOD(ROW()-2,624)-INDEX(Parallel_Trends!$F$5:$F$14,MATCH($A250,Parallel_Trends!$A$5:$A$14,0)))</f>
        <v>-23</v>
      </c>
    </row>
    <row r="251" spans="1:9" x14ac:dyDescent="0.45">
      <c r="A251" t="s">
        <v>8</v>
      </c>
      <c r="B251" s="1">
        <f>Raw_Prices!A252</f>
        <v>45289</v>
      </c>
      <c r="C251" s="12">
        <f>Raw_Prices!E252</f>
        <v>353.96</v>
      </c>
      <c r="D251" s="13">
        <f t="shared" si="6"/>
        <v>-1.2167894619334763E-2</v>
      </c>
      <c r="E251" s="14">
        <f>IF(_xlfn.XLOOKUP($A251,Firm_Info!$A$2:$A$12,Firm_Info!$C$2:$C$12)="Treated",1,IF(_xlfn.XLOOKUP($A251,Firm_Info!$A$2:$A$12,Firm_Info!$C$2:$C$12)="Control",0,""))</f>
        <v>1</v>
      </c>
      <c r="F251" s="14">
        <f>IFERROR(_xlfn.XLOOKUP($A251,Firm_Info!$A$2:$A$11,Firm_Info!$D$2:$D$11),"")</f>
        <v>1</v>
      </c>
      <c r="G251" s="14">
        <f>IF($F251="","",IF($B251&gt;=SUMIFS(Firm_Info!$F$2:$F$11,Firm_Info!$D$2:$D$11,$F251,Firm_Info!$C$2:$C$11,"Treated"),1,0))</f>
        <v>0</v>
      </c>
      <c r="H251" s="14">
        <f t="shared" si="7"/>
        <v>0</v>
      </c>
      <c r="I251" s="14">
        <f>IF($F251="","",MOD(ROW()-2,624)-INDEX(Parallel_Trends!$F$5:$F$14,MATCH($A251,Parallel_Trends!$A$5:$A$14,0)))</f>
        <v>-22</v>
      </c>
    </row>
    <row r="252" spans="1:9" x14ac:dyDescent="0.45">
      <c r="A252" t="s">
        <v>8</v>
      </c>
      <c r="B252" s="1">
        <f>Raw_Prices!A253</f>
        <v>45293</v>
      </c>
      <c r="C252" s="12">
        <f>Raw_Prices!E253</f>
        <v>346.29</v>
      </c>
      <c r="D252" s="13">
        <f t="shared" si="6"/>
        <v>-2.1669115154254626E-2</v>
      </c>
      <c r="E252" s="14">
        <f>IF(_xlfn.XLOOKUP($A252,Firm_Info!$A$2:$A$12,Firm_Info!$C$2:$C$12)="Treated",1,IF(_xlfn.XLOOKUP($A252,Firm_Info!$A$2:$A$12,Firm_Info!$C$2:$C$12)="Control",0,""))</f>
        <v>1</v>
      </c>
      <c r="F252" s="14">
        <f>IFERROR(_xlfn.XLOOKUP($A252,Firm_Info!$A$2:$A$11,Firm_Info!$D$2:$D$11),"")</f>
        <v>1</v>
      </c>
      <c r="G252" s="14">
        <f>IF($F252="","",IF($B252&gt;=SUMIFS(Firm_Info!$F$2:$F$11,Firm_Info!$D$2:$D$11,$F252,Firm_Info!$C$2:$C$11,"Treated"),1,0))</f>
        <v>0</v>
      </c>
      <c r="H252" s="14">
        <f t="shared" si="7"/>
        <v>0</v>
      </c>
      <c r="I252" s="14">
        <f>IF($F252="","",MOD(ROW()-2,624)-INDEX(Parallel_Trends!$F$5:$F$14,MATCH($A252,Parallel_Trends!$A$5:$A$14,0)))</f>
        <v>-21</v>
      </c>
    </row>
    <row r="253" spans="1:9" x14ac:dyDescent="0.45">
      <c r="A253" t="s">
        <v>8</v>
      </c>
      <c r="B253" s="1">
        <f>Raw_Prices!A254</f>
        <v>45294</v>
      </c>
      <c r="C253" s="12">
        <f>Raw_Prices!E254</f>
        <v>344.47</v>
      </c>
      <c r="D253" s="13">
        <f t="shared" si="6"/>
        <v>-5.2557105316353159E-3</v>
      </c>
      <c r="E253" s="14">
        <f>IF(_xlfn.XLOOKUP($A253,Firm_Info!$A$2:$A$12,Firm_Info!$C$2:$C$12)="Treated",1,IF(_xlfn.XLOOKUP($A253,Firm_Info!$A$2:$A$12,Firm_Info!$C$2:$C$12)="Control",0,""))</f>
        <v>1</v>
      </c>
      <c r="F253" s="14">
        <f>IFERROR(_xlfn.XLOOKUP($A253,Firm_Info!$A$2:$A$11,Firm_Info!$D$2:$D$11),"")</f>
        <v>1</v>
      </c>
      <c r="G253" s="14">
        <f>IF($F253="","",IF($B253&gt;=SUMIFS(Firm_Info!$F$2:$F$11,Firm_Info!$D$2:$D$11,$F253,Firm_Info!$C$2:$C$11,"Treated"),1,0))</f>
        <v>0</v>
      </c>
      <c r="H253" s="14">
        <f t="shared" si="7"/>
        <v>0</v>
      </c>
      <c r="I253" s="14">
        <f>IF($F253="","",MOD(ROW()-2,624)-INDEX(Parallel_Trends!$F$5:$F$14,MATCH($A253,Parallel_Trends!$A$5:$A$14,0)))</f>
        <v>-20</v>
      </c>
    </row>
    <row r="254" spans="1:9" x14ac:dyDescent="0.45">
      <c r="A254" t="s">
        <v>8</v>
      </c>
      <c r="B254" s="1">
        <f>Raw_Prices!A255</f>
        <v>45295</v>
      </c>
      <c r="C254" s="12">
        <f>Raw_Prices!E255</f>
        <v>347.12</v>
      </c>
      <c r="D254" s="13">
        <f t="shared" si="6"/>
        <v>7.6929776177896425E-3</v>
      </c>
      <c r="E254" s="14">
        <f>IF(_xlfn.XLOOKUP($A254,Firm_Info!$A$2:$A$12,Firm_Info!$C$2:$C$12)="Treated",1,IF(_xlfn.XLOOKUP($A254,Firm_Info!$A$2:$A$12,Firm_Info!$C$2:$C$12)="Control",0,""))</f>
        <v>1</v>
      </c>
      <c r="F254" s="14">
        <f>IFERROR(_xlfn.XLOOKUP($A254,Firm_Info!$A$2:$A$11,Firm_Info!$D$2:$D$11),"")</f>
        <v>1</v>
      </c>
      <c r="G254" s="14">
        <f>IF($F254="","",IF($B254&gt;=SUMIFS(Firm_Info!$F$2:$F$11,Firm_Info!$D$2:$D$11,$F254,Firm_Info!$C$2:$C$11,"Treated"),1,0))</f>
        <v>0</v>
      </c>
      <c r="H254" s="14">
        <f t="shared" si="7"/>
        <v>0</v>
      </c>
      <c r="I254" s="14">
        <f>IF($F254="","",MOD(ROW()-2,624)-INDEX(Parallel_Trends!$F$5:$F$14,MATCH($A254,Parallel_Trends!$A$5:$A$14,0)))</f>
        <v>-19</v>
      </c>
    </row>
    <row r="255" spans="1:9" x14ac:dyDescent="0.45">
      <c r="A255" t="s">
        <v>8</v>
      </c>
      <c r="B255" s="1">
        <f>Raw_Prices!A256</f>
        <v>45296</v>
      </c>
      <c r="C255" s="12">
        <f>Raw_Prices!E256</f>
        <v>351.95</v>
      </c>
      <c r="D255" s="13">
        <f t="shared" si="6"/>
        <v>1.3914496427748224E-2</v>
      </c>
      <c r="E255" s="14">
        <f>IF(_xlfn.XLOOKUP($A255,Firm_Info!$A$2:$A$12,Firm_Info!$C$2:$C$12)="Treated",1,IF(_xlfn.XLOOKUP($A255,Firm_Info!$A$2:$A$12,Firm_Info!$C$2:$C$12)="Control",0,""))</f>
        <v>1</v>
      </c>
      <c r="F255" s="14">
        <f>IFERROR(_xlfn.XLOOKUP($A255,Firm_Info!$A$2:$A$11,Firm_Info!$D$2:$D$11),"")</f>
        <v>1</v>
      </c>
      <c r="G255" s="14">
        <f>IF($F255="","",IF($B255&gt;=SUMIFS(Firm_Info!$F$2:$F$11,Firm_Info!$D$2:$D$11,$F255,Firm_Info!$C$2:$C$11,"Treated"),1,0))</f>
        <v>0</v>
      </c>
      <c r="H255" s="14">
        <f t="shared" si="7"/>
        <v>0</v>
      </c>
      <c r="I255" s="14">
        <f>IF($F255="","",MOD(ROW()-2,624)-INDEX(Parallel_Trends!$F$5:$F$14,MATCH($A255,Parallel_Trends!$A$5:$A$14,0)))</f>
        <v>-18</v>
      </c>
    </row>
    <row r="256" spans="1:9" x14ac:dyDescent="0.45">
      <c r="A256" t="s">
        <v>8</v>
      </c>
      <c r="B256" s="1">
        <f>Raw_Prices!A257</f>
        <v>45299</v>
      </c>
      <c r="C256" s="12">
        <f>Raw_Prices!E257</f>
        <v>358.66</v>
      </c>
      <c r="D256" s="13">
        <f t="shared" si="6"/>
        <v>1.906520812615442E-2</v>
      </c>
      <c r="E256" s="14">
        <f>IF(_xlfn.XLOOKUP($A256,Firm_Info!$A$2:$A$12,Firm_Info!$C$2:$C$12)="Treated",1,IF(_xlfn.XLOOKUP($A256,Firm_Info!$A$2:$A$12,Firm_Info!$C$2:$C$12)="Control",0,""))</f>
        <v>1</v>
      </c>
      <c r="F256" s="14">
        <f>IFERROR(_xlfn.XLOOKUP($A256,Firm_Info!$A$2:$A$11,Firm_Info!$D$2:$D$11),"")</f>
        <v>1</v>
      </c>
      <c r="G256" s="14">
        <f>IF($F256="","",IF($B256&gt;=SUMIFS(Firm_Info!$F$2:$F$11,Firm_Info!$D$2:$D$11,$F256,Firm_Info!$C$2:$C$11,"Treated"),1,0))</f>
        <v>0</v>
      </c>
      <c r="H256" s="14">
        <f t="shared" si="7"/>
        <v>0</v>
      </c>
      <c r="I256" s="14">
        <f>IF($F256="","",MOD(ROW()-2,624)-INDEX(Parallel_Trends!$F$5:$F$14,MATCH($A256,Parallel_Trends!$A$5:$A$14,0)))</f>
        <v>-17</v>
      </c>
    </row>
    <row r="257" spans="1:9" x14ac:dyDescent="0.45">
      <c r="A257" t="s">
        <v>8</v>
      </c>
      <c r="B257" s="1">
        <f>Raw_Prices!A258</f>
        <v>45300</v>
      </c>
      <c r="C257" s="12">
        <f>Raw_Prices!E258</f>
        <v>357.43</v>
      </c>
      <c r="D257" s="13">
        <f t="shared" si="6"/>
        <v>-3.4294317738248203E-3</v>
      </c>
      <c r="E257" s="14">
        <f>IF(_xlfn.XLOOKUP($A257,Firm_Info!$A$2:$A$12,Firm_Info!$C$2:$C$12)="Treated",1,IF(_xlfn.XLOOKUP($A257,Firm_Info!$A$2:$A$12,Firm_Info!$C$2:$C$12)="Control",0,""))</f>
        <v>1</v>
      </c>
      <c r="F257" s="14">
        <f>IFERROR(_xlfn.XLOOKUP($A257,Firm_Info!$A$2:$A$11,Firm_Info!$D$2:$D$11),"")</f>
        <v>1</v>
      </c>
      <c r="G257" s="14">
        <f>IF($F257="","",IF($B257&gt;=SUMIFS(Firm_Info!$F$2:$F$11,Firm_Info!$D$2:$D$11,$F257,Firm_Info!$C$2:$C$11,"Treated"),1,0))</f>
        <v>0</v>
      </c>
      <c r="H257" s="14">
        <f t="shared" si="7"/>
        <v>0</v>
      </c>
      <c r="I257" s="14">
        <f>IF($F257="","",MOD(ROW()-2,624)-INDEX(Parallel_Trends!$F$5:$F$14,MATCH($A257,Parallel_Trends!$A$5:$A$14,0)))</f>
        <v>-16</v>
      </c>
    </row>
    <row r="258" spans="1:9" x14ac:dyDescent="0.45">
      <c r="A258" t="s">
        <v>8</v>
      </c>
      <c r="B258" s="1">
        <f>Raw_Prices!A259</f>
        <v>45301</v>
      </c>
      <c r="C258" s="12">
        <f>Raw_Prices!E259</f>
        <v>370.47</v>
      </c>
      <c r="D258" s="13">
        <f t="shared" si="6"/>
        <v>3.648266793498034E-2</v>
      </c>
      <c r="E258" s="14">
        <f>IF(_xlfn.XLOOKUP($A258,Firm_Info!$A$2:$A$12,Firm_Info!$C$2:$C$12)="Treated",1,IF(_xlfn.XLOOKUP($A258,Firm_Info!$A$2:$A$12,Firm_Info!$C$2:$C$12)="Control",0,""))</f>
        <v>1</v>
      </c>
      <c r="F258" s="14">
        <f>IFERROR(_xlfn.XLOOKUP($A258,Firm_Info!$A$2:$A$11,Firm_Info!$D$2:$D$11),"")</f>
        <v>1</v>
      </c>
      <c r="G258" s="14">
        <f>IF($F258="","",IF($B258&gt;=SUMIFS(Firm_Info!$F$2:$F$11,Firm_Info!$D$2:$D$11,$F258,Firm_Info!$C$2:$C$11,"Treated"),1,0))</f>
        <v>0</v>
      </c>
      <c r="H258" s="14">
        <f t="shared" si="7"/>
        <v>0</v>
      </c>
      <c r="I258" s="14">
        <f>IF($F258="","",MOD(ROW()-2,624)-INDEX(Parallel_Trends!$F$5:$F$14,MATCH($A258,Parallel_Trends!$A$5:$A$14,0)))</f>
        <v>-15</v>
      </c>
    </row>
    <row r="259" spans="1:9" x14ac:dyDescent="0.45">
      <c r="A259" t="s">
        <v>8</v>
      </c>
      <c r="B259" s="1">
        <f>Raw_Prices!A260</f>
        <v>45302</v>
      </c>
      <c r="C259" s="12">
        <f>Raw_Prices!E260</f>
        <v>369.67</v>
      </c>
      <c r="D259" s="13">
        <f t="shared" si="6"/>
        <v>-2.1594191162577214E-3</v>
      </c>
      <c r="E259" s="14">
        <f>IF(_xlfn.XLOOKUP($A259,Firm_Info!$A$2:$A$12,Firm_Info!$C$2:$C$12)="Treated",1,IF(_xlfn.XLOOKUP($A259,Firm_Info!$A$2:$A$12,Firm_Info!$C$2:$C$12)="Control",0,""))</f>
        <v>1</v>
      </c>
      <c r="F259" s="14">
        <f>IFERROR(_xlfn.XLOOKUP($A259,Firm_Info!$A$2:$A$11,Firm_Info!$D$2:$D$11),"")</f>
        <v>1</v>
      </c>
      <c r="G259" s="14">
        <f>IF($F259="","",IF($B259&gt;=SUMIFS(Firm_Info!$F$2:$F$11,Firm_Info!$D$2:$D$11,$F259,Firm_Info!$C$2:$C$11,"Treated"),1,0))</f>
        <v>0</v>
      </c>
      <c r="H259" s="14">
        <f t="shared" si="7"/>
        <v>0</v>
      </c>
      <c r="I259" s="14">
        <f>IF($F259="","",MOD(ROW()-2,624)-INDEX(Parallel_Trends!$F$5:$F$14,MATCH($A259,Parallel_Trends!$A$5:$A$14,0)))</f>
        <v>-14</v>
      </c>
    </row>
    <row r="260" spans="1:9" x14ac:dyDescent="0.45">
      <c r="A260" t="s">
        <v>8</v>
      </c>
      <c r="B260" s="1">
        <f>Raw_Prices!A261</f>
        <v>45303</v>
      </c>
      <c r="C260" s="12">
        <f>Raw_Prices!E261</f>
        <v>374.49</v>
      </c>
      <c r="D260" s="13">
        <f t="shared" ref="D260:D323" si="8">C260/C259-1</f>
        <v>1.3038656098682599E-2</v>
      </c>
      <c r="E260" s="14">
        <f>IF(_xlfn.XLOOKUP($A260,Firm_Info!$A$2:$A$12,Firm_Info!$C$2:$C$12)="Treated",1,IF(_xlfn.XLOOKUP($A260,Firm_Info!$A$2:$A$12,Firm_Info!$C$2:$C$12)="Control",0,""))</f>
        <v>1</v>
      </c>
      <c r="F260" s="14">
        <f>IFERROR(_xlfn.XLOOKUP($A260,Firm_Info!$A$2:$A$11,Firm_Info!$D$2:$D$11),"")</f>
        <v>1</v>
      </c>
      <c r="G260" s="14">
        <f>IF($F260="","",IF($B260&gt;=SUMIFS(Firm_Info!$F$2:$F$11,Firm_Info!$D$2:$D$11,$F260,Firm_Info!$C$2:$C$11,"Treated"),1,0))</f>
        <v>0</v>
      </c>
      <c r="H260" s="14">
        <f t="shared" ref="H260:H323" si="9">IF($F260="","",$E260*$G260)</f>
        <v>0</v>
      </c>
      <c r="I260" s="14">
        <f>IF($F260="","",MOD(ROW()-2,624)-INDEX(Parallel_Trends!$F$5:$F$14,MATCH($A260,Parallel_Trends!$A$5:$A$14,0)))</f>
        <v>-13</v>
      </c>
    </row>
    <row r="261" spans="1:9" x14ac:dyDescent="0.45">
      <c r="A261" t="s">
        <v>8</v>
      </c>
      <c r="B261" s="1">
        <f>Raw_Prices!A262</f>
        <v>45307</v>
      </c>
      <c r="C261" s="12">
        <f>Raw_Prices!E262</f>
        <v>367.46</v>
      </c>
      <c r="D261" s="13">
        <f t="shared" si="8"/>
        <v>-1.877219685438869E-2</v>
      </c>
      <c r="E261" s="14">
        <f>IF(_xlfn.XLOOKUP($A261,Firm_Info!$A$2:$A$12,Firm_Info!$C$2:$C$12)="Treated",1,IF(_xlfn.XLOOKUP($A261,Firm_Info!$A$2:$A$12,Firm_Info!$C$2:$C$12)="Control",0,""))</f>
        <v>1</v>
      </c>
      <c r="F261" s="14">
        <f>IFERROR(_xlfn.XLOOKUP($A261,Firm_Info!$A$2:$A$11,Firm_Info!$D$2:$D$11),"")</f>
        <v>1</v>
      </c>
      <c r="G261" s="14">
        <f>IF($F261="","",IF($B261&gt;=SUMIFS(Firm_Info!$F$2:$F$11,Firm_Info!$D$2:$D$11,$F261,Firm_Info!$C$2:$C$11,"Treated"),1,0))</f>
        <v>0</v>
      </c>
      <c r="H261" s="14">
        <f t="shared" si="9"/>
        <v>0</v>
      </c>
      <c r="I261" s="14">
        <f>IF($F261="","",MOD(ROW()-2,624)-INDEX(Parallel_Trends!$F$5:$F$14,MATCH($A261,Parallel_Trends!$A$5:$A$14,0)))</f>
        <v>-12</v>
      </c>
    </row>
    <row r="262" spans="1:9" x14ac:dyDescent="0.45">
      <c r="A262" t="s">
        <v>8</v>
      </c>
      <c r="B262" s="1">
        <f>Raw_Prices!A263</f>
        <v>45308</v>
      </c>
      <c r="C262" s="12">
        <f>Raw_Prices!E263</f>
        <v>368.37</v>
      </c>
      <c r="D262" s="13">
        <f t="shared" si="8"/>
        <v>2.4764600228597278E-3</v>
      </c>
      <c r="E262" s="14">
        <f>IF(_xlfn.XLOOKUP($A262,Firm_Info!$A$2:$A$12,Firm_Info!$C$2:$C$12)="Treated",1,IF(_xlfn.XLOOKUP($A262,Firm_Info!$A$2:$A$12,Firm_Info!$C$2:$C$12)="Control",0,""))</f>
        <v>1</v>
      </c>
      <c r="F262" s="14">
        <f>IFERROR(_xlfn.XLOOKUP($A262,Firm_Info!$A$2:$A$11,Firm_Info!$D$2:$D$11),"")</f>
        <v>1</v>
      </c>
      <c r="G262" s="14">
        <f>IF($F262="","",IF($B262&gt;=SUMIFS(Firm_Info!$F$2:$F$11,Firm_Info!$D$2:$D$11,$F262,Firm_Info!$C$2:$C$11,"Treated"),1,0))</f>
        <v>0</v>
      </c>
      <c r="H262" s="14">
        <f t="shared" si="9"/>
        <v>0</v>
      </c>
      <c r="I262" s="14">
        <f>IF($F262="","",MOD(ROW()-2,624)-INDEX(Parallel_Trends!$F$5:$F$14,MATCH($A262,Parallel_Trends!$A$5:$A$14,0)))</f>
        <v>-11</v>
      </c>
    </row>
    <row r="263" spans="1:9" x14ac:dyDescent="0.45">
      <c r="A263" t="s">
        <v>8</v>
      </c>
      <c r="B263" s="1">
        <f>Raw_Prices!A264</f>
        <v>45309</v>
      </c>
      <c r="C263" s="12">
        <f>Raw_Prices!E264</f>
        <v>376.13</v>
      </c>
      <c r="D263" s="13">
        <f t="shared" si="8"/>
        <v>2.1065776257567004E-2</v>
      </c>
      <c r="E263" s="14">
        <f>IF(_xlfn.XLOOKUP($A263,Firm_Info!$A$2:$A$12,Firm_Info!$C$2:$C$12)="Treated",1,IF(_xlfn.XLOOKUP($A263,Firm_Info!$A$2:$A$12,Firm_Info!$C$2:$C$12)="Control",0,""))</f>
        <v>1</v>
      </c>
      <c r="F263" s="14">
        <f>IFERROR(_xlfn.XLOOKUP($A263,Firm_Info!$A$2:$A$11,Firm_Info!$D$2:$D$11),"")</f>
        <v>1</v>
      </c>
      <c r="G263" s="14">
        <f>IF($F263="","",IF($B263&gt;=SUMIFS(Firm_Info!$F$2:$F$11,Firm_Info!$D$2:$D$11,$F263,Firm_Info!$C$2:$C$11,"Treated"),1,0))</f>
        <v>0</v>
      </c>
      <c r="H263" s="14">
        <f t="shared" si="9"/>
        <v>0</v>
      </c>
      <c r="I263" s="14">
        <f>IF($F263="","",MOD(ROW()-2,624)-INDEX(Parallel_Trends!$F$5:$F$14,MATCH($A263,Parallel_Trends!$A$5:$A$14,0)))</f>
        <v>-10</v>
      </c>
    </row>
    <row r="264" spans="1:9" x14ac:dyDescent="0.45">
      <c r="A264" t="s">
        <v>8</v>
      </c>
      <c r="B264" s="1">
        <f>Raw_Prices!A265</f>
        <v>45310</v>
      </c>
      <c r="C264" s="12">
        <f>Raw_Prices!E265</f>
        <v>383.45</v>
      </c>
      <c r="D264" s="13">
        <f t="shared" si="8"/>
        <v>1.9461356445909628E-2</v>
      </c>
      <c r="E264" s="14">
        <f>IF(_xlfn.XLOOKUP($A264,Firm_Info!$A$2:$A$12,Firm_Info!$C$2:$C$12)="Treated",1,IF(_xlfn.XLOOKUP($A264,Firm_Info!$A$2:$A$12,Firm_Info!$C$2:$C$12)="Control",0,""))</f>
        <v>1</v>
      </c>
      <c r="F264" s="14">
        <f>IFERROR(_xlfn.XLOOKUP($A264,Firm_Info!$A$2:$A$11,Firm_Info!$D$2:$D$11),"")</f>
        <v>1</v>
      </c>
      <c r="G264" s="14">
        <f>IF($F264="","",IF($B264&gt;=SUMIFS(Firm_Info!$F$2:$F$11,Firm_Info!$D$2:$D$11,$F264,Firm_Info!$C$2:$C$11,"Treated"),1,0))</f>
        <v>0</v>
      </c>
      <c r="H264" s="14">
        <f t="shared" si="9"/>
        <v>0</v>
      </c>
      <c r="I264" s="14">
        <f>IF($F264="","",MOD(ROW()-2,624)-INDEX(Parallel_Trends!$F$5:$F$14,MATCH($A264,Parallel_Trends!$A$5:$A$14,0)))</f>
        <v>-9</v>
      </c>
    </row>
    <row r="265" spans="1:9" x14ac:dyDescent="0.45">
      <c r="A265" t="s">
        <v>8</v>
      </c>
      <c r="B265" s="1">
        <f>Raw_Prices!A266</f>
        <v>45313</v>
      </c>
      <c r="C265" s="12">
        <f>Raw_Prices!E266</f>
        <v>381.78</v>
      </c>
      <c r="D265" s="13">
        <f t="shared" si="8"/>
        <v>-4.3551962446212178E-3</v>
      </c>
      <c r="E265" s="14">
        <f>IF(_xlfn.XLOOKUP($A265,Firm_Info!$A$2:$A$12,Firm_Info!$C$2:$C$12)="Treated",1,IF(_xlfn.XLOOKUP($A265,Firm_Info!$A$2:$A$12,Firm_Info!$C$2:$C$12)="Control",0,""))</f>
        <v>1</v>
      </c>
      <c r="F265" s="14">
        <f>IFERROR(_xlfn.XLOOKUP($A265,Firm_Info!$A$2:$A$11,Firm_Info!$D$2:$D$11),"")</f>
        <v>1</v>
      </c>
      <c r="G265" s="14">
        <f>IF($F265="","",IF($B265&gt;=SUMIFS(Firm_Info!$F$2:$F$11,Firm_Info!$D$2:$D$11,$F265,Firm_Info!$C$2:$C$11,"Treated"),1,0))</f>
        <v>0</v>
      </c>
      <c r="H265" s="14">
        <f t="shared" si="9"/>
        <v>0</v>
      </c>
      <c r="I265" s="14">
        <f>IF($F265="","",MOD(ROW()-2,624)-INDEX(Parallel_Trends!$F$5:$F$14,MATCH($A265,Parallel_Trends!$A$5:$A$14,0)))</f>
        <v>-8</v>
      </c>
    </row>
    <row r="266" spans="1:9" x14ac:dyDescent="0.45">
      <c r="A266" t="s">
        <v>8</v>
      </c>
      <c r="B266" s="1">
        <f>Raw_Prices!A267</f>
        <v>45314</v>
      </c>
      <c r="C266" s="12">
        <f>Raw_Prices!E267</f>
        <v>385.2</v>
      </c>
      <c r="D266" s="13">
        <f t="shared" si="8"/>
        <v>8.9580386610090823E-3</v>
      </c>
      <c r="E266" s="14">
        <f>IF(_xlfn.XLOOKUP($A266,Firm_Info!$A$2:$A$12,Firm_Info!$C$2:$C$12)="Treated",1,IF(_xlfn.XLOOKUP($A266,Firm_Info!$A$2:$A$12,Firm_Info!$C$2:$C$12)="Control",0,""))</f>
        <v>1</v>
      </c>
      <c r="F266" s="14">
        <f>IFERROR(_xlfn.XLOOKUP($A266,Firm_Info!$A$2:$A$11,Firm_Info!$D$2:$D$11),"")</f>
        <v>1</v>
      </c>
      <c r="G266" s="14">
        <f>IF($F266="","",IF($B266&gt;=SUMIFS(Firm_Info!$F$2:$F$11,Firm_Info!$D$2:$D$11,$F266,Firm_Info!$C$2:$C$11,"Treated"),1,0))</f>
        <v>0</v>
      </c>
      <c r="H266" s="14">
        <f t="shared" si="9"/>
        <v>0</v>
      </c>
      <c r="I266" s="14">
        <f>IF($F266="","",MOD(ROW()-2,624)-INDEX(Parallel_Trends!$F$5:$F$14,MATCH($A266,Parallel_Trends!$A$5:$A$14,0)))</f>
        <v>-7</v>
      </c>
    </row>
    <row r="267" spans="1:9" x14ac:dyDescent="0.45">
      <c r="A267" t="s">
        <v>8</v>
      </c>
      <c r="B267" s="1">
        <f>Raw_Prices!A268</f>
        <v>45315</v>
      </c>
      <c r="C267" s="12">
        <f>Raw_Prices!E268</f>
        <v>390.7</v>
      </c>
      <c r="D267" s="13">
        <f t="shared" si="8"/>
        <v>1.4278296988577299E-2</v>
      </c>
      <c r="E267" s="14">
        <f>IF(_xlfn.XLOOKUP($A267,Firm_Info!$A$2:$A$12,Firm_Info!$C$2:$C$12)="Treated",1,IF(_xlfn.XLOOKUP($A267,Firm_Info!$A$2:$A$12,Firm_Info!$C$2:$C$12)="Control",0,""))</f>
        <v>1</v>
      </c>
      <c r="F267" s="14">
        <f>IFERROR(_xlfn.XLOOKUP($A267,Firm_Info!$A$2:$A$11,Firm_Info!$D$2:$D$11),"")</f>
        <v>1</v>
      </c>
      <c r="G267" s="14">
        <f>IF($F267="","",IF($B267&gt;=SUMIFS(Firm_Info!$F$2:$F$11,Firm_Info!$D$2:$D$11,$F267,Firm_Info!$C$2:$C$11,"Treated"),1,0))</f>
        <v>0</v>
      </c>
      <c r="H267" s="14">
        <f t="shared" si="9"/>
        <v>0</v>
      </c>
      <c r="I267" s="14">
        <f>IF($F267="","",MOD(ROW()-2,624)-INDEX(Parallel_Trends!$F$5:$F$14,MATCH($A267,Parallel_Trends!$A$5:$A$14,0)))</f>
        <v>-6</v>
      </c>
    </row>
    <row r="268" spans="1:9" x14ac:dyDescent="0.45">
      <c r="A268" t="s">
        <v>8</v>
      </c>
      <c r="B268" s="1">
        <f>Raw_Prices!A269</f>
        <v>45316</v>
      </c>
      <c r="C268" s="12">
        <f>Raw_Prices!E269</f>
        <v>393.18</v>
      </c>
      <c r="D268" s="13">
        <f t="shared" si="8"/>
        <v>6.3475812643973839E-3</v>
      </c>
      <c r="E268" s="14">
        <f>IF(_xlfn.XLOOKUP($A268,Firm_Info!$A$2:$A$12,Firm_Info!$C$2:$C$12)="Treated",1,IF(_xlfn.XLOOKUP($A268,Firm_Info!$A$2:$A$12,Firm_Info!$C$2:$C$12)="Control",0,""))</f>
        <v>1</v>
      </c>
      <c r="F268" s="14">
        <f>IFERROR(_xlfn.XLOOKUP($A268,Firm_Info!$A$2:$A$11,Firm_Info!$D$2:$D$11),"")</f>
        <v>1</v>
      </c>
      <c r="G268" s="14">
        <f>IF($F268="","",IF($B268&gt;=SUMIFS(Firm_Info!$F$2:$F$11,Firm_Info!$D$2:$D$11,$F268,Firm_Info!$C$2:$C$11,"Treated"),1,0))</f>
        <v>0</v>
      </c>
      <c r="H268" s="14">
        <f t="shared" si="9"/>
        <v>0</v>
      </c>
      <c r="I268" s="14">
        <f>IF($F268="","",MOD(ROW()-2,624)-INDEX(Parallel_Trends!$F$5:$F$14,MATCH($A268,Parallel_Trends!$A$5:$A$14,0)))</f>
        <v>-5</v>
      </c>
    </row>
    <row r="269" spans="1:9" x14ac:dyDescent="0.45">
      <c r="A269" t="s">
        <v>8</v>
      </c>
      <c r="B269" s="1">
        <f>Raw_Prices!A270</f>
        <v>45317</v>
      </c>
      <c r="C269" s="12">
        <f>Raw_Prices!E270</f>
        <v>394.14</v>
      </c>
      <c r="D269" s="13">
        <f t="shared" si="8"/>
        <v>2.4416297878833149E-3</v>
      </c>
      <c r="E269" s="14">
        <f>IF(_xlfn.XLOOKUP($A269,Firm_Info!$A$2:$A$12,Firm_Info!$C$2:$C$12)="Treated",1,IF(_xlfn.XLOOKUP($A269,Firm_Info!$A$2:$A$12,Firm_Info!$C$2:$C$12)="Control",0,""))</f>
        <v>1</v>
      </c>
      <c r="F269" s="14">
        <f>IFERROR(_xlfn.XLOOKUP($A269,Firm_Info!$A$2:$A$11,Firm_Info!$D$2:$D$11),"")</f>
        <v>1</v>
      </c>
      <c r="G269" s="14">
        <f>IF($F269="","",IF($B269&gt;=SUMIFS(Firm_Info!$F$2:$F$11,Firm_Info!$D$2:$D$11,$F269,Firm_Info!$C$2:$C$11,"Treated"),1,0))</f>
        <v>0</v>
      </c>
      <c r="H269" s="14">
        <f t="shared" si="9"/>
        <v>0</v>
      </c>
      <c r="I269" s="14">
        <f>IF($F269="","",MOD(ROW()-2,624)-INDEX(Parallel_Trends!$F$5:$F$14,MATCH($A269,Parallel_Trends!$A$5:$A$14,0)))</f>
        <v>-4</v>
      </c>
    </row>
    <row r="270" spans="1:9" x14ac:dyDescent="0.45">
      <c r="A270" t="s">
        <v>8</v>
      </c>
      <c r="B270" s="1">
        <f>Raw_Prices!A271</f>
        <v>45320</v>
      </c>
      <c r="C270" s="12">
        <f>Raw_Prices!E271</f>
        <v>401.02</v>
      </c>
      <c r="D270" s="13">
        <f t="shared" si="8"/>
        <v>1.7455726391637505E-2</v>
      </c>
      <c r="E270" s="14">
        <f>IF(_xlfn.XLOOKUP($A270,Firm_Info!$A$2:$A$12,Firm_Info!$C$2:$C$12)="Treated",1,IF(_xlfn.XLOOKUP($A270,Firm_Info!$A$2:$A$12,Firm_Info!$C$2:$C$12)="Control",0,""))</f>
        <v>1</v>
      </c>
      <c r="F270" s="14">
        <f>IFERROR(_xlfn.XLOOKUP($A270,Firm_Info!$A$2:$A$11,Firm_Info!$D$2:$D$11),"")</f>
        <v>1</v>
      </c>
      <c r="G270" s="14">
        <f>IF($F270="","",IF($B270&gt;=SUMIFS(Firm_Info!$F$2:$F$11,Firm_Info!$D$2:$D$11,$F270,Firm_Info!$C$2:$C$11,"Treated"),1,0))</f>
        <v>0</v>
      </c>
      <c r="H270" s="14">
        <f t="shared" si="9"/>
        <v>0</v>
      </c>
      <c r="I270" s="14">
        <f>IF($F270="","",MOD(ROW()-2,624)-INDEX(Parallel_Trends!$F$5:$F$14,MATCH($A270,Parallel_Trends!$A$5:$A$14,0)))</f>
        <v>-3</v>
      </c>
    </row>
    <row r="271" spans="1:9" x14ac:dyDescent="0.45">
      <c r="A271" t="s">
        <v>8</v>
      </c>
      <c r="B271" s="1">
        <f>Raw_Prices!A272</f>
        <v>45321</v>
      </c>
      <c r="C271" s="12">
        <f>Raw_Prices!E272</f>
        <v>400.06</v>
      </c>
      <c r="D271" s="13">
        <f t="shared" si="8"/>
        <v>-2.3938955663058703E-3</v>
      </c>
      <c r="E271" s="14">
        <f>IF(_xlfn.XLOOKUP($A271,Firm_Info!$A$2:$A$12,Firm_Info!$C$2:$C$12)="Treated",1,IF(_xlfn.XLOOKUP($A271,Firm_Info!$A$2:$A$12,Firm_Info!$C$2:$C$12)="Control",0,""))</f>
        <v>1</v>
      </c>
      <c r="F271" s="14">
        <f>IFERROR(_xlfn.XLOOKUP($A271,Firm_Info!$A$2:$A$11,Firm_Info!$D$2:$D$11),"")</f>
        <v>1</v>
      </c>
      <c r="G271" s="14">
        <f>IF($F271="","",IF($B271&gt;=SUMIFS(Firm_Info!$F$2:$F$11,Firm_Info!$D$2:$D$11,$F271,Firm_Info!$C$2:$C$11,"Treated"),1,0))</f>
        <v>0</v>
      </c>
      <c r="H271" s="14">
        <f t="shared" si="9"/>
        <v>0</v>
      </c>
      <c r="I271" s="14">
        <f>IF($F271="","",MOD(ROW()-2,624)-INDEX(Parallel_Trends!$F$5:$F$14,MATCH($A271,Parallel_Trends!$A$5:$A$14,0)))</f>
        <v>-2</v>
      </c>
    </row>
    <row r="272" spans="1:9" x14ac:dyDescent="0.45">
      <c r="A272" t="s">
        <v>8</v>
      </c>
      <c r="B272" s="1">
        <f>Raw_Prices!A273</f>
        <v>45322</v>
      </c>
      <c r="C272" s="12">
        <f>Raw_Prices!E273</f>
        <v>390.14</v>
      </c>
      <c r="D272" s="13">
        <f t="shared" si="8"/>
        <v>-2.4796280557916384E-2</v>
      </c>
      <c r="E272" s="14">
        <f>IF(_xlfn.XLOOKUP($A272,Firm_Info!$A$2:$A$12,Firm_Info!$C$2:$C$12)="Treated",1,IF(_xlfn.XLOOKUP($A272,Firm_Info!$A$2:$A$12,Firm_Info!$C$2:$C$12)="Control",0,""))</f>
        <v>1</v>
      </c>
      <c r="F272" s="14">
        <f>IFERROR(_xlfn.XLOOKUP($A272,Firm_Info!$A$2:$A$11,Firm_Info!$D$2:$D$11),"")</f>
        <v>1</v>
      </c>
      <c r="G272" s="14">
        <f>IF($F272="","",IF($B272&gt;=SUMIFS(Firm_Info!$F$2:$F$11,Firm_Info!$D$2:$D$11,$F272,Firm_Info!$C$2:$C$11,"Treated"),1,0))</f>
        <v>0</v>
      </c>
      <c r="H272" s="14">
        <f t="shared" si="9"/>
        <v>0</v>
      </c>
      <c r="I272" s="14">
        <f>IF($F272="","",MOD(ROW()-2,624)-INDEX(Parallel_Trends!$F$5:$F$14,MATCH($A272,Parallel_Trends!$A$5:$A$14,0)))</f>
        <v>-1</v>
      </c>
    </row>
    <row r="273" spans="1:9" x14ac:dyDescent="0.45">
      <c r="A273" t="s">
        <v>8</v>
      </c>
      <c r="B273" s="1">
        <f>Raw_Prices!A274</f>
        <v>45323</v>
      </c>
      <c r="C273" s="12">
        <f>Raw_Prices!E274</f>
        <v>394.78</v>
      </c>
      <c r="D273" s="13">
        <f t="shared" si="8"/>
        <v>1.1893166555595469E-2</v>
      </c>
      <c r="E273" s="14">
        <f>IF(_xlfn.XLOOKUP($A273,Firm_Info!$A$2:$A$12,Firm_Info!$C$2:$C$12)="Treated",1,IF(_xlfn.XLOOKUP($A273,Firm_Info!$A$2:$A$12,Firm_Info!$C$2:$C$12)="Control",0,""))</f>
        <v>1</v>
      </c>
      <c r="F273" s="14">
        <f>IFERROR(_xlfn.XLOOKUP($A273,Firm_Info!$A$2:$A$11,Firm_Info!$D$2:$D$11),"")</f>
        <v>1</v>
      </c>
      <c r="G273" s="14">
        <f>IF($F273="","",IF($B273&gt;=SUMIFS(Firm_Info!$F$2:$F$11,Firm_Info!$D$2:$D$11,$F273,Firm_Info!$C$2:$C$11,"Treated"),1,0))</f>
        <v>1</v>
      </c>
      <c r="H273" s="14">
        <f t="shared" si="9"/>
        <v>1</v>
      </c>
      <c r="I273" s="14">
        <f>IF($F273="","",MOD(ROW()-2,624)-INDEX(Parallel_Trends!$F$5:$F$14,MATCH($A273,Parallel_Trends!$A$5:$A$14,0)))</f>
        <v>0</v>
      </c>
    </row>
    <row r="274" spans="1:9" x14ac:dyDescent="0.45">
      <c r="A274" t="s">
        <v>8</v>
      </c>
      <c r="B274" s="1">
        <f>Raw_Prices!A275</f>
        <v>45324</v>
      </c>
      <c r="C274" s="12">
        <f>Raw_Prices!E275</f>
        <v>474.99</v>
      </c>
      <c r="D274" s="13">
        <f t="shared" si="8"/>
        <v>0.20317645270783746</v>
      </c>
      <c r="E274" s="14">
        <f>IF(_xlfn.XLOOKUP($A274,Firm_Info!$A$2:$A$12,Firm_Info!$C$2:$C$12)="Treated",1,IF(_xlfn.XLOOKUP($A274,Firm_Info!$A$2:$A$12,Firm_Info!$C$2:$C$12)="Control",0,""))</f>
        <v>1</v>
      </c>
      <c r="F274" s="14">
        <f>IFERROR(_xlfn.XLOOKUP($A274,Firm_Info!$A$2:$A$11,Firm_Info!$D$2:$D$11),"")</f>
        <v>1</v>
      </c>
      <c r="G274" s="14">
        <f>IF($F274="","",IF($B274&gt;=SUMIFS(Firm_Info!$F$2:$F$11,Firm_Info!$D$2:$D$11,$F274,Firm_Info!$C$2:$C$11,"Treated"),1,0))</f>
        <v>1</v>
      </c>
      <c r="H274" s="14">
        <f t="shared" si="9"/>
        <v>1</v>
      </c>
      <c r="I274" s="14">
        <f>IF($F274="","",MOD(ROW()-2,624)-INDEX(Parallel_Trends!$F$5:$F$14,MATCH($A274,Parallel_Trends!$A$5:$A$14,0)))</f>
        <v>1</v>
      </c>
    </row>
    <row r="275" spans="1:9" x14ac:dyDescent="0.45">
      <c r="A275" t="s">
        <v>8</v>
      </c>
      <c r="B275" s="1">
        <f>Raw_Prices!A276</f>
        <v>45327</v>
      </c>
      <c r="C275" s="12">
        <f>Raw_Prices!E276</f>
        <v>459.41</v>
      </c>
      <c r="D275" s="13">
        <f t="shared" si="8"/>
        <v>-3.2800690540853439E-2</v>
      </c>
      <c r="E275" s="14">
        <f>IF(_xlfn.XLOOKUP($A275,Firm_Info!$A$2:$A$12,Firm_Info!$C$2:$C$12)="Treated",1,IF(_xlfn.XLOOKUP($A275,Firm_Info!$A$2:$A$12,Firm_Info!$C$2:$C$12)="Control",0,""))</f>
        <v>1</v>
      </c>
      <c r="F275" s="14">
        <f>IFERROR(_xlfn.XLOOKUP($A275,Firm_Info!$A$2:$A$11,Firm_Info!$D$2:$D$11),"")</f>
        <v>1</v>
      </c>
      <c r="G275" s="14">
        <f>IF($F275="","",IF($B275&gt;=SUMIFS(Firm_Info!$F$2:$F$11,Firm_Info!$D$2:$D$11,$F275,Firm_Info!$C$2:$C$11,"Treated"),1,0))</f>
        <v>1</v>
      </c>
      <c r="H275" s="14">
        <f t="shared" si="9"/>
        <v>1</v>
      </c>
      <c r="I275" s="14">
        <f>IF($F275="","",MOD(ROW()-2,624)-INDEX(Parallel_Trends!$F$5:$F$14,MATCH($A275,Parallel_Trends!$A$5:$A$14,0)))</f>
        <v>2</v>
      </c>
    </row>
    <row r="276" spans="1:9" x14ac:dyDescent="0.45">
      <c r="A276" t="s">
        <v>8</v>
      </c>
      <c r="B276" s="1">
        <f>Raw_Prices!A277</f>
        <v>45328</v>
      </c>
      <c r="C276" s="12">
        <f>Raw_Prices!E277</f>
        <v>454.72</v>
      </c>
      <c r="D276" s="13">
        <f t="shared" si="8"/>
        <v>-1.0208746000304747E-2</v>
      </c>
      <c r="E276" s="14">
        <f>IF(_xlfn.XLOOKUP($A276,Firm_Info!$A$2:$A$12,Firm_Info!$C$2:$C$12)="Treated",1,IF(_xlfn.XLOOKUP($A276,Firm_Info!$A$2:$A$12,Firm_Info!$C$2:$C$12)="Control",0,""))</f>
        <v>1</v>
      </c>
      <c r="F276" s="14">
        <f>IFERROR(_xlfn.XLOOKUP($A276,Firm_Info!$A$2:$A$11,Firm_Info!$D$2:$D$11),"")</f>
        <v>1</v>
      </c>
      <c r="G276" s="14">
        <f>IF($F276="","",IF($B276&gt;=SUMIFS(Firm_Info!$F$2:$F$11,Firm_Info!$D$2:$D$11,$F276,Firm_Info!$C$2:$C$11,"Treated"),1,0))</f>
        <v>1</v>
      </c>
      <c r="H276" s="14">
        <f t="shared" si="9"/>
        <v>1</v>
      </c>
      <c r="I276" s="14">
        <f>IF($F276="","",MOD(ROW()-2,624)-INDEX(Parallel_Trends!$F$5:$F$14,MATCH($A276,Parallel_Trends!$A$5:$A$14,0)))</f>
        <v>3</v>
      </c>
    </row>
    <row r="277" spans="1:9" x14ac:dyDescent="0.45">
      <c r="A277" t="s">
        <v>8</v>
      </c>
      <c r="B277" s="1">
        <f>Raw_Prices!A278</f>
        <v>45329</v>
      </c>
      <c r="C277" s="12">
        <f>Raw_Prices!E278</f>
        <v>469.59</v>
      </c>
      <c r="D277" s="13">
        <f t="shared" si="8"/>
        <v>3.2701442646023704E-2</v>
      </c>
      <c r="E277" s="14">
        <f>IF(_xlfn.XLOOKUP($A277,Firm_Info!$A$2:$A$12,Firm_Info!$C$2:$C$12)="Treated",1,IF(_xlfn.XLOOKUP($A277,Firm_Info!$A$2:$A$12,Firm_Info!$C$2:$C$12)="Control",0,""))</f>
        <v>1</v>
      </c>
      <c r="F277" s="14">
        <f>IFERROR(_xlfn.XLOOKUP($A277,Firm_Info!$A$2:$A$11,Firm_Info!$D$2:$D$11),"")</f>
        <v>1</v>
      </c>
      <c r="G277" s="14">
        <f>IF($F277="","",IF($B277&gt;=SUMIFS(Firm_Info!$F$2:$F$11,Firm_Info!$D$2:$D$11,$F277,Firm_Info!$C$2:$C$11,"Treated"),1,0))</f>
        <v>1</v>
      </c>
      <c r="H277" s="14">
        <f t="shared" si="9"/>
        <v>1</v>
      </c>
      <c r="I277" s="14">
        <f>IF($F277="","",MOD(ROW()-2,624)-INDEX(Parallel_Trends!$F$5:$F$14,MATCH($A277,Parallel_Trends!$A$5:$A$14,0)))</f>
        <v>4</v>
      </c>
    </row>
    <row r="278" spans="1:9" x14ac:dyDescent="0.45">
      <c r="A278" t="s">
        <v>8</v>
      </c>
      <c r="B278" s="1">
        <f>Raw_Prices!A279</f>
        <v>45330</v>
      </c>
      <c r="C278" s="12">
        <f>Raw_Prices!E279</f>
        <v>470</v>
      </c>
      <c r="D278" s="13">
        <f t="shared" si="8"/>
        <v>8.7310206776125554E-4</v>
      </c>
      <c r="E278" s="14">
        <f>IF(_xlfn.XLOOKUP($A278,Firm_Info!$A$2:$A$12,Firm_Info!$C$2:$C$12)="Treated",1,IF(_xlfn.XLOOKUP($A278,Firm_Info!$A$2:$A$12,Firm_Info!$C$2:$C$12)="Control",0,""))</f>
        <v>1</v>
      </c>
      <c r="F278" s="14">
        <f>IFERROR(_xlfn.XLOOKUP($A278,Firm_Info!$A$2:$A$11,Firm_Info!$D$2:$D$11),"")</f>
        <v>1</v>
      </c>
      <c r="G278" s="14">
        <f>IF($F278="","",IF($B278&gt;=SUMIFS(Firm_Info!$F$2:$F$11,Firm_Info!$D$2:$D$11,$F278,Firm_Info!$C$2:$C$11,"Treated"),1,0))</f>
        <v>1</v>
      </c>
      <c r="H278" s="14">
        <f t="shared" si="9"/>
        <v>1</v>
      </c>
      <c r="I278" s="14">
        <f>IF($F278="","",MOD(ROW()-2,624)-INDEX(Parallel_Trends!$F$5:$F$14,MATCH($A278,Parallel_Trends!$A$5:$A$14,0)))</f>
        <v>5</v>
      </c>
    </row>
    <row r="279" spans="1:9" x14ac:dyDescent="0.45">
      <c r="A279" t="s">
        <v>8</v>
      </c>
      <c r="B279" s="1">
        <f>Raw_Prices!A280</f>
        <v>45331</v>
      </c>
      <c r="C279" s="12">
        <f>Raw_Prices!E280</f>
        <v>468.11</v>
      </c>
      <c r="D279" s="13">
        <f t="shared" si="8"/>
        <v>-4.0212765957446939E-3</v>
      </c>
      <c r="E279" s="14">
        <f>IF(_xlfn.XLOOKUP($A279,Firm_Info!$A$2:$A$12,Firm_Info!$C$2:$C$12)="Treated",1,IF(_xlfn.XLOOKUP($A279,Firm_Info!$A$2:$A$12,Firm_Info!$C$2:$C$12)="Control",0,""))</f>
        <v>1</v>
      </c>
      <c r="F279" s="14">
        <f>IFERROR(_xlfn.XLOOKUP($A279,Firm_Info!$A$2:$A$11,Firm_Info!$D$2:$D$11),"")</f>
        <v>1</v>
      </c>
      <c r="G279" s="14">
        <f>IF($F279="","",IF($B279&gt;=SUMIFS(Firm_Info!$F$2:$F$11,Firm_Info!$D$2:$D$11,$F279,Firm_Info!$C$2:$C$11,"Treated"),1,0))</f>
        <v>1</v>
      </c>
      <c r="H279" s="14">
        <f t="shared" si="9"/>
        <v>1</v>
      </c>
      <c r="I279" s="14">
        <f>IF($F279="","",MOD(ROW()-2,624)-INDEX(Parallel_Trends!$F$5:$F$14,MATCH($A279,Parallel_Trends!$A$5:$A$14,0)))</f>
        <v>6</v>
      </c>
    </row>
    <row r="280" spans="1:9" x14ac:dyDescent="0.45">
      <c r="A280" t="s">
        <v>8</v>
      </c>
      <c r="B280" s="1">
        <f>Raw_Prices!A281</f>
        <v>45334</v>
      </c>
      <c r="C280" s="12">
        <f>Raw_Prices!E281</f>
        <v>468.9</v>
      </c>
      <c r="D280" s="13">
        <f t="shared" si="8"/>
        <v>1.6876375210954642E-3</v>
      </c>
      <c r="E280" s="14">
        <f>IF(_xlfn.XLOOKUP($A280,Firm_Info!$A$2:$A$12,Firm_Info!$C$2:$C$12)="Treated",1,IF(_xlfn.XLOOKUP($A280,Firm_Info!$A$2:$A$12,Firm_Info!$C$2:$C$12)="Control",0,""))</f>
        <v>1</v>
      </c>
      <c r="F280" s="14">
        <f>IFERROR(_xlfn.XLOOKUP($A280,Firm_Info!$A$2:$A$11,Firm_Info!$D$2:$D$11),"")</f>
        <v>1</v>
      </c>
      <c r="G280" s="14">
        <f>IF($F280="","",IF($B280&gt;=SUMIFS(Firm_Info!$F$2:$F$11,Firm_Info!$D$2:$D$11,$F280,Firm_Info!$C$2:$C$11,"Treated"),1,0))</f>
        <v>1</v>
      </c>
      <c r="H280" s="14">
        <f t="shared" si="9"/>
        <v>1</v>
      </c>
      <c r="I280" s="14">
        <f>IF($F280="","",MOD(ROW()-2,624)-INDEX(Parallel_Trends!$F$5:$F$14,MATCH($A280,Parallel_Trends!$A$5:$A$14,0)))</f>
        <v>7</v>
      </c>
    </row>
    <row r="281" spans="1:9" x14ac:dyDescent="0.45">
      <c r="A281" t="s">
        <v>8</v>
      </c>
      <c r="B281" s="1">
        <f>Raw_Prices!A282</f>
        <v>45335</v>
      </c>
      <c r="C281" s="12">
        <f>Raw_Prices!E282</f>
        <v>460.12</v>
      </c>
      <c r="D281" s="13">
        <f t="shared" si="8"/>
        <v>-1.8724674770740024E-2</v>
      </c>
      <c r="E281" s="14">
        <f>IF(_xlfn.XLOOKUP($A281,Firm_Info!$A$2:$A$12,Firm_Info!$C$2:$C$12)="Treated",1,IF(_xlfn.XLOOKUP($A281,Firm_Info!$A$2:$A$12,Firm_Info!$C$2:$C$12)="Control",0,""))</f>
        <v>1</v>
      </c>
      <c r="F281" s="14">
        <f>IFERROR(_xlfn.XLOOKUP($A281,Firm_Info!$A$2:$A$11,Firm_Info!$D$2:$D$11),"")</f>
        <v>1</v>
      </c>
      <c r="G281" s="14">
        <f>IF($F281="","",IF($B281&gt;=SUMIFS(Firm_Info!$F$2:$F$11,Firm_Info!$D$2:$D$11,$F281,Firm_Info!$C$2:$C$11,"Treated"),1,0))</f>
        <v>1</v>
      </c>
      <c r="H281" s="14">
        <f t="shared" si="9"/>
        <v>1</v>
      </c>
      <c r="I281" s="14">
        <f>IF($F281="","",MOD(ROW()-2,624)-INDEX(Parallel_Trends!$F$5:$F$14,MATCH($A281,Parallel_Trends!$A$5:$A$14,0)))</f>
        <v>8</v>
      </c>
    </row>
    <row r="282" spans="1:9" x14ac:dyDescent="0.45">
      <c r="A282" t="s">
        <v>8</v>
      </c>
      <c r="B282" s="1">
        <f>Raw_Prices!A283</f>
        <v>45336</v>
      </c>
      <c r="C282" s="12">
        <f>Raw_Prices!E283</f>
        <v>473.28</v>
      </c>
      <c r="D282" s="13">
        <f t="shared" si="8"/>
        <v>2.8601234460575498E-2</v>
      </c>
      <c r="E282" s="14">
        <f>IF(_xlfn.XLOOKUP($A282,Firm_Info!$A$2:$A$12,Firm_Info!$C$2:$C$12)="Treated",1,IF(_xlfn.XLOOKUP($A282,Firm_Info!$A$2:$A$12,Firm_Info!$C$2:$C$12)="Control",0,""))</f>
        <v>1</v>
      </c>
      <c r="F282" s="14">
        <f>IFERROR(_xlfn.XLOOKUP($A282,Firm_Info!$A$2:$A$11,Firm_Info!$D$2:$D$11),"")</f>
        <v>1</v>
      </c>
      <c r="G282" s="14">
        <f>IF($F282="","",IF($B282&gt;=SUMIFS(Firm_Info!$F$2:$F$11,Firm_Info!$D$2:$D$11,$F282,Firm_Info!$C$2:$C$11,"Treated"),1,0))</f>
        <v>1</v>
      </c>
      <c r="H282" s="14">
        <f t="shared" si="9"/>
        <v>1</v>
      </c>
      <c r="I282" s="14">
        <f>IF($F282="","",MOD(ROW()-2,624)-INDEX(Parallel_Trends!$F$5:$F$14,MATCH($A282,Parallel_Trends!$A$5:$A$14,0)))</f>
        <v>9</v>
      </c>
    </row>
    <row r="283" spans="1:9" x14ac:dyDescent="0.45">
      <c r="A283" t="s">
        <v>8</v>
      </c>
      <c r="B283" s="1">
        <f>Raw_Prices!A284</f>
        <v>45337</v>
      </c>
      <c r="C283" s="12">
        <f>Raw_Prices!E284</f>
        <v>484.03</v>
      </c>
      <c r="D283" s="13">
        <f t="shared" si="8"/>
        <v>2.2713826910074397E-2</v>
      </c>
      <c r="E283" s="14">
        <f>IF(_xlfn.XLOOKUP($A283,Firm_Info!$A$2:$A$12,Firm_Info!$C$2:$C$12)="Treated",1,IF(_xlfn.XLOOKUP($A283,Firm_Info!$A$2:$A$12,Firm_Info!$C$2:$C$12)="Control",0,""))</f>
        <v>1</v>
      </c>
      <c r="F283" s="14">
        <f>IFERROR(_xlfn.XLOOKUP($A283,Firm_Info!$A$2:$A$11,Firm_Info!$D$2:$D$11),"")</f>
        <v>1</v>
      </c>
      <c r="G283" s="14">
        <f>IF($F283="","",IF($B283&gt;=SUMIFS(Firm_Info!$F$2:$F$11,Firm_Info!$D$2:$D$11,$F283,Firm_Info!$C$2:$C$11,"Treated"),1,0))</f>
        <v>1</v>
      </c>
      <c r="H283" s="14">
        <f t="shared" si="9"/>
        <v>1</v>
      </c>
      <c r="I283" s="14">
        <f>IF($F283="","",MOD(ROW()-2,624)-INDEX(Parallel_Trends!$F$5:$F$14,MATCH($A283,Parallel_Trends!$A$5:$A$14,0)))</f>
        <v>10</v>
      </c>
    </row>
    <row r="284" spans="1:9" x14ac:dyDescent="0.45">
      <c r="A284" t="s">
        <v>8</v>
      </c>
      <c r="B284" s="1">
        <f>Raw_Prices!A285</f>
        <v>45338</v>
      </c>
      <c r="C284" s="12">
        <f>Raw_Prices!E285</f>
        <v>473.32</v>
      </c>
      <c r="D284" s="13">
        <f t="shared" si="8"/>
        <v>-2.212672768216839E-2</v>
      </c>
      <c r="E284" s="14">
        <f>IF(_xlfn.XLOOKUP($A284,Firm_Info!$A$2:$A$12,Firm_Info!$C$2:$C$12)="Treated",1,IF(_xlfn.XLOOKUP($A284,Firm_Info!$A$2:$A$12,Firm_Info!$C$2:$C$12)="Control",0,""))</f>
        <v>1</v>
      </c>
      <c r="F284" s="14">
        <f>IFERROR(_xlfn.XLOOKUP($A284,Firm_Info!$A$2:$A$11,Firm_Info!$D$2:$D$11),"")</f>
        <v>1</v>
      </c>
      <c r="G284" s="14">
        <f>IF($F284="","",IF($B284&gt;=SUMIFS(Firm_Info!$F$2:$F$11,Firm_Info!$D$2:$D$11,$F284,Firm_Info!$C$2:$C$11,"Treated"),1,0))</f>
        <v>1</v>
      </c>
      <c r="H284" s="14">
        <f t="shared" si="9"/>
        <v>1</v>
      </c>
      <c r="I284" s="14">
        <f>IF($F284="","",MOD(ROW()-2,624)-INDEX(Parallel_Trends!$F$5:$F$14,MATCH($A284,Parallel_Trends!$A$5:$A$14,0)))</f>
        <v>11</v>
      </c>
    </row>
    <row r="285" spans="1:9" x14ac:dyDescent="0.45">
      <c r="A285" t="s">
        <v>8</v>
      </c>
      <c r="B285" s="1">
        <f>Raw_Prices!A286</f>
        <v>45342</v>
      </c>
      <c r="C285" s="12">
        <f>Raw_Prices!E286</f>
        <v>471.75</v>
      </c>
      <c r="D285" s="13">
        <f t="shared" si="8"/>
        <v>-3.3169948449252029E-3</v>
      </c>
      <c r="E285" s="14">
        <f>IF(_xlfn.XLOOKUP($A285,Firm_Info!$A$2:$A$12,Firm_Info!$C$2:$C$12)="Treated",1,IF(_xlfn.XLOOKUP($A285,Firm_Info!$A$2:$A$12,Firm_Info!$C$2:$C$12)="Control",0,""))</f>
        <v>1</v>
      </c>
      <c r="F285" s="14">
        <f>IFERROR(_xlfn.XLOOKUP($A285,Firm_Info!$A$2:$A$11,Firm_Info!$D$2:$D$11),"")</f>
        <v>1</v>
      </c>
      <c r="G285" s="14">
        <f>IF($F285="","",IF($B285&gt;=SUMIFS(Firm_Info!$F$2:$F$11,Firm_Info!$D$2:$D$11,$F285,Firm_Info!$C$2:$C$11,"Treated"),1,0))</f>
        <v>1</v>
      </c>
      <c r="H285" s="14">
        <f t="shared" si="9"/>
        <v>1</v>
      </c>
      <c r="I285" s="14">
        <f>IF($F285="","",MOD(ROW()-2,624)-INDEX(Parallel_Trends!$F$5:$F$14,MATCH($A285,Parallel_Trends!$A$5:$A$14,0)))</f>
        <v>12</v>
      </c>
    </row>
    <row r="286" spans="1:9" x14ac:dyDescent="0.45">
      <c r="A286" t="s">
        <v>8</v>
      </c>
      <c r="B286" s="1">
        <f>Raw_Prices!A287</f>
        <v>45343</v>
      </c>
      <c r="C286" s="12">
        <f>Raw_Prices!E287</f>
        <v>468.03</v>
      </c>
      <c r="D286" s="13">
        <f t="shared" si="8"/>
        <v>-7.885532591415001E-3</v>
      </c>
      <c r="E286" s="14">
        <f>IF(_xlfn.XLOOKUP($A286,Firm_Info!$A$2:$A$12,Firm_Info!$C$2:$C$12)="Treated",1,IF(_xlfn.XLOOKUP($A286,Firm_Info!$A$2:$A$12,Firm_Info!$C$2:$C$12)="Control",0,""))</f>
        <v>1</v>
      </c>
      <c r="F286" s="14">
        <f>IFERROR(_xlfn.XLOOKUP($A286,Firm_Info!$A$2:$A$11,Firm_Info!$D$2:$D$11),"")</f>
        <v>1</v>
      </c>
      <c r="G286" s="14">
        <f>IF($F286="","",IF($B286&gt;=SUMIFS(Firm_Info!$F$2:$F$11,Firm_Info!$D$2:$D$11,$F286,Firm_Info!$C$2:$C$11,"Treated"),1,0))</f>
        <v>1</v>
      </c>
      <c r="H286" s="14">
        <f t="shared" si="9"/>
        <v>1</v>
      </c>
      <c r="I286" s="14">
        <f>IF($F286="","",MOD(ROW()-2,624)-INDEX(Parallel_Trends!$F$5:$F$14,MATCH($A286,Parallel_Trends!$A$5:$A$14,0)))</f>
        <v>13</v>
      </c>
    </row>
    <row r="287" spans="1:9" x14ac:dyDescent="0.45">
      <c r="A287" t="s">
        <v>8</v>
      </c>
      <c r="B287" s="1">
        <f>Raw_Prices!A288</f>
        <v>45344</v>
      </c>
      <c r="C287" s="12">
        <f>Raw_Prices!E288</f>
        <v>486.13</v>
      </c>
      <c r="D287" s="13">
        <f t="shared" si="8"/>
        <v>3.8672734653761642E-2</v>
      </c>
      <c r="E287" s="14">
        <f>IF(_xlfn.XLOOKUP($A287,Firm_Info!$A$2:$A$12,Firm_Info!$C$2:$C$12)="Treated",1,IF(_xlfn.XLOOKUP($A287,Firm_Info!$A$2:$A$12,Firm_Info!$C$2:$C$12)="Control",0,""))</f>
        <v>1</v>
      </c>
      <c r="F287" s="14">
        <f>IFERROR(_xlfn.XLOOKUP($A287,Firm_Info!$A$2:$A$11,Firm_Info!$D$2:$D$11),"")</f>
        <v>1</v>
      </c>
      <c r="G287" s="14">
        <f>IF($F287="","",IF($B287&gt;=SUMIFS(Firm_Info!$F$2:$F$11,Firm_Info!$D$2:$D$11,$F287,Firm_Info!$C$2:$C$11,"Treated"),1,0))</f>
        <v>1</v>
      </c>
      <c r="H287" s="14">
        <f t="shared" si="9"/>
        <v>1</v>
      </c>
      <c r="I287" s="14">
        <f>IF($F287="","",MOD(ROW()-2,624)-INDEX(Parallel_Trends!$F$5:$F$14,MATCH($A287,Parallel_Trends!$A$5:$A$14,0)))</f>
        <v>14</v>
      </c>
    </row>
    <row r="288" spans="1:9" x14ac:dyDescent="0.45">
      <c r="A288" t="s">
        <v>8</v>
      </c>
      <c r="B288" s="1">
        <f>Raw_Prices!A289</f>
        <v>45345</v>
      </c>
      <c r="C288" s="12">
        <f>Raw_Prices!E289</f>
        <v>484.03</v>
      </c>
      <c r="D288" s="13">
        <f t="shared" si="8"/>
        <v>-4.3198321436652698E-3</v>
      </c>
      <c r="E288" s="14">
        <f>IF(_xlfn.XLOOKUP($A288,Firm_Info!$A$2:$A$12,Firm_Info!$C$2:$C$12)="Treated",1,IF(_xlfn.XLOOKUP($A288,Firm_Info!$A$2:$A$12,Firm_Info!$C$2:$C$12)="Control",0,""))</f>
        <v>1</v>
      </c>
      <c r="F288" s="14">
        <f>IFERROR(_xlfn.XLOOKUP($A288,Firm_Info!$A$2:$A$11,Firm_Info!$D$2:$D$11),"")</f>
        <v>1</v>
      </c>
      <c r="G288" s="14">
        <f>IF($F288="","",IF($B288&gt;=SUMIFS(Firm_Info!$F$2:$F$11,Firm_Info!$D$2:$D$11,$F288,Firm_Info!$C$2:$C$11,"Treated"),1,0))</f>
        <v>1</v>
      </c>
      <c r="H288" s="14">
        <f t="shared" si="9"/>
        <v>1</v>
      </c>
      <c r="I288" s="14">
        <f>IF($F288="","",MOD(ROW()-2,624)-INDEX(Parallel_Trends!$F$5:$F$14,MATCH($A288,Parallel_Trends!$A$5:$A$14,0)))</f>
        <v>15</v>
      </c>
    </row>
    <row r="289" spans="1:9" x14ac:dyDescent="0.45">
      <c r="A289" t="s">
        <v>8</v>
      </c>
      <c r="B289" s="1">
        <f>Raw_Prices!A290</f>
        <v>45348</v>
      </c>
      <c r="C289" s="12">
        <f>Raw_Prices!E290</f>
        <v>481.74</v>
      </c>
      <c r="D289" s="13">
        <f t="shared" si="8"/>
        <v>-4.7311117079519294E-3</v>
      </c>
      <c r="E289" s="14">
        <f>IF(_xlfn.XLOOKUP($A289,Firm_Info!$A$2:$A$12,Firm_Info!$C$2:$C$12)="Treated",1,IF(_xlfn.XLOOKUP($A289,Firm_Info!$A$2:$A$12,Firm_Info!$C$2:$C$12)="Control",0,""))</f>
        <v>1</v>
      </c>
      <c r="F289" s="14">
        <f>IFERROR(_xlfn.XLOOKUP($A289,Firm_Info!$A$2:$A$11,Firm_Info!$D$2:$D$11),"")</f>
        <v>1</v>
      </c>
      <c r="G289" s="14">
        <f>IF($F289="","",IF($B289&gt;=SUMIFS(Firm_Info!$F$2:$F$11,Firm_Info!$D$2:$D$11,$F289,Firm_Info!$C$2:$C$11,"Treated"),1,0))</f>
        <v>1</v>
      </c>
      <c r="H289" s="14">
        <f t="shared" si="9"/>
        <v>1</v>
      </c>
      <c r="I289" s="14">
        <f>IF($F289="","",MOD(ROW()-2,624)-INDEX(Parallel_Trends!$F$5:$F$14,MATCH($A289,Parallel_Trends!$A$5:$A$14,0)))</f>
        <v>16</v>
      </c>
    </row>
    <row r="290" spans="1:9" x14ac:dyDescent="0.45">
      <c r="A290" t="s">
        <v>8</v>
      </c>
      <c r="B290" s="1">
        <f>Raw_Prices!A291</f>
        <v>45349</v>
      </c>
      <c r="C290" s="12">
        <f>Raw_Prices!E291</f>
        <v>487.05</v>
      </c>
      <c r="D290" s="13">
        <f t="shared" si="8"/>
        <v>1.10225432806077E-2</v>
      </c>
      <c r="E290" s="14">
        <f>IF(_xlfn.XLOOKUP($A290,Firm_Info!$A$2:$A$12,Firm_Info!$C$2:$C$12)="Treated",1,IF(_xlfn.XLOOKUP($A290,Firm_Info!$A$2:$A$12,Firm_Info!$C$2:$C$12)="Control",0,""))</f>
        <v>1</v>
      </c>
      <c r="F290" s="14">
        <f>IFERROR(_xlfn.XLOOKUP($A290,Firm_Info!$A$2:$A$11,Firm_Info!$D$2:$D$11),"")</f>
        <v>1</v>
      </c>
      <c r="G290" s="14">
        <f>IF($F290="","",IF($B290&gt;=SUMIFS(Firm_Info!$F$2:$F$11,Firm_Info!$D$2:$D$11,$F290,Firm_Info!$C$2:$C$11,"Treated"),1,0))</f>
        <v>1</v>
      </c>
      <c r="H290" s="14">
        <f t="shared" si="9"/>
        <v>1</v>
      </c>
      <c r="I290" s="14">
        <f>IF($F290="","",MOD(ROW()-2,624)-INDEX(Parallel_Trends!$F$5:$F$14,MATCH($A290,Parallel_Trends!$A$5:$A$14,0)))</f>
        <v>17</v>
      </c>
    </row>
    <row r="291" spans="1:9" x14ac:dyDescent="0.45">
      <c r="A291" t="s">
        <v>8</v>
      </c>
      <c r="B291" s="1">
        <f>Raw_Prices!A292</f>
        <v>45350</v>
      </c>
      <c r="C291" s="12">
        <f>Raw_Prices!E292</f>
        <v>484.02</v>
      </c>
      <c r="D291" s="13">
        <f t="shared" si="8"/>
        <v>-6.2211271943333202E-3</v>
      </c>
      <c r="E291" s="14">
        <f>IF(_xlfn.XLOOKUP($A291,Firm_Info!$A$2:$A$12,Firm_Info!$C$2:$C$12)="Treated",1,IF(_xlfn.XLOOKUP($A291,Firm_Info!$A$2:$A$12,Firm_Info!$C$2:$C$12)="Control",0,""))</f>
        <v>1</v>
      </c>
      <c r="F291" s="14">
        <f>IFERROR(_xlfn.XLOOKUP($A291,Firm_Info!$A$2:$A$11,Firm_Info!$D$2:$D$11),"")</f>
        <v>1</v>
      </c>
      <c r="G291" s="14">
        <f>IF($F291="","",IF($B291&gt;=SUMIFS(Firm_Info!$F$2:$F$11,Firm_Info!$D$2:$D$11,$F291,Firm_Info!$C$2:$C$11,"Treated"),1,0))</f>
        <v>1</v>
      </c>
      <c r="H291" s="14">
        <f t="shared" si="9"/>
        <v>1</v>
      </c>
      <c r="I291" s="14">
        <f>IF($F291="","",MOD(ROW()-2,624)-INDEX(Parallel_Trends!$F$5:$F$14,MATCH($A291,Parallel_Trends!$A$5:$A$14,0)))</f>
        <v>18</v>
      </c>
    </row>
    <row r="292" spans="1:9" x14ac:dyDescent="0.45">
      <c r="A292" t="s">
        <v>8</v>
      </c>
      <c r="B292" s="1">
        <f>Raw_Prices!A293</f>
        <v>45351</v>
      </c>
      <c r="C292" s="12">
        <f>Raw_Prices!E293</f>
        <v>490.13</v>
      </c>
      <c r="D292" s="13">
        <f t="shared" si="8"/>
        <v>1.2623445312177184E-2</v>
      </c>
      <c r="E292" s="14">
        <f>IF(_xlfn.XLOOKUP($A292,Firm_Info!$A$2:$A$12,Firm_Info!$C$2:$C$12)="Treated",1,IF(_xlfn.XLOOKUP($A292,Firm_Info!$A$2:$A$12,Firm_Info!$C$2:$C$12)="Control",0,""))</f>
        <v>1</v>
      </c>
      <c r="F292" s="14">
        <f>IFERROR(_xlfn.XLOOKUP($A292,Firm_Info!$A$2:$A$11,Firm_Info!$D$2:$D$11),"")</f>
        <v>1</v>
      </c>
      <c r="G292" s="14">
        <f>IF($F292="","",IF($B292&gt;=SUMIFS(Firm_Info!$F$2:$F$11,Firm_Info!$D$2:$D$11,$F292,Firm_Info!$C$2:$C$11,"Treated"),1,0))</f>
        <v>1</v>
      </c>
      <c r="H292" s="14">
        <f t="shared" si="9"/>
        <v>1</v>
      </c>
      <c r="I292" s="14">
        <f>IF($F292="","",MOD(ROW()-2,624)-INDEX(Parallel_Trends!$F$5:$F$14,MATCH($A292,Parallel_Trends!$A$5:$A$14,0)))</f>
        <v>19</v>
      </c>
    </row>
    <row r="293" spans="1:9" x14ac:dyDescent="0.45">
      <c r="A293" t="s">
        <v>8</v>
      </c>
      <c r="B293" s="1">
        <f>Raw_Prices!A294</f>
        <v>45352</v>
      </c>
      <c r="C293" s="12">
        <f>Raw_Prices!E294</f>
        <v>502.3</v>
      </c>
      <c r="D293" s="13">
        <f t="shared" si="8"/>
        <v>2.4830147103829692E-2</v>
      </c>
      <c r="E293" s="14">
        <f>IF(_xlfn.XLOOKUP($A293,Firm_Info!$A$2:$A$12,Firm_Info!$C$2:$C$12)="Treated",1,IF(_xlfn.XLOOKUP($A293,Firm_Info!$A$2:$A$12,Firm_Info!$C$2:$C$12)="Control",0,""))</f>
        <v>1</v>
      </c>
      <c r="F293" s="14">
        <f>IFERROR(_xlfn.XLOOKUP($A293,Firm_Info!$A$2:$A$11,Firm_Info!$D$2:$D$11),"")</f>
        <v>1</v>
      </c>
      <c r="G293" s="14">
        <f>IF($F293="","",IF($B293&gt;=SUMIFS(Firm_Info!$F$2:$F$11,Firm_Info!$D$2:$D$11,$F293,Firm_Info!$C$2:$C$11,"Treated"),1,0))</f>
        <v>1</v>
      </c>
      <c r="H293" s="14">
        <f t="shared" si="9"/>
        <v>1</v>
      </c>
      <c r="I293" s="14">
        <f>IF($F293="","",MOD(ROW()-2,624)-INDEX(Parallel_Trends!$F$5:$F$14,MATCH($A293,Parallel_Trends!$A$5:$A$14,0)))</f>
        <v>20</v>
      </c>
    </row>
    <row r="294" spans="1:9" x14ac:dyDescent="0.45">
      <c r="A294" t="s">
        <v>8</v>
      </c>
      <c r="B294" s="1">
        <f>Raw_Prices!A295</f>
        <v>45355</v>
      </c>
      <c r="C294" s="12">
        <f>Raw_Prices!E295</f>
        <v>498.19</v>
      </c>
      <c r="D294" s="13">
        <f t="shared" si="8"/>
        <v>-8.1823611387616957E-3</v>
      </c>
      <c r="E294" s="14">
        <f>IF(_xlfn.XLOOKUP($A294,Firm_Info!$A$2:$A$12,Firm_Info!$C$2:$C$12)="Treated",1,IF(_xlfn.XLOOKUP($A294,Firm_Info!$A$2:$A$12,Firm_Info!$C$2:$C$12)="Control",0,""))</f>
        <v>1</v>
      </c>
      <c r="F294" s="14">
        <f>IFERROR(_xlfn.XLOOKUP($A294,Firm_Info!$A$2:$A$11,Firm_Info!$D$2:$D$11),"")</f>
        <v>1</v>
      </c>
      <c r="G294" s="14">
        <f>IF($F294="","",IF($B294&gt;=SUMIFS(Firm_Info!$F$2:$F$11,Firm_Info!$D$2:$D$11,$F294,Firm_Info!$C$2:$C$11,"Treated"),1,0))</f>
        <v>1</v>
      </c>
      <c r="H294" s="14">
        <f t="shared" si="9"/>
        <v>1</v>
      </c>
      <c r="I294" s="14">
        <f>IF($F294="","",MOD(ROW()-2,624)-INDEX(Parallel_Trends!$F$5:$F$14,MATCH($A294,Parallel_Trends!$A$5:$A$14,0)))</f>
        <v>21</v>
      </c>
    </row>
    <row r="295" spans="1:9" x14ac:dyDescent="0.45">
      <c r="A295" t="s">
        <v>8</v>
      </c>
      <c r="B295" s="1">
        <f>Raw_Prices!A296</f>
        <v>45356</v>
      </c>
      <c r="C295" s="12">
        <f>Raw_Prices!E296</f>
        <v>490.22</v>
      </c>
      <c r="D295" s="13">
        <f t="shared" si="8"/>
        <v>-1.5997912443043716E-2</v>
      </c>
      <c r="E295" s="14">
        <f>IF(_xlfn.XLOOKUP($A295,Firm_Info!$A$2:$A$12,Firm_Info!$C$2:$C$12)="Treated",1,IF(_xlfn.XLOOKUP($A295,Firm_Info!$A$2:$A$12,Firm_Info!$C$2:$C$12)="Control",0,""))</f>
        <v>1</v>
      </c>
      <c r="F295" s="14">
        <f>IFERROR(_xlfn.XLOOKUP($A295,Firm_Info!$A$2:$A$11,Firm_Info!$D$2:$D$11),"")</f>
        <v>1</v>
      </c>
      <c r="G295" s="14">
        <f>IF($F295="","",IF($B295&gt;=SUMIFS(Firm_Info!$F$2:$F$11,Firm_Info!$D$2:$D$11,$F295,Firm_Info!$C$2:$C$11,"Treated"),1,0))</f>
        <v>1</v>
      </c>
      <c r="H295" s="14">
        <f t="shared" si="9"/>
        <v>1</v>
      </c>
      <c r="I295" s="14">
        <f>IF($F295="","",MOD(ROW()-2,624)-INDEX(Parallel_Trends!$F$5:$F$14,MATCH($A295,Parallel_Trends!$A$5:$A$14,0)))</f>
        <v>22</v>
      </c>
    </row>
    <row r="296" spans="1:9" x14ac:dyDescent="0.45">
      <c r="A296" t="s">
        <v>8</v>
      </c>
      <c r="B296" s="1">
        <f>Raw_Prices!A297</f>
        <v>45357</v>
      </c>
      <c r="C296" s="12">
        <f>Raw_Prices!E297</f>
        <v>496.09</v>
      </c>
      <c r="D296" s="13">
        <f t="shared" si="8"/>
        <v>1.1974215658275833E-2</v>
      </c>
      <c r="E296" s="14">
        <f>IF(_xlfn.XLOOKUP($A296,Firm_Info!$A$2:$A$12,Firm_Info!$C$2:$C$12)="Treated",1,IF(_xlfn.XLOOKUP($A296,Firm_Info!$A$2:$A$12,Firm_Info!$C$2:$C$12)="Control",0,""))</f>
        <v>1</v>
      </c>
      <c r="F296" s="14">
        <f>IFERROR(_xlfn.XLOOKUP($A296,Firm_Info!$A$2:$A$11,Firm_Info!$D$2:$D$11),"")</f>
        <v>1</v>
      </c>
      <c r="G296" s="14">
        <f>IF($F296="","",IF($B296&gt;=SUMIFS(Firm_Info!$F$2:$F$11,Firm_Info!$D$2:$D$11,$F296,Firm_Info!$C$2:$C$11,"Treated"),1,0))</f>
        <v>1</v>
      </c>
      <c r="H296" s="14">
        <f t="shared" si="9"/>
        <v>1</v>
      </c>
      <c r="I296" s="14">
        <f>IF($F296="","",MOD(ROW()-2,624)-INDEX(Parallel_Trends!$F$5:$F$14,MATCH($A296,Parallel_Trends!$A$5:$A$14,0)))</f>
        <v>23</v>
      </c>
    </row>
    <row r="297" spans="1:9" x14ac:dyDescent="0.45">
      <c r="A297" t="s">
        <v>8</v>
      </c>
      <c r="B297" s="1">
        <f>Raw_Prices!A298</f>
        <v>45358</v>
      </c>
      <c r="C297" s="12">
        <f>Raw_Prices!E298</f>
        <v>512.19000000000005</v>
      </c>
      <c r="D297" s="13">
        <f t="shared" si="8"/>
        <v>3.2453788627063718E-2</v>
      </c>
      <c r="E297" s="14">
        <f>IF(_xlfn.XLOOKUP($A297,Firm_Info!$A$2:$A$12,Firm_Info!$C$2:$C$12)="Treated",1,IF(_xlfn.XLOOKUP($A297,Firm_Info!$A$2:$A$12,Firm_Info!$C$2:$C$12)="Control",0,""))</f>
        <v>1</v>
      </c>
      <c r="F297" s="14">
        <f>IFERROR(_xlfn.XLOOKUP($A297,Firm_Info!$A$2:$A$11,Firm_Info!$D$2:$D$11),"")</f>
        <v>1</v>
      </c>
      <c r="G297" s="14">
        <f>IF($F297="","",IF($B297&gt;=SUMIFS(Firm_Info!$F$2:$F$11,Firm_Info!$D$2:$D$11,$F297,Firm_Info!$C$2:$C$11,"Treated"),1,0))</f>
        <v>1</v>
      </c>
      <c r="H297" s="14">
        <f t="shared" si="9"/>
        <v>1</v>
      </c>
      <c r="I297" s="14">
        <f>IF($F297="","",MOD(ROW()-2,624)-INDEX(Parallel_Trends!$F$5:$F$14,MATCH($A297,Parallel_Trends!$A$5:$A$14,0)))</f>
        <v>24</v>
      </c>
    </row>
    <row r="298" spans="1:9" x14ac:dyDescent="0.45">
      <c r="A298" t="s">
        <v>8</v>
      </c>
      <c r="B298" s="1">
        <f>Raw_Prices!A299</f>
        <v>45359</v>
      </c>
      <c r="C298" s="12">
        <f>Raw_Prices!E299</f>
        <v>505.95</v>
      </c>
      <c r="D298" s="13">
        <f t="shared" si="8"/>
        <v>-1.2182978972646974E-2</v>
      </c>
      <c r="E298" s="14">
        <f>IF(_xlfn.XLOOKUP($A298,Firm_Info!$A$2:$A$12,Firm_Info!$C$2:$C$12)="Treated",1,IF(_xlfn.XLOOKUP($A298,Firm_Info!$A$2:$A$12,Firm_Info!$C$2:$C$12)="Control",0,""))</f>
        <v>1</v>
      </c>
      <c r="F298" s="14">
        <f>IFERROR(_xlfn.XLOOKUP($A298,Firm_Info!$A$2:$A$11,Firm_Info!$D$2:$D$11),"")</f>
        <v>1</v>
      </c>
      <c r="G298" s="14">
        <f>IF($F298="","",IF($B298&gt;=SUMIFS(Firm_Info!$F$2:$F$11,Firm_Info!$D$2:$D$11,$F298,Firm_Info!$C$2:$C$11,"Treated"),1,0))</f>
        <v>1</v>
      </c>
      <c r="H298" s="14">
        <f t="shared" si="9"/>
        <v>1</v>
      </c>
      <c r="I298" s="14">
        <f>IF($F298="","",MOD(ROW()-2,624)-INDEX(Parallel_Trends!$F$5:$F$14,MATCH($A298,Parallel_Trends!$A$5:$A$14,0)))</f>
        <v>25</v>
      </c>
    </row>
    <row r="299" spans="1:9" x14ac:dyDescent="0.45">
      <c r="A299" t="s">
        <v>8</v>
      </c>
      <c r="B299" s="1">
        <f>Raw_Prices!A300</f>
        <v>45362</v>
      </c>
      <c r="C299" s="12">
        <f>Raw_Prices!E300</f>
        <v>483.59</v>
      </c>
      <c r="D299" s="13">
        <f t="shared" si="8"/>
        <v>-4.4194090325130997E-2</v>
      </c>
      <c r="E299" s="14">
        <f>IF(_xlfn.XLOOKUP($A299,Firm_Info!$A$2:$A$12,Firm_Info!$C$2:$C$12)="Treated",1,IF(_xlfn.XLOOKUP($A299,Firm_Info!$A$2:$A$12,Firm_Info!$C$2:$C$12)="Control",0,""))</f>
        <v>1</v>
      </c>
      <c r="F299" s="14">
        <f>IFERROR(_xlfn.XLOOKUP($A299,Firm_Info!$A$2:$A$11,Firm_Info!$D$2:$D$11),"")</f>
        <v>1</v>
      </c>
      <c r="G299" s="14">
        <f>IF($F299="","",IF($B299&gt;=SUMIFS(Firm_Info!$F$2:$F$11,Firm_Info!$D$2:$D$11,$F299,Firm_Info!$C$2:$C$11,"Treated"),1,0))</f>
        <v>1</v>
      </c>
      <c r="H299" s="14">
        <f t="shared" si="9"/>
        <v>1</v>
      </c>
      <c r="I299" s="14">
        <f>IF($F299="","",MOD(ROW()-2,624)-INDEX(Parallel_Trends!$F$5:$F$14,MATCH($A299,Parallel_Trends!$A$5:$A$14,0)))</f>
        <v>26</v>
      </c>
    </row>
    <row r="300" spans="1:9" x14ac:dyDescent="0.45">
      <c r="A300" t="s">
        <v>8</v>
      </c>
      <c r="B300" s="1">
        <f>Raw_Prices!A301</f>
        <v>45363</v>
      </c>
      <c r="C300" s="12">
        <f>Raw_Prices!E301</f>
        <v>499.75</v>
      </c>
      <c r="D300" s="13">
        <f t="shared" si="8"/>
        <v>3.3416737318803236E-2</v>
      </c>
      <c r="E300" s="14">
        <f>IF(_xlfn.XLOOKUP($A300,Firm_Info!$A$2:$A$12,Firm_Info!$C$2:$C$12)="Treated",1,IF(_xlfn.XLOOKUP($A300,Firm_Info!$A$2:$A$12,Firm_Info!$C$2:$C$12)="Control",0,""))</f>
        <v>1</v>
      </c>
      <c r="F300" s="14">
        <f>IFERROR(_xlfn.XLOOKUP($A300,Firm_Info!$A$2:$A$11,Firm_Info!$D$2:$D$11),"")</f>
        <v>1</v>
      </c>
      <c r="G300" s="14">
        <f>IF($F300="","",IF($B300&gt;=SUMIFS(Firm_Info!$F$2:$F$11,Firm_Info!$D$2:$D$11,$F300,Firm_Info!$C$2:$C$11,"Treated"),1,0))</f>
        <v>1</v>
      </c>
      <c r="H300" s="14">
        <f t="shared" si="9"/>
        <v>1</v>
      </c>
      <c r="I300" s="14">
        <f>IF($F300="","",MOD(ROW()-2,624)-INDEX(Parallel_Trends!$F$5:$F$14,MATCH($A300,Parallel_Trends!$A$5:$A$14,0)))</f>
        <v>27</v>
      </c>
    </row>
    <row r="301" spans="1:9" x14ac:dyDescent="0.45">
      <c r="A301" t="s">
        <v>8</v>
      </c>
      <c r="B301" s="1">
        <f>Raw_Prices!A302</f>
        <v>45364</v>
      </c>
      <c r="C301" s="12">
        <f>Raw_Prices!E302</f>
        <v>495.57</v>
      </c>
      <c r="D301" s="13">
        <f t="shared" si="8"/>
        <v>-8.3641820910455023E-3</v>
      </c>
      <c r="E301" s="14">
        <f>IF(_xlfn.XLOOKUP($A301,Firm_Info!$A$2:$A$12,Firm_Info!$C$2:$C$12)="Treated",1,IF(_xlfn.XLOOKUP($A301,Firm_Info!$A$2:$A$12,Firm_Info!$C$2:$C$12)="Control",0,""))</f>
        <v>1</v>
      </c>
      <c r="F301" s="14">
        <f>IFERROR(_xlfn.XLOOKUP($A301,Firm_Info!$A$2:$A$11,Firm_Info!$D$2:$D$11),"")</f>
        <v>1</v>
      </c>
      <c r="G301" s="14">
        <f>IF($F301="","",IF($B301&gt;=SUMIFS(Firm_Info!$F$2:$F$11,Firm_Info!$D$2:$D$11,$F301,Firm_Info!$C$2:$C$11,"Treated"),1,0))</f>
        <v>1</v>
      </c>
      <c r="H301" s="14">
        <f t="shared" si="9"/>
        <v>1</v>
      </c>
      <c r="I301" s="14">
        <f>IF($F301="","",MOD(ROW()-2,624)-INDEX(Parallel_Trends!$F$5:$F$14,MATCH($A301,Parallel_Trends!$A$5:$A$14,0)))</f>
        <v>28</v>
      </c>
    </row>
    <row r="302" spans="1:9" x14ac:dyDescent="0.45">
      <c r="A302" t="s">
        <v>8</v>
      </c>
      <c r="B302" s="1">
        <f>Raw_Prices!A303</f>
        <v>45365</v>
      </c>
      <c r="C302" s="12">
        <f>Raw_Prices!E303</f>
        <v>491.83</v>
      </c>
      <c r="D302" s="13">
        <f t="shared" si="8"/>
        <v>-7.5468652259015334E-3</v>
      </c>
      <c r="E302" s="14">
        <f>IF(_xlfn.XLOOKUP($A302,Firm_Info!$A$2:$A$12,Firm_Info!$C$2:$C$12)="Treated",1,IF(_xlfn.XLOOKUP($A302,Firm_Info!$A$2:$A$12,Firm_Info!$C$2:$C$12)="Control",0,""))</f>
        <v>1</v>
      </c>
      <c r="F302" s="14">
        <f>IFERROR(_xlfn.XLOOKUP($A302,Firm_Info!$A$2:$A$11,Firm_Info!$D$2:$D$11),"")</f>
        <v>1</v>
      </c>
      <c r="G302" s="14">
        <f>IF($F302="","",IF($B302&gt;=SUMIFS(Firm_Info!$F$2:$F$11,Firm_Info!$D$2:$D$11,$F302,Firm_Info!$C$2:$C$11,"Treated"),1,0))</f>
        <v>1</v>
      </c>
      <c r="H302" s="14">
        <f t="shared" si="9"/>
        <v>1</v>
      </c>
      <c r="I302" s="14">
        <f>IF($F302="","",MOD(ROW()-2,624)-INDEX(Parallel_Trends!$F$5:$F$14,MATCH($A302,Parallel_Trends!$A$5:$A$14,0)))</f>
        <v>29</v>
      </c>
    </row>
    <row r="303" spans="1:9" x14ac:dyDescent="0.45">
      <c r="A303" t="s">
        <v>8</v>
      </c>
      <c r="B303" s="1">
        <f>Raw_Prices!A304</f>
        <v>45366</v>
      </c>
      <c r="C303" s="12">
        <f>Raw_Prices!E304</f>
        <v>484.1</v>
      </c>
      <c r="D303" s="13">
        <f t="shared" si="8"/>
        <v>-1.5716812719842155E-2</v>
      </c>
      <c r="E303" s="14">
        <f>IF(_xlfn.XLOOKUP($A303,Firm_Info!$A$2:$A$12,Firm_Info!$C$2:$C$12)="Treated",1,IF(_xlfn.XLOOKUP($A303,Firm_Info!$A$2:$A$12,Firm_Info!$C$2:$C$12)="Control",0,""))</f>
        <v>1</v>
      </c>
      <c r="F303" s="14">
        <f>IFERROR(_xlfn.XLOOKUP($A303,Firm_Info!$A$2:$A$11,Firm_Info!$D$2:$D$11),"")</f>
        <v>1</v>
      </c>
      <c r="G303" s="14">
        <f>IF($F303="","",IF($B303&gt;=SUMIFS(Firm_Info!$F$2:$F$11,Firm_Info!$D$2:$D$11,$F303,Firm_Info!$C$2:$C$11,"Treated"),1,0))</f>
        <v>1</v>
      </c>
      <c r="H303" s="14">
        <f t="shared" si="9"/>
        <v>1</v>
      </c>
      <c r="I303" s="14">
        <f>IF($F303="","",MOD(ROW()-2,624)-INDEX(Parallel_Trends!$F$5:$F$14,MATCH($A303,Parallel_Trends!$A$5:$A$14,0)))</f>
        <v>30</v>
      </c>
    </row>
    <row r="304" spans="1:9" x14ac:dyDescent="0.45">
      <c r="A304" t="s">
        <v>8</v>
      </c>
      <c r="B304" s="1">
        <f>Raw_Prices!A305</f>
        <v>45369</v>
      </c>
      <c r="C304" s="12">
        <f>Raw_Prices!E305</f>
        <v>496.98</v>
      </c>
      <c r="D304" s="13">
        <f t="shared" si="8"/>
        <v>2.6606073125387208E-2</v>
      </c>
      <c r="E304" s="14">
        <f>IF(_xlfn.XLOOKUP($A304,Firm_Info!$A$2:$A$12,Firm_Info!$C$2:$C$12)="Treated",1,IF(_xlfn.XLOOKUP($A304,Firm_Info!$A$2:$A$12,Firm_Info!$C$2:$C$12)="Control",0,""))</f>
        <v>1</v>
      </c>
      <c r="F304" s="14">
        <f>IFERROR(_xlfn.XLOOKUP($A304,Firm_Info!$A$2:$A$11,Firm_Info!$D$2:$D$11),"")</f>
        <v>1</v>
      </c>
      <c r="G304" s="14">
        <f>IF($F304="","",IF($B304&gt;=SUMIFS(Firm_Info!$F$2:$F$11,Firm_Info!$D$2:$D$11,$F304,Firm_Info!$C$2:$C$11,"Treated"),1,0))</f>
        <v>1</v>
      </c>
      <c r="H304" s="14">
        <f t="shared" si="9"/>
        <v>1</v>
      </c>
      <c r="I304" s="14">
        <f>IF($F304="","",MOD(ROW()-2,624)-INDEX(Parallel_Trends!$F$5:$F$14,MATCH($A304,Parallel_Trends!$A$5:$A$14,0)))</f>
        <v>31</v>
      </c>
    </row>
    <row r="305" spans="1:9" x14ac:dyDescent="0.45">
      <c r="A305" t="s">
        <v>8</v>
      </c>
      <c r="B305" s="1">
        <f>Raw_Prices!A306</f>
        <v>45370</v>
      </c>
      <c r="C305" s="12">
        <f>Raw_Prices!E306</f>
        <v>496.24</v>
      </c>
      <c r="D305" s="13">
        <f t="shared" si="8"/>
        <v>-1.4889935208660665E-3</v>
      </c>
      <c r="E305" s="14">
        <f>IF(_xlfn.XLOOKUP($A305,Firm_Info!$A$2:$A$12,Firm_Info!$C$2:$C$12)="Treated",1,IF(_xlfn.XLOOKUP($A305,Firm_Info!$A$2:$A$12,Firm_Info!$C$2:$C$12)="Control",0,""))</f>
        <v>1</v>
      </c>
      <c r="F305" s="14">
        <f>IFERROR(_xlfn.XLOOKUP($A305,Firm_Info!$A$2:$A$11,Firm_Info!$D$2:$D$11),"")</f>
        <v>1</v>
      </c>
      <c r="G305" s="14">
        <f>IF($F305="","",IF($B305&gt;=SUMIFS(Firm_Info!$F$2:$F$11,Firm_Info!$D$2:$D$11,$F305,Firm_Info!$C$2:$C$11,"Treated"),1,0))</f>
        <v>1</v>
      </c>
      <c r="H305" s="14">
        <f t="shared" si="9"/>
        <v>1</v>
      </c>
      <c r="I305" s="14">
        <f>IF($F305="","",MOD(ROW()-2,624)-INDEX(Parallel_Trends!$F$5:$F$14,MATCH($A305,Parallel_Trends!$A$5:$A$14,0)))</f>
        <v>32</v>
      </c>
    </row>
    <row r="306" spans="1:9" x14ac:dyDescent="0.45">
      <c r="A306" t="s">
        <v>8</v>
      </c>
      <c r="B306" s="1">
        <f>Raw_Prices!A307</f>
        <v>45371</v>
      </c>
      <c r="C306" s="12">
        <f>Raw_Prices!E307</f>
        <v>505.52</v>
      </c>
      <c r="D306" s="13">
        <f t="shared" si="8"/>
        <v>1.8700628728034685E-2</v>
      </c>
      <c r="E306" s="14">
        <f>IF(_xlfn.XLOOKUP($A306,Firm_Info!$A$2:$A$12,Firm_Info!$C$2:$C$12)="Treated",1,IF(_xlfn.XLOOKUP($A306,Firm_Info!$A$2:$A$12,Firm_Info!$C$2:$C$12)="Control",0,""))</f>
        <v>1</v>
      </c>
      <c r="F306" s="14">
        <f>IFERROR(_xlfn.XLOOKUP($A306,Firm_Info!$A$2:$A$11,Firm_Info!$D$2:$D$11),"")</f>
        <v>1</v>
      </c>
      <c r="G306" s="14">
        <f>IF($F306="","",IF($B306&gt;=SUMIFS(Firm_Info!$F$2:$F$11,Firm_Info!$D$2:$D$11,$F306,Firm_Info!$C$2:$C$11,"Treated"),1,0))</f>
        <v>1</v>
      </c>
      <c r="H306" s="14">
        <f t="shared" si="9"/>
        <v>1</v>
      </c>
      <c r="I306" s="14">
        <f>IF($F306="","",MOD(ROW()-2,624)-INDEX(Parallel_Trends!$F$5:$F$14,MATCH($A306,Parallel_Trends!$A$5:$A$14,0)))</f>
        <v>33</v>
      </c>
    </row>
    <row r="307" spans="1:9" x14ac:dyDescent="0.45">
      <c r="A307" t="s">
        <v>8</v>
      </c>
      <c r="B307" s="1">
        <f>Raw_Prices!A308</f>
        <v>45372</v>
      </c>
      <c r="C307" s="12">
        <f>Raw_Prices!E308</f>
        <v>507.76</v>
      </c>
      <c r="D307" s="13">
        <f t="shared" si="8"/>
        <v>4.4310808672258784E-3</v>
      </c>
      <c r="E307" s="14">
        <f>IF(_xlfn.XLOOKUP($A307,Firm_Info!$A$2:$A$12,Firm_Info!$C$2:$C$12)="Treated",1,IF(_xlfn.XLOOKUP($A307,Firm_Info!$A$2:$A$12,Firm_Info!$C$2:$C$12)="Control",0,""))</f>
        <v>1</v>
      </c>
      <c r="F307" s="14">
        <f>IFERROR(_xlfn.XLOOKUP($A307,Firm_Info!$A$2:$A$11,Firm_Info!$D$2:$D$11),"")</f>
        <v>1</v>
      </c>
      <c r="G307" s="14">
        <f>IF($F307="","",IF($B307&gt;=SUMIFS(Firm_Info!$F$2:$F$11,Firm_Info!$D$2:$D$11,$F307,Firm_Info!$C$2:$C$11,"Treated"),1,0))</f>
        <v>1</v>
      </c>
      <c r="H307" s="14">
        <f t="shared" si="9"/>
        <v>1</v>
      </c>
      <c r="I307" s="14">
        <f>IF($F307="","",MOD(ROW()-2,624)-INDEX(Parallel_Trends!$F$5:$F$14,MATCH($A307,Parallel_Trends!$A$5:$A$14,0)))</f>
        <v>34</v>
      </c>
    </row>
    <row r="308" spans="1:9" x14ac:dyDescent="0.45">
      <c r="A308" t="s">
        <v>8</v>
      </c>
      <c r="B308" s="1">
        <f>Raw_Prices!A309</f>
        <v>45373</v>
      </c>
      <c r="C308" s="12">
        <f>Raw_Prices!E309</f>
        <v>509.58</v>
      </c>
      <c r="D308" s="13">
        <f t="shared" si="8"/>
        <v>3.584370568772588E-3</v>
      </c>
      <c r="E308" s="14">
        <f>IF(_xlfn.XLOOKUP($A308,Firm_Info!$A$2:$A$12,Firm_Info!$C$2:$C$12)="Treated",1,IF(_xlfn.XLOOKUP($A308,Firm_Info!$A$2:$A$12,Firm_Info!$C$2:$C$12)="Control",0,""))</f>
        <v>1</v>
      </c>
      <c r="F308" s="14">
        <f>IFERROR(_xlfn.XLOOKUP($A308,Firm_Info!$A$2:$A$11,Firm_Info!$D$2:$D$11),"")</f>
        <v>1</v>
      </c>
      <c r="G308" s="14">
        <f>IF($F308="","",IF($B308&gt;=SUMIFS(Firm_Info!$F$2:$F$11,Firm_Info!$D$2:$D$11,$F308,Firm_Info!$C$2:$C$11,"Treated"),1,0))</f>
        <v>1</v>
      </c>
      <c r="H308" s="14">
        <f t="shared" si="9"/>
        <v>1</v>
      </c>
      <c r="I308" s="14">
        <f>IF($F308="","",MOD(ROW()-2,624)-INDEX(Parallel_Trends!$F$5:$F$14,MATCH($A308,Parallel_Trends!$A$5:$A$14,0)))</f>
        <v>35</v>
      </c>
    </row>
    <row r="309" spans="1:9" x14ac:dyDescent="0.45">
      <c r="A309" t="s">
        <v>8</v>
      </c>
      <c r="B309" s="1">
        <f>Raw_Prices!A310</f>
        <v>45376</v>
      </c>
      <c r="C309" s="12">
        <f>Raw_Prices!E310</f>
        <v>503.02</v>
      </c>
      <c r="D309" s="13">
        <f t="shared" si="8"/>
        <v>-1.2873346677656161E-2</v>
      </c>
      <c r="E309" s="14">
        <f>IF(_xlfn.XLOOKUP($A309,Firm_Info!$A$2:$A$12,Firm_Info!$C$2:$C$12)="Treated",1,IF(_xlfn.XLOOKUP($A309,Firm_Info!$A$2:$A$12,Firm_Info!$C$2:$C$12)="Control",0,""))</f>
        <v>1</v>
      </c>
      <c r="F309" s="14">
        <f>IFERROR(_xlfn.XLOOKUP($A309,Firm_Info!$A$2:$A$11,Firm_Info!$D$2:$D$11),"")</f>
        <v>1</v>
      </c>
      <c r="G309" s="14">
        <f>IF($F309="","",IF($B309&gt;=SUMIFS(Firm_Info!$F$2:$F$11,Firm_Info!$D$2:$D$11,$F309,Firm_Info!$C$2:$C$11,"Treated"),1,0))</f>
        <v>1</v>
      </c>
      <c r="H309" s="14">
        <f t="shared" si="9"/>
        <v>1</v>
      </c>
      <c r="I309" s="14">
        <f>IF($F309="","",MOD(ROW()-2,624)-INDEX(Parallel_Trends!$F$5:$F$14,MATCH($A309,Parallel_Trends!$A$5:$A$14,0)))</f>
        <v>36</v>
      </c>
    </row>
    <row r="310" spans="1:9" x14ac:dyDescent="0.45">
      <c r="A310" t="s">
        <v>8</v>
      </c>
      <c r="B310" s="1">
        <f>Raw_Prices!A311</f>
        <v>45377</v>
      </c>
      <c r="C310" s="12">
        <f>Raw_Prices!E311</f>
        <v>495.89</v>
      </c>
      <c r="D310" s="13">
        <f t="shared" si="8"/>
        <v>-1.417438670430593E-2</v>
      </c>
      <c r="E310" s="14">
        <f>IF(_xlfn.XLOOKUP($A310,Firm_Info!$A$2:$A$12,Firm_Info!$C$2:$C$12)="Treated",1,IF(_xlfn.XLOOKUP($A310,Firm_Info!$A$2:$A$12,Firm_Info!$C$2:$C$12)="Control",0,""))</f>
        <v>1</v>
      </c>
      <c r="F310" s="14">
        <f>IFERROR(_xlfn.XLOOKUP($A310,Firm_Info!$A$2:$A$11,Firm_Info!$D$2:$D$11),"")</f>
        <v>1</v>
      </c>
      <c r="G310" s="14">
        <f>IF($F310="","",IF($B310&gt;=SUMIFS(Firm_Info!$F$2:$F$11,Firm_Info!$D$2:$D$11,$F310,Firm_Info!$C$2:$C$11,"Treated"),1,0))</f>
        <v>1</v>
      </c>
      <c r="H310" s="14">
        <f t="shared" si="9"/>
        <v>1</v>
      </c>
      <c r="I310" s="14">
        <f>IF($F310="","",MOD(ROW()-2,624)-INDEX(Parallel_Trends!$F$5:$F$14,MATCH($A310,Parallel_Trends!$A$5:$A$14,0)))</f>
        <v>37</v>
      </c>
    </row>
    <row r="311" spans="1:9" x14ac:dyDescent="0.45">
      <c r="A311" t="s">
        <v>8</v>
      </c>
      <c r="B311" s="1">
        <f>Raw_Prices!A312</f>
        <v>45378</v>
      </c>
      <c r="C311" s="12">
        <f>Raw_Prices!E312</f>
        <v>493.86</v>
      </c>
      <c r="D311" s="13">
        <f t="shared" si="8"/>
        <v>-4.0936498013671718E-3</v>
      </c>
      <c r="E311" s="14">
        <f>IF(_xlfn.XLOOKUP($A311,Firm_Info!$A$2:$A$12,Firm_Info!$C$2:$C$12)="Treated",1,IF(_xlfn.XLOOKUP($A311,Firm_Info!$A$2:$A$12,Firm_Info!$C$2:$C$12)="Control",0,""))</f>
        <v>1</v>
      </c>
      <c r="F311" s="14">
        <f>IFERROR(_xlfn.XLOOKUP($A311,Firm_Info!$A$2:$A$11,Firm_Info!$D$2:$D$11),"")</f>
        <v>1</v>
      </c>
      <c r="G311" s="14">
        <f>IF($F311="","",IF($B311&gt;=SUMIFS(Firm_Info!$F$2:$F$11,Firm_Info!$D$2:$D$11,$F311,Firm_Info!$C$2:$C$11,"Treated"),1,0))</f>
        <v>1</v>
      </c>
      <c r="H311" s="14">
        <f t="shared" si="9"/>
        <v>1</v>
      </c>
      <c r="I311" s="14">
        <f>IF($F311="","",MOD(ROW()-2,624)-INDEX(Parallel_Trends!$F$5:$F$14,MATCH($A311,Parallel_Trends!$A$5:$A$14,0)))</f>
        <v>38</v>
      </c>
    </row>
    <row r="312" spans="1:9" x14ac:dyDescent="0.45">
      <c r="A312" t="s">
        <v>8</v>
      </c>
      <c r="B312" s="1">
        <f>Raw_Prices!A313</f>
        <v>45379</v>
      </c>
      <c r="C312" s="12">
        <f>Raw_Prices!E313</f>
        <v>485.58</v>
      </c>
      <c r="D312" s="13">
        <f t="shared" si="8"/>
        <v>-1.6765885068642961E-2</v>
      </c>
      <c r="E312" s="14">
        <f>IF(_xlfn.XLOOKUP($A312,Firm_Info!$A$2:$A$12,Firm_Info!$C$2:$C$12)="Treated",1,IF(_xlfn.XLOOKUP($A312,Firm_Info!$A$2:$A$12,Firm_Info!$C$2:$C$12)="Control",0,""))</f>
        <v>1</v>
      </c>
      <c r="F312" s="14">
        <f>IFERROR(_xlfn.XLOOKUP($A312,Firm_Info!$A$2:$A$11,Firm_Info!$D$2:$D$11),"")</f>
        <v>1</v>
      </c>
      <c r="G312" s="14">
        <f>IF($F312="","",IF($B312&gt;=SUMIFS(Firm_Info!$F$2:$F$11,Firm_Info!$D$2:$D$11,$F312,Firm_Info!$C$2:$C$11,"Treated"),1,0))</f>
        <v>1</v>
      </c>
      <c r="H312" s="14">
        <f t="shared" si="9"/>
        <v>1</v>
      </c>
      <c r="I312" s="14">
        <f>IF($F312="","",MOD(ROW()-2,624)-INDEX(Parallel_Trends!$F$5:$F$14,MATCH($A312,Parallel_Trends!$A$5:$A$14,0)))</f>
        <v>39</v>
      </c>
    </row>
    <row r="313" spans="1:9" x14ac:dyDescent="0.45">
      <c r="A313" t="s">
        <v>8</v>
      </c>
      <c r="B313" s="1">
        <f>Raw_Prices!A314</f>
        <v>45383</v>
      </c>
      <c r="C313" s="12">
        <f>Raw_Prices!E314</f>
        <v>491.35</v>
      </c>
      <c r="D313" s="13">
        <f t="shared" si="8"/>
        <v>1.188269698093003E-2</v>
      </c>
      <c r="E313" s="14">
        <f>IF(_xlfn.XLOOKUP($A313,Firm_Info!$A$2:$A$12,Firm_Info!$C$2:$C$12)="Treated",1,IF(_xlfn.XLOOKUP($A313,Firm_Info!$A$2:$A$12,Firm_Info!$C$2:$C$12)="Control",0,""))</f>
        <v>1</v>
      </c>
      <c r="F313" s="14">
        <f>IFERROR(_xlfn.XLOOKUP($A313,Firm_Info!$A$2:$A$11,Firm_Info!$D$2:$D$11),"")</f>
        <v>1</v>
      </c>
      <c r="G313" s="14">
        <f>IF($F313="","",IF($B313&gt;=SUMIFS(Firm_Info!$F$2:$F$11,Firm_Info!$D$2:$D$11,$F313,Firm_Info!$C$2:$C$11,"Treated"),1,0))</f>
        <v>1</v>
      </c>
      <c r="H313" s="14">
        <f t="shared" si="9"/>
        <v>1</v>
      </c>
      <c r="I313" s="14">
        <f>IF($F313="","",MOD(ROW()-2,624)-INDEX(Parallel_Trends!$F$5:$F$14,MATCH($A313,Parallel_Trends!$A$5:$A$14,0)))</f>
        <v>40</v>
      </c>
    </row>
    <row r="314" spans="1:9" x14ac:dyDescent="0.45">
      <c r="A314" t="s">
        <v>8</v>
      </c>
      <c r="B314" s="1">
        <f>Raw_Prices!A315</f>
        <v>45384</v>
      </c>
      <c r="C314" s="12">
        <f>Raw_Prices!E315</f>
        <v>497.37</v>
      </c>
      <c r="D314" s="13">
        <f t="shared" si="8"/>
        <v>1.2251958888775727E-2</v>
      </c>
      <c r="E314" s="14">
        <f>IF(_xlfn.XLOOKUP($A314,Firm_Info!$A$2:$A$12,Firm_Info!$C$2:$C$12)="Treated",1,IF(_xlfn.XLOOKUP($A314,Firm_Info!$A$2:$A$12,Firm_Info!$C$2:$C$12)="Control",0,""))</f>
        <v>1</v>
      </c>
      <c r="F314" s="14">
        <f>IFERROR(_xlfn.XLOOKUP($A314,Firm_Info!$A$2:$A$11,Firm_Info!$D$2:$D$11),"")</f>
        <v>1</v>
      </c>
      <c r="G314" s="14">
        <f>IF($F314="","",IF($B314&gt;=SUMIFS(Firm_Info!$F$2:$F$11,Firm_Info!$D$2:$D$11,$F314,Firm_Info!$C$2:$C$11,"Treated"),1,0))</f>
        <v>1</v>
      </c>
      <c r="H314" s="14">
        <f t="shared" si="9"/>
        <v>1</v>
      </c>
      <c r="I314" s="14">
        <f>IF($F314="","",MOD(ROW()-2,624)-INDEX(Parallel_Trends!$F$5:$F$14,MATCH($A314,Parallel_Trends!$A$5:$A$14,0)))</f>
        <v>41</v>
      </c>
    </row>
    <row r="315" spans="1:9" x14ac:dyDescent="0.45">
      <c r="A315" t="s">
        <v>8</v>
      </c>
      <c r="B315" s="1">
        <f>Raw_Prices!A316</f>
        <v>45385</v>
      </c>
      <c r="C315" s="12">
        <f>Raw_Prices!E316</f>
        <v>506.74</v>
      </c>
      <c r="D315" s="13">
        <f t="shared" si="8"/>
        <v>1.8839093632506909E-2</v>
      </c>
      <c r="E315" s="14">
        <f>IF(_xlfn.XLOOKUP($A315,Firm_Info!$A$2:$A$12,Firm_Info!$C$2:$C$12)="Treated",1,IF(_xlfn.XLOOKUP($A315,Firm_Info!$A$2:$A$12,Firm_Info!$C$2:$C$12)="Control",0,""))</f>
        <v>1</v>
      </c>
      <c r="F315" s="14">
        <f>IFERROR(_xlfn.XLOOKUP($A315,Firm_Info!$A$2:$A$11,Firm_Info!$D$2:$D$11),"")</f>
        <v>1</v>
      </c>
      <c r="G315" s="14">
        <f>IF($F315="","",IF($B315&gt;=SUMIFS(Firm_Info!$F$2:$F$11,Firm_Info!$D$2:$D$11,$F315,Firm_Info!$C$2:$C$11,"Treated"),1,0))</f>
        <v>1</v>
      </c>
      <c r="H315" s="14">
        <f t="shared" si="9"/>
        <v>1</v>
      </c>
      <c r="I315" s="14">
        <f>IF($F315="","",MOD(ROW()-2,624)-INDEX(Parallel_Trends!$F$5:$F$14,MATCH($A315,Parallel_Trends!$A$5:$A$14,0)))</f>
        <v>42</v>
      </c>
    </row>
    <row r="316" spans="1:9" x14ac:dyDescent="0.45">
      <c r="A316" t="s">
        <v>8</v>
      </c>
      <c r="B316" s="1">
        <f>Raw_Prices!A317</f>
        <v>45386</v>
      </c>
      <c r="C316" s="12">
        <f>Raw_Prices!E317</f>
        <v>510.92</v>
      </c>
      <c r="D316" s="13">
        <f t="shared" si="8"/>
        <v>8.2488060938548102E-3</v>
      </c>
      <c r="E316" s="14">
        <f>IF(_xlfn.XLOOKUP($A316,Firm_Info!$A$2:$A$12,Firm_Info!$C$2:$C$12)="Treated",1,IF(_xlfn.XLOOKUP($A316,Firm_Info!$A$2:$A$12,Firm_Info!$C$2:$C$12)="Control",0,""))</f>
        <v>1</v>
      </c>
      <c r="F316" s="14">
        <f>IFERROR(_xlfn.XLOOKUP($A316,Firm_Info!$A$2:$A$11,Firm_Info!$D$2:$D$11),"")</f>
        <v>1</v>
      </c>
      <c r="G316" s="14">
        <f>IF($F316="","",IF($B316&gt;=SUMIFS(Firm_Info!$F$2:$F$11,Firm_Info!$D$2:$D$11,$F316,Firm_Info!$C$2:$C$11,"Treated"),1,0))</f>
        <v>1</v>
      </c>
      <c r="H316" s="14">
        <f t="shared" si="9"/>
        <v>1</v>
      </c>
      <c r="I316" s="14">
        <f>IF($F316="","",MOD(ROW()-2,624)-INDEX(Parallel_Trends!$F$5:$F$14,MATCH($A316,Parallel_Trends!$A$5:$A$14,0)))</f>
        <v>43</v>
      </c>
    </row>
    <row r="317" spans="1:9" x14ac:dyDescent="0.45">
      <c r="A317" t="s">
        <v>8</v>
      </c>
      <c r="B317" s="1">
        <f>Raw_Prices!A318</f>
        <v>45387</v>
      </c>
      <c r="C317" s="12">
        <f>Raw_Prices!E318</f>
        <v>527.34</v>
      </c>
      <c r="D317" s="13">
        <f t="shared" si="8"/>
        <v>3.2138103812729968E-2</v>
      </c>
      <c r="E317" s="14">
        <f>IF(_xlfn.XLOOKUP($A317,Firm_Info!$A$2:$A$12,Firm_Info!$C$2:$C$12)="Treated",1,IF(_xlfn.XLOOKUP($A317,Firm_Info!$A$2:$A$12,Firm_Info!$C$2:$C$12)="Control",0,""))</f>
        <v>1</v>
      </c>
      <c r="F317" s="14">
        <f>IFERROR(_xlfn.XLOOKUP($A317,Firm_Info!$A$2:$A$11,Firm_Info!$D$2:$D$11),"")</f>
        <v>1</v>
      </c>
      <c r="G317" s="14">
        <f>IF($F317="","",IF($B317&gt;=SUMIFS(Firm_Info!$F$2:$F$11,Firm_Info!$D$2:$D$11,$F317,Firm_Info!$C$2:$C$11,"Treated"),1,0))</f>
        <v>1</v>
      </c>
      <c r="H317" s="14">
        <f t="shared" si="9"/>
        <v>1</v>
      </c>
      <c r="I317" s="14">
        <f>IF($F317="","",MOD(ROW()-2,624)-INDEX(Parallel_Trends!$F$5:$F$14,MATCH($A317,Parallel_Trends!$A$5:$A$14,0)))</f>
        <v>44</v>
      </c>
    </row>
    <row r="318" spans="1:9" x14ac:dyDescent="0.45">
      <c r="A318" t="s">
        <v>8</v>
      </c>
      <c r="B318" s="1">
        <f>Raw_Prices!A319</f>
        <v>45390</v>
      </c>
      <c r="C318" s="12">
        <f>Raw_Prices!E319</f>
        <v>519.25</v>
      </c>
      <c r="D318" s="13">
        <f t="shared" si="8"/>
        <v>-1.5341146129631777E-2</v>
      </c>
      <c r="E318" s="14">
        <f>IF(_xlfn.XLOOKUP($A318,Firm_Info!$A$2:$A$12,Firm_Info!$C$2:$C$12)="Treated",1,IF(_xlfn.XLOOKUP($A318,Firm_Info!$A$2:$A$12,Firm_Info!$C$2:$C$12)="Control",0,""))</f>
        <v>1</v>
      </c>
      <c r="F318" s="14">
        <f>IFERROR(_xlfn.XLOOKUP($A318,Firm_Info!$A$2:$A$11,Firm_Info!$D$2:$D$11),"")</f>
        <v>1</v>
      </c>
      <c r="G318" s="14">
        <f>IF($F318="","",IF($B318&gt;=SUMIFS(Firm_Info!$F$2:$F$11,Firm_Info!$D$2:$D$11,$F318,Firm_Info!$C$2:$C$11,"Treated"),1,0))</f>
        <v>1</v>
      </c>
      <c r="H318" s="14">
        <f t="shared" si="9"/>
        <v>1</v>
      </c>
      <c r="I318" s="14">
        <f>IF($F318="","",MOD(ROW()-2,624)-INDEX(Parallel_Trends!$F$5:$F$14,MATCH($A318,Parallel_Trends!$A$5:$A$14,0)))</f>
        <v>45</v>
      </c>
    </row>
    <row r="319" spans="1:9" x14ac:dyDescent="0.45">
      <c r="A319" t="s">
        <v>8</v>
      </c>
      <c r="B319" s="1">
        <f>Raw_Prices!A320</f>
        <v>45391</v>
      </c>
      <c r="C319" s="12">
        <f>Raw_Prices!E320</f>
        <v>516.9</v>
      </c>
      <c r="D319" s="13">
        <f t="shared" si="8"/>
        <v>-4.5257583052480399E-3</v>
      </c>
      <c r="E319" s="14">
        <f>IF(_xlfn.XLOOKUP($A319,Firm_Info!$A$2:$A$12,Firm_Info!$C$2:$C$12)="Treated",1,IF(_xlfn.XLOOKUP($A319,Firm_Info!$A$2:$A$12,Firm_Info!$C$2:$C$12)="Control",0,""))</f>
        <v>1</v>
      </c>
      <c r="F319" s="14">
        <f>IFERROR(_xlfn.XLOOKUP($A319,Firm_Info!$A$2:$A$11,Firm_Info!$D$2:$D$11),"")</f>
        <v>1</v>
      </c>
      <c r="G319" s="14">
        <f>IF($F319="","",IF($B319&gt;=SUMIFS(Firm_Info!$F$2:$F$11,Firm_Info!$D$2:$D$11,$F319,Firm_Info!$C$2:$C$11,"Treated"),1,0))</f>
        <v>1</v>
      </c>
      <c r="H319" s="14">
        <f t="shared" si="9"/>
        <v>1</v>
      </c>
      <c r="I319" s="14">
        <f>IF($F319="","",MOD(ROW()-2,624)-INDEX(Parallel_Trends!$F$5:$F$14,MATCH($A319,Parallel_Trends!$A$5:$A$14,0)))</f>
        <v>46</v>
      </c>
    </row>
    <row r="320" spans="1:9" x14ac:dyDescent="0.45">
      <c r="A320" t="s">
        <v>8</v>
      </c>
      <c r="B320" s="1">
        <f>Raw_Prices!A321</f>
        <v>45392</v>
      </c>
      <c r="C320" s="12">
        <f>Raw_Prices!E321</f>
        <v>519.83000000000004</v>
      </c>
      <c r="D320" s="13">
        <f t="shared" si="8"/>
        <v>5.6684078158253381E-3</v>
      </c>
      <c r="E320" s="14">
        <f>IF(_xlfn.XLOOKUP($A320,Firm_Info!$A$2:$A$12,Firm_Info!$C$2:$C$12)="Treated",1,IF(_xlfn.XLOOKUP($A320,Firm_Info!$A$2:$A$12,Firm_Info!$C$2:$C$12)="Control",0,""))</f>
        <v>1</v>
      </c>
      <c r="F320" s="14">
        <f>IFERROR(_xlfn.XLOOKUP($A320,Firm_Info!$A$2:$A$11,Firm_Info!$D$2:$D$11),"")</f>
        <v>1</v>
      </c>
      <c r="G320" s="14">
        <f>IF($F320="","",IF($B320&gt;=SUMIFS(Firm_Info!$F$2:$F$11,Firm_Info!$D$2:$D$11,$F320,Firm_Info!$C$2:$C$11,"Treated"),1,0))</f>
        <v>1</v>
      </c>
      <c r="H320" s="14">
        <f t="shared" si="9"/>
        <v>1</v>
      </c>
      <c r="I320" s="14">
        <f>IF($F320="","",MOD(ROW()-2,624)-INDEX(Parallel_Trends!$F$5:$F$14,MATCH($A320,Parallel_Trends!$A$5:$A$14,0)))</f>
        <v>47</v>
      </c>
    </row>
    <row r="321" spans="1:9" x14ac:dyDescent="0.45">
      <c r="A321" t="s">
        <v>8</v>
      </c>
      <c r="B321" s="1">
        <f>Raw_Prices!A322</f>
        <v>45393</v>
      </c>
      <c r="C321" s="12">
        <f>Raw_Prices!E322</f>
        <v>523.16</v>
      </c>
      <c r="D321" s="13">
        <f t="shared" si="8"/>
        <v>6.4059404035934353E-3</v>
      </c>
      <c r="E321" s="14">
        <f>IF(_xlfn.XLOOKUP($A321,Firm_Info!$A$2:$A$12,Firm_Info!$C$2:$C$12)="Treated",1,IF(_xlfn.XLOOKUP($A321,Firm_Info!$A$2:$A$12,Firm_Info!$C$2:$C$12)="Control",0,""))</f>
        <v>1</v>
      </c>
      <c r="F321" s="14">
        <f>IFERROR(_xlfn.XLOOKUP($A321,Firm_Info!$A$2:$A$11,Firm_Info!$D$2:$D$11),"")</f>
        <v>1</v>
      </c>
      <c r="G321" s="14">
        <f>IF($F321="","",IF($B321&gt;=SUMIFS(Firm_Info!$F$2:$F$11,Firm_Info!$D$2:$D$11,$F321,Firm_Info!$C$2:$C$11,"Treated"),1,0))</f>
        <v>1</v>
      </c>
      <c r="H321" s="14">
        <f t="shared" si="9"/>
        <v>1</v>
      </c>
      <c r="I321" s="14">
        <f>IF($F321="","",MOD(ROW()-2,624)-INDEX(Parallel_Trends!$F$5:$F$14,MATCH($A321,Parallel_Trends!$A$5:$A$14,0)))</f>
        <v>48</v>
      </c>
    </row>
    <row r="322" spans="1:9" x14ac:dyDescent="0.45">
      <c r="A322" t="s">
        <v>8</v>
      </c>
      <c r="B322" s="1">
        <f>Raw_Prices!A323</f>
        <v>45394</v>
      </c>
      <c r="C322" s="12">
        <f>Raw_Prices!E323</f>
        <v>511.9</v>
      </c>
      <c r="D322" s="13">
        <f t="shared" si="8"/>
        <v>-2.1523052221117833E-2</v>
      </c>
      <c r="E322" s="14">
        <f>IF(_xlfn.XLOOKUP($A322,Firm_Info!$A$2:$A$12,Firm_Info!$C$2:$C$12)="Treated",1,IF(_xlfn.XLOOKUP($A322,Firm_Info!$A$2:$A$12,Firm_Info!$C$2:$C$12)="Control",0,""))</f>
        <v>1</v>
      </c>
      <c r="F322" s="14">
        <f>IFERROR(_xlfn.XLOOKUP($A322,Firm_Info!$A$2:$A$11,Firm_Info!$D$2:$D$11),"")</f>
        <v>1</v>
      </c>
      <c r="G322" s="14">
        <f>IF($F322="","",IF($B322&gt;=SUMIFS(Firm_Info!$F$2:$F$11,Firm_Info!$D$2:$D$11,$F322,Firm_Info!$C$2:$C$11,"Treated"),1,0))</f>
        <v>1</v>
      </c>
      <c r="H322" s="14">
        <f t="shared" si="9"/>
        <v>1</v>
      </c>
      <c r="I322" s="14">
        <f>IF($F322="","",MOD(ROW()-2,624)-INDEX(Parallel_Trends!$F$5:$F$14,MATCH($A322,Parallel_Trends!$A$5:$A$14,0)))</f>
        <v>49</v>
      </c>
    </row>
    <row r="323" spans="1:9" x14ac:dyDescent="0.45">
      <c r="A323" t="s">
        <v>8</v>
      </c>
      <c r="B323" s="1">
        <f>Raw_Prices!A324</f>
        <v>45397</v>
      </c>
      <c r="C323" s="12">
        <f>Raw_Prices!E324</f>
        <v>500.23</v>
      </c>
      <c r="D323" s="13">
        <f t="shared" si="8"/>
        <v>-2.2797421371361537E-2</v>
      </c>
      <c r="E323" s="14">
        <f>IF(_xlfn.XLOOKUP($A323,Firm_Info!$A$2:$A$12,Firm_Info!$C$2:$C$12)="Treated",1,IF(_xlfn.XLOOKUP($A323,Firm_Info!$A$2:$A$12,Firm_Info!$C$2:$C$12)="Control",0,""))</f>
        <v>1</v>
      </c>
      <c r="F323" s="14">
        <f>IFERROR(_xlfn.XLOOKUP($A323,Firm_Info!$A$2:$A$11,Firm_Info!$D$2:$D$11),"")</f>
        <v>1</v>
      </c>
      <c r="G323" s="14">
        <f>IF($F323="","",IF($B323&gt;=SUMIFS(Firm_Info!$F$2:$F$11,Firm_Info!$D$2:$D$11,$F323,Firm_Info!$C$2:$C$11,"Treated"),1,0))</f>
        <v>1</v>
      </c>
      <c r="H323" s="14">
        <f t="shared" si="9"/>
        <v>1</v>
      </c>
      <c r="I323" s="14">
        <f>IF($F323="","",MOD(ROW()-2,624)-INDEX(Parallel_Trends!$F$5:$F$14,MATCH($A323,Parallel_Trends!$A$5:$A$14,0)))</f>
        <v>50</v>
      </c>
    </row>
    <row r="324" spans="1:9" x14ac:dyDescent="0.45">
      <c r="A324" t="s">
        <v>8</v>
      </c>
      <c r="B324" s="1">
        <f>Raw_Prices!A325</f>
        <v>45398</v>
      </c>
      <c r="C324" s="12">
        <f>Raw_Prices!E325</f>
        <v>499.76</v>
      </c>
      <c r="D324" s="13">
        <f t="shared" ref="D324:D387" si="10">C324/C323-1</f>
        <v>-9.3956779881254615E-4</v>
      </c>
      <c r="E324" s="14">
        <f>IF(_xlfn.XLOOKUP($A324,Firm_Info!$A$2:$A$12,Firm_Info!$C$2:$C$12)="Treated",1,IF(_xlfn.XLOOKUP($A324,Firm_Info!$A$2:$A$12,Firm_Info!$C$2:$C$12)="Control",0,""))</f>
        <v>1</v>
      </c>
      <c r="F324" s="14">
        <f>IFERROR(_xlfn.XLOOKUP($A324,Firm_Info!$A$2:$A$11,Firm_Info!$D$2:$D$11),"")</f>
        <v>1</v>
      </c>
      <c r="G324" s="14">
        <f>IF($F324="","",IF($B324&gt;=SUMIFS(Firm_Info!$F$2:$F$11,Firm_Info!$D$2:$D$11,$F324,Firm_Info!$C$2:$C$11,"Treated"),1,0))</f>
        <v>1</v>
      </c>
      <c r="H324" s="14">
        <f t="shared" ref="H324:H387" si="11">IF($F324="","",$E324*$G324)</f>
        <v>1</v>
      </c>
      <c r="I324" s="14">
        <f>IF($F324="","",MOD(ROW()-2,624)-INDEX(Parallel_Trends!$F$5:$F$14,MATCH($A324,Parallel_Trends!$A$5:$A$14,0)))</f>
        <v>51</v>
      </c>
    </row>
    <row r="325" spans="1:9" x14ac:dyDescent="0.45">
      <c r="A325" t="s">
        <v>8</v>
      </c>
      <c r="B325" s="1">
        <f>Raw_Prices!A326</f>
        <v>45399</v>
      </c>
      <c r="C325" s="12">
        <f>Raw_Prices!E326</f>
        <v>494.17</v>
      </c>
      <c r="D325" s="13">
        <f t="shared" si="10"/>
        <v>-1.1185368977108978E-2</v>
      </c>
      <c r="E325" s="14">
        <f>IF(_xlfn.XLOOKUP($A325,Firm_Info!$A$2:$A$12,Firm_Info!$C$2:$C$12)="Treated",1,IF(_xlfn.XLOOKUP($A325,Firm_Info!$A$2:$A$12,Firm_Info!$C$2:$C$12)="Control",0,""))</f>
        <v>1</v>
      </c>
      <c r="F325" s="14">
        <f>IFERROR(_xlfn.XLOOKUP($A325,Firm_Info!$A$2:$A$11,Firm_Info!$D$2:$D$11),"")</f>
        <v>1</v>
      </c>
      <c r="G325" s="14">
        <f>IF($F325="","",IF($B325&gt;=SUMIFS(Firm_Info!$F$2:$F$11,Firm_Info!$D$2:$D$11,$F325,Firm_Info!$C$2:$C$11,"Treated"),1,0))</f>
        <v>1</v>
      </c>
      <c r="H325" s="14">
        <f t="shared" si="11"/>
        <v>1</v>
      </c>
      <c r="I325" s="14">
        <f>IF($F325="","",MOD(ROW()-2,624)-INDEX(Parallel_Trends!$F$5:$F$14,MATCH($A325,Parallel_Trends!$A$5:$A$14,0)))</f>
        <v>52</v>
      </c>
    </row>
    <row r="326" spans="1:9" x14ac:dyDescent="0.45">
      <c r="A326" t="s">
        <v>8</v>
      </c>
      <c r="B326" s="1">
        <f>Raw_Prices!A327</f>
        <v>45400</v>
      </c>
      <c r="C326" s="12">
        <f>Raw_Prices!E327</f>
        <v>501.8</v>
      </c>
      <c r="D326" s="13">
        <f t="shared" si="10"/>
        <v>1.5440030758645751E-2</v>
      </c>
      <c r="E326" s="14">
        <f>IF(_xlfn.XLOOKUP($A326,Firm_Info!$A$2:$A$12,Firm_Info!$C$2:$C$12)="Treated",1,IF(_xlfn.XLOOKUP($A326,Firm_Info!$A$2:$A$12,Firm_Info!$C$2:$C$12)="Control",0,""))</f>
        <v>1</v>
      </c>
      <c r="F326" s="14">
        <f>IFERROR(_xlfn.XLOOKUP($A326,Firm_Info!$A$2:$A$11,Firm_Info!$D$2:$D$11),"")</f>
        <v>1</v>
      </c>
      <c r="G326" s="14">
        <f>IF($F326="","",IF($B326&gt;=SUMIFS(Firm_Info!$F$2:$F$11,Firm_Info!$D$2:$D$11,$F326,Firm_Info!$C$2:$C$11,"Treated"),1,0))</f>
        <v>1</v>
      </c>
      <c r="H326" s="14">
        <f t="shared" si="11"/>
        <v>1</v>
      </c>
      <c r="I326" s="14">
        <f>IF($F326="","",MOD(ROW()-2,624)-INDEX(Parallel_Trends!$F$5:$F$14,MATCH($A326,Parallel_Trends!$A$5:$A$14,0)))</f>
        <v>53</v>
      </c>
    </row>
    <row r="327" spans="1:9" x14ac:dyDescent="0.45">
      <c r="A327" t="s">
        <v>8</v>
      </c>
      <c r="B327" s="1">
        <f>Raw_Prices!A328</f>
        <v>45401</v>
      </c>
      <c r="C327" s="12">
        <f>Raw_Prices!E328</f>
        <v>481.06</v>
      </c>
      <c r="D327" s="13">
        <f t="shared" si="10"/>
        <v>-4.1331207652451241E-2</v>
      </c>
      <c r="E327" s="14">
        <f>IF(_xlfn.XLOOKUP($A327,Firm_Info!$A$2:$A$12,Firm_Info!$C$2:$C$12)="Treated",1,IF(_xlfn.XLOOKUP($A327,Firm_Info!$A$2:$A$12,Firm_Info!$C$2:$C$12)="Control",0,""))</f>
        <v>1</v>
      </c>
      <c r="F327" s="14">
        <f>IFERROR(_xlfn.XLOOKUP($A327,Firm_Info!$A$2:$A$11,Firm_Info!$D$2:$D$11),"")</f>
        <v>1</v>
      </c>
      <c r="G327" s="14">
        <f>IF($F327="","",IF($B327&gt;=SUMIFS(Firm_Info!$F$2:$F$11,Firm_Info!$D$2:$D$11,$F327,Firm_Info!$C$2:$C$11,"Treated"),1,0))</f>
        <v>1</v>
      </c>
      <c r="H327" s="14">
        <f t="shared" si="11"/>
        <v>1</v>
      </c>
      <c r="I327" s="14">
        <f>IF($F327="","",MOD(ROW()-2,624)-INDEX(Parallel_Trends!$F$5:$F$14,MATCH($A327,Parallel_Trends!$A$5:$A$14,0)))</f>
        <v>54</v>
      </c>
    </row>
    <row r="328" spans="1:9" x14ac:dyDescent="0.45">
      <c r="A328" t="s">
        <v>8</v>
      </c>
      <c r="B328" s="1">
        <f>Raw_Prices!A329</f>
        <v>45404</v>
      </c>
      <c r="C328" s="12">
        <f>Raw_Prices!E329</f>
        <v>481.73</v>
      </c>
      <c r="D328" s="13">
        <f t="shared" si="10"/>
        <v>1.3927576601671099E-3</v>
      </c>
      <c r="E328" s="14">
        <f>IF(_xlfn.XLOOKUP($A328,Firm_Info!$A$2:$A$12,Firm_Info!$C$2:$C$12)="Treated",1,IF(_xlfn.XLOOKUP($A328,Firm_Info!$A$2:$A$12,Firm_Info!$C$2:$C$12)="Control",0,""))</f>
        <v>1</v>
      </c>
      <c r="F328" s="14">
        <f>IFERROR(_xlfn.XLOOKUP($A328,Firm_Info!$A$2:$A$11,Firm_Info!$D$2:$D$11),"")</f>
        <v>1</v>
      </c>
      <c r="G328" s="14">
        <f>IF($F328="","",IF($B328&gt;=SUMIFS(Firm_Info!$F$2:$F$11,Firm_Info!$D$2:$D$11,$F328,Firm_Info!$C$2:$C$11,"Treated"),1,0))</f>
        <v>1</v>
      </c>
      <c r="H328" s="14">
        <f t="shared" si="11"/>
        <v>1</v>
      </c>
      <c r="I328" s="14">
        <f>IF($F328="","",MOD(ROW()-2,624)-INDEX(Parallel_Trends!$F$5:$F$14,MATCH($A328,Parallel_Trends!$A$5:$A$14,0)))</f>
        <v>55</v>
      </c>
    </row>
    <row r="329" spans="1:9" x14ac:dyDescent="0.45">
      <c r="A329" t="s">
        <v>8</v>
      </c>
      <c r="B329" s="1">
        <f>Raw_Prices!A330</f>
        <v>45405</v>
      </c>
      <c r="C329" s="12">
        <f>Raw_Prices!E330</f>
        <v>496.1</v>
      </c>
      <c r="D329" s="13">
        <f t="shared" si="10"/>
        <v>2.9829987752475473E-2</v>
      </c>
      <c r="E329" s="14">
        <f>IF(_xlfn.XLOOKUP($A329,Firm_Info!$A$2:$A$12,Firm_Info!$C$2:$C$12)="Treated",1,IF(_xlfn.XLOOKUP($A329,Firm_Info!$A$2:$A$12,Firm_Info!$C$2:$C$12)="Control",0,""))</f>
        <v>1</v>
      </c>
      <c r="F329" s="14">
        <f>IFERROR(_xlfn.XLOOKUP($A329,Firm_Info!$A$2:$A$11,Firm_Info!$D$2:$D$11),"")</f>
        <v>1</v>
      </c>
      <c r="G329" s="14">
        <f>IF($F329="","",IF($B329&gt;=SUMIFS(Firm_Info!$F$2:$F$11,Firm_Info!$D$2:$D$11,$F329,Firm_Info!$C$2:$C$11,"Treated"),1,0))</f>
        <v>1</v>
      </c>
      <c r="H329" s="14">
        <f t="shared" si="11"/>
        <v>1</v>
      </c>
      <c r="I329" s="14">
        <f>IF($F329="","",MOD(ROW()-2,624)-INDEX(Parallel_Trends!$F$5:$F$14,MATCH($A329,Parallel_Trends!$A$5:$A$14,0)))</f>
        <v>56</v>
      </c>
    </row>
    <row r="330" spans="1:9" x14ac:dyDescent="0.45">
      <c r="A330" t="s">
        <v>8</v>
      </c>
      <c r="B330" s="1">
        <f>Raw_Prices!A331</f>
        <v>45406</v>
      </c>
      <c r="C330" s="12">
        <f>Raw_Prices!E331</f>
        <v>493.5</v>
      </c>
      <c r="D330" s="13">
        <f t="shared" si="10"/>
        <v>-5.2408788550696306E-3</v>
      </c>
      <c r="E330" s="14">
        <f>IF(_xlfn.XLOOKUP($A330,Firm_Info!$A$2:$A$12,Firm_Info!$C$2:$C$12)="Treated",1,IF(_xlfn.XLOOKUP($A330,Firm_Info!$A$2:$A$12,Firm_Info!$C$2:$C$12)="Control",0,""))</f>
        <v>1</v>
      </c>
      <c r="F330" s="14">
        <f>IFERROR(_xlfn.XLOOKUP($A330,Firm_Info!$A$2:$A$11,Firm_Info!$D$2:$D$11),"")</f>
        <v>1</v>
      </c>
      <c r="G330" s="14">
        <f>IF($F330="","",IF($B330&gt;=SUMIFS(Firm_Info!$F$2:$F$11,Firm_Info!$D$2:$D$11,$F330,Firm_Info!$C$2:$C$11,"Treated"),1,0))</f>
        <v>1</v>
      </c>
      <c r="H330" s="14">
        <f t="shared" si="11"/>
        <v>1</v>
      </c>
      <c r="I330" s="14">
        <f>IF($F330="","",MOD(ROW()-2,624)-INDEX(Parallel_Trends!$F$5:$F$14,MATCH($A330,Parallel_Trends!$A$5:$A$14,0)))</f>
        <v>57</v>
      </c>
    </row>
    <row r="331" spans="1:9" x14ac:dyDescent="0.45">
      <c r="A331" t="s">
        <v>8</v>
      </c>
      <c r="B331" s="1">
        <f>Raw_Prices!A332</f>
        <v>45407</v>
      </c>
      <c r="C331" s="12">
        <f>Raw_Prices!E332</f>
        <v>441.38</v>
      </c>
      <c r="D331" s="13">
        <f t="shared" si="10"/>
        <v>-0.105612968591692</v>
      </c>
      <c r="E331" s="14">
        <f>IF(_xlfn.XLOOKUP($A331,Firm_Info!$A$2:$A$12,Firm_Info!$C$2:$C$12)="Treated",1,IF(_xlfn.XLOOKUP($A331,Firm_Info!$A$2:$A$12,Firm_Info!$C$2:$C$12)="Control",0,""))</f>
        <v>1</v>
      </c>
      <c r="F331" s="14">
        <f>IFERROR(_xlfn.XLOOKUP($A331,Firm_Info!$A$2:$A$11,Firm_Info!$D$2:$D$11),"")</f>
        <v>1</v>
      </c>
      <c r="G331" s="14">
        <f>IF($F331="","",IF($B331&gt;=SUMIFS(Firm_Info!$F$2:$F$11,Firm_Info!$D$2:$D$11,$F331,Firm_Info!$C$2:$C$11,"Treated"),1,0))</f>
        <v>1</v>
      </c>
      <c r="H331" s="14">
        <f t="shared" si="11"/>
        <v>1</v>
      </c>
      <c r="I331" s="14">
        <f>IF($F331="","",MOD(ROW()-2,624)-INDEX(Parallel_Trends!$F$5:$F$14,MATCH($A331,Parallel_Trends!$A$5:$A$14,0)))</f>
        <v>58</v>
      </c>
    </row>
    <row r="332" spans="1:9" x14ac:dyDescent="0.45">
      <c r="A332" t="s">
        <v>8</v>
      </c>
      <c r="B332" s="1">
        <f>Raw_Prices!A333</f>
        <v>45408</v>
      </c>
      <c r="C332" s="12">
        <f>Raw_Prices!E333</f>
        <v>443.29</v>
      </c>
      <c r="D332" s="13">
        <f t="shared" si="10"/>
        <v>4.3273369885359347E-3</v>
      </c>
      <c r="E332" s="14">
        <f>IF(_xlfn.XLOOKUP($A332,Firm_Info!$A$2:$A$12,Firm_Info!$C$2:$C$12)="Treated",1,IF(_xlfn.XLOOKUP($A332,Firm_Info!$A$2:$A$12,Firm_Info!$C$2:$C$12)="Control",0,""))</f>
        <v>1</v>
      </c>
      <c r="F332" s="14">
        <f>IFERROR(_xlfn.XLOOKUP($A332,Firm_Info!$A$2:$A$11,Firm_Info!$D$2:$D$11),"")</f>
        <v>1</v>
      </c>
      <c r="G332" s="14">
        <f>IF($F332="","",IF($B332&gt;=SUMIFS(Firm_Info!$F$2:$F$11,Firm_Info!$D$2:$D$11,$F332,Firm_Info!$C$2:$C$11,"Treated"),1,0))</f>
        <v>1</v>
      </c>
      <c r="H332" s="14">
        <f t="shared" si="11"/>
        <v>1</v>
      </c>
      <c r="I332" s="14">
        <f>IF($F332="","",MOD(ROW()-2,624)-INDEX(Parallel_Trends!$F$5:$F$14,MATCH($A332,Parallel_Trends!$A$5:$A$14,0)))</f>
        <v>59</v>
      </c>
    </row>
    <row r="333" spans="1:9" x14ac:dyDescent="0.45">
      <c r="A333" t="s">
        <v>8</v>
      </c>
      <c r="B333" s="1">
        <f>Raw_Prices!A334</f>
        <v>45411</v>
      </c>
      <c r="C333" s="12">
        <f>Raw_Prices!E334</f>
        <v>432.62</v>
      </c>
      <c r="D333" s="13">
        <f t="shared" si="10"/>
        <v>-2.4070021881838155E-2</v>
      </c>
      <c r="E333" s="14">
        <f>IF(_xlfn.XLOOKUP($A333,Firm_Info!$A$2:$A$12,Firm_Info!$C$2:$C$12)="Treated",1,IF(_xlfn.XLOOKUP($A333,Firm_Info!$A$2:$A$12,Firm_Info!$C$2:$C$12)="Control",0,""))</f>
        <v>1</v>
      </c>
      <c r="F333" s="14">
        <f>IFERROR(_xlfn.XLOOKUP($A333,Firm_Info!$A$2:$A$11,Firm_Info!$D$2:$D$11),"")</f>
        <v>1</v>
      </c>
      <c r="G333" s="14">
        <f>IF($F333="","",IF($B333&gt;=SUMIFS(Firm_Info!$F$2:$F$11,Firm_Info!$D$2:$D$11,$F333,Firm_Info!$C$2:$C$11,"Treated"),1,0))</f>
        <v>1</v>
      </c>
      <c r="H333" s="14">
        <f t="shared" si="11"/>
        <v>1</v>
      </c>
      <c r="I333" s="14">
        <f>IF($F333="","",MOD(ROW()-2,624)-INDEX(Parallel_Trends!$F$5:$F$14,MATCH($A333,Parallel_Trends!$A$5:$A$14,0)))</f>
        <v>60</v>
      </c>
    </row>
    <row r="334" spans="1:9" x14ac:dyDescent="0.45">
      <c r="A334" t="s">
        <v>8</v>
      </c>
      <c r="B334" s="1">
        <f>Raw_Prices!A335</f>
        <v>45412</v>
      </c>
      <c r="C334" s="12">
        <f>Raw_Prices!E335</f>
        <v>430.17</v>
      </c>
      <c r="D334" s="13">
        <f t="shared" si="10"/>
        <v>-5.6631686006194393E-3</v>
      </c>
      <c r="E334" s="14">
        <f>IF(_xlfn.XLOOKUP($A334,Firm_Info!$A$2:$A$12,Firm_Info!$C$2:$C$12)="Treated",1,IF(_xlfn.XLOOKUP($A334,Firm_Info!$A$2:$A$12,Firm_Info!$C$2:$C$12)="Control",0,""))</f>
        <v>1</v>
      </c>
      <c r="F334" s="14">
        <f>IFERROR(_xlfn.XLOOKUP($A334,Firm_Info!$A$2:$A$11,Firm_Info!$D$2:$D$11),"")</f>
        <v>1</v>
      </c>
      <c r="G334" s="14">
        <f>IF($F334="","",IF($B334&gt;=SUMIFS(Firm_Info!$F$2:$F$11,Firm_Info!$D$2:$D$11,$F334,Firm_Info!$C$2:$C$11,"Treated"),1,0))</f>
        <v>1</v>
      </c>
      <c r="H334" s="14">
        <f t="shared" si="11"/>
        <v>1</v>
      </c>
      <c r="I334" s="14">
        <f>IF($F334="","",MOD(ROW()-2,624)-INDEX(Parallel_Trends!$F$5:$F$14,MATCH($A334,Parallel_Trends!$A$5:$A$14,0)))</f>
        <v>61</v>
      </c>
    </row>
    <row r="335" spans="1:9" x14ac:dyDescent="0.45">
      <c r="A335" t="s">
        <v>8</v>
      </c>
      <c r="B335" s="1">
        <f>Raw_Prices!A336</f>
        <v>45413</v>
      </c>
      <c r="C335" s="12">
        <f>Raw_Prices!E336</f>
        <v>439.19</v>
      </c>
      <c r="D335" s="13">
        <f t="shared" si="10"/>
        <v>2.0968454332008335E-2</v>
      </c>
      <c r="E335" s="14">
        <f>IF(_xlfn.XLOOKUP($A335,Firm_Info!$A$2:$A$12,Firm_Info!$C$2:$C$12)="Treated",1,IF(_xlfn.XLOOKUP($A335,Firm_Info!$A$2:$A$12,Firm_Info!$C$2:$C$12)="Control",0,""))</f>
        <v>1</v>
      </c>
      <c r="F335" s="14">
        <f>IFERROR(_xlfn.XLOOKUP($A335,Firm_Info!$A$2:$A$11,Firm_Info!$D$2:$D$11),"")</f>
        <v>1</v>
      </c>
      <c r="G335" s="14">
        <f>IF($F335="","",IF($B335&gt;=SUMIFS(Firm_Info!$F$2:$F$11,Firm_Info!$D$2:$D$11,$F335,Firm_Info!$C$2:$C$11,"Treated"),1,0))</f>
        <v>1</v>
      </c>
      <c r="H335" s="14">
        <f t="shared" si="11"/>
        <v>1</v>
      </c>
      <c r="I335" s="14">
        <f>IF($F335="","",MOD(ROW()-2,624)-INDEX(Parallel_Trends!$F$5:$F$14,MATCH($A335,Parallel_Trends!$A$5:$A$14,0)))</f>
        <v>62</v>
      </c>
    </row>
    <row r="336" spans="1:9" x14ac:dyDescent="0.45">
      <c r="A336" t="s">
        <v>8</v>
      </c>
      <c r="B336" s="1">
        <f>Raw_Prices!A337</f>
        <v>45414</v>
      </c>
      <c r="C336" s="12">
        <f>Raw_Prices!E337</f>
        <v>441.68</v>
      </c>
      <c r="D336" s="13">
        <f t="shared" si="10"/>
        <v>5.6695279947176491E-3</v>
      </c>
      <c r="E336" s="14">
        <f>IF(_xlfn.XLOOKUP($A336,Firm_Info!$A$2:$A$12,Firm_Info!$C$2:$C$12)="Treated",1,IF(_xlfn.XLOOKUP($A336,Firm_Info!$A$2:$A$12,Firm_Info!$C$2:$C$12)="Control",0,""))</f>
        <v>1</v>
      </c>
      <c r="F336" s="14">
        <f>IFERROR(_xlfn.XLOOKUP($A336,Firm_Info!$A$2:$A$11,Firm_Info!$D$2:$D$11),"")</f>
        <v>1</v>
      </c>
      <c r="G336" s="14">
        <f>IF($F336="","",IF($B336&gt;=SUMIFS(Firm_Info!$F$2:$F$11,Firm_Info!$D$2:$D$11,$F336,Firm_Info!$C$2:$C$11,"Treated"),1,0))</f>
        <v>1</v>
      </c>
      <c r="H336" s="14">
        <f t="shared" si="11"/>
        <v>1</v>
      </c>
      <c r="I336" s="14">
        <f>IF($F336="","",MOD(ROW()-2,624)-INDEX(Parallel_Trends!$F$5:$F$14,MATCH($A336,Parallel_Trends!$A$5:$A$14,0)))</f>
        <v>63</v>
      </c>
    </row>
    <row r="337" spans="1:9" x14ac:dyDescent="0.45">
      <c r="A337" t="s">
        <v>8</v>
      </c>
      <c r="B337" s="1">
        <f>Raw_Prices!A338</f>
        <v>45415</v>
      </c>
      <c r="C337" s="12">
        <f>Raw_Prices!E338</f>
        <v>451.96</v>
      </c>
      <c r="D337" s="13">
        <f t="shared" si="10"/>
        <v>2.3274769063575285E-2</v>
      </c>
      <c r="E337" s="14">
        <f>IF(_xlfn.XLOOKUP($A337,Firm_Info!$A$2:$A$12,Firm_Info!$C$2:$C$12)="Treated",1,IF(_xlfn.XLOOKUP($A337,Firm_Info!$A$2:$A$12,Firm_Info!$C$2:$C$12)="Control",0,""))</f>
        <v>1</v>
      </c>
      <c r="F337" s="14">
        <f>IFERROR(_xlfn.XLOOKUP($A337,Firm_Info!$A$2:$A$11,Firm_Info!$D$2:$D$11),"")</f>
        <v>1</v>
      </c>
      <c r="G337" s="14">
        <f>IF($F337="","",IF($B337&gt;=SUMIFS(Firm_Info!$F$2:$F$11,Firm_Info!$D$2:$D$11,$F337,Firm_Info!$C$2:$C$11,"Treated"),1,0))</f>
        <v>1</v>
      </c>
      <c r="H337" s="14">
        <f t="shared" si="11"/>
        <v>1</v>
      </c>
      <c r="I337" s="14">
        <f>IF($F337="","",MOD(ROW()-2,624)-INDEX(Parallel_Trends!$F$5:$F$14,MATCH($A337,Parallel_Trends!$A$5:$A$14,0)))</f>
        <v>64</v>
      </c>
    </row>
    <row r="338" spans="1:9" x14ac:dyDescent="0.45">
      <c r="A338" t="s">
        <v>8</v>
      </c>
      <c r="B338" s="1">
        <f>Raw_Prices!A339</f>
        <v>45418</v>
      </c>
      <c r="C338" s="12">
        <f>Raw_Prices!E339</f>
        <v>465.68</v>
      </c>
      <c r="D338" s="13">
        <f t="shared" si="10"/>
        <v>3.035666873174625E-2</v>
      </c>
      <c r="E338" s="14">
        <f>IF(_xlfn.XLOOKUP($A338,Firm_Info!$A$2:$A$12,Firm_Info!$C$2:$C$12)="Treated",1,IF(_xlfn.XLOOKUP($A338,Firm_Info!$A$2:$A$12,Firm_Info!$C$2:$C$12)="Control",0,""))</f>
        <v>1</v>
      </c>
      <c r="F338" s="14">
        <f>IFERROR(_xlfn.XLOOKUP($A338,Firm_Info!$A$2:$A$11,Firm_Info!$D$2:$D$11),"")</f>
        <v>1</v>
      </c>
      <c r="G338" s="14">
        <f>IF($F338="","",IF($B338&gt;=SUMIFS(Firm_Info!$F$2:$F$11,Firm_Info!$D$2:$D$11,$F338,Firm_Info!$C$2:$C$11,"Treated"),1,0))</f>
        <v>1</v>
      </c>
      <c r="H338" s="14">
        <f t="shared" si="11"/>
        <v>1</v>
      </c>
      <c r="I338" s="14">
        <f>IF($F338="","",MOD(ROW()-2,624)-INDEX(Parallel_Trends!$F$5:$F$14,MATCH($A338,Parallel_Trends!$A$5:$A$14,0)))</f>
        <v>65</v>
      </c>
    </row>
    <row r="339" spans="1:9" x14ac:dyDescent="0.45">
      <c r="A339" t="s">
        <v>8</v>
      </c>
      <c r="B339" s="1">
        <f>Raw_Prices!A340</f>
        <v>45419</v>
      </c>
      <c r="C339" s="12">
        <f>Raw_Prices!E340</f>
        <v>468.24</v>
      </c>
      <c r="D339" s="13">
        <f t="shared" si="10"/>
        <v>5.4973372272806298E-3</v>
      </c>
      <c r="E339" s="14">
        <f>IF(_xlfn.XLOOKUP($A339,Firm_Info!$A$2:$A$12,Firm_Info!$C$2:$C$12)="Treated",1,IF(_xlfn.XLOOKUP($A339,Firm_Info!$A$2:$A$12,Firm_Info!$C$2:$C$12)="Control",0,""))</f>
        <v>1</v>
      </c>
      <c r="F339" s="14">
        <f>IFERROR(_xlfn.XLOOKUP($A339,Firm_Info!$A$2:$A$11,Firm_Info!$D$2:$D$11),"")</f>
        <v>1</v>
      </c>
      <c r="G339" s="14">
        <f>IF($F339="","",IF($B339&gt;=SUMIFS(Firm_Info!$F$2:$F$11,Firm_Info!$D$2:$D$11,$F339,Firm_Info!$C$2:$C$11,"Treated"),1,0))</f>
        <v>1</v>
      </c>
      <c r="H339" s="14">
        <f t="shared" si="11"/>
        <v>1</v>
      </c>
      <c r="I339" s="14">
        <f>IF($F339="","",MOD(ROW()-2,624)-INDEX(Parallel_Trends!$F$5:$F$14,MATCH($A339,Parallel_Trends!$A$5:$A$14,0)))</f>
        <v>66</v>
      </c>
    </row>
    <row r="340" spans="1:9" x14ac:dyDescent="0.45">
      <c r="A340" t="s">
        <v>8</v>
      </c>
      <c r="B340" s="1">
        <f>Raw_Prices!A341</f>
        <v>45420</v>
      </c>
      <c r="C340" s="12">
        <f>Raw_Prices!E341</f>
        <v>472.6</v>
      </c>
      <c r="D340" s="13">
        <f t="shared" si="10"/>
        <v>9.3114642063898412E-3</v>
      </c>
      <c r="E340" s="14">
        <f>IF(_xlfn.XLOOKUP($A340,Firm_Info!$A$2:$A$12,Firm_Info!$C$2:$C$12)="Treated",1,IF(_xlfn.XLOOKUP($A340,Firm_Info!$A$2:$A$12,Firm_Info!$C$2:$C$12)="Control",0,""))</f>
        <v>1</v>
      </c>
      <c r="F340" s="14">
        <f>IFERROR(_xlfn.XLOOKUP($A340,Firm_Info!$A$2:$A$11,Firm_Info!$D$2:$D$11),"")</f>
        <v>1</v>
      </c>
      <c r="G340" s="14">
        <f>IF($F340="","",IF($B340&gt;=SUMIFS(Firm_Info!$F$2:$F$11,Firm_Info!$D$2:$D$11,$F340,Firm_Info!$C$2:$C$11,"Treated"),1,0))</f>
        <v>1</v>
      </c>
      <c r="H340" s="14">
        <f t="shared" si="11"/>
        <v>1</v>
      </c>
      <c r="I340" s="14">
        <f>IF($F340="","",MOD(ROW()-2,624)-INDEX(Parallel_Trends!$F$5:$F$14,MATCH($A340,Parallel_Trends!$A$5:$A$14,0)))</f>
        <v>67</v>
      </c>
    </row>
    <row r="341" spans="1:9" x14ac:dyDescent="0.45">
      <c r="A341" t="s">
        <v>8</v>
      </c>
      <c r="B341" s="1">
        <f>Raw_Prices!A342</f>
        <v>45421</v>
      </c>
      <c r="C341" s="12">
        <f>Raw_Prices!E342</f>
        <v>475.42</v>
      </c>
      <c r="D341" s="13">
        <f t="shared" si="10"/>
        <v>5.9669911129920372E-3</v>
      </c>
      <c r="E341" s="14">
        <f>IF(_xlfn.XLOOKUP($A341,Firm_Info!$A$2:$A$12,Firm_Info!$C$2:$C$12)="Treated",1,IF(_xlfn.XLOOKUP($A341,Firm_Info!$A$2:$A$12,Firm_Info!$C$2:$C$12)="Control",0,""))</f>
        <v>1</v>
      </c>
      <c r="F341" s="14">
        <f>IFERROR(_xlfn.XLOOKUP($A341,Firm_Info!$A$2:$A$11,Firm_Info!$D$2:$D$11),"")</f>
        <v>1</v>
      </c>
      <c r="G341" s="14">
        <f>IF($F341="","",IF($B341&gt;=SUMIFS(Firm_Info!$F$2:$F$11,Firm_Info!$D$2:$D$11,$F341,Firm_Info!$C$2:$C$11,"Treated"),1,0))</f>
        <v>1</v>
      </c>
      <c r="H341" s="14">
        <f t="shared" si="11"/>
        <v>1</v>
      </c>
      <c r="I341" s="14">
        <f>IF($F341="","",MOD(ROW()-2,624)-INDEX(Parallel_Trends!$F$5:$F$14,MATCH($A341,Parallel_Trends!$A$5:$A$14,0)))</f>
        <v>68</v>
      </c>
    </row>
    <row r="342" spans="1:9" x14ac:dyDescent="0.45">
      <c r="A342" t="s">
        <v>8</v>
      </c>
      <c r="B342" s="1">
        <f>Raw_Prices!A343</f>
        <v>45422</v>
      </c>
      <c r="C342" s="12">
        <f>Raw_Prices!E343</f>
        <v>476.2</v>
      </c>
      <c r="D342" s="13">
        <f t="shared" si="10"/>
        <v>1.6406545791090021E-3</v>
      </c>
      <c r="E342" s="14">
        <f>IF(_xlfn.XLOOKUP($A342,Firm_Info!$A$2:$A$12,Firm_Info!$C$2:$C$12)="Treated",1,IF(_xlfn.XLOOKUP($A342,Firm_Info!$A$2:$A$12,Firm_Info!$C$2:$C$12)="Control",0,""))</f>
        <v>1</v>
      </c>
      <c r="F342" s="14">
        <f>IFERROR(_xlfn.XLOOKUP($A342,Firm_Info!$A$2:$A$11,Firm_Info!$D$2:$D$11),"")</f>
        <v>1</v>
      </c>
      <c r="G342" s="14">
        <f>IF($F342="","",IF($B342&gt;=SUMIFS(Firm_Info!$F$2:$F$11,Firm_Info!$D$2:$D$11,$F342,Firm_Info!$C$2:$C$11,"Treated"),1,0))</f>
        <v>1</v>
      </c>
      <c r="H342" s="14">
        <f t="shared" si="11"/>
        <v>1</v>
      </c>
      <c r="I342" s="14">
        <f>IF($F342="","",MOD(ROW()-2,624)-INDEX(Parallel_Trends!$F$5:$F$14,MATCH($A342,Parallel_Trends!$A$5:$A$14,0)))</f>
        <v>69</v>
      </c>
    </row>
    <row r="343" spans="1:9" x14ac:dyDescent="0.45">
      <c r="A343" t="s">
        <v>8</v>
      </c>
      <c r="B343" s="1">
        <f>Raw_Prices!A344</f>
        <v>45425</v>
      </c>
      <c r="C343" s="12">
        <f>Raw_Prices!E344</f>
        <v>468.01</v>
      </c>
      <c r="D343" s="13">
        <f t="shared" si="10"/>
        <v>-1.7198656026879422E-2</v>
      </c>
      <c r="E343" s="14">
        <f>IF(_xlfn.XLOOKUP($A343,Firm_Info!$A$2:$A$12,Firm_Info!$C$2:$C$12)="Treated",1,IF(_xlfn.XLOOKUP($A343,Firm_Info!$A$2:$A$12,Firm_Info!$C$2:$C$12)="Control",0,""))</f>
        <v>1</v>
      </c>
      <c r="F343" s="14">
        <f>IFERROR(_xlfn.XLOOKUP($A343,Firm_Info!$A$2:$A$11,Firm_Info!$D$2:$D$11),"")</f>
        <v>1</v>
      </c>
      <c r="G343" s="14">
        <f>IF($F343="","",IF($B343&gt;=SUMIFS(Firm_Info!$F$2:$F$11,Firm_Info!$D$2:$D$11,$F343,Firm_Info!$C$2:$C$11,"Treated"),1,0))</f>
        <v>1</v>
      </c>
      <c r="H343" s="14">
        <f t="shared" si="11"/>
        <v>1</v>
      </c>
      <c r="I343" s="14">
        <f>IF($F343="","",MOD(ROW()-2,624)-INDEX(Parallel_Trends!$F$5:$F$14,MATCH($A343,Parallel_Trends!$A$5:$A$14,0)))</f>
        <v>70</v>
      </c>
    </row>
    <row r="344" spans="1:9" x14ac:dyDescent="0.45">
      <c r="A344" t="s">
        <v>8</v>
      </c>
      <c r="B344" s="1">
        <f>Raw_Prices!A345</f>
        <v>45426</v>
      </c>
      <c r="C344" s="12">
        <f>Raw_Prices!E345</f>
        <v>471.85</v>
      </c>
      <c r="D344" s="13">
        <f t="shared" si="10"/>
        <v>8.2049528856220633E-3</v>
      </c>
      <c r="E344" s="14">
        <f>IF(_xlfn.XLOOKUP($A344,Firm_Info!$A$2:$A$12,Firm_Info!$C$2:$C$12)="Treated",1,IF(_xlfn.XLOOKUP($A344,Firm_Info!$A$2:$A$12,Firm_Info!$C$2:$C$12)="Control",0,""))</f>
        <v>1</v>
      </c>
      <c r="F344" s="14">
        <f>IFERROR(_xlfn.XLOOKUP($A344,Firm_Info!$A$2:$A$11,Firm_Info!$D$2:$D$11),"")</f>
        <v>1</v>
      </c>
      <c r="G344" s="14">
        <f>IF($F344="","",IF($B344&gt;=SUMIFS(Firm_Info!$F$2:$F$11,Firm_Info!$D$2:$D$11,$F344,Firm_Info!$C$2:$C$11,"Treated"),1,0))</f>
        <v>1</v>
      </c>
      <c r="H344" s="14">
        <f t="shared" si="11"/>
        <v>1</v>
      </c>
      <c r="I344" s="14">
        <f>IF($F344="","",MOD(ROW()-2,624)-INDEX(Parallel_Trends!$F$5:$F$14,MATCH($A344,Parallel_Trends!$A$5:$A$14,0)))</f>
        <v>71</v>
      </c>
    </row>
    <row r="345" spans="1:9" x14ac:dyDescent="0.45">
      <c r="A345" t="s">
        <v>8</v>
      </c>
      <c r="B345" s="1">
        <f>Raw_Prices!A346</f>
        <v>45427</v>
      </c>
      <c r="C345" s="12">
        <f>Raw_Prices!E346</f>
        <v>481.54</v>
      </c>
      <c r="D345" s="13">
        <f t="shared" si="10"/>
        <v>2.0536187347674151E-2</v>
      </c>
      <c r="E345" s="14">
        <f>IF(_xlfn.XLOOKUP($A345,Firm_Info!$A$2:$A$12,Firm_Info!$C$2:$C$12)="Treated",1,IF(_xlfn.XLOOKUP($A345,Firm_Info!$A$2:$A$12,Firm_Info!$C$2:$C$12)="Control",0,""))</f>
        <v>1</v>
      </c>
      <c r="F345" s="14">
        <f>IFERROR(_xlfn.XLOOKUP($A345,Firm_Info!$A$2:$A$11,Firm_Info!$D$2:$D$11),"")</f>
        <v>1</v>
      </c>
      <c r="G345" s="14">
        <f>IF($F345="","",IF($B345&gt;=SUMIFS(Firm_Info!$F$2:$F$11,Firm_Info!$D$2:$D$11,$F345,Firm_Info!$C$2:$C$11,"Treated"),1,0))</f>
        <v>1</v>
      </c>
      <c r="H345" s="14">
        <f t="shared" si="11"/>
        <v>1</v>
      </c>
      <c r="I345" s="14">
        <f>IF($F345="","",MOD(ROW()-2,624)-INDEX(Parallel_Trends!$F$5:$F$14,MATCH($A345,Parallel_Trends!$A$5:$A$14,0)))</f>
        <v>72</v>
      </c>
    </row>
    <row r="346" spans="1:9" x14ac:dyDescent="0.45">
      <c r="A346" t="s">
        <v>8</v>
      </c>
      <c r="B346" s="1">
        <f>Raw_Prices!A347</f>
        <v>45428</v>
      </c>
      <c r="C346" s="12">
        <f>Raw_Prices!E347</f>
        <v>473.23</v>
      </c>
      <c r="D346" s="13">
        <f t="shared" si="10"/>
        <v>-1.7257133363791199E-2</v>
      </c>
      <c r="E346" s="14">
        <f>IF(_xlfn.XLOOKUP($A346,Firm_Info!$A$2:$A$12,Firm_Info!$C$2:$C$12)="Treated",1,IF(_xlfn.XLOOKUP($A346,Firm_Info!$A$2:$A$12,Firm_Info!$C$2:$C$12)="Control",0,""))</f>
        <v>1</v>
      </c>
      <c r="F346" s="14">
        <f>IFERROR(_xlfn.XLOOKUP($A346,Firm_Info!$A$2:$A$11,Firm_Info!$D$2:$D$11),"")</f>
        <v>1</v>
      </c>
      <c r="G346" s="14">
        <f>IF($F346="","",IF($B346&gt;=SUMIFS(Firm_Info!$F$2:$F$11,Firm_Info!$D$2:$D$11,$F346,Firm_Info!$C$2:$C$11,"Treated"),1,0))</f>
        <v>1</v>
      </c>
      <c r="H346" s="14">
        <f t="shared" si="11"/>
        <v>1</v>
      </c>
      <c r="I346" s="14">
        <f>IF($F346="","",MOD(ROW()-2,624)-INDEX(Parallel_Trends!$F$5:$F$14,MATCH($A346,Parallel_Trends!$A$5:$A$14,0)))</f>
        <v>73</v>
      </c>
    </row>
    <row r="347" spans="1:9" x14ac:dyDescent="0.45">
      <c r="A347" t="s">
        <v>8</v>
      </c>
      <c r="B347" s="1">
        <f>Raw_Prices!A348</f>
        <v>45429</v>
      </c>
      <c r="C347" s="12">
        <f>Raw_Prices!E348</f>
        <v>471.91</v>
      </c>
      <c r="D347" s="13">
        <f t="shared" si="10"/>
        <v>-2.789341335080131E-3</v>
      </c>
      <c r="E347" s="14">
        <f>IF(_xlfn.XLOOKUP($A347,Firm_Info!$A$2:$A$12,Firm_Info!$C$2:$C$12)="Treated",1,IF(_xlfn.XLOOKUP($A347,Firm_Info!$A$2:$A$12,Firm_Info!$C$2:$C$12)="Control",0,""))</f>
        <v>1</v>
      </c>
      <c r="F347" s="14">
        <f>IFERROR(_xlfn.XLOOKUP($A347,Firm_Info!$A$2:$A$11,Firm_Info!$D$2:$D$11),"")</f>
        <v>1</v>
      </c>
      <c r="G347" s="14">
        <f>IF($F347="","",IF($B347&gt;=SUMIFS(Firm_Info!$F$2:$F$11,Firm_Info!$D$2:$D$11,$F347,Firm_Info!$C$2:$C$11,"Treated"),1,0))</f>
        <v>1</v>
      </c>
      <c r="H347" s="14">
        <f t="shared" si="11"/>
        <v>1</v>
      </c>
      <c r="I347" s="14">
        <f>IF($F347="","",MOD(ROW()-2,624)-INDEX(Parallel_Trends!$F$5:$F$14,MATCH($A347,Parallel_Trends!$A$5:$A$14,0)))</f>
        <v>74</v>
      </c>
    </row>
    <row r="348" spans="1:9" x14ac:dyDescent="0.45">
      <c r="A348" t="s">
        <v>8</v>
      </c>
      <c r="B348" s="1">
        <f>Raw_Prices!A349</f>
        <v>45432</v>
      </c>
      <c r="C348" s="12">
        <f>Raw_Prices!E349</f>
        <v>468.84</v>
      </c>
      <c r="D348" s="13">
        <f t="shared" si="10"/>
        <v>-6.5054777393995789E-3</v>
      </c>
      <c r="E348" s="14">
        <f>IF(_xlfn.XLOOKUP($A348,Firm_Info!$A$2:$A$12,Firm_Info!$C$2:$C$12)="Treated",1,IF(_xlfn.XLOOKUP($A348,Firm_Info!$A$2:$A$12,Firm_Info!$C$2:$C$12)="Control",0,""))</f>
        <v>1</v>
      </c>
      <c r="F348" s="14">
        <f>IFERROR(_xlfn.XLOOKUP($A348,Firm_Info!$A$2:$A$11,Firm_Info!$D$2:$D$11),"")</f>
        <v>1</v>
      </c>
      <c r="G348" s="14">
        <f>IF($F348="","",IF($B348&gt;=SUMIFS(Firm_Info!$F$2:$F$11,Firm_Info!$D$2:$D$11,$F348,Firm_Info!$C$2:$C$11,"Treated"),1,0))</f>
        <v>1</v>
      </c>
      <c r="H348" s="14">
        <f t="shared" si="11"/>
        <v>1</v>
      </c>
      <c r="I348" s="14">
        <f>IF($F348="","",MOD(ROW()-2,624)-INDEX(Parallel_Trends!$F$5:$F$14,MATCH($A348,Parallel_Trends!$A$5:$A$14,0)))</f>
        <v>75</v>
      </c>
    </row>
    <row r="349" spans="1:9" x14ac:dyDescent="0.45">
      <c r="A349" t="s">
        <v>8</v>
      </c>
      <c r="B349" s="1">
        <f>Raw_Prices!A350</f>
        <v>45433</v>
      </c>
      <c r="C349" s="12">
        <f>Raw_Prices!E350</f>
        <v>464.63</v>
      </c>
      <c r="D349" s="13">
        <f t="shared" si="10"/>
        <v>-8.9796092483576118E-3</v>
      </c>
      <c r="E349" s="14">
        <f>IF(_xlfn.XLOOKUP($A349,Firm_Info!$A$2:$A$12,Firm_Info!$C$2:$C$12)="Treated",1,IF(_xlfn.XLOOKUP($A349,Firm_Info!$A$2:$A$12,Firm_Info!$C$2:$C$12)="Control",0,""))</f>
        <v>1</v>
      </c>
      <c r="F349" s="14">
        <f>IFERROR(_xlfn.XLOOKUP($A349,Firm_Info!$A$2:$A$11,Firm_Info!$D$2:$D$11),"")</f>
        <v>1</v>
      </c>
      <c r="G349" s="14">
        <f>IF($F349="","",IF($B349&gt;=SUMIFS(Firm_Info!$F$2:$F$11,Firm_Info!$D$2:$D$11,$F349,Firm_Info!$C$2:$C$11,"Treated"),1,0))</f>
        <v>1</v>
      </c>
      <c r="H349" s="14">
        <f t="shared" si="11"/>
        <v>1</v>
      </c>
      <c r="I349" s="14">
        <f>IF($F349="","",MOD(ROW()-2,624)-INDEX(Parallel_Trends!$F$5:$F$14,MATCH($A349,Parallel_Trends!$A$5:$A$14,0)))</f>
        <v>76</v>
      </c>
    </row>
    <row r="350" spans="1:9" x14ac:dyDescent="0.45">
      <c r="A350" t="s">
        <v>8</v>
      </c>
      <c r="B350" s="1">
        <f>Raw_Prices!A351</f>
        <v>45434</v>
      </c>
      <c r="C350" s="12">
        <f>Raw_Prices!E351</f>
        <v>467.78</v>
      </c>
      <c r="D350" s="13">
        <f t="shared" si="10"/>
        <v>6.7795880593159996E-3</v>
      </c>
      <c r="E350" s="14">
        <f>IF(_xlfn.XLOOKUP($A350,Firm_Info!$A$2:$A$12,Firm_Info!$C$2:$C$12)="Treated",1,IF(_xlfn.XLOOKUP($A350,Firm_Info!$A$2:$A$12,Firm_Info!$C$2:$C$12)="Control",0,""))</f>
        <v>1</v>
      </c>
      <c r="F350" s="14">
        <f>IFERROR(_xlfn.XLOOKUP($A350,Firm_Info!$A$2:$A$11,Firm_Info!$D$2:$D$11),"")</f>
        <v>1</v>
      </c>
      <c r="G350" s="14">
        <f>IF($F350="","",IF($B350&gt;=SUMIFS(Firm_Info!$F$2:$F$11,Firm_Info!$D$2:$D$11,$F350,Firm_Info!$C$2:$C$11,"Treated"),1,0))</f>
        <v>1</v>
      </c>
      <c r="H350" s="14">
        <f t="shared" si="11"/>
        <v>1</v>
      </c>
      <c r="I350" s="14">
        <f>IF($F350="","",MOD(ROW()-2,624)-INDEX(Parallel_Trends!$F$5:$F$14,MATCH($A350,Parallel_Trends!$A$5:$A$14,0)))</f>
        <v>77</v>
      </c>
    </row>
    <row r="351" spans="1:9" x14ac:dyDescent="0.45">
      <c r="A351" t="s">
        <v>8</v>
      </c>
      <c r="B351" s="1">
        <f>Raw_Prices!A352</f>
        <v>45435</v>
      </c>
      <c r="C351" s="12">
        <f>Raw_Prices!E352</f>
        <v>465.78</v>
      </c>
      <c r="D351" s="13">
        <f t="shared" si="10"/>
        <v>-4.2755141305742539E-3</v>
      </c>
      <c r="E351" s="14">
        <f>IF(_xlfn.XLOOKUP($A351,Firm_Info!$A$2:$A$12,Firm_Info!$C$2:$C$12)="Treated",1,IF(_xlfn.XLOOKUP($A351,Firm_Info!$A$2:$A$12,Firm_Info!$C$2:$C$12)="Control",0,""))</f>
        <v>1</v>
      </c>
      <c r="F351" s="14">
        <f>IFERROR(_xlfn.XLOOKUP($A351,Firm_Info!$A$2:$A$11,Firm_Info!$D$2:$D$11),"")</f>
        <v>1</v>
      </c>
      <c r="G351" s="14">
        <f>IF($F351="","",IF($B351&gt;=SUMIFS(Firm_Info!$F$2:$F$11,Firm_Info!$D$2:$D$11,$F351,Firm_Info!$C$2:$C$11,"Treated"),1,0))</f>
        <v>1</v>
      </c>
      <c r="H351" s="14">
        <f t="shared" si="11"/>
        <v>1</v>
      </c>
      <c r="I351" s="14">
        <f>IF($F351="","",MOD(ROW()-2,624)-INDEX(Parallel_Trends!$F$5:$F$14,MATCH($A351,Parallel_Trends!$A$5:$A$14,0)))</f>
        <v>78</v>
      </c>
    </row>
    <row r="352" spans="1:9" x14ac:dyDescent="0.45">
      <c r="A352" t="s">
        <v>8</v>
      </c>
      <c r="B352" s="1">
        <f>Raw_Prices!A353</f>
        <v>45436</v>
      </c>
      <c r="C352" s="12">
        <f>Raw_Prices!E353</f>
        <v>478.22</v>
      </c>
      <c r="D352" s="13">
        <f t="shared" si="10"/>
        <v>2.6707887844046763E-2</v>
      </c>
      <c r="E352" s="14">
        <f>IF(_xlfn.XLOOKUP($A352,Firm_Info!$A$2:$A$12,Firm_Info!$C$2:$C$12)="Treated",1,IF(_xlfn.XLOOKUP($A352,Firm_Info!$A$2:$A$12,Firm_Info!$C$2:$C$12)="Control",0,""))</f>
        <v>1</v>
      </c>
      <c r="F352" s="14">
        <f>IFERROR(_xlfn.XLOOKUP($A352,Firm_Info!$A$2:$A$11,Firm_Info!$D$2:$D$11),"")</f>
        <v>1</v>
      </c>
      <c r="G352" s="14">
        <f>IF($F352="","",IF($B352&gt;=SUMIFS(Firm_Info!$F$2:$F$11,Firm_Info!$D$2:$D$11,$F352,Firm_Info!$C$2:$C$11,"Treated"),1,0))</f>
        <v>1</v>
      </c>
      <c r="H352" s="14">
        <f t="shared" si="11"/>
        <v>1</v>
      </c>
      <c r="I352" s="14">
        <f>IF($F352="","",MOD(ROW()-2,624)-INDEX(Parallel_Trends!$F$5:$F$14,MATCH($A352,Parallel_Trends!$A$5:$A$14,0)))</f>
        <v>79</v>
      </c>
    </row>
    <row r="353" spans="1:9" x14ac:dyDescent="0.45">
      <c r="A353" t="s">
        <v>8</v>
      </c>
      <c r="B353" s="1">
        <f>Raw_Prices!A354</f>
        <v>45440</v>
      </c>
      <c r="C353" s="12">
        <f>Raw_Prices!E354</f>
        <v>479.92</v>
      </c>
      <c r="D353" s="13">
        <f t="shared" si="10"/>
        <v>3.554849232570767E-3</v>
      </c>
      <c r="E353" s="14">
        <f>IF(_xlfn.XLOOKUP($A353,Firm_Info!$A$2:$A$12,Firm_Info!$C$2:$C$12)="Treated",1,IF(_xlfn.XLOOKUP($A353,Firm_Info!$A$2:$A$12,Firm_Info!$C$2:$C$12)="Control",0,""))</f>
        <v>1</v>
      </c>
      <c r="F353" s="14">
        <f>IFERROR(_xlfn.XLOOKUP($A353,Firm_Info!$A$2:$A$11,Firm_Info!$D$2:$D$11),"")</f>
        <v>1</v>
      </c>
      <c r="G353" s="14">
        <f>IF($F353="","",IF($B353&gt;=SUMIFS(Firm_Info!$F$2:$F$11,Firm_Info!$D$2:$D$11,$F353,Firm_Info!$C$2:$C$11,"Treated"),1,0))</f>
        <v>1</v>
      </c>
      <c r="H353" s="14">
        <f t="shared" si="11"/>
        <v>1</v>
      </c>
      <c r="I353" s="14">
        <f>IF($F353="","",MOD(ROW()-2,624)-INDEX(Parallel_Trends!$F$5:$F$14,MATCH($A353,Parallel_Trends!$A$5:$A$14,0)))</f>
        <v>80</v>
      </c>
    </row>
    <row r="354" spans="1:9" x14ac:dyDescent="0.45">
      <c r="A354" t="s">
        <v>8</v>
      </c>
      <c r="B354" s="1">
        <f>Raw_Prices!A355</f>
        <v>45441</v>
      </c>
      <c r="C354" s="12">
        <f>Raw_Prices!E355</f>
        <v>474.36</v>
      </c>
      <c r="D354" s="13">
        <f t="shared" si="10"/>
        <v>-1.1585264210701829E-2</v>
      </c>
      <c r="E354" s="14">
        <f>IF(_xlfn.XLOOKUP($A354,Firm_Info!$A$2:$A$12,Firm_Info!$C$2:$C$12)="Treated",1,IF(_xlfn.XLOOKUP($A354,Firm_Info!$A$2:$A$12,Firm_Info!$C$2:$C$12)="Control",0,""))</f>
        <v>1</v>
      </c>
      <c r="F354" s="14">
        <f>IFERROR(_xlfn.XLOOKUP($A354,Firm_Info!$A$2:$A$11,Firm_Info!$D$2:$D$11),"")</f>
        <v>1</v>
      </c>
      <c r="G354" s="14">
        <f>IF($F354="","",IF($B354&gt;=SUMIFS(Firm_Info!$F$2:$F$11,Firm_Info!$D$2:$D$11,$F354,Firm_Info!$C$2:$C$11,"Treated"),1,0))</f>
        <v>1</v>
      </c>
      <c r="H354" s="14">
        <f t="shared" si="11"/>
        <v>1</v>
      </c>
      <c r="I354" s="14">
        <f>IF($F354="","",MOD(ROW()-2,624)-INDEX(Parallel_Trends!$F$5:$F$14,MATCH($A354,Parallel_Trends!$A$5:$A$14,0)))</f>
        <v>81</v>
      </c>
    </row>
    <row r="355" spans="1:9" x14ac:dyDescent="0.45">
      <c r="A355" t="s">
        <v>8</v>
      </c>
      <c r="B355" s="1">
        <f>Raw_Prices!A356</f>
        <v>45442</v>
      </c>
      <c r="C355" s="12">
        <f>Raw_Prices!E356</f>
        <v>467.05</v>
      </c>
      <c r="D355" s="13">
        <f t="shared" si="10"/>
        <v>-1.5410236950838985E-2</v>
      </c>
      <c r="E355" s="14">
        <f>IF(_xlfn.XLOOKUP($A355,Firm_Info!$A$2:$A$12,Firm_Info!$C$2:$C$12)="Treated",1,IF(_xlfn.XLOOKUP($A355,Firm_Info!$A$2:$A$12,Firm_Info!$C$2:$C$12)="Control",0,""))</f>
        <v>1</v>
      </c>
      <c r="F355" s="14">
        <f>IFERROR(_xlfn.XLOOKUP($A355,Firm_Info!$A$2:$A$11,Firm_Info!$D$2:$D$11),"")</f>
        <v>1</v>
      </c>
      <c r="G355" s="14">
        <f>IF($F355="","",IF($B355&gt;=SUMIFS(Firm_Info!$F$2:$F$11,Firm_Info!$D$2:$D$11,$F355,Firm_Info!$C$2:$C$11,"Treated"),1,0))</f>
        <v>1</v>
      </c>
      <c r="H355" s="14">
        <f t="shared" si="11"/>
        <v>1</v>
      </c>
      <c r="I355" s="14">
        <f>IF($F355="","",MOD(ROW()-2,624)-INDEX(Parallel_Trends!$F$5:$F$14,MATCH($A355,Parallel_Trends!$A$5:$A$14,0)))</f>
        <v>82</v>
      </c>
    </row>
    <row r="356" spans="1:9" x14ac:dyDescent="0.45">
      <c r="A356" t="s">
        <v>8</v>
      </c>
      <c r="B356" s="1">
        <f>Raw_Prices!A357</f>
        <v>45443</v>
      </c>
      <c r="C356" s="12">
        <f>Raw_Prices!E357</f>
        <v>466.83</v>
      </c>
      <c r="D356" s="13">
        <f t="shared" si="10"/>
        <v>-4.7104164436362339E-4</v>
      </c>
      <c r="E356" s="14">
        <f>IF(_xlfn.XLOOKUP($A356,Firm_Info!$A$2:$A$12,Firm_Info!$C$2:$C$12)="Treated",1,IF(_xlfn.XLOOKUP($A356,Firm_Info!$A$2:$A$12,Firm_Info!$C$2:$C$12)="Control",0,""))</f>
        <v>1</v>
      </c>
      <c r="F356" s="14">
        <f>IFERROR(_xlfn.XLOOKUP($A356,Firm_Info!$A$2:$A$11,Firm_Info!$D$2:$D$11),"")</f>
        <v>1</v>
      </c>
      <c r="G356" s="14">
        <f>IF($F356="","",IF($B356&gt;=SUMIFS(Firm_Info!$F$2:$F$11,Firm_Info!$D$2:$D$11,$F356,Firm_Info!$C$2:$C$11,"Treated"),1,0))</f>
        <v>1</v>
      </c>
      <c r="H356" s="14">
        <f t="shared" si="11"/>
        <v>1</v>
      </c>
      <c r="I356" s="14">
        <f>IF($F356="","",MOD(ROW()-2,624)-INDEX(Parallel_Trends!$F$5:$F$14,MATCH($A356,Parallel_Trends!$A$5:$A$14,0)))</f>
        <v>83</v>
      </c>
    </row>
    <row r="357" spans="1:9" x14ac:dyDescent="0.45">
      <c r="A357" t="s">
        <v>8</v>
      </c>
      <c r="B357" s="1">
        <f>Raw_Prices!A358</f>
        <v>45446</v>
      </c>
      <c r="C357" s="12">
        <f>Raw_Prices!E358</f>
        <v>477.49</v>
      </c>
      <c r="D357" s="13">
        <f t="shared" si="10"/>
        <v>2.2834864940128208E-2</v>
      </c>
      <c r="E357" s="14">
        <f>IF(_xlfn.XLOOKUP($A357,Firm_Info!$A$2:$A$12,Firm_Info!$C$2:$C$12)="Treated",1,IF(_xlfn.XLOOKUP($A357,Firm_Info!$A$2:$A$12,Firm_Info!$C$2:$C$12)="Control",0,""))</f>
        <v>1</v>
      </c>
      <c r="F357" s="14">
        <f>IFERROR(_xlfn.XLOOKUP($A357,Firm_Info!$A$2:$A$11,Firm_Info!$D$2:$D$11),"")</f>
        <v>1</v>
      </c>
      <c r="G357" s="14">
        <f>IF($F357="","",IF($B357&gt;=SUMIFS(Firm_Info!$F$2:$F$11,Firm_Info!$D$2:$D$11,$F357,Firm_Info!$C$2:$C$11,"Treated"),1,0))</f>
        <v>1</v>
      </c>
      <c r="H357" s="14">
        <f t="shared" si="11"/>
        <v>1</v>
      </c>
      <c r="I357" s="14">
        <f>IF($F357="","",MOD(ROW()-2,624)-INDEX(Parallel_Trends!$F$5:$F$14,MATCH($A357,Parallel_Trends!$A$5:$A$14,0)))</f>
        <v>84</v>
      </c>
    </row>
    <row r="358" spans="1:9" x14ac:dyDescent="0.45">
      <c r="A358" t="s">
        <v>8</v>
      </c>
      <c r="B358" s="1">
        <f>Raw_Prices!A359</f>
        <v>45447</v>
      </c>
      <c r="C358" s="12">
        <f>Raw_Prices!E359</f>
        <v>476.99</v>
      </c>
      <c r="D358" s="13">
        <f t="shared" si="10"/>
        <v>-1.0471423485308717E-3</v>
      </c>
      <c r="E358" s="14">
        <f>IF(_xlfn.XLOOKUP($A358,Firm_Info!$A$2:$A$12,Firm_Info!$C$2:$C$12)="Treated",1,IF(_xlfn.XLOOKUP($A358,Firm_Info!$A$2:$A$12,Firm_Info!$C$2:$C$12)="Control",0,""))</f>
        <v>1</v>
      </c>
      <c r="F358" s="14">
        <f>IFERROR(_xlfn.XLOOKUP($A358,Firm_Info!$A$2:$A$11,Firm_Info!$D$2:$D$11),"")</f>
        <v>1</v>
      </c>
      <c r="G358" s="14">
        <f>IF($F358="","",IF($B358&gt;=SUMIFS(Firm_Info!$F$2:$F$11,Firm_Info!$D$2:$D$11,$F358,Firm_Info!$C$2:$C$11,"Treated"),1,0))</f>
        <v>1</v>
      </c>
      <c r="H358" s="14">
        <f t="shared" si="11"/>
        <v>1</v>
      </c>
      <c r="I358" s="14">
        <f>IF($F358="","",MOD(ROW()-2,624)-INDEX(Parallel_Trends!$F$5:$F$14,MATCH($A358,Parallel_Trends!$A$5:$A$14,0)))</f>
        <v>85</v>
      </c>
    </row>
    <row r="359" spans="1:9" x14ac:dyDescent="0.45">
      <c r="A359" t="s">
        <v>8</v>
      </c>
      <c r="B359" s="1">
        <f>Raw_Prices!A360</f>
        <v>45448</v>
      </c>
      <c r="C359" s="12">
        <f>Raw_Prices!E360</f>
        <v>495.06</v>
      </c>
      <c r="D359" s="13">
        <f t="shared" si="10"/>
        <v>3.7883393781840358E-2</v>
      </c>
      <c r="E359" s="14">
        <f>IF(_xlfn.XLOOKUP($A359,Firm_Info!$A$2:$A$12,Firm_Info!$C$2:$C$12)="Treated",1,IF(_xlfn.XLOOKUP($A359,Firm_Info!$A$2:$A$12,Firm_Info!$C$2:$C$12)="Control",0,""))</f>
        <v>1</v>
      </c>
      <c r="F359" s="14">
        <f>IFERROR(_xlfn.XLOOKUP($A359,Firm_Info!$A$2:$A$11,Firm_Info!$D$2:$D$11),"")</f>
        <v>1</v>
      </c>
      <c r="G359" s="14">
        <f>IF($F359="","",IF($B359&gt;=SUMIFS(Firm_Info!$F$2:$F$11,Firm_Info!$D$2:$D$11,$F359,Firm_Info!$C$2:$C$11,"Treated"),1,0))</f>
        <v>1</v>
      </c>
      <c r="H359" s="14">
        <f t="shared" si="11"/>
        <v>1</v>
      </c>
      <c r="I359" s="14">
        <f>IF($F359="","",MOD(ROW()-2,624)-INDEX(Parallel_Trends!$F$5:$F$14,MATCH($A359,Parallel_Trends!$A$5:$A$14,0)))</f>
        <v>86</v>
      </c>
    </row>
    <row r="360" spans="1:9" x14ac:dyDescent="0.45">
      <c r="A360" t="s">
        <v>8</v>
      </c>
      <c r="B360" s="1">
        <f>Raw_Prices!A361</f>
        <v>45449</v>
      </c>
      <c r="C360" s="12">
        <f>Raw_Prices!E361</f>
        <v>493.76</v>
      </c>
      <c r="D360" s="13">
        <f t="shared" si="10"/>
        <v>-2.625944329980201E-3</v>
      </c>
      <c r="E360" s="14">
        <f>IF(_xlfn.XLOOKUP($A360,Firm_Info!$A$2:$A$12,Firm_Info!$C$2:$C$12)="Treated",1,IF(_xlfn.XLOOKUP($A360,Firm_Info!$A$2:$A$12,Firm_Info!$C$2:$C$12)="Control",0,""))</f>
        <v>1</v>
      </c>
      <c r="F360" s="14">
        <f>IFERROR(_xlfn.XLOOKUP($A360,Firm_Info!$A$2:$A$11,Firm_Info!$D$2:$D$11),"")</f>
        <v>1</v>
      </c>
      <c r="G360" s="14">
        <f>IF($F360="","",IF($B360&gt;=SUMIFS(Firm_Info!$F$2:$F$11,Firm_Info!$D$2:$D$11,$F360,Firm_Info!$C$2:$C$11,"Treated"),1,0))</f>
        <v>1</v>
      </c>
      <c r="H360" s="14">
        <f t="shared" si="11"/>
        <v>1</v>
      </c>
      <c r="I360" s="14">
        <f>IF($F360="","",MOD(ROW()-2,624)-INDEX(Parallel_Trends!$F$5:$F$14,MATCH($A360,Parallel_Trends!$A$5:$A$14,0)))</f>
        <v>87</v>
      </c>
    </row>
    <row r="361" spans="1:9" x14ac:dyDescent="0.45">
      <c r="A361" t="s">
        <v>8</v>
      </c>
      <c r="B361" s="1">
        <f>Raw_Prices!A362</f>
        <v>45450</v>
      </c>
      <c r="C361" s="12">
        <f>Raw_Prices!E362</f>
        <v>492.96</v>
      </c>
      <c r="D361" s="13">
        <f t="shared" si="10"/>
        <v>-1.6202203499676715E-3</v>
      </c>
      <c r="E361" s="14">
        <f>IF(_xlfn.XLOOKUP($A361,Firm_Info!$A$2:$A$12,Firm_Info!$C$2:$C$12)="Treated",1,IF(_xlfn.XLOOKUP($A361,Firm_Info!$A$2:$A$12,Firm_Info!$C$2:$C$12)="Control",0,""))</f>
        <v>1</v>
      </c>
      <c r="F361" s="14">
        <f>IFERROR(_xlfn.XLOOKUP($A361,Firm_Info!$A$2:$A$11,Firm_Info!$D$2:$D$11),"")</f>
        <v>1</v>
      </c>
      <c r="G361" s="14">
        <f>IF($F361="","",IF($B361&gt;=SUMIFS(Firm_Info!$F$2:$F$11,Firm_Info!$D$2:$D$11,$F361,Firm_Info!$C$2:$C$11,"Treated"),1,0))</f>
        <v>1</v>
      </c>
      <c r="H361" s="14">
        <f t="shared" si="11"/>
        <v>1</v>
      </c>
      <c r="I361" s="14">
        <f>IF($F361="","",MOD(ROW()-2,624)-INDEX(Parallel_Trends!$F$5:$F$14,MATCH($A361,Parallel_Trends!$A$5:$A$14,0)))</f>
        <v>88</v>
      </c>
    </row>
    <row r="362" spans="1:9" x14ac:dyDescent="0.45">
      <c r="A362" t="s">
        <v>8</v>
      </c>
      <c r="B362" s="1">
        <f>Raw_Prices!A363</f>
        <v>45453</v>
      </c>
      <c r="C362" s="12">
        <f>Raw_Prices!E363</f>
        <v>502.6</v>
      </c>
      <c r="D362" s="13">
        <f t="shared" si="10"/>
        <v>1.955533917559249E-2</v>
      </c>
      <c r="E362" s="14">
        <f>IF(_xlfn.XLOOKUP($A362,Firm_Info!$A$2:$A$12,Firm_Info!$C$2:$C$12)="Treated",1,IF(_xlfn.XLOOKUP($A362,Firm_Info!$A$2:$A$12,Firm_Info!$C$2:$C$12)="Control",0,""))</f>
        <v>1</v>
      </c>
      <c r="F362" s="14">
        <f>IFERROR(_xlfn.XLOOKUP($A362,Firm_Info!$A$2:$A$11,Firm_Info!$D$2:$D$11),"")</f>
        <v>1</v>
      </c>
      <c r="G362" s="14">
        <f>IF($F362="","",IF($B362&gt;=SUMIFS(Firm_Info!$F$2:$F$11,Firm_Info!$D$2:$D$11,$F362,Firm_Info!$C$2:$C$11,"Treated"),1,0))</f>
        <v>1</v>
      </c>
      <c r="H362" s="14">
        <f t="shared" si="11"/>
        <v>1</v>
      </c>
      <c r="I362" s="14">
        <f>IF($F362="","",MOD(ROW()-2,624)-INDEX(Parallel_Trends!$F$5:$F$14,MATCH($A362,Parallel_Trends!$A$5:$A$14,0)))</f>
        <v>89</v>
      </c>
    </row>
    <row r="363" spans="1:9" x14ac:dyDescent="0.45">
      <c r="A363" t="s">
        <v>8</v>
      </c>
      <c r="B363" s="1">
        <f>Raw_Prices!A364</f>
        <v>45454</v>
      </c>
      <c r="C363" s="12">
        <f>Raw_Prices!E364</f>
        <v>507.47</v>
      </c>
      <c r="D363" s="13">
        <f t="shared" si="10"/>
        <v>9.6896140071627279E-3</v>
      </c>
      <c r="E363" s="14">
        <f>IF(_xlfn.XLOOKUP($A363,Firm_Info!$A$2:$A$12,Firm_Info!$C$2:$C$12)="Treated",1,IF(_xlfn.XLOOKUP($A363,Firm_Info!$A$2:$A$12,Firm_Info!$C$2:$C$12)="Control",0,""))</f>
        <v>1</v>
      </c>
      <c r="F363" s="14">
        <f>IFERROR(_xlfn.XLOOKUP($A363,Firm_Info!$A$2:$A$11,Firm_Info!$D$2:$D$11),"")</f>
        <v>1</v>
      </c>
      <c r="G363" s="14">
        <f>IF($F363="","",IF($B363&gt;=SUMIFS(Firm_Info!$F$2:$F$11,Firm_Info!$D$2:$D$11,$F363,Firm_Info!$C$2:$C$11,"Treated"),1,0))</f>
        <v>1</v>
      </c>
      <c r="H363" s="14">
        <f t="shared" si="11"/>
        <v>1</v>
      </c>
      <c r="I363" s="14">
        <f>IF($F363="","",MOD(ROW()-2,624)-INDEX(Parallel_Trends!$F$5:$F$14,MATCH($A363,Parallel_Trends!$A$5:$A$14,0)))</f>
        <v>90</v>
      </c>
    </row>
    <row r="364" spans="1:9" x14ac:dyDescent="0.45">
      <c r="A364" t="s">
        <v>8</v>
      </c>
      <c r="B364" s="1">
        <f>Raw_Prices!A365</f>
        <v>45455</v>
      </c>
      <c r="C364" s="12">
        <f>Raw_Prices!E365</f>
        <v>508.84</v>
      </c>
      <c r="D364" s="13">
        <f t="shared" si="10"/>
        <v>2.6996669753875935E-3</v>
      </c>
      <c r="E364" s="14">
        <f>IF(_xlfn.XLOOKUP($A364,Firm_Info!$A$2:$A$12,Firm_Info!$C$2:$C$12)="Treated",1,IF(_xlfn.XLOOKUP($A364,Firm_Info!$A$2:$A$12,Firm_Info!$C$2:$C$12)="Control",0,""))</f>
        <v>1</v>
      </c>
      <c r="F364" s="14">
        <f>IFERROR(_xlfn.XLOOKUP($A364,Firm_Info!$A$2:$A$11,Firm_Info!$D$2:$D$11),"")</f>
        <v>1</v>
      </c>
      <c r="G364" s="14">
        <f>IF($F364="","",IF($B364&gt;=SUMIFS(Firm_Info!$F$2:$F$11,Firm_Info!$D$2:$D$11,$F364,Firm_Info!$C$2:$C$11,"Treated"),1,0))</f>
        <v>1</v>
      </c>
      <c r="H364" s="14">
        <f t="shared" si="11"/>
        <v>1</v>
      </c>
      <c r="I364" s="14">
        <f>IF($F364="","",MOD(ROW()-2,624)-INDEX(Parallel_Trends!$F$5:$F$14,MATCH($A364,Parallel_Trends!$A$5:$A$14,0)))</f>
        <v>91</v>
      </c>
    </row>
    <row r="365" spans="1:9" x14ac:dyDescent="0.45">
      <c r="A365" t="s">
        <v>8</v>
      </c>
      <c r="B365" s="1">
        <f>Raw_Prices!A366</f>
        <v>45456</v>
      </c>
      <c r="C365" s="12">
        <f>Raw_Prices!E366</f>
        <v>504.1</v>
      </c>
      <c r="D365" s="13">
        <f t="shared" si="10"/>
        <v>-9.3153054005187252E-3</v>
      </c>
      <c r="E365" s="14">
        <f>IF(_xlfn.XLOOKUP($A365,Firm_Info!$A$2:$A$12,Firm_Info!$C$2:$C$12)="Treated",1,IF(_xlfn.XLOOKUP($A365,Firm_Info!$A$2:$A$12,Firm_Info!$C$2:$C$12)="Control",0,""))</f>
        <v>1</v>
      </c>
      <c r="F365" s="14">
        <f>IFERROR(_xlfn.XLOOKUP($A365,Firm_Info!$A$2:$A$11,Firm_Info!$D$2:$D$11),"")</f>
        <v>1</v>
      </c>
      <c r="G365" s="14">
        <f>IF($F365="","",IF($B365&gt;=SUMIFS(Firm_Info!$F$2:$F$11,Firm_Info!$D$2:$D$11,$F365,Firm_Info!$C$2:$C$11,"Treated"),1,0))</f>
        <v>1</v>
      </c>
      <c r="H365" s="14">
        <f t="shared" si="11"/>
        <v>1</v>
      </c>
      <c r="I365" s="14">
        <f>IF($F365="","",MOD(ROW()-2,624)-INDEX(Parallel_Trends!$F$5:$F$14,MATCH($A365,Parallel_Trends!$A$5:$A$14,0)))</f>
        <v>92</v>
      </c>
    </row>
    <row r="366" spans="1:9" x14ac:dyDescent="0.45">
      <c r="A366" t="s">
        <v>8</v>
      </c>
      <c r="B366" s="1">
        <f>Raw_Prices!A367</f>
        <v>45457</v>
      </c>
      <c r="C366" s="12">
        <f>Raw_Prices!E367</f>
        <v>504.16</v>
      </c>
      <c r="D366" s="13">
        <f t="shared" si="10"/>
        <v>1.1902400317387318E-4</v>
      </c>
      <c r="E366" s="14">
        <f>IF(_xlfn.XLOOKUP($A366,Firm_Info!$A$2:$A$12,Firm_Info!$C$2:$C$12)="Treated",1,IF(_xlfn.XLOOKUP($A366,Firm_Info!$A$2:$A$12,Firm_Info!$C$2:$C$12)="Control",0,""))</f>
        <v>1</v>
      </c>
      <c r="F366" s="14">
        <f>IFERROR(_xlfn.XLOOKUP($A366,Firm_Info!$A$2:$A$11,Firm_Info!$D$2:$D$11),"")</f>
        <v>1</v>
      </c>
      <c r="G366" s="14">
        <f>IF($F366="","",IF($B366&gt;=SUMIFS(Firm_Info!$F$2:$F$11,Firm_Info!$D$2:$D$11,$F366,Firm_Info!$C$2:$C$11,"Treated"),1,0))</f>
        <v>1</v>
      </c>
      <c r="H366" s="14">
        <f t="shared" si="11"/>
        <v>1</v>
      </c>
      <c r="I366" s="14">
        <f>IF($F366="","",MOD(ROW()-2,624)-INDEX(Parallel_Trends!$F$5:$F$14,MATCH($A366,Parallel_Trends!$A$5:$A$14,0)))</f>
        <v>93</v>
      </c>
    </row>
    <row r="367" spans="1:9" x14ac:dyDescent="0.45">
      <c r="A367" t="s">
        <v>8</v>
      </c>
      <c r="B367" s="1">
        <f>Raw_Prices!A368</f>
        <v>45460</v>
      </c>
      <c r="C367" s="12">
        <f>Raw_Prices!E368</f>
        <v>506.63</v>
      </c>
      <c r="D367" s="13">
        <f t="shared" si="10"/>
        <v>4.8992383370358716E-3</v>
      </c>
      <c r="E367" s="14">
        <f>IF(_xlfn.XLOOKUP($A367,Firm_Info!$A$2:$A$12,Firm_Info!$C$2:$C$12)="Treated",1,IF(_xlfn.XLOOKUP($A367,Firm_Info!$A$2:$A$12,Firm_Info!$C$2:$C$12)="Control",0,""))</f>
        <v>1</v>
      </c>
      <c r="F367" s="14">
        <f>IFERROR(_xlfn.XLOOKUP($A367,Firm_Info!$A$2:$A$11,Firm_Info!$D$2:$D$11),"")</f>
        <v>1</v>
      </c>
      <c r="G367" s="14">
        <f>IF($F367="","",IF($B367&gt;=SUMIFS(Firm_Info!$F$2:$F$11,Firm_Info!$D$2:$D$11,$F367,Firm_Info!$C$2:$C$11,"Treated"),1,0))</f>
        <v>1</v>
      </c>
      <c r="H367" s="14">
        <f t="shared" si="11"/>
        <v>1</v>
      </c>
      <c r="I367" s="14">
        <f>IF($F367="","",MOD(ROW()-2,624)-INDEX(Parallel_Trends!$F$5:$F$14,MATCH($A367,Parallel_Trends!$A$5:$A$14,0)))</f>
        <v>94</v>
      </c>
    </row>
    <row r="368" spans="1:9" x14ac:dyDescent="0.45">
      <c r="A368" t="s">
        <v>8</v>
      </c>
      <c r="B368" s="1">
        <f>Raw_Prices!A369</f>
        <v>45461</v>
      </c>
      <c r="C368" s="12">
        <f>Raw_Prices!E369</f>
        <v>499.49</v>
      </c>
      <c r="D368" s="13">
        <f t="shared" si="10"/>
        <v>-1.4093125160373421E-2</v>
      </c>
      <c r="E368" s="14">
        <f>IF(_xlfn.XLOOKUP($A368,Firm_Info!$A$2:$A$12,Firm_Info!$C$2:$C$12)="Treated",1,IF(_xlfn.XLOOKUP($A368,Firm_Info!$A$2:$A$12,Firm_Info!$C$2:$C$12)="Control",0,""))</f>
        <v>1</v>
      </c>
      <c r="F368" s="14">
        <f>IFERROR(_xlfn.XLOOKUP($A368,Firm_Info!$A$2:$A$11,Firm_Info!$D$2:$D$11),"")</f>
        <v>1</v>
      </c>
      <c r="G368" s="14">
        <f>IF($F368="","",IF($B368&gt;=SUMIFS(Firm_Info!$F$2:$F$11,Firm_Info!$D$2:$D$11,$F368,Firm_Info!$C$2:$C$11,"Treated"),1,0))</f>
        <v>1</v>
      </c>
      <c r="H368" s="14">
        <f t="shared" si="11"/>
        <v>1</v>
      </c>
      <c r="I368" s="14">
        <f>IF($F368="","",MOD(ROW()-2,624)-INDEX(Parallel_Trends!$F$5:$F$14,MATCH($A368,Parallel_Trends!$A$5:$A$14,0)))</f>
        <v>95</v>
      </c>
    </row>
    <row r="369" spans="1:9" x14ac:dyDescent="0.45">
      <c r="A369" t="s">
        <v>8</v>
      </c>
      <c r="B369" s="1">
        <f>Raw_Prices!A370</f>
        <v>45463</v>
      </c>
      <c r="C369" s="12">
        <f>Raw_Prices!E370</f>
        <v>501.7</v>
      </c>
      <c r="D369" s="13">
        <f t="shared" si="10"/>
        <v>4.4245130032631863E-3</v>
      </c>
      <c r="E369" s="14">
        <f>IF(_xlfn.XLOOKUP($A369,Firm_Info!$A$2:$A$12,Firm_Info!$C$2:$C$12)="Treated",1,IF(_xlfn.XLOOKUP($A369,Firm_Info!$A$2:$A$12,Firm_Info!$C$2:$C$12)="Control",0,""))</f>
        <v>1</v>
      </c>
      <c r="F369" s="14">
        <f>IFERROR(_xlfn.XLOOKUP($A369,Firm_Info!$A$2:$A$11,Firm_Info!$D$2:$D$11),"")</f>
        <v>1</v>
      </c>
      <c r="G369" s="14">
        <f>IF($F369="","",IF($B369&gt;=SUMIFS(Firm_Info!$F$2:$F$11,Firm_Info!$D$2:$D$11,$F369,Firm_Info!$C$2:$C$11,"Treated"),1,0))</f>
        <v>1</v>
      </c>
      <c r="H369" s="14">
        <f t="shared" si="11"/>
        <v>1</v>
      </c>
      <c r="I369" s="14">
        <f>IF($F369="","",MOD(ROW()-2,624)-INDEX(Parallel_Trends!$F$5:$F$14,MATCH($A369,Parallel_Trends!$A$5:$A$14,0)))</f>
        <v>96</v>
      </c>
    </row>
    <row r="370" spans="1:9" x14ac:dyDescent="0.45">
      <c r="A370" t="s">
        <v>8</v>
      </c>
      <c r="B370" s="1">
        <f>Raw_Prices!A371</f>
        <v>45464</v>
      </c>
      <c r="C370" s="12">
        <f>Raw_Prices!E371</f>
        <v>494.78</v>
      </c>
      <c r="D370" s="13">
        <f t="shared" si="10"/>
        <v>-1.379310344827589E-2</v>
      </c>
      <c r="E370" s="14">
        <f>IF(_xlfn.XLOOKUP($A370,Firm_Info!$A$2:$A$12,Firm_Info!$C$2:$C$12)="Treated",1,IF(_xlfn.XLOOKUP($A370,Firm_Info!$A$2:$A$12,Firm_Info!$C$2:$C$12)="Control",0,""))</f>
        <v>1</v>
      </c>
      <c r="F370" s="14">
        <f>IFERROR(_xlfn.XLOOKUP($A370,Firm_Info!$A$2:$A$11,Firm_Info!$D$2:$D$11),"")</f>
        <v>1</v>
      </c>
      <c r="G370" s="14">
        <f>IF($F370="","",IF($B370&gt;=SUMIFS(Firm_Info!$F$2:$F$11,Firm_Info!$D$2:$D$11,$F370,Firm_Info!$C$2:$C$11,"Treated"),1,0))</f>
        <v>1</v>
      </c>
      <c r="H370" s="14">
        <f t="shared" si="11"/>
        <v>1</v>
      </c>
      <c r="I370" s="14">
        <f>IF($F370="","",MOD(ROW()-2,624)-INDEX(Parallel_Trends!$F$5:$F$14,MATCH($A370,Parallel_Trends!$A$5:$A$14,0)))</f>
        <v>97</v>
      </c>
    </row>
    <row r="371" spans="1:9" x14ac:dyDescent="0.45">
      <c r="A371" t="s">
        <v>8</v>
      </c>
      <c r="B371" s="1">
        <f>Raw_Prices!A372</f>
        <v>45467</v>
      </c>
      <c r="C371" s="12">
        <f>Raw_Prices!E372</f>
        <v>498.91</v>
      </c>
      <c r="D371" s="13">
        <f t="shared" si="10"/>
        <v>8.347144185294475E-3</v>
      </c>
      <c r="E371" s="14">
        <f>IF(_xlfn.XLOOKUP($A371,Firm_Info!$A$2:$A$12,Firm_Info!$C$2:$C$12)="Treated",1,IF(_xlfn.XLOOKUP($A371,Firm_Info!$A$2:$A$12,Firm_Info!$C$2:$C$12)="Control",0,""))</f>
        <v>1</v>
      </c>
      <c r="F371" s="14">
        <f>IFERROR(_xlfn.XLOOKUP($A371,Firm_Info!$A$2:$A$11,Firm_Info!$D$2:$D$11),"")</f>
        <v>1</v>
      </c>
      <c r="G371" s="14">
        <f>IF($F371="","",IF($B371&gt;=SUMIFS(Firm_Info!$F$2:$F$11,Firm_Info!$D$2:$D$11,$F371,Firm_Info!$C$2:$C$11,"Treated"),1,0))</f>
        <v>1</v>
      </c>
      <c r="H371" s="14">
        <f t="shared" si="11"/>
        <v>1</v>
      </c>
      <c r="I371" s="14">
        <f>IF($F371="","",MOD(ROW()-2,624)-INDEX(Parallel_Trends!$F$5:$F$14,MATCH($A371,Parallel_Trends!$A$5:$A$14,0)))</f>
        <v>98</v>
      </c>
    </row>
    <row r="372" spans="1:9" x14ac:dyDescent="0.45">
      <c r="A372" t="s">
        <v>8</v>
      </c>
      <c r="B372" s="1">
        <f>Raw_Prices!A373</f>
        <v>45468</v>
      </c>
      <c r="C372" s="12">
        <f>Raw_Prices!E373</f>
        <v>510.6</v>
      </c>
      <c r="D372" s="13">
        <f t="shared" si="10"/>
        <v>2.3431079753863493E-2</v>
      </c>
      <c r="E372" s="14">
        <f>IF(_xlfn.XLOOKUP($A372,Firm_Info!$A$2:$A$12,Firm_Info!$C$2:$C$12)="Treated",1,IF(_xlfn.XLOOKUP($A372,Firm_Info!$A$2:$A$12,Firm_Info!$C$2:$C$12)="Control",0,""))</f>
        <v>1</v>
      </c>
      <c r="F372" s="14">
        <f>IFERROR(_xlfn.XLOOKUP($A372,Firm_Info!$A$2:$A$11,Firm_Info!$D$2:$D$11),"")</f>
        <v>1</v>
      </c>
      <c r="G372" s="14">
        <f>IF($F372="","",IF($B372&gt;=SUMIFS(Firm_Info!$F$2:$F$11,Firm_Info!$D$2:$D$11,$F372,Firm_Info!$C$2:$C$11,"Treated"),1,0))</f>
        <v>1</v>
      </c>
      <c r="H372" s="14">
        <f t="shared" si="11"/>
        <v>1</v>
      </c>
      <c r="I372" s="14">
        <f>IF($F372="","",MOD(ROW()-2,624)-INDEX(Parallel_Trends!$F$5:$F$14,MATCH($A372,Parallel_Trends!$A$5:$A$14,0)))</f>
        <v>99</v>
      </c>
    </row>
    <row r="373" spans="1:9" x14ac:dyDescent="0.45">
      <c r="A373" t="s">
        <v>8</v>
      </c>
      <c r="B373" s="1">
        <f>Raw_Prices!A374</f>
        <v>45469</v>
      </c>
      <c r="C373" s="12">
        <f>Raw_Prices!E374</f>
        <v>513.12</v>
      </c>
      <c r="D373" s="13">
        <f t="shared" si="10"/>
        <v>4.9353701527614646E-3</v>
      </c>
      <c r="E373" s="14">
        <f>IF(_xlfn.XLOOKUP($A373,Firm_Info!$A$2:$A$12,Firm_Info!$C$2:$C$12)="Treated",1,IF(_xlfn.XLOOKUP($A373,Firm_Info!$A$2:$A$12,Firm_Info!$C$2:$C$12)="Control",0,""))</f>
        <v>1</v>
      </c>
      <c r="F373" s="14">
        <f>IFERROR(_xlfn.XLOOKUP($A373,Firm_Info!$A$2:$A$11,Firm_Info!$D$2:$D$11),"")</f>
        <v>1</v>
      </c>
      <c r="G373" s="14">
        <f>IF($F373="","",IF($B373&gt;=SUMIFS(Firm_Info!$F$2:$F$11,Firm_Info!$D$2:$D$11,$F373,Firm_Info!$C$2:$C$11,"Treated"),1,0))</f>
        <v>1</v>
      </c>
      <c r="H373" s="14">
        <f t="shared" si="11"/>
        <v>1</v>
      </c>
      <c r="I373" s="14">
        <f>IF($F373="","",MOD(ROW()-2,624)-INDEX(Parallel_Trends!$F$5:$F$14,MATCH($A373,Parallel_Trends!$A$5:$A$14,0)))</f>
        <v>100</v>
      </c>
    </row>
    <row r="374" spans="1:9" x14ac:dyDescent="0.45">
      <c r="A374" t="s">
        <v>8</v>
      </c>
      <c r="B374" s="1">
        <f>Raw_Prices!A375</f>
        <v>45470</v>
      </c>
      <c r="C374" s="12">
        <f>Raw_Prices!E375</f>
        <v>519.55999999999995</v>
      </c>
      <c r="D374" s="13">
        <f t="shared" si="10"/>
        <v>1.2550670408481235E-2</v>
      </c>
      <c r="E374" s="14">
        <f>IF(_xlfn.XLOOKUP($A374,Firm_Info!$A$2:$A$12,Firm_Info!$C$2:$C$12)="Treated",1,IF(_xlfn.XLOOKUP($A374,Firm_Info!$A$2:$A$12,Firm_Info!$C$2:$C$12)="Control",0,""))</f>
        <v>1</v>
      </c>
      <c r="F374" s="14">
        <f>IFERROR(_xlfn.XLOOKUP($A374,Firm_Info!$A$2:$A$11,Firm_Info!$D$2:$D$11),"")</f>
        <v>1</v>
      </c>
      <c r="G374" s="14">
        <f>IF($F374="","",IF($B374&gt;=SUMIFS(Firm_Info!$F$2:$F$11,Firm_Info!$D$2:$D$11,$F374,Firm_Info!$C$2:$C$11,"Treated"),1,0))</f>
        <v>1</v>
      </c>
      <c r="H374" s="14">
        <f t="shared" si="11"/>
        <v>1</v>
      </c>
      <c r="I374" s="14">
        <f>IF($F374="","",MOD(ROW()-2,624)-INDEX(Parallel_Trends!$F$5:$F$14,MATCH($A374,Parallel_Trends!$A$5:$A$14,0)))</f>
        <v>101</v>
      </c>
    </row>
    <row r="375" spans="1:9" x14ac:dyDescent="0.45">
      <c r="A375" t="s">
        <v>8</v>
      </c>
      <c r="B375" s="1">
        <f>Raw_Prices!A376</f>
        <v>45471</v>
      </c>
      <c r="C375" s="12">
        <f>Raw_Prices!E376</f>
        <v>504.22</v>
      </c>
      <c r="D375" s="13">
        <f t="shared" si="10"/>
        <v>-2.9524982677650136E-2</v>
      </c>
      <c r="E375" s="14">
        <f>IF(_xlfn.XLOOKUP($A375,Firm_Info!$A$2:$A$12,Firm_Info!$C$2:$C$12)="Treated",1,IF(_xlfn.XLOOKUP($A375,Firm_Info!$A$2:$A$12,Firm_Info!$C$2:$C$12)="Control",0,""))</f>
        <v>1</v>
      </c>
      <c r="F375" s="14">
        <f>IFERROR(_xlfn.XLOOKUP($A375,Firm_Info!$A$2:$A$11,Firm_Info!$D$2:$D$11),"")</f>
        <v>1</v>
      </c>
      <c r="G375" s="14">
        <f>IF($F375="","",IF($B375&gt;=SUMIFS(Firm_Info!$F$2:$F$11,Firm_Info!$D$2:$D$11,$F375,Firm_Info!$C$2:$C$11,"Treated"),1,0))</f>
        <v>1</v>
      </c>
      <c r="H375" s="14">
        <f t="shared" si="11"/>
        <v>1</v>
      </c>
      <c r="I375" s="14">
        <f>IF($F375="","",MOD(ROW()-2,624)-INDEX(Parallel_Trends!$F$5:$F$14,MATCH($A375,Parallel_Trends!$A$5:$A$14,0)))</f>
        <v>102</v>
      </c>
    </row>
    <row r="376" spans="1:9" x14ac:dyDescent="0.45">
      <c r="A376" t="s">
        <v>8</v>
      </c>
      <c r="B376" s="1">
        <f>Raw_Prices!A377</f>
        <v>45474</v>
      </c>
      <c r="C376" s="12">
        <f>Raw_Prices!E377</f>
        <v>504.68</v>
      </c>
      <c r="D376" s="13">
        <f t="shared" si="10"/>
        <v>9.1230018642662891E-4</v>
      </c>
      <c r="E376" s="14">
        <f>IF(_xlfn.XLOOKUP($A376,Firm_Info!$A$2:$A$12,Firm_Info!$C$2:$C$12)="Treated",1,IF(_xlfn.XLOOKUP($A376,Firm_Info!$A$2:$A$12,Firm_Info!$C$2:$C$12)="Control",0,""))</f>
        <v>1</v>
      </c>
      <c r="F376" s="14">
        <f>IFERROR(_xlfn.XLOOKUP($A376,Firm_Info!$A$2:$A$11,Firm_Info!$D$2:$D$11),"")</f>
        <v>1</v>
      </c>
      <c r="G376" s="14">
        <f>IF($F376="","",IF($B376&gt;=SUMIFS(Firm_Info!$F$2:$F$11,Firm_Info!$D$2:$D$11,$F376,Firm_Info!$C$2:$C$11,"Treated"),1,0))</f>
        <v>1</v>
      </c>
      <c r="H376" s="14">
        <f t="shared" si="11"/>
        <v>1</v>
      </c>
      <c r="I376" s="14">
        <f>IF($F376="","",MOD(ROW()-2,624)-INDEX(Parallel_Trends!$F$5:$F$14,MATCH($A376,Parallel_Trends!$A$5:$A$14,0)))</f>
        <v>103</v>
      </c>
    </row>
    <row r="377" spans="1:9" x14ac:dyDescent="0.45">
      <c r="A377" t="s">
        <v>8</v>
      </c>
      <c r="B377" s="1">
        <f>Raw_Prices!A378</f>
        <v>45475</v>
      </c>
      <c r="C377" s="12">
        <f>Raw_Prices!E378</f>
        <v>509.5</v>
      </c>
      <c r="D377" s="13">
        <f t="shared" si="10"/>
        <v>9.5506063247998707E-3</v>
      </c>
      <c r="E377" s="14">
        <f>IF(_xlfn.XLOOKUP($A377,Firm_Info!$A$2:$A$12,Firm_Info!$C$2:$C$12)="Treated",1,IF(_xlfn.XLOOKUP($A377,Firm_Info!$A$2:$A$12,Firm_Info!$C$2:$C$12)="Control",0,""))</f>
        <v>1</v>
      </c>
      <c r="F377" s="14">
        <f>IFERROR(_xlfn.XLOOKUP($A377,Firm_Info!$A$2:$A$11,Firm_Info!$D$2:$D$11),"")</f>
        <v>1</v>
      </c>
      <c r="G377" s="14">
        <f>IF($F377="","",IF($B377&gt;=SUMIFS(Firm_Info!$F$2:$F$11,Firm_Info!$D$2:$D$11,$F377,Firm_Info!$C$2:$C$11,"Treated"),1,0))</f>
        <v>1</v>
      </c>
      <c r="H377" s="14">
        <f t="shared" si="11"/>
        <v>1</v>
      </c>
      <c r="I377" s="14">
        <f>IF($F377="","",MOD(ROW()-2,624)-INDEX(Parallel_Trends!$F$5:$F$14,MATCH($A377,Parallel_Trends!$A$5:$A$14,0)))</f>
        <v>104</v>
      </c>
    </row>
    <row r="378" spans="1:9" x14ac:dyDescent="0.45">
      <c r="A378" t="s">
        <v>8</v>
      </c>
      <c r="B378" s="1">
        <f>Raw_Prices!A379</f>
        <v>45476</v>
      </c>
      <c r="C378" s="12">
        <f>Raw_Prices!E379</f>
        <v>509.96</v>
      </c>
      <c r="D378" s="13">
        <f t="shared" si="10"/>
        <v>9.0284592737965852E-4</v>
      </c>
      <c r="E378" s="14">
        <f>IF(_xlfn.XLOOKUP($A378,Firm_Info!$A$2:$A$12,Firm_Info!$C$2:$C$12)="Treated",1,IF(_xlfn.XLOOKUP($A378,Firm_Info!$A$2:$A$12,Firm_Info!$C$2:$C$12)="Control",0,""))</f>
        <v>1</v>
      </c>
      <c r="F378" s="14">
        <f>IFERROR(_xlfn.XLOOKUP($A378,Firm_Info!$A$2:$A$11,Firm_Info!$D$2:$D$11),"")</f>
        <v>1</v>
      </c>
      <c r="G378" s="14">
        <f>IF($F378="","",IF($B378&gt;=SUMIFS(Firm_Info!$F$2:$F$11,Firm_Info!$D$2:$D$11,$F378,Firm_Info!$C$2:$C$11,"Treated"),1,0))</f>
        <v>1</v>
      </c>
      <c r="H378" s="14">
        <f t="shared" si="11"/>
        <v>1</v>
      </c>
      <c r="I378" s="14">
        <f>IF($F378="","",MOD(ROW()-2,624)-INDEX(Parallel_Trends!$F$5:$F$14,MATCH($A378,Parallel_Trends!$A$5:$A$14,0)))</f>
        <v>105</v>
      </c>
    </row>
    <row r="379" spans="1:9" x14ac:dyDescent="0.45">
      <c r="A379" t="s">
        <v>8</v>
      </c>
      <c r="B379" s="1">
        <f>Raw_Prices!A380</f>
        <v>45478</v>
      </c>
      <c r="C379" s="12">
        <f>Raw_Prices!E380</f>
        <v>539.91</v>
      </c>
      <c r="D379" s="13">
        <f t="shared" si="10"/>
        <v>5.8730096478155192E-2</v>
      </c>
      <c r="E379" s="14">
        <f>IF(_xlfn.XLOOKUP($A379,Firm_Info!$A$2:$A$12,Firm_Info!$C$2:$C$12)="Treated",1,IF(_xlfn.XLOOKUP($A379,Firm_Info!$A$2:$A$12,Firm_Info!$C$2:$C$12)="Control",0,""))</f>
        <v>1</v>
      </c>
      <c r="F379" s="14">
        <f>IFERROR(_xlfn.XLOOKUP($A379,Firm_Info!$A$2:$A$11,Firm_Info!$D$2:$D$11),"")</f>
        <v>1</v>
      </c>
      <c r="G379" s="14">
        <f>IF($F379="","",IF($B379&gt;=SUMIFS(Firm_Info!$F$2:$F$11,Firm_Info!$D$2:$D$11,$F379,Firm_Info!$C$2:$C$11,"Treated"),1,0))</f>
        <v>1</v>
      </c>
      <c r="H379" s="14">
        <f t="shared" si="11"/>
        <v>1</v>
      </c>
      <c r="I379" s="14">
        <f>IF($F379="","",MOD(ROW()-2,624)-INDEX(Parallel_Trends!$F$5:$F$14,MATCH($A379,Parallel_Trends!$A$5:$A$14,0)))</f>
        <v>106</v>
      </c>
    </row>
    <row r="380" spans="1:9" x14ac:dyDescent="0.45">
      <c r="A380" t="s">
        <v>8</v>
      </c>
      <c r="B380" s="1">
        <f>Raw_Prices!A381</f>
        <v>45481</v>
      </c>
      <c r="C380" s="12">
        <f>Raw_Prices!E381</f>
        <v>529.32000000000005</v>
      </c>
      <c r="D380" s="13">
        <f t="shared" si="10"/>
        <v>-1.9614380174473367E-2</v>
      </c>
      <c r="E380" s="14">
        <f>IF(_xlfn.XLOOKUP($A380,Firm_Info!$A$2:$A$12,Firm_Info!$C$2:$C$12)="Treated",1,IF(_xlfn.XLOOKUP($A380,Firm_Info!$A$2:$A$12,Firm_Info!$C$2:$C$12)="Control",0,""))</f>
        <v>1</v>
      </c>
      <c r="F380" s="14">
        <f>IFERROR(_xlfn.XLOOKUP($A380,Firm_Info!$A$2:$A$11,Firm_Info!$D$2:$D$11),"")</f>
        <v>1</v>
      </c>
      <c r="G380" s="14">
        <f>IF($F380="","",IF($B380&gt;=SUMIFS(Firm_Info!$F$2:$F$11,Firm_Info!$D$2:$D$11,$F380,Firm_Info!$C$2:$C$11,"Treated"),1,0))</f>
        <v>1</v>
      </c>
      <c r="H380" s="14">
        <f t="shared" si="11"/>
        <v>1</v>
      </c>
      <c r="I380" s="14">
        <f>IF($F380="","",MOD(ROW()-2,624)-INDEX(Parallel_Trends!$F$5:$F$14,MATCH($A380,Parallel_Trends!$A$5:$A$14,0)))</f>
        <v>107</v>
      </c>
    </row>
    <row r="381" spans="1:9" x14ac:dyDescent="0.45">
      <c r="A381" t="s">
        <v>8</v>
      </c>
      <c r="B381" s="1">
        <f>Raw_Prices!A382</f>
        <v>45482</v>
      </c>
      <c r="C381" s="12">
        <f>Raw_Prices!E382</f>
        <v>530</v>
      </c>
      <c r="D381" s="13">
        <f t="shared" si="10"/>
        <v>1.2846671200785753E-3</v>
      </c>
      <c r="E381" s="14">
        <f>IF(_xlfn.XLOOKUP($A381,Firm_Info!$A$2:$A$12,Firm_Info!$C$2:$C$12)="Treated",1,IF(_xlfn.XLOOKUP($A381,Firm_Info!$A$2:$A$12,Firm_Info!$C$2:$C$12)="Control",0,""))</f>
        <v>1</v>
      </c>
      <c r="F381" s="14">
        <f>IFERROR(_xlfn.XLOOKUP($A381,Firm_Info!$A$2:$A$11,Firm_Info!$D$2:$D$11),"")</f>
        <v>1</v>
      </c>
      <c r="G381" s="14">
        <f>IF($F381="","",IF($B381&gt;=SUMIFS(Firm_Info!$F$2:$F$11,Firm_Info!$D$2:$D$11,$F381,Firm_Info!$C$2:$C$11,"Treated"),1,0))</f>
        <v>1</v>
      </c>
      <c r="H381" s="14">
        <f t="shared" si="11"/>
        <v>1</v>
      </c>
      <c r="I381" s="14">
        <f>IF($F381="","",MOD(ROW()-2,624)-INDEX(Parallel_Trends!$F$5:$F$14,MATCH($A381,Parallel_Trends!$A$5:$A$14,0)))</f>
        <v>108</v>
      </c>
    </row>
    <row r="382" spans="1:9" x14ac:dyDescent="0.45">
      <c r="A382" t="s">
        <v>8</v>
      </c>
      <c r="B382" s="1">
        <f>Raw_Prices!A383</f>
        <v>45483</v>
      </c>
      <c r="C382" s="12">
        <f>Raw_Prices!E383</f>
        <v>534.69000000000005</v>
      </c>
      <c r="D382" s="13">
        <f t="shared" si="10"/>
        <v>8.849056603773775E-3</v>
      </c>
      <c r="E382" s="14">
        <f>IF(_xlfn.XLOOKUP($A382,Firm_Info!$A$2:$A$12,Firm_Info!$C$2:$C$12)="Treated",1,IF(_xlfn.XLOOKUP($A382,Firm_Info!$A$2:$A$12,Firm_Info!$C$2:$C$12)="Control",0,""))</f>
        <v>1</v>
      </c>
      <c r="F382" s="14">
        <f>IFERROR(_xlfn.XLOOKUP($A382,Firm_Info!$A$2:$A$11,Firm_Info!$D$2:$D$11),"")</f>
        <v>1</v>
      </c>
      <c r="G382" s="14">
        <f>IF($F382="","",IF($B382&gt;=SUMIFS(Firm_Info!$F$2:$F$11,Firm_Info!$D$2:$D$11,$F382,Firm_Info!$C$2:$C$11,"Treated"),1,0))</f>
        <v>1</v>
      </c>
      <c r="H382" s="14">
        <f t="shared" si="11"/>
        <v>1</v>
      </c>
      <c r="I382" s="14">
        <f>IF($F382="","",MOD(ROW()-2,624)-INDEX(Parallel_Trends!$F$5:$F$14,MATCH($A382,Parallel_Trends!$A$5:$A$14,0)))</f>
        <v>109</v>
      </c>
    </row>
    <row r="383" spans="1:9" x14ac:dyDescent="0.45">
      <c r="A383" t="s">
        <v>8</v>
      </c>
      <c r="B383" s="1">
        <f>Raw_Prices!A384</f>
        <v>45484</v>
      </c>
      <c r="C383" s="12">
        <f>Raw_Prices!E384</f>
        <v>512.70000000000005</v>
      </c>
      <c r="D383" s="13">
        <f t="shared" si="10"/>
        <v>-4.1126634124445949E-2</v>
      </c>
      <c r="E383" s="14">
        <f>IF(_xlfn.XLOOKUP($A383,Firm_Info!$A$2:$A$12,Firm_Info!$C$2:$C$12)="Treated",1,IF(_xlfn.XLOOKUP($A383,Firm_Info!$A$2:$A$12,Firm_Info!$C$2:$C$12)="Control",0,""))</f>
        <v>1</v>
      </c>
      <c r="F383" s="14">
        <f>IFERROR(_xlfn.XLOOKUP($A383,Firm_Info!$A$2:$A$11,Firm_Info!$D$2:$D$11),"")</f>
        <v>1</v>
      </c>
      <c r="G383" s="14">
        <f>IF($F383="","",IF($B383&gt;=SUMIFS(Firm_Info!$F$2:$F$11,Firm_Info!$D$2:$D$11,$F383,Firm_Info!$C$2:$C$11,"Treated"),1,0))</f>
        <v>1</v>
      </c>
      <c r="H383" s="14">
        <f t="shared" si="11"/>
        <v>1</v>
      </c>
      <c r="I383" s="14">
        <f>IF($F383="","",MOD(ROW()-2,624)-INDEX(Parallel_Trends!$F$5:$F$14,MATCH($A383,Parallel_Trends!$A$5:$A$14,0)))</f>
        <v>110</v>
      </c>
    </row>
    <row r="384" spans="1:9" x14ac:dyDescent="0.45">
      <c r="A384" t="s">
        <v>8</v>
      </c>
      <c r="B384" s="1">
        <f>Raw_Prices!A385</f>
        <v>45485</v>
      </c>
      <c r="C384" s="12">
        <f>Raw_Prices!E385</f>
        <v>498.87</v>
      </c>
      <c r="D384" s="13">
        <f t="shared" si="10"/>
        <v>-2.6974839087185565E-2</v>
      </c>
      <c r="E384" s="14">
        <f>IF(_xlfn.XLOOKUP($A384,Firm_Info!$A$2:$A$12,Firm_Info!$C$2:$C$12)="Treated",1,IF(_xlfn.XLOOKUP($A384,Firm_Info!$A$2:$A$12,Firm_Info!$C$2:$C$12)="Control",0,""))</f>
        <v>1</v>
      </c>
      <c r="F384" s="14">
        <f>IFERROR(_xlfn.XLOOKUP($A384,Firm_Info!$A$2:$A$11,Firm_Info!$D$2:$D$11),"")</f>
        <v>1</v>
      </c>
      <c r="G384" s="14">
        <f>IF($F384="","",IF($B384&gt;=SUMIFS(Firm_Info!$F$2:$F$11,Firm_Info!$D$2:$D$11,$F384,Firm_Info!$C$2:$C$11,"Treated"),1,0))</f>
        <v>1</v>
      </c>
      <c r="H384" s="14">
        <f t="shared" si="11"/>
        <v>1</v>
      </c>
      <c r="I384" s="14">
        <f>IF($F384="","",MOD(ROW()-2,624)-INDEX(Parallel_Trends!$F$5:$F$14,MATCH($A384,Parallel_Trends!$A$5:$A$14,0)))</f>
        <v>111</v>
      </c>
    </row>
    <row r="385" spans="1:9" x14ac:dyDescent="0.45">
      <c r="A385" t="s">
        <v>8</v>
      </c>
      <c r="B385" s="1">
        <f>Raw_Prices!A386</f>
        <v>45488</v>
      </c>
      <c r="C385" s="12">
        <f>Raw_Prices!E386</f>
        <v>496.16</v>
      </c>
      <c r="D385" s="13">
        <f t="shared" si="10"/>
        <v>-5.4322769458976516E-3</v>
      </c>
      <c r="E385" s="14">
        <f>IF(_xlfn.XLOOKUP($A385,Firm_Info!$A$2:$A$12,Firm_Info!$C$2:$C$12)="Treated",1,IF(_xlfn.XLOOKUP($A385,Firm_Info!$A$2:$A$12,Firm_Info!$C$2:$C$12)="Control",0,""))</f>
        <v>1</v>
      </c>
      <c r="F385" s="14">
        <f>IFERROR(_xlfn.XLOOKUP($A385,Firm_Info!$A$2:$A$11,Firm_Info!$D$2:$D$11),"")</f>
        <v>1</v>
      </c>
      <c r="G385" s="14">
        <f>IF($F385="","",IF($B385&gt;=SUMIFS(Firm_Info!$F$2:$F$11,Firm_Info!$D$2:$D$11,$F385,Firm_Info!$C$2:$C$11,"Treated"),1,0))</f>
        <v>1</v>
      </c>
      <c r="H385" s="14">
        <f t="shared" si="11"/>
        <v>1</v>
      </c>
      <c r="I385" s="14">
        <f>IF($F385="","",MOD(ROW()-2,624)-INDEX(Parallel_Trends!$F$5:$F$14,MATCH($A385,Parallel_Trends!$A$5:$A$14,0)))</f>
        <v>112</v>
      </c>
    </row>
    <row r="386" spans="1:9" x14ac:dyDescent="0.45">
      <c r="A386" t="s">
        <v>8</v>
      </c>
      <c r="B386" s="1">
        <f>Raw_Prices!A387</f>
        <v>45489</v>
      </c>
      <c r="C386" s="12">
        <f>Raw_Prices!E387</f>
        <v>489.79</v>
      </c>
      <c r="D386" s="13">
        <f t="shared" si="10"/>
        <v>-1.283860045146723E-2</v>
      </c>
      <c r="E386" s="14">
        <f>IF(_xlfn.XLOOKUP($A386,Firm_Info!$A$2:$A$12,Firm_Info!$C$2:$C$12)="Treated",1,IF(_xlfn.XLOOKUP($A386,Firm_Info!$A$2:$A$12,Firm_Info!$C$2:$C$12)="Control",0,""))</f>
        <v>1</v>
      </c>
      <c r="F386" s="14">
        <f>IFERROR(_xlfn.XLOOKUP($A386,Firm_Info!$A$2:$A$11,Firm_Info!$D$2:$D$11),"")</f>
        <v>1</v>
      </c>
      <c r="G386" s="14">
        <f>IF($F386="","",IF($B386&gt;=SUMIFS(Firm_Info!$F$2:$F$11,Firm_Info!$D$2:$D$11,$F386,Firm_Info!$C$2:$C$11,"Treated"),1,0))</f>
        <v>1</v>
      </c>
      <c r="H386" s="14">
        <f t="shared" si="11"/>
        <v>1</v>
      </c>
      <c r="I386" s="14">
        <f>IF($F386="","",MOD(ROW()-2,624)-INDEX(Parallel_Trends!$F$5:$F$14,MATCH($A386,Parallel_Trends!$A$5:$A$14,0)))</f>
        <v>113</v>
      </c>
    </row>
    <row r="387" spans="1:9" x14ac:dyDescent="0.45">
      <c r="A387" t="s">
        <v>8</v>
      </c>
      <c r="B387" s="1">
        <f>Raw_Prices!A388</f>
        <v>45490</v>
      </c>
      <c r="C387" s="12">
        <f>Raw_Prices!E388</f>
        <v>461.99</v>
      </c>
      <c r="D387" s="13">
        <f t="shared" si="10"/>
        <v>-5.6759019171481628E-2</v>
      </c>
      <c r="E387" s="14">
        <f>IF(_xlfn.XLOOKUP($A387,Firm_Info!$A$2:$A$12,Firm_Info!$C$2:$C$12)="Treated",1,IF(_xlfn.XLOOKUP($A387,Firm_Info!$A$2:$A$12,Firm_Info!$C$2:$C$12)="Control",0,""))</f>
        <v>1</v>
      </c>
      <c r="F387" s="14">
        <f>IFERROR(_xlfn.XLOOKUP($A387,Firm_Info!$A$2:$A$11,Firm_Info!$D$2:$D$11),"")</f>
        <v>1</v>
      </c>
      <c r="G387" s="14">
        <f>IF($F387="","",IF($B387&gt;=SUMIFS(Firm_Info!$F$2:$F$11,Firm_Info!$D$2:$D$11,$F387,Firm_Info!$C$2:$C$11,"Treated"),1,0))</f>
        <v>1</v>
      </c>
      <c r="H387" s="14">
        <f t="shared" si="11"/>
        <v>1</v>
      </c>
      <c r="I387" s="14">
        <f>IF($F387="","",MOD(ROW()-2,624)-INDEX(Parallel_Trends!$F$5:$F$14,MATCH($A387,Parallel_Trends!$A$5:$A$14,0)))</f>
        <v>114</v>
      </c>
    </row>
    <row r="388" spans="1:9" x14ac:dyDescent="0.45">
      <c r="A388" t="s">
        <v>8</v>
      </c>
      <c r="B388" s="1">
        <f>Raw_Prices!A389</f>
        <v>45491</v>
      </c>
      <c r="C388" s="12">
        <f>Raw_Prices!E389</f>
        <v>475.85</v>
      </c>
      <c r="D388" s="13">
        <f t="shared" ref="D388:D451" si="12">C388/C387-1</f>
        <v>3.0000649364704923E-2</v>
      </c>
      <c r="E388" s="14">
        <f>IF(_xlfn.XLOOKUP($A388,Firm_Info!$A$2:$A$12,Firm_Info!$C$2:$C$12)="Treated",1,IF(_xlfn.XLOOKUP($A388,Firm_Info!$A$2:$A$12,Firm_Info!$C$2:$C$12)="Control",0,""))</f>
        <v>1</v>
      </c>
      <c r="F388" s="14">
        <f>IFERROR(_xlfn.XLOOKUP($A388,Firm_Info!$A$2:$A$11,Firm_Info!$D$2:$D$11),"")</f>
        <v>1</v>
      </c>
      <c r="G388" s="14">
        <f>IF($F388="","",IF($B388&gt;=SUMIFS(Firm_Info!$F$2:$F$11,Firm_Info!$D$2:$D$11,$F388,Firm_Info!$C$2:$C$11,"Treated"),1,0))</f>
        <v>1</v>
      </c>
      <c r="H388" s="14">
        <f t="shared" ref="H388:H451" si="13">IF($F388="","",$E388*$G388)</f>
        <v>1</v>
      </c>
      <c r="I388" s="14">
        <f>IF($F388="","",MOD(ROW()-2,624)-INDEX(Parallel_Trends!$F$5:$F$14,MATCH($A388,Parallel_Trends!$A$5:$A$14,0)))</f>
        <v>115</v>
      </c>
    </row>
    <row r="389" spans="1:9" x14ac:dyDescent="0.45">
      <c r="A389" t="s">
        <v>8</v>
      </c>
      <c r="B389" s="1">
        <f>Raw_Prices!A390</f>
        <v>45492</v>
      </c>
      <c r="C389" s="12">
        <f>Raw_Prices!E390</f>
        <v>476.79</v>
      </c>
      <c r="D389" s="13">
        <f t="shared" si="12"/>
        <v>1.9754124198803069E-3</v>
      </c>
      <c r="E389" s="14">
        <f>IF(_xlfn.XLOOKUP($A389,Firm_Info!$A$2:$A$12,Firm_Info!$C$2:$C$12)="Treated",1,IF(_xlfn.XLOOKUP($A389,Firm_Info!$A$2:$A$12,Firm_Info!$C$2:$C$12)="Control",0,""))</f>
        <v>1</v>
      </c>
      <c r="F389" s="14">
        <f>IFERROR(_xlfn.XLOOKUP($A389,Firm_Info!$A$2:$A$11,Firm_Info!$D$2:$D$11),"")</f>
        <v>1</v>
      </c>
      <c r="G389" s="14">
        <f>IF($F389="","",IF($B389&gt;=SUMIFS(Firm_Info!$F$2:$F$11,Firm_Info!$D$2:$D$11,$F389,Firm_Info!$C$2:$C$11,"Treated"),1,0))</f>
        <v>1</v>
      </c>
      <c r="H389" s="14">
        <f t="shared" si="13"/>
        <v>1</v>
      </c>
      <c r="I389" s="14">
        <f>IF($F389="","",MOD(ROW()-2,624)-INDEX(Parallel_Trends!$F$5:$F$14,MATCH($A389,Parallel_Trends!$A$5:$A$14,0)))</f>
        <v>116</v>
      </c>
    </row>
    <row r="390" spans="1:9" x14ac:dyDescent="0.45">
      <c r="A390" t="s">
        <v>8</v>
      </c>
      <c r="B390" s="1">
        <f>Raw_Prices!A391</f>
        <v>45495</v>
      </c>
      <c r="C390" s="12">
        <f>Raw_Prices!E391</f>
        <v>487.4</v>
      </c>
      <c r="D390" s="13">
        <f t="shared" si="12"/>
        <v>2.2252983493781242E-2</v>
      </c>
      <c r="E390" s="14">
        <f>IF(_xlfn.XLOOKUP($A390,Firm_Info!$A$2:$A$12,Firm_Info!$C$2:$C$12)="Treated",1,IF(_xlfn.XLOOKUP($A390,Firm_Info!$A$2:$A$12,Firm_Info!$C$2:$C$12)="Control",0,""))</f>
        <v>1</v>
      </c>
      <c r="F390" s="14">
        <f>IFERROR(_xlfn.XLOOKUP($A390,Firm_Info!$A$2:$A$11,Firm_Info!$D$2:$D$11),"")</f>
        <v>1</v>
      </c>
      <c r="G390" s="14">
        <f>IF($F390="","",IF($B390&gt;=SUMIFS(Firm_Info!$F$2:$F$11,Firm_Info!$D$2:$D$11,$F390,Firm_Info!$C$2:$C$11,"Treated"),1,0))</f>
        <v>1</v>
      </c>
      <c r="H390" s="14">
        <f t="shared" si="13"/>
        <v>1</v>
      </c>
      <c r="I390" s="14">
        <f>IF($F390="","",MOD(ROW()-2,624)-INDEX(Parallel_Trends!$F$5:$F$14,MATCH($A390,Parallel_Trends!$A$5:$A$14,0)))</f>
        <v>117</v>
      </c>
    </row>
    <row r="391" spans="1:9" x14ac:dyDescent="0.45">
      <c r="A391" t="s">
        <v>8</v>
      </c>
      <c r="B391" s="1">
        <f>Raw_Prices!A392</f>
        <v>45496</v>
      </c>
      <c r="C391" s="12">
        <f>Raw_Prices!E392</f>
        <v>488.69</v>
      </c>
      <c r="D391" s="13">
        <f t="shared" si="12"/>
        <v>2.6466967583094192E-3</v>
      </c>
      <c r="E391" s="14">
        <f>IF(_xlfn.XLOOKUP($A391,Firm_Info!$A$2:$A$12,Firm_Info!$C$2:$C$12)="Treated",1,IF(_xlfn.XLOOKUP($A391,Firm_Info!$A$2:$A$12,Firm_Info!$C$2:$C$12)="Control",0,""))</f>
        <v>1</v>
      </c>
      <c r="F391" s="14">
        <f>IFERROR(_xlfn.XLOOKUP($A391,Firm_Info!$A$2:$A$11,Firm_Info!$D$2:$D$11),"")</f>
        <v>1</v>
      </c>
      <c r="G391" s="14">
        <f>IF($F391="","",IF($B391&gt;=SUMIFS(Firm_Info!$F$2:$F$11,Firm_Info!$D$2:$D$11,$F391,Firm_Info!$C$2:$C$11,"Treated"),1,0))</f>
        <v>1</v>
      </c>
      <c r="H391" s="14">
        <f t="shared" si="13"/>
        <v>1</v>
      </c>
      <c r="I391" s="14">
        <f>IF($F391="","",MOD(ROW()-2,624)-INDEX(Parallel_Trends!$F$5:$F$14,MATCH($A391,Parallel_Trends!$A$5:$A$14,0)))</f>
        <v>118</v>
      </c>
    </row>
    <row r="392" spans="1:9" x14ac:dyDescent="0.45">
      <c r="A392" t="s">
        <v>8</v>
      </c>
      <c r="B392" s="1">
        <f>Raw_Prices!A393</f>
        <v>45497</v>
      </c>
      <c r="C392" s="12">
        <f>Raw_Prices!E393</f>
        <v>461.27</v>
      </c>
      <c r="D392" s="13">
        <f t="shared" si="12"/>
        <v>-5.6109189874971932E-2</v>
      </c>
      <c r="E392" s="14">
        <f>IF(_xlfn.XLOOKUP($A392,Firm_Info!$A$2:$A$12,Firm_Info!$C$2:$C$12)="Treated",1,IF(_xlfn.XLOOKUP($A392,Firm_Info!$A$2:$A$12,Firm_Info!$C$2:$C$12)="Control",0,""))</f>
        <v>1</v>
      </c>
      <c r="F392" s="14">
        <f>IFERROR(_xlfn.XLOOKUP($A392,Firm_Info!$A$2:$A$11,Firm_Info!$D$2:$D$11),"")</f>
        <v>1</v>
      </c>
      <c r="G392" s="14">
        <f>IF($F392="","",IF($B392&gt;=SUMIFS(Firm_Info!$F$2:$F$11,Firm_Info!$D$2:$D$11,$F392,Firm_Info!$C$2:$C$11,"Treated"),1,0))</f>
        <v>1</v>
      </c>
      <c r="H392" s="14">
        <f t="shared" si="13"/>
        <v>1</v>
      </c>
      <c r="I392" s="14">
        <f>IF($F392="","",MOD(ROW()-2,624)-INDEX(Parallel_Trends!$F$5:$F$14,MATCH($A392,Parallel_Trends!$A$5:$A$14,0)))</f>
        <v>119</v>
      </c>
    </row>
    <row r="393" spans="1:9" x14ac:dyDescent="0.45">
      <c r="A393" t="s">
        <v>8</v>
      </c>
      <c r="B393" s="1">
        <f>Raw_Prices!A394</f>
        <v>45498</v>
      </c>
      <c r="C393" s="12">
        <f>Raw_Prices!E394</f>
        <v>453.41</v>
      </c>
      <c r="D393" s="13">
        <f t="shared" si="12"/>
        <v>-1.7039911548550668E-2</v>
      </c>
      <c r="E393" s="14">
        <f>IF(_xlfn.XLOOKUP($A393,Firm_Info!$A$2:$A$12,Firm_Info!$C$2:$C$12)="Treated",1,IF(_xlfn.XLOOKUP($A393,Firm_Info!$A$2:$A$12,Firm_Info!$C$2:$C$12)="Control",0,""))</f>
        <v>1</v>
      </c>
      <c r="F393" s="14">
        <f>IFERROR(_xlfn.XLOOKUP($A393,Firm_Info!$A$2:$A$11,Firm_Info!$D$2:$D$11),"")</f>
        <v>1</v>
      </c>
      <c r="G393" s="14">
        <f>IF($F393="","",IF($B393&gt;=SUMIFS(Firm_Info!$F$2:$F$11,Firm_Info!$D$2:$D$11,$F393,Firm_Info!$C$2:$C$11,"Treated"),1,0))</f>
        <v>1</v>
      </c>
      <c r="H393" s="14">
        <f t="shared" si="13"/>
        <v>1</v>
      </c>
      <c r="I393" s="14">
        <f>IF($F393="","",MOD(ROW()-2,624)-INDEX(Parallel_Trends!$F$5:$F$14,MATCH($A393,Parallel_Trends!$A$5:$A$14,0)))</f>
        <v>120</v>
      </c>
    </row>
    <row r="394" spans="1:9" x14ac:dyDescent="0.45">
      <c r="A394" t="s">
        <v>8</v>
      </c>
      <c r="B394" s="1">
        <f>Raw_Prices!A395</f>
        <v>45499</v>
      </c>
      <c r="C394" s="12">
        <f>Raw_Prices!E395</f>
        <v>465.7</v>
      </c>
      <c r="D394" s="13">
        <f t="shared" si="12"/>
        <v>2.7105710063739075E-2</v>
      </c>
      <c r="E394" s="14">
        <f>IF(_xlfn.XLOOKUP($A394,Firm_Info!$A$2:$A$12,Firm_Info!$C$2:$C$12)="Treated",1,IF(_xlfn.XLOOKUP($A394,Firm_Info!$A$2:$A$12,Firm_Info!$C$2:$C$12)="Control",0,""))</f>
        <v>1</v>
      </c>
      <c r="F394" s="14">
        <f>IFERROR(_xlfn.XLOOKUP($A394,Firm_Info!$A$2:$A$11,Firm_Info!$D$2:$D$11),"")</f>
        <v>1</v>
      </c>
      <c r="G394" s="14">
        <f>IF($F394="","",IF($B394&gt;=SUMIFS(Firm_Info!$F$2:$F$11,Firm_Info!$D$2:$D$11,$F394,Firm_Info!$C$2:$C$11,"Treated"),1,0))</f>
        <v>1</v>
      </c>
      <c r="H394" s="14">
        <f t="shared" si="13"/>
        <v>1</v>
      </c>
      <c r="I394" s="14">
        <f>IF($F394="","",MOD(ROW()-2,624)-INDEX(Parallel_Trends!$F$5:$F$14,MATCH($A394,Parallel_Trends!$A$5:$A$14,0)))</f>
        <v>121</v>
      </c>
    </row>
    <row r="395" spans="1:9" x14ac:dyDescent="0.45">
      <c r="A395" t="s">
        <v>8</v>
      </c>
      <c r="B395" s="1">
        <f>Raw_Prices!A396</f>
        <v>45502</v>
      </c>
      <c r="C395" s="12">
        <f>Raw_Prices!E396</f>
        <v>465.71</v>
      </c>
      <c r="D395" s="13">
        <f t="shared" si="12"/>
        <v>2.1473051320608505E-5</v>
      </c>
      <c r="E395" s="14">
        <f>IF(_xlfn.XLOOKUP($A395,Firm_Info!$A$2:$A$12,Firm_Info!$C$2:$C$12)="Treated",1,IF(_xlfn.XLOOKUP($A395,Firm_Info!$A$2:$A$12,Firm_Info!$C$2:$C$12)="Control",0,""))</f>
        <v>1</v>
      </c>
      <c r="F395" s="14">
        <f>IFERROR(_xlfn.XLOOKUP($A395,Firm_Info!$A$2:$A$11,Firm_Info!$D$2:$D$11),"")</f>
        <v>1</v>
      </c>
      <c r="G395" s="14">
        <f>IF($F395="","",IF($B395&gt;=SUMIFS(Firm_Info!$F$2:$F$11,Firm_Info!$D$2:$D$11,$F395,Firm_Info!$C$2:$C$11,"Treated"),1,0))</f>
        <v>1</v>
      </c>
      <c r="H395" s="14">
        <f t="shared" si="13"/>
        <v>1</v>
      </c>
      <c r="I395" s="14">
        <f>IF($F395="","",MOD(ROW()-2,624)-INDEX(Parallel_Trends!$F$5:$F$14,MATCH($A395,Parallel_Trends!$A$5:$A$14,0)))</f>
        <v>122</v>
      </c>
    </row>
    <row r="396" spans="1:9" x14ac:dyDescent="0.45">
      <c r="A396" t="s">
        <v>8</v>
      </c>
      <c r="B396" s="1">
        <f>Raw_Prices!A397</f>
        <v>45503</v>
      </c>
      <c r="C396" s="12">
        <f>Raw_Prices!E397</f>
        <v>463.19</v>
      </c>
      <c r="D396" s="13">
        <f t="shared" si="12"/>
        <v>-5.411092740117196E-3</v>
      </c>
      <c r="E396" s="14">
        <f>IF(_xlfn.XLOOKUP($A396,Firm_Info!$A$2:$A$12,Firm_Info!$C$2:$C$12)="Treated",1,IF(_xlfn.XLOOKUP($A396,Firm_Info!$A$2:$A$12,Firm_Info!$C$2:$C$12)="Control",0,""))</f>
        <v>1</v>
      </c>
      <c r="F396" s="14">
        <f>IFERROR(_xlfn.XLOOKUP($A396,Firm_Info!$A$2:$A$11,Firm_Info!$D$2:$D$11),"")</f>
        <v>1</v>
      </c>
      <c r="G396" s="14">
        <f>IF($F396="","",IF($B396&gt;=SUMIFS(Firm_Info!$F$2:$F$11,Firm_Info!$D$2:$D$11,$F396,Firm_Info!$C$2:$C$11,"Treated"),1,0))</f>
        <v>1</v>
      </c>
      <c r="H396" s="14">
        <f t="shared" si="13"/>
        <v>1</v>
      </c>
      <c r="I396" s="14">
        <f>IF($F396="","",MOD(ROW()-2,624)-INDEX(Parallel_Trends!$F$5:$F$14,MATCH($A396,Parallel_Trends!$A$5:$A$14,0)))</f>
        <v>123</v>
      </c>
    </row>
    <row r="397" spans="1:9" x14ac:dyDescent="0.45">
      <c r="A397" t="s">
        <v>8</v>
      </c>
      <c r="B397" s="1">
        <f>Raw_Prices!A398</f>
        <v>45504</v>
      </c>
      <c r="C397" s="12">
        <f>Raw_Prices!E398</f>
        <v>474.83</v>
      </c>
      <c r="D397" s="13">
        <f t="shared" si="12"/>
        <v>2.5130076210626351E-2</v>
      </c>
      <c r="E397" s="14">
        <f>IF(_xlfn.XLOOKUP($A397,Firm_Info!$A$2:$A$12,Firm_Info!$C$2:$C$12)="Treated",1,IF(_xlfn.XLOOKUP($A397,Firm_Info!$A$2:$A$12,Firm_Info!$C$2:$C$12)="Control",0,""))</f>
        <v>1</v>
      </c>
      <c r="F397" s="14">
        <f>IFERROR(_xlfn.XLOOKUP($A397,Firm_Info!$A$2:$A$11,Firm_Info!$D$2:$D$11),"")</f>
        <v>1</v>
      </c>
      <c r="G397" s="14">
        <f>IF($F397="","",IF($B397&gt;=SUMIFS(Firm_Info!$F$2:$F$11,Firm_Info!$D$2:$D$11,$F397,Firm_Info!$C$2:$C$11,"Treated"),1,0))</f>
        <v>1</v>
      </c>
      <c r="H397" s="14">
        <f t="shared" si="13"/>
        <v>1</v>
      </c>
      <c r="I397" s="14">
        <f>IF($F397="","",MOD(ROW()-2,624)-INDEX(Parallel_Trends!$F$5:$F$14,MATCH($A397,Parallel_Trends!$A$5:$A$14,0)))</f>
        <v>124</v>
      </c>
    </row>
    <row r="398" spans="1:9" x14ac:dyDescent="0.45">
      <c r="A398" t="s">
        <v>8</v>
      </c>
      <c r="B398" s="1">
        <f>Raw_Prices!A399</f>
        <v>45505</v>
      </c>
      <c r="C398" s="12">
        <f>Raw_Prices!E399</f>
        <v>497.74</v>
      </c>
      <c r="D398" s="13">
        <f t="shared" si="12"/>
        <v>4.8248846955752711E-2</v>
      </c>
      <c r="E398" s="14">
        <f>IF(_xlfn.XLOOKUP($A398,Firm_Info!$A$2:$A$12,Firm_Info!$C$2:$C$12)="Treated",1,IF(_xlfn.XLOOKUP($A398,Firm_Info!$A$2:$A$12,Firm_Info!$C$2:$C$12)="Control",0,""))</f>
        <v>1</v>
      </c>
      <c r="F398" s="14">
        <f>IFERROR(_xlfn.XLOOKUP($A398,Firm_Info!$A$2:$A$11,Firm_Info!$D$2:$D$11),"")</f>
        <v>1</v>
      </c>
      <c r="G398" s="14">
        <f>IF($F398="","",IF($B398&gt;=SUMIFS(Firm_Info!$F$2:$F$11,Firm_Info!$D$2:$D$11,$F398,Firm_Info!$C$2:$C$11,"Treated"),1,0))</f>
        <v>1</v>
      </c>
      <c r="H398" s="14">
        <f t="shared" si="13"/>
        <v>1</v>
      </c>
      <c r="I398" s="14">
        <f>IF($F398="","",MOD(ROW()-2,624)-INDEX(Parallel_Trends!$F$5:$F$14,MATCH($A398,Parallel_Trends!$A$5:$A$14,0)))</f>
        <v>125</v>
      </c>
    </row>
    <row r="399" spans="1:9" x14ac:dyDescent="0.45">
      <c r="A399" t="s">
        <v>8</v>
      </c>
      <c r="B399" s="1">
        <f>Raw_Prices!A400</f>
        <v>45506</v>
      </c>
      <c r="C399" s="12">
        <f>Raw_Prices!E400</f>
        <v>488.14</v>
      </c>
      <c r="D399" s="13">
        <f t="shared" si="12"/>
        <v>-1.9287178044762321E-2</v>
      </c>
      <c r="E399" s="14">
        <f>IF(_xlfn.XLOOKUP($A399,Firm_Info!$A$2:$A$12,Firm_Info!$C$2:$C$12)="Treated",1,IF(_xlfn.XLOOKUP($A399,Firm_Info!$A$2:$A$12,Firm_Info!$C$2:$C$12)="Control",0,""))</f>
        <v>1</v>
      </c>
      <c r="F399" s="14">
        <f>IFERROR(_xlfn.XLOOKUP($A399,Firm_Info!$A$2:$A$11,Firm_Info!$D$2:$D$11),"")</f>
        <v>1</v>
      </c>
      <c r="G399" s="14">
        <f>IF($F399="","",IF($B399&gt;=SUMIFS(Firm_Info!$F$2:$F$11,Firm_Info!$D$2:$D$11,$F399,Firm_Info!$C$2:$C$11,"Treated"),1,0))</f>
        <v>1</v>
      </c>
      <c r="H399" s="14">
        <f t="shared" si="13"/>
        <v>1</v>
      </c>
      <c r="I399" s="14">
        <f>IF($F399="","",MOD(ROW()-2,624)-INDEX(Parallel_Trends!$F$5:$F$14,MATCH($A399,Parallel_Trends!$A$5:$A$14,0)))</f>
        <v>126</v>
      </c>
    </row>
    <row r="400" spans="1:9" x14ac:dyDescent="0.45">
      <c r="A400" t="s">
        <v>8</v>
      </c>
      <c r="B400" s="1">
        <f>Raw_Prices!A401</f>
        <v>45509</v>
      </c>
      <c r="C400" s="12">
        <f>Raw_Prices!E401</f>
        <v>475.73</v>
      </c>
      <c r="D400" s="13">
        <f t="shared" si="12"/>
        <v>-2.5423034375384068E-2</v>
      </c>
      <c r="E400" s="14">
        <f>IF(_xlfn.XLOOKUP($A400,Firm_Info!$A$2:$A$12,Firm_Info!$C$2:$C$12)="Treated",1,IF(_xlfn.XLOOKUP($A400,Firm_Info!$A$2:$A$12,Firm_Info!$C$2:$C$12)="Control",0,""))</f>
        <v>1</v>
      </c>
      <c r="F400" s="14">
        <f>IFERROR(_xlfn.XLOOKUP($A400,Firm_Info!$A$2:$A$11,Firm_Info!$D$2:$D$11),"")</f>
        <v>1</v>
      </c>
      <c r="G400" s="14">
        <f>IF($F400="","",IF($B400&gt;=SUMIFS(Firm_Info!$F$2:$F$11,Firm_Info!$D$2:$D$11,$F400,Firm_Info!$C$2:$C$11,"Treated"),1,0))</f>
        <v>1</v>
      </c>
      <c r="H400" s="14">
        <f t="shared" si="13"/>
        <v>1</v>
      </c>
      <c r="I400" s="14">
        <f>IF($F400="","",MOD(ROW()-2,624)-INDEX(Parallel_Trends!$F$5:$F$14,MATCH($A400,Parallel_Trends!$A$5:$A$14,0)))</f>
        <v>127</v>
      </c>
    </row>
    <row r="401" spans="1:9" x14ac:dyDescent="0.45">
      <c r="A401" t="s">
        <v>8</v>
      </c>
      <c r="B401" s="1">
        <f>Raw_Prices!A402</f>
        <v>45510</v>
      </c>
      <c r="C401" s="12">
        <f>Raw_Prices!E402</f>
        <v>494.09</v>
      </c>
      <c r="D401" s="13">
        <f t="shared" si="12"/>
        <v>3.8593319740188647E-2</v>
      </c>
      <c r="E401" s="14">
        <f>IF(_xlfn.XLOOKUP($A401,Firm_Info!$A$2:$A$12,Firm_Info!$C$2:$C$12)="Treated",1,IF(_xlfn.XLOOKUP($A401,Firm_Info!$A$2:$A$12,Firm_Info!$C$2:$C$12)="Control",0,""))</f>
        <v>1</v>
      </c>
      <c r="F401" s="14">
        <f>IFERROR(_xlfn.XLOOKUP($A401,Firm_Info!$A$2:$A$11,Firm_Info!$D$2:$D$11),"")</f>
        <v>1</v>
      </c>
      <c r="G401" s="14">
        <f>IF($F401="","",IF($B401&gt;=SUMIFS(Firm_Info!$F$2:$F$11,Firm_Info!$D$2:$D$11,$F401,Firm_Info!$C$2:$C$11,"Treated"),1,0))</f>
        <v>1</v>
      </c>
      <c r="H401" s="14">
        <f t="shared" si="13"/>
        <v>1</v>
      </c>
      <c r="I401" s="14">
        <f>IF($F401="","",MOD(ROW()-2,624)-INDEX(Parallel_Trends!$F$5:$F$14,MATCH($A401,Parallel_Trends!$A$5:$A$14,0)))</f>
        <v>128</v>
      </c>
    </row>
    <row r="402" spans="1:9" x14ac:dyDescent="0.45">
      <c r="A402" t="s">
        <v>8</v>
      </c>
      <c r="B402" s="1">
        <f>Raw_Prices!A403</f>
        <v>45511</v>
      </c>
      <c r="C402" s="12">
        <f>Raw_Prices!E403</f>
        <v>488.92</v>
      </c>
      <c r="D402" s="13">
        <f t="shared" si="12"/>
        <v>-1.0463680705944167E-2</v>
      </c>
      <c r="E402" s="14">
        <f>IF(_xlfn.XLOOKUP($A402,Firm_Info!$A$2:$A$12,Firm_Info!$C$2:$C$12)="Treated",1,IF(_xlfn.XLOOKUP($A402,Firm_Info!$A$2:$A$12,Firm_Info!$C$2:$C$12)="Control",0,""))</f>
        <v>1</v>
      </c>
      <c r="F402" s="14">
        <f>IFERROR(_xlfn.XLOOKUP($A402,Firm_Info!$A$2:$A$11,Firm_Info!$D$2:$D$11),"")</f>
        <v>1</v>
      </c>
      <c r="G402" s="14">
        <f>IF($F402="","",IF($B402&gt;=SUMIFS(Firm_Info!$F$2:$F$11,Firm_Info!$D$2:$D$11,$F402,Firm_Info!$C$2:$C$11,"Treated"),1,0))</f>
        <v>1</v>
      </c>
      <c r="H402" s="14">
        <f t="shared" si="13"/>
        <v>1</v>
      </c>
      <c r="I402" s="14">
        <f>IF($F402="","",MOD(ROW()-2,624)-INDEX(Parallel_Trends!$F$5:$F$14,MATCH($A402,Parallel_Trends!$A$5:$A$14,0)))</f>
        <v>129</v>
      </c>
    </row>
    <row r="403" spans="1:9" x14ac:dyDescent="0.45">
      <c r="A403" t="s">
        <v>8</v>
      </c>
      <c r="B403" s="1">
        <f>Raw_Prices!A404</f>
        <v>45512</v>
      </c>
      <c r="C403" s="12">
        <f>Raw_Prices!E404</f>
        <v>509.63</v>
      </c>
      <c r="D403" s="13">
        <f t="shared" si="12"/>
        <v>4.23586680847583E-2</v>
      </c>
      <c r="E403" s="14">
        <f>IF(_xlfn.XLOOKUP($A403,Firm_Info!$A$2:$A$12,Firm_Info!$C$2:$C$12)="Treated",1,IF(_xlfn.XLOOKUP($A403,Firm_Info!$A$2:$A$12,Firm_Info!$C$2:$C$12)="Control",0,""))</f>
        <v>1</v>
      </c>
      <c r="F403" s="14">
        <f>IFERROR(_xlfn.XLOOKUP($A403,Firm_Info!$A$2:$A$11,Firm_Info!$D$2:$D$11),"")</f>
        <v>1</v>
      </c>
      <c r="G403" s="14">
        <f>IF($F403="","",IF($B403&gt;=SUMIFS(Firm_Info!$F$2:$F$11,Firm_Info!$D$2:$D$11,$F403,Firm_Info!$C$2:$C$11,"Treated"),1,0))</f>
        <v>1</v>
      </c>
      <c r="H403" s="14">
        <f t="shared" si="13"/>
        <v>1</v>
      </c>
      <c r="I403" s="14">
        <f>IF($F403="","",MOD(ROW()-2,624)-INDEX(Parallel_Trends!$F$5:$F$14,MATCH($A403,Parallel_Trends!$A$5:$A$14,0)))</f>
        <v>130</v>
      </c>
    </row>
    <row r="404" spans="1:9" x14ac:dyDescent="0.45">
      <c r="A404" t="s">
        <v>8</v>
      </c>
      <c r="B404" s="1">
        <f>Raw_Prices!A405</f>
        <v>45513</v>
      </c>
      <c r="C404" s="12">
        <f>Raw_Prices!E405</f>
        <v>517.77</v>
      </c>
      <c r="D404" s="13">
        <f t="shared" si="12"/>
        <v>1.5972372113101541E-2</v>
      </c>
      <c r="E404" s="14">
        <f>IF(_xlfn.XLOOKUP($A404,Firm_Info!$A$2:$A$12,Firm_Info!$C$2:$C$12)="Treated",1,IF(_xlfn.XLOOKUP($A404,Firm_Info!$A$2:$A$12,Firm_Info!$C$2:$C$12)="Control",0,""))</f>
        <v>1</v>
      </c>
      <c r="F404" s="14">
        <f>IFERROR(_xlfn.XLOOKUP($A404,Firm_Info!$A$2:$A$11,Firm_Info!$D$2:$D$11),"")</f>
        <v>1</v>
      </c>
      <c r="G404" s="14">
        <f>IF($F404="","",IF($B404&gt;=SUMIFS(Firm_Info!$F$2:$F$11,Firm_Info!$D$2:$D$11,$F404,Firm_Info!$C$2:$C$11,"Treated"),1,0))</f>
        <v>1</v>
      </c>
      <c r="H404" s="14">
        <f t="shared" si="13"/>
        <v>1</v>
      </c>
      <c r="I404" s="14">
        <f>IF($F404="","",MOD(ROW()-2,624)-INDEX(Parallel_Trends!$F$5:$F$14,MATCH($A404,Parallel_Trends!$A$5:$A$14,0)))</f>
        <v>131</v>
      </c>
    </row>
    <row r="405" spans="1:9" x14ac:dyDescent="0.45">
      <c r="A405" t="s">
        <v>8</v>
      </c>
      <c r="B405" s="1">
        <f>Raw_Prices!A406</f>
        <v>45516</v>
      </c>
      <c r="C405" s="12">
        <f>Raw_Prices!E406</f>
        <v>515.95000000000005</v>
      </c>
      <c r="D405" s="13">
        <f t="shared" si="12"/>
        <v>-3.515074260772022E-3</v>
      </c>
      <c r="E405" s="14">
        <f>IF(_xlfn.XLOOKUP($A405,Firm_Info!$A$2:$A$12,Firm_Info!$C$2:$C$12)="Treated",1,IF(_xlfn.XLOOKUP($A405,Firm_Info!$A$2:$A$12,Firm_Info!$C$2:$C$12)="Control",0,""))</f>
        <v>1</v>
      </c>
      <c r="F405" s="14">
        <f>IFERROR(_xlfn.XLOOKUP($A405,Firm_Info!$A$2:$A$11,Firm_Info!$D$2:$D$11),"")</f>
        <v>1</v>
      </c>
      <c r="G405" s="14">
        <f>IF($F405="","",IF($B405&gt;=SUMIFS(Firm_Info!$F$2:$F$11,Firm_Info!$D$2:$D$11,$F405,Firm_Info!$C$2:$C$11,"Treated"),1,0))</f>
        <v>1</v>
      </c>
      <c r="H405" s="14">
        <f t="shared" si="13"/>
        <v>1</v>
      </c>
      <c r="I405" s="14">
        <f>IF($F405="","",MOD(ROW()-2,624)-INDEX(Parallel_Trends!$F$5:$F$14,MATCH($A405,Parallel_Trends!$A$5:$A$14,0)))</f>
        <v>132</v>
      </c>
    </row>
    <row r="406" spans="1:9" x14ac:dyDescent="0.45">
      <c r="A406" t="s">
        <v>8</v>
      </c>
      <c r="B406" s="1">
        <f>Raw_Prices!A407</f>
        <v>45517</v>
      </c>
      <c r="C406" s="12">
        <f>Raw_Prices!E407</f>
        <v>528.54</v>
      </c>
      <c r="D406" s="13">
        <f t="shared" si="12"/>
        <v>2.4401589301288773E-2</v>
      </c>
      <c r="E406" s="14">
        <f>IF(_xlfn.XLOOKUP($A406,Firm_Info!$A$2:$A$12,Firm_Info!$C$2:$C$12)="Treated",1,IF(_xlfn.XLOOKUP($A406,Firm_Info!$A$2:$A$12,Firm_Info!$C$2:$C$12)="Control",0,""))</f>
        <v>1</v>
      </c>
      <c r="F406" s="14">
        <f>IFERROR(_xlfn.XLOOKUP($A406,Firm_Info!$A$2:$A$11,Firm_Info!$D$2:$D$11),"")</f>
        <v>1</v>
      </c>
      <c r="G406" s="14">
        <f>IF($F406="","",IF($B406&gt;=SUMIFS(Firm_Info!$F$2:$F$11,Firm_Info!$D$2:$D$11,$F406,Firm_Info!$C$2:$C$11,"Treated"),1,0))</f>
        <v>1</v>
      </c>
      <c r="H406" s="14">
        <f t="shared" si="13"/>
        <v>1</v>
      </c>
      <c r="I406" s="14">
        <f>IF($F406="","",MOD(ROW()-2,624)-INDEX(Parallel_Trends!$F$5:$F$14,MATCH($A406,Parallel_Trends!$A$5:$A$14,0)))</f>
        <v>133</v>
      </c>
    </row>
    <row r="407" spans="1:9" x14ac:dyDescent="0.45">
      <c r="A407" t="s">
        <v>8</v>
      </c>
      <c r="B407" s="1">
        <f>Raw_Prices!A408</f>
        <v>45518</v>
      </c>
      <c r="C407" s="12">
        <f>Raw_Prices!E408</f>
        <v>526.76</v>
      </c>
      <c r="D407" s="13">
        <f t="shared" si="12"/>
        <v>-3.3677678132212341E-3</v>
      </c>
      <c r="E407" s="14">
        <f>IF(_xlfn.XLOOKUP($A407,Firm_Info!$A$2:$A$12,Firm_Info!$C$2:$C$12)="Treated",1,IF(_xlfn.XLOOKUP($A407,Firm_Info!$A$2:$A$12,Firm_Info!$C$2:$C$12)="Control",0,""))</f>
        <v>1</v>
      </c>
      <c r="F407" s="14">
        <f>IFERROR(_xlfn.XLOOKUP($A407,Firm_Info!$A$2:$A$11,Firm_Info!$D$2:$D$11),"")</f>
        <v>1</v>
      </c>
      <c r="G407" s="14">
        <f>IF($F407="","",IF($B407&gt;=SUMIFS(Firm_Info!$F$2:$F$11,Firm_Info!$D$2:$D$11,$F407,Firm_Info!$C$2:$C$11,"Treated"),1,0))</f>
        <v>1</v>
      </c>
      <c r="H407" s="14">
        <f t="shared" si="13"/>
        <v>1</v>
      </c>
      <c r="I407" s="14">
        <f>IF($F407="","",MOD(ROW()-2,624)-INDEX(Parallel_Trends!$F$5:$F$14,MATCH($A407,Parallel_Trends!$A$5:$A$14,0)))</f>
        <v>134</v>
      </c>
    </row>
    <row r="408" spans="1:9" x14ac:dyDescent="0.45">
      <c r="A408" t="s">
        <v>8</v>
      </c>
      <c r="B408" s="1">
        <f>Raw_Prices!A409</f>
        <v>45519</v>
      </c>
      <c r="C408" s="12">
        <f>Raw_Prices!E409</f>
        <v>537.33000000000004</v>
      </c>
      <c r="D408" s="13">
        <f t="shared" si="12"/>
        <v>2.0066064241780035E-2</v>
      </c>
      <c r="E408" s="14">
        <f>IF(_xlfn.XLOOKUP($A408,Firm_Info!$A$2:$A$12,Firm_Info!$C$2:$C$12)="Treated",1,IF(_xlfn.XLOOKUP($A408,Firm_Info!$A$2:$A$12,Firm_Info!$C$2:$C$12)="Control",0,""))</f>
        <v>1</v>
      </c>
      <c r="F408" s="14">
        <f>IFERROR(_xlfn.XLOOKUP($A408,Firm_Info!$A$2:$A$11,Firm_Info!$D$2:$D$11),"")</f>
        <v>1</v>
      </c>
      <c r="G408" s="14">
        <f>IF($F408="","",IF($B408&gt;=SUMIFS(Firm_Info!$F$2:$F$11,Firm_Info!$D$2:$D$11,$F408,Firm_Info!$C$2:$C$11,"Treated"),1,0))</f>
        <v>1</v>
      </c>
      <c r="H408" s="14">
        <f t="shared" si="13"/>
        <v>1</v>
      </c>
      <c r="I408" s="14">
        <f>IF($F408="","",MOD(ROW()-2,624)-INDEX(Parallel_Trends!$F$5:$F$14,MATCH($A408,Parallel_Trends!$A$5:$A$14,0)))</f>
        <v>135</v>
      </c>
    </row>
    <row r="409" spans="1:9" x14ac:dyDescent="0.45">
      <c r="A409" t="s">
        <v>8</v>
      </c>
      <c r="B409" s="1">
        <f>Raw_Prices!A410</f>
        <v>45520</v>
      </c>
      <c r="C409" s="12">
        <f>Raw_Prices!E410</f>
        <v>527.41999999999996</v>
      </c>
      <c r="D409" s="13">
        <f t="shared" si="12"/>
        <v>-1.8443042450635661E-2</v>
      </c>
      <c r="E409" s="14">
        <f>IF(_xlfn.XLOOKUP($A409,Firm_Info!$A$2:$A$12,Firm_Info!$C$2:$C$12)="Treated",1,IF(_xlfn.XLOOKUP($A409,Firm_Info!$A$2:$A$12,Firm_Info!$C$2:$C$12)="Control",0,""))</f>
        <v>1</v>
      </c>
      <c r="F409" s="14">
        <f>IFERROR(_xlfn.XLOOKUP($A409,Firm_Info!$A$2:$A$11,Firm_Info!$D$2:$D$11),"")</f>
        <v>1</v>
      </c>
      <c r="G409" s="14">
        <f>IF($F409="","",IF($B409&gt;=SUMIFS(Firm_Info!$F$2:$F$11,Firm_Info!$D$2:$D$11,$F409,Firm_Info!$C$2:$C$11,"Treated"),1,0))</f>
        <v>1</v>
      </c>
      <c r="H409" s="14">
        <f t="shared" si="13"/>
        <v>1</v>
      </c>
      <c r="I409" s="14">
        <f>IF($F409="","",MOD(ROW()-2,624)-INDEX(Parallel_Trends!$F$5:$F$14,MATCH($A409,Parallel_Trends!$A$5:$A$14,0)))</f>
        <v>136</v>
      </c>
    </row>
    <row r="410" spans="1:9" x14ac:dyDescent="0.45">
      <c r="A410" t="s">
        <v>8</v>
      </c>
      <c r="B410" s="1">
        <f>Raw_Prices!A411</f>
        <v>45523</v>
      </c>
      <c r="C410" s="12">
        <f>Raw_Prices!E411</f>
        <v>529.28</v>
      </c>
      <c r="D410" s="13">
        <f t="shared" si="12"/>
        <v>3.5266011907020278E-3</v>
      </c>
      <c r="E410" s="14">
        <f>IF(_xlfn.XLOOKUP($A410,Firm_Info!$A$2:$A$12,Firm_Info!$C$2:$C$12)="Treated",1,IF(_xlfn.XLOOKUP($A410,Firm_Info!$A$2:$A$12,Firm_Info!$C$2:$C$12)="Control",0,""))</f>
        <v>1</v>
      </c>
      <c r="F410" s="14">
        <f>IFERROR(_xlfn.XLOOKUP($A410,Firm_Info!$A$2:$A$11,Firm_Info!$D$2:$D$11),"")</f>
        <v>1</v>
      </c>
      <c r="G410" s="14">
        <f>IF($F410="","",IF($B410&gt;=SUMIFS(Firm_Info!$F$2:$F$11,Firm_Info!$D$2:$D$11,$F410,Firm_Info!$C$2:$C$11,"Treated"),1,0))</f>
        <v>1</v>
      </c>
      <c r="H410" s="14">
        <f t="shared" si="13"/>
        <v>1</v>
      </c>
      <c r="I410" s="14">
        <f>IF($F410="","",MOD(ROW()-2,624)-INDEX(Parallel_Trends!$F$5:$F$14,MATCH($A410,Parallel_Trends!$A$5:$A$14,0)))</f>
        <v>137</v>
      </c>
    </row>
    <row r="411" spans="1:9" x14ac:dyDescent="0.45">
      <c r="A411" t="s">
        <v>8</v>
      </c>
      <c r="B411" s="1">
        <f>Raw_Prices!A412</f>
        <v>45524</v>
      </c>
      <c r="C411" s="12">
        <f>Raw_Prices!E412</f>
        <v>526.73</v>
      </c>
      <c r="D411" s="13">
        <f t="shared" si="12"/>
        <v>-4.8178657799273772E-3</v>
      </c>
      <c r="E411" s="14">
        <f>IF(_xlfn.XLOOKUP($A411,Firm_Info!$A$2:$A$12,Firm_Info!$C$2:$C$12)="Treated",1,IF(_xlfn.XLOOKUP($A411,Firm_Info!$A$2:$A$12,Firm_Info!$C$2:$C$12)="Control",0,""))</f>
        <v>1</v>
      </c>
      <c r="F411" s="14">
        <f>IFERROR(_xlfn.XLOOKUP($A411,Firm_Info!$A$2:$A$11,Firm_Info!$D$2:$D$11),"")</f>
        <v>1</v>
      </c>
      <c r="G411" s="14">
        <f>IF($F411="","",IF($B411&gt;=SUMIFS(Firm_Info!$F$2:$F$11,Firm_Info!$D$2:$D$11,$F411,Firm_Info!$C$2:$C$11,"Treated"),1,0))</f>
        <v>1</v>
      </c>
      <c r="H411" s="14">
        <f t="shared" si="13"/>
        <v>1</v>
      </c>
      <c r="I411" s="14">
        <f>IF($F411="","",MOD(ROW()-2,624)-INDEX(Parallel_Trends!$F$5:$F$14,MATCH($A411,Parallel_Trends!$A$5:$A$14,0)))</f>
        <v>138</v>
      </c>
    </row>
    <row r="412" spans="1:9" x14ac:dyDescent="0.45">
      <c r="A412" t="s">
        <v>8</v>
      </c>
      <c r="B412" s="1">
        <f>Raw_Prices!A413</f>
        <v>45525</v>
      </c>
      <c r="C412" s="12">
        <f>Raw_Prices!E413</f>
        <v>535.16</v>
      </c>
      <c r="D412" s="13">
        <f t="shared" si="12"/>
        <v>1.6004404533631833E-2</v>
      </c>
      <c r="E412" s="14">
        <f>IF(_xlfn.XLOOKUP($A412,Firm_Info!$A$2:$A$12,Firm_Info!$C$2:$C$12)="Treated",1,IF(_xlfn.XLOOKUP($A412,Firm_Info!$A$2:$A$12,Firm_Info!$C$2:$C$12)="Control",0,""))</f>
        <v>1</v>
      </c>
      <c r="F412" s="14">
        <f>IFERROR(_xlfn.XLOOKUP($A412,Firm_Info!$A$2:$A$11,Firm_Info!$D$2:$D$11),"")</f>
        <v>1</v>
      </c>
      <c r="G412" s="14">
        <f>IF($F412="","",IF($B412&gt;=SUMIFS(Firm_Info!$F$2:$F$11,Firm_Info!$D$2:$D$11,$F412,Firm_Info!$C$2:$C$11,"Treated"),1,0))</f>
        <v>1</v>
      </c>
      <c r="H412" s="14">
        <f t="shared" si="13"/>
        <v>1</v>
      </c>
      <c r="I412" s="14">
        <f>IF($F412="","",MOD(ROW()-2,624)-INDEX(Parallel_Trends!$F$5:$F$14,MATCH($A412,Parallel_Trends!$A$5:$A$14,0)))</f>
        <v>139</v>
      </c>
    </row>
    <row r="413" spans="1:9" x14ac:dyDescent="0.45">
      <c r="A413" t="s">
        <v>8</v>
      </c>
      <c r="B413" s="1">
        <f>Raw_Prices!A414</f>
        <v>45526</v>
      </c>
      <c r="C413" s="12">
        <f>Raw_Prices!E414</f>
        <v>531.92999999999995</v>
      </c>
      <c r="D413" s="13">
        <f t="shared" si="12"/>
        <v>-6.0355781448538925E-3</v>
      </c>
      <c r="E413" s="14">
        <f>IF(_xlfn.XLOOKUP($A413,Firm_Info!$A$2:$A$12,Firm_Info!$C$2:$C$12)="Treated",1,IF(_xlfn.XLOOKUP($A413,Firm_Info!$A$2:$A$12,Firm_Info!$C$2:$C$12)="Control",0,""))</f>
        <v>1</v>
      </c>
      <c r="F413" s="14">
        <f>IFERROR(_xlfn.XLOOKUP($A413,Firm_Info!$A$2:$A$11,Firm_Info!$D$2:$D$11),"")</f>
        <v>1</v>
      </c>
      <c r="G413" s="14">
        <f>IF($F413="","",IF($B413&gt;=SUMIFS(Firm_Info!$F$2:$F$11,Firm_Info!$D$2:$D$11,$F413,Firm_Info!$C$2:$C$11,"Treated"),1,0))</f>
        <v>1</v>
      </c>
      <c r="H413" s="14">
        <f t="shared" si="13"/>
        <v>1</v>
      </c>
      <c r="I413" s="14">
        <f>IF($F413="","",MOD(ROW()-2,624)-INDEX(Parallel_Trends!$F$5:$F$14,MATCH($A413,Parallel_Trends!$A$5:$A$14,0)))</f>
        <v>140</v>
      </c>
    </row>
    <row r="414" spans="1:9" x14ac:dyDescent="0.45">
      <c r="A414" t="s">
        <v>8</v>
      </c>
      <c r="B414" s="1">
        <f>Raw_Prices!A415</f>
        <v>45527</v>
      </c>
      <c r="C414" s="12">
        <f>Raw_Prices!E415</f>
        <v>528</v>
      </c>
      <c r="D414" s="13">
        <f t="shared" si="12"/>
        <v>-7.3881901753989343E-3</v>
      </c>
      <c r="E414" s="14">
        <f>IF(_xlfn.XLOOKUP($A414,Firm_Info!$A$2:$A$12,Firm_Info!$C$2:$C$12)="Treated",1,IF(_xlfn.XLOOKUP($A414,Firm_Info!$A$2:$A$12,Firm_Info!$C$2:$C$12)="Control",0,""))</f>
        <v>1</v>
      </c>
      <c r="F414" s="14">
        <f>IFERROR(_xlfn.XLOOKUP($A414,Firm_Info!$A$2:$A$11,Firm_Info!$D$2:$D$11),"")</f>
        <v>1</v>
      </c>
      <c r="G414" s="14">
        <f>IF($F414="","",IF($B414&gt;=SUMIFS(Firm_Info!$F$2:$F$11,Firm_Info!$D$2:$D$11,$F414,Firm_Info!$C$2:$C$11,"Treated"),1,0))</f>
        <v>1</v>
      </c>
      <c r="H414" s="14">
        <f t="shared" si="13"/>
        <v>1</v>
      </c>
      <c r="I414" s="14">
        <f>IF($F414="","",MOD(ROW()-2,624)-INDEX(Parallel_Trends!$F$5:$F$14,MATCH($A414,Parallel_Trends!$A$5:$A$14,0)))</f>
        <v>141</v>
      </c>
    </row>
    <row r="415" spans="1:9" x14ac:dyDescent="0.45">
      <c r="A415" t="s">
        <v>8</v>
      </c>
      <c r="B415" s="1">
        <f>Raw_Prices!A416</f>
        <v>45530</v>
      </c>
      <c r="C415" s="12">
        <f>Raw_Prices!E416</f>
        <v>521.12</v>
      </c>
      <c r="D415" s="13">
        <f t="shared" si="12"/>
        <v>-1.3030303030303059E-2</v>
      </c>
      <c r="E415" s="14">
        <f>IF(_xlfn.XLOOKUP($A415,Firm_Info!$A$2:$A$12,Firm_Info!$C$2:$C$12)="Treated",1,IF(_xlfn.XLOOKUP($A415,Firm_Info!$A$2:$A$12,Firm_Info!$C$2:$C$12)="Control",0,""))</f>
        <v>1</v>
      </c>
      <c r="F415" s="14">
        <f>IFERROR(_xlfn.XLOOKUP($A415,Firm_Info!$A$2:$A$11,Firm_Info!$D$2:$D$11),"")</f>
        <v>1</v>
      </c>
      <c r="G415" s="14">
        <f>IF($F415="","",IF($B415&gt;=SUMIFS(Firm_Info!$F$2:$F$11,Firm_Info!$D$2:$D$11,$F415,Firm_Info!$C$2:$C$11,"Treated"),1,0))</f>
        <v>1</v>
      </c>
      <c r="H415" s="14">
        <f t="shared" si="13"/>
        <v>1</v>
      </c>
      <c r="I415" s="14">
        <f>IF($F415="","",MOD(ROW()-2,624)-INDEX(Parallel_Trends!$F$5:$F$14,MATCH($A415,Parallel_Trends!$A$5:$A$14,0)))</f>
        <v>142</v>
      </c>
    </row>
    <row r="416" spans="1:9" x14ac:dyDescent="0.45">
      <c r="A416" t="s">
        <v>8</v>
      </c>
      <c r="B416" s="1">
        <f>Raw_Prices!A417</f>
        <v>45531</v>
      </c>
      <c r="C416" s="12">
        <f>Raw_Prices!E417</f>
        <v>519.1</v>
      </c>
      <c r="D416" s="13">
        <f t="shared" si="12"/>
        <v>-3.8762665029167254E-3</v>
      </c>
      <c r="E416" s="14">
        <f>IF(_xlfn.XLOOKUP($A416,Firm_Info!$A$2:$A$12,Firm_Info!$C$2:$C$12)="Treated",1,IF(_xlfn.XLOOKUP($A416,Firm_Info!$A$2:$A$12,Firm_Info!$C$2:$C$12)="Control",0,""))</f>
        <v>1</v>
      </c>
      <c r="F416" s="14">
        <f>IFERROR(_xlfn.XLOOKUP($A416,Firm_Info!$A$2:$A$11,Firm_Info!$D$2:$D$11),"")</f>
        <v>1</v>
      </c>
      <c r="G416" s="14">
        <f>IF($F416="","",IF($B416&gt;=SUMIFS(Firm_Info!$F$2:$F$11,Firm_Info!$D$2:$D$11,$F416,Firm_Info!$C$2:$C$11,"Treated"),1,0))</f>
        <v>1</v>
      </c>
      <c r="H416" s="14">
        <f t="shared" si="13"/>
        <v>1</v>
      </c>
      <c r="I416" s="14">
        <f>IF($F416="","",MOD(ROW()-2,624)-INDEX(Parallel_Trends!$F$5:$F$14,MATCH($A416,Parallel_Trends!$A$5:$A$14,0)))</f>
        <v>143</v>
      </c>
    </row>
    <row r="417" spans="1:9" x14ac:dyDescent="0.45">
      <c r="A417" t="s">
        <v>8</v>
      </c>
      <c r="B417" s="1">
        <f>Raw_Prices!A418</f>
        <v>45532</v>
      </c>
      <c r="C417" s="12">
        <f>Raw_Prices!E418</f>
        <v>516.78</v>
      </c>
      <c r="D417" s="13">
        <f t="shared" si="12"/>
        <v>-4.4692737430168661E-3</v>
      </c>
      <c r="E417" s="14">
        <f>IF(_xlfn.XLOOKUP($A417,Firm_Info!$A$2:$A$12,Firm_Info!$C$2:$C$12)="Treated",1,IF(_xlfn.XLOOKUP($A417,Firm_Info!$A$2:$A$12,Firm_Info!$C$2:$C$12)="Control",0,""))</f>
        <v>1</v>
      </c>
      <c r="F417" s="14">
        <f>IFERROR(_xlfn.XLOOKUP($A417,Firm_Info!$A$2:$A$11,Firm_Info!$D$2:$D$11),"")</f>
        <v>1</v>
      </c>
      <c r="G417" s="14">
        <f>IF($F417="","",IF($B417&gt;=SUMIFS(Firm_Info!$F$2:$F$11,Firm_Info!$D$2:$D$11,$F417,Firm_Info!$C$2:$C$11,"Treated"),1,0))</f>
        <v>1</v>
      </c>
      <c r="H417" s="14">
        <f t="shared" si="13"/>
        <v>1</v>
      </c>
      <c r="I417" s="14">
        <f>IF($F417="","",MOD(ROW()-2,624)-INDEX(Parallel_Trends!$F$5:$F$14,MATCH($A417,Parallel_Trends!$A$5:$A$14,0)))</f>
        <v>144</v>
      </c>
    </row>
    <row r="418" spans="1:9" x14ac:dyDescent="0.45">
      <c r="A418" t="s">
        <v>8</v>
      </c>
      <c r="B418" s="1">
        <f>Raw_Prices!A419</f>
        <v>45533</v>
      </c>
      <c r="C418" s="12">
        <f>Raw_Prices!E419</f>
        <v>518.22</v>
      </c>
      <c r="D418" s="13">
        <f t="shared" si="12"/>
        <v>2.7864855451062986E-3</v>
      </c>
      <c r="E418" s="14">
        <f>IF(_xlfn.XLOOKUP($A418,Firm_Info!$A$2:$A$12,Firm_Info!$C$2:$C$12)="Treated",1,IF(_xlfn.XLOOKUP($A418,Firm_Info!$A$2:$A$12,Firm_Info!$C$2:$C$12)="Control",0,""))</f>
        <v>1</v>
      </c>
      <c r="F418" s="14">
        <f>IFERROR(_xlfn.XLOOKUP($A418,Firm_Info!$A$2:$A$11,Firm_Info!$D$2:$D$11),"")</f>
        <v>1</v>
      </c>
      <c r="G418" s="14">
        <f>IF($F418="","",IF($B418&gt;=SUMIFS(Firm_Info!$F$2:$F$11,Firm_Info!$D$2:$D$11,$F418,Firm_Info!$C$2:$C$11,"Treated"),1,0))</f>
        <v>1</v>
      </c>
      <c r="H418" s="14">
        <f t="shared" si="13"/>
        <v>1</v>
      </c>
      <c r="I418" s="14">
        <f>IF($F418="","",MOD(ROW()-2,624)-INDEX(Parallel_Trends!$F$5:$F$14,MATCH($A418,Parallel_Trends!$A$5:$A$14,0)))</f>
        <v>145</v>
      </c>
    </row>
    <row r="419" spans="1:9" x14ac:dyDescent="0.45">
      <c r="A419" t="s">
        <v>8</v>
      </c>
      <c r="B419" s="1">
        <f>Raw_Prices!A420</f>
        <v>45534</v>
      </c>
      <c r="C419" s="12">
        <f>Raw_Prices!E420</f>
        <v>521.30999999999995</v>
      </c>
      <c r="D419" s="13">
        <f t="shared" si="12"/>
        <v>5.9627185365287438E-3</v>
      </c>
      <c r="E419" s="14">
        <f>IF(_xlfn.XLOOKUP($A419,Firm_Info!$A$2:$A$12,Firm_Info!$C$2:$C$12)="Treated",1,IF(_xlfn.XLOOKUP($A419,Firm_Info!$A$2:$A$12,Firm_Info!$C$2:$C$12)="Control",0,""))</f>
        <v>1</v>
      </c>
      <c r="F419" s="14">
        <f>IFERROR(_xlfn.XLOOKUP($A419,Firm_Info!$A$2:$A$11,Firm_Info!$D$2:$D$11),"")</f>
        <v>1</v>
      </c>
      <c r="G419" s="14">
        <f>IF($F419="","",IF($B419&gt;=SUMIFS(Firm_Info!$F$2:$F$11,Firm_Info!$D$2:$D$11,$F419,Firm_Info!$C$2:$C$11,"Treated"),1,0))</f>
        <v>1</v>
      </c>
      <c r="H419" s="14">
        <f t="shared" si="13"/>
        <v>1</v>
      </c>
      <c r="I419" s="14">
        <f>IF($F419="","",MOD(ROW()-2,624)-INDEX(Parallel_Trends!$F$5:$F$14,MATCH($A419,Parallel_Trends!$A$5:$A$14,0)))</f>
        <v>146</v>
      </c>
    </row>
    <row r="420" spans="1:9" x14ac:dyDescent="0.45">
      <c r="A420" t="s">
        <v>8</v>
      </c>
      <c r="B420" s="1">
        <f>Raw_Prices!A421</f>
        <v>45538</v>
      </c>
      <c r="C420" s="12">
        <f>Raw_Prices!E421</f>
        <v>511.76</v>
      </c>
      <c r="D420" s="13">
        <f t="shared" si="12"/>
        <v>-1.8319234236826354E-2</v>
      </c>
      <c r="E420" s="14">
        <f>IF(_xlfn.XLOOKUP($A420,Firm_Info!$A$2:$A$12,Firm_Info!$C$2:$C$12)="Treated",1,IF(_xlfn.XLOOKUP($A420,Firm_Info!$A$2:$A$12,Firm_Info!$C$2:$C$12)="Control",0,""))</f>
        <v>1</v>
      </c>
      <c r="F420" s="14">
        <f>IFERROR(_xlfn.XLOOKUP($A420,Firm_Info!$A$2:$A$11,Firm_Info!$D$2:$D$11),"")</f>
        <v>1</v>
      </c>
      <c r="G420" s="14">
        <f>IF($F420="","",IF($B420&gt;=SUMIFS(Firm_Info!$F$2:$F$11,Firm_Info!$D$2:$D$11,$F420,Firm_Info!$C$2:$C$11,"Treated"),1,0))</f>
        <v>1</v>
      </c>
      <c r="H420" s="14">
        <f t="shared" si="13"/>
        <v>1</v>
      </c>
      <c r="I420" s="14">
        <f>IF($F420="","",MOD(ROW()-2,624)-INDEX(Parallel_Trends!$F$5:$F$14,MATCH($A420,Parallel_Trends!$A$5:$A$14,0)))</f>
        <v>147</v>
      </c>
    </row>
    <row r="421" spans="1:9" x14ac:dyDescent="0.45">
      <c r="A421" t="s">
        <v>8</v>
      </c>
      <c r="B421" s="1">
        <f>Raw_Prices!A422</f>
        <v>45539</v>
      </c>
      <c r="C421" s="12">
        <f>Raw_Prices!E422</f>
        <v>512.74</v>
      </c>
      <c r="D421" s="13">
        <f t="shared" si="12"/>
        <v>1.9149601375645364E-3</v>
      </c>
      <c r="E421" s="14">
        <f>IF(_xlfn.XLOOKUP($A421,Firm_Info!$A$2:$A$12,Firm_Info!$C$2:$C$12)="Treated",1,IF(_xlfn.XLOOKUP($A421,Firm_Info!$A$2:$A$12,Firm_Info!$C$2:$C$12)="Control",0,""))</f>
        <v>1</v>
      </c>
      <c r="F421" s="14">
        <f>IFERROR(_xlfn.XLOOKUP($A421,Firm_Info!$A$2:$A$11,Firm_Info!$D$2:$D$11),"")</f>
        <v>1</v>
      </c>
      <c r="G421" s="14">
        <f>IF($F421="","",IF($B421&gt;=SUMIFS(Firm_Info!$F$2:$F$11,Firm_Info!$D$2:$D$11,$F421,Firm_Info!$C$2:$C$11,"Treated"),1,0))</f>
        <v>1</v>
      </c>
      <c r="H421" s="14">
        <f t="shared" si="13"/>
        <v>1</v>
      </c>
      <c r="I421" s="14">
        <f>IF($F421="","",MOD(ROW()-2,624)-INDEX(Parallel_Trends!$F$5:$F$14,MATCH($A421,Parallel_Trends!$A$5:$A$14,0)))</f>
        <v>148</v>
      </c>
    </row>
    <row r="422" spans="1:9" x14ac:dyDescent="0.45">
      <c r="A422" t="s">
        <v>8</v>
      </c>
      <c r="B422" s="1">
        <f>Raw_Prices!A423</f>
        <v>45540</v>
      </c>
      <c r="C422" s="12">
        <f>Raw_Prices!E423</f>
        <v>516.86</v>
      </c>
      <c r="D422" s="13">
        <f t="shared" si="12"/>
        <v>8.0352615360612667E-3</v>
      </c>
      <c r="E422" s="14">
        <f>IF(_xlfn.XLOOKUP($A422,Firm_Info!$A$2:$A$12,Firm_Info!$C$2:$C$12)="Treated",1,IF(_xlfn.XLOOKUP($A422,Firm_Info!$A$2:$A$12,Firm_Info!$C$2:$C$12)="Control",0,""))</f>
        <v>1</v>
      </c>
      <c r="F422" s="14">
        <f>IFERROR(_xlfn.XLOOKUP($A422,Firm_Info!$A$2:$A$11,Firm_Info!$D$2:$D$11),"")</f>
        <v>1</v>
      </c>
      <c r="G422" s="14">
        <f>IF($F422="","",IF($B422&gt;=SUMIFS(Firm_Info!$F$2:$F$11,Firm_Info!$D$2:$D$11,$F422,Firm_Info!$C$2:$C$11,"Treated"),1,0))</f>
        <v>1</v>
      </c>
      <c r="H422" s="14">
        <f t="shared" si="13"/>
        <v>1</v>
      </c>
      <c r="I422" s="14">
        <f>IF($F422="","",MOD(ROW()-2,624)-INDEX(Parallel_Trends!$F$5:$F$14,MATCH($A422,Parallel_Trends!$A$5:$A$14,0)))</f>
        <v>149</v>
      </c>
    </row>
    <row r="423" spans="1:9" x14ac:dyDescent="0.45">
      <c r="A423" t="s">
        <v>8</v>
      </c>
      <c r="B423" s="1">
        <f>Raw_Prices!A424</f>
        <v>45541</v>
      </c>
      <c r="C423" s="12">
        <f>Raw_Prices!E424</f>
        <v>500.27</v>
      </c>
      <c r="D423" s="13">
        <f t="shared" si="12"/>
        <v>-3.2097666679565151E-2</v>
      </c>
      <c r="E423" s="14">
        <f>IF(_xlfn.XLOOKUP($A423,Firm_Info!$A$2:$A$12,Firm_Info!$C$2:$C$12)="Treated",1,IF(_xlfn.XLOOKUP($A423,Firm_Info!$A$2:$A$12,Firm_Info!$C$2:$C$12)="Control",0,""))</f>
        <v>1</v>
      </c>
      <c r="F423" s="14">
        <f>IFERROR(_xlfn.XLOOKUP($A423,Firm_Info!$A$2:$A$11,Firm_Info!$D$2:$D$11),"")</f>
        <v>1</v>
      </c>
      <c r="G423" s="14">
        <f>IF($F423="","",IF($B423&gt;=SUMIFS(Firm_Info!$F$2:$F$11,Firm_Info!$D$2:$D$11,$F423,Firm_Info!$C$2:$C$11,"Treated"),1,0))</f>
        <v>1</v>
      </c>
      <c r="H423" s="14">
        <f t="shared" si="13"/>
        <v>1</v>
      </c>
      <c r="I423" s="14">
        <f>IF($F423="","",MOD(ROW()-2,624)-INDEX(Parallel_Trends!$F$5:$F$14,MATCH($A423,Parallel_Trends!$A$5:$A$14,0)))</f>
        <v>150</v>
      </c>
    </row>
    <row r="424" spans="1:9" x14ac:dyDescent="0.45">
      <c r="A424" t="s">
        <v>8</v>
      </c>
      <c r="B424" s="1">
        <f>Raw_Prices!A425</f>
        <v>45544</v>
      </c>
      <c r="C424" s="12">
        <f>Raw_Prices!E425</f>
        <v>504.79</v>
      </c>
      <c r="D424" s="13">
        <f t="shared" si="12"/>
        <v>9.0351210346413247E-3</v>
      </c>
      <c r="E424" s="14">
        <f>IF(_xlfn.XLOOKUP($A424,Firm_Info!$A$2:$A$12,Firm_Info!$C$2:$C$12)="Treated",1,IF(_xlfn.XLOOKUP($A424,Firm_Info!$A$2:$A$12,Firm_Info!$C$2:$C$12)="Control",0,""))</f>
        <v>1</v>
      </c>
      <c r="F424" s="14">
        <f>IFERROR(_xlfn.XLOOKUP($A424,Firm_Info!$A$2:$A$11,Firm_Info!$D$2:$D$11),"")</f>
        <v>1</v>
      </c>
      <c r="G424" s="14">
        <f>IF($F424="","",IF($B424&gt;=SUMIFS(Firm_Info!$F$2:$F$11,Firm_Info!$D$2:$D$11,$F424,Firm_Info!$C$2:$C$11,"Treated"),1,0))</f>
        <v>1</v>
      </c>
      <c r="H424" s="14">
        <f t="shared" si="13"/>
        <v>1</v>
      </c>
      <c r="I424" s="14">
        <f>IF($F424="","",MOD(ROW()-2,624)-INDEX(Parallel_Trends!$F$5:$F$14,MATCH($A424,Parallel_Trends!$A$5:$A$14,0)))</f>
        <v>151</v>
      </c>
    </row>
    <row r="425" spans="1:9" x14ac:dyDescent="0.45">
      <c r="A425" t="s">
        <v>8</v>
      </c>
      <c r="B425" s="1">
        <f>Raw_Prices!A426</f>
        <v>45545</v>
      </c>
      <c r="C425" s="12">
        <f>Raw_Prices!E426</f>
        <v>504.79</v>
      </c>
      <c r="D425" s="13">
        <f t="shared" si="12"/>
        <v>0</v>
      </c>
      <c r="E425" s="14">
        <f>IF(_xlfn.XLOOKUP($A425,Firm_Info!$A$2:$A$12,Firm_Info!$C$2:$C$12)="Treated",1,IF(_xlfn.XLOOKUP($A425,Firm_Info!$A$2:$A$12,Firm_Info!$C$2:$C$12)="Control",0,""))</f>
        <v>1</v>
      </c>
      <c r="F425" s="14">
        <f>IFERROR(_xlfn.XLOOKUP($A425,Firm_Info!$A$2:$A$11,Firm_Info!$D$2:$D$11),"")</f>
        <v>1</v>
      </c>
      <c r="G425" s="14">
        <f>IF($F425="","",IF($B425&gt;=SUMIFS(Firm_Info!$F$2:$F$11,Firm_Info!$D$2:$D$11,$F425,Firm_Info!$C$2:$C$11,"Treated"),1,0))</f>
        <v>1</v>
      </c>
      <c r="H425" s="14">
        <f t="shared" si="13"/>
        <v>1</v>
      </c>
      <c r="I425" s="14">
        <f>IF($F425="","",MOD(ROW()-2,624)-INDEX(Parallel_Trends!$F$5:$F$14,MATCH($A425,Parallel_Trends!$A$5:$A$14,0)))</f>
        <v>152</v>
      </c>
    </row>
    <row r="426" spans="1:9" x14ac:dyDescent="0.45">
      <c r="A426" t="s">
        <v>8</v>
      </c>
      <c r="B426" s="1">
        <f>Raw_Prices!A427</f>
        <v>45546</v>
      </c>
      <c r="C426" s="12">
        <f>Raw_Prices!E427</f>
        <v>511.83</v>
      </c>
      <c r="D426" s="13">
        <f t="shared" si="12"/>
        <v>1.394639354979299E-2</v>
      </c>
      <c r="E426" s="14">
        <f>IF(_xlfn.XLOOKUP($A426,Firm_Info!$A$2:$A$12,Firm_Info!$C$2:$C$12)="Treated",1,IF(_xlfn.XLOOKUP($A426,Firm_Info!$A$2:$A$12,Firm_Info!$C$2:$C$12)="Control",0,""))</f>
        <v>1</v>
      </c>
      <c r="F426" s="14">
        <f>IFERROR(_xlfn.XLOOKUP($A426,Firm_Info!$A$2:$A$11,Firm_Info!$D$2:$D$11),"")</f>
        <v>1</v>
      </c>
      <c r="G426" s="14">
        <f>IF($F426="","",IF($B426&gt;=SUMIFS(Firm_Info!$F$2:$F$11,Firm_Info!$D$2:$D$11,$F426,Firm_Info!$C$2:$C$11,"Treated"),1,0))</f>
        <v>1</v>
      </c>
      <c r="H426" s="14">
        <f t="shared" si="13"/>
        <v>1</v>
      </c>
      <c r="I426" s="14">
        <f>IF($F426="","",MOD(ROW()-2,624)-INDEX(Parallel_Trends!$F$5:$F$14,MATCH($A426,Parallel_Trends!$A$5:$A$14,0)))</f>
        <v>153</v>
      </c>
    </row>
    <row r="427" spans="1:9" x14ac:dyDescent="0.45">
      <c r="A427" t="s">
        <v>8</v>
      </c>
      <c r="B427" s="1">
        <f>Raw_Prices!A428</f>
        <v>45547</v>
      </c>
      <c r="C427" s="12">
        <f>Raw_Prices!E428</f>
        <v>525.6</v>
      </c>
      <c r="D427" s="13">
        <f t="shared" si="12"/>
        <v>2.69034640407948E-2</v>
      </c>
      <c r="E427" s="14">
        <f>IF(_xlfn.XLOOKUP($A427,Firm_Info!$A$2:$A$12,Firm_Info!$C$2:$C$12)="Treated",1,IF(_xlfn.XLOOKUP($A427,Firm_Info!$A$2:$A$12,Firm_Info!$C$2:$C$12)="Control",0,""))</f>
        <v>1</v>
      </c>
      <c r="F427" s="14">
        <f>IFERROR(_xlfn.XLOOKUP($A427,Firm_Info!$A$2:$A$11,Firm_Info!$D$2:$D$11),"")</f>
        <v>1</v>
      </c>
      <c r="G427" s="14">
        <f>IF($F427="","",IF($B427&gt;=SUMIFS(Firm_Info!$F$2:$F$11,Firm_Info!$D$2:$D$11,$F427,Firm_Info!$C$2:$C$11,"Treated"),1,0))</f>
        <v>1</v>
      </c>
      <c r="H427" s="14">
        <f t="shared" si="13"/>
        <v>1</v>
      </c>
      <c r="I427" s="14">
        <f>IF($F427="","",MOD(ROW()-2,624)-INDEX(Parallel_Trends!$F$5:$F$14,MATCH($A427,Parallel_Trends!$A$5:$A$14,0)))</f>
        <v>154</v>
      </c>
    </row>
    <row r="428" spans="1:9" x14ac:dyDescent="0.45">
      <c r="A428" t="s">
        <v>8</v>
      </c>
      <c r="B428" s="1">
        <f>Raw_Prices!A429</f>
        <v>45548</v>
      </c>
      <c r="C428" s="12">
        <f>Raw_Prices!E429</f>
        <v>524.62</v>
      </c>
      <c r="D428" s="13">
        <f t="shared" si="12"/>
        <v>-1.8645357686454256E-3</v>
      </c>
      <c r="E428" s="14">
        <f>IF(_xlfn.XLOOKUP($A428,Firm_Info!$A$2:$A$12,Firm_Info!$C$2:$C$12)="Treated",1,IF(_xlfn.XLOOKUP($A428,Firm_Info!$A$2:$A$12,Firm_Info!$C$2:$C$12)="Control",0,""))</f>
        <v>1</v>
      </c>
      <c r="F428" s="14">
        <f>IFERROR(_xlfn.XLOOKUP($A428,Firm_Info!$A$2:$A$11,Firm_Info!$D$2:$D$11),"")</f>
        <v>1</v>
      </c>
      <c r="G428" s="14">
        <f>IF($F428="","",IF($B428&gt;=SUMIFS(Firm_Info!$F$2:$F$11,Firm_Info!$D$2:$D$11,$F428,Firm_Info!$C$2:$C$11,"Treated"),1,0))</f>
        <v>1</v>
      </c>
      <c r="H428" s="14">
        <f t="shared" si="13"/>
        <v>1</v>
      </c>
      <c r="I428" s="14">
        <f>IF($F428="","",MOD(ROW()-2,624)-INDEX(Parallel_Trends!$F$5:$F$14,MATCH($A428,Parallel_Trends!$A$5:$A$14,0)))</f>
        <v>155</v>
      </c>
    </row>
    <row r="429" spans="1:9" x14ac:dyDescent="0.45">
      <c r="A429" t="s">
        <v>8</v>
      </c>
      <c r="B429" s="1">
        <f>Raw_Prices!A430</f>
        <v>45551</v>
      </c>
      <c r="C429" s="12">
        <f>Raw_Prices!E430</f>
        <v>533.28</v>
      </c>
      <c r="D429" s="13">
        <f t="shared" si="12"/>
        <v>1.6507186153787545E-2</v>
      </c>
      <c r="E429" s="14">
        <f>IF(_xlfn.XLOOKUP($A429,Firm_Info!$A$2:$A$12,Firm_Info!$C$2:$C$12)="Treated",1,IF(_xlfn.XLOOKUP($A429,Firm_Info!$A$2:$A$12,Firm_Info!$C$2:$C$12)="Control",0,""))</f>
        <v>1</v>
      </c>
      <c r="F429" s="14">
        <f>IFERROR(_xlfn.XLOOKUP($A429,Firm_Info!$A$2:$A$11,Firm_Info!$D$2:$D$11),"")</f>
        <v>1</v>
      </c>
      <c r="G429" s="14">
        <f>IF($F429="","",IF($B429&gt;=SUMIFS(Firm_Info!$F$2:$F$11,Firm_Info!$D$2:$D$11,$F429,Firm_Info!$C$2:$C$11,"Treated"),1,0))</f>
        <v>1</v>
      </c>
      <c r="H429" s="14">
        <f t="shared" si="13"/>
        <v>1</v>
      </c>
      <c r="I429" s="14">
        <f>IF($F429="","",MOD(ROW()-2,624)-INDEX(Parallel_Trends!$F$5:$F$14,MATCH($A429,Parallel_Trends!$A$5:$A$14,0)))</f>
        <v>156</v>
      </c>
    </row>
    <row r="430" spans="1:9" x14ac:dyDescent="0.45">
      <c r="A430" t="s">
        <v>8</v>
      </c>
      <c r="B430" s="1">
        <f>Raw_Prices!A431</f>
        <v>45552</v>
      </c>
      <c r="C430" s="12">
        <f>Raw_Prices!E431</f>
        <v>536.31500000000005</v>
      </c>
      <c r="D430" s="13">
        <f t="shared" si="12"/>
        <v>5.6911941194119908E-3</v>
      </c>
      <c r="E430" s="14">
        <f>IF(_xlfn.XLOOKUP($A430,Firm_Info!$A$2:$A$12,Firm_Info!$C$2:$C$12)="Treated",1,IF(_xlfn.XLOOKUP($A430,Firm_Info!$A$2:$A$12,Firm_Info!$C$2:$C$12)="Control",0,""))</f>
        <v>1</v>
      </c>
      <c r="F430" s="14">
        <f>IFERROR(_xlfn.XLOOKUP($A430,Firm_Info!$A$2:$A$11,Firm_Info!$D$2:$D$11),"")</f>
        <v>1</v>
      </c>
      <c r="G430" s="14">
        <f>IF($F430="","",IF($B430&gt;=SUMIFS(Firm_Info!$F$2:$F$11,Firm_Info!$D$2:$D$11,$F430,Firm_Info!$C$2:$C$11,"Treated"),1,0))</f>
        <v>1</v>
      </c>
      <c r="H430" s="14">
        <f t="shared" si="13"/>
        <v>1</v>
      </c>
      <c r="I430" s="14">
        <f>IF($F430="","",MOD(ROW()-2,624)-INDEX(Parallel_Trends!$F$5:$F$14,MATCH($A430,Parallel_Trends!$A$5:$A$14,0)))</f>
        <v>157</v>
      </c>
    </row>
    <row r="431" spans="1:9" x14ac:dyDescent="0.45">
      <c r="A431" t="s">
        <v>8</v>
      </c>
      <c r="B431" s="1">
        <f>Raw_Prices!A432</f>
        <v>45553</v>
      </c>
      <c r="C431" s="12">
        <f>Raw_Prices!E432</f>
        <v>537.95000000000005</v>
      </c>
      <c r="D431" s="13">
        <f t="shared" si="12"/>
        <v>3.0485815239178482E-3</v>
      </c>
      <c r="E431" s="14">
        <f>IF(_xlfn.XLOOKUP($A431,Firm_Info!$A$2:$A$12,Firm_Info!$C$2:$C$12)="Treated",1,IF(_xlfn.XLOOKUP($A431,Firm_Info!$A$2:$A$12,Firm_Info!$C$2:$C$12)="Control",0,""))</f>
        <v>1</v>
      </c>
      <c r="F431" s="14">
        <f>IFERROR(_xlfn.XLOOKUP($A431,Firm_Info!$A$2:$A$11,Firm_Info!$D$2:$D$11),"")</f>
        <v>1</v>
      </c>
      <c r="G431" s="14">
        <f>IF($F431="","",IF($B431&gt;=SUMIFS(Firm_Info!$F$2:$F$11,Firm_Info!$D$2:$D$11,$F431,Firm_Info!$C$2:$C$11,"Treated"),1,0))</f>
        <v>1</v>
      </c>
      <c r="H431" s="14">
        <f t="shared" si="13"/>
        <v>1</v>
      </c>
      <c r="I431" s="14">
        <f>IF($F431="","",MOD(ROW()-2,624)-INDEX(Parallel_Trends!$F$5:$F$14,MATCH($A431,Parallel_Trends!$A$5:$A$14,0)))</f>
        <v>158</v>
      </c>
    </row>
    <row r="432" spans="1:9" x14ac:dyDescent="0.45">
      <c r="A432" t="s">
        <v>8</v>
      </c>
      <c r="B432" s="1">
        <f>Raw_Prices!A433</f>
        <v>45554</v>
      </c>
      <c r="C432" s="12">
        <f>Raw_Prices!E433</f>
        <v>559.1</v>
      </c>
      <c r="D432" s="13">
        <f t="shared" si="12"/>
        <v>3.9315921554047728E-2</v>
      </c>
      <c r="E432" s="14">
        <f>IF(_xlfn.XLOOKUP($A432,Firm_Info!$A$2:$A$12,Firm_Info!$C$2:$C$12)="Treated",1,IF(_xlfn.XLOOKUP($A432,Firm_Info!$A$2:$A$12,Firm_Info!$C$2:$C$12)="Control",0,""))</f>
        <v>1</v>
      </c>
      <c r="F432" s="14">
        <f>IFERROR(_xlfn.XLOOKUP($A432,Firm_Info!$A$2:$A$11,Firm_Info!$D$2:$D$11),"")</f>
        <v>1</v>
      </c>
      <c r="G432" s="14">
        <f>IF($F432="","",IF($B432&gt;=SUMIFS(Firm_Info!$F$2:$F$11,Firm_Info!$D$2:$D$11,$F432,Firm_Info!$C$2:$C$11,"Treated"),1,0))</f>
        <v>1</v>
      </c>
      <c r="H432" s="14">
        <f t="shared" si="13"/>
        <v>1</v>
      </c>
      <c r="I432" s="14">
        <f>IF($F432="","",MOD(ROW()-2,624)-INDEX(Parallel_Trends!$F$5:$F$14,MATCH($A432,Parallel_Trends!$A$5:$A$14,0)))</f>
        <v>159</v>
      </c>
    </row>
    <row r="433" spans="1:9" x14ac:dyDescent="0.45">
      <c r="A433" t="s">
        <v>8</v>
      </c>
      <c r="B433" s="1">
        <f>Raw_Prices!A434</f>
        <v>45555</v>
      </c>
      <c r="C433" s="12">
        <f>Raw_Prices!E434</f>
        <v>561.35</v>
      </c>
      <c r="D433" s="13">
        <f t="shared" si="12"/>
        <v>4.0243248077267424E-3</v>
      </c>
      <c r="E433" s="14">
        <f>IF(_xlfn.XLOOKUP($A433,Firm_Info!$A$2:$A$12,Firm_Info!$C$2:$C$12)="Treated",1,IF(_xlfn.XLOOKUP($A433,Firm_Info!$A$2:$A$12,Firm_Info!$C$2:$C$12)="Control",0,""))</f>
        <v>1</v>
      </c>
      <c r="F433" s="14">
        <f>IFERROR(_xlfn.XLOOKUP($A433,Firm_Info!$A$2:$A$11,Firm_Info!$D$2:$D$11),"")</f>
        <v>1</v>
      </c>
      <c r="G433" s="14">
        <f>IF($F433="","",IF($B433&gt;=SUMIFS(Firm_Info!$F$2:$F$11,Firm_Info!$D$2:$D$11,$F433,Firm_Info!$C$2:$C$11,"Treated"),1,0))</f>
        <v>1</v>
      </c>
      <c r="H433" s="14">
        <f t="shared" si="13"/>
        <v>1</v>
      </c>
      <c r="I433" s="14">
        <f>IF($F433="","",MOD(ROW()-2,624)-INDEX(Parallel_Trends!$F$5:$F$14,MATCH($A433,Parallel_Trends!$A$5:$A$14,0)))</f>
        <v>160</v>
      </c>
    </row>
    <row r="434" spans="1:9" x14ac:dyDescent="0.45">
      <c r="A434" t="s">
        <v>8</v>
      </c>
      <c r="B434" s="1">
        <f>Raw_Prices!A435</f>
        <v>45558</v>
      </c>
      <c r="C434" s="12">
        <f>Raw_Prices!E435</f>
        <v>564.41</v>
      </c>
      <c r="D434" s="13">
        <f t="shared" si="12"/>
        <v>5.4511445622160704E-3</v>
      </c>
      <c r="E434" s="14">
        <f>IF(_xlfn.XLOOKUP($A434,Firm_Info!$A$2:$A$12,Firm_Info!$C$2:$C$12)="Treated",1,IF(_xlfn.XLOOKUP($A434,Firm_Info!$A$2:$A$12,Firm_Info!$C$2:$C$12)="Control",0,""))</f>
        <v>1</v>
      </c>
      <c r="F434" s="14">
        <f>IFERROR(_xlfn.XLOOKUP($A434,Firm_Info!$A$2:$A$11,Firm_Info!$D$2:$D$11),"")</f>
        <v>1</v>
      </c>
      <c r="G434" s="14">
        <f>IF($F434="","",IF($B434&gt;=SUMIFS(Firm_Info!$F$2:$F$11,Firm_Info!$D$2:$D$11,$F434,Firm_Info!$C$2:$C$11,"Treated"),1,0))</f>
        <v>1</v>
      </c>
      <c r="H434" s="14">
        <f t="shared" si="13"/>
        <v>1</v>
      </c>
      <c r="I434" s="14">
        <f>IF($F434="","",MOD(ROW()-2,624)-INDEX(Parallel_Trends!$F$5:$F$14,MATCH($A434,Parallel_Trends!$A$5:$A$14,0)))</f>
        <v>161</v>
      </c>
    </row>
    <row r="435" spans="1:9" x14ac:dyDescent="0.45">
      <c r="A435" t="s">
        <v>8</v>
      </c>
      <c r="B435" s="1">
        <f>Raw_Prices!A436</f>
        <v>45559</v>
      </c>
      <c r="C435" s="12">
        <f>Raw_Prices!E436</f>
        <v>563.33000000000004</v>
      </c>
      <c r="D435" s="13">
        <f t="shared" si="12"/>
        <v>-1.9135025956307228E-3</v>
      </c>
      <c r="E435" s="14">
        <f>IF(_xlfn.XLOOKUP($A435,Firm_Info!$A$2:$A$12,Firm_Info!$C$2:$C$12)="Treated",1,IF(_xlfn.XLOOKUP($A435,Firm_Info!$A$2:$A$12,Firm_Info!$C$2:$C$12)="Control",0,""))</f>
        <v>1</v>
      </c>
      <c r="F435" s="14">
        <f>IFERROR(_xlfn.XLOOKUP($A435,Firm_Info!$A$2:$A$11,Firm_Info!$D$2:$D$11),"")</f>
        <v>1</v>
      </c>
      <c r="G435" s="14">
        <f>IF($F435="","",IF($B435&gt;=SUMIFS(Firm_Info!$F$2:$F$11,Firm_Info!$D$2:$D$11,$F435,Firm_Info!$C$2:$C$11,"Treated"),1,0))</f>
        <v>1</v>
      </c>
      <c r="H435" s="14">
        <f t="shared" si="13"/>
        <v>1</v>
      </c>
      <c r="I435" s="14">
        <f>IF($F435="","",MOD(ROW()-2,624)-INDEX(Parallel_Trends!$F$5:$F$14,MATCH($A435,Parallel_Trends!$A$5:$A$14,0)))</f>
        <v>162</v>
      </c>
    </row>
    <row r="436" spans="1:9" x14ac:dyDescent="0.45">
      <c r="A436" t="s">
        <v>8</v>
      </c>
      <c r="B436" s="1">
        <f>Raw_Prices!A437</f>
        <v>45560</v>
      </c>
      <c r="C436" s="12">
        <f>Raw_Prices!E437</f>
        <v>568.30999999999995</v>
      </c>
      <c r="D436" s="13">
        <f t="shared" si="12"/>
        <v>8.840288995792811E-3</v>
      </c>
      <c r="E436" s="14">
        <f>IF(_xlfn.XLOOKUP($A436,Firm_Info!$A$2:$A$12,Firm_Info!$C$2:$C$12)="Treated",1,IF(_xlfn.XLOOKUP($A436,Firm_Info!$A$2:$A$12,Firm_Info!$C$2:$C$12)="Control",0,""))</f>
        <v>1</v>
      </c>
      <c r="F436" s="14">
        <f>IFERROR(_xlfn.XLOOKUP($A436,Firm_Info!$A$2:$A$11,Firm_Info!$D$2:$D$11),"")</f>
        <v>1</v>
      </c>
      <c r="G436" s="14">
        <f>IF($F436="","",IF($B436&gt;=SUMIFS(Firm_Info!$F$2:$F$11,Firm_Info!$D$2:$D$11,$F436,Firm_Info!$C$2:$C$11,"Treated"),1,0))</f>
        <v>1</v>
      </c>
      <c r="H436" s="14">
        <f t="shared" si="13"/>
        <v>1</v>
      </c>
      <c r="I436" s="14">
        <f>IF($F436="","",MOD(ROW()-2,624)-INDEX(Parallel_Trends!$F$5:$F$14,MATCH($A436,Parallel_Trends!$A$5:$A$14,0)))</f>
        <v>163</v>
      </c>
    </row>
    <row r="437" spans="1:9" x14ac:dyDescent="0.45">
      <c r="A437" t="s">
        <v>8</v>
      </c>
      <c r="B437" s="1">
        <f>Raw_Prices!A438</f>
        <v>45561</v>
      </c>
      <c r="C437" s="12">
        <f>Raw_Prices!E438</f>
        <v>567.84</v>
      </c>
      <c r="D437" s="13">
        <f t="shared" si="12"/>
        <v>-8.270134257709616E-4</v>
      </c>
      <c r="E437" s="14">
        <f>IF(_xlfn.XLOOKUP($A437,Firm_Info!$A$2:$A$12,Firm_Info!$C$2:$C$12)="Treated",1,IF(_xlfn.XLOOKUP($A437,Firm_Info!$A$2:$A$12,Firm_Info!$C$2:$C$12)="Control",0,""))</f>
        <v>1</v>
      </c>
      <c r="F437" s="14">
        <f>IFERROR(_xlfn.XLOOKUP($A437,Firm_Info!$A$2:$A$11,Firm_Info!$D$2:$D$11),"")</f>
        <v>1</v>
      </c>
      <c r="G437" s="14">
        <f>IF($F437="","",IF($B437&gt;=SUMIFS(Firm_Info!$F$2:$F$11,Firm_Info!$D$2:$D$11,$F437,Firm_Info!$C$2:$C$11,"Treated"),1,0))</f>
        <v>1</v>
      </c>
      <c r="H437" s="14">
        <f t="shared" si="13"/>
        <v>1</v>
      </c>
      <c r="I437" s="14">
        <f>IF($F437="","",MOD(ROW()-2,624)-INDEX(Parallel_Trends!$F$5:$F$14,MATCH($A437,Parallel_Trends!$A$5:$A$14,0)))</f>
        <v>164</v>
      </c>
    </row>
    <row r="438" spans="1:9" x14ac:dyDescent="0.45">
      <c r="A438" t="s">
        <v>8</v>
      </c>
      <c r="B438" s="1">
        <f>Raw_Prices!A439</f>
        <v>45562</v>
      </c>
      <c r="C438" s="12">
        <f>Raw_Prices!E439</f>
        <v>567.36</v>
      </c>
      <c r="D438" s="13">
        <f t="shared" si="12"/>
        <v>-8.4530853761621838E-4</v>
      </c>
      <c r="E438" s="14">
        <f>IF(_xlfn.XLOOKUP($A438,Firm_Info!$A$2:$A$12,Firm_Info!$C$2:$C$12)="Treated",1,IF(_xlfn.XLOOKUP($A438,Firm_Info!$A$2:$A$12,Firm_Info!$C$2:$C$12)="Control",0,""))</f>
        <v>1</v>
      </c>
      <c r="F438" s="14">
        <f>IFERROR(_xlfn.XLOOKUP($A438,Firm_Info!$A$2:$A$11,Firm_Info!$D$2:$D$11),"")</f>
        <v>1</v>
      </c>
      <c r="G438" s="14">
        <f>IF($F438="","",IF($B438&gt;=SUMIFS(Firm_Info!$F$2:$F$11,Firm_Info!$D$2:$D$11,$F438,Firm_Info!$C$2:$C$11,"Treated"),1,0))</f>
        <v>1</v>
      </c>
      <c r="H438" s="14">
        <f t="shared" si="13"/>
        <v>1</v>
      </c>
      <c r="I438" s="14">
        <f>IF($F438="","",MOD(ROW()-2,624)-INDEX(Parallel_Trends!$F$5:$F$14,MATCH($A438,Parallel_Trends!$A$5:$A$14,0)))</f>
        <v>165</v>
      </c>
    </row>
    <row r="439" spans="1:9" x14ac:dyDescent="0.45">
      <c r="A439" t="s">
        <v>8</v>
      </c>
      <c r="B439" s="1">
        <f>Raw_Prices!A440</f>
        <v>45565</v>
      </c>
      <c r="C439" s="12">
        <f>Raw_Prices!E440</f>
        <v>572.44000000000005</v>
      </c>
      <c r="D439" s="13">
        <f t="shared" si="12"/>
        <v>8.9537507050199139E-3</v>
      </c>
      <c r="E439" s="14">
        <f>IF(_xlfn.XLOOKUP($A439,Firm_Info!$A$2:$A$12,Firm_Info!$C$2:$C$12)="Treated",1,IF(_xlfn.XLOOKUP($A439,Firm_Info!$A$2:$A$12,Firm_Info!$C$2:$C$12)="Control",0,""))</f>
        <v>1</v>
      </c>
      <c r="F439" s="14">
        <f>IFERROR(_xlfn.XLOOKUP($A439,Firm_Info!$A$2:$A$11,Firm_Info!$D$2:$D$11),"")</f>
        <v>1</v>
      </c>
      <c r="G439" s="14">
        <f>IF($F439="","",IF($B439&gt;=SUMIFS(Firm_Info!$F$2:$F$11,Firm_Info!$D$2:$D$11,$F439,Firm_Info!$C$2:$C$11,"Treated"),1,0))</f>
        <v>1</v>
      </c>
      <c r="H439" s="14">
        <f t="shared" si="13"/>
        <v>1</v>
      </c>
      <c r="I439" s="14">
        <f>IF($F439="","",MOD(ROW()-2,624)-INDEX(Parallel_Trends!$F$5:$F$14,MATCH($A439,Parallel_Trends!$A$5:$A$14,0)))</f>
        <v>166</v>
      </c>
    </row>
    <row r="440" spans="1:9" x14ac:dyDescent="0.45">
      <c r="A440" t="s">
        <v>8</v>
      </c>
      <c r="B440" s="1">
        <f>Raw_Prices!A441</f>
        <v>45566</v>
      </c>
      <c r="C440" s="12">
        <f>Raw_Prices!E441</f>
        <v>576.47</v>
      </c>
      <c r="D440" s="13">
        <f t="shared" si="12"/>
        <v>7.0400391307385846E-3</v>
      </c>
      <c r="E440" s="14">
        <f>IF(_xlfn.XLOOKUP($A440,Firm_Info!$A$2:$A$12,Firm_Info!$C$2:$C$12)="Treated",1,IF(_xlfn.XLOOKUP($A440,Firm_Info!$A$2:$A$12,Firm_Info!$C$2:$C$12)="Control",0,""))</f>
        <v>1</v>
      </c>
      <c r="F440" s="14">
        <f>IFERROR(_xlfn.XLOOKUP($A440,Firm_Info!$A$2:$A$11,Firm_Info!$D$2:$D$11),"")</f>
        <v>1</v>
      </c>
      <c r="G440" s="14">
        <f>IF($F440="","",IF($B440&gt;=SUMIFS(Firm_Info!$F$2:$F$11,Firm_Info!$D$2:$D$11,$F440,Firm_Info!$C$2:$C$11,"Treated"),1,0))</f>
        <v>1</v>
      </c>
      <c r="H440" s="14">
        <f t="shared" si="13"/>
        <v>1</v>
      </c>
      <c r="I440" s="14">
        <f>IF($F440="","",MOD(ROW()-2,624)-INDEX(Parallel_Trends!$F$5:$F$14,MATCH($A440,Parallel_Trends!$A$5:$A$14,0)))</f>
        <v>167</v>
      </c>
    </row>
    <row r="441" spans="1:9" x14ac:dyDescent="0.45">
      <c r="A441" t="s">
        <v>8</v>
      </c>
      <c r="B441" s="1">
        <f>Raw_Prices!A442</f>
        <v>45567</v>
      </c>
      <c r="C441" s="12">
        <f>Raw_Prices!E442</f>
        <v>572.80999999999995</v>
      </c>
      <c r="D441" s="13">
        <f t="shared" si="12"/>
        <v>-6.3489860703941359E-3</v>
      </c>
      <c r="E441" s="14">
        <f>IF(_xlfn.XLOOKUP($A441,Firm_Info!$A$2:$A$12,Firm_Info!$C$2:$C$12)="Treated",1,IF(_xlfn.XLOOKUP($A441,Firm_Info!$A$2:$A$12,Firm_Info!$C$2:$C$12)="Control",0,""))</f>
        <v>1</v>
      </c>
      <c r="F441" s="14">
        <f>IFERROR(_xlfn.XLOOKUP($A441,Firm_Info!$A$2:$A$11,Firm_Info!$D$2:$D$11),"")</f>
        <v>1</v>
      </c>
      <c r="G441" s="14">
        <f>IF($F441="","",IF($B441&gt;=SUMIFS(Firm_Info!$F$2:$F$11,Firm_Info!$D$2:$D$11,$F441,Firm_Info!$C$2:$C$11,"Treated"),1,0))</f>
        <v>1</v>
      </c>
      <c r="H441" s="14">
        <f t="shared" si="13"/>
        <v>1</v>
      </c>
      <c r="I441" s="14">
        <f>IF($F441="","",MOD(ROW()-2,624)-INDEX(Parallel_Trends!$F$5:$F$14,MATCH($A441,Parallel_Trends!$A$5:$A$14,0)))</f>
        <v>168</v>
      </c>
    </row>
    <row r="442" spans="1:9" x14ac:dyDescent="0.45">
      <c r="A442" t="s">
        <v>8</v>
      </c>
      <c r="B442" s="1">
        <f>Raw_Prices!A443</f>
        <v>45568</v>
      </c>
      <c r="C442" s="12">
        <f>Raw_Prices!E443</f>
        <v>582.77</v>
      </c>
      <c r="D442" s="13">
        <f t="shared" si="12"/>
        <v>1.7387964595590333E-2</v>
      </c>
      <c r="E442" s="14">
        <f>IF(_xlfn.XLOOKUP($A442,Firm_Info!$A$2:$A$12,Firm_Info!$C$2:$C$12)="Treated",1,IF(_xlfn.XLOOKUP($A442,Firm_Info!$A$2:$A$12,Firm_Info!$C$2:$C$12)="Control",0,""))</f>
        <v>1</v>
      </c>
      <c r="F442" s="14">
        <f>IFERROR(_xlfn.XLOOKUP($A442,Firm_Info!$A$2:$A$11,Firm_Info!$D$2:$D$11),"")</f>
        <v>1</v>
      </c>
      <c r="G442" s="14">
        <f>IF($F442="","",IF($B442&gt;=SUMIFS(Firm_Info!$F$2:$F$11,Firm_Info!$D$2:$D$11,$F442,Firm_Info!$C$2:$C$11,"Treated"),1,0))</f>
        <v>1</v>
      </c>
      <c r="H442" s="14">
        <f t="shared" si="13"/>
        <v>1</v>
      </c>
      <c r="I442" s="14">
        <f>IF($F442="","",MOD(ROW()-2,624)-INDEX(Parallel_Trends!$F$5:$F$14,MATCH($A442,Parallel_Trends!$A$5:$A$14,0)))</f>
        <v>169</v>
      </c>
    </row>
    <row r="443" spans="1:9" x14ac:dyDescent="0.45">
      <c r="A443" t="s">
        <v>8</v>
      </c>
      <c r="B443" s="1">
        <f>Raw_Prices!A444</f>
        <v>45569</v>
      </c>
      <c r="C443" s="12">
        <f>Raw_Prices!E444</f>
        <v>595.94000000000005</v>
      </c>
      <c r="D443" s="13">
        <f t="shared" si="12"/>
        <v>2.259896700241959E-2</v>
      </c>
      <c r="E443" s="14">
        <f>IF(_xlfn.XLOOKUP($A443,Firm_Info!$A$2:$A$12,Firm_Info!$C$2:$C$12)="Treated",1,IF(_xlfn.XLOOKUP($A443,Firm_Info!$A$2:$A$12,Firm_Info!$C$2:$C$12)="Control",0,""))</f>
        <v>1</v>
      </c>
      <c r="F443" s="14">
        <f>IFERROR(_xlfn.XLOOKUP($A443,Firm_Info!$A$2:$A$11,Firm_Info!$D$2:$D$11),"")</f>
        <v>1</v>
      </c>
      <c r="G443" s="14">
        <f>IF($F443="","",IF($B443&gt;=SUMIFS(Firm_Info!$F$2:$F$11,Firm_Info!$D$2:$D$11,$F443,Firm_Info!$C$2:$C$11,"Treated"),1,0))</f>
        <v>1</v>
      </c>
      <c r="H443" s="14">
        <f t="shared" si="13"/>
        <v>1</v>
      </c>
      <c r="I443" s="14">
        <f>IF($F443="","",MOD(ROW()-2,624)-INDEX(Parallel_Trends!$F$5:$F$14,MATCH($A443,Parallel_Trends!$A$5:$A$14,0)))</f>
        <v>170</v>
      </c>
    </row>
    <row r="444" spans="1:9" x14ac:dyDescent="0.45">
      <c r="A444" t="s">
        <v>8</v>
      </c>
      <c r="B444" s="1">
        <f>Raw_Prices!A445</f>
        <v>45572</v>
      </c>
      <c r="C444" s="12">
        <f>Raw_Prices!E445</f>
        <v>584.78</v>
      </c>
      <c r="D444" s="13">
        <f t="shared" si="12"/>
        <v>-1.8726717454777497E-2</v>
      </c>
      <c r="E444" s="14">
        <f>IF(_xlfn.XLOOKUP($A444,Firm_Info!$A$2:$A$12,Firm_Info!$C$2:$C$12)="Treated",1,IF(_xlfn.XLOOKUP($A444,Firm_Info!$A$2:$A$12,Firm_Info!$C$2:$C$12)="Control",0,""))</f>
        <v>1</v>
      </c>
      <c r="F444" s="14">
        <f>IFERROR(_xlfn.XLOOKUP($A444,Firm_Info!$A$2:$A$11,Firm_Info!$D$2:$D$11),"")</f>
        <v>1</v>
      </c>
      <c r="G444" s="14">
        <f>IF($F444="","",IF($B444&gt;=SUMIFS(Firm_Info!$F$2:$F$11,Firm_Info!$D$2:$D$11,$F444,Firm_Info!$C$2:$C$11,"Treated"),1,0))</f>
        <v>1</v>
      </c>
      <c r="H444" s="14">
        <f t="shared" si="13"/>
        <v>1</v>
      </c>
      <c r="I444" s="14">
        <f>IF($F444="","",MOD(ROW()-2,624)-INDEX(Parallel_Trends!$F$5:$F$14,MATCH($A444,Parallel_Trends!$A$5:$A$14,0)))</f>
        <v>171</v>
      </c>
    </row>
    <row r="445" spans="1:9" x14ac:dyDescent="0.45">
      <c r="A445" t="s">
        <v>8</v>
      </c>
      <c r="B445" s="1">
        <f>Raw_Prices!A446</f>
        <v>45573</v>
      </c>
      <c r="C445" s="12">
        <f>Raw_Prices!E446</f>
        <v>592.89</v>
      </c>
      <c r="D445" s="13">
        <f t="shared" si="12"/>
        <v>1.3868463353739813E-2</v>
      </c>
      <c r="E445" s="14">
        <f>IF(_xlfn.XLOOKUP($A445,Firm_Info!$A$2:$A$12,Firm_Info!$C$2:$C$12)="Treated",1,IF(_xlfn.XLOOKUP($A445,Firm_Info!$A$2:$A$12,Firm_Info!$C$2:$C$12)="Control",0,""))</f>
        <v>1</v>
      </c>
      <c r="F445" s="14">
        <f>IFERROR(_xlfn.XLOOKUP($A445,Firm_Info!$A$2:$A$11,Firm_Info!$D$2:$D$11),"")</f>
        <v>1</v>
      </c>
      <c r="G445" s="14">
        <f>IF($F445="","",IF($B445&gt;=SUMIFS(Firm_Info!$F$2:$F$11,Firm_Info!$D$2:$D$11,$F445,Firm_Info!$C$2:$C$11,"Treated"),1,0))</f>
        <v>1</v>
      </c>
      <c r="H445" s="14">
        <f t="shared" si="13"/>
        <v>1</v>
      </c>
      <c r="I445" s="14">
        <f>IF($F445="","",MOD(ROW()-2,624)-INDEX(Parallel_Trends!$F$5:$F$14,MATCH($A445,Parallel_Trends!$A$5:$A$14,0)))</f>
        <v>172</v>
      </c>
    </row>
    <row r="446" spans="1:9" x14ac:dyDescent="0.45">
      <c r="A446" t="s">
        <v>8</v>
      </c>
      <c r="B446" s="1">
        <f>Raw_Prices!A447</f>
        <v>45574</v>
      </c>
      <c r="C446" s="12">
        <f>Raw_Prices!E447</f>
        <v>590.51</v>
      </c>
      <c r="D446" s="13">
        <f t="shared" si="12"/>
        <v>-4.0142353556308352E-3</v>
      </c>
      <c r="E446" s="14">
        <f>IF(_xlfn.XLOOKUP($A446,Firm_Info!$A$2:$A$12,Firm_Info!$C$2:$C$12)="Treated",1,IF(_xlfn.XLOOKUP($A446,Firm_Info!$A$2:$A$12,Firm_Info!$C$2:$C$12)="Control",0,""))</f>
        <v>1</v>
      </c>
      <c r="F446" s="14">
        <f>IFERROR(_xlfn.XLOOKUP($A446,Firm_Info!$A$2:$A$11,Firm_Info!$D$2:$D$11),"")</f>
        <v>1</v>
      </c>
      <c r="G446" s="14">
        <f>IF($F446="","",IF($B446&gt;=SUMIFS(Firm_Info!$F$2:$F$11,Firm_Info!$D$2:$D$11,$F446,Firm_Info!$C$2:$C$11,"Treated"),1,0))</f>
        <v>1</v>
      </c>
      <c r="H446" s="14">
        <f t="shared" si="13"/>
        <v>1</v>
      </c>
      <c r="I446" s="14">
        <f>IF($F446="","",MOD(ROW()-2,624)-INDEX(Parallel_Trends!$F$5:$F$14,MATCH($A446,Parallel_Trends!$A$5:$A$14,0)))</f>
        <v>173</v>
      </c>
    </row>
    <row r="447" spans="1:9" x14ac:dyDescent="0.45">
      <c r="A447" t="s">
        <v>8</v>
      </c>
      <c r="B447" s="1">
        <f>Raw_Prices!A448</f>
        <v>45575</v>
      </c>
      <c r="C447" s="12">
        <f>Raw_Prices!E448</f>
        <v>583.83000000000004</v>
      </c>
      <c r="D447" s="13">
        <f t="shared" si="12"/>
        <v>-1.1312255507950675E-2</v>
      </c>
      <c r="E447" s="14">
        <f>IF(_xlfn.XLOOKUP($A447,Firm_Info!$A$2:$A$12,Firm_Info!$C$2:$C$12)="Treated",1,IF(_xlfn.XLOOKUP($A447,Firm_Info!$A$2:$A$12,Firm_Info!$C$2:$C$12)="Control",0,""))</f>
        <v>1</v>
      </c>
      <c r="F447" s="14">
        <f>IFERROR(_xlfn.XLOOKUP($A447,Firm_Info!$A$2:$A$11,Firm_Info!$D$2:$D$11),"")</f>
        <v>1</v>
      </c>
      <c r="G447" s="14">
        <f>IF($F447="","",IF($B447&gt;=SUMIFS(Firm_Info!$F$2:$F$11,Firm_Info!$D$2:$D$11,$F447,Firm_Info!$C$2:$C$11,"Treated"),1,0))</f>
        <v>1</v>
      </c>
      <c r="H447" s="14">
        <f t="shared" si="13"/>
        <v>1</v>
      </c>
      <c r="I447" s="14">
        <f>IF($F447="","",MOD(ROW()-2,624)-INDEX(Parallel_Trends!$F$5:$F$14,MATCH($A447,Parallel_Trends!$A$5:$A$14,0)))</f>
        <v>174</v>
      </c>
    </row>
    <row r="448" spans="1:9" x14ac:dyDescent="0.45">
      <c r="A448" t="s">
        <v>8</v>
      </c>
      <c r="B448" s="1">
        <f>Raw_Prices!A449</f>
        <v>45576</v>
      </c>
      <c r="C448" s="12">
        <f>Raw_Prices!E449</f>
        <v>589.95000000000005</v>
      </c>
      <c r="D448" s="13">
        <f t="shared" si="12"/>
        <v>1.0482503468475457E-2</v>
      </c>
      <c r="E448" s="14">
        <f>IF(_xlfn.XLOOKUP($A448,Firm_Info!$A$2:$A$12,Firm_Info!$C$2:$C$12)="Treated",1,IF(_xlfn.XLOOKUP($A448,Firm_Info!$A$2:$A$12,Firm_Info!$C$2:$C$12)="Control",0,""))</f>
        <v>1</v>
      </c>
      <c r="F448" s="14">
        <f>IFERROR(_xlfn.XLOOKUP($A448,Firm_Info!$A$2:$A$11,Firm_Info!$D$2:$D$11),"")</f>
        <v>1</v>
      </c>
      <c r="G448" s="14">
        <f>IF($F448="","",IF($B448&gt;=SUMIFS(Firm_Info!$F$2:$F$11,Firm_Info!$D$2:$D$11,$F448,Firm_Info!$C$2:$C$11,"Treated"),1,0))</f>
        <v>1</v>
      </c>
      <c r="H448" s="14">
        <f t="shared" si="13"/>
        <v>1</v>
      </c>
      <c r="I448" s="14">
        <f>IF($F448="","",MOD(ROW()-2,624)-INDEX(Parallel_Trends!$F$5:$F$14,MATCH($A448,Parallel_Trends!$A$5:$A$14,0)))</f>
        <v>175</v>
      </c>
    </row>
    <row r="449" spans="1:9" x14ac:dyDescent="0.45">
      <c r="A449" t="s">
        <v>8</v>
      </c>
      <c r="B449" s="1">
        <f>Raw_Prices!A450</f>
        <v>45579</v>
      </c>
      <c r="C449" s="12">
        <f>Raw_Prices!E450</f>
        <v>590.41999999999996</v>
      </c>
      <c r="D449" s="13">
        <f t="shared" si="12"/>
        <v>7.9667768454938503E-4</v>
      </c>
      <c r="E449" s="14">
        <f>IF(_xlfn.XLOOKUP($A449,Firm_Info!$A$2:$A$12,Firm_Info!$C$2:$C$12)="Treated",1,IF(_xlfn.XLOOKUP($A449,Firm_Info!$A$2:$A$12,Firm_Info!$C$2:$C$12)="Control",0,""))</f>
        <v>1</v>
      </c>
      <c r="F449" s="14">
        <f>IFERROR(_xlfn.XLOOKUP($A449,Firm_Info!$A$2:$A$11,Firm_Info!$D$2:$D$11),"")</f>
        <v>1</v>
      </c>
      <c r="G449" s="14">
        <f>IF($F449="","",IF($B449&gt;=SUMIFS(Firm_Info!$F$2:$F$11,Firm_Info!$D$2:$D$11,$F449,Firm_Info!$C$2:$C$11,"Treated"),1,0))</f>
        <v>1</v>
      </c>
      <c r="H449" s="14">
        <f t="shared" si="13"/>
        <v>1</v>
      </c>
      <c r="I449" s="14">
        <f>IF($F449="","",MOD(ROW()-2,624)-INDEX(Parallel_Trends!$F$5:$F$14,MATCH($A449,Parallel_Trends!$A$5:$A$14,0)))</f>
        <v>176</v>
      </c>
    </row>
    <row r="450" spans="1:9" x14ac:dyDescent="0.45">
      <c r="A450" t="s">
        <v>8</v>
      </c>
      <c r="B450" s="1">
        <f>Raw_Prices!A451</f>
        <v>45580</v>
      </c>
      <c r="C450" s="12">
        <f>Raw_Prices!E451</f>
        <v>586.27</v>
      </c>
      <c r="D450" s="13">
        <f t="shared" si="12"/>
        <v>-7.0288946851393419E-3</v>
      </c>
      <c r="E450" s="14">
        <f>IF(_xlfn.XLOOKUP($A450,Firm_Info!$A$2:$A$12,Firm_Info!$C$2:$C$12)="Treated",1,IF(_xlfn.XLOOKUP($A450,Firm_Info!$A$2:$A$12,Firm_Info!$C$2:$C$12)="Control",0,""))</f>
        <v>1</v>
      </c>
      <c r="F450" s="14">
        <f>IFERROR(_xlfn.XLOOKUP($A450,Firm_Info!$A$2:$A$11,Firm_Info!$D$2:$D$11),"")</f>
        <v>1</v>
      </c>
      <c r="G450" s="14">
        <f>IF($F450="","",IF($B450&gt;=SUMIFS(Firm_Info!$F$2:$F$11,Firm_Info!$D$2:$D$11,$F450,Firm_Info!$C$2:$C$11,"Treated"),1,0))</f>
        <v>1</v>
      </c>
      <c r="H450" s="14">
        <f t="shared" si="13"/>
        <v>1</v>
      </c>
      <c r="I450" s="14">
        <f>IF($F450="","",MOD(ROW()-2,624)-INDEX(Parallel_Trends!$F$5:$F$14,MATCH($A450,Parallel_Trends!$A$5:$A$14,0)))</f>
        <v>177</v>
      </c>
    </row>
    <row r="451" spans="1:9" x14ac:dyDescent="0.45">
      <c r="A451" t="s">
        <v>8</v>
      </c>
      <c r="B451" s="1">
        <f>Raw_Prices!A452</f>
        <v>45581</v>
      </c>
      <c r="C451" s="12">
        <f>Raw_Prices!E452</f>
        <v>576.79</v>
      </c>
      <c r="D451" s="13">
        <f t="shared" si="12"/>
        <v>-1.6170024050352283E-2</v>
      </c>
      <c r="E451" s="14">
        <f>IF(_xlfn.XLOOKUP($A451,Firm_Info!$A$2:$A$12,Firm_Info!$C$2:$C$12)="Treated",1,IF(_xlfn.XLOOKUP($A451,Firm_Info!$A$2:$A$12,Firm_Info!$C$2:$C$12)="Control",0,""))</f>
        <v>1</v>
      </c>
      <c r="F451" s="14">
        <f>IFERROR(_xlfn.XLOOKUP($A451,Firm_Info!$A$2:$A$11,Firm_Info!$D$2:$D$11),"")</f>
        <v>1</v>
      </c>
      <c r="G451" s="14">
        <f>IF($F451="","",IF($B451&gt;=SUMIFS(Firm_Info!$F$2:$F$11,Firm_Info!$D$2:$D$11,$F451,Firm_Info!$C$2:$C$11,"Treated"),1,0))</f>
        <v>1</v>
      </c>
      <c r="H451" s="14">
        <f t="shared" si="13"/>
        <v>1</v>
      </c>
      <c r="I451" s="14">
        <f>IF($F451="","",MOD(ROW()-2,624)-INDEX(Parallel_Trends!$F$5:$F$14,MATCH($A451,Parallel_Trends!$A$5:$A$14,0)))</f>
        <v>178</v>
      </c>
    </row>
    <row r="452" spans="1:9" x14ac:dyDescent="0.45">
      <c r="A452" t="s">
        <v>8</v>
      </c>
      <c r="B452" s="1">
        <f>Raw_Prices!A453</f>
        <v>45582</v>
      </c>
      <c r="C452" s="12">
        <f>Raw_Prices!E453</f>
        <v>576.92999999999995</v>
      </c>
      <c r="D452" s="13">
        <f t="shared" ref="D452:D515" si="14">C452/C451-1</f>
        <v>2.4272265469238441E-4</v>
      </c>
      <c r="E452" s="14">
        <f>IF(_xlfn.XLOOKUP($A452,Firm_Info!$A$2:$A$12,Firm_Info!$C$2:$C$12)="Treated",1,IF(_xlfn.XLOOKUP($A452,Firm_Info!$A$2:$A$12,Firm_Info!$C$2:$C$12)="Control",0,""))</f>
        <v>1</v>
      </c>
      <c r="F452" s="14">
        <f>IFERROR(_xlfn.XLOOKUP($A452,Firm_Info!$A$2:$A$11,Firm_Info!$D$2:$D$11),"")</f>
        <v>1</v>
      </c>
      <c r="G452" s="14">
        <f>IF($F452="","",IF($B452&gt;=SUMIFS(Firm_Info!$F$2:$F$11,Firm_Info!$D$2:$D$11,$F452,Firm_Info!$C$2:$C$11,"Treated"),1,0))</f>
        <v>1</v>
      </c>
      <c r="H452" s="14">
        <f t="shared" ref="H452:H515" si="15">IF($F452="","",$E452*$G452)</f>
        <v>1</v>
      </c>
      <c r="I452" s="14">
        <f>IF($F452="","",MOD(ROW()-2,624)-INDEX(Parallel_Trends!$F$5:$F$14,MATCH($A452,Parallel_Trends!$A$5:$A$14,0)))</f>
        <v>179</v>
      </c>
    </row>
    <row r="453" spans="1:9" x14ac:dyDescent="0.45">
      <c r="A453" t="s">
        <v>8</v>
      </c>
      <c r="B453" s="1">
        <f>Raw_Prices!A454</f>
        <v>45583</v>
      </c>
      <c r="C453" s="12">
        <f>Raw_Prices!E454</f>
        <v>576.47</v>
      </c>
      <c r="D453" s="13">
        <f t="shared" si="14"/>
        <v>-7.9732376544805472E-4</v>
      </c>
      <c r="E453" s="14">
        <f>IF(_xlfn.XLOOKUP($A453,Firm_Info!$A$2:$A$12,Firm_Info!$C$2:$C$12)="Treated",1,IF(_xlfn.XLOOKUP($A453,Firm_Info!$A$2:$A$12,Firm_Info!$C$2:$C$12)="Control",0,""))</f>
        <v>1</v>
      </c>
      <c r="F453" s="14">
        <f>IFERROR(_xlfn.XLOOKUP($A453,Firm_Info!$A$2:$A$11,Firm_Info!$D$2:$D$11),"")</f>
        <v>1</v>
      </c>
      <c r="G453" s="14">
        <f>IF($F453="","",IF($B453&gt;=SUMIFS(Firm_Info!$F$2:$F$11,Firm_Info!$D$2:$D$11,$F453,Firm_Info!$C$2:$C$11,"Treated"),1,0))</f>
        <v>1</v>
      </c>
      <c r="H453" s="14">
        <f t="shared" si="15"/>
        <v>1</v>
      </c>
      <c r="I453" s="14">
        <f>IF($F453="","",MOD(ROW()-2,624)-INDEX(Parallel_Trends!$F$5:$F$14,MATCH($A453,Parallel_Trends!$A$5:$A$14,0)))</f>
        <v>180</v>
      </c>
    </row>
    <row r="454" spans="1:9" x14ac:dyDescent="0.45">
      <c r="A454" t="s">
        <v>8</v>
      </c>
      <c r="B454" s="1">
        <f>Raw_Prices!A455</f>
        <v>45586</v>
      </c>
      <c r="C454" s="12">
        <f>Raw_Prices!E455</f>
        <v>575.16</v>
      </c>
      <c r="D454" s="13">
        <f t="shared" si="14"/>
        <v>-2.2724512984197975E-3</v>
      </c>
      <c r="E454" s="14">
        <f>IF(_xlfn.XLOOKUP($A454,Firm_Info!$A$2:$A$12,Firm_Info!$C$2:$C$12)="Treated",1,IF(_xlfn.XLOOKUP($A454,Firm_Info!$A$2:$A$12,Firm_Info!$C$2:$C$12)="Control",0,""))</f>
        <v>1</v>
      </c>
      <c r="F454" s="14">
        <f>IFERROR(_xlfn.XLOOKUP($A454,Firm_Info!$A$2:$A$11,Firm_Info!$D$2:$D$11),"")</f>
        <v>1</v>
      </c>
      <c r="G454" s="14">
        <f>IF($F454="","",IF($B454&gt;=SUMIFS(Firm_Info!$F$2:$F$11,Firm_Info!$D$2:$D$11,$F454,Firm_Info!$C$2:$C$11,"Treated"),1,0))</f>
        <v>1</v>
      </c>
      <c r="H454" s="14">
        <f t="shared" si="15"/>
        <v>1</v>
      </c>
      <c r="I454" s="14">
        <f>IF($F454="","",MOD(ROW()-2,624)-INDEX(Parallel_Trends!$F$5:$F$14,MATCH($A454,Parallel_Trends!$A$5:$A$14,0)))</f>
        <v>181</v>
      </c>
    </row>
    <row r="455" spans="1:9" x14ac:dyDescent="0.45">
      <c r="A455" t="s">
        <v>8</v>
      </c>
      <c r="B455" s="1">
        <f>Raw_Prices!A456</f>
        <v>45587</v>
      </c>
      <c r="C455" s="12">
        <f>Raw_Prices!E456</f>
        <v>582.01</v>
      </c>
      <c r="D455" s="13">
        <f t="shared" si="14"/>
        <v>1.1909729466583308E-2</v>
      </c>
      <c r="E455" s="14">
        <f>IF(_xlfn.XLOOKUP($A455,Firm_Info!$A$2:$A$12,Firm_Info!$C$2:$C$12)="Treated",1,IF(_xlfn.XLOOKUP($A455,Firm_Info!$A$2:$A$12,Firm_Info!$C$2:$C$12)="Control",0,""))</f>
        <v>1</v>
      </c>
      <c r="F455" s="14">
        <f>IFERROR(_xlfn.XLOOKUP($A455,Firm_Info!$A$2:$A$11,Firm_Info!$D$2:$D$11),"")</f>
        <v>1</v>
      </c>
      <c r="G455" s="14">
        <f>IF($F455="","",IF($B455&gt;=SUMIFS(Firm_Info!$F$2:$F$11,Firm_Info!$D$2:$D$11,$F455,Firm_Info!$C$2:$C$11,"Treated"),1,0))</f>
        <v>1</v>
      </c>
      <c r="H455" s="14">
        <f t="shared" si="15"/>
        <v>1</v>
      </c>
      <c r="I455" s="14">
        <f>IF($F455="","",MOD(ROW()-2,624)-INDEX(Parallel_Trends!$F$5:$F$14,MATCH($A455,Parallel_Trends!$A$5:$A$14,0)))</f>
        <v>182</v>
      </c>
    </row>
    <row r="456" spans="1:9" x14ac:dyDescent="0.45">
      <c r="A456" t="s">
        <v>8</v>
      </c>
      <c r="B456" s="1">
        <f>Raw_Prices!A457</f>
        <v>45588</v>
      </c>
      <c r="C456" s="12">
        <f>Raw_Prices!E457</f>
        <v>563.69000000000005</v>
      </c>
      <c r="D456" s="13">
        <f t="shared" si="14"/>
        <v>-3.1477122386213141E-2</v>
      </c>
      <c r="E456" s="14">
        <f>IF(_xlfn.XLOOKUP($A456,Firm_Info!$A$2:$A$12,Firm_Info!$C$2:$C$12)="Treated",1,IF(_xlfn.XLOOKUP($A456,Firm_Info!$A$2:$A$12,Firm_Info!$C$2:$C$12)="Control",0,""))</f>
        <v>1</v>
      </c>
      <c r="F456" s="14">
        <f>IFERROR(_xlfn.XLOOKUP($A456,Firm_Info!$A$2:$A$11,Firm_Info!$D$2:$D$11),"")</f>
        <v>1</v>
      </c>
      <c r="G456" s="14">
        <f>IF($F456="","",IF($B456&gt;=SUMIFS(Firm_Info!$F$2:$F$11,Firm_Info!$D$2:$D$11,$F456,Firm_Info!$C$2:$C$11,"Treated"),1,0))</f>
        <v>1</v>
      </c>
      <c r="H456" s="14">
        <f t="shared" si="15"/>
        <v>1</v>
      </c>
      <c r="I456" s="14">
        <f>IF($F456="","",MOD(ROW()-2,624)-INDEX(Parallel_Trends!$F$5:$F$14,MATCH($A456,Parallel_Trends!$A$5:$A$14,0)))</f>
        <v>183</v>
      </c>
    </row>
    <row r="457" spans="1:9" x14ac:dyDescent="0.45">
      <c r="A457" t="s">
        <v>8</v>
      </c>
      <c r="B457" s="1">
        <f>Raw_Prices!A458</f>
        <v>45589</v>
      </c>
      <c r="C457" s="12">
        <f>Raw_Prices!E458</f>
        <v>567.78</v>
      </c>
      <c r="D457" s="13">
        <f t="shared" si="14"/>
        <v>7.2557611453101245E-3</v>
      </c>
      <c r="E457" s="14">
        <f>IF(_xlfn.XLOOKUP($A457,Firm_Info!$A$2:$A$12,Firm_Info!$C$2:$C$12)="Treated",1,IF(_xlfn.XLOOKUP($A457,Firm_Info!$A$2:$A$12,Firm_Info!$C$2:$C$12)="Control",0,""))</f>
        <v>1</v>
      </c>
      <c r="F457" s="14">
        <f>IFERROR(_xlfn.XLOOKUP($A457,Firm_Info!$A$2:$A$11,Firm_Info!$D$2:$D$11),"")</f>
        <v>1</v>
      </c>
      <c r="G457" s="14">
        <f>IF($F457="","",IF($B457&gt;=SUMIFS(Firm_Info!$F$2:$F$11,Firm_Info!$D$2:$D$11,$F457,Firm_Info!$C$2:$C$11,"Treated"),1,0))</f>
        <v>1</v>
      </c>
      <c r="H457" s="14">
        <f t="shared" si="15"/>
        <v>1</v>
      </c>
      <c r="I457" s="14">
        <f>IF($F457="","",MOD(ROW()-2,624)-INDEX(Parallel_Trends!$F$5:$F$14,MATCH($A457,Parallel_Trends!$A$5:$A$14,0)))</f>
        <v>184</v>
      </c>
    </row>
    <row r="458" spans="1:9" x14ac:dyDescent="0.45">
      <c r="A458" t="s">
        <v>8</v>
      </c>
      <c r="B458" s="1">
        <f>Raw_Prices!A459</f>
        <v>45590</v>
      </c>
      <c r="C458" s="12">
        <f>Raw_Prices!E459</f>
        <v>573.25</v>
      </c>
      <c r="D458" s="13">
        <f t="shared" si="14"/>
        <v>9.6340131741168289E-3</v>
      </c>
      <c r="E458" s="14">
        <f>IF(_xlfn.XLOOKUP($A458,Firm_Info!$A$2:$A$12,Firm_Info!$C$2:$C$12)="Treated",1,IF(_xlfn.XLOOKUP($A458,Firm_Info!$A$2:$A$12,Firm_Info!$C$2:$C$12)="Control",0,""))</f>
        <v>1</v>
      </c>
      <c r="F458" s="14">
        <f>IFERROR(_xlfn.XLOOKUP($A458,Firm_Info!$A$2:$A$11,Firm_Info!$D$2:$D$11),"")</f>
        <v>1</v>
      </c>
      <c r="G458" s="14">
        <f>IF($F458="","",IF($B458&gt;=SUMIFS(Firm_Info!$F$2:$F$11,Firm_Info!$D$2:$D$11,$F458,Firm_Info!$C$2:$C$11,"Treated"),1,0))</f>
        <v>1</v>
      </c>
      <c r="H458" s="14">
        <f t="shared" si="15"/>
        <v>1</v>
      </c>
      <c r="I458" s="14">
        <f>IF($F458="","",MOD(ROW()-2,624)-INDEX(Parallel_Trends!$F$5:$F$14,MATCH($A458,Parallel_Trends!$A$5:$A$14,0)))</f>
        <v>185</v>
      </c>
    </row>
    <row r="459" spans="1:9" x14ac:dyDescent="0.45">
      <c r="A459" t="s">
        <v>8</v>
      </c>
      <c r="B459" s="1">
        <f>Raw_Prices!A460</f>
        <v>45593</v>
      </c>
      <c r="C459" s="12">
        <f>Raw_Prices!E460</f>
        <v>578.16</v>
      </c>
      <c r="D459" s="13">
        <f t="shared" si="14"/>
        <v>8.5651984300043615E-3</v>
      </c>
      <c r="E459" s="14">
        <f>IF(_xlfn.XLOOKUP($A459,Firm_Info!$A$2:$A$12,Firm_Info!$C$2:$C$12)="Treated",1,IF(_xlfn.XLOOKUP($A459,Firm_Info!$A$2:$A$12,Firm_Info!$C$2:$C$12)="Control",0,""))</f>
        <v>1</v>
      </c>
      <c r="F459" s="14">
        <f>IFERROR(_xlfn.XLOOKUP($A459,Firm_Info!$A$2:$A$11,Firm_Info!$D$2:$D$11),"")</f>
        <v>1</v>
      </c>
      <c r="G459" s="14">
        <f>IF($F459="","",IF($B459&gt;=SUMIFS(Firm_Info!$F$2:$F$11,Firm_Info!$D$2:$D$11,$F459,Firm_Info!$C$2:$C$11,"Treated"),1,0))</f>
        <v>1</v>
      </c>
      <c r="H459" s="14">
        <f t="shared" si="15"/>
        <v>1</v>
      </c>
      <c r="I459" s="14">
        <f>IF($F459="","",MOD(ROW()-2,624)-INDEX(Parallel_Trends!$F$5:$F$14,MATCH($A459,Parallel_Trends!$A$5:$A$14,0)))</f>
        <v>186</v>
      </c>
    </row>
    <row r="460" spans="1:9" x14ac:dyDescent="0.45">
      <c r="A460" t="s">
        <v>8</v>
      </c>
      <c r="B460" s="1">
        <f>Raw_Prices!A461</f>
        <v>45594</v>
      </c>
      <c r="C460" s="12">
        <f>Raw_Prices!E461</f>
        <v>593.28</v>
      </c>
      <c r="D460" s="13">
        <f t="shared" si="14"/>
        <v>2.6151930261519407E-2</v>
      </c>
      <c r="E460" s="14">
        <f>IF(_xlfn.XLOOKUP($A460,Firm_Info!$A$2:$A$12,Firm_Info!$C$2:$C$12)="Treated",1,IF(_xlfn.XLOOKUP($A460,Firm_Info!$A$2:$A$12,Firm_Info!$C$2:$C$12)="Control",0,""))</f>
        <v>1</v>
      </c>
      <c r="F460" s="14">
        <f>IFERROR(_xlfn.XLOOKUP($A460,Firm_Info!$A$2:$A$11,Firm_Info!$D$2:$D$11),"")</f>
        <v>1</v>
      </c>
      <c r="G460" s="14">
        <f>IF($F460="","",IF($B460&gt;=SUMIFS(Firm_Info!$F$2:$F$11,Firm_Info!$D$2:$D$11,$F460,Firm_Info!$C$2:$C$11,"Treated"),1,0))</f>
        <v>1</v>
      </c>
      <c r="H460" s="14">
        <f t="shared" si="15"/>
        <v>1</v>
      </c>
      <c r="I460" s="14">
        <f>IF($F460="","",MOD(ROW()-2,624)-INDEX(Parallel_Trends!$F$5:$F$14,MATCH($A460,Parallel_Trends!$A$5:$A$14,0)))</f>
        <v>187</v>
      </c>
    </row>
    <row r="461" spans="1:9" x14ac:dyDescent="0.45">
      <c r="A461" t="s">
        <v>8</v>
      </c>
      <c r="B461" s="1">
        <f>Raw_Prices!A462</f>
        <v>45595</v>
      </c>
      <c r="C461" s="12">
        <f>Raw_Prices!E462</f>
        <v>591.79999999999995</v>
      </c>
      <c r="D461" s="13">
        <f t="shared" si="14"/>
        <v>-2.4946062567422489E-3</v>
      </c>
      <c r="E461" s="14">
        <f>IF(_xlfn.XLOOKUP($A461,Firm_Info!$A$2:$A$12,Firm_Info!$C$2:$C$12)="Treated",1,IF(_xlfn.XLOOKUP($A461,Firm_Info!$A$2:$A$12,Firm_Info!$C$2:$C$12)="Control",0,""))</f>
        <v>1</v>
      </c>
      <c r="F461" s="14">
        <f>IFERROR(_xlfn.XLOOKUP($A461,Firm_Info!$A$2:$A$11,Firm_Info!$D$2:$D$11),"")</f>
        <v>1</v>
      </c>
      <c r="G461" s="14">
        <f>IF($F461="","",IF($B461&gt;=SUMIFS(Firm_Info!$F$2:$F$11,Firm_Info!$D$2:$D$11,$F461,Firm_Info!$C$2:$C$11,"Treated"),1,0))</f>
        <v>1</v>
      </c>
      <c r="H461" s="14">
        <f t="shared" si="15"/>
        <v>1</v>
      </c>
      <c r="I461" s="14">
        <f>IF($F461="","",MOD(ROW()-2,624)-INDEX(Parallel_Trends!$F$5:$F$14,MATCH($A461,Parallel_Trends!$A$5:$A$14,0)))</f>
        <v>188</v>
      </c>
    </row>
    <row r="462" spans="1:9" x14ac:dyDescent="0.45">
      <c r="A462" t="s">
        <v>8</v>
      </c>
      <c r="B462" s="1">
        <f>Raw_Prices!A463</f>
        <v>45596</v>
      </c>
      <c r="C462" s="12">
        <f>Raw_Prices!E463</f>
        <v>567.58000000000004</v>
      </c>
      <c r="D462" s="13">
        <f t="shared" si="14"/>
        <v>-4.0925988509631472E-2</v>
      </c>
      <c r="E462" s="14">
        <f>IF(_xlfn.XLOOKUP($A462,Firm_Info!$A$2:$A$12,Firm_Info!$C$2:$C$12)="Treated",1,IF(_xlfn.XLOOKUP($A462,Firm_Info!$A$2:$A$12,Firm_Info!$C$2:$C$12)="Control",0,""))</f>
        <v>1</v>
      </c>
      <c r="F462" s="14">
        <f>IFERROR(_xlfn.XLOOKUP($A462,Firm_Info!$A$2:$A$11,Firm_Info!$D$2:$D$11),"")</f>
        <v>1</v>
      </c>
      <c r="G462" s="14">
        <f>IF($F462="","",IF($B462&gt;=SUMIFS(Firm_Info!$F$2:$F$11,Firm_Info!$D$2:$D$11,$F462,Firm_Info!$C$2:$C$11,"Treated"),1,0))</f>
        <v>1</v>
      </c>
      <c r="H462" s="14">
        <f t="shared" si="15"/>
        <v>1</v>
      </c>
      <c r="I462" s="14">
        <f>IF($F462="","",MOD(ROW()-2,624)-INDEX(Parallel_Trends!$F$5:$F$14,MATCH($A462,Parallel_Trends!$A$5:$A$14,0)))</f>
        <v>189</v>
      </c>
    </row>
    <row r="463" spans="1:9" x14ac:dyDescent="0.45">
      <c r="A463" t="s">
        <v>8</v>
      </c>
      <c r="B463" s="1">
        <f>Raw_Prices!A464</f>
        <v>45597</v>
      </c>
      <c r="C463" s="12">
        <f>Raw_Prices!E464</f>
        <v>567.16</v>
      </c>
      <c r="D463" s="13">
        <f t="shared" si="14"/>
        <v>-7.3998379083139998E-4</v>
      </c>
      <c r="E463" s="14">
        <f>IF(_xlfn.XLOOKUP($A463,Firm_Info!$A$2:$A$12,Firm_Info!$C$2:$C$12)="Treated",1,IF(_xlfn.XLOOKUP($A463,Firm_Info!$A$2:$A$12,Firm_Info!$C$2:$C$12)="Control",0,""))</f>
        <v>1</v>
      </c>
      <c r="F463" s="14">
        <f>IFERROR(_xlfn.XLOOKUP($A463,Firm_Info!$A$2:$A$11,Firm_Info!$D$2:$D$11),"")</f>
        <v>1</v>
      </c>
      <c r="G463" s="14">
        <f>IF($F463="","",IF($B463&gt;=SUMIFS(Firm_Info!$F$2:$F$11,Firm_Info!$D$2:$D$11,$F463,Firm_Info!$C$2:$C$11,"Treated"),1,0))</f>
        <v>1</v>
      </c>
      <c r="H463" s="14">
        <f t="shared" si="15"/>
        <v>1</v>
      </c>
      <c r="I463" s="14">
        <f>IF($F463="","",MOD(ROW()-2,624)-INDEX(Parallel_Trends!$F$5:$F$14,MATCH($A463,Parallel_Trends!$A$5:$A$14,0)))</f>
        <v>190</v>
      </c>
    </row>
    <row r="464" spans="1:9" x14ac:dyDescent="0.45">
      <c r="A464" t="s">
        <v>8</v>
      </c>
      <c r="B464" s="1">
        <f>Raw_Prices!A465</f>
        <v>45600</v>
      </c>
      <c r="C464" s="12">
        <f>Raw_Prices!E465</f>
        <v>560.67999999999995</v>
      </c>
      <c r="D464" s="13">
        <f t="shared" si="14"/>
        <v>-1.1425347344664716E-2</v>
      </c>
      <c r="E464" s="14">
        <f>IF(_xlfn.XLOOKUP($A464,Firm_Info!$A$2:$A$12,Firm_Info!$C$2:$C$12)="Treated",1,IF(_xlfn.XLOOKUP($A464,Firm_Info!$A$2:$A$12,Firm_Info!$C$2:$C$12)="Control",0,""))</f>
        <v>1</v>
      </c>
      <c r="F464" s="14">
        <f>IFERROR(_xlfn.XLOOKUP($A464,Firm_Info!$A$2:$A$11,Firm_Info!$D$2:$D$11),"")</f>
        <v>1</v>
      </c>
      <c r="G464" s="14">
        <f>IF($F464="","",IF($B464&gt;=SUMIFS(Firm_Info!$F$2:$F$11,Firm_Info!$D$2:$D$11,$F464,Firm_Info!$C$2:$C$11,"Treated"),1,0))</f>
        <v>1</v>
      </c>
      <c r="H464" s="14">
        <f t="shared" si="15"/>
        <v>1</v>
      </c>
      <c r="I464" s="14">
        <f>IF($F464="","",MOD(ROW()-2,624)-INDEX(Parallel_Trends!$F$5:$F$14,MATCH($A464,Parallel_Trends!$A$5:$A$14,0)))</f>
        <v>191</v>
      </c>
    </row>
    <row r="465" spans="1:9" x14ac:dyDescent="0.45">
      <c r="A465" t="s">
        <v>8</v>
      </c>
      <c r="B465" s="1">
        <f>Raw_Prices!A466</f>
        <v>45601</v>
      </c>
      <c r="C465" s="12">
        <f>Raw_Prices!E466</f>
        <v>572.42999999999995</v>
      </c>
      <c r="D465" s="13">
        <f t="shared" si="14"/>
        <v>2.0956695441249895E-2</v>
      </c>
      <c r="E465" s="14">
        <f>IF(_xlfn.XLOOKUP($A465,Firm_Info!$A$2:$A$12,Firm_Info!$C$2:$C$12)="Treated",1,IF(_xlfn.XLOOKUP($A465,Firm_Info!$A$2:$A$12,Firm_Info!$C$2:$C$12)="Control",0,""))</f>
        <v>1</v>
      </c>
      <c r="F465" s="14">
        <f>IFERROR(_xlfn.XLOOKUP($A465,Firm_Info!$A$2:$A$11,Firm_Info!$D$2:$D$11),"")</f>
        <v>1</v>
      </c>
      <c r="G465" s="14">
        <f>IF($F465="","",IF($B465&gt;=SUMIFS(Firm_Info!$F$2:$F$11,Firm_Info!$D$2:$D$11,$F465,Firm_Info!$C$2:$C$11,"Treated"),1,0))</f>
        <v>1</v>
      </c>
      <c r="H465" s="14">
        <f t="shared" si="15"/>
        <v>1</v>
      </c>
      <c r="I465" s="14">
        <f>IF($F465="","",MOD(ROW()-2,624)-INDEX(Parallel_Trends!$F$5:$F$14,MATCH($A465,Parallel_Trends!$A$5:$A$14,0)))</f>
        <v>192</v>
      </c>
    </row>
    <row r="466" spans="1:9" x14ac:dyDescent="0.45">
      <c r="A466" t="s">
        <v>8</v>
      </c>
      <c r="B466" s="1">
        <f>Raw_Prices!A467</f>
        <v>45602</v>
      </c>
      <c r="C466" s="12">
        <f>Raw_Prices!E467</f>
        <v>572.04999999999995</v>
      </c>
      <c r="D466" s="13">
        <f t="shared" si="14"/>
        <v>-6.6383662631241958E-4</v>
      </c>
      <c r="E466" s="14">
        <f>IF(_xlfn.XLOOKUP($A466,Firm_Info!$A$2:$A$12,Firm_Info!$C$2:$C$12)="Treated",1,IF(_xlfn.XLOOKUP($A466,Firm_Info!$A$2:$A$12,Firm_Info!$C$2:$C$12)="Control",0,""))</f>
        <v>1</v>
      </c>
      <c r="F466" s="14">
        <f>IFERROR(_xlfn.XLOOKUP($A466,Firm_Info!$A$2:$A$11,Firm_Info!$D$2:$D$11),"")</f>
        <v>1</v>
      </c>
      <c r="G466" s="14">
        <f>IF($F466="","",IF($B466&gt;=SUMIFS(Firm_Info!$F$2:$F$11,Firm_Info!$D$2:$D$11,$F466,Firm_Info!$C$2:$C$11,"Treated"),1,0))</f>
        <v>1</v>
      </c>
      <c r="H466" s="14">
        <f t="shared" si="15"/>
        <v>1</v>
      </c>
      <c r="I466" s="14">
        <f>IF($F466="","",MOD(ROW()-2,624)-INDEX(Parallel_Trends!$F$5:$F$14,MATCH($A466,Parallel_Trends!$A$5:$A$14,0)))</f>
        <v>193</v>
      </c>
    </row>
    <row r="467" spans="1:9" x14ac:dyDescent="0.45">
      <c r="A467" t="s">
        <v>8</v>
      </c>
      <c r="B467" s="1">
        <f>Raw_Prices!A468</f>
        <v>45603</v>
      </c>
      <c r="C467" s="12">
        <f>Raw_Prices!E468</f>
        <v>591.70000000000005</v>
      </c>
      <c r="D467" s="13">
        <f t="shared" si="14"/>
        <v>3.4350144218162848E-2</v>
      </c>
      <c r="E467" s="14">
        <f>IF(_xlfn.XLOOKUP($A467,Firm_Info!$A$2:$A$12,Firm_Info!$C$2:$C$12)="Treated",1,IF(_xlfn.XLOOKUP($A467,Firm_Info!$A$2:$A$12,Firm_Info!$C$2:$C$12)="Control",0,""))</f>
        <v>1</v>
      </c>
      <c r="F467" s="14">
        <f>IFERROR(_xlfn.XLOOKUP($A467,Firm_Info!$A$2:$A$11,Firm_Info!$D$2:$D$11),"")</f>
        <v>1</v>
      </c>
      <c r="G467" s="14">
        <f>IF($F467="","",IF($B467&gt;=SUMIFS(Firm_Info!$F$2:$F$11,Firm_Info!$D$2:$D$11,$F467,Firm_Info!$C$2:$C$11,"Treated"),1,0))</f>
        <v>1</v>
      </c>
      <c r="H467" s="14">
        <f t="shared" si="15"/>
        <v>1</v>
      </c>
      <c r="I467" s="14">
        <f>IF($F467="","",MOD(ROW()-2,624)-INDEX(Parallel_Trends!$F$5:$F$14,MATCH($A467,Parallel_Trends!$A$5:$A$14,0)))</f>
        <v>194</v>
      </c>
    </row>
    <row r="468" spans="1:9" x14ac:dyDescent="0.45">
      <c r="A468" t="s">
        <v>8</v>
      </c>
      <c r="B468" s="1">
        <f>Raw_Prices!A469</f>
        <v>45604</v>
      </c>
      <c r="C468" s="12">
        <f>Raw_Prices!E469</f>
        <v>589.34</v>
      </c>
      <c r="D468" s="13">
        <f t="shared" si="14"/>
        <v>-3.9885076897075988E-3</v>
      </c>
      <c r="E468" s="14">
        <f>IF(_xlfn.XLOOKUP($A468,Firm_Info!$A$2:$A$12,Firm_Info!$C$2:$C$12)="Treated",1,IF(_xlfn.XLOOKUP($A468,Firm_Info!$A$2:$A$12,Firm_Info!$C$2:$C$12)="Control",0,""))</f>
        <v>1</v>
      </c>
      <c r="F468" s="14">
        <f>IFERROR(_xlfn.XLOOKUP($A468,Firm_Info!$A$2:$A$11,Firm_Info!$D$2:$D$11),"")</f>
        <v>1</v>
      </c>
      <c r="G468" s="14">
        <f>IF($F468="","",IF($B468&gt;=SUMIFS(Firm_Info!$F$2:$F$11,Firm_Info!$D$2:$D$11,$F468,Firm_Info!$C$2:$C$11,"Treated"),1,0))</f>
        <v>1</v>
      </c>
      <c r="H468" s="14">
        <f t="shared" si="15"/>
        <v>1</v>
      </c>
      <c r="I468" s="14">
        <f>IF($F468="","",MOD(ROW()-2,624)-INDEX(Parallel_Trends!$F$5:$F$14,MATCH($A468,Parallel_Trends!$A$5:$A$14,0)))</f>
        <v>195</v>
      </c>
    </row>
    <row r="469" spans="1:9" x14ac:dyDescent="0.45">
      <c r="A469" t="s">
        <v>8</v>
      </c>
      <c r="B469" s="1">
        <f>Raw_Prices!A470</f>
        <v>45607</v>
      </c>
      <c r="C469" s="12">
        <f>Raw_Prices!E470</f>
        <v>583.16999999999996</v>
      </c>
      <c r="D469" s="13">
        <f t="shared" si="14"/>
        <v>-1.0469338582142829E-2</v>
      </c>
      <c r="E469" s="14">
        <f>IF(_xlfn.XLOOKUP($A469,Firm_Info!$A$2:$A$12,Firm_Info!$C$2:$C$12)="Treated",1,IF(_xlfn.XLOOKUP($A469,Firm_Info!$A$2:$A$12,Firm_Info!$C$2:$C$12)="Control",0,""))</f>
        <v>1</v>
      </c>
      <c r="F469" s="14">
        <f>IFERROR(_xlfn.XLOOKUP($A469,Firm_Info!$A$2:$A$11,Firm_Info!$D$2:$D$11),"")</f>
        <v>1</v>
      </c>
      <c r="G469" s="14">
        <f>IF($F469="","",IF($B469&gt;=SUMIFS(Firm_Info!$F$2:$F$11,Firm_Info!$D$2:$D$11,$F469,Firm_Info!$C$2:$C$11,"Treated"),1,0))</f>
        <v>1</v>
      </c>
      <c r="H469" s="14">
        <f t="shared" si="15"/>
        <v>1</v>
      </c>
      <c r="I469" s="14">
        <f>IF($F469="","",MOD(ROW()-2,624)-INDEX(Parallel_Trends!$F$5:$F$14,MATCH($A469,Parallel_Trends!$A$5:$A$14,0)))</f>
        <v>196</v>
      </c>
    </row>
    <row r="470" spans="1:9" x14ac:dyDescent="0.45">
      <c r="A470" t="s">
        <v>8</v>
      </c>
      <c r="B470" s="1">
        <f>Raw_Prices!A471</f>
        <v>45608</v>
      </c>
      <c r="C470" s="12">
        <f>Raw_Prices!E471</f>
        <v>584.82000000000005</v>
      </c>
      <c r="D470" s="13">
        <f t="shared" si="14"/>
        <v>2.829363650393768E-3</v>
      </c>
      <c r="E470" s="14">
        <f>IF(_xlfn.XLOOKUP($A470,Firm_Info!$A$2:$A$12,Firm_Info!$C$2:$C$12)="Treated",1,IF(_xlfn.XLOOKUP($A470,Firm_Info!$A$2:$A$12,Firm_Info!$C$2:$C$12)="Control",0,""))</f>
        <v>1</v>
      </c>
      <c r="F470" s="14">
        <f>IFERROR(_xlfn.XLOOKUP($A470,Firm_Info!$A$2:$A$11,Firm_Info!$D$2:$D$11),"")</f>
        <v>1</v>
      </c>
      <c r="G470" s="14">
        <f>IF($F470="","",IF($B470&gt;=SUMIFS(Firm_Info!$F$2:$F$11,Firm_Info!$D$2:$D$11,$F470,Firm_Info!$C$2:$C$11,"Treated"),1,0))</f>
        <v>1</v>
      </c>
      <c r="H470" s="14">
        <f t="shared" si="15"/>
        <v>1</v>
      </c>
      <c r="I470" s="14">
        <f>IF($F470="","",MOD(ROW()-2,624)-INDEX(Parallel_Trends!$F$5:$F$14,MATCH($A470,Parallel_Trends!$A$5:$A$14,0)))</f>
        <v>197</v>
      </c>
    </row>
    <row r="471" spans="1:9" x14ac:dyDescent="0.45">
      <c r="A471" t="s">
        <v>8</v>
      </c>
      <c r="B471" s="1">
        <f>Raw_Prices!A472</f>
        <v>45609</v>
      </c>
      <c r="C471" s="12">
        <f>Raw_Prices!E472</f>
        <v>580</v>
      </c>
      <c r="D471" s="13">
        <f t="shared" si="14"/>
        <v>-8.2418521938375511E-3</v>
      </c>
      <c r="E471" s="14">
        <f>IF(_xlfn.XLOOKUP($A471,Firm_Info!$A$2:$A$12,Firm_Info!$C$2:$C$12)="Treated",1,IF(_xlfn.XLOOKUP($A471,Firm_Info!$A$2:$A$12,Firm_Info!$C$2:$C$12)="Control",0,""))</f>
        <v>1</v>
      </c>
      <c r="F471" s="14">
        <f>IFERROR(_xlfn.XLOOKUP($A471,Firm_Info!$A$2:$A$11,Firm_Info!$D$2:$D$11),"")</f>
        <v>1</v>
      </c>
      <c r="G471" s="14">
        <f>IF($F471="","",IF($B471&gt;=SUMIFS(Firm_Info!$F$2:$F$11,Firm_Info!$D$2:$D$11,$F471,Firm_Info!$C$2:$C$11,"Treated"),1,0))</f>
        <v>1</v>
      </c>
      <c r="H471" s="14">
        <f t="shared" si="15"/>
        <v>1</v>
      </c>
      <c r="I471" s="14">
        <f>IF($F471="","",MOD(ROW()-2,624)-INDEX(Parallel_Trends!$F$5:$F$14,MATCH($A471,Parallel_Trends!$A$5:$A$14,0)))</f>
        <v>198</v>
      </c>
    </row>
    <row r="472" spans="1:9" x14ac:dyDescent="0.45">
      <c r="A472" t="s">
        <v>8</v>
      </c>
      <c r="B472" s="1">
        <f>Raw_Prices!A473</f>
        <v>45610</v>
      </c>
      <c r="C472" s="12">
        <f>Raw_Prices!E473</f>
        <v>577.16</v>
      </c>
      <c r="D472" s="13">
        <f t="shared" si="14"/>
        <v>-4.896551724137943E-3</v>
      </c>
      <c r="E472" s="14">
        <f>IF(_xlfn.XLOOKUP($A472,Firm_Info!$A$2:$A$12,Firm_Info!$C$2:$C$12)="Treated",1,IF(_xlfn.XLOOKUP($A472,Firm_Info!$A$2:$A$12,Firm_Info!$C$2:$C$12)="Control",0,""))</f>
        <v>1</v>
      </c>
      <c r="F472" s="14">
        <f>IFERROR(_xlfn.XLOOKUP($A472,Firm_Info!$A$2:$A$11,Firm_Info!$D$2:$D$11),"")</f>
        <v>1</v>
      </c>
      <c r="G472" s="14">
        <f>IF($F472="","",IF($B472&gt;=SUMIFS(Firm_Info!$F$2:$F$11,Firm_Info!$D$2:$D$11,$F472,Firm_Info!$C$2:$C$11,"Treated"),1,0))</f>
        <v>1</v>
      </c>
      <c r="H472" s="14">
        <f t="shared" si="15"/>
        <v>1</v>
      </c>
      <c r="I472" s="14">
        <f>IF($F472="","",MOD(ROW()-2,624)-INDEX(Parallel_Trends!$F$5:$F$14,MATCH($A472,Parallel_Trends!$A$5:$A$14,0)))</f>
        <v>199</v>
      </c>
    </row>
    <row r="473" spans="1:9" x14ac:dyDescent="0.45">
      <c r="A473" t="s">
        <v>8</v>
      </c>
      <c r="B473" s="1">
        <f>Raw_Prices!A474</f>
        <v>45611</v>
      </c>
      <c r="C473" s="12">
        <f>Raw_Prices!E474</f>
        <v>554.08000000000004</v>
      </c>
      <c r="D473" s="13">
        <f t="shared" si="14"/>
        <v>-3.9988911220458667E-2</v>
      </c>
      <c r="E473" s="14">
        <f>IF(_xlfn.XLOOKUP($A473,Firm_Info!$A$2:$A$12,Firm_Info!$C$2:$C$12)="Treated",1,IF(_xlfn.XLOOKUP($A473,Firm_Info!$A$2:$A$12,Firm_Info!$C$2:$C$12)="Control",0,""))</f>
        <v>1</v>
      </c>
      <c r="F473" s="14">
        <f>IFERROR(_xlfn.XLOOKUP($A473,Firm_Info!$A$2:$A$11,Firm_Info!$D$2:$D$11),"")</f>
        <v>1</v>
      </c>
      <c r="G473" s="14">
        <f>IF($F473="","",IF($B473&gt;=SUMIFS(Firm_Info!$F$2:$F$11,Firm_Info!$D$2:$D$11,$F473,Firm_Info!$C$2:$C$11,"Treated"),1,0))</f>
        <v>1</v>
      </c>
      <c r="H473" s="14">
        <f t="shared" si="15"/>
        <v>1</v>
      </c>
      <c r="I473" s="14">
        <f>IF($F473="","",MOD(ROW()-2,624)-INDEX(Parallel_Trends!$F$5:$F$14,MATCH($A473,Parallel_Trends!$A$5:$A$14,0)))</f>
        <v>200</v>
      </c>
    </row>
    <row r="474" spans="1:9" x14ac:dyDescent="0.45">
      <c r="A474" t="s">
        <v>8</v>
      </c>
      <c r="B474" s="1">
        <f>Raw_Prices!A475</f>
        <v>45614</v>
      </c>
      <c r="C474" s="12">
        <f>Raw_Prices!E475</f>
        <v>554.4</v>
      </c>
      <c r="D474" s="13">
        <f t="shared" si="14"/>
        <v>5.7753393011839016E-4</v>
      </c>
      <c r="E474" s="14">
        <f>IF(_xlfn.XLOOKUP($A474,Firm_Info!$A$2:$A$12,Firm_Info!$C$2:$C$12)="Treated",1,IF(_xlfn.XLOOKUP($A474,Firm_Info!$A$2:$A$12,Firm_Info!$C$2:$C$12)="Control",0,""))</f>
        <v>1</v>
      </c>
      <c r="F474" s="14">
        <f>IFERROR(_xlfn.XLOOKUP($A474,Firm_Info!$A$2:$A$11,Firm_Info!$D$2:$D$11),"")</f>
        <v>1</v>
      </c>
      <c r="G474" s="14">
        <f>IF($F474="","",IF($B474&gt;=SUMIFS(Firm_Info!$F$2:$F$11,Firm_Info!$D$2:$D$11,$F474,Firm_Info!$C$2:$C$11,"Treated"),1,0))</f>
        <v>1</v>
      </c>
      <c r="H474" s="14">
        <f t="shared" si="15"/>
        <v>1</v>
      </c>
      <c r="I474" s="14">
        <f>IF($F474="","",MOD(ROW()-2,624)-INDEX(Parallel_Trends!$F$5:$F$14,MATCH($A474,Parallel_Trends!$A$5:$A$14,0)))</f>
        <v>201</v>
      </c>
    </row>
    <row r="475" spans="1:9" x14ac:dyDescent="0.45">
      <c r="A475" t="s">
        <v>8</v>
      </c>
      <c r="B475" s="1">
        <f>Raw_Prices!A476</f>
        <v>45615</v>
      </c>
      <c r="C475" s="12">
        <f>Raw_Prices!E476</f>
        <v>561.09</v>
      </c>
      <c r="D475" s="13">
        <f t="shared" si="14"/>
        <v>1.2067099567099726E-2</v>
      </c>
      <c r="E475" s="14">
        <f>IF(_xlfn.XLOOKUP($A475,Firm_Info!$A$2:$A$12,Firm_Info!$C$2:$C$12)="Treated",1,IF(_xlfn.XLOOKUP($A475,Firm_Info!$A$2:$A$12,Firm_Info!$C$2:$C$12)="Control",0,""))</f>
        <v>1</v>
      </c>
      <c r="F475" s="14">
        <f>IFERROR(_xlfn.XLOOKUP($A475,Firm_Info!$A$2:$A$11,Firm_Info!$D$2:$D$11),"")</f>
        <v>1</v>
      </c>
      <c r="G475" s="14">
        <f>IF($F475="","",IF($B475&gt;=SUMIFS(Firm_Info!$F$2:$F$11,Firm_Info!$D$2:$D$11,$F475,Firm_Info!$C$2:$C$11,"Treated"),1,0))</f>
        <v>1</v>
      </c>
      <c r="H475" s="14">
        <f t="shared" si="15"/>
        <v>1</v>
      </c>
      <c r="I475" s="14">
        <f>IF($F475="","",MOD(ROW()-2,624)-INDEX(Parallel_Trends!$F$5:$F$14,MATCH($A475,Parallel_Trends!$A$5:$A$14,0)))</f>
        <v>202</v>
      </c>
    </row>
    <row r="476" spans="1:9" x14ac:dyDescent="0.45">
      <c r="A476" t="s">
        <v>8</v>
      </c>
      <c r="B476" s="1">
        <f>Raw_Prices!A477</f>
        <v>45616</v>
      </c>
      <c r="C476" s="12">
        <f>Raw_Prices!E477</f>
        <v>565.52</v>
      </c>
      <c r="D476" s="13">
        <f t="shared" si="14"/>
        <v>7.8953465575932746E-3</v>
      </c>
      <c r="E476" s="14">
        <f>IF(_xlfn.XLOOKUP($A476,Firm_Info!$A$2:$A$12,Firm_Info!$C$2:$C$12)="Treated",1,IF(_xlfn.XLOOKUP($A476,Firm_Info!$A$2:$A$12,Firm_Info!$C$2:$C$12)="Control",0,""))</f>
        <v>1</v>
      </c>
      <c r="F476" s="14">
        <f>IFERROR(_xlfn.XLOOKUP($A476,Firm_Info!$A$2:$A$11,Firm_Info!$D$2:$D$11),"")</f>
        <v>1</v>
      </c>
      <c r="G476" s="14">
        <f>IF($F476="","",IF($B476&gt;=SUMIFS(Firm_Info!$F$2:$F$11,Firm_Info!$D$2:$D$11,$F476,Firm_Info!$C$2:$C$11,"Treated"),1,0))</f>
        <v>1</v>
      </c>
      <c r="H476" s="14">
        <f t="shared" si="15"/>
        <v>1</v>
      </c>
      <c r="I476" s="14">
        <f>IF($F476="","",MOD(ROW()-2,624)-INDEX(Parallel_Trends!$F$5:$F$14,MATCH($A476,Parallel_Trends!$A$5:$A$14,0)))</f>
        <v>203</v>
      </c>
    </row>
    <row r="477" spans="1:9" x14ac:dyDescent="0.45">
      <c r="A477" t="s">
        <v>8</v>
      </c>
      <c r="B477" s="1">
        <f>Raw_Prices!A478</f>
        <v>45617</v>
      </c>
      <c r="C477" s="12">
        <f>Raw_Prices!E478</f>
        <v>563.09</v>
      </c>
      <c r="D477" s="13">
        <f t="shared" si="14"/>
        <v>-4.2969302588766745E-3</v>
      </c>
      <c r="E477" s="14">
        <f>IF(_xlfn.XLOOKUP($A477,Firm_Info!$A$2:$A$12,Firm_Info!$C$2:$C$12)="Treated",1,IF(_xlfn.XLOOKUP($A477,Firm_Info!$A$2:$A$12,Firm_Info!$C$2:$C$12)="Control",0,""))</f>
        <v>1</v>
      </c>
      <c r="F477" s="14">
        <f>IFERROR(_xlfn.XLOOKUP($A477,Firm_Info!$A$2:$A$11,Firm_Info!$D$2:$D$11),"")</f>
        <v>1</v>
      </c>
      <c r="G477" s="14">
        <f>IF($F477="","",IF($B477&gt;=SUMIFS(Firm_Info!$F$2:$F$11,Firm_Info!$D$2:$D$11,$F477,Firm_Info!$C$2:$C$11,"Treated"),1,0))</f>
        <v>1</v>
      </c>
      <c r="H477" s="14">
        <f t="shared" si="15"/>
        <v>1</v>
      </c>
      <c r="I477" s="14">
        <f>IF($F477="","",MOD(ROW()-2,624)-INDEX(Parallel_Trends!$F$5:$F$14,MATCH($A477,Parallel_Trends!$A$5:$A$14,0)))</f>
        <v>204</v>
      </c>
    </row>
    <row r="478" spans="1:9" x14ac:dyDescent="0.45">
      <c r="A478" t="s">
        <v>8</v>
      </c>
      <c r="B478" s="1">
        <f>Raw_Prices!A479</f>
        <v>45618</v>
      </c>
      <c r="C478" s="12">
        <f>Raw_Prices!E479</f>
        <v>559.14</v>
      </c>
      <c r="D478" s="13">
        <f t="shared" si="14"/>
        <v>-7.0148644088867673E-3</v>
      </c>
      <c r="E478" s="14">
        <f>IF(_xlfn.XLOOKUP($A478,Firm_Info!$A$2:$A$12,Firm_Info!$C$2:$C$12)="Treated",1,IF(_xlfn.XLOOKUP($A478,Firm_Info!$A$2:$A$12,Firm_Info!$C$2:$C$12)="Control",0,""))</f>
        <v>1</v>
      </c>
      <c r="F478" s="14">
        <f>IFERROR(_xlfn.XLOOKUP($A478,Firm_Info!$A$2:$A$11,Firm_Info!$D$2:$D$11),"")</f>
        <v>1</v>
      </c>
      <c r="G478" s="14">
        <f>IF($F478="","",IF($B478&gt;=SUMIFS(Firm_Info!$F$2:$F$11,Firm_Info!$D$2:$D$11,$F478,Firm_Info!$C$2:$C$11,"Treated"),1,0))</f>
        <v>1</v>
      </c>
      <c r="H478" s="14">
        <f t="shared" si="15"/>
        <v>1</v>
      </c>
      <c r="I478" s="14">
        <f>IF($F478="","",MOD(ROW()-2,624)-INDEX(Parallel_Trends!$F$5:$F$14,MATCH($A478,Parallel_Trends!$A$5:$A$14,0)))</f>
        <v>205</v>
      </c>
    </row>
    <row r="479" spans="1:9" x14ac:dyDescent="0.45">
      <c r="A479" t="s">
        <v>8</v>
      </c>
      <c r="B479" s="1">
        <f>Raw_Prices!A480</f>
        <v>45621</v>
      </c>
      <c r="C479" s="12">
        <f>Raw_Prices!E480</f>
        <v>565.11</v>
      </c>
      <c r="D479" s="13">
        <f t="shared" si="14"/>
        <v>1.0677111278034168E-2</v>
      </c>
      <c r="E479" s="14">
        <f>IF(_xlfn.XLOOKUP($A479,Firm_Info!$A$2:$A$12,Firm_Info!$C$2:$C$12)="Treated",1,IF(_xlfn.XLOOKUP($A479,Firm_Info!$A$2:$A$12,Firm_Info!$C$2:$C$12)="Control",0,""))</f>
        <v>1</v>
      </c>
      <c r="F479" s="14">
        <f>IFERROR(_xlfn.XLOOKUP($A479,Firm_Info!$A$2:$A$11,Firm_Info!$D$2:$D$11),"")</f>
        <v>1</v>
      </c>
      <c r="G479" s="14">
        <f>IF($F479="","",IF($B479&gt;=SUMIFS(Firm_Info!$F$2:$F$11,Firm_Info!$D$2:$D$11,$F479,Firm_Info!$C$2:$C$11,"Treated"),1,0))</f>
        <v>1</v>
      </c>
      <c r="H479" s="14">
        <f t="shared" si="15"/>
        <v>1</v>
      </c>
      <c r="I479" s="14">
        <f>IF($F479="","",MOD(ROW()-2,624)-INDEX(Parallel_Trends!$F$5:$F$14,MATCH($A479,Parallel_Trends!$A$5:$A$14,0)))</f>
        <v>206</v>
      </c>
    </row>
    <row r="480" spans="1:9" x14ac:dyDescent="0.45">
      <c r="A480" t="s">
        <v>8</v>
      </c>
      <c r="B480" s="1">
        <f>Raw_Prices!A481</f>
        <v>45622</v>
      </c>
      <c r="C480" s="12">
        <f>Raw_Prices!E481</f>
        <v>573.54</v>
      </c>
      <c r="D480" s="13">
        <f t="shared" si="14"/>
        <v>1.4917449700058372E-2</v>
      </c>
      <c r="E480" s="14">
        <f>IF(_xlfn.XLOOKUP($A480,Firm_Info!$A$2:$A$12,Firm_Info!$C$2:$C$12)="Treated",1,IF(_xlfn.XLOOKUP($A480,Firm_Info!$A$2:$A$12,Firm_Info!$C$2:$C$12)="Control",0,""))</f>
        <v>1</v>
      </c>
      <c r="F480" s="14">
        <f>IFERROR(_xlfn.XLOOKUP($A480,Firm_Info!$A$2:$A$11,Firm_Info!$D$2:$D$11),"")</f>
        <v>1</v>
      </c>
      <c r="G480" s="14">
        <f>IF($F480="","",IF($B480&gt;=SUMIFS(Firm_Info!$F$2:$F$11,Firm_Info!$D$2:$D$11,$F480,Firm_Info!$C$2:$C$11,"Treated"),1,0))</f>
        <v>1</v>
      </c>
      <c r="H480" s="14">
        <f t="shared" si="15"/>
        <v>1</v>
      </c>
      <c r="I480" s="14">
        <f>IF($F480="","",MOD(ROW()-2,624)-INDEX(Parallel_Trends!$F$5:$F$14,MATCH($A480,Parallel_Trends!$A$5:$A$14,0)))</f>
        <v>207</v>
      </c>
    </row>
    <row r="481" spans="1:9" x14ac:dyDescent="0.45">
      <c r="A481" t="s">
        <v>8</v>
      </c>
      <c r="B481" s="1">
        <f>Raw_Prices!A482</f>
        <v>45623</v>
      </c>
      <c r="C481" s="12">
        <f>Raw_Prices!E482</f>
        <v>569.20000000000005</v>
      </c>
      <c r="D481" s="13">
        <f t="shared" si="14"/>
        <v>-7.5670397879832318E-3</v>
      </c>
      <c r="E481" s="14">
        <f>IF(_xlfn.XLOOKUP($A481,Firm_Info!$A$2:$A$12,Firm_Info!$C$2:$C$12)="Treated",1,IF(_xlfn.XLOOKUP($A481,Firm_Info!$A$2:$A$12,Firm_Info!$C$2:$C$12)="Control",0,""))</f>
        <v>1</v>
      </c>
      <c r="F481" s="14">
        <f>IFERROR(_xlfn.XLOOKUP($A481,Firm_Info!$A$2:$A$11,Firm_Info!$D$2:$D$11),"")</f>
        <v>1</v>
      </c>
      <c r="G481" s="14">
        <f>IF($F481="","",IF($B481&gt;=SUMIFS(Firm_Info!$F$2:$F$11,Firm_Info!$D$2:$D$11,$F481,Firm_Info!$C$2:$C$11,"Treated"),1,0))</f>
        <v>1</v>
      </c>
      <c r="H481" s="14">
        <f t="shared" si="15"/>
        <v>1</v>
      </c>
      <c r="I481" s="14">
        <f>IF($F481="","",MOD(ROW()-2,624)-INDEX(Parallel_Trends!$F$5:$F$14,MATCH($A481,Parallel_Trends!$A$5:$A$14,0)))</f>
        <v>208</v>
      </c>
    </row>
    <row r="482" spans="1:9" x14ac:dyDescent="0.45">
      <c r="A482" t="s">
        <v>8</v>
      </c>
      <c r="B482" s="1">
        <f>Raw_Prices!A483</f>
        <v>45625</v>
      </c>
      <c r="C482" s="12">
        <f>Raw_Prices!E483</f>
        <v>574.32000000000005</v>
      </c>
      <c r="D482" s="13">
        <f t="shared" si="14"/>
        <v>8.9950808151793016E-3</v>
      </c>
      <c r="E482" s="14">
        <f>IF(_xlfn.XLOOKUP($A482,Firm_Info!$A$2:$A$12,Firm_Info!$C$2:$C$12)="Treated",1,IF(_xlfn.XLOOKUP($A482,Firm_Info!$A$2:$A$12,Firm_Info!$C$2:$C$12)="Control",0,""))</f>
        <v>1</v>
      </c>
      <c r="F482" s="14">
        <f>IFERROR(_xlfn.XLOOKUP($A482,Firm_Info!$A$2:$A$11,Firm_Info!$D$2:$D$11),"")</f>
        <v>1</v>
      </c>
      <c r="G482" s="14">
        <f>IF($F482="","",IF($B482&gt;=SUMIFS(Firm_Info!$F$2:$F$11,Firm_Info!$D$2:$D$11,$F482,Firm_Info!$C$2:$C$11,"Treated"),1,0))</f>
        <v>1</v>
      </c>
      <c r="H482" s="14">
        <f t="shared" si="15"/>
        <v>1</v>
      </c>
      <c r="I482" s="14">
        <f>IF($F482="","",MOD(ROW()-2,624)-INDEX(Parallel_Trends!$F$5:$F$14,MATCH($A482,Parallel_Trends!$A$5:$A$14,0)))</f>
        <v>209</v>
      </c>
    </row>
    <row r="483" spans="1:9" x14ac:dyDescent="0.45">
      <c r="A483" t="s">
        <v>8</v>
      </c>
      <c r="B483" s="1">
        <f>Raw_Prices!A484</f>
        <v>45628</v>
      </c>
      <c r="C483" s="12">
        <f>Raw_Prices!E484</f>
        <v>592.83000000000004</v>
      </c>
      <c r="D483" s="13">
        <f t="shared" si="14"/>
        <v>3.222941913915589E-2</v>
      </c>
      <c r="E483" s="14">
        <f>IF(_xlfn.XLOOKUP($A483,Firm_Info!$A$2:$A$12,Firm_Info!$C$2:$C$12)="Treated",1,IF(_xlfn.XLOOKUP($A483,Firm_Info!$A$2:$A$12,Firm_Info!$C$2:$C$12)="Control",0,""))</f>
        <v>1</v>
      </c>
      <c r="F483" s="14">
        <f>IFERROR(_xlfn.XLOOKUP($A483,Firm_Info!$A$2:$A$11,Firm_Info!$D$2:$D$11),"")</f>
        <v>1</v>
      </c>
      <c r="G483" s="14">
        <f>IF($F483="","",IF($B483&gt;=SUMIFS(Firm_Info!$F$2:$F$11,Firm_Info!$D$2:$D$11,$F483,Firm_Info!$C$2:$C$11,"Treated"),1,0))</f>
        <v>1</v>
      </c>
      <c r="H483" s="14">
        <f t="shared" si="15"/>
        <v>1</v>
      </c>
      <c r="I483" s="14">
        <f>IF($F483="","",MOD(ROW()-2,624)-INDEX(Parallel_Trends!$F$5:$F$14,MATCH($A483,Parallel_Trends!$A$5:$A$14,0)))</f>
        <v>210</v>
      </c>
    </row>
    <row r="484" spans="1:9" x14ac:dyDescent="0.45">
      <c r="A484" t="s">
        <v>8</v>
      </c>
      <c r="B484" s="1">
        <f>Raw_Prices!A485</f>
        <v>45629</v>
      </c>
      <c r="C484" s="12">
        <f>Raw_Prices!E485</f>
        <v>613.65</v>
      </c>
      <c r="D484" s="13">
        <f t="shared" si="14"/>
        <v>3.5119680178128609E-2</v>
      </c>
      <c r="E484" s="14">
        <f>IF(_xlfn.XLOOKUP($A484,Firm_Info!$A$2:$A$12,Firm_Info!$C$2:$C$12)="Treated",1,IF(_xlfn.XLOOKUP($A484,Firm_Info!$A$2:$A$12,Firm_Info!$C$2:$C$12)="Control",0,""))</f>
        <v>1</v>
      </c>
      <c r="F484" s="14">
        <f>IFERROR(_xlfn.XLOOKUP($A484,Firm_Info!$A$2:$A$11,Firm_Info!$D$2:$D$11),"")</f>
        <v>1</v>
      </c>
      <c r="G484" s="14">
        <f>IF($F484="","",IF($B484&gt;=SUMIFS(Firm_Info!$F$2:$F$11,Firm_Info!$D$2:$D$11,$F484,Firm_Info!$C$2:$C$11,"Treated"),1,0))</f>
        <v>1</v>
      </c>
      <c r="H484" s="14">
        <f t="shared" si="15"/>
        <v>1</v>
      </c>
      <c r="I484" s="14">
        <f>IF($F484="","",MOD(ROW()-2,624)-INDEX(Parallel_Trends!$F$5:$F$14,MATCH($A484,Parallel_Trends!$A$5:$A$14,0)))</f>
        <v>211</v>
      </c>
    </row>
    <row r="485" spans="1:9" x14ac:dyDescent="0.45">
      <c r="A485" t="s">
        <v>8</v>
      </c>
      <c r="B485" s="1">
        <f>Raw_Prices!A486</f>
        <v>45630</v>
      </c>
      <c r="C485" s="12">
        <f>Raw_Prices!E486</f>
        <v>613.78</v>
      </c>
      <c r="D485" s="13">
        <f t="shared" si="14"/>
        <v>2.1184714413746697E-4</v>
      </c>
      <c r="E485" s="14">
        <f>IF(_xlfn.XLOOKUP($A485,Firm_Info!$A$2:$A$12,Firm_Info!$C$2:$C$12)="Treated",1,IF(_xlfn.XLOOKUP($A485,Firm_Info!$A$2:$A$12,Firm_Info!$C$2:$C$12)="Control",0,""))</f>
        <v>1</v>
      </c>
      <c r="F485" s="14">
        <f>IFERROR(_xlfn.XLOOKUP($A485,Firm_Info!$A$2:$A$11,Firm_Info!$D$2:$D$11),"")</f>
        <v>1</v>
      </c>
      <c r="G485" s="14">
        <f>IF($F485="","",IF($B485&gt;=SUMIFS(Firm_Info!$F$2:$F$11,Firm_Info!$D$2:$D$11,$F485,Firm_Info!$C$2:$C$11,"Treated"),1,0))</f>
        <v>1</v>
      </c>
      <c r="H485" s="14">
        <f t="shared" si="15"/>
        <v>1</v>
      </c>
      <c r="I485" s="14">
        <f>IF($F485="","",MOD(ROW()-2,624)-INDEX(Parallel_Trends!$F$5:$F$14,MATCH($A485,Parallel_Trends!$A$5:$A$14,0)))</f>
        <v>212</v>
      </c>
    </row>
    <row r="486" spans="1:9" x14ac:dyDescent="0.45">
      <c r="A486" t="s">
        <v>8</v>
      </c>
      <c r="B486" s="1">
        <f>Raw_Prices!A487</f>
        <v>45631</v>
      </c>
      <c r="C486" s="12">
        <f>Raw_Prices!E487</f>
        <v>608.92999999999995</v>
      </c>
      <c r="D486" s="13">
        <f t="shared" si="14"/>
        <v>-7.9018540845254837E-3</v>
      </c>
      <c r="E486" s="14">
        <f>IF(_xlfn.XLOOKUP($A486,Firm_Info!$A$2:$A$12,Firm_Info!$C$2:$C$12)="Treated",1,IF(_xlfn.XLOOKUP($A486,Firm_Info!$A$2:$A$12,Firm_Info!$C$2:$C$12)="Control",0,""))</f>
        <v>1</v>
      </c>
      <c r="F486" s="14">
        <f>IFERROR(_xlfn.XLOOKUP($A486,Firm_Info!$A$2:$A$11,Firm_Info!$D$2:$D$11),"")</f>
        <v>1</v>
      </c>
      <c r="G486" s="14">
        <f>IF($F486="","",IF($B486&gt;=SUMIFS(Firm_Info!$F$2:$F$11,Firm_Info!$D$2:$D$11,$F486,Firm_Info!$C$2:$C$11,"Treated"),1,0))</f>
        <v>1</v>
      </c>
      <c r="H486" s="14">
        <f t="shared" si="15"/>
        <v>1</v>
      </c>
      <c r="I486" s="14">
        <f>IF($F486="","",MOD(ROW()-2,624)-INDEX(Parallel_Trends!$F$5:$F$14,MATCH($A486,Parallel_Trends!$A$5:$A$14,0)))</f>
        <v>213</v>
      </c>
    </row>
    <row r="487" spans="1:9" x14ac:dyDescent="0.45">
      <c r="A487" t="s">
        <v>8</v>
      </c>
      <c r="B487" s="1">
        <f>Raw_Prices!A488</f>
        <v>45632</v>
      </c>
      <c r="C487" s="12">
        <f>Raw_Prices!E488</f>
        <v>623.77</v>
      </c>
      <c r="D487" s="13">
        <f t="shared" si="14"/>
        <v>2.4370617312334808E-2</v>
      </c>
      <c r="E487" s="14">
        <f>IF(_xlfn.XLOOKUP($A487,Firm_Info!$A$2:$A$12,Firm_Info!$C$2:$C$12)="Treated",1,IF(_xlfn.XLOOKUP($A487,Firm_Info!$A$2:$A$12,Firm_Info!$C$2:$C$12)="Control",0,""))</f>
        <v>1</v>
      </c>
      <c r="F487" s="14">
        <f>IFERROR(_xlfn.XLOOKUP($A487,Firm_Info!$A$2:$A$11,Firm_Info!$D$2:$D$11),"")</f>
        <v>1</v>
      </c>
      <c r="G487" s="14">
        <f>IF($F487="","",IF($B487&gt;=SUMIFS(Firm_Info!$F$2:$F$11,Firm_Info!$D$2:$D$11,$F487,Firm_Info!$C$2:$C$11,"Treated"),1,0))</f>
        <v>1</v>
      </c>
      <c r="H487" s="14">
        <f t="shared" si="15"/>
        <v>1</v>
      </c>
      <c r="I487" s="14">
        <f>IF($F487="","",MOD(ROW()-2,624)-INDEX(Parallel_Trends!$F$5:$F$14,MATCH($A487,Parallel_Trends!$A$5:$A$14,0)))</f>
        <v>214</v>
      </c>
    </row>
    <row r="488" spans="1:9" x14ac:dyDescent="0.45">
      <c r="A488" t="s">
        <v>8</v>
      </c>
      <c r="B488" s="1">
        <f>Raw_Prices!A489</f>
        <v>45635</v>
      </c>
      <c r="C488" s="12">
        <f>Raw_Prices!E489</f>
        <v>613.57000000000005</v>
      </c>
      <c r="D488" s="13">
        <f t="shared" si="14"/>
        <v>-1.6352181092389673E-2</v>
      </c>
      <c r="E488" s="14">
        <f>IF(_xlfn.XLOOKUP($A488,Firm_Info!$A$2:$A$12,Firm_Info!$C$2:$C$12)="Treated",1,IF(_xlfn.XLOOKUP($A488,Firm_Info!$A$2:$A$12,Firm_Info!$C$2:$C$12)="Control",0,""))</f>
        <v>1</v>
      </c>
      <c r="F488" s="14">
        <f>IFERROR(_xlfn.XLOOKUP($A488,Firm_Info!$A$2:$A$11,Firm_Info!$D$2:$D$11),"")</f>
        <v>1</v>
      </c>
      <c r="G488" s="14">
        <f>IF($F488="","",IF($B488&gt;=SUMIFS(Firm_Info!$F$2:$F$11,Firm_Info!$D$2:$D$11,$F488,Firm_Info!$C$2:$C$11,"Treated"),1,0))</f>
        <v>1</v>
      </c>
      <c r="H488" s="14">
        <f t="shared" si="15"/>
        <v>1</v>
      </c>
      <c r="I488" s="14">
        <f>IF($F488="","",MOD(ROW()-2,624)-INDEX(Parallel_Trends!$F$5:$F$14,MATCH($A488,Parallel_Trends!$A$5:$A$14,0)))</f>
        <v>215</v>
      </c>
    </row>
    <row r="489" spans="1:9" x14ac:dyDescent="0.45">
      <c r="A489" t="s">
        <v>8</v>
      </c>
      <c r="B489" s="1">
        <f>Raw_Prices!A490</f>
        <v>45636</v>
      </c>
      <c r="C489" s="12">
        <f>Raw_Prices!E490</f>
        <v>619.32000000000005</v>
      </c>
      <c r="D489" s="13">
        <f t="shared" si="14"/>
        <v>9.37138386818126E-3</v>
      </c>
      <c r="E489" s="14">
        <f>IF(_xlfn.XLOOKUP($A489,Firm_Info!$A$2:$A$12,Firm_Info!$C$2:$C$12)="Treated",1,IF(_xlfn.XLOOKUP($A489,Firm_Info!$A$2:$A$12,Firm_Info!$C$2:$C$12)="Control",0,""))</f>
        <v>1</v>
      </c>
      <c r="F489" s="14">
        <f>IFERROR(_xlfn.XLOOKUP($A489,Firm_Info!$A$2:$A$11,Firm_Info!$D$2:$D$11),"")</f>
        <v>1</v>
      </c>
      <c r="G489" s="14">
        <f>IF($F489="","",IF($B489&gt;=SUMIFS(Firm_Info!$F$2:$F$11,Firm_Info!$D$2:$D$11,$F489,Firm_Info!$C$2:$C$11,"Treated"),1,0))</f>
        <v>1</v>
      </c>
      <c r="H489" s="14">
        <f t="shared" si="15"/>
        <v>1</v>
      </c>
      <c r="I489" s="14">
        <f>IF($F489="","",MOD(ROW()-2,624)-INDEX(Parallel_Trends!$F$5:$F$14,MATCH($A489,Parallel_Trends!$A$5:$A$14,0)))</f>
        <v>216</v>
      </c>
    </row>
    <row r="490" spans="1:9" x14ac:dyDescent="0.45">
      <c r="A490" t="s">
        <v>8</v>
      </c>
      <c r="B490" s="1">
        <f>Raw_Prices!A491</f>
        <v>45637</v>
      </c>
      <c r="C490" s="12">
        <f>Raw_Prices!E491</f>
        <v>632.67999999999995</v>
      </c>
      <c r="D490" s="13">
        <f t="shared" si="14"/>
        <v>2.157204676096347E-2</v>
      </c>
      <c r="E490" s="14">
        <f>IF(_xlfn.XLOOKUP($A490,Firm_Info!$A$2:$A$12,Firm_Info!$C$2:$C$12)="Treated",1,IF(_xlfn.XLOOKUP($A490,Firm_Info!$A$2:$A$12,Firm_Info!$C$2:$C$12)="Control",0,""))</f>
        <v>1</v>
      </c>
      <c r="F490" s="14">
        <f>IFERROR(_xlfn.XLOOKUP($A490,Firm_Info!$A$2:$A$11,Firm_Info!$D$2:$D$11),"")</f>
        <v>1</v>
      </c>
      <c r="G490" s="14">
        <f>IF($F490="","",IF($B490&gt;=SUMIFS(Firm_Info!$F$2:$F$11,Firm_Info!$D$2:$D$11,$F490,Firm_Info!$C$2:$C$11,"Treated"),1,0))</f>
        <v>1</v>
      </c>
      <c r="H490" s="14">
        <f t="shared" si="15"/>
        <v>1</v>
      </c>
      <c r="I490" s="14">
        <f>IF($F490="","",MOD(ROW()-2,624)-INDEX(Parallel_Trends!$F$5:$F$14,MATCH($A490,Parallel_Trends!$A$5:$A$14,0)))</f>
        <v>217</v>
      </c>
    </row>
    <row r="491" spans="1:9" x14ac:dyDescent="0.45">
      <c r="A491" t="s">
        <v>8</v>
      </c>
      <c r="B491" s="1">
        <f>Raw_Prices!A492</f>
        <v>45638</v>
      </c>
      <c r="C491" s="12">
        <f>Raw_Prices!E492</f>
        <v>630.79</v>
      </c>
      <c r="D491" s="13">
        <f t="shared" si="14"/>
        <v>-2.9872921540115005E-3</v>
      </c>
      <c r="E491" s="14">
        <f>IF(_xlfn.XLOOKUP($A491,Firm_Info!$A$2:$A$12,Firm_Info!$C$2:$C$12)="Treated",1,IF(_xlfn.XLOOKUP($A491,Firm_Info!$A$2:$A$12,Firm_Info!$C$2:$C$12)="Control",0,""))</f>
        <v>1</v>
      </c>
      <c r="F491" s="14">
        <f>IFERROR(_xlfn.XLOOKUP($A491,Firm_Info!$A$2:$A$11,Firm_Info!$D$2:$D$11),"")</f>
        <v>1</v>
      </c>
      <c r="G491" s="14">
        <f>IF($F491="","",IF($B491&gt;=SUMIFS(Firm_Info!$F$2:$F$11,Firm_Info!$D$2:$D$11,$F491,Firm_Info!$C$2:$C$11,"Treated"),1,0))</f>
        <v>1</v>
      </c>
      <c r="H491" s="14">
        <f t="shared" si="15"/>
        <v>1</v>
      </c>
      <c r="I491" s="14">
        <f>IF($F491="","",MOD(ROW()-2,624)-INDEX(Parallel_Trends!$F$5:$F$14,MATCH($A491,Parallel_Trends!$A$5:$A$14,0)))</f>
        <v>218</v>
      </c>
    </row>
    <row r="492" spans="1:9" x14ac:dyDescent="0.45">
      <c r="A492" t="s">
        <v>8</v>
      </c>
      <c r="B492" s="1">
        <f>Raw_Prices!A493</f>
        <v>45639</v>
      </c>
      <c r="C492" s="12">
        <f>Raw_Prices!E493</f>
        <v>620.35</v>
      </c>
      <c r="D492" s="13">
        <f t="shared" si="14"/>
        <v>-1.6550674550959821E-2</v>
      </c>
      <c r="E492" s="14">
        <f>IF(_xlfn.XLOOKUP($A492,Firm_Info!$A$2:$A$12,Firm_Info!$C$2:$C$12)="Treated",1,IF(_xlfn.XLOOKUP($A492,Firm_Info!$A$2:$A$12,Firm_Info!$C$2:$C$12)="Control",0,""))</f>
        <v>1</v>
      </c>
      <c r="F492" s="14">
        <f>IFERROR(_xlfn.XLOOKUP($A492,Firm_Info!$A$2:$A$11,Firm_Info!$D$2:$D$11),"")</f>
        <v>1</v>
      </c>
      <c r="G492" s="14">
        <f>IF($F492="","",IF($B492&gt;=SUMIFS(Firm_Info!$F$2:$F$11,Firm_Info!$D$2:$D$11,$F492,Firm_Info!$C$2:$C$11,"Treated"),1,0))</f>
        <v>1</v>
      </c>
      <c r="H492" s="14">
        <f t="shared" si="15"/>
        <v>1</v>
      </c>
      <c r="I492" s="14">
        <f>IF($F492="","",MOD(ROW()-2,624)-INDEX(Parallel_Trends!$F$5:$F$14,MATCH($A492,Parallel_Trends!$A$5:$A$14,0)))</f>
        <v>219</v>
      </c>
    </row>
    <row r="493" spans="1:9" x14ac:dyDescent="0.45">
      <c r="A493" t="s">
        <v>8</v>
      </c>
      <c r="B493" s="1">
        <f>Raw_Prices!A494</f>
        <v>45642</v>
      </c>
      <c r="C493" s="12">
        <f>Raw_Prices!E494</f>
        <v>624.24</v>
      </c>
      <c r="D493" s="13">
        <f t="shared" si="14"/>
        <v>6.2706536632546328E-3</v>
      </c>
      <c r="E493" s="14">
        <f>IF(_xlfn.XLOOKUP($A493,Firm_Info!$A$2:$A$12,Firm_Info!$C$2:$C$12)="Treated",1,IF(_xlfn.XLOOKUP($A493,Firm_Info!$A$2:$A$12,Firm_Info!$C$2:$C$12)="Control",0,""))</f>
        <v>1</v>
      </c>
      <c r="F493" s="14">
        <f>IFERROR(_xlfn.XLOOKUP($A493,Firm_Info!$A$2:$A$11,Firm_Info!$D$2:$D$11),"")</f>
        <v>1</v>
      </c>
      <c r="G493" s="14">
        <f>IF($F493="","",IF($B493&gt;=SUMIFS(Firm_Info!$F$2:$F$11,Firm_Info!$D$2:$D$11,$F493,Firm_Info!$C$2:$C$11,"Treated"),1,0))</f>
        <v>1</v>
      </c>
      <c r="H493" s="14">
        <f t="shared" si="15"/>
        <v>1</v>
      </c>
      <c r="I493" s="14">
        <f>IF($F493="","",MOD(ROW()-2,624)-INDEX(Parallel_Trends!$F$5:$F$14,MATCH($A493,Parallel_Trends!$A$5:$A$14,0)))</f>
        <v>220</v>
      </c>
    </row>
    <row r="494" spans="1:9" x14ac:dyDescent="0.45">
      <c r="A494" t="s">
        <v>8</v>
      </c>
      <c r="B494" s="1">
        <f>Raw_Prices!A495</f>
        <v>45643</v>
      </c>
      <c r="C494" s="12">
        <f>Raw_Prices!E495</f>
        <v>619.44000000000005</v>
      </c>
      <c r="D494" s="13">
        <f t="shared" si="14"/>
        <v>-7.6893502499038036E-3</v>
      </c>
      <c r="E494" s="14">
        <f>IF(_xlfn.XLOOKUP($A494,Firm_Info!$A$2:$A$12,Firm_Info!$C$2:$C$12)="Treated",1,IF(_xlfn.XLOOKUP($A494,Firm_Info!$A$2:$A$12,Firm_Info!$C$2:$C$12)="Control",0,""))</f>
        <v>1</v>
      </c>
      <c r="F494" s="14">
        <f>IFERROR(_xlfn.XLOOKUP($A494,Firm_Info!$A$2:$A$11,Firm_Info!$D$2:$D$11),"")</f>
        <v>1</v>
      </c>
      <c r="G494" s="14">
        <f>IF($F494="","",IF($B494&gt;=SUMIFS(Firm_Info!$F$2:$F$11,Firm_Info!$D$2:$D$11,$F494,Firm_Info!$C$2:$C$11,"Treated"),1,0))</f>
        <v>1</v>
      </c>
      <c r="H494" s="14">
        <f t="shared" si="15"/>
        <v>1</v>
      </c>
      <c r="I494" s="14">
        <f>IF($F494="","",MOD(ROW()-2,624)-INDEX(Parallel_Trends!$F$5:$F$14,MATCH($A494,Parallel_Trends!$A$5:$A$14,0)))</f>
        <v>221</v>
      </c>
    </row>
    <row r="495" spans="1:9" x14ac:dyDescent="0.45">
      <c r="A495" t="s">
        <v>8</v>
      </c>
      <c r="B495" s="1">
        <f>Raw_Prices!A496</f>
        <v>45644</v>
      </c>
      <c r="C495" s="12">
        <f>Raw_Prices!E496</f>
        <v>597.19000000000005</v>
      </c>
      <c r="D495" s="13">
        <f t="shared" si="14"/>
        <v>-3.5919540229885083E-2</v>
      </c>
      <c r="E495" s="14">
        <f>IF(_xlfn.XLOOKUP($A495,Firm_Info!$A$2:$A$12,Firm_Info!$C$2:$C$12)="Treated",1,IF(_xlfn.XLOOKUP($A495,Firm_Info!$A$2:$A$12,Firm_Info!$C$2:$C$12)="Control",0,""))</f>
        <v>1</v>
      </c>
      <c r="F495" s="14">
        <f>IFERROR(_xlfn.XLOOKUP($A495,Firm_Info!$A$2:$A$11,Firm_Info!$D$2:$D$11),"")</f>
        <v>1</v>
      </c>
      <c r="G495" s="14">
        <f>IF($F495="","",IF($B495&gt;=SUMIFS(Firm_Info!$F$2:$F$11,Firm_Info!$D$2:$D$11,$F495,Firm_Info!$C$2:$C$11,"Treated"),1,0))</f>
        <v>1</v>
      </c>
      <c r="H495" s="14">
        <f t="shared" si="15"/>
        <v>1</v>
      </c>
      <c r="I495" s="14">
        <f>IF($F495="","",MOD(ROW()-2,624)-INDEX(Parallel_Trends!$F$5:$F$14,MATCH($A495,Parallel_Trends!$A$5:$A$14,0)))</f>
        <v>222</v>
      </c>
    </row>
    <row r="496" spans="1:9" x14ac:dyDescent="0.45">
      <c r="A496" t="s">
        <v>8</v>
      </c>
      <c r="B496" s="1">
        <f>Raw_Prices!A497</f>
        <v>45645</v>
      </c>
      <c r="C496" s="12">
        <f>Raw_Prices!E497</f>
        <v>595.57000000000005</v>
      </c>
      <c r="D496" s="13">
        <f t="shared" si="14"/>
        <v>-2.7127044994055272E-3</v>
      </c>
      <c r="E496" s="14">
        <f>IF(_xlfn.XLOOKUP($A496,Firm_Info!$A$2:$A$12,Firm_Info!$C$2:$C$12)="Treated",1,IF(_xlfn.XLOOKUP($A496,Firm_Info!$A$2:$A$12,Firm_Info!$C$2:$C$12)="Control",0,""))</f>
        <v>1</v>
      </c>
      <c r="F496" s="14">
        <f>IFERROR(_xlfn.XLOOKUP($A496,Firm_Info!$A$2:$A$11,Firm_Info!$D$2:$D$11),"")</f>
        <v>1</v>
      </c>
      <c r="G496" s="14">
        <f>IF($F496="","",IF($B496&gt;=SUMIFS(Firm_Info!$F$2:$F$11,Firm_Info!$D$2:$D$11,$F496,Firm_Info!$C$2:$C$11,"Treated"),1,0))</f>
        <v>1</v>
      </c>
      <c r="H496" s="14">
        <f t="shared" si="15"/>
        <v>1</v>
      </c>
      <c r="I496" s="14">
        <f>IF($F496="","",MOD(ROW()-2,624)-INDEX(Parallel_Trends!$F$5:$F$14,MATCH($A496,Parallel_Trends!$A$5:$A$14,0)))</f>
        <v>223</v>
      </c>
    </row>
    <row r="497" spans="1:9" x14ac:dyDescent="0.45">
      <c r="A497" t="s">
        <v>8</v>
      </c>
      <c r="B497" s="1">
        <f>Raw_Prices!A498</f>
        <v>45646</v>
      </c>
      <c r="C497" s="12">
        <f>Raw_Prices!E498</f>
        <v>585.25</v>
      </c>
      <c r="D497" s="13">
        <f t="shared" si="14"/>
        <v>-1.7327937941803762E-2</v>
      </c>
      <c r="E497" s="14">
        <f>IF(_xlfn.XLOOKUP($A497,Firm_Info!$A$2:$A$12,Firm_Info!$C$2:$C$12)="Treated",1,IF(_xlfn.XLOOKUP($A497,Firm_Info!$A$2:$A$12,Firm_Info!$C$2:$C$12)="Control",0,""))</f>
        <v>1</v>
      </c>
      <c r="F497" s="14">
        <f>IFERROR(_xlfn.XLOOKUP($A497,Firm_Info!$A$2:$A$11,Firm_Info!$D$2:$D$11),"")</f>
        <v>1</v>
      </c>
      <c r="G497" s="14">
        <f>IF($F497="","",IF($B497&gt;=SUMIFS(Firm_Info!$F$2:$F$11,Firm_Info!$D$2:$D$11,$F497,Firm_Info!$C$2:$C$11,"Treated"),1,0))</f>
        <v>1</v>
      </c>
      <c r="H497" s="14">
        <f t="shared" si="15"/>
        <v>1</v>
      </c>
      <c r="I497" s="14">
        <f>IF($F497="","",MOD(ROW()-2,624)-INDEX(Parallel_Trends!$F$5:$F$14,MATCH($A497,Parallel_Trends!$A$5:$A$14,0)))</f>
        <v>224</v>
      </c>
    </row>
    <row r="498" spans="1:9" x14ac:dyDescent="0.45">
      <c r="A498" t="s">
        <v>8</v>
      </c>
      <c r="B498" s="1">
        <f>Raw_Prices!A499</f>
        <v>45649</v>
      </c>
      <c r="C498" s="12">
        <f>Raw_Prices!E499</f>
        <v>599.85</v>
      </c>
      <c r="D498" s="13">
        <f t="shared" si="14"/>
        <v>2.4946604015378071E-2</v>
      </c>
      <c r="E498" s="14">
        <f>IF(_xlfn.XLOOKUP($A498,Firm_Info!$A$2:$A$12,Firm_Info!$C$2:$C$12)="Treated",1,IF(_xlfn.XLOOKUP($A498,Firm_Info!$A$2:$A$12,Firm_Info!$C$2:$C$12)="Control",0,""))</f>
        <v>1</v>
      </c>
      <c r="F498" s="14">
        <f>IFERROR(_xlfn.XLOOKUP($A498,Firm_Info!$A$2:$A$11,Firm_Info!$D$2:$D$11),"")</f>
        <v>1</v>
      </c>
      <c r="G498" s="14">
        <f>IF($F498="","",IF($B498&gt;=SUMIFS(Firm_Info!$F$2:$F$11,Firm_Info!$D$2:$D$11,$F498,Firm_Info!$C$2:$C$11,"Treated"),1,0))</f>
        <v>1</v>
      </c>
      <c r="H498" s="14">
        <f t="shared" si="15"/>
        <v>1</v>
      </c>
      <c r="I498" s="14">
        <f>IF($F498="","",MOD(ROW()-2,624)-INDEX(Parallel_Trends!$F$5:$F$14,MATCH($A498,Parallel_Trends!$A$5:$A$14,0)))</f>
        <v>225</v>
      </c>
    </row>
    <row r="499" spans="1:9" x14ac:dyDescent="0.45">
      <c r="A499" t="s">
        <v>8</v>
      </c>
      <c r="B499" s="1">
        <f>Raw_Prices!A500</f>
        <v>45650</v>
      </c>
      <c r="C499" s="12">
        <f>Raw_Prices!E500</f>
        <v>607.75</v>
      </c>
      <c r="D499" s="13">
        <f t="shared" si="14"/>
        <v>1.3169959156455802E-2</v>
      </c>
      <c r="E499" s="14">
        <f>IF(_xlfn.XLOOKUP($A499,Firm_Info!$A$2:$A$12,Firm_Info!$C$2:$C$12)="Treated",1,IF(_xlfn.XLOOKUP($A499,Firm_Info!$A$2:$A$12,Firm_Info!$C$2:$C$12)="Control",0,""))</f>
        <v>1</v>
      </c>
      <c r="F499" s="14">
        <f>IFERROR(_xlfn.XLOOKUP($A499,Firm_Info!$A$2:$A$11,Firm_Info!$D$2:$D$11),"")</f>
        <v>1</v>
      </c>
      <c r="G499" s="14">
        <f>IF($F499="","",IF($B499&gt;=SUMIFS(Firm_Info!$F$2:$F$11,Firm_Info!$D$2:$D$11,$F499,Firm_Info!$C$2:$C$11,"Treated"),1,0))</f>
        <v>1</v>
      </c>
      <c r="H499" s="14">
        <f t="shared" si="15"/>
        <v>1</v>
      </c>
      <c r="I499" s="14">
        <f>IF($F499="","",MOD(ROW()-2,624)-INDEX(Parallel_Trends!$F$5:$F$14,MATCH($A499,Parallel_Trends!$A$5:$A$14,0)))</f>
        <v>226</v>
      </c>
    </row>
    <row r="500" spans="1:9" x14ac:dyDescent="0.45">
      <c r="A500" t="s">
        <v>8</v>
      </c>
      <c r="B500" s="1">
        <f>Raw_Prices!A501</f>
        <v>45652</v>
      </c>
      <c r="C500" s="12">
        <f>Raw_Prices!E501</f>
        <v>603.35</v>
      </c>
      <c r="D500" s="13">
        <f t="shared" si="14"/>
        <v>-7.2398190045248612E-3</v>
      </c>
      <c r="E500" s="14">
        <f>IF(_xlfn.XLOOKUP($A500,Firm_Info!$A$2:$A$12,Firm_Info!$C$2:$C$12)="Treated",1,IF(_xlfn.XLOOKUP($A500,Firm_Info!$A$2:$A$12,Firm_Info!$C$2:$C$12)="Control",0,""))</f>
        <v>1</v>
      </c>
      <c r="F500" s="14">
        <f>IFERROR(_xlfn.XLOOKUP($A500,Firm_Info!$A$2:$A$11,Firm_Info!$D$2:$D$11),"")</f>
        <v>1</v>
      </c>
      <c r="G500" s="14">
        <f>IF($F500="","",IF($B500&gt;=SUMIFS(Firm_Info!$F$2:$F$11,Firm_Info!$D$2:$D$11,$F500,Firm_Info!$C$2:$C$11,"Treated"),1,0))</f>
        <v>1</v>
      </c>
      <c r="H500" s="14">
        <f t="shared" si="15"/>
        <v>1</v>
      </c>
      <c r="I500" s="14">
        <f>IF($F500="","",MOD(ROW()-2,624)-INDEX(Parallel_Trends!$F$5:$F$14,MATCH($A500,Parallel_Trends!$A$5:$A$14,0)))</f>
        <v>227</v>
      </c>
    </row>
    <row r="501" spans="1:9" x14ac:dyDescent="0.45">
      <c r="A501" t="s">
        <v>8</v>
      </c>
      <c r="B501" s="1">
        <f>Raw_Prices!A502</f>
        <v>45653</v>
      </c>
      <c r="C501" s="12">
        <f>Raw_Prices!E502</f>
        <v>599.80999999999995</v>
      </c>
      <c r="D501" s="13">
        <f t="shared" si="14"/>
        <v>-5.8672412364300097E-3</v>
      </c>
      <c r="E501" s="14">
        <f>IF(_xlfn.XLOOKUP($A501,Firm_Info!$A$2:$A$12,Firm_Info!$C$2:$C$12)="Treated",1,IF(_xlfn.XLOOKUP($A501,Firm_Info!$A$2:$A$12,Firm_Info!$C$2:$C$12)="Control",0,""))</f>
        <v>1</v>
      </c>
      <c r="F501" s="14">
        <f>IFERROR(_xlfn.XLOOKUP($A501,Firm_Info!$A$2:$A$11,Firm_Info!$D$2:$D$11),"")</f>
        <v>1</v>
      </c>
      <c r="G501" s="14">
        <f>IF($F501="","",IF($B501&gt;=SUMIFS(Firm_Info!$F$2:$F$11,Firm_Info!$D$2:$D$11,$F501,Firm_Info!$C$2:$C$11,"Treated"),1,0))</f>
        <v>1</v>
      </c>
      <c r="H501" s="14">
        <f t="shared" si="15"/>
        <v>1</v>
      </c>
      <c r="I501" s="14">
        <f>IF($F501="","",MOD(ROW()-2,624)-INDEX(Parallel_Trends!$F$5:$F$14,MATCH($A501,Parallel_Trends!$A$5:$A$14,0)))</f>
        <v>228</v>
      </c>
    </row>
    <row r="502" spans="1:9" x14ac:dyDescent="0.45">
      <c r="A502" t="s">
        <v>8</v>
      </c>
      <c r="B502" s="1">
        <f>Raw_Prices!A503</f>
        <v>45656</v>
      </c>
      <c r="C502" s="12">
        <f>Raw_Prices!E503</f>
        <v>591.24</v>
      </c>
      <c r="D502" s="13">
        <f t="shared" si="14"/>
        <v>-1.4287857821643435E-2</v>
      </c>
      <c r="E502" s="14">
        <f>IF(_xlfn.XLOOKUP($A502,Firm_Info!$A$2:$A$12,Firm_Info!$C$2:$C$12)="Treated",1,IF(_xlfn.XLOOKUP($A502,Firm_Info!$A$2:$A$12,Firm_Info!$C$2:$C$12)="Control",0,""))</f>
        <v>1</v>
      </c>
      <c r="F502" s="14">
        <f>IFERROR(_xlfn.XLOOKUP($A502,Firm_Info!$A$2:$A$11,Firm_Info!$D$2:$D$11),"")</f>
        <v>1</v>
      </c>
      <c r="G502" s="14">
        <f>IF($F502="","",IF($B502&gt;=SUMIFS(Firm_Info!$F$2:$F$11,Firm_Info!$D$2:$D$11,$F502,Firm_Info!$C$2:$C$11,"Treated"),1,0))</f>
        <v>1</v>
      </c>
      <c r="H502" s="14">
        <f t="shared" si="15"/>
        <v>1</v>
      </c>
      <c r="I502" s="14">
        <f>IF($F502="","",MOD(ROW()-2,624)-INDEX(Parallel_Trends!$F$5:$F$14,MATCH($A502,Parallel_Trends!$A$5:$A$14,0)))</f>
        <v>229</v>
      </c>
    </row>
    <row r="503" spans="1:9" x14ac:dyDescent="0.45">
      <c r="A503" t="s">
        <v>8</v>
      </c>
      <c r="B503" s="1">
        <f>Raw_Prices!A504</f>
        <v>45657</v>
      </c>
      <c r="C503" s="12">
        <f>Raw_Prices!E504</f>
        <v>585.51</v>
      </c>
      <c r="D503" s="13">
        <f t="shared" si="14"/>
        <v>-9.6914958392531059E-3</v>
      </c>
      <c r="E503" s="14">
        <f>IF(_xlfn.XLOOKUP($A503,Firm_Info!$A$2:$A$12,Firm_Info!$C$2:$C$12)="Treated",1,IF(_xlfn.XLOOKUP($A503,Firm_Info!$A$2:$A$12,Firm_Info!$C$2:$C$12)="Control",0,""))</f>
        <v>1</v>
      </c>
      <c r="F503" s="14">
        <f>IFERROR(_xlfn.XLOOKUP($A503,Firm_Info!$A$2:$A$11,Firm_Info!$D$2:$D$11),"")</f>
        <v>1</v>
      </c>
      <c r="G503" s="14">
        <f>IF($F503="","",IF($B503&gt;=SUMIFS(Firm_Info!$F$2:$F$11,Firm_Info!$D$2:$D$11,$F503,Firm_Info!$C$2:$C$11,"Treated"),1,0))</f>
        <v>1</v>
      </c>
      <c r="H503" s="14">
        <f t="shared" si="15"/>
        <v>1</v>
      </c>
      <c r="I503" s="14">
        <f>IF($F503="","",MOD(ROW()-2,624)-INDEX(Parallel_Trends!$F$5:$F$14,MATCH($A503,Parallel_Trends!$A$5:$A$14,0)))</f>
        <v>230</v>
      </c>
    </row>
    <row r="504" spans="1:9" x14ac:dyDescent="0.45">
      <c r="A504" t="s">
        <v>8</v>
      </c>
      <c r="B504" s="1">
        <f>Raw_Prices!A505</f>
        <v>45659</v>
      </c>
      <c r="C504" s="12">
        <f>Raw_Prices!E505</f>
        <v>599.24</v>
      </c>
      <c r="D504" s="13">
        <f t="shared" si="14"/>
        <v>2.3449642192276743E-2</v>
      </c>
      <c r="E504" s="14">
        <f>IF(_xlfn.XLOOKUP($A504,Firm_Info!$A$2:$A$12,Firm_Info!$C$2:$C$12)="Treated",1,IF(_xlfn.XLOOKUP($A504,Firm_Info!$A$2:$A$12,Firm_Info!$C$2:$C$12)="Control",0,""))</f>
        <v>1</v>
      </c>
      <c r="F504" s="14">
        <f>IFERROR(_xlfn.XLOOKUP($A504,Firm_Info!$A$2:$A$11,Firm_Info!$D$2:$D$11),"")</f>
        <v>1</v>
      </c>
      <c r="G504" s="14">
        <f>IF($F504="","",IF($B504&gt;=SUMIFS(Firm_Info!$F$2:$F$11,Firm_Info!$D$2:$D$11,$F504,Firm_Info!$C$2:$C$11,"Treated"),1,0))</f>
        <v>1</v>
      </c>
      <c r="H504" s="14">
        <f t="shared" si="15"/>
        <v>1</v>
      </c>
      <c r="I504" s="14">
        <f>IF($F504="","",MOD(ROW()-2,624)-INDEX(Parallel_Trends!$F$5:$F$14,MATCH($A504,Parallel_Trends!$A$5:$A$14,0)))</f>
        <v>231</v>
      </c>
    </row>
    <row r="505" spans="1:9" x14ac:dyDescent="0.45">
      <c r="A505" t="s">
        <v>8</v>
      </c>
      <c r="B505" s="1">
        <f>Raw_Prices!A506</f>
        <v>45660</v>
      </c>
      <c r="C505" s="12">
        <f>Raw_Prices!E506</f>
        <v>604.63</v>
      </c>
      <c r="D505" s="13">
        <f t="shared" si="14"/>
        <v>8.9947266537613313E-3</v>
      </c>
      <c r="E505" s="14">
        <f>IF(_xlfn.XLOOKUP($A505,Firm_Info!$A$2:$A$12,Firm_Info!$C$2:$C$12)="Treated",1,IF(_xlfn.XLOOKUP($A505,Firm_Info!$A$2:$A$12,Firm_Info!$C$2:$C$12)="Control",0,""))</f>
        <v>1</v>
      </c>
      <c r="F505" s="14">
        <f>IFERROR(_xlfn.XLOOKUP($A505,Firm_Info!$A$2:$A$11,Firm_Info!$D$2:$D$11),"")</f>
        <v>1</v>
      </c>
      <c r="G505" s="14">
        <f>IF($F505="","",IF($B505&gt;=SUMIFS(Firm_Info!$F$2:$F$11,Firm_Info!$D$2:$D$11,$F505,Firm_Info!$C$2:$C$11,"Treated"),1,0))</f>
        <v>1</v>
      </c>
      <c r="H505" s="14">
        <f t="shared" si="15"/>
        <v>1</v>
      </c>
      <c r="I505" s="14">
        <f>IF($F505="","",MOD(ROW()-2,624)-INDEX(Parallel_Trends!$F$5:$F$14,MATCH($A505,Parallel_Trends!$A$5:$A$14,0)))</f>
        <v>232</v>
      </c>
    </row>
    <row r="506" spans="1:9" x14ac:dyDescent="0.45">
      <c r="A506" t="s">
        <v>8</v>
      </c>
      <c r="B506" s="1">
        <f>Raw_Prices!A507</f>
        <v>45663</v>
      </c>
      <c r="C506" s="12">
        <f>Raw_Prices!E507</f>
        <v>630.20000000000005</v>
      </c>
      <c r="D506" s="13">
        <f t="shared" si="14"/>
        <v>4.229032631526719E-2</v>
      </c>
      <c r="E506" s="14">
        <f>IF(_xlfn.XLOOKUP($A506,Firm_Info!$A$2:$A$12,Firm_Info!$C$2:$C$12)="Treated",1,IF(_xlfn.XLOOKUP($A506,Firm_Info!$A$2:$A$12,Firm_Info!$C$2:$C$12)="Control",0,""))</f>
        <v>1</v>
      </c>
      <c r="F506" s="14">
        <f>IFERROR(_xlfn.XLOOKUP($A506,Firm_Info!$A$2:$A$11,Firm_Info!$D$2:$D$11),"")</f>
        <v>1</v>
      </c>
      <c r="G506" s="14">
        <f>IF($F506="","",IF($B506&gt;=SUMIFS(Firm_Info!$F$2:$F$11,Firm_Info!$D$2:$D$11,$F506,Firm_Info!$C$2:$C$11,"Treated"),1,0))</f>
        <v>1</v>
      </c>
      <c r="H506" s="14">
        <f t="shared" si="15"/>
        <v>1</v>
      </c>
      <c r="I506" s="14">
        <f>IF($F506="","",MOD(ROW()-2,624)-INDEX(Parallel_Trends!$F$5:$F$14,MATCH($A506,Parallel_Trends!$A$5:$A$14,0)))</f>
        <v>233</v>
      </c>
    </row>
    <row r="507" spans="1:9" x14ac:dyDescent="0.45">
      <c r="A507" t="s">
        <v>8</v>
      </c>
      <c r="B507" s="1">
        <f>Raw_Prices!A508</f>
        <v>45664</v>
      </c>
      <c r="C507" s="12">
        <f>Raw_Prices!E508</f>
        <v>617.89</v>
      </c>
      <c r="D507" s="13">
        <f t="shared" si="14"/>
        <v>-1.9533481434465316E-2</v>
      </c>
      <c r="E507" s="14">
        <f>IF(_xlfn.XLOOKUP($A507,Firm_Info!$A$2:$A$12,Firm_Info!$C$2:$C$12)="Treated",1,IF(_xlfn.XLOOKUP($A507,Firm_Info!$A$2:$A$12,Firm_Info!$C$2:$C$12)="Control",0,""))</f>
        <v>1</v>
      </c>
      <c r="F507" s="14">
        <f>IFERROR(_xlfn.XLOOKUP($A507,Firm_Info!$A$2:$A$11,Firm_Info!$D$2:$D$11),"")</f>
        <v>1</v>
      </c>
      <c r="G507" s="14">
        <f>IF($F507="","",IF($B507&gt;=SUMIFS(Firm_Info!$F$2:$F$11,Firm_Info!$D$2:$D$11,$F507,Firm_Info!$C$2:$C$11,"Treated"),1,0))</f>
        <v>1</v>
      </c>
      <c r="H507" s="14">
        <f t="shared" si="15"/>
        <v>1</v>
      </c>
      <c r="I507" s="14">
        <f>IF($F507="","",MOD(ROW()-2,624)-INDEX(Parallel_Trends!$F$5:$F$14,MATCH($A507,Parallel_Trends!$A$5:$A$14,0)))</f>
        <v>234</v>
      </c>
    </row>
    <row r="508" spans="1:9" x14ac:dyDescent="0.45">
      <c r="A508" t="s">
        <v>8</v>
      </c>
      <c r="B508" s="1">
        <f>Raw_Prices!A509</f>
        <v>45665</v>
      </c>
      <c r="C508" s="12">
        <f>Raw_Prices!E509</f>
        <v>610.72</v>
      </c>
      <c r="D508" s="13">
        <f t="shared" si="14"/>
        <v>-1.1604007185744947E-2</v>
      </c>
      <c r="E508" s="14">
        <f>IF(_xlfn.XLOOKUP($A508,Firm_Info!$A$2:$A$12,Firm_Info!$C$2:$C$12)="Treated",1,IF(_xlfn.XLOOKUP($A508,Firm_Info!$A$2:$A$12,Firm_Info!$C$2:$C$12)="Control",0,""))</f>
        <v>1</v>
      </c>
      <c r="F508" s="14">
        <f>IFERROR(_xlfn.XLOOKUP($A508,Firm_Info!$A$2:$A$11,Firm_Info!$D$2:$D$11),"")</f>
        <v>1</v>
      </c>
      <c r="G508" s="14">
        <f>IF($F508="","",IF($B508&gt;=SUMIFS(Firm_Info!$F$2:$F$11,Firm_Info!$D$2:$D$11,$F508,Firm_Info!$C$2:$C$11,"Treated"),1,0))</f>
        <v>1</v>
      </c>
      <c r="H508" s="14">
        <f t="shared" si="15"/>
        <v>1</v>
      </c>
      <c r="I508" s="14">
        <f>IF($F508="","",MOD(ROW()-2,624)-INDEX(Parallel_Trends!$F$5:$F$14,MATCH($A508,Parallel_Trends!$A$5:$A$14,0)))</f>
        <v>235</v>
      </c>
    </row>
    <row r="509" spans="1:9" x14ac:dyDescent="0.45">
      <c r="A509" t="s">
        <v>8</v>
      </c>
      <c r="B509" s="1">
        <f>Raw_Prices!A510</f>
        <v>45667</v>
      </c>
      <c r="C509" s="12">
        <f>Raw_Prices!E510</f>
        <v>615.86</v>
      </c>
      <c r="D509" s="13">
        <f t="shared" si="14"/>
        <v>8.416295520041972E-3</v>
      </c>
      <c r="E509" s="14">
        <f>IF(_xlfn.XLOOKUP($A509,Firm_Info!$A$2:$A$12,Firm_Info!$C$2:$C$12)="Treated",1,IF(_xlfn.XLOOKUP($A509,Firm_Info!$A$2:$A$12,Firm_Info!$C$2:$C$12)="Control",0,""))</f>
        <v>1</v>
      </c>
      <c r="F509" s="14">
        <f>IFERROR(_xlfn.XLOOKUP($A509,Firm_Info!$A$2:$A$11,Firm_Info!$D$2:$D$11),"")</f>
        <v>1</v>
      </c>
      <c r="G509" s="14">
        <f>IF($F509="","",IF($B509&gt;=SUMIFS(Firm_Info!$F$2:$F$11,Firm_Info!$D$2:$D$11,$F509,Firm_Info!$C$2:$C$11,"Treated"),1,0))</f>
        <v>1</v>
      </c>
      <c r="H509" s="14">
        <f t="shared" si="15"/>
        <v>1</v>
      </c>
      <c r="I509" s="14">
        <f>IF($F509="","",MOD(ROW()-2,624)-INDEX(Parallel_Trends!$F$5:$F$14,MATCH($A509,Parallel_Trends!$A$5:$A$14,0)))</f>
        <v>236</v>
      </c>
    </row>
    <row r="510" spans="1:9" x14ac:dyDescent="0.45">
      <c r="A510" t="s">
        <v>8</v>
      </c>
      <c r="B510" s="1">
        <f>Raw_Prices!A511</f>
        <v>45670</v>
      </c>
      <c r="C510" s="12">
        <f>Raw_Prices!E511</f>
        <v>608.33000000000004</v>
      </c>
      <c r="D510" s="13">
        <f t="shared" si="14"/>
        <v>-1.2226804793297186E-2</v>
      </c>
      <c r="E510" s="14">
        <f>IF(_xlfn.XLOOKUP($A510,Firm_Info!$A$2:$A$12,Firm_Info!$C$2:$C$12)="Treated",1,IF(_xlfn.XLOOKUP($A510,Firm_Info!$A$2:$A$12,Firm_Info!$C$2:$C$12)="Control",0,""))</f>
        <v>1</v>
      </c>
      <c r="F510" s="14">
        <f>IFERROR(_xlfn.XLOOKUP($A510,Firm_Info!$A$2:$A$11,Firm_Info!$D$2:$D$11),"")</f>
        <v>1</v>
      </c>
      <c r="G510" s="14">
        <f>IF($F510="","",IF($B510&gt;=SUMIFS(Firm_Info!$F$2:$F$11,Firm_Info!$D$2:$D$11,$F510,Firm_Info!$C$2:$C$11,"Treated"),1,0))</f>
        <v>1</v>
      </c>
      <c r="H510" s="14">
        <f t="shared" si="15"/>
        <v>1</v>
      </c>
      <c r="I510" s="14">
        <f>IF($F510="","",MOD(ROW()-2,624)-INDEX(Parallel_Trends!$F$5:$F$14,MATCH($A510,Parallel_Trends!$A$5:$A$14,0)))</f>
        <v>237</v>
      </c>
    </row>
    <row r="511" spans="1:9" x14ac:dyDescent="0.45">
      <c r="A511" t="s">
        <v>8</v>
      </c>
      <c r="B511" s="1">
        <f>Raw_Prices!A512</f>
        <v>45671</v>
      </c>
      <c r="C511" s="12">
        <f>Raw_Prices!E512</f>
        <v>594.25</v>
      </c>
      <c r="D511" s="13">
        <f t="shared" si="14"/>
        <v>-2.3145332303190713E-2</v>
      </c>
      <c r="E511" s="14">
        <f>IF(_xlfn.XLOOKUP($A511,Firm_Info!$A$2:$A$12,Firm_Info!$C$2:$C$12)="Treated",1,IF(_xlfn.XLOOKUP($A511,Firm_Info!$A$2:$A$12,Firm_Info!$C$2:$C$12)="Control",0,""))</f>
        <v>1</v>
      </c>
      <c r="F511" s="14">
        <f>IFERROR(_xlfn.XLOOKUP($A511,Firm_Info!$A$2:$A$11,Firm_Info!$D$2:$D$11),"")</f>
        <v>1</v>
      </c>
      <c r="G511" s="14">
        <f>IF($F511="","",IF($B511&gt;=SUMIFS(Firm_Info!$F$2:$F$11,Firm_Info!$D$2:$D$11,$F511,Firm_Info!$C$2:$C$11,"Treated"),1,0))</f>
        <v>1</v>
      </c>
      <c r="H511" s="14">
        <f t="shared" si="15"/>
        <v>1</v>
      </c>
      <c r="I511" s="14">
        <f>IF($F511="","",MOD(ROW()-2,624)-INDEX(Parallel_Trends!$F$5:$F$14,MATCH($A511,Parallel_Trends!$A$5:$A$14,0)))</f>
        <v>238</v>
      </c>
    </row>
    <row r="512" spans="1:9" x14ac:dyDescent="0.45">
      <c r="A512" t="s">
        <v>8</v>
      </c>
      <c r="B512" s="1">
        <f>Raw_Prices!A513</f>
        <v>45672</v>
      </c>
      <c r="C512" s="12">
        <f>Raw_Prices!E513</f>
        <v>617.12</v>
      </c>
      <c r="D512" s="13">
        <f t="shared" si="14"/>
        <v>3.8485485906605055E-2</v>
      </c>
      <c r="E512" s="14">
        <f>IF(_xlfn.XLOOKUP($A512,Firm_Info!$A$2:$A$12,Firm_Info!$C$2:$C$12)="Treated",1,IF(_xlfn.XLOOKUP($A512,Firm_Info!$A$2:$A$12,Firm_Info!$C$2:$C$12)="Control",0,""))</f>
        <v>1</v>
      </c>
      <c r="F512" s="14">
        <f>IFERROR(_xlfn.XLOOKUP($A512,Firm_Info!$A$2:$A$11,Firm_Info!$D$2:$D$11),"")</f>
        <v>1</v>
      </c>
      <c r="G512" s="14">
        <f>IF($F512="","",IF($B512&gt;=SUMIFS(Firm_Info!$F$2:$F$11,Firm_Info!$D$2:$D$11,$F512,Firm_Info!$C$2:$C$11,"Treated"),1,0))</f>
        <v>1</v>
      </c>
      <c r="H512" s="14">
        <f t="shared" si="15"/>
        <v>1</v>
      </c>
      <c r="I512" s="14">
        <f>IF($F512="","",MOD(ROW()-2,624)-INDEX(Parallel_Trends!$F$5:$F$14,MATCH($A512,Parallel_Trends!$A$5:$A$14,0)))</f>
        <v>239</v>
      </c>
    </row>
    <row r="513" spans="1:9" x14ac:dyDescent="0.45">
      <c r="A513" t="s">
        <v>8</v>
      </c>
      <c r="B513" s="1">
        <f>Raw_Prices!A514</f>
        <v>45673</v>
      </c>
      <c r="C513" s="12">
        <f>Raw_Prices!E514</f>
        <v>611.29999999999995</v>
      </c>
      <c r="D513" s="13">
        <f t="shared" si="14"/>
        <v>-9.4309048483277591E-3</v>
      </c>
      <c r="E513" s="14">
        <f>IF(_xlfn.XLOOKUP($A513,Firm_Info!$A$2:$A$12,Firm_Info!$C$2:$C$12)="Treated",1,IF(_xlfn.XLOOKUP($A513,Firm_Info!$A$2:$A$12,Firm_Info!$C$2:$C$12)="Control",0,""))</f>
        <v>1</v>
      </c>
      <c r="F513" s="14">
        <f>IFERROR(_xlfn.XLOOKUP($A513,Firm_Info!$A$2:$A$11,Firm_Info!$D$2:$D$11),"")</f>
        <v>1</v>
      </c>
      <c r="G513" s="14">
        <f>IF($F513="","",IF($B513&gt;=SUMIFS(Firm_Info!$F$2:$F$11,Firm_Info!$D$2:$D$11,$F513,Firm_Info!$C$2:$C$11,"Treated"),1,0))</f>
        <v>1</v>
      </c>
      <c r="H513" s="14">
        <f t="shared" si="15"/>
        <v>1</v>
      </c>
      <c r="I513" s="14">
        <f>IF($F513="","",MOD(ROW()-2,624)-INDEX(Parallel_Trends!$F$5:$F$14,MATCH($A513,Parallel_Trends!$A$5:$A$14,0)))</f>
        <v>240</v>
      </c>
    </row>
    <row r="514" spans="1:9" x14ac:dyDescent="0.45">
      <c r="A514" t="s">
        <v>8</v>
      </c>
      <c r="B514" s="1">
        <f>Raw_Prices!A515</f>
        <v>45674</v>
      </c>
      <c r="C514" s="12">
        <f>Raw_Prices!E515</f>
        <v>612.77</v>
      </c>
      <c r="D514" s="13">
        <f t="shared" si="14"/>
        <v>2.4047112710616769E-3</v>
      </c>
      <c r="E514" s="14">
        <f>IF(_xlfn.XLOOKUP($A514,Firm_Info!$A$2:$A$12,Firm_Info!$C$2:$C$12)="Treated",1,IF(_xlfn.XLOOKUP($A514,Firm_Info!$A$2:$A$12,Firm_Info!$C$2:$C$12)="Control",0,""))</f>
        <v>1</v>
      </c>
      <c r="F514" s="14">
        <f>IFERROR(_xlfn.XLOOKUP($A514,Firm_Info!$A$2:$A$11,Firm_Info!$D$2:$D$11),"")</f>
        <v>1</v>
      </c>
      <c r="G514" s="14">
        <f>IF($F514="","",IF($B514&gt;=SUMIFS(Firm_Info!$F$2:$F$11,Firm_Info!$D$2:$D$11,$F514,Firm_Info!$C$2:$C$11,"Treated"),1,0))</f>
        <v>1</v>
      </c>
      <c r="H514" s="14">
        <f t="shared" si="15"/>
        <v>1</v>
      </c>
      <c r="I514" s="14">
        <f>IF($F514="","",MOD(ROW()-2,624)-INDEX(Parallel_Trends!$F$5:$F$14,MATCH($A514,Parallel_Trends!$A$5:$A$14,0)))</f>
        <v>241</v>
      </c>
    </row>
    <row r="515" spans="1:9" x14ac:dyDescent="0.45">
      <c r="A515" t="s">
        <v>8</v>
      </c>
      <c r="B515" s="1">
        <f>Raw_Prices!A516</f>
        <v>45678</v>
      </c>
      <c r="C515" s="12">
        <f>Raw_Prices!E516</f>
        <v>616.46</v>
      </c>
      <c r="D515" s="13">
        <f t="shared" si="14"/>
        <v>6.021835272614684E-3</v>
      </c>
      <c r="E515" s="14">
        <f>IF(_xlfn.XLOOKUP($A515,Firm_Info!$A$2:$A$12,Firm_Info!$C$2:$C$12)="Treated",1,IF(_xlfn.XLOOKUP($A515,Firm_Info!$A$2:$A$12,Firm_Info!$C$2:$C$12)="Control",0,""))</f>
        <v>1</v>
      </c>
      <c r="F515" s="14">
        <f>IFERROR(_xlfn.XLOOKUP($A515,Firm_Info!$A$2:$A$11,Firm_Info!$D$2:$D$11),"")</f>
        <v>1</v>
      </c>
      <c r="G515" s="14">
        <f>IF($F515="","",IF($B515&gt;=SUMIFS(Firm_Info!$F$2:$F$11,Firm_Info!$D$2:$D$11,$F515,Firm_Info!$C$2:$C$11,"Treated"),1,0))</f>
        <v>1</v>
      </c>
      <c r="H515" s="14">
        <f t="shared" si="15"/>
        <v>1</v>
      </c>
      <c r="I515" s="14">
        <f>IF($F515="","",MOD(ROW()-2,624)-INDEX(Parallel_Trends!$F$5:$F$14,MATCH($A515,Parallel_Trends!$A$5:$A$14,0)))</f>
        <v>242</v>
      </c>
    </row>
    <row r="516" spans="1:9" x14ac:dyDescent="0.45">
      <c r="A516" t="s">
        <v>8</v>
      </c>
      <c r="B516" s="1">
        <f>Raw_Prices!A517</f>
        <v>45679</v>
      </c>
      <c r="C516" s="12">
        <f>Raw_Prices!E517</f>
        <v>623.5</v>
      </c>
      <c r="D516" s="13">
        <f t="shared" ref="D516:D579" si="16">C516/C515-1</f>
        <v>1.1420043474029029E-2</v>
      </c>
      <c r="E516" s="14">
        <f>IF(_xlfn.XLOOKUP($A516,Firm_Info!$A$2:$A$12,Firm_Info!$C$2:$C$12)="Treated",1,IF(_xlfn.XLOOKUP($A516,Firm_Info!$A$2:$A$12,Firm_Info!$C$2:$C$12)="Control",0,""))</f>
        <v>1</v>
      </c>
      <c r="F516" s="14">
        <f>IFERROR(_xlfn.XLOOKUP($A516,Firm_Info!$A$2:$A$11,Firm_Info!$D$2:$D$11),"")</f>
        <v>1</v>
      </c>
      <c r="G516" s="14">
        <f>IF($F516="","",IF($B516&gt;=SUMIFS(Firm_Info!$F$2:$F$11,Firm_Info!$D$2:$D$11,$F516,Firm_Info!$C$2:$C$11,"Treated"),1,0))</f>
        <v>1</v>
      </c>
      <c r="H516" s="14">
        <f t="shared" ref="H516:H579" si="17">IF($F516="","",$E516*$G516)</f>
        <v>1</v>
      </c>
      <c r="I516" s="14">
        <f>IF($F516="","",MOD(ROW()-2,624)-INDEX(Parallel_Trends!$F$5:$F$14,MATCH($A516,Parallel_Trends!$A$5:$A$14,0)))</f>
        <v>243</v>
      </c>
    </row>
    <row r="517" spans="1:9" x14ac:dyDescent="0.45">
      <c r="A517" t="s">
        <v>8</v>
      </c>
      <c r="B517" s="1">
        <f>Raw_Prices!A518</f>
        <v>45680</v>
      </c>
      <c r="C517" s="12">
        <f>Raw_Prices!E518</f>
        <v>636.45000000000005</v>
      </c>
      <c r="D517" s="13">
        <f t="shared" si="16"/>
        <v>2.0769847634322547E-2</v>
      </c>
      <c r="E517" s="14">
        <f>IF(_xlfn.XLOOKUP($A517,Firm_Info!$A$2:$A$12,Firm_Info!$C$2:$C$12)="Treated",1,IF(_xlfn.XLOOKUP($A517,Firm_Info!$A$2:$A$12,Firm_Info!$C$2:$C$12)="Control",0,""))</f>
        <v>1</v>
      </c>
      <c r="F517" s="14">
        <f>IFERROR(_xlfn.XLOOKUP($A517,Firm_Info!$A$2:$A$11,Firm_Info!$D$2:$D$11),"")</f>
        <v>1</v>
      </c>
      <c r="G517" s="14">
        <f>IF($F517="","",IF($B517&gt;=SUMIFS(Firm_Info!$F$2:$F$11,Firm_Info!$D$2:$D$11,$F517,Firm_Info!$C$2:$C$11,"Treated"),1,0))</f>
        <v>1</v>
      </c>
      <c r="H517" s="14">
        <f t="shared" si="17"/>
        <v>1</v>
      </c>
      <c r="I517" s="14">
        <f>IF($F517="","",MOD(ROW()-2,624)-INDEX(Parallel_Trends!$F$5:$F$14,MATCH($A517,Parallel_Trends!$A$5:$A$14,0)))</f>
        <v>244</v>
      </c>
    </row>
    <row r="518" spans="1:9" x14ac:dyDescent="0.45">
      <c r="A518" t="s">
        <v>8</v>
      </c>
      <c r="B518" s="1">
        <f>Raw_Prices!A519</f>
        <v>45681</v>
      </c>
      <c r="C518" s="12">
        <f>Raw_Prices!E519</f>
        <v>647.49</v>
      </c>
      <c r="D518" s="13">
        <f t="shared" si="16"/>
        <v>1.7346217299080813E-2</v>
      </c>
      <c r="E518" s="14">
        <f>IF(_xlfn.XLOOKUP($A518,Firm_Info!$A$2:$A$12,Firm_Info!$C$2:$C$12)="Treated",1,IF(_xlfn.XLOOKUP($A518,Firm_Info!$A$2:$A$12,Firm_Info!$C$2:$C$12)="Control",0,""))</f>
        <v>1</v>
      </c>
      <c r="F518" s="14">
        <f>IFERROR(_xlfn.XLOOKUP($A518,Firm_Info!$A$2:$A$11,Firm_Info!$D$2:$D$11),"")</f>
        <v>1</v>
      </c>
      <c r="G518" s="14">
        <f>IF($F518="","",IF($B518&gt;=SUMIFS(Firm_Info!$F$2:$F$11,Firm_Info!$D$2:$D$11,$F518,Firm_Info!$C$2:$C$11,"Treated"),1,0))</f>
        <v>1</v>
      </c>
      <c r="H518" s="14">
        <f t="shared" si="17"/>
        <v>1</v>
      </c>
      <c r="I518" s="14">
        <f>IF($F518="","",MOD(ROW()-2,624)-INDEX(Parallel_Trends!$F$5:$F$14,MATCH($A518,Parallel_Trends!$A$5:$A$14,0)))</f>
        <v>245</v>
      </c>
    </row>
    <row r="519" spans="1:9" x14ac:dyDescent="0.45">
      <c r="A519" t="s">
        <v>8</v>
      </c>
      <c r="B519" s="1">
        <f>Raw_Prices!A520</f>
        <v>45684</v>
      </c>
      <c r="C519" s="12">
        <f>Raw_Prices!E520</f>
        <v>659.88</v>
      </c>
      <c r="D519" s="13">
        <f t="shared" si="16"/>
        <v>1.9135430663021813E-2</v>
      </c>
      <c r="E519" s="14">
        <f>IF(_xlfn.XLOOKUP($A519,Firm_Info!$A$2:$A$12,Firm_Info!$C$2:$C$12)="Treated",1,IF(_xlfn.XLOOKUP($A519,Firm_Info!$A$2:$A$12,Firm_Info!$C$2:$C$12)="Control",0,""))</f>
        <v>1</v>
      </c>
      <c r="F519" s="14">
        <f>IFERROR(_xlfn.XLOOKUP($A519,Firm_Info!$A$2:$A$11,Firm_Info!$D$2:$D$11),"")</f>
        <v>1</v>
      </c>
      <c r="G519" s="14">
        <f>IF($F519="","",IF($B519&gt;=SUMIFS(Firm_Info!$F$2:$F$11,Firm_Info!$D$2:$D$11,$F519,Firm_Info!$C$2:$C$11,"Treated"),1,0))</f>
        <v>1</v>
      </c>
      <c r="H519" s="14">
        <f t="shared" si="17"/>
        <v>1</v>
      </c>
      <c r="I519" s="14">
        <f>IF($F519="","",MOD(ROW()-2,624)-INDEX(Parallel_Trends!$F$5:$F$14,MATCH($A519,Parallel_Trends!$A$5:$A$14,0)))</f>
        <v>246</v>
      </c>
    </row>
    <row r="520" spans="1:9" x14ac:dyDescent="0.45">
      <c r="A520" t="s">
        <v>8</v>
      </c>
      <c r="B520" s="1">
        <f>Raw_Prices!A521</f>
        <v>45685</v>
      </c>
      <c r="C520" s="12">
        <f>Raw_Prices!E521</f>
        <v>674.33</v>
      </c>
      <c r="D520" s="13">
        <f t="shared" si="16"/>
        <v>2.1897920834091034E-2</v>
      </c>
      <c r="E520" s="14">
        <f>IF(_xlfn.XLOOKUP($A520,Firm_Info!$A$2:$A$12,Firm_Info!$C$2:$C$12)="Treated",1,IF(_xlfn.XLOOKUP($A520,Firm_Info!$A$2:$A$12,Firm_Info!$C$2:$C$12)="Control",0,""))</f>
        <v>1</v>
      </c>
      <c r="F520" s="14">
        <f>IFERROR(_xlfn.XLOOKUP($A520,Firm_Info!$A$2:$A$11,Firm_Info!$D$2:$D$11),"")</f>
        <v>1</v>
      </c>
      <c r="G520" s="14">
        <f>IF($F520="","",IF($B520&gt;=SUMIFS(Firm_Info!$F$2:$F$11,Firm_Info!$D$2:$D$11,$F520,Firm_Info!$C$2:$C$11,"Treated"),1,0))</f>
        <v>1</v>
      </c>
      <c r="H520" s="14">
        <f t="shared" si="17"/>
        <v>1</v>
      </c>
      <c r="I520" s="14">
        <f>IF($F520="","",MOD(ROW()-2,624)-INDEX(Parallel_Trends!$F$5:$F$14,MATCH($A520,Parallel_Trends!$A$5:$A$14,0)))</f>
        <v>247</v>
      </c>
    </row>
    <row r="521" spans="1:9" x14ac:dyDescent="0.45">
      <c r="A521" t="s">
        <v>8</v>
      </c>
      <c r="B521" s="1">
        <f>Raw_Prices!A522</f>
        <v>45686</v>
      </c>
      <c r="C521" s="12">
        <f>Raw_Prices!E522</f>
        <v>676.49</v>
      </c>
      <c r="D521" s="13">
        <f t="shared" si="16"/>
        <v>3.203179452196947E-3</v>
      </c>
      <c r="E521" s="14">
        <f>IF(_xlfn.XLOOKUP($A521,Firm_Info!$A$2:$A$12,Firm_Info!$C$2:$C$12)="Treated",1,IF(_xlfn.XLOOKUP($A521,Firm_Info!$A$2:$A$12,Firm_Info!$C$2:$C$12)="Control",0,""))</f>
        <v>1</v>
      </c>
      <c r="F521" s="14">
        <f>IFERROR(_xlfn.XLOOKUP($A521,Firm_Info!$A$2:$A$11,Firm_Info!$D$2:$D$11),"")</f>
        <v>1</v>
      </c>
      <c r="G521" s="14">
        <f>IF($F521="","",IF($B521&gt;=SUMIFS(Firm_Info!$F$2:$F$11,Firm_Info!$D$2:$D$11,$F521,Firm_Info!$C$2:$C$11,"Treated"),1,0))</f>
        <v>1</v>
      </c>
      <c r="H521" s="14">
        <f t="shared" si="17"/>
        <v>1</v>
      </c>
      <c r="I521" s="14">
        <f>IF($F521="","",MOD(ROW()-2,624)-INDEX(Parallel_Trends!$F$5:$F$14,MATCH($A521,Parallel_Trends!$A$5:$A$14,0)))</f>
        <v>248</v>
      </c>
    </row>
    <row r="522" spans="1:9" x14ac:dyDescent="0.45">
      <c r="A522" t="s">
        <v>8</v>
      </c>
      <c r="B522" s="1">
        <f>Raw_Prices!A523</f>
        <v>45687</v>
      </c>
      <c r="C522" s="12">
        <f>Raw_Prices!E523</f>
        <v>687</v>
      </c>
      <c r="D522" s="13">
        <f t="shared" si="16"/>
        <v>1.5536075921299686E-2</v>
      </c>
      <c r="E522" s="14">
        <f>IF(_xlfn.XLOOKUP($A522,Firm_Info!$A$2:$A$12,Firm_Info!$C$2:$C$12)="Treated",1,IF(_xlfn.XLOOKUP($A522,Firm_Info!$A$2:$A$12,Firm_Info!$C$2:$C$12)="Control",0,""))</f>
        <v>1</v>
      </c>
      <c r="F522" s="14">
        <f>IFERROR(_xlfn.XLOOKUP($A522,Firm_Info!$A$2:$A$11,Firm_Info!$D$2:$D$11),"")</f>
        <v>1</v>
      </c>
      <c r="G522" s="14">
        <f>IF($F522="","",IF($B522&gt;=SUMIFS(Firm_Info!$F$2:$F$11,Firm_Info!$D$2:$D$11,$F522,Firm_Info!$C$2:$C$11,"Treated"),1,0))</f>
        <v>1</v>
      </c>
      <c r="H522" s="14">
        <f t="shared" si="17"/>
        <v>1</v>
      </c>
      <c r="I522" s="14">
        <f>IF($F522="","",MOD(ROW()-2,624)-INDEX(Parallel_Trends!$F$5:$F$14,MATCH($A522,Parallel_Trends!$A$5:$A$14,0)))</f>
        <v>249</v>
      </c>
    </row>
    <row r="523" spans="1:9" x14ac:dyDescent="0.45">
      <c r="A523" t="s">
        <v>8</v>
      </c>
      <c r="B523" s="1">
        <f>Raw_Prices!A524</f>
        <v>45688</v>
      </c>
      <c r="C523" s="12">
        <f>Raw_Prices!E524</f>
        <v>689.18</v>
      </c>
      <c r="D523" s="13">
        <f t="shared" si="16"/>
        <v>3.1732168850071574E-3</v>
      </c>
      <c r="E523" s="14">
        <f>IF(_xlfn.XLOOKUP($A523,Firm_Info!$A$2:$A$12,Firm_Info!$C$2:$C$12)="Treated",1,IF(_xlfn.XLOOKUP($A523,Firm_Info!$A$2:$A$12,Firm_Info!$C$2:$C$12)="Control",0,""))</f>
        <v>1</v>
      </c>
      <c r="F523" s="14">
        <f>IFERROR(_xlfn.XLOOKUP($A523,Firm_Info!$A$2:$A$11,Firm_Info!$D$2:$D$11),"")</f>
        <v>1</v>
      </c>
      <c r="G523" s="14">
        <f>IF($F523="","",IF($B523&gt;=SUMIFS(Firm_Info!$F$2:$F$11,Firm_Info!$D$2:$D$11,$F523,Firm_Info!$C$2:$C$11,"Treated"),1,0))</f>
        <v>1</v>
      </c>
      <c r="H523" s="14">
        <f t="shared" si="17"/>
        <v>1</v>
      </c>
      <c r="I523" s="14">
        <f>IF($F523="","",MOD(ROW()-2,624)-INDEX(Parallel_Trends!$F$5:$F$14,MATCH($A523,Parallel_Trends!$A$5:$A$14,0)))</f>
        <v>250</v>
      </c>
    </row>
    <row r="524" spans="1:9" x14ac:dyDescent="0.45">
      <c r="A524" t="s">
        <v>8</v>
      </c>
      <c r="B524" s="1">
        <f>Raw_Prices!A525</f>
        <v>45691</v>
      </c>
      <c r="C524" s="12">
        <f>Raw_Prices!E525</f>
        <v>697.46</v>
      </c>
      <c r="D524" s="13">
        <f t="shared" si="16"/>
        <v>1.2014277837430143E-2</v>
      </c>
      <c r="E524" s="14">
        <f>IF(_xlfn.XLOOKUP($A524,Firm_Info!$A$2:$A$12,Firm_Info!$C$2:$C$12)="Treated",1,IF(_xlfn.XLOOKUP($A524,Firm_Info!$A$2:$A$12,Firm_Info!$C$2:$C$12)="Control",0,""))</f>
        <v>1</v>
      </c>
      <c r="F524" s="14">
        <f>IFERROR(_xlfn.XLOOKUP($A524,Firm_Info!$A$2:$A$11,Firm_Info!$D$2:$D$11),"")</f>
        <v>1</v>
      </c>
      <c r="G524" s="14">
        <f>IF($F524="","",IF($B524&gt;=SUMIFS(Firm_Info!$F$2:$F$11,Firm_Info!$D$2:$D$11,$F524,Firm_Info!$C$2:$C$11,"Treated"),1,0))</f>
        <v>1</v>
      </c>
      <c r="H524" s="14">
        <f t="shared" si="17"/>
        <v>1</v>
      </c>
      <c r="I524" s="14">
        <f>IF($F524="","",MOD(ROW()-2,624)-INDEX(Parallel_Trends!$F$5:$F$14,MATCH($A524,Parallel_Trends!$A$5:$A$14,0)))</f>
        <v>251</v>
      </c>
    </row>
    <row r="525" spans="1:9" x14ac:dyDescent="0.45">
      <c r="A525" t="s">
        <v>8</v>
      </c>
      <c r="B525" s="1">
        <f>Raw_Prices!A526</f>
        <v>45692</v>
      </c>
      <c r="C525" s="12">
        <f>Raw_Prices!E526</f>
        <v>704.19</v>
      </c>
      <c r="D525" s="13">
        <f t="shared" si="16"/>
        <v>9.6492988845238159E-3</v>
      </c>
      <c r="E525" s="14">
        <f>IF(_xlfn.XLOOKUP($A525,Firm_Info!$A$2:$A$12,Firm_Info!$C$2:$C$12)="Treated",1,IF(_xlfn.XLOOKUP($A525,Firm_Info!$A$2:$A$12,Firm_Info!$C$2:$C$12)="Control",0,""))</f>
        <v>1</v>
      </c>
      <c r="F525" s="14">
        <f>IFERROR(_xlfn.XLOOKUP($A525,Firm_Info!$A$2:$A$11,Firm_Info!$D$2:$D$11),"")</f>
        <v>1</v>
      </c>
      <c r="G525" s="14">
        <f>IF($F525="","",IF($B525&gt;=SUMIFS(Firm_Info!$F$2:$F$11,Firm_Info!$D$2:$D$11,$F525,Firm_Info!$C$2:$C$11,"Treated"),1,0))</f>
        <v>1</v>
      </c>
      <c r="H525" s="14">
        <f t="shared" si="17"/>
        <v>1</v>
      </c>
      <c r="I525" s="14">
        <f>IF($F525="","",MOD(ROW()-2,624)-INDEX(Parallel_Trends!$F$5:$F$14,MATCH($A525,Parallel_Trends!$A$5:$A$14,0)))</f>
        <v>252</v>
      </c>
    </row>
    <row r="526" spans="1:9" x14ac:dyDescent="0.45">
      <c r="A526" t="s">
        <v>8</v>
      </c>
      <c r="B526" s="1">
        <f>Raw_Prices!A527</f>
        <v>45693</v>
      </c>
      <c r="C526" s="12">
        <f>Raw_Prices!E527</f>
        <v>704.87</v>
      </c>
      <c r="D526" s="13">
        <f t="shared" si="16"/>
        <v>9.6564847555336009E-4</v>
      </c>
      <c r="E526" s="14">
        <f>IF(_xlfn.XLOOKUP($A526,Firm_Info!$A$2:$A$12,Firm_Info!$C$2:$C$12)="Treated",1,IF(_xlfn.XLOOKUP($A526,Firm_Info!$A$2:$A$12,Firm_Info!$C$2:$C$12)="Control",0,""))</f>
        <v>1</v>
      </c>
      <c r="F526" s="14">
        <f>IFERROR(_xlfn.XLOOKUP($A526,Firm_Info!$A$2:$A$11,Firm_Info!$D$2:$D$11),"")</f>
        <v>1</v>
      </c>
      <c r="G526" s="14">
        <f>IF($F526="","",IF($B526&gt;=SUMIFS(Firm_Info!$F$2:$F$11,Firm_Info!$D$2:$D$11,$F526,Firm_Info!$C$2:$C$11,"Treated"),1,0))</f>
        <v>1</v>
      </c>
      <c r="H526" s="14">
        <f t="shared" si="17"/>
        <v>1</v>
      </c>
      <c r="I526" s="14">
        <f>IF($F526="","",MOD(ROW()-2,624)-INDEX(Parallel_Trends!$F$5:$F$14,MATCH($A526,Parallel_Trends!$A$5:$A$14,0)))</f>
        <v>253</v>
      </c>
    </row>
    <row r="527" spans="1:9" x14ac:dyDescent="0.45">
      <c r="A527" t="s">
        <v>8</v>
      </c>
      <c r="B527" s="1">
        <f>Raw_Prices!A528</f>
        <v>45694</v>
      </c>
      <c r="C527" s="12">
        <f>Raw_Prices!E528</f>
        <v>711.99</v>
      </c>
      <c r="D527" s="13">
        <f t="shared" si="16"/>
        <v>1.0101153404173724E-2</v>
      </c>
      <c r="E527" s="14">
        <f>IF(_xlfn.XLOOKUP($A527,Firm_Info!$A$2:$A$12,Firm_Info!$C$2:$C$12)="Treated",1,IF(_xlfn.XLOOKUP($A527,Firm_Info!$A$2:$A$12,Firm_Info!$C$2:$C$12)="Control",0,""))</f>
        <v>1</v>
      </c>
      <c r="F527" s="14">
        <f>IFERROR(_xlfn.XLOOKUP($A527,Firm_Info!$A$2:$A$11,Firm_Info!$D$2:$D$11),"")</f>
        <v>1</v>
      </c>
      <c r="G527" s="14">
        <f>IF($F527="","",IF($B527&gt;=SUMIFS(Firm_Info!$F$2:$F$11,Firm_Info!$D$2:$D$11,$F527,Firm_Info!$C$2:$C$11,"Treated"),1,0))</f>
        <v>1</v>
      </c>
      <c r="H527" s="14">
        <f t="shared" si="17"/>
        <v>1</v>
      </c>
      <c r="I527" s="14">
        <f>IF($F527="","",MOD(ROW()-2,624)-INDEX(Parallel_Trends!$F$5:$F$14,MATCH($A527,Parallel_Trends!$A$5:$A$14,0)))</f>
        <v>254</v>
      </c>
    </row>
    <row r="528" spans="1:9" x14ac:dyDescent="0.45">
      <c r="A528" t="s">
        <v>8</v>
      </c>
      <c r="B528" s="1">
        <f>Raw_Prices!A529</f>
        <v>45695</v>
      </c>
      <c r="C528" s="12">
        <f>Raw_Prices!E529</f>
        <v>714.52</v>
      </c>
      <c r="D528" s="13">
        <f t="shared" si="16"/>
        <v>3.5534206941107982E-3</v>
      </c>
      <c r="E528" s="14">
        <f>IF(_xlfn.XLOOKUP($A528,Firm_Info!$A$2:$A$12,Firm_Info!$C$2:$C$12)="Treated",1,IF(_xlfn.XLOOKUP($A528,Firm_Info!$A$2:$A$12,Firm_Info!$C$2:$C$12)="Control",0,""))</f>
        <v>1</v>
      </c>
      <c r="F528" s="14">
        <f>IFERROR(_xlfn.XLOOKUP($A528,Firm_Info!$A$2:$A$11,Firm_Info!$D$2:$D$11),"")</f>
        <v>1</v>
      </c>
      <c r="G528" s="14">
        <f>IF($F528="","",IF($B528&gt;=SUMIFS(Firm_Info!$F$2:$F$11,Firm_Info!$D$2:$D$11,$F528,Firm_Info!$C$2:$C$11,"Treated"),1,0))</f>
        <v>1</v>
      </c>
      <c r="H528" s="14">
        <f t="shared" si="17"/>
        <v>1</v>
      </c>
      <c r="I528" s="14">
        <f>IF($F528="","",MOD(ROW()-2,624)-INDEX(Parallel_Trends!$F$5:$F$14,MATCH($A528,Parallel_Trends!$A$5:$A$14,0)))</f>
        <v>255</v>
      </c>
    </row>
    <row r="529" spans="1:9" x14ac:dyDescent="0.45">
      <c r="A529" t="s">
        <v>8</v>
      </c>
      <c r="B529" s="1">
        <f>Raw_Prices!A530</f>
        <v>45698</v>
      </c>
      <c r="C529" s="12">
        <f>Raw_Prices!E530</f>
        <v>717.4</v>
      </c>
      <c r="D529" s="13">
        <f t="shared" si="16"/>
        <v>4.030677937636451E-3</v>
      </c>
      <c r="E529" s="14">
        <f>IF(_xlfn.XLOOKUP($A529,Firm_Info!$A$2:$A$12,Firm_Info!$C$2:$C$12)="Treated",1,IF(_xlfn.XLOOKUP($A529,Firm_Info!$A$2:$A$12,Firm_Info!$C$2:$C$12)="Control",0,""))</f>
        <v>1</v>
      </c>
      <c r="F529" s="14">
        <f>IFERROR(_xlfn.XLOOKUP($A529,Firm_Info!$A$2:$A$11,Firm_Info!$D$2:$D$11),"")</f>
        <v>1</v>
      </c>
      <c r="G529" s="14">
        <f>IF($F529="","",IF($B529&gt;=SUMIFS(Firm_Info!$F$2:$F$11,Firm_Info!$D$2:$D$11,$F529,Firm_Info!$C$2:$C$11,"Treated"),1,0))</f>
        <v>1</v>
      </c>
      <c r="H529" s="14">
        <f t="shared" si="17"/>
        <v>1</v>
      </c>
      <c r="I529" s="14">
        <f>IF($F529="","",MOD(ROW()-2,624)-INDEX(Parallel_Trends!$F$5:$F$14,MATCH($A529,Parallel_Trends!$A$5:$A$14,0)))</f>
        <v>256</v>
      </c>
    </row>
    <row r="530" spans="1:9" x14ac:dyDescent="0.45">
      <c r="A530" t="s">
        <v>8</v>
      </c>
      <c r="B530" s="1">
        <f>Raw_Prices!A531</f>
        <v>45699</v>
      </c>
      <c r="C530" s="12">
        <f>Raw_Prices!E531</f>
        <v>719.8</v>
      </c>
      <c r="D530" s="13">
        <f t="shared" si="16"/>
        <v>3.3454139949817829E-3</v>
      </c>
      <c r="E530" s="14">
        <f>IF(_xlfn.XLOOKUP($A530,Firm_Info!$A$2:$A$12,Firm_Info!$C$2:$C$12)="Treated",1,IF(_xlfn.XLOOKUP($A530,Firm_Info!$A$2:$A$12,Firm_Info!$C$2:$C$12)="Control",0,""))</f>
        <v>1</v>
      </c>
      <c r="F530" s="14">
        <f>IFERROR(_xlfn.XLOOKUP($A530,Firm_Info!$A$2:$A$11,Firm_Info!$D$2:$D$11),"")</f>
        <v>1</v>
      </c>
      <c r="G530" s="14">
        <f>IF($F530="","",IF($B530&gt;=SUMIFS(Firm_Info!$F$2:$F$11,Firm_Info!$D$2:$D$11,$F530,Firm_Info!$C$2:$C$11,"Treated"),1,0))</f>
        <v>1</v>
      </c>
      <c r="H530" s="14">
        <f t="shared" si="17"/>
        <v>1</v>
      </c>
      <c r="I530" s="14">
        <f>IF($F530="","",MOD(ROW()-2,624)-INDEX(Parallel_Trends!$F$5:$F$14,MATCH($A530,Parallel_Trends!$A$5:$A$14,0)))</f>
        <v>257</v>
      </c>
    </row>
    <row r="531" spans="1:9" x14ac:dyDescent="0.45">
      <c r="A531" t="s">
        <v>8</v>
      </c>
      <c r="B531" s="1">
        <f>Raw_Prices!A532</f>
        <v>45700</v>
      </c>
      <c r="C531" s="12">
        <f>Raw_Prices!E532</f>
        <v>725.38</v>
      </c>
      <c r="D531" s="13">
        <f t="shared" si="16"/>
        <v>7.7521533759377093E-3</v>
      </c>
      <c r="E531" s="14">
        <f>IF(_xlfn.XLOOKUP($A531,Firm_Info!$A$2:$A$12,Firm_Info!$C$2:$C$12)="Treated",1,IF(_xlfn.XLOOKUP($A531,Firm_Info!$A$2:$A$12,Firm_Info!$C$2:$C$12)="Control",0,""))</f>
        <v>1</v>
      </c>
      <c r="F531" s="14">
        <f>IFERROR(_xlfn.XLOOKUP($A531,Firm_Info!$A$2:$A$11,Firm_Info!$D$2:$D$11),"")</f>
        <v>1</v>
      </c>
      <c r="G531" s="14">
        <f>IF($F531="","",IF($B531&gt;=SUMIFS(Firm_Info!$F$2:$F$11,Firm_Info!$D$2:$D$11,$F531,Firm_Info!$C$2:$C$11,"Treated"),1,0))</f>
        <v>1</v>
      </c>
      <c r="H531" s="14">
        <f t="shared" si="17"/>
        <v>1</v>
      </c>
      <c r="I531" s="14">
        <f>IF($F531="","",MOD(ROW()-2,624)-INDEX(Parallel_Trends!$F$5:$F$14,MATCH($A531,Parallel_Trends!$A$5:$A$14,0)))</f>
        <v>258</v>
      </c>
    </row>
    <row r="532" spans="1:9" x14ac:dyDescent="0.45">
      <c r="A532" t="s">
        <v>8</v>
      </c>
      <c r="B532" s="1">
        <f>Raw_Prices!A533</f>
        <v>45701</v>
      </c>
      <c r="C532" s="12">
        <f>Raw_Prices!E533</f>
        <v>728.56</v>
      </c>
      <c r="D532" s="13">
        <f t="shared" si="16"/>
        <v>4.3839091234938454E-3</v>
      </c>
      <c r="E532" s="14">
        <f>IF(_xlfn.XLOOKUP($A532,Firm_Info!$A$2:$A$12,Firm_Info!$C$2:$C$12)="Treated",1,IF(_xlfn.XLOOKUP($A532,Firm_Info!$A$2:$A$12,Firm_Info!$C$2:$C$12)="Control",0,""))</f>
        <v>1</v>
      </c>
      <c r="F532" s="14">
        <f>IFERROR(_xlfn.XLOOKUP($A532,Firm_Info!$A$2:$A$11,Firm_Info!$D$2:$D$11),"")</f>
        <v>1</v>
      </c>
      <c r="G532" s="14">
        <f>IF($F532="","",IF($B532&gt;=SUMIFS(Firm_Info!$F$2:$F$11,Firm_Info!$D$2:$D$11,$F532,Firm_Info!$C$2:$C$11,"Treated"),1,0))</f>
        <v>1</v>
      </c>
      <c r="H532" s="14">
        <f t="shared" si="17"/>
        <v>1</v>
      </c>
      <c r="I532" s="14">
        <f>IF($F532="","",MOD(ROW()-2,624)-INDEX(Parallel_Trends!$F$5:$F$14,MATCH($A532,Parallel_Trends!$A$5:$A$14,0)))</f>
        <v>259</v>
      </c>
    </row>
    <row r="533" spans="1:9" x14ac:dyDescent="0.45">
      <c r="A533" t="s">
        <v>8</v>
      </c>
      <c r="B533" s="1">
        <f>Raw_Prices!A534</f>
        <v>45702</v>
      </c>
      <c r="C533" s="12">
        <f>Raw_Prices!E534</f>
        <v>736.67</v>
      </c>
      <c r="D533" s="13">
        <f t="shared" si="16"/>
        <v>1.1131547161524091E-2</v>
      </c>
      <c r="E533" s="14">
        <f>IF(_xlfn.XLOOKUP($A533,Firm_Info!$A$2:$A$12,Firm_Info!$C$2:$C$12)="Treated",1,IF(_xlfn.XLOOKUP($A533,Firm_Info!$A$2:$A$12,Firm_Info!$C$2:$C$12)="Control",0,""))</f>
        <v>1</v>
      </c>
      <c r="F533" s="14">
        <f>IFERROR(_xlfn.XLOOKUP($A533,Firm_Info!$A$2:$A$11,Firm_Info!$D$2:$D$11),"")</f>
        <v>1</v>
      </c>
      <c r="G533" s="14">
        <f>IF($F533="","",IF($B533&gt;=SUMIFS(Firm_Info!$F$2:$F$11,Firm_Info!$D$2:$D$11,$F533,Firm_Info!$C$2:$C$11,"Treated"),1,0))</f>
        <v>1</v>
      </c>
      <c r="H533" s="14">
        <f t="shared" si="17"/>
        <v>1</v>
      </c>
      <c r="I533" s="14">
        <f>IF($F533="","",MOD(ROW()-2,624)-INDEX(Parallel_Trends!$F$5:$F$14,MATCH($A533,Parallel_Trends!$A$5:$A$14,0)))</f>
        <v>260</v>
      </c>
    </row>
    <row r="534" spans="1:9" x14ac:dyDescent="0.45">
      <c r="A534" t="s">
        <v>8</v>
      </c>
      <c r="B534" s="1">
        <f>Raw_Prices!A535</f>
        <v>45706</v>
      </c>
      <c r="C534" s="12">
        <f>Raw_Prices!E535</f>
        <v>716.37</v>
      </c>
      <c r="D534" s="13">
        <f t="shared" si="16"/>
        <v>-2.75564363962153E-2</v>
      </c>
      <c r="E534" s="14">
        <f>IF(_xlfn.XLOOKUP($A534,Firm_Info!$A$2:$A$12,Firm_Info!$C$2:$C$12)="Treated",1,IF(_xlfn.XLOOKUP($A534,Firm_Info!$A$2:$A$12,Firm_Info!$C$2:$C$12)="Control",0,""))</f>
        <v>1</v>
      </c>
      <c r="F534" s="14">
        <f>IFERROR(_xlfn.XLOOKUP($A534,Firm_Info!$A$2:$A$11,Firm_Info!$D$2:$D$11),"")</f>
        <v>1</v>
      </c>
      <c r="G534" s="14">
        <f>IF($F534="","",IF($B534&gt;=SUMIFS(Firm_Info!$F$2:$F$11,Firm_Info!$D$2:$D$11,$F534,Firm_Info!$C$2:$C$11,"Treated"),1,0))</f>
        <v>1</v>
      </c>
      <c r="H534" s="14">
        <f t="shared" si="17"/>
        <v>1</v>
      </c>
      <c r="I534" s="14">
        <f>IF($F534="","",MOD(ROW()-2,624)-INDEX(Parallel_Trends!$F$5:$F$14,MATCH($A534,Parallel_Trends!$A$5:$A$14,0)))</f>
        <v>261</v>
      </c>
    </row>
    <row r="535" spans="1:9" x14ac:dyDescent="0.45">
      <c r="A535" t="s">
        <v>8</v>
      </c>
      <c r="B535" s="1">
        <f>Raw_Prices!A536</f>
        <v>45707</v>
      </c>
      <c r="C535" s="12">
        <f>Raw_Prices!E536</f>
        <v>703.77</v>
      </c>
      <c r="D535" s="13">
        <f t="shared" si="16"/>
        <v>-1.7588676242723755E-2</v>
      </c>
      <c r="E535" s="14">
        <f>IF(_xlfn.XLOOKUP($A535,Firm_Info!$A$2:$A$12,Firm_Info!$C$2:$C$12)="Treated",1,IF(_xlfn.XLOOKUP($A535,Firm_Info!$A$2:$A$12,Firm_Info!$C$2:$C$12)="Control",0,""))</f>
        <v>1</v>
      </c>
      <c r="F535" s="14">
        <f>IFERROR(_xlfn.XLOOKUP($A535,Firm_Info!$A$2:$A$11,Firm_Info!$D$2:$D$11),"")</f>
        <v>1</v>
      </c>
      <c r="G535" s="14">
        <f>IF($F535="","",IF($B535&gt;=SUMIFS(Firm_Info!$F$2:$F$11,Firm_Info!$D$2:$D$11,$F535,Firm_Info!$C$2:$C$11,"Treated"),1,0))</f>
        <v>1</v>
      </c>
      <c r="H535" s="14">
        <f t="shared" si="17"/>
        <v>1</v>
      </c>
      <c r="I535" s="14">
        <f>IF($F535="","",MOD(ROW()-2,624)-INDEX(Parallel_Trends!$F$5:$F$14,MATCH($A535,Parallel_Trends!$A$5:$A$14,0)))</f>
        <v>262</v>
      </c>
    </row>
    <row r="536" spans="1:9" x14ac:dyDescent="0.45">
      <c r="A536" t="s">
        <v>8</v>
      </c>
      <c r="B536" s="1">
        <f>Raw_Prices!A537</f>
        <v>45708</v>
      </c>
      <c r="C536" s="12">
        <f>Raw_Prices!E537</f>
        <v>694.84</v>
      </c>
      <c r="D536" s="13">
        <f t="shared" si="16"/>
        <v>-1.2688804581042046E-2</v>
      </c>
      <c r="E536" s="14">
        <f>IF(_xlfn.XLOOKUP($A536,Firm_Info!$A$2:$A$12,Firm_Info!$C$2:$C$12)="Treated",1,IF(_xlfn.XLOOKUP($A536,Firm_Info!$A$2:$A$12,Firm_Info!$C$2:$C$12)="Control",0,""))</f>
        <v>1</v>
      </c>
      <c r="F536" s="14">
        <f>IFERROR(_xlfn.XLOOKUP($A536,Firm_Info!$A$2:$A$11,Firm_Info!$D$2:$D$11),"")</f>
        <v>1</v>
      </c>
      <c r="G536" s="14">
        <f>IF($F536="","",IF($B536&gt;=SUMIFS(Firm_Info!$F$2:$F$11,Firm_Info!$D$2:$D$11,$F536,Firm_Info!$C$2:$C$11,"Treated"),1,0))</f>
        <v>1</v>
      </c>
      <c r="H536" s="14">
        <f t="shared" si="17"/>
        <v>1</v>
      </c>
      <c r="I536" s="14">
        <f>IF($F536="","",MOD(ROW()-2,624)-INDEX(Parallel_Trends!$F$5:$F$14,MATCH($A536,Parallel_Trends!$A$5:$A$14,0)))</f>
        <v>263</v>
      </c>
    </row>
    <row r="537" spans="1:9" x14ac:dyDescent="0.45">
      <c r="A537" t="s">
        <v>8</v>
      </c>
      <c r="B537" s="1">
        <f>Raw_Prices!A538</f>
        <v>45709</v>
      </c>
      <c r="C537" s="12">
        <f>Raw_Prices!E538</f>
        <v>683.55</v>
      </c>
      <c r="D537" s="13">
        <f t="shared" si="16"/>
        <v>-1.624834494272076E-2</v>
      </c>
      <c r="E537" s="14">
        <f>IF(_xlfn.XLOOKUP($A537,Firm_Info!$A$2:$A$12,Firm_Info!$C$2:$C$12)="Treated",1,IF(_xlfn.XLOOKUP($A537,Firm_Info!$A$2:$A$12,Firm_Info!$C$2:$C$12)="Control",0,""))</f>
        <v>1</v>
      </c>
      <c r="F537" s="14">
        <f>IFERROR(_xlfn.XLOOKUP($A537,Firm_Info!$A$2:$A$11,Firm_Info!$D$2:$D$11),"")</f>
        <v>1</v>
      </c>
      <c r="G537" s="14">
        <f>IF($F537="","",IF($B537&gt;=SUMIFS(Firm_Info!$F$2:$F$11,Firm_Info!$D$2:$D$11,$F537,Firm_Info!$C$2:$C$11,"Treated"),1,0))</f>
        <v>1</v>
      </c>
      <c r="H537" s="14">
        <f t="shared" si="17"/>
        <v>1</v>
      </c>
      <c r="I537" s="14">
        <f>IF($F537="","",MOD(ROW()-2,624)-INDEX(Parallel_Trends!$F$5:$F$14,MATCH($A537,Parallel_Trends!$A$5:$A$14,0)))</f>
        <v>264</v>
      </c>
    </row>
    <row r="538" spans="1:9" x14ac:dyDescent="0.45">
      <c r="A538" t="s">
        <v>8</v>
      </c>
      <c r="B538" s="1">
        <f>Raw_Prices!A539</f>
        <v>45712</v>
      </c>
      <c r="C538" s="12">
        <f>Raw_Prices!E539</f>
        <v>668.12750000000005</v>
      </c>
      <c r="D538" s="13">
        <f t="shared" si="16"/>
        <v>-2.2562358276643879E-2</v>
      </c>
      <c r="E538" s="14">
        <f>IF(_xlfn.XLOOKUP($A538,Firm_Info!$A$2:$A$12,Firm_Info!$C$2:$C$12)="Treated",1,IF(_xlfn.XLOOKUP($A538,Firm_Info!$A$2:$A$12,Firm_Info!$C$2:$C$12)="Control",0,""))</f>
        <v>1</v>
      </c>
      <c r="F538" s="14">
        <f>IFERROR(_xlfn.XLOOKUP($A538,Firm_Info!$A$2:$A$11,Firm_Info!$D$2:$D$11),"")</f>
        <v>1</v>
      </c>
      <c r="G538" s="14">
        <f>IF($F538="","",IF($B538&gt;=SUMIFS(Firm_Info!$F$2:$F$11,Firm_Info!$D$2:$D$11,$F538,Firm_Info!$C$2:$C$11,"Treated"),1,0))</f>
        <v>1</v>
      </c>
      <c r="H538" s="14">
        <f t="shared" si="17"/>
        <v>1</v>
      </c>
      <c r="I538" s="14">
        <f>IF($F538="","",MOD(ROW()-2,624)-INDEX(Parallel_Trends!$F$5:$F$14,MATCH($A538,Parallel_Trends!$A$5:$A$14,0)))</f>
        <v>265</v>
      </c>
    </row>
    <row r="539" spans="1:9" x14ac:dyDescent="0.45">
      <c r="A539" t="s">
        <v>8</v>
      </c>
      <c r="B539" s="1">
        <f>Raw_Prices!A540</f>
        <v>45713</v>
      </c>
      <c r="C539" s="12">
        <f>Raw_Prices!E540</f>
        <v>657.5</v>
      </c>
      <c r="D539" s="13">
        <f t="shared" si="16"/>
        <v>-1.5906395111711547E-2</v>
      </c>
      <c r="E539" s="14">
        <f>IF(_xlfn.XLOOKUP($A539,Firm_Info!$A$2:$A$12,Firm_Info!$C$2:$C$12)="Treated",1,IF(_xlfn.XLOOKUP($A539,Firm_Info!$A$2:$A$12,Firm_Info!$C$2:$C$12)="Control",0,""))</f>
        <v>1</v>
      </c>
      <c r="F539" s="14">
        <f>IFERROR(_xlfn.XLOOKUP($A539,Firm_Info!$A$2:$A$11,Firm_Info!$D$2:$D$11),"")</f>
        <v>1</v>
      </c>
      <c r="G539" s="14">
        <f>IF($F539="","",IF($B539&gt;=SUMIFS(Firm_Info!$F$2:$F$11,Firm_Info!$D$2:$D$11,$F539,Firm_Info!$C$2:$C$11,"Treated"),1,0))</f>
        <v>1</v>
      </c>
      <c r="H539" s="14">
        <f t="shared" si="17"/>
        <v>1</v>
      </c>
      <c r="I539" s="14">
        <f>IF($F539="","",MOD(ROW()-2,624)-INDEX(Parallel_Trends!$F$5:$F$14,MATCH($A539,Parallel_Trends!$A$5:$A$14,0)))</f>
        <v>266</v>
      </c>
    </row>
    <row r="540" spans="1:9" x14ac:dyDescent="0.45">
      <c r="A540" t="s">
        <v>8</v>
      </c>
      <c r="B540" s="1">
        <f>Raw_Prices!A541</f>
        <v>45714</v>
      </c>
      <c r="C540" s="12">
        <f>Raw_Prices!E541</f>
        <v>673.7</v>
      </c>
      <c r="D540" s="13">
        <f t="shared" si="16"/>
        <v>2.4638783269961939E-2</v>
      </c>
      <c r="E540" s="14">
        <f>IF(_xlfn.XLOOKUP($A540,Firm_Info!$A$2:$A$12,Firm_Info!$C$2:$C$12)="Treated",1,IF(_xlfn.XLOOKUP($A540,Firm_Info!$A$2:$A$12,Firm_Info!$C$2:$C$12)="Control",0,""))</f>
        <v>1</v>
      </c>
      <c r="F540" s="14">
        <f>IFERROR(_xlfn.XLOOKUP($A540,Firm_Info!$A$2:$A$11,Firm_Info!$D$2:$D$11),"")</f>
        <v>1</v>
      </c>
      <c r="G540" s="14">
        <f>IF($F540="","",IF($B540&gt;=SUMIFS(Firm_Info!$F$2:$F$11,Firm_Info!$D$2:$D$11,$F540,Firm_Info!$C$2:$C$11,"Treated"),1,0))</f>
        <v>1</v>
      </c>
      <c r="H540" s="14">
        <f t="shared" si="17"/>
        <v>1</v>
      </c>
      <c r="I540" s="14">
        <f>IF($F540="","",MOD(ROW()-2,624)-INDEX(Parallel_Trends!$F$5:$F$14,MATCH($A540,Parallel_Trends!$A$5:$A$14,0)))</f>
        <v>267</v>
      </c>
    </row>
    <row r="541" spans="1:9" x14ac:dyDescent="0.45">
      <c r="A541" t="s">
        <v>8</v>
      </c>
      <c r="B541" s="1">
        <f>Raw_Prices!A542</f>
        <v>45715</v>
      </c>
      <c r="C541" s="12">
        <f>Raw_Prices!E542</f>
        <v>658.24</v>
      </c>
      <c r="D541" s="13">
        <f t="shared" si="16"/>
        <v>-2.2947899658601778E-2</v>
      </c>
      <c r="E541" s="14">
        <f>IF(_xlfn.XLOOKUP($A541,Firm_Info!$A$2:$A$12,Firm_Info!$C$2:$C$12)="Treated",1,IF(_xlfn.XLOOKUP($A541,Firm_Info!$A$2:$A$12,Firm_Info!$C$2:$C$12)="Control",0,""))</f>
        <v>1</v>
      </c>
      <c r="F541" s="14">
        <f>IFERROR(_xlfn.XLOOKUP($A541,Firm_Info!$A$2:$A$11,Firm_Info!$D$2:$D$11),"")</f>
        <v>1</v>
      </c>
      <c r="G541" s="14">
        <f>IF($F541="","",IF($B541&gt;=SUMIFS(Firm_Info!$F$2:$F$11,Firm_Info!$D$2:$D$11,$F541,Firm_Info!$C$2:$C$11,"Treated"),1,0))</f>
        <v>1</v>
      </c>
      <c r="H541" s="14">
        <f t="shared" si="17"/>
        <v>1</v>
      </c>
      <c r="I541" s="14">
        <f>IF($F541="","",MOD(ROW()-2,624)-INDEX(Parallel_Trends!$F$5:$F$14,MATCH($A541,Parallel_Trends!$A$5:$A$14,0)))</f>
        <v>268</v>
      </c>
    </row>
    <row r="542" spans="1:9" x14ac:dyDescent="0.45">
      <c r="A542" t="s">
        <v>8</v>
      </c>
      <c r="B542" s="1">
        <f>Raw_Prices!A543</f>
        <v>45716</v>
      </c>
      <c r="C542" s="12">
        <f>Raw_Prices!E543</f>
        <v>668.2</v>
      </c>
      <c r="D542" s="13">
        <f t="shared" si="16"/>
        <v>1.51312591152164E-2</v>
      </c>
      <c r="E542" s="14">
        <f>IF(_xlfn.XLOOKUP($A542,Firm_Info!$A$2:$A$12,Firm_Info!$C$2:$C$12)="Treated",1,IF(_xlfn.XLOOKUP($A542,Firm_Info!$A$2:$A$12,Firm_Info!$C$2:$C$12)="Control",0,""))</f>
        <v>1</v>
      </c>
      <c r="F542" s="14">
        <f>IFERROR(_xlfn.XLOOKUP($A542,Firm_Info!$A$2:$A$11,Firm_Info!$D$2:$D$11),"")</f>
        <v>1</v>
      </c>
      <c r="G542" s="14">
        <f>IF($F542="","",IF($B542&gt;=SUMIFS(Firm_Info!$F$2:$F$11,Firm_Info!$D$2:$D$11,$F542,Firm_Info!$C$2:$C$11,"Treated"),1,0))</f>
        <v>1</v>
      </c>
      <c r="H542" s="14">
        <f t="shared" si="17"/>
        <v>1</v>
      </c>
      <c r="I542" s="14">
        <f>IF($F542="","",MOD(ROW()-2,624)-INDEX(Parallel_Trends!$F$5:$F$14,MATCH($A542,Parallel_Trends!$A$5:$A$14,0)))</f>
        <v>269</v>
      </c>
    </row>
    <row r="543" spans="1:9" x14ac:dyDescent="0.45">
      <c r="A543" t="s">
        <v>8</v>
      </c>
      <c r="B543" s="1">
        <f>Raw_Prices!A544</f>
        <v>45719</v>
      </c>
      <c r="C543" s="12">
        <f>Raw_Prices!E544</f>
        <v>655.04999999999995</v>
      </c>
      <c r="D543" s="13">
        <f t="shared" si="16"/>
        <v>-1.9679736605806797E-2</v>
      </c>
      <c r="E543" s="14">
        <f>IF(_xlfn.XLOOKUP($A543,Firm_Info!$A$2:$A$12,Firm_Info!$C$2:$C$12)="Treated",1,IF(_xlfn.XLOOKUP($A543,Firm_Info!$A$2:$A$12,Firm_Info!$C$2:$C$12)="Control",0,""))</f>
        <v>1</v>
      </c>
      <c r="F543" s="14">
        <f>IFERROR(_xlfn.XLOOKUP($A543,Firm_Info!$A$2:$A$11,Firm_Info!$D$2:$D$11),"")</f>
        <v>1</v>
      </c>
      <c r="G543" s="14">
        <f>IF($F543="","",IF($B543&gt;=SUMIFS(Firm_Info!$F$2:$F$11,Firm_Info!$D$2:$D$11,$F543,Firm_Info!$C$2:$C$11,"Treated"),1,0))</f>
        <v>1</v>
      </c>
      <c r="H543" s="14">
        <f t="shared" si="17"/>
        <v>1</v>
      </c>
      <c r="I543" s="14">
        <f>IF($F543="","",MOD(ROW()-2,624)-INDEX(Parallel_Trends!$F$5:$F$14,MATCH($A543,Parallel_Trends!$A$5:$A$14,0)))</f>
        <v>270</v>
      </c>
    </row>
    <row r="544" spans="1:9" x14ac:dyDescent="0.45">
      <c r="A544" t="s">
        <v>8</v>
      </c>
      <c r="B544" s="1">
        <f>Raw_Prices!A545</f>
        <v>45720</v>
      </c>
      <c r="C544" s="12">
        <f>Raw_Prices!E545</f>
        <v>640</v>
      </c>
      <c r="D544" s="13">
        <f t="shared" si="16"/>
        <v>-2.2975345393481339E-2</v>
      </c>
      <c r="E544" s="14">
        <f>IF(_xlfn.XLOOKUP($A544,Firm_Info!$A$2:$A$12,Firm_Info!$C$2:$C$12)="Treated",1,IF(_xlfn.XLOOKUP($A544,Firm_Info!$A$2:$A$12,Firm_Info!$C$2:$C$12)="Control",0,""))</f>
        <v>1</v>
      </c>
      <c r="F544" s="14">
        <f>IFERROR(_xlfn.XLOOKUP($A544,Firm_Info!$A$2:$A$11,Firm_Info!$D$2:$D$11),"")</f>
        <v>1</v>
      </c>
      <c r="G544" s="14">
        <f>IF($F544="","",IF($B544&gt;=SUMIFS(Firm_Info!$F$2:$F$11,Firm_Info!$D$2:$D$11,$F544,Firm_Info!$C$2:$C$11,"Treated"),1,0))</f>
        <v>1</v>
      </c>
      <c r="H544" s="14">
        <f t="shared" si="17"/>
        <v>1</v>
      </c>
      <c r="I544" s="14">
        <f>IF($F544="","",MOD(ROW()-2,624)-INDEX(Parallel_Trends!$F$5:$F$14,MATCH($A544,Parallel_Trends!$A$5:$A$14,0)))</f>
        <v>271</v>
      </c>
    </row>
    <row r="545" spans="1:9" x14ac:dyDescent="0.45">
      <c r="A545" t="s">
        <v>8</v>
      </c>
      <c r="B545" s="1">
        <f>Raw_Prices!A546</f>
        <v>45721</v>
      </c>
      <c r="C545" s="12">
        <f>Raw_Prices!E546</f>
        <v>656.47</v>
      </c>
      <c r="D545" s="13">
        <f t="shared" si="16"/>
        <v>2.5734375000000087E-2</v>
      </c>
      <c r="E545" s="14">
        <f>IF(_xlfn.XLOOKUP($A545,Firm_Info!$A$2:$A$12,Firm_Info!$C$2:$C$12)="Treated",1,IF(_xlfn.XLOOKUP($A545,Firm_Info!$A$2:$A$12,Firm_Info!$C$2:$C$12)="Control",0,""))</f>
        <v>1</v>
      </c>
      <c r="F545" s="14">
        <f>IFERROR(_xlfn.XLOOKUP($A545,Firm_Info!$A$2:$A$11,Firm_Info!$D$2:$D$11),"")</f>
        <v>1</v>
      </c>
      <c r="G545" s="14">
        <f>IF($F545="","",IF($B545&gt;=SUMIFS(Firm_Info!$F$2:$F$11,Firm_Info!$D$2:$D$11,$F545,Firm_Info!$C$2:$C$11,"Treated"),1,0))</f>
        <v>1</v>
      </c>
      <c r="H545" s="14">
        <f t="shared" si="17"/>
        <v>1</v>
      </c>
      <c r="I545" s="14">
        <f>IF($F545="","",MOD(ROW()-2,624)-INDEX(Parallel_Trends!$F$5:$F$14,MATCH($A545,Parallel_Trends!$A$5:$A$14,0)))</f>
        <v>272</v>
      </c>
    </row>
    <row r="546" spans="1:9" x14ac:dyDescent="0.45">
      <c r="A546" t="s">
        <v>8</v>
      </c>
      <c r="B546" s="1">
        <f>Raw_Prices!A547</f>
        <v>45722</v>
      </c>
      <c r="C546" s="12">
        <f>Raw_Prices!E547</f>
        <v>627.92999999999995</v>
      </c>
      <c r="D546" s="13">
        <f t="shared" si="16"/>
        <v>-4.3474949350313152E-2</v>
      </c>
      <c r="E546" s="14">
        <f>IF(_xlfn.XLOOKUP($A546,Firm_Info!$A$2:$A$12,Firm_Info!$C$2:$C$12)="Treated",1,IF(_xlfn.XLOOKUP($A546,Firm_Info!$A$2:$A$12,Firm_Info!$C$2:$C$12)="Control",0,""))</f>
        <v>1</v>
      </c>
      <c r="F546" s="14">
        <f>IFERROR(_xlfn.XLOOKUP($A546,Firm_Info!$A$2:$A$11,Firm_Info!$D$2:$D$11),"")</f>
        <v>1</v>
      </c>
      <c r="G546" s="14">
        <f>IF($F546="","",IF($B546&gt;=SUMIFS(Firm_Info!$F$2:$F$11,Firm_Info!$D$2:$D$11,$F546,Firm_Info!$C$2:$C$11,"Treated"),1,0))</f>
        <v>1</v>
      </c>
      <c r="H546" s="14">
        <f t="shared" si="17"/>
        <v>1</v>
      </c>
      <c r="I546" s="14">
        <f>IF($F546="","",MOD(ROW()-2,624)-INDEX(Parallel_Trends!$F$5:$F$14,MATCH($A546,Parallel_Trends!$A$5:$A$14,0)))</f>
        <v>273</v>
      </c>
    </row>
    <row r="547" spans="1:9" x14ac:dyDescent="0.45">
      <c r="A547" t="s">
        <v>8</v>
      </c>
      <c r="B547" s="1">
        <f>Raw_Prices!A548</f>
        <v>45723</v>
      </c>
      <c r="C547" s="12">
        <f>Raw_Prices!E548</f>
        <v>625.66</v>
      </c>
      <c r="D547" s="13">
        <f t="shared" si="16"/>
        <v>-3.6150526332552335E-3</v>
      </c>
      <c r="E547" s="14">
        <f>IF(_xlfn.XLOOKUP($A547,Firm_Info!$A$2:$A$12,Firm_Info!$C$2:$C$12)="Treated",1,IF(_xlfn.XLOOKUP($A547,Firm_Info!$A$2:$A$12,Firm_Info!$C$2:$C$12)="Control",0,""))</f>
        <v>1</v>
      </c>
      <c r="F547" s="14">
        <f>IFERROR(_xlfn.XLOOKUP($A547,Firm_Info!$A$2:$A$11,Firm_Info!$D$2:$D$11),"")</f>
        <v>1</v>
      </c>
      <c r="G547" s="14">
        <f>IF($F547="","",IF($B547&gt;=SUMIFS(Firm_Info!$F$2:$F$11,Firm_Info!$D$2:$D$11,$F547,Firm_Info!$C$2:$C$11,"Treated"),1,0))</f>
        <v>1</v>
      </c>
      <c r="H547" s="14">
        <f t="shared" si="17"/>
        <v>1</v>
      </c>
      <c r="I547" s="14">
        <f>IF($F547="","",MOD(ROW()-2,624)-INDEX(Parallel_Trends!$F$5:$F$14,MATCH($A547,Parallel_Trends!$A$5:$A$14,0)))</f>
        <v>274</v>
      </c>
    </row>
    <row r="548" spans="1:9" x14ac:dyDescent="0.45">
      <c r="A548" t="s">
        <v>8</v>
      </c>
      <c r="B548" s="1">
        <f>Raw_Prices!A549</f>
        <v>45726</v>
      </c>
      <c r="C548" s="12">
        <f>Raw_Prices!E549</f>
        <v>597.99</v>
      </c>
      <c r="D548" s="13">
        <f t="shared" si="16"/>
        <v>-4.4225298085221909E-2</v>
      </c>
      <c r="E548" s="14">
        <f>IF(_xlfn.XLOOKUP($A548,Firm_Info!$A$2:$A$12,Firm_Info!$C$2:$C$12)="Treated",1,IF(_xlfn.XLOOKUP($A548,Firm_Info!$A$2:$A$12,Firm_Info!$C$2:$C$12)="Control",0,""))</f>
        <v>1</v>
      </c>
      <c r="F548" s="14">
        <f>IFERROR(_xlfn.XLOOKUP($A548,Firm_Info!$A$2:$A$11,Firm_Info!$D$2:$D$11),"")</f>
        <v>1</v>
      </c>
      <c r="G548" s="14">
        <f>IF($F548="","",IF($B548&gt;=SUMIFS(Firm_Info!$F$2:$F$11,Firm_Info!$D$2:$D$11,$F548,Firm_Info!$C$2:$C$11,"Treated"),1,0))</f>
        <v>1</v>
      </c>
      <c r="H548" s="14">
        <f t="shared" si="17"/>
        <v>1</v>
      </c>
      <c r="I548" s="14">
        <f>IF($F548="","",MOD(ROW()-2,624)-INDEX(Parallel_Trends!$F$5:$F$14,MATCH($A548,Parallel_Trends!$A$5:$A$14,0)))</f>
        <v>275</v>
      </c>
    </row>
    <row r="549" spans="1:9" x14ac:dyDescent="0.45">
      <c r="A549" t="s">
        <v>8</v>
      </c>
      <c r="B549" s="1">
        <f>Raw_Prices!A550</f>
        <v>45727</v>
      </c>
      <c r="C549" s="12">
        <f>Raw_Prices!E550</f>
        <v>605.71</v>
      </c>
      <c r="D549" s="13">
        <f t="shared" si="16"/>
        <v>1.2909914881519713E-2</v>
      </c>
      <c r="E549" s="14">
        <f>IF(_xlfn.XLOOKUP($A549,Firm_Info!$A$2:$A$12,Firm_Info!$C$2:$C$12)="Treated",1,IF(_xlfn.XLOOKUP($A549,Firm_Info!$A$2:$A$12,Firm_Info!$C$2:$C$12)="Control",0,""))</f>
        <v>1</v>
      </c>
      <c r="F549" s="14">
        <f>IFERROR(_xlfn.XLOOKUP($A549,Firm_Info!$A$2:$A$11,Firm_Info!$D$2:$D$11),"")</f>
        <v>1</v>
      </c>
      <c r="G549" s="14">
        <f>IF($F549="","",IF($B549&gt;=SUMIFS(Firm_Info!$F$2:$F$11,Firm_Info!$D$2:$D$11,$F549,Firm_Info!$C$2:$C$11,"Treated"),1,0))</f>
        <v>1</v>
      </c>
      <c r="H549" s="14">
        <f t="shared" si="17"/>
        <v>1</v>
      </c>
      <c r="I549" s="14">
        <f>IF($F549="","",MOD(ROW()-2,624)-INDEX(Parallel_Trends!$F$5:$F$14,MATCH($A549,Parallel_Trends!$A$5:$A$14,0)))</f>
        <v>276</v>
      </c>
    </row>
    <row r="550" spans="1:9" x14ac:dyDescent="0.45">
      <c r="A550" t="s">
        <v>8</v>
      </c>
      <c r="B550" s="1">
        <f>Raw_Prices!A551</f>
        <v>45728</v>
      </c>
      <c r="C550" s="12">
        <f>Raw_Prices!E551</f>
        <v>619.55999999999995</v>
      </c>
      <c r="D550" s="13">
        <f t="shared" si="16"/>
        <v>2.2865727823545789E-2</v>
      </c>
      <c r="E550" s="14">
        <f>IF(_xlfn.XLOOKUP($A550,Firm_Info!$A$2:$A$12,Firm_Info!$C$2:$C$12)="Treated",1,IF(_xlfn.XLOOKUP($A550,Firm_Info!$A$2:$A$12,Firm_Info!$C$2:$C$12)="Control",0,""))</f>
        <v>1</v>
      </c>
      <c r="F550" s="14">
        <f>IFERROR(_xlfn.XLOOKUP($A550,Firm_Info!$A$2:$A$11,Firm_Info!$D$2:$D$11),"")</f>
        <v>1</v>
      </c>
      <c r="G550" s="14">
        <f>IF($F550="","",IF($B550&gt;=SUMIFS(Firm_Info!$F$2:$F$11,Firm_Info!$D$2:$D$11,$F550,Firm_Info!$C$2:$C$11,"Treated"),1,0))</f>
        <v>1</v>
      </c>
      <c r="H550" s="14">
        <f t="shared" si="17"/>
        <v>1</v>
      </c>
      <c r="I550" s="14">
        <f>IF($F550="","",MOD(ROW()-2,624)-INDEX(Parallel_Trends!$F$5:$F$14,MATCH($A550,Parallel_Trends!$A$5:$A$14,0)))</f>
        <v>277</v>
      </c>
    </row>
    <row r="551" spans="1:9" x14ac:dyDescent="0.45">
      <c r="A551" t="s">
        <v>8</v>
      </c>
      <c r="B551" s="1">
        <f>Raw_Prices!A552</f>
        <v>45729</v>
      </c>
      <c r="C551" s="12">
        <f>Raw_Prices!E552</f>
        <v>590.64</v>
      </c>
      <c r="D551" s="13">
        <f t="shared" si="16"/>
        <v>-4.6678287817160546E-2</v>
      </c>
      <c r="E551" s="14">
        <f>IF(_xlfn.XLOOKUP($A551,Firm_Info!$A$2:$A$12,Firm_Info!$C$2:$C$12)="Treated",1,IF(_xlfn.XLOOKUP($A551,Firm_Info!$A$2:$A$12,Firm_Info!$C$2:$C$12)="Control",0,""))</f>
        <v>1</v>
      </c>
      <c r="F551" s="14">
        <f>IFERROR(_xlfn.XLOOKUP($A551,Firm_Info!$A$2:$A$11,Firm_Info!$D$2:$D$11),"")</f>
        <v>1</v>
      </c>
      <c r="G551" s="14">
        <f>IF($F551="","",IF($B551&gt;=SUMIFS(Firm_Info!$F$2:$F$11,Firm_Info!$D$2:$D$11,$F551,Firm_Info!$C$2:$C$11,"Treated"),1,0))</f>
        <v>1</v>
      </c>
      <c r="H551" s="14">
        <f t="shared" si="17"/>
        <v>1</v>
      </c>
      <c r="I551" s="14">
        <f>IF($F551="","",MOD(ROW()-2,624)-INDEX(Parallel_Trends!$F$5:$F$14,MATCH($A551,Parallel_Trends!$A$5:$A$14,0)))</f>
        <v>278</v>
      </c>
    </row>
    <row r="552" spans="1:9" x14ac:dyDescent="0.45">
      <c r="A552" t="s">
        <v>8</v>
      </c>
      <c r="B552" s="1">
        <f>Raw_Prices!A553</f>
        <v>45730</v>
      </c>
      <c r="C552" s="12">
        <f>Raw_Prices!E553</f>
        <v>607.6</v>
      </c>
      <c r="D552" s="13">
        <f t="shared" si="16"/>
        <v>2.8714614655289239E-2</v>
      </c>
      <c r="E552" s="14">
        <f>IF(_xlfn.XLOOKUP($A552,Firm_Info!$A$2:$A$12,Firm_Info!$C$2:$C$12)="Treated",1,IF(_xlfn.XLOOKUP($A552,Firm_Info!$A$2:$A$12,Firm_Info!$C$2:$C$12)="Control",0,""))</f>
        <v>1</v>
      </c>
      <c r="F552" s="14">
        <f>IFERROR(_xlfn.XLOOKUP($A552,Firm_Info!$A$2:$A$11,Firm_Info!$D$2:$D$11),"")</f>
        <v>1</v>
      </c>
      <c r="G552" s="14">
        <f>IF($F552="","",IF($B552&gt;=SUMIFS(Firm_Info!$F$2:$F$11,Firm_Info!$D$2:$D$11,$F552,Firm_Info!$C$2:$C$11,"Treated"),1,0))</f>
        <v>1</v>
      </c>
      <c r="H552" s="14">
        <f t="shared" si="17"/>
        <v>1</v>
      </c>
      <c r="I552" s="14">
        <f>IF($F552="","",MOD(ROW()-2,624)-INDEX(Parallel_Trends!$F$5:$F$14,MATCH($A552,Parallel_Trends!$A$5:$A$14,0)))</f>
        <v>279</v>
      </c>
    </row>
    <row r="553" spans="1:9" x14ac:dyDescent="0.45">
      <c r="A553" t="s">
        <v>8</v>
      </c>
      <c r="B553" s="1">
        <f>Raw_Prices!A554</f>
        <v>45733</v>
      </c>
      <c r="C553" s="12">
        <f>Raw_Prices!E554</f>
        <v>604.9</v>
      </c>
      <c r="D553" s="13">
        <f t="shared" si="16"/>
        <v>-4.4437129690586552E-3</v>
      </c>
      <c r="E553" s="14">
        <f>IF(_xlfn.XLOOKUP($A553,Firm_Info!$A$2:$A$12,Firm_Info!$C$2:$C$12)="Treated",1,IF(_xlfn.XLOOKUP($A553,Firm_Info!$A$2:$A$12,Firm_Info!$C$2:$C$12)="Control",0,""))</f>
        <v>1</v>
      </c>
      <c r="F553" s="14">
        <f>IFERROR(_xlfn.XLOOKUP($A553,Firm_Info!$A$2:$A$11,Firm_Info!$D$2:$D$11),"")</f>
        <v>1</v>
      </c>
      <c r="G553" s="14">
        <f>IF($F553="","",IF($B553&gt;=SUMIFS(Firm_Info!$F$2:$F$11,Firm_Info!$D$2:$D$11,$F553,Firm_Info!$C$2:$C$11,"Treated"),1,0))</f>
        <v>1</v>
      </c>
      <c r="H553" s="14">
        <f t="shared" si="17"/>
        <v>1</v>
      </c>
      <c r="I553" s="14">
        <f>IF($F553="","",MOD(ROW()-2,624)-INDEX(Parallel_Trends!$F$5:$F$14,MATCH($A553,Parallel_Trends!$A$5:$A$14,0)))</f>
        <v>280</v>
      </c>
    </row>
    <row r="554" spans="1:9" x14ac:dyDescent="0.45">
      <c r="A554" t="s">
        <v>8</v>
      </c>
      <c r="B554" s="1">
        <f>Raw_Prices!A555</f>
        <v>45734</v>
      </c>
      <c r="C554" s="12">
        <f>Raw_Prices!E555</f>
        <v>582.36</v>
      </c>
      <c r="D554" s="13">
        <f t="shared" si="16"/>
        <v>-3.726235741444861E-2</v>
      </c>
      <c r="E554" s="14">
        <f>IF(_xlfn.XLOOKUP($A554,Firm_Info!$A$2:$A$12,Firm_Info!$C$2:$C$12)="Treated",1,IF(_xlfn.XLOOKUP($A554,Firm_Info!$A$2:$A$12,Firm_Info!$C$2:$C$12)="Control",0,""))</f>
        <v>1</v>
      </c>
      <c r="F554" s="14">
        <f>IFERROR(_xlfn.XLOOKUP($A554,Firm_Info!$A$2:$A$11,Firm_Info!$D$2:$D$11),"")</f>
        <v>1</v>
      </c>
      <c r="G554" s="14">
        <f>IF($F554="","",IF($B554&gt;=SUMIFS(Firm_Info!$F$2:$F$11,Firm_Info!$D$2:$D$11,$F554,Firm_Info!$C$2:$C$11,"Treated"),1,0))</f>
        <v>1</v>
      </c>
      <c r="H554" s="14">
        <f t="shared" si="17"/>
        <v>1</v>
      </c>
      <c r="I554" s="14">
        <f>IF($F554="","",MOD(ROW()-2,624)-INDEX(Parallel_Trends!$F$5:$F$14,MATCH($A554,Parallel_Trends!$A$5:$A$14,0)))</f>
        <v>281</v>
      </c>
    </row>
    <row r="555" spans="1:9" x14ac:dyDescent="0.45">
      <c r="A555" t="s">
        <v>8</v>
      </c>
      <c r="B555" s="1">
        <f>Raw_Prices!A556</f>
        <v>45735</v>
      </c>
      <c r="C555" s="12">
        <f>Raw_Prices!E556</f>
        <v>584.05999999999995</v>
      </c>
      <c r="D555" s="13">
        <f t="shared" si="16"/>
        <v>2.9191565354762528E-3</v>
      </c>
      <c r="E555" s="14">
        <f>IF(_xlfn.XLOOKUP($A555,Firm_Info!$A$2:$A$12,Firm_Info!$C$2:$C$12)="Treated",1,IF(_xlfn.XLOOKUP($A555,Firm_Info!$A$2:$A$12,Firm_Info!$C$2:$C$12)="Control",0,""))</f>
        <v>1</v>
      </c>
      <c r="F555" s="14">
        <f>IFERROR(_xlfn.XLOOKUP($A555,Firm_Info!$A$2:$A$11,Firm_Info!$D$2:$D$11),"")</f>
        <v>1</v>
      </c>
      <c r="G555" s="14">
        <f>IF($F555="","",IF($B555&gt;=SUMIFS(Firm_Info!$F$2:$F$11,Firm_Info!$D$2:$D$11,$F555,Firm_Info!$C$2:$C$11,"Treated"),1,0))</f>
        <v>1</v>
      </c>
      <c r="H555" s="14">
        <f t="shared" si="17"/>
        <v>1</v>
      </c>
      <c r="I555" s="14">
        <f>IF($F555="","",MOD(ROW()-2,624)-INDEX(Parallel_Trends!$F$5:$F$14,MATCH($A555,Parallel_Trends!$A$5:$A$14,0)))</f>
        <v>282</v>
      </c>
    </row>
    <row r="556" spans="1:9" x14ac:dyDescent="0.45">
      <c r="A556" t="s">
        <v>8</v>
      </c>
      <c r="B556" s="1">
        <f>Raw_Prices!A557</f>
        <v>45736</v>
      </c>
      <c r="C556" s="12">
        <f>Raw_Prices!E557</f>
        <v>586</v>
      </c>
      <c r="D556" s="13">
        <f t="shared" si="16"/>
        <v>3.321576550354477E-3</v>
      </c>
      <c r="E556" s="14">
        <f>IF(_xlfn.XLOOKUP($A556,Firm_Info!$A$2:$A$12,Firm_Info!$C$2:$C$12)="Treated",1,IF(_xlfn.XLOOKUP($A556,Firm_Info!$A$2:$A$12,Firm_Info!$C$2:$C$12)="Control",0,""))</f>
        <v>1</v>
      </c>
      <c r="F556" s="14">
        <f>IFERROR(_xlfn.XLOOKUP($A556,Firm_Info!$A$2:$A$11,Firm_Info!$D$2:$D$11),"")</f>
        <v>1</v>
      </c>
      <c r="G556" s="14">
        <f>IF($F556="","",IF($B556&gt;=SUMIFS(Firm_Info!$F$2:$F$11,Firm_Info!$D$2:$D$11,$F556,Firm_Info!$C$2:$C$11,"Treated"),1,0))</f>
        <v>1</v>
      </c>
      <c r="H556" s="14">
        <f t="shared" si="17"/>
        <v>1</v>
      </c>
      <c r="I556" s="14">
        <f>IF($F556="","",MOD(ROW()-2,624)-INDEX(Parallel_Trends!$F$5:$F$14,MATCH($A556,Parallel_Trends!$A$5:$A$14,0)))</f>
        <v>283</v>
      </c>
    </row>
    <row r="557" spans="1:9" x14ac:dyDescent="0.45">
      <c r="A557" t="s">
        <v>8</v>
      </c>
      <c r="B557" s="1">
        <f>Raw_Prices!A558</f>
        <v>45737</v>
      </c>
      <c r="C557" s="12">
        <f>Raw_Prices!E558</f>
        <v>596.25</v>
      </c>
      <c r="D557" s="13">
        <f t="shared" si="16"/>
        <v>1.7491467576791875E-2</v>
      </c>
      <c r="E557" s="14">
        <f>IF(_xlfn.XLOOKUP($A557,Firm_Info!$A$2:$A$12,Firm_Info!$C$2:$C$12)="Treated",1,IF(_xlfn.XLOOKUP($A557,Firm_Info!$A$2:$A$12,Firm_Info!$C$2:$C$12)="Control",0,""))</f>
        <v>1</v>
      </c>
      <c r="F557" s="14">
        <f>IFERROR(_xlfn.XLOOKUP($A557,Firm_Info!$A$2:$A$11,Firm_Info!$D$2:$D$11),"")</f>
        <v>1</v>
      </c>
      <c r="G557" s="14">
        <f>IF($F557="","",IF($B557&gt;=SUMIFS(Firm_Info!$F$2:$F$11,Firm_Info!$D$2:$D$11,$F557,Firm_Info!$C$2:$C$11,"Treated"),1,0))</f>
        <v>1</v>
      </c>
      <c r="H557" s="14">
        <f t="shared" si="17"/>
        <v>1</v>
      </c>
      <c r="I557" s="14">
        <f>IF($F557="","",MOD(ROW()-2,624)-INDEX(Parallel_Trends!$F$5:$F$14,MATCH($A557,Parallel_Trends!$A$5:$A$14,0)))</f>
        <v>284</v>
      </c>
    </row>
    <row r="558" spans="1:9" x14ac:dyDescent="0.45">
      <c r="A558" t="s">
        <v>8</v>
      </c>
      <c r="B558" s="1">
        <f>Raw_Prices!A559</f>
        <v>45740</v>
      </c>
      <c r="C558" s="12">
        <f>Raw_Prices!E559</f>
        <v>618.85</v>
      </c>
      <c r="D558" s="13">
        <f t="shared" si="16"/>
        <v>3.79035639412999E-2</v>
      </c>
      <c r="E558" s="14">
        <f>IF(_xlfn.XLOOKUP($A558,Firm_Info!$A$2:$A$12,Firm_Info!$C$2:$C$12)="Treated",1,IF(_xlfn.XLOOKUP($A558,Firm_Info!$A$2:$A$12,Firm_Info!$C$2:$C$12)="Control",0,""))</f>
        <v>1</v>
      </c>
      <c r="F558" s="14">
        <f>IFERROR(_xlfn.XLOOKUP($A558,Firm_Info!$A$2:$A$11,Firm_Info!$D$2:$D$11),"")</f>
        <v>1</v>
      </c>
      <c r="G558" s="14">
        <f>IF($F558="","",IF($B558&gt;=SUMIFS(Firm_Info!$F$2:$F$11,Firm_Info!$D$2:$D$11,$F558,Firm_Info!$C$2:$C$11,"Treated"),1,0))</f>
        <v>1</v>
      </c>
      <c r="H558" s="14">
        <f t="shared" si="17"/>
        <v>1</v>
      </c>
      <c r="I558" s="14">
        <f>IF($F558="","",MOD(ROW()-2,624)-INDEX(Parallel_Trends!$F$5:$F$14,MATCH($A558,Parallel_Trends!$A$5:$A$14,0)))</f>
        <v>285</v>
      </c>
    </row>
    <row r="559" spans="1:9" x14ac:dyDescent="0.45">
      <c r="A559" t="s">
        <v>8</v>
      </c>
      <c r="B559" s="1">
        <f>Raw_Prices!A560</f>
        <v>45741</v>
      </c>
      <c r="C559" s="12">
        <f>Raw_Prices!E560</f>
        <v>626.30999999999995</v>
      </c>
      <c r="D559" s="13">
        <f t="shared" si="16"/>
        <v>1.2054617435565795E-2</v>
      </c>
      <c r="E559" s="14">
        <f>IF(_xlfn.XLOOKUP($A559,Firm_Info!$A$2:$A$12,Firm_Info!$C$2:$C$12)="Treated",1,IF(_xlfn.XLOOKUP($A559,Firm_Info!$A$2:$A$12,Firm_Info!$C$2:$C$12)="Control",0,""))</f>
        <v>1</v>
      </c>
      <c r="F559" s="14">
        <f>IFERROR(_xlfn.XLOOKUP($A559,Firm_Info!$A$2:$A$11,Firm_Info!$D$2:$D$11),"")</f>
        <v>1</v>
      </c>
      <c r="G559" s="14">
        <f>IF($F559="","",IF($B559&gt;=SUMIFS(Firm_Info!$F$2:$F$11,Firm_Info!$D$2:$D$11,$F559,Firm_Info!$C$2:$C$11,"Treated"),1,0))</f>
        <v>1</v>
      </c>
      <c r="H559" s="14">
        <f t="shared" si="17"/>
        <v>1</v>
      </c>
      <c r="I559" s="14">
        <f>IF($F559="","",MOD(ROW()-2,624)-INDEX(Parallel_Trends!$F$5:$F$14,MATCH($A559,Parallel_Trends!$A$5:$A$14,0)))</f>
        <v>286</v>
      </c>
    </row>
    <row r="560" spans="1:9" x14ac:dyDescent="0.45">
      <c r="A560" t="s">
        <v>8</v>
      </c>
      <c r="B560" s="1">
        <f>Raw_Prices!A561</f>
        <v>45742</v>
      </c>
      <c r="C560" s="12">
        <f>Raw_Prices!E561</f>
        <v>610.98</v>
      </c>
      <c r="D560" s="13">
        <f t="shared" si="16"/>
        <v>-2.4476696843416135E-2</v>
      </c>
      <c r="E560" s="14">
        <f>IF(_xlfn.XLOOKUP($A560,Firm_Info!$A$2:$A$12,Firm_Info!$C$2:$C$12)="Treated",1,IF(_xlfn.XLOOKUP($A560,Firm_Info!$A$2:$A$12,Firm_Info!$C$2:$C$12)="Control",0,""))</f>
        <v>1</v>
      </c>
      <c r="F560" s="14">
        <f>IFERROR(_xlfn.XLOOKUP($A560,Firm_Info!$A$2:$A$11,Firm_Info!$D$2:$D$11),"")</f>
        <v>1</v>
      </c>
      <c r="G560" s="14">
        <f>IF($F560="","",IF($B560&gt;=SUMIFS(Firm_Info!$F$2:$F$11,Firm_Info!$D$2:$D$11,$F560,Firm_Info!$C$2:$C$11,"Treated"),1,0))</f>
        <v>1</v>
      </c>
      <c r="H560" s="14">
        <f t="shared" si="17"/>
        <v>1</v>
      </c>
      <c r="I560" s="14">
        <f>IF($F560="","",MOD(ROW()-2,624)-INDEX(Parallel_Trends!$F$5:$F$14,MATCH($A560,Parallel_Trends!$A$5:$A$14,0)))</f>
        <v>287</v>
      </c>
    </row>
    <row r="561" spans="1:9" x14ac:dyDescent="0.45">
      <c r="A561" t="s">
        <v>8</v>
      </c>
      <c r="B561" s="1">
        <f>Raw_Prices!A562</f>
        <v>45743</v>
      </c>
      <c r="C561" s="12">
        <f>Raw_Prices!E562</f>
        <v>602.58000000000004</v>
      </c>
      <c r="D561" s="13">
        <f t="shared" si="16"/>
        <v>-1.3748404203083542E-2</v>
      </c>
      <c r="E561" s="14">
        <f>IF(_xlfn.XLOOKUP($A561,Firm_Info!$A$2:$A$12,Firm_Info!$C$2:$C$12)="Treated",1,IF(_xlfn.XLOOKUP($A561,Firm_Info!$A$2:$A$12,Firm_Info!$C$2:$C$12)="Control",0,""))</f>
        <v>1</v>
      </c>
      <c r="F561" s="14">
        <f>IFERROR(_xlfn.XLOOKUP($A561,Firm_Info!$A$2:$A$11,Firm_Info!$D$2:$D$11),"")</f>
        <v>1</v>
      </c>
      <c r="G561" s="14">
        <f>IF($F561="","",IF($B561&gt;=SUMIFS(Firm_Info!$F$2:$F$11,Firm_Info!$D$2:$D$11,$F561,Firm_Info!$C$2:$C$11,"Treated"),1,0))</f>
        <v>1</v>
      </c>
      <c r="H561" s="14">
        <f t="shared" si="17"/>
        <v>1</v>
      </c>
      <c r="I561" s="14">
        <f>IF($F561="","",MOD(ROW()-2,624)-INDEX(Parallel_Trends!$F$5:$F$14,MATCH($A561,Parallel_Trends!$A$5:$A$14,0)))</f>
        <v>288</v>
      </c>
    </row>
    <row r="562" spans="1:9" x14ac:dyDescent="0.45">
      <c r="A562" t="s">
        <v>8</v>
      </c>
      <c r="B562" s="1">
        <f>Raw_Prices!A563</f>
        <v>45744</v>
      </c>
      <c r="C562" s="12">
        <f>Raw_Prices!E563</f>
        <v>576.74</v>
      </c>
      <c r="D562" s="13">
        <f t="shared" si="16"/>
        <v>-4.2882272893225881E-2</v>
      </c>
      <c r="E562" s="14">
        <f>IF(_xlfn.XLOOKUP($A562,Firm_Info!$A$2:$A$12,Firm_Info!$C$2:$C$12)="Treated",1,IF(_xlfn.XLOOKUP($A562,Firm_Info!$A$2:$A$12,Firm_Info!$C$2:$C$12)="Control",0,""))</f>
        <v>1</v>
      </c>
      <c r="F562" s="14">
        <f>IFERROR(_xlfn.XLOOKUP($A562,Firm_Info!$A$2:$A$11,Firm_Info!$D$2:$D$11),"")</f>
        <v>1</v>
      </c>
      <c r="G562" s="14">
        <f>IF($F562="","",IF($B562&gt;=SUMIFS(Firm_Info!$F$2:$F$11,Firm_Info!$D$2:$D$11,$F562,Firm_Info!$C$2:$C$11,"Treated"),1,0))</f>
        <v>1</v>
      </c>
      <c r="H562" s="14">
        <f t="shared" si="17"/>
        <v>1</v>
      </c>
      <c r="I562" s="14">
        <f>IF($F562="","",MOD(ROW()-2,624)-INDEX(Parallel_Trends!$F$5:$F$14,MATCH($A562,Parallel_Trends!$A$5:$A$14,0)))</f>
        <v>289</v>
      </c>
    </row>
    <row r="563" spans="1:9" x14ac:dyDescent="0.45">
      <c r="A563" t="s">
        <v>8</v>
      </c>
      <c r="B563" s="1">
        <f>Raw_Prices!A564</f>
        <v>45747</v>
      </c>
      <c r="C563" s="12">
        <f>Raw_Prices!E564</f>
        <v>576.36</v>
      </c>
      <c r="D563" s="13">
        <f t="shared" si="16"/>
        <v>-6.5887574990464159E-4</v>
      </c>
      <c r="E563" s="14">
        <f>IF(_xlfn.XLOOKUP($A563,Firm_Info!$A$2:$A$12,Firm_Info!$C$2:$C$12)="Treated",1,IF(_xlfn.XLOOKUP($A563,Firm_Info!$A$2:$A$12,Firm_Info!$C$2:$C$12)="Control",0,""))</f>
        <v>1</v>
      </c>
      <c r="F563" s="14">
        <f>IFERROR(_xlfn.XLOOKUP($A563,Firm_Info!$A$2:$A$11,Firm_Info!$D$2:$D$11),"")</f>
        <v>1</v>
      </c>
      <c r="G563" s="14">
        <f>IF($F563="","",IF($B563&gt;=SUMIFS(Firm_Info!$F$2:$F$11,Firm_Info!$D$2:$D$11,$F563,Firm_Info!$C$2:$C$11,"Treated"),1,0))</f>
        <v>1</v>
      </c>
      <c r="H563" s="14">
        <f t="shared" si="17"/>
        <v>1</v>
      </c>
      <c r="I563" s="14">
        <f>IF($F563="","",MOD(ROW()-2,624)-INDEX(Parallel_Trends!$F$5:$F$14,MATCH($A563,Parallel_Trends!$A$5:$A$14,0)))</f>
        <v>290</v>
      </c>
    </row>
    <row r="564" spans="1:9" x14ac:dyDescent="0.45">
      <c r="A564" t="s">
        <v>8</v>
      </c>
      <c r="B564" s="1">
        <f>Raw_Prices!A565</f>
        <v>45748</v>
      </c>
      <c r="C564" s="12">
        <f>Raw_Prices!E565</f>
        <v>586</v>
      </c>
      <c r="D564" s="13">
        <f t="shared" si="16"/>
        <v>1.6725657575126673E-2</v>
      </c>
      <c r="E564" s="14">
        <f>IF(_xlfn.XLOOKUP($A564,Firm_Info!$A$2:$A$12,Firm_Info!$C$2:$C$12)="Treated",1,IF(_xlfn.XLOOKUP($A564,Firm_Info!$A$2:$A$12,Firm_Info!$C$2:$C$12)="Control",0,""))</f>
        <v>1</v>
      </c>
      <c r="F564" s="14">
        <f>IFERROR(_xlfn.XLOOKUP($A564,Firm_Info!$A$2:$A$11,Firm_Info!$D$2:$D$11),"")</f>
        <v>1</v>
      </c>
      <c r="G564" s="14">
        <f>IF($F564="","",IF($B564&gt;=SUMIFS(Firm_Info!$F$2:$F$11,Firm_Info!$D$2:$D$11,$F564,Firm_Info!$C$2:$C$11,"Treated"),1,0))</f>
        <v>1</v>
      </c>
      <c r="H564" s="14">
        <f t="shared" si="17"/>
        <v>1</v>
      </c>
      <c r="I564" s="14">
        <f>IF($F564="","",MOD(ROW()-2,624)-INDEX(Parallel_Trends!$F$5:$F$14,MATCH($A564,Parallel_Trends!$A$5:$A$14,0)))</f>
        <v>291</v>
      </c>
    </row>
    <row r="565" spans="1:9" x14ac:dyDescent="0.45">
      <c r="A565" t="s">
        <v>8</v>
      </c>
      <c r="B565" s="1">
        <f>Raw_Prices!A566</f>
        <v>45749</v>
      </c>
      <c r="C565" s="12">
        <f>Raw_Prices!E566</f>
        <v>583.92999999999995</v>
      </c>
      <c r="D565" s="13">
        <f t="shared" si="16"/>
        <v>-3.5324232081912488E-3</v>
      </c>
      <c r="E565" s="14">
        <f>IF(_xlfn.XLOOKUP($A565,Firm_Info!$A$2:$A$12,Firm_Info!$C$2:$C$12)="Treated",1,IF(_xlfn.XLOOKUP($A565,Firm_Info!$A$2:$A$12,Firm_Info!$C$2:$C$12)="Control",0,""))</f>
        <v>1</v>
      </c>
      <c r="F565" s="14">
        <f>IFERROR(_xlfn.XLOOKUP($A565,Firm_Info!$A$2:$A$11,Firm_Info!$D$2:$D$11),"")</f>
        <v>1</v>
      </c>
      <c r="G565" s="14">
        <f>IF($F565="","",IF($B565&gt;=SUMIFS(Firm_Info!$F$2:$F$11,Firm_Info!$D$2:$D$11,$F565,Firm_Info!$C$2:$C$11,"Treated"),1,0))</f>
        <v>1</v>
      </c>
      <c r="H565" s="14">
        <f t="shared" si="17"/>
        <v>1</v>
      </c>
      <c r="I565" s="14">
        <f>IF($F565="","",MOD(ROW()-2,624)-INDEX(Parallel_Trends!$F$5:$F$14,MATCH($A565,Parallel_Trends!$A$5:$A$14,0)))</f>
        <v>292</v>
      </c>
    </row>
    <row r="566" spans="1:9" x14ac:dyDescent="0.45">
      <c r="A566" t="s">
        <v>8</v>
      </c>
      <c r="B566" s="1">
        <f>Raw_Prices!A567</f>
        <v>45750</v>
      </c>
      <c r="C566" s="12">
        <f>Raw_Prices!E567</f>
        <v>531.62</v>
      </c>
      <c r="D566" s="13">
        <f t="shared" si="16"/>
        <v>-8.9582655455277105E-2</v>
      </c>
      <c r="E566" s="14">
        <f>IF(_xlfn.XLOOKUP($A566,Firm_Info!$A$2:$A$12,Firm_Info!$C$2:$C$12)="Treated",1,IF(_xlfn.XLOOKUP($A566,Firm_Info!$A$2:$A$12,Firm_Info!$C$2:$C$12)="Control",0,""))</f>
        <v>1</v>
      </c>
      <c r="F566" s="14">
        <f>IFERROR(_xlfn.XLOOKUP($A566,Firm_Info!$A$2:$A$11,Firm_Info!$D$2:$D$11),"")</f>
        <v>1</v>
      </c>
      <c r="G566" s="14">
        <f>IF($F566="","",IF($B566&gt;=SUMIFS(Firm_Info!$F$2:$F$11,Firm_Info!$D$2:$D$11,$F566,Firm_Info!$C$2:$C$11,"Treated"),1,0))</f>
        <v>1</v>
      </c>
      <c r="H566" s="14">
        <f t="shared" si="17"/>
        <v>1</v>
      </c>
      <c r="I566" s="14">
        <f>IF($F566="","",MOD(ROW()-2,624)-INDEX(Parallel_Trends!$F$5:$F$14,MATCH($A566,Parallel_Trends!$A$5:$A$14,0)))</f>
        <v>293</v>
      </c>
    </row>
    <row r="567" spans="1:9" x14ac:dyDescent="0.45">
      <c r="A567" t="s">
        <v>8</v>
      </c>
      <c r="B567" s="1">
        <f>Raw_Prices!A568</f>
        <v>45751</v>
      </c>
      <c r="C567" s="12">
        <f>Raw_Prices!E568</f>
        <v>504.73</v>
      </c>
      <c r="D567" s="13">
        <f t="shared" si="16"/>
        <v>-5.0581242240698265E-2</v>
      </c>
      <c r="E567" s="14">
        <f>IF(_xlfn.XLOOKUP($A567,Firm_Info!$A$2:$A$12,Firm_Info!$C$2:$C$12)="Treated",1,IF(_xlfn.XLOOKUP($A567,Firm_Info!$A$2:$A$12,Firm_Info!$C$2:$C$12)="Control",0,""))</f>
        <v>1</v>
      </c>
      <c r="F567" s="14">
        <f>IFERROR(_xlfn.XLOOKUP($A567,Firm_Info!$A$2:$A$11,Firm_Info!$D$2:$D$11),"")</f>
        <v>1</v>
      </c>
      <c r="G567" s="14">
        <f>IF($F567="","",IF($B567&gt;=SUMIFS(Firm_Info!$F$2:$F$11,Firm_Info!$D$2:$D$11,$F567,Firm_Info!$C$2:$C$11,"Treated"),1,0))</f>
        <v>1</v>
      </c>
      <c r="H567" s="14">
        <f t="shared" si="17"/>
        <v>1</v>
      </c>
      <c r="I567" s="14">
        <f>IF($F567="","",MOD(ROW()-2,624)-INDEX(Parallel_Trends!$F$5:$F$14,MATCH($A567,Parallel_Trends!$A$5:$A$14,0)))</f>
        <v>294</v>
      </c>
    </row>
    <row r="568" spans="1:9" x14ac:dyDescent="0.45">
      <c r="A568" t="s">
        <v>8</v>
      </c>
      <c r="B568" s="1">
        <f>Raw_Prices!A569</f>
        <v>45754</v>
      </c>
      <c r="C568" s="12">
        <f>Raw_Prices!E569</f>
        <v>516.25</v>
      </c>
      <c r="D568" s="13">
        <f t="shared" si="16"/>
        <v>2.2824084163810321E-2</v>
      </c>
      <c r="E568" s="14">
        <f>IF(_xlfn.XLOOKUP($A568,Firm_Info!$A$2:$A$12,Firm_Info!$C$2:$C$12)="Treated",1,IF(_xlfn.XLOOKUP($A568,Firm_Info!$A$2:$A$12,Firm_Info!$C$2:$C$12)="Control",0,""))</f>
        <v>1</v>
      </c>
      <c r="F568" s="14">
        <f>IFERROR(_xlfn.XLOOKUP($A568,Firm_Info!$A$2:$A$11,Firm_Info!$D$2:$D$11),"")</f>
        <v>1</v>
      </c>
      <c r="G568" s="14">
        <f>IF($F568="","",IF($B568&gt;=SUMIFS(Firm_Info!$F$2:$F$11,Firm_Info!$D$2:$D$11,$F568,Firm_Info!$C$2:$C$11,"Treated"),1,0))</f>
        <v>1</v>
      </c>
      <c r="H568" s="14">
        <f t="shared" si="17"/>
        <v>1</v>
      </c>
      <c r="I568" s="14">
        <f>IF($F568="","",MOD(ROW()-2,624)-INDEX(Parallel_Trends!$F$5:$F$14,MATCH($A568,Parallel_Trends!$A$5:$A$14,0)))</f>
        <v>295</v>
      </c>
    </row>
    <row r="569" spans="1:9" x14ac:dyDescent="0.45">
      <c r="A569" t="s">
        <v>8</v>
      </c>
      <c r="B569" s="1">
        <f>Raw_Prices!A570</f>
        <v>45755</v>
      </c>
      <c r="C569" s="12">
        <f>Raw_Prices!E570</f>
        <v>510.45</v>
      </c>
      <c r="D569" s="13">
        <f t="shared" si="16"/>
        <v>-1.1234866828087164E-2</v>
      </c>
      <c r="E569" s="14">
        <f>IF(_xlfn.XLOOKUP($A569,Firm_Info!$A$2:$A$12,Firm_Info!$C$2:$C$12)="Treated",1,IF(_xlfn.XLOOKUP($A569,Firm_Info!$A$2:$A$12,Firm_Info!$C$2:$C$12)="Control",0,""))</f>
        <v>1</v>
      </c>
      <c r="F569" s="14">
        <f>IFERROR(_xlfn.XLOOKUP($A569,Firm_Info!$A$2:$A$11,Firm_Info!$D$2:$D$11),"")</f>
        <v>1</v>
      </c>
      <c r="G569" s="14">
        <f>IF($F569="","",IF($B569&gt;=SUMIFS(Firm_Info!$F$2:$F$11,Firm_Info!$D$2:$D$11,$F569,Firm_Info!$C$2:$C$11,"Treated"),1,0))</f>
        <v>1</v>
      </c>
      <c r="H569" s="14">
        <f t="shared" si="17"/>
        <v>1</v>
      </c>
      <c r="I569" s="14">
        <f>IF($F569="","",MOD(ROW()-2,624)-INDEX(Parallel_Trends!$F$5:$F$14,MATCH($A569,Parallel_Trends!$A$5:$A$14,0)))</f>
        <v>296</v>
      </c>
    </row>
    <row r="570" spans="1:9" x14ac:dyDescent="0.45">
      <c r="A570" t="s">
        <v>8</v>
      </c>
      <c r="B570" s="1">
        <f>Raw_Prices!A571</f>
        <v>45756</v>
      </c>
      <c r="C570" s="12">
        <f>Raw_Prices!E571</f>
        <v>585.77</v>
      </c>
      <c r="D570" s="13">
        <f t="shared" si="16"/>
        <v>0.14755607797041814</v>
      </c>
      <c r="E570" s="14">
        <f>IF(_xlfn.XLOOKUP($A570,Firm_Info!$A$2:$A$12,Firm_Info!$C$2:$C$12)="Treated",1,IF(_xlfn.XLOOKUP($A570,Firm_Info!$A$2:$A$12,Firm_Info!$C$2:$C$12)="Control",0,""))</f>
        <v>1</v>
      </c>
      <c r="F570" s="14">
        <f>IFERROR(_xlfn.XLOOKUP($A570,Firm_Info!$A$2:$A$11,Firm_Info!$D$2:$D$11),"")</f>
        <v>1</v>
      </c>
      <c r="G570" s="14">
        <f>IF($F570="","",IF($B570&gt;=SUMIFS(Firm_Info!$F$2:$F$11,Firm_Info!$D$2:$D$11,$F570,Firm_Info!$C$2:$C$11,"Treated"),1,0))</f>
        <v>1</v>
      </c>
      <c r="H570" s="14">
        <f t="shared" si="17"/>
        <v>1</v>
      </c>
      <c r="I570" s="14">
        <f>IF($F570="","",MOD(ROW()-2,624)-INDEX(Parallel_Trends!$F$5:$F$14,MATCH($A570,Parallel_Trends!$A$5:$A$14,0)))</f>
        <v>297</v>
      </c>
    </row>
    <row r="571" spans="1:9" x14ac:dyDescent="0.45">
      <c r="A571" t="s">
        <v>8</v>
      </c>
      <c r="B571" s="1">
        <f>Raw_Prices!A572</f>
        <v>45757</v>
      </c>
      <c r="C571" s="12">
        <f>Raw_Prices!E572</f>
        <v>546.29</v>
      </c>
      <c r="D571" s="13">
        <f t="shared" si="16"/>
        <v>-6.7398466975092663E-2</v>
      </c>
      <c r="E571" s="14">
        <f>IF(_xlfn.XLOOKUP($A571,Firm_Info!$A$2:$A$12,Firm_Info!$C$2:$C$12)="Treated",1,IF(_xlfn.XLOOKUP($A571,Firm_Info!$A$2:$A$12,Firm_Info!$C$2:$C$12)="Control",0,""))</f>
        <v>1</v>
      </c>
      <c r="F571" s="14">
        <f>IFERROR(_xlfn.XLOOKUP($A571,Firm_Info!$A$2:$A$11,Firm_Info!$D$2:$D$11),"")</f>
        <v>1</v>
      </c>
      <c r="G571" s="14">
        <f>IF($F571="","",IF($B571&gt;=SUMIFS(Firm_Info!$F$2:$F$11,Firm_Info!$D$2:$D$11,$F571,Firm_Info!$C$2:$C$11,"Treated"),1,0))</f>
        <v>1</v>
      </c>
      <c r="H571" s="14">
        <f t="shared" si="17"/>
        <v>1</v>
      </c>
      <c r="I571" s="14">
        <f>IF($F571="","",MOD(ROW()-2,624)-INDEX(Parallel_Trends!$F$5:$F$14,MATCH($A571,Parallel_Trends!$A$5:$A$14,0)))</f>
        <v>298</v>
      </c>
    </row>
    <row r="572" spans="1:9" x14ac:dyDescent="0.45">
      <c r="A572" t="s">
        <v>8</v>
      </c>
      <c r="B572" s="1">
        <f>Raw_Prices!A573</f>
        <v>45758</v>
      </c>
      <c r="C572" s="12">
        <f>Raw_Prices!E573</f>
        <v>543.57000000000005</v>
      </c>
      <c r="D572" s="13">
        <f t="shared" si="16"/>
        <v>-4.9790404363980745E-3</v>
      </c>
      <c r="E572" s="14">
        <f>IF(_xlfn.XLOOKUP($A572,Firm_Info!$A$2:$A$12,Firm_Info!$C$2:$C$12)="Treated",1,IF(_xlfn.XLOOKUP($A572,Firm_Info!$A$2:$A$12,Firm_Info!$C$2:$C$12)="Control",0,""))</f>
        <v>1</v>
      </c>
      <c r="F572" s="14">
        <f>IFERROR(_xlfn.XLOOKUP($A572,Firm_Info!$A$2:$A$11,Firm_Info!$D$2:$D$11),"")</f>
        <v>1</v>
      </c>
      <c r="G572" s="14">
        <f>IF($F572="","",IF($B572&gt;=SUMIFS(Firm_Info!$F$2:$F$11,Firm_Info!$D$2:$D$11,$F572,Firm_Info!$C$2:$C$11,"Treated"),1,0))</f>
        <v>1</v>
      </c>
      <c r="H572" s="14">
        <f t="shared" si="17"/>
        <v>1</v>
      </c>
      <c r="I572" s="14">
        <f>IF($F572="","",MOD(ROW()-2,624)-INDEX(Parallel_Trends!$F$5:$F$14,MATCH($A572,Parallel_Trends!$A$5:$A$14,0)))</f>
        <v>299</v>
      </c>
    </row>
    <row r="573" spans="1:9" x14ac:dyDescent="0.45">
      <c r="A573" t="s">
        <v>8</v>
      </c>
      <c r="B573" s="1">
        <f>Raw_Prices!A574</f>
        <v>45761</v>
      </c>
      <c r="C573" s="12">
        <f>Raw_Prices!E574</f>
        <v>531.48</v>
      </c>
      <c r="D573" s="13">
        <f t="shared" si="16"/>
        <v>-2.2241845576466801E-2</v>
      </c>
      <c r="E573" s="14">
        <f>IF(_xlfn.XLOOKUP($A573,Firm_Info!$A$2:$A$12,Firm_Info!$C$2:$C$12)="Treated",1,IF(_xlfn.XLOOKUP($A573,Firm_Info!$A$2:$A$12,Firm_Info!$C$2:$C$12)="Control",0,""))</f>
        <v>1</v>
      </c>
      <c r="F573" s="14">
        <f>IFERROR(_xlfn.XLOOKUP($A573,Firm_Info!$A$2:$A$11,Firm_Info!$D$2:$D$11),"")</f>
        <v>1</v>
      </c>
      <c r="G573" s="14">
        <f>IF($F573="","",IF($B573&gt;=SUMIFS(Firm_Info!$F$2:$F$11,Firm_Info!$D$2:$D$11,$F573,Firm_Info!$C$2:$C$11,"Treated"),1,0))</f>
        <v>1</v>
      </c>
      <c r="H573" s="14">
        <f t="shared" si="17"/>
        <v>1</v>
      </c>
      <c r="I573" s="14">
        <f>IF($F573="","",MOD(ROW()-2,624)-INDEX(Parallel_Trends!$F$5:$F$14,MATCH($A573,Parallel_Trends!$A$5:$A$14,0)))</f>
        <v>300</v>
      </c>
    </row>
    <row r="574" spans="1:9" x14ac:dyDescent="0.45">
      <c r="A574" t="s">
        <v>8</v>
      </c>
      <c r="B574" s="1">
        <f>Raw_Prices!A575</f>
        <v>45762</v>
      </c>
      <c r="C574" s="12">
        <f>Raw_Prices!E575</f>
        <v>521.52</v>
      </c>
      <c r="D574" s="13">
        <f t="shared" si="16"/>
        <v>-1.8740121923684905E-2</v>
      </c>
      <c r="E574" s="14">
        <f>IF(_xlfn.XLOOKUP($A574,Firm_Info!$A$2:$A$12,Firm_Info!$C$2:$C$12)="Treated",1,IF(_xlfn.XLOOKUP($A574,Firm_Info!$A$2:$A$12,Firm_Info!$C$2:$C$12)="Control",0,""))</f>
        <v>1</v>
      </c>
      <c r="F574" s="14">
        <f>IFERROR(_xlfn.XLOOKUP($A574,Firm_Info!$A$2:$A$11,Firm_Info!$D$2:$D$11),"")</f>
        <v>1</v>
      </c>
      <c r="G574" s="14">
        <f>IF($F574="","",IF($B574&gt;=SUMIFS(Firm_Info!$F$2:$F$11,Firm_Info!$D$2:$D$11,$F574,Firm_Info!$C$2:$C$11,"Treated"),1,0))</f>
        <v>1</v>
      </c>
      <c r="H574" s="14">
        <f t="shared" si="17"/>
        <v>1</v>
      </c>
      <c r="I574" s="14">
        <f>IF($F574="","",MOD(ROW()-2,624)-INDEX(Parallel_Trends!$F$5:$F$14,MATCH($A574,Parallel_Trends!$A$5:$A$14,0)))</f>
        <v>301</v>
      </c>
    </row>
    <row r="575" spans="1:9" x14ac:dyDescent="0.45">
      <c r="A575" t="s">
        <v>8</v>
      </c>
      <c r="B575" s="1">
        <f>Raw_Prices!A576</f>
        <v>45763</v>
      </c>
      <c r="C575" s="12">
        <f>Raw_Prices!E576</f>
        <v>502.31</v>
      </c>
      <c r="D575" s="13">
        <f t="shared" si="16"/>
        <v>-3.6834637214296584E-2</v>
      </c>
      <c r="E575" s="14">
        <f>IF(_xlfn.XLOOKUP($A575,Firm_Info!$A$2:$A$12,Firm_Info!$C$2:$C$12)="Treated",1,IF(_xlfn.XLOOKUP($A575,Firm_Info!$A$2:$A$12,Firm_Info!$C$2:$C$12)="Control",0,""))</f>
        <v>1</v>
      </c>
      <c r="F575" s="14">
        <f>IFERROR(_xlfn.XLOOKUP($A575,Firm_Info!$A$2:$A$11,Firm_Info!$D$2:$D$11),"")</f>
        <v>1</v>
      </c>
      <c r="G575" s="14">
        <f>IF($F575="","",IF($B575&gt;=SUMIFS(Firm_Info!$F$2:$F$11,Firm_Info!$D$2:$D$11,$F575,Firm_Info!$C$2:$C$11,"Treated"),1,0))</f>
        <v>1</v>
      </c>
      <c r="H575" s="14">
        <f t="shared" si="17"/>
        <v>1</v>
      </c>
      <c r="I575" s="14">
        <f>IF($F575="","",MOD(ROW()-2,624)-INDEX(Parallel_Trends!$F$5:$F$14,MATCH($A575,Parallel_Trends!$A$5:$A$14,0)))</f>
        <v>302</v>
      </c>
    </row>
    <row r="576" spans="1:9" x14ac:dyDescent="0.45">
      <c r="A576" t="s">
        <v>8</v>
      </c>
      <c r="B576" s="1">
        <f>Raw_Prices!A577</f>
        <v>45764</v>
      </c>
      <c r="C576" s="12">
        <f>Raw_Prices!E577</f>
        <v>501.48</v>
      </c>
      <c r="D576" s="13">
        <f t="shared" si="16"/>
        <v>-1.6523660687622899E-3</v>
      </c>
      <c r="E576" s="14">
        <f>IF(_xlfn.XLOOKUP($A576,Firm_Info!$A$2:$A$12,Firm_Info!$C$2:$C$12)="Treated",1,IF(_xlfn.XLOOKUP($A576,Firm_Info!$A$2:$A$12,Firm_Info!$C$2:$C$12)="Control",0,""))</f>
        <v>1</v>
      </c>
      <c r="F576" s="14">
        <f>IFERROR(_xlfn.XLOOKUP($A576,Firm_Info!$A$2:$A$11,Firm_Info!$D$2:$D$11),"")</f>
        <v>1</v>
      </c>
      <c r="G576" s="14">
        <f>IF($F576="","",IF($B576&gt;=SUMIFS(Firm_Info!$F$2:$F$11,Firm_Info!$D$2:$D$11,$F576,Firm_Info!$C$2:$C$11,"Treated"),1,0))</f>
        <v>1</v>
      </c>
      <c r="H576" s="14">
        <f t="shared" si="17"/>
        <v>1</v>
      </c>
      <c r="I576" s="14">
        <f>IF($F576="","",MOD(ROW()-2,624)-INDEX(Parallel_Trends!$F$5:$F$14,MATCH($A576,Parallel_Trends!$A$5:$A$14,0)))</f>
        <v>303</v>
      </c>
    </row>
    <row r="577" spans="1:9" x14ac:dyDescent="0.45">
      <c r="A577" t="s">
        <v>8</v>
      </c>
      <c r="B577" s="1">
        <f>Raw_Prices!A578</f>
        <v>45768</v>
      </c>
      <c r="C577" s="12">
        <f>Raw_Prices!E578</f>
        <v>484.66</v>
      </c>
      <c r="D577" s="13">
        <f t="shared" si="16"/>
        <v>-3.3540719470367741E-2</v>
      </c>
      <c r="E577" s="14">
        <f>IF(_xlfn.XLOOKUP($A577,Firm_Info!$A$2:$A$12,Firm_Info!$C$2:$C$12)="Treated",1,IF(_xlfn.XLOOKUP($A577,Firm_Info!$A$2:$A$12,Firm_Info!$C$2:$C$12)="Control",0,""))</f>
        <v>1</v>
      </c>
      <c r="F577" s="14">
        <f>IFERROR(_xlfn.XLOOKUP($A577,Firm_Info!$A$2:$A$11,Firm_Info!$D$2:$D$11),"")</f>
        <v>1</v>
      </c>
      <c r="G577" s="14">
        <f>IF($F577="","",IF($B577&gt;=SUMIFS(Firm_Info!$F$2:$F$11,Firm_Info!$D$2:$D$11,$F577,Firm_Info!$C$2:$C$11,"Treated"),1,0))</f>
        <v>1</v>
      </c>
      <c r="H577" s="14">
        <f t="shared" si="17"/>
        <v>1</v>
      </c>
      <c r="I577" s="14">
        <f>IF($F577="","",MOD(ROW()-2,624)-INDEX(Parallel_Trends!$F$5:$F$14,MATCH($A577,Parallel_Trends!$A$5:$A$14,0)))</f>
        <v>304</v>
      </c>
    </row>
    <row r="578" spans="1:9" x14ac:dyDescent="0.45">
      <c r="A578" t="s">
        <v>8</v>
      </c>
      <c r="B578" s="1">
        <f>Raw_Prices!A579</f>
        <v>45769</v>
      </c>
      <c r="C578" s="12">
        <f>Raw_Prices!E579</f>
        <v>500.28</v>
      </c>
      <c r="D578" s="13">
        <f t="shared" si="16"/>
        <v>3.2228778937811953E-2</v>
      </c>
      <c r="E578" s="14">
        <f>IF(_xlfn.XLOOKUP($A578,Firm_Info!$A$2:$A$12,Firm_Info!$C$2:$C$12)="Treated",1,IF(_xlfn.XLOOKUP($A578,Firm_Info!$A$2:$A$12,Firm_Info!$C$2:$C$12)="Control",0,""))</f>
        <v>1</v>
      </c>
      <c r="F578" s="14">
        <f>IFERROR(_xlfn.XLOOKUP($A578,Firm_Info!$A$2:$A$11,Firm_Info!$D$2:$D$11),"")</f>
        <v>1</v>
      </c>
      <c r="G578" s="14">
        <f>IF($F578="","",IF($B578&gt;=SUMIFS(Firm_Info!$F$2:$F$11,Firm_Info!$D$2:$D$11,$F578,Firm_Info!$C$2:$C$11,"Treated"),1,0))</f>
        <v>1</v>
      </c>
      <c r="H578" s="14">
        <f t="shared" si="17"/>
        <v>1</v>
      </c>
      <c r="I578" s="14">
        <f>IF($F578="","",MOD(ROW()-2,624)-INDEX(Parallel_Trends!$F$5:$F$14,MATCH($A578,Parallel_Trends!$A$5:$A$14,0)))</f>
        <v>305</v>
      </c>
    </row>
    <row r="579" spans="1:9" x14ac:dyDescent="0.45">
      <c r="A579" t="s">
        <v>8</v>
      </c>
      <c r="B579" s="1">
        <f>Raw_Prices!A580</f>
        <v>45770</v>
      </c>
      <c r="C579" s="12">
        <f>Raw_Prices!E580</f>
        <v>520.27</v>
      </c>
      <c r="D579" s="13">
        <f t="shared" si="16"/>
        <v>3.9957623730710878E-2</v>
      </c>
      <c r="E579" s="14">
        <f>IF(_xlfn.XLOOKUP($A579,Firm_Info!$A$2:$A$12,Firm_Info!$C$2:$C$12)="Treated",1,IF(_xlfn.XLOOKUP($A579,Firm_Info!$A$2:$A$12,Firm_Info!$C$2:$C$12)="Control",0,""))</f>
        <v>1</v>
      </c>
      <c r="F579" s="14">
        <f>IFERROR(_xlfn.XLOOKUP($A579,Firm_Info!$A$2:$A$11,Firm_Info!$D$2:$D$11),"")</f>
        <v>1</v>
      </c>
      <c r="G579" s="14">
        <f>IF($F579="","",IF($B579&gt;=SUMIFS(Firm_Info!$F$2:$F$11,Firm_Info!$D$2:$D$11,$F579,Firm_Info!$C$2:$C$11,"Treated"),1,0))</f>
        <v>1</v>
      </c>
      <c r="H579" s="14">
        <f t="shared" si="17"/>
        <v>1</v>
      </c>
      <c r="I579" s="14">
        <f>IF($F579="","",MOD(ROW()-2,624)-INDEX(Parallel_Trends!$F$5:$F$14,MATCH($A579,Parallel_Trends!$A$5:$A$14,0)))</f>
        <v>306</v>
      </c>
    </row>
    <row r="580" spans="1:9" x14ac:dyDescent="0.45">
      <c r="A580" t="s">
        <v>8</v>
      </c>
      <c r="B580" s="1">
        <f>Raw_Prices!A581</f>
        <v>45771</v>
      </c>
      <c r="C580" s="12">
        <f>Raw_Prices!E581</f>
        <v>533.15</v>
      </c>
      <c r="D580" s="13">
        <f t="shared" ref="D580:D625" si="18">C580/C579-1</f>
        <v>2.4756376496819055E-2</v>
      </c>
      <c r="E580" s="14">
        <f>IF(_xlfn.XLOOKUP($A580,Firm_Info!$A$2:$A$12,Firm_Info!$C$2:$C$12)="Treated",1,IF(_xlfn.XLOOKUP($A580,Firm_Info!$A$2:$A$12,Firm_Info!$C$2:$C$12)="Control",0,""))</f>
        <v>1</v>
      </c>
      <c r="F580" s="14">
        <f>IFERROR(_xlfn.XLOOKUP($A580,Firm_Info!$A$2:$A$11,Firm_Info!$D$2:$D$11),"")</f>
        <v>1</v>
      </c>
      <c r="G580" s="14">
        <f>IF($F580="","",IF($B580&gt;=SUMIFS(Firm_Info!$F$2:$F$11,Firm_Info!$D$2:$D$11,$F580,Firm_Info!$C$2:$C$11,"Treated"),1,0))</f>
        <v>1</v>
      </c>
      <c r="H580" s="14">
        <f t="shared" ref="H580:H625" si="19">IF($F580="","",$E580*$G580)</f>
        <v>1</v>
      </c>
      <c r="I580" s="14">
        <f>IF($F580="","",MOD(ROW()-2,624)-INDEX(Parallel_Trends!$F$5:$F$14,MATCH($A580,Parallel_Trends!$A$5:$A$14,0)))</f>
        <v>307</v>
      </c>
    </row>
    <row r="581" spans="1:9" x14ac:dyDescent="0.45">
      <c r="A581" t="s">
        <v>8</v>
      </c>
      <c r="B581" s="1">
        <f>Raw_Prices!A582</f>
        <v>45772</v>
      </c>
      <c r="C581" s="12">
        <f>Raw_Prices!E582</f>
        <v>547.27</v>
      </c>
      <c r="D581" s="13">
        <f t="shared" si="18"/>
        <v>2.6484103910719314E-2</v>
      </c>
      <c r="E581" s="14">
        <f>IF(_xlfn.XLOOKUP($A581,Firm_Info!$A$2:$A$12,Firm_Info!$C$2:$C$12)="Treated",1,IF(_xlfn.XLOOKUP($A581,Firm_Info!$A$2:$A$12,Firm_Info!$C$2:$C$12)="Control",0,""))</f>
        <v>1</v>
      </c>
      <c r="F581" s="14">
        <f>IFERROR(_xlfn.XLOOKUP($A581,Firm_Info!$A$2:$A$11,Firm_Info!$D$2:$D$11),"")</f>
        <v>1</v>
      </c>
      <c r="G581" s="14">
        <f>IF($F581="","",IF($B581&gt;=SUMIFS(Firm_Info!$F$2:$F$11,Firm_Info!$D$2:$D$11,$F581,Firm_Info!$C$2:$C$11,"Treated"),1,0))</f>
        <v>1</v>
      </c>
      <c r="H581" s="14">
        <f t="shared" si="19"/>
        <v>1</v>
      </c>
      <c r="I581" s="14">
        <f>IF($F581="","",MOD(ROW()-2,624)-INDEX(Parallel_Trends!$F$5:$F$14,MATCH($A581,Parallel_Trends!$A$5:$A$14,0)))</f>
        <v>308</v>
      </c>
    </row>
    <row r="582" spans="1:9" x14ac:dyDescent="0.45">
      <c r="A582" t="s">
        <v>8</v>
      </c>
      <c r="B582" s="1">
        <f>Raw_Prices!A583</f>
        <v>45775</v>
      </c>
      <c r="C582" s="12">
        <f>Raw_Prices!E583</f>
        <v>549.74</v>
      </c>
      <c r="D582" s="13">
        <f t="shared" si="18"/>
        <v>4.5133115281306146E-3</v>
      </c>
      <c r="E582" s="14">
        <f>IF(_xlfn.XLOOKUP($A582,Firm_Info!$A$2:$A$12,Firm_Info!$C$2:$C$12)="Treated",1,IF(_xlfn.XLOOKUP($A582,Firm_Info!$A$2:$A$12,Firm_Info!$C$2:$C$12)="Control",0,""))</f>
        <v>1</v>
      </c>
      <c r="F582" s="14">
        <f>IFERROR(_xlfn.XLOOKUP($A582,Firm_Info!$A$2:$A$11,Firm_Info!$D$2:$D$11),"")</f>
        <v>1</v>
      </c>
      <c r="G582" s="14">
        <f>IF($F582="","",IF($B582&gt;=SUMIFS(Firm_Info!$F$2:$F$11,Firm_Info!$D$2:$D$11,$F582,Firm_Info!$C$2:$C$11,"Treated"),1,0))</f>
        <v>1</v>
      </c>
      <c r="H582" s="14">
        <f t="shared" si="19"/>
        <v>1</v>
      </c>
      <c r="I582" s="14">
        <f>IF($F582="","",MOD(ROW()-2,624)-INDEX(Parallel_Trends!$F$5:$F$14,MATCH($A582,Parallel_Trends!$A$5:$A$14,0)))</f>
        <v>309</v>
      </c>
    </row>
    <row r="583" spans="1:9" x14ac:dyDescent="0.45">
      <c r="A583" t="s">
        <v>8</v>
      </c>
      <c r="B583" s="1">
        <f>Raw_Prices!A584</f>
        <v>45776</v>
      </c>
      <c r="C583" s="12">
        <f>Raw_Prices!E584</f>
        <v>554.44000000000005</v>
      </c>
      <c r="D583" s="13">
        <f t="shared" si="18"/>
        <v>8.5494961254410917E-3</v>
      </c>
      <c r="E583" s="14">
        <f>IF(_xlfn.XLOOKUP($A583,Firm_Info!$A$2:$A$12,Firm_Info!$C$2:$C$12)="Treated",1,IF(_xlfn.XLOOKUP($A583,Firm_Info!$A$2:$A$12,Firm_Info!$C$2:$C$12)="Control",0,""))</f>
        <v>1</v>
      </c>
      <c r="F583" s="14">
        <f>IFERROR(_xlfn.XLOOKUP($A583,Firm_Info!$A$2:$A$11,Firm_Info!$D$2:$D$11),"")</f>
        <v>1</v>
      </c>
      <c r="G583" s="14">
        <f>IF($F583="","",IF($B583&gt;=SUMIFS(Firm_Info!$F$2:$F$11,Firm_Info!$D$2:$D$11,$F583,Firm_Info!$C$2:$C$11,"Treated"),1,0))</f>
        <v>1</v>
      </c>
      <c r="H583" s="14">
        <f t="shared" si="19"/>
        <v>1</v>
      </c>
      <c r="I583" s="14">
        <f>IF($F583="","",MOD(ROW()-2,624)-INDEX(Parallel_Trends!$F$5:$F$14,MATCH($A583,Parallel_Trends!$A$5:$A$14,0)))</f>
        <v>310</v>
      </c>
    </row>
    <row r="584" spans="1:9" x14ac:dyDescent="0.45">
      <c r="A584" t="s">
        <v>8</v>
      </c>
      <c r="B584" s="1">
        <f>Raw_Prices!A585</f>
        <v>45777</v>
      </c>
      <c r="C584" s="12">
        <f>Raw_Prices!E585</f>
        <v>549</v>
      </c>
      <c r="D584" s="13">
        <f t="shared" si="18"/>
        <v>-9.8117018974100967E-3</v>
      </c>
      <c r="E584" s="14">
        <f>IF(_xlfn.XLOOKUP($A584,Firm_Info!$A$2:$A$12,Firm_Info!$C$2:$C$12)="Treated",1,IF(_xlfn.XLOOKUP($A584,Firm_Info!$A$2:$A$12,Firm_Info!$C$2:$C$12)="Control",0,""))</f>
        <v>1</v>
      </c>
      <c r="F584" s="14">
        <f>IFERROR(_xlfn.XLOOKUP($A584,Firm_Info!$A$2:$A$11,Firm_Info!$D$2:$D$11),"")</f>
        <v>1</v>
      </c>
      <c r="G584" s="14">
        <f>IF($F584="","",IF($B584&gt;=SUMIFS(Firm_Info!$F$2:$F$11,Firm_Info!$D$2:$D$11,$F584,Firm_Info!$C$2:$C$11,"Treated"),1,0))</f>
        <v>1</v>
      </c>
      <c r="H584" s="14">
        <f t="shared" si="19"/>
        <v>1</v>
      </c>
      <c r="I584" s="14">
        <f>IF($F584="","",MOD(ROW()-2,624)-INDEX(Parallel_Trends!$F$5:$F$14,MATCH($A584,Parallel_Trends!$A$5:$A$14,0)))</f>
        <v>311</v>
      </c>
    </row>
    <row r="585" spans="1:9" x14ac:dyDescent="0.45">
      <c r="A585" t="s">
        <v>8</v>
      </c>
      <c r="B585" s="1">
        <f>Raw_Prices!A586</f>
        <v>45778</v>
      </c>
      <c r="C585" s="12">
        <f>Raw_Prices!E586</f>
        <v>572.21</v>
      </c>
      <c r="D585" s="13">
        <f t="shared" si="18"/>
        <v>4.2276867030965448E-2</v>
      </c>
      <c r="E585" s="14">
        <f>IF(_xlfn.XLOOKUP($A585,Firm_Info!$A$2:$A$12,Firm_Info!$C$2:$C$12)="Treated",1,IF(_xlfn.XLOOKUP($A585,Firm_Info!$A$2:$A$12,Firm_Info!$C$2:$C$12)="Control",0,""))</f>
        <v>1</v>
      </c>
      <c r="F585" s="14">
        <f>IFERROR(_xlfn.XLOOKUP($A585,Firm_Info!$A$2:$A$11,Firm_Info!$D$2:$D$11),"")</f>
        <v>1</v>
      </c>
      <c r="G585" s="14">
        <f>IF($F585="","",IF($B585&gt;=SUMIFS(Firm_Info!$F$2:$F$11,Firm_Info!$D$2:$D$11,$F585,Firm_Info!$C$2:$C$11,"Treated"),1,0))</f>
        <v>1</v>
      </c>
      <c r="H585" s="14">
        <f t="shared" si="19"/>
        <v>1</v>
      </c>
      <c r="I585" s="14">
        <f>IF($F585="","",MOD(ROW()-2,624)-INDEX(Parallel_Trends!$F$5:$F$14,MATCH($A585,Parallel_Trends!$A$5:$A$14,0)))</f>
        <v>312</v>
      </c>
    </row>
    <row r="586" spans="1:9" x14ac:dyDescent="0.45">
      <c r="A586" t="s">
        <v>8</v>
      </c>
      <c r="B586" s="1">
        <f>Raw_Prices!A587</f>
        <v>45779</v>
      </c>
      <c r="C586" s="12">
        <f>Raw_Prices!E587</f>
        <v>597.02</v>
      </c>
      <c r="D586" s="13">
        <f t="shared" si="18"/>
        <v>4.335820765103704E-2</v>
      </c>
      <c r="E586" s="14">
        <f>IF(_xlfn.XLOOKUP($A586,Firm_Info!$A$2:$A$12,Firm_Info!$C$2:$C$12)="Treated",1,IF(_xlfn.XLOOKUP($A586,Firm_Info!$A$2:$A$12,Firm_Info!$C$2:$C$12)="Control",0,""))</f>
        <v>1</v>
      </c>
      <c r="F586" s="14">
        <f>IFERROR(_xlfn.XLOOKUP($A586,Firm_Info!$A$2:$A$11,Firm_Info!$D$2:$D$11),"")</f>
        <v>1</v>
      </c>
      <c r="G586" s="14">
        <f>IF($F586="","",IF($B586&gt;=SUMIFS(Firm_Info!$F$2:$F$11,Firm_Info!$D$2:$D$11,$F586,Firm_Info!$C$2:$C$11,"Treated"),1,0))</f>
        <v>1</v>
      </c>
      <c r="H586" s="14">
        <f t="shared" si="19"/>
        <v>1</v>
      </c>
      <c r="I586" s="14">
        <f>IF($F586="","",MOD(ROW()-2,624)-INDEX(Parallel_Trends!$F$5:$F$14,MATCH($A586,Parallel_Trends!$A$5:$A$14,0)))</f>
        <v>313</v>
      </c>
    </row>
    <row r="587" spans="1:9" x14ac:dyDescent="0.45">
      <c r="A587" t="s">
        <v>8</v>
      </c>
      <c r="B587" s="1">
        <f>Raw_Prices!A588</f>
        <v>45782</v>
      </c>
      <c r="C587" s="12">
        <f>Raw_Prices!E588</f>
        <v>599.27</v>
      </c>
      <c r="D587" s="13">
        <f t="shared" si="18"/>
        <v>3.7687179658973946E-3</v>
      </c>
      <c r="E587" s="14">
        <f>IF(_xlfn.XLOOKUP($A587,Firm_Info!$A$2:$A$12,Firm_Info!$C$2:$C$12)="Treated",1,IF(_xlfn.XLOOKUP($A587,Firm_Info!$A$2:$A$12,Firm_Info!$C$2:$C$12)="Control",0,""))</f>
        <v>1</v>
      </c>
      <c r="F587" s="14">
        <f>IFERROR(_xlfn.XLOOKUP($A587,Firm_Info!$A$2:$A$11,Firm_Info!$D$2:$D$11),"")</f>
        <v>1</v>
      </c>
      <c r="G587" s="14">
        <f>IF($F587="","",IF($B587&gt;=SUMIFS(Firm_Info!$F$2:$F$11,Firm_Info!$D$2:$D$11,$F587,Firm_Info!$C$2:$C$11,"Treated"),1,0))</f>
        <v>1</v>
      </c>
      <c r="H587" s="14">
        <f t="shared" si="19"/>
        <v>1</v>
      </c>
      <c r="I587" s="14">
        <f>IF($F587="","",MOD(ROW()-2,624)-INDEX(Parallel_Trends!$F$5:$F$14,MATCH($A587,Parallel_Trends!$A$5:$A$14,0)))</f>
        <v>314</v>
      </c>
    </row>
    <row r="588" spans="1:9" x14ac:dyDescent="0.45">
      <c r="A588" t="s">
        <v>8</v>
      </c>
      <c r="B588" s="1">
        <f>Raw_Prices!A589</f>
        <v>45783</v>
      </c>
      <c r="C588" s="12">
        <f>Raw_Prices!E589</f>
        <v>587.30999999999995</v>
      </c>
      <c r="D588" s="13">
        <f t="shared" si="18"/>
        <v>-1.9957615098369796E-2</v>
      </c>
      <c r="E588" s="14">
        <f>IF(_xlfn.XLOOKUP($A588,Firm_Info!$A$2:$A$12,Firm_Info!$C$2:$C$12)="Treated",1,IF(_xlfn.XLOOKUP($A588,Firm_Info!$A$2:$A$12,Firm_Info!$C$2:$C$12)="Control",0,""))</f>
        <v>1</v>
      </c>
      <c r="F588" s="14">
        <f>IFERROR(_xlfn.XLOOKUP($A588,Firm_Info!$A$2:$A$11,Firm_Info!$D$2:$D$11),"")</f>
        <v>1</v>
      </c>
      <c r="G588" s="14">
        <f>IF($F588="","",IF($B588&gt;=SUMIFS(Firm_Info!$F$2:$F$11,Firm_Info!$D$2:$D$11,$F588,Firm_Info!$C$2:$C$11,"Treated"),1,0))</f>
        <v>1</v>
      </c>
      <c r="H588" s="14">
        <f t="shared" si="19"/>
        <v>1</v>
      </c>
      <c r="I588" s="14">
        <f>IF($F588="","",MOD(ROW()-2,624)-INDEX(Parallel_Trends!$F$5:$F$14,MATCH($A588,Parallel_Trends!$A$5:$A$14,0)))</f>
        <v>315</v>
      </c>
    </row>
    <row r="589" spans="1:9" x14ac:dyDescent="0.45">
      <c r="A589" t="s">
        <v>8</v>
      </c>
      <c r="B589" s="1">
        <f>Raw_Prices!A590</f>
        <v>45784</v>
      </c>
      <c r="C589" s="12">
        <f>Raw_Prices!E590</f>
        <v>596.80999999999995</v>
      </c>
      <c r="D589" s="13">
        <f t="shared" si="18"/>
        <v>1.6175443973370118E-2</v>
      </c>
      <c r="E589" s="14">
        <f>IF(_xlfn.XLOOKUP($A589,Firm_Info!$A$2:$A$12,Firm_Info!$C$2:$C$12)="Treated",1,IF(_xlfn.XLOOKUP($A589,Firm_Info!$A$2:$A$12,Firm_Info!$C$2:$C$12)="Control",0,""))</f>
        <v>1</v>
      </c>
      <c r="F589" s="14">
        <f>IFERROR(_xlfn.XLOOKUP($A589,Firm_Info!$A$2:$A$11,Firm_Info!$D$2:$D$11),"")</f>
        <v>1</v>
      </c>
      <c r="G589" s="14">
        <f>IF($F589="","",IF($B589&gt;=SUMIFS(Firm_Info!$F$2:$F$11,Firm_Info!$D$2:$D$11,$F589,Firm_Info!$C$2:$C$11,"Treated"),1,0))</f>
        <v>1</v>
      </c>
      <c r="H589" s="14">
        <f t="shared" si="19"/>
        <v>1</v>
      </c>
      <c r="I589" s="14">
        <f>IF($F589="","",MOD(ROW()-2,624)-INDEX(Parallel_Trends!$F$5:$F$14,MATCH($A589,Parallel_Trends!$A$5:$A$14,0)))</f>
        <v>316</v>
      </c>
    </row>
    <row r="590" spans="1:9" x14ac:dyDescent="0.45">
      <c r="A590" t="s">
        <v>8</v>
      </c>
      <c r="B590" s="1">
        <f>Raw_Prices!A591</f>
        <v>45785</v>
      </c>
      <c r="C590" s="12">
        <f>Raw_Prices!E591</f>
        <v>598.01</v>
      </c>
      <c r="D590" s="13">
        <f t="shared" si="18"/>
        <v>2.0106901694008084E-3</v>
      </c>
      <c r="E590" s="14">
        <f>IF(_xlfn.XLOOKUP($A590,Firm_Info!$A$2:$A$12,Firm_Info!$C$2:$C$12)="Treated",1,IF(_xlfn.XLOOKUP($A590,Firm_Info!$A$2:$A$12,Firm_Info!$C$2:$C$12)="Control",0,""))</f>
        <v>1</v>
      </c>
      <c r="F590" s="14">
        <f>IFERROR(_xlfn.XLOOKUP($A590,Firm_Info!$A$2:$A$11,Firm_Info!$D$2:$D$11),"")</f>
        <v>1</v>
      </c>
      <c r="G590" s="14">
        <f>IF($F590="","",IF($B590&gt;=SUMIFS(Firm_Info!$F$2:$F$11,Firm_Info!$D$2:$D$11,$F590,Firm_Info!$C$2:$C$11,"Treated"),1,0))</f>
        <v>1</v>
      </c>
      <c r="H590" s="14">
        <f t="shared" si="19"/>
        <v>1</v>
      </c>
      <c r="I590" s="14">
        <f>IF($F590="","",MOD(ROW()-2,624)-INDEX(Parallel_Trends!$F$5:$F$14,MATCH($A590,Parallel_Trends!$A$5:$A$14,0)))</f>
        <v>317</v>
      </c>
    </row>
    <row r="591" spans="1:9" x14ac:dyDescent="0.45">
      <c r="A591" t="s">
        <v>8</v>
      </c>
      <c r="B591" s="1">
        <f>Raw_Prices!A592</f>
        <v>45786</v>
      </c>
      <c r="C591" s="12">
        <f>Raw_Prices!E592</f>
        <v>592.49</v>
      </c>
      <c r="D591" s="13">
        <f t="shared" si="18"/>
        <v>-9.2306148726609694E-3</v>
      </c>
      <c r="E591" s="14">
        <f>IF(_xlfn.XLOOKUP($A591,Firm_Info!$A$2:$A$12,Firm_Info!$C$2:$C$12)="Treated",1,IF(_xlfn.XLOOKUP($A591,Firm_Info!$A$2:$A$12,Firm_Info!$C$2:$C$12)="Control",0,""))</f>
        <v>1</v>
      </c>
      <c r="F591" s="14">
        <f>IFERROR(_xlfn.XLOOKUP($A591,Firm_Info!$A$2:$A$11,Firm_Info!$D$2:$D$11),"")</f>
        <v>1</v>
      </c>
      <c r="G591" s="14">
        <f>IF($F591="","",IF($B591&gt;=SUMIFS(Firm_Info!$F$2:$F$11,Firm_Info!$D$2:$D$11,$F591,Firm_Info!$C$2:$C$11,"Treated"),1,0))</f>
        <v>1</v>
      </c>
      <c r="H591" s="14">
        <f t="shared" si="19"/>
        <v>1</v>
      </c>
      <c r="I591" s="14">
        <f>IF($F591="","",MOD(ROW()-2,624)-INDEX(Parallel_Trends!$F$5:$F$14,MATCH($A591,Parallel_Trends!$A$5:$A$14,0)))</f>
        <v>318</v>
      </c>
    </row>
    <row r="592" spans="1:9" x14ac:dyDescent="0.45">
      <c r="A592" t="s">
        <v>8</v>
      </c>
      <c r="B592" s="1">
        <f>Raw_Prices!A593</f>
        <v>45789</v>
      </c>
      <c r="C592" s="12">
        <f>Raw_Prices!E593</f>
        <v>639.42999999999995</v>
      </c>
      <c r="D592" s="13">
        <f t="shared" si="18"/>
        <v>7.9224965822207949E-2</v>
      </c>
      <c r="E592" s="14">
        <f>IF(_xlfn.XLOOKUP($A592,Firm_Info!$A$2:$A$12,Firm_Info!$C$2:$C$12)="Treated",1,IF(_xlfn.XLOOKUP($A592,Firm_Info!$A$2:$A$12,Firm_Info!$C$2:$C$12)="Control",0,""))</f>
        <v>1</v>
      </c>
      <c r="F592" s="14">
        <f>IFERROR(_xlfn.XLOOKUP($A592,Firm_Info!$A$2:$A$11,Firm_Info!$D$2:$D$11),"")</f>
        <v>1</v>
      </c>
      <c r="G592" s="14">
        <f>IF($F592="","",IF($B592&gt;=SUMIFS(Firm_Info!$F$2:$F$11,Firm_Info!$D$2:$D$11,$F592,Firm_Info!$C$2:$C$11,"Treated"),1,0))</f>
        <v>1</v>
      </c>
      <c r="H592" s="14">
        <f t="shared" si="19"/>
        <v>1</v>
      </c>
      <c r="I592" s="14">
        <f>IF($F592="","",MOD(ROW()-2,624)-INDEX(Parallel_Trends!$F$5:$F$14,MATCH($A592,Parallel_Trends!$A$5:$A$14,0)))</f>
        <v>319</v>
      </c>
    </row>
    <row r="593" spans="1:9" x14ac:dyDescent="0.45">
      <c r="A593" t="s">
        <v>8</v>
      </c>
      <c r="B593" s="1">
        <f>Raw_Prices!A594</f>
        <v>45790</v>
      </c>
      <c r="C593" s="12">
        <f>Raw_Prices!E594</f>
        <v>656.03</v>
      </c>
      <c r="D593" s="13">
        <f t="shared" si="18"/>
        <v>2.5960621178236831E-2</v>
      </c>
      <c r="E593" s="14">
        <f>IF(_xlfn.XLOOKUP($A593,Firm_Info!$A$2:$A$12,Firm_Info!$C$2:$C$12)="Treated",1,IF(_xlfn.XLOOKUP($A593,Firm_Info!$A$2:$A$12,Firm_Info!$C$2:$C$12)="Control",0,""))</f>
        <v>1</v>
      </c>
      <c r="F593" s="14">
        <f>IFERROR(_xlfn.XLOOKUP($A593,Firm_Info!$A$2:$A$11,Firm_Info!$D$2:$D$11),"")</f>
        <v>1</v>
      </c>
      <c r="G593" s="14">
        <f>IF($F593="","",IF($B593&gt;=SUMIFS(Firm_Info!$F$2:$F$11,Firm_Info!$D$2:$D$11,$F593,Firm_Info!$C$2:$C$11,"Treated"),1,0))</f>
        <v>1</v>
      </c>
      <c r="H593" s="14">
        <f t="shared" si="19"/>
        <v>1</v>
      </c>
      <c r="I593" s="14">
        <f>IF($F593="","",MOD(ROW()-2,624)-INDEX(Parallel_Trends!$F$5:$F$14,MATCH($A593,Parallel_Trends!$A$5:$A$14,0)))</f>
        <v>320</v>
      </c>
    </row>
    <row r="594" spans="1:9" x14ac:dyDescent="0.45">
      <c r="A594" t="s">
        <v>8</v>
      </c>
      <c r="B594" s="1">
        <f>Raw_Prices!A595</f>
        <v>45791</v>
      </c>
      <c r="C594" s="12">
        <f>Raw_Prices!E595</f>
        <v>659.36</v>
      </c>
      <c r="D594" s="13">
        <f t="shared" si="18"/>
        <v>5.0759873786261345E-3</v>
      </c>
      <c r="E594" s="14">
        <f>IF(_xlfn.XLOOKUP($A594,Firm_Info!$A$2:$A$12,Firm_Info!$C$2:$C$12)="Treated",1,IF(_xlfn.XLOOKUP($A594,Firm_Info!$A$2:$A$12,Firm_Info!$C$2:$C$12)="Control",0,""))</f>
        <v>1</v>
      </c>
      <c r="F594" s="14">
        <f>IFERROR(_xlfn.XLOOKUP($A594,Firm_Info!$A$2:$A$11,Firm_Info!$D$2:$D$11),"")</f>
        <v>1</v>
      </c>
      <c r="G594" s="14">
        <f>IF($F594="","",IF($B594&gt;=SUMIFS(Firm_Info!$F$2:$F$11,Firm_Info!$D$2:$D$11,$F594,Firm_Info!$C$2:$C$11,"Treated"),1,0))</f>
        <v>1</v>
      </c>
      <c r="H594" s="14">
        <f t="shared" si="19"/>
        <v>1</v>
      </c>
      <c r="I594" s="14">
        <f>IF($F594="","",MOD(ROW()-2,624)-INDEX(Parallel_Trends!$F$5:$F$14,MATCH($A594,Parallel_Trends!$A$5:$A$14,0)))</f>
        <v>321</v>
      </c>
    </row>
    <row r="595" spans="1:9" x14ac:dyDescent="0.45">
      <c r="A595" t="s">
        <v>8</v>
      </c>
      <c r="B595" s="1">
        <f>Raw_Prices!A596</f>
        <v>45792</v>
      </c>
      <c r="C595" s="12">
        <f>Raw_Prices!E596</f>
        <v>643.88</v>
      </c>
      <c r="D595" s="13">
        <f t="shared" si="18"/>
        <v>-2.347731133220099E-2</v>
      </c>
      <c r="E595" s="14">
        <f>IF(_xlfn.XLOOKUP($A595,Firm_Info!$A$2:$A$12,Firm_Info!$C$2:$C$12)="Treated",1,IF(_xlfn.XLOOKUP($A595,Firm_Info!$A$2:$A$12,Firm_Info!$C$2:$C$12)="Control",0,""))</f>
        <v>1</v>
      </c>
      <c r="F595" s="14">
        <f>IFERROR(_xlfn.XLOOKUP($A595,Firm_Info!$A$2:$A$11,Firm_Info!$D$2:$D$11),"")</f>
        <v>1</v>
      </c>
      <c r="G595" s="14">
        <f>IF($F595="","",IF($B595&gt;=SUMIFS(Firm_Info!$F$2:$F$11,Firm_Info!$D$2:$D$11,$F595,Firm_Info!$C$2:$C$11,"Treated"),1,0))</f>
        <v>1</v>
      </c>
      <c r="H595" s="14">
        <f t="shared" si="19"/>
        <v>1</v>
      </c>
      <c r="I595" s="14">
        <f>IF($F595="","",MOD(ROW()-2,624)-INDEX(Parallel_Trends!$F$5:$F$14,MATCH($A595,Parallel_Trends!$A$5:$A$14,0)))</f>
        <v>322</v>
      </c>
    </row>
    <row r="596" spans="1:9" x14ac:dyDescent="0.45">
      <c r="A596" t="s">
        <v>8</v>
      </c>
      <c r="B596" s="1">
        <f>Raw_Prices!A597</f>
        <v>45793</v>
      </c>
      <c r="C596" s="12">
        <f>Raw_Prices!E597</f>
        <v>640.34</v>
      </c>
      <c r="D596" s="13">
        <f t="shared" si="18"/>
        <v>-5.4979188668695667E-3</v>
      </c>
      <c r="E596" s="14">
        <f>IF(_xlfn.XLOOKUP($A596,Firm_Info!$A$2:$A$12,Firm_Info!$C$2:$C$12)="Treated",1,IF(_xlfn.XLOOKUP($A596,Firm_Info!$A$2:$A$12,Firm_Info!$C$2:$C$12)="Control",0,""))</f>
        <v>1</v>
      </c>
      <c r="F596" s="14">
        <f>IFERROR(_xlfn.XLOOKUP($A596,Firm_Info!$A$2:$A$11,Firm_Info!$D$2:$D$11),"")</f>
        <v>1</v>
      </c>
      <c r="G596" s="14">
        <f>IF($F596="","",IF($B596&gt;=SUMIFS(Firm_Info!$F$2:$F$11,Firm_Info!$D$2:$D$11,$F596,Firm_Info!$C$2:$C$11,"Treated"),1,0))</f>
        <v>1</v>
      </c>
      <c r="H596" s="14">
        <f t="shared" si="19"/>
        <v>1</v>
      </c>
      <c r="I596" s="14">
        <f>IF($F596="","",MOD(ROW()-2,624)-INDEX(Parallel_Trends!$F$5:$F$14,MATCH($A596,Parallel_Trends!$A$5:$A$14,0)))</f>
        <v>323</v>
      </c>
    </row>
    <row r="597" spans="1:9" x14ac:dyDescent="0.45">
      <c r="A597" t="s">
        <v>8</v>
      </c>
      <c r="B597" s="1">
        <f>Raw_Prices!A598</f>
        <v>45796</v>
      </c>
      <c r="C597" s="12">
        <f>Raw_Prices!E598</f>
        <v>640.42999999999995</v>
      </c>
      <c r="D597" s="13">
        <f t="shared" si="18"/>
        <v>1.4055033263571381E-4</v>
      </c>
      <c r="E597" s="14">
        <f>IF(_xlfn.XLOOKUP($A597,Firm_Info!$A$2:$A$12,Firm_Info!$C$2:$C$12)="Treated",1,IF(_xlfn.XLOOKUP($A597,Firm_Info!$A$2:$A$12,Firm_Info!$C$2:$C$12)="Control",0,""))</f>
        <v>1</v>
      </c>
      <c r="F597" s="14">
        <f>IFERROR(_xlfn.XLOOKUP($A597,Firm_Info!$A$2:$A$11,Firm_Info!$D$2:$D$11),"")</f>
        <v>1</v>
      </c>
      <c r="G597" s="14">
        <f>IF($F597="","",IF($B597&gt;=SUMIFS(Firm_Info!$F$2:$F$11,Firm_Info!$D$2:$D$11,$F597,Firm_Info!$C$2:$C$11,"Treated"),1,0))</f>
        <v>1</v>
      </c>
      <c r="H597" s="14">
        <f t="shared" si="19"/>
        <v>1</v>
      </c>
      <c r="I597" s="14">
        <f>IF($F597="","",MOD(ROW()-2,624)-INDEX(Parallel_Trends!$F$5:$F$14,MATCH($A597,Parallel_Trends!$A$5:$A$14,0)))</f>
        <v>324</v>
      </c>
    </row>
    <row r="598" spans="1:9" x14ac:dyDescent="0.45">
      <c r="A598" t="s">
        <v>8</v>
      </c>
      <c r="B598" s="1">
        <f>Raw_Prices!A599</f>
        <v>45797</v>
      </c>
      <c r="C598" s="12">
        <f>Raw_Prices!E599</f>
        <v>637.1</v>
      </c>
      <c r="D598" s="13">
        <f t="shared" si="18"/>
        <v>-5.1996314975873981E-3</v>
      </c>
      <c r="E598" s="14">
        <f>IF(_xlfn.XLOOKUP($A598,Firm_Info!$A$2:$A$12,Firm_Info!$C$2:$C$12)="Treated",1,IF(_xlfn.XLOOKUP($A598,Firm_Info!$A$2:$A$12,Firm_Info!$C$2:$C$12)="Control",0,""))</f>
        <v>1</v>
      </c>
      <c r="F598" s="14">
        <f>IFERROR(_xlfn.XLOOKUP($A598,Firm_Info!$A$2:$A$11,Firm_Info!$D$2:$D$11),"")</f>
        <v>1</v>
      </c>
      <c r="G598" s="14">
        <f>IF($F598="","",IF($B598&gt;=SUMIFS(Firm_Info!$F$2:$F$11,Firm_Info!$D$2:$D$11,$F598,Firm_Info!$C$2:$C$11,"Treated"),1,0))</f>
        <v>1</v>
      </c>
      <c r="H598" s="14">
        <f t="shared" si="19"/>
        <v>1</v>
      </c>
      <c r="I598" s="14">
        <f>IF($F598="","",MOD(ROW()-2,624)-INDEX(Parallel_Trends!$F$5:$F$14,MATCH($A598,Parallel_Trends!$A$5:$A$14,0)))</f>
        <v>325</v>
      </c>
    </row>
    <row r="599" spans="1:9" x14ac:dyDescent="0.45">
      <c r="A599" t="s">
        <v>8</v>
      </c>
      <c r="B599" s="1">
        <f>Raw_Prices!A600</f>
        <v>45798</v>
      </c>
      <c r="C599" s="12">
        <f>Raw_Prices!E600</f>
        <v>635.5</v>
      </c>
      <c r="D599" s="13">
        <f t="shared" si="18"/>
        <v>-2.511379689216775E-3</v>
      </c>
      <c r="E599" s="14">
        <f>IF(_xlfn.XLOOKUP($A599,Firm_Info!$A$2:$A$12,Firm_Info!$C$2:$C$12)="Treated",1,IF(_xlfn.XLOOKUP($A599,Firm_Info!$A$2:$A$12,Firm_Info!$C$2:$C$12)="Control",0,""))</f>
        <v>1</v>
      </c>
      <c r="F599" s="14">
        <f>IFERROR(_xlfn.XLOOKUP($A599,Firm_Info!$A$2:$A$11,Firm_Info!$D$2:$D$11),"")</f>
        <v>1</v>
      </c>
      <c r="G599" s="14">
        <f>IF($F599="","",IF($B599&gt;=SUMIFS(Firm_Info!$F$2:$F$11,Firm_Info!$D$2:$D$11,$F599,Firm_Info!$C$2:$C$11,"Treated"),1,0))</f>
        <v>1</v>
      </c>
      <c r="H599" s="14">
        <f t="shared" si="19"/>
        <v>1</v>
      </c>
      <c r="I599" s="14">
        <f>IF($F599="","",MOD(ROW()-2,624)-INDEX(Parallel_Trends!$F$5:$F$14,MATCH($A599,Parallel_Trends!$A$5:$A$14,0)))</f>
        <v>326</v>
      </c>
    </row>
    <row r="600" spans="1:9" x14ac:dyDescent="0.45">
      <c r="A600" t="s">
        <v>8</v>
      </c>
      <c r="B600" s="1">
        <f>Raw_Prices!A601</f>
        <v>45799</v>
      </c>
      <c r="C600" s="12">
        <f>Raw_Prices!E601</f>
        <v>636.57000000000005</v>
      </c>
      <c r="D600" s="13">
        <f t="shared" si="18"/>
        <v>1.6837136113296847E-3</v>
      </c>
      <c r="E600" s="14">
        <f>IF(_xlfn.XLOOKUP($A600,Firm_Info!$A$2:$A$12,Firm_Info!$C$2:$C$12)="Treated",1,IF(_xlfn.XLOOKUP($A600,Firm_Info!$A$2:$A$12,Firm_Info!$C$2:$C$12)="Control",0,""))</f>
        <v>1</v>
      </c>
      <c r="F600" s="14">
        <f>IFERROR(_xlfn.XLOOKUP($A600,Firm_Info!$A$2:$A$11,Firm_Info!$D$2:$D$11),"")</f>
        <v>1</v>
      </c>
      <c r="G600" s="14">
        <f>IF($F600="","",IF($B600&gt;=SUMIFS(Firm_Info!$F$2:$F$11,Firm_Info!$D$2:$D$11,$F600,Firm_Info!$C$2:$C$11,"Treated"),1,0))</f>
        <v>1</v>
      </c>
      <c r="H600" s="14">
        <f t="shared" si="19"/>
        <v>1</v>
      </c>
      <c r="I600" s="14">
        <f>IF($F600="","",MOD(ROW()-2,624)-INDEX(Parallel_Trends!$F$5:$F$14,MATCH($A600,Parallel_Trends!$A$5:$A$14,0)))</f>
        <v>327</v>
      </c>
    </row>
    <row r="601" spans="1:9" x14ac:dyDescent="0.45">
      <c r="A601" t="s">
        <v>8</v>
      </c>
      <c r="B601" s="1">
        <f>Raw_Prices!A602</f>
        <v>45800</v>
      </c>
      <c r="C601" s="12">
        <f>Raw_Prices!E602</f>
        <v>627.05999999999995</v>
      </c>
      <c r="D601" s="13">
        <f t="shared" si="18"/>
        <v>-1.4939441066968429E-2</v>
      </c>
      <c r="E601" s="14">
        <f>IF(_xlfn.XLOOKUP($A601,Firm_Info!$A$2:$A$12,Firm_Info!$C$2:$C$12)="Treated",1,IF(_xlfn.XLOOKUP($A601,Firm_Info!$A$2:$A$12,Firm_Info!$C$2:$C$12)="Control",0,""))</f>
        <v>1</v>
      </c>
      <c r="F601" s="14">
        <f>IFERROR(_xlfn.XLOOKUP($A601,Firm_Info!$A$2:$A$11,Firm_Info!$D$2:$D$11),"")</f>
        <v>1</v>
      </c>
      <c r="G601" s="14">
        <f>IF($F601="","",IF($B601&gt;=SUMIFS(Firm_Info!$F$2:$F$11,Firm_Info!$D$2:$D$11,$F601,Firm_Info!$C$2:$C$11,"Treated"),1,0))</f>
        <v>1</v>
      </c>
      <c r="H601" s="14">
        <f t="shared" si="19"/>
        <v>1</v>
      </c>
      <c r="I601" s="14">
        <f>IF($F601="","",MOD(ROW()-2,624)-INDEX(Parallel_Trends!$F$5:$F$14,MATCH($A601,Parallel_Trends!$A$5:$A$14,0)))</f>
        <v>328</v>
      </c>
    </row>
    <row r="602" spans="1:9" x14ac:dyDescent="0.45">
      <c r="A602" t="s">
        <v>8</v>
      </c>
      <c r="B602" s="1">
        <f>Raw_Prices!A603</f>
        <v>45804</v>
      </c>
      <c r="C602" s="12">
        <f>Raw_Prices!E603</f>
        <v>642.32000000000005</v>
      </c>
      <c r="D602" s="13">
        <f t="shared" si="18"/>
        <v>2.4335789238669525E-2</v>
      </c>
      <c r="E602" s="14">
        <f>IF(_xlfn.XLOOKUP($A602,Firm_Info!$A$2:$A$12,Firm_Info!$C$2:$C$12)="Treated",1,IF(_xlfn.XLOOKUP($A602,Firm_Info!$A$2:$A$12,Firm_Info!$C$2:$C$12)="Control",0,""))</f>
        <v>1</v>
      </c>
      <c r="F602" s="14">
        <f>IFERROR(_xlfn.XLOOKUP($A602,Firm_Info!$A$2:$A$11,Firm_Info!$D$2:$D$11),"")</f>
        <v>1</v>
      </c>
      <c r="G602" s="14">
        <f>IF($F602="","",IF($B602&gt;=SUMIFS(Firm_Info!$F$2:$F$11,Firm_Info!$D$2:$D$11,$F602,Firm_Info!$C$2:$C$11,"Treated"),1,0))</f>
        <v>1</v>
      </c>
      <c r="H602" s="14">
        <f t="shared" si="19"/>
        <v>1</v>
      </c>
      <c r="I602" s="14">
        <f>IF($F602="","",MOD(ROW()-2,624)-INDEX(Parallel_Trends!$F$5:$F$14,MATCH($A602,Parallel_Trends!$A$5:$A$14,0)))</f>
        <v>329</v>
      </c>
    </row>
    <row r="603" spans="1:9" x14ac:dyDescent="0.45">
      <c r="A603" t="s">
        <v>8</v>
      </c>
      <c r="B603" s="1">
        <f>Raw_Prices!A604</f>
        <v>45805</v>
      </c>
      <c r="C603" s="12">
        <f>Raw_Prices!E604</f>
        <v>643.58000000000004</v>
      </c>
      <c r="D603" s="13">
        <f t="shared" si="18"/>
        <v>1.9616390584131782E-3</v>
      </c>
      <c r="E603" s="14">
        <f>IF(_xlfn.XLOOKUP($A603,Firm_Info!$A$2:$A$12,Firm_Info!$C$2:$C$12)="Treated",1,IF(_xlfn.XLOOKUP($A603,Firm_Info!$A$2:$A$12,Firm_Info!$C$2:$C$12)="Control",0,""))</f>
        <v>1</v>
      </c>
      <c r="F603" s="14">
        <f>IFERROR(_xlfn.XLOOKUP($A603,Firm_Info!$A$2:$A$11,Firm_Info!$D$2:$D$11),"")</f>
        <v>1</v>
      </c>
      <c r="G603" s="14">
        <f>IF($F603="","",IF($B603&gt;=SUMIFS(Firm_Info!$F$2:$F$11,Firm_Info!$D$2:$D$11,$F603,Firm_Info!$C$2:$C$11,"Treated"),1,0))</f>
        <v>1</v>
      </c>
      <c r="H603" s="14">
        <f t="shared" si="19"/>
        <v>1</v>
      </c>
      <c r="I603" s="14">
        <f>IF($F603="","",MOD(ROW()-2,624)-INDEX(Parallel_Trends!$F$5:$F$14,MATCH($A603,Parallel_Trends!$A$5:$A$14,0)))</f>
        <v>330</v>
      </c>
    </row>
    <row r="604" spans="1:9" x14ac:dyDescent="0.45">
      <c r="A604" t="s">
        <v>8</v>
      </c>
      <c r="B604" s="1">
        <f>Raw_Prices!A605</f>
        <v>45806</v>
      </c>
      <c r="C604" s="12">
        <f>Raw_Prices!E605</f>
        <v>645.04999999999995</v>
      </c>
      <c r="D604" s="13">
        <f t="shared" si="18"/>
        <v>2.2840983249943214E-3</v>
      </c>
      <c r="E604" s="14">
        <f>IF(_xlfn.XLOOKUP($A604,Firm_Info!$A$2:$A$12,Firm_Info!$C$2:$C$12)="Treated",1,IF(_xlfn.XLOOKUP($A604,Firm_Info!$A$2:$A$12,Firm_Info!$C$2:$C$12)="Control",0,""))</f>
        <v>1</v>
      </c>
      <c r="F604" s="14">
        <f>IFERROR(_xlfn.XLOOKUP($A604,Firm_Info!$A$2:$A$11,Firm_Info!$D$2:$D$11),"")</f>
        <v>1</v>
      </c>
      <c r="G604" s="14">
        <f>IF($F604="","",IF($B604&gt;=SUMIFS(Firm_Info!$F$2:$F$11,Firm_Info!$D$2:$D$11,$F604,Firm_Info!$C$2:$C$11,"Treated"),1,0))</f>
        <v>1</v>
      </c>
      <c r="H604" s="14">
        <f t="shared" si="19"/>
        <v>1</v>
      </c>
      <c r="I604" s="14">
        <f>IF($F604="","",MOD(ROW()-2,624)-INDEX(Parallel_Trends!$F$5:$F$14,MATCH($A604,Parallel_Trends!$A$5:$A$14,0)))</f>
        <v>331</v>
      </c>
    </row>
    <row r="605" spans="1:9" x14ac:dyDescent="0.45">
      <c r="A605" t="s">
        <v>8</v>
      </c>
      <c r="B605" s="1">
        <f>Raw_Prices!A606</f>
        <v>45807</v>
      </c>
      <c r="C605" s="12">
        <f>Raw_Prices!E606</f>
        <v>647.49</v>
      </c>
      <c r="D605" s="13">
        <f t="shared" si="18"/>
        <v>3.7826525075577155E-3</v>
      </c>
      <c r="E605" s="14">
        <f>IF(_xlfn.XLOOKUP($A605,Firm_Info!$A$2:$A$12,Firm_Info!$C$2:$C$12)="Treated",1,IF(_xlfn.XLOOKUP($A605,Firm_Info!$A$2:$A$12,Firm_Info!$C$2:$C$12)="Control",0,""))</f>
        <v>1</v>
      </c>
      <c r="F605" s="14">
        <f>IFERROR(_xlfn.XLOOKUP($A605,Firm_Info!$A$2:$A$11,Firm_Info!$D$2:$D$11),"")</f>
        <v>1</v>
      </c>
      <c r="G605" s="14">
        <f>IF($F605="","",IF($B605&gt;=SUMIFS(Firm_Info!$F$2:$F$11,Firm_Info!$D$2:$D$11,$F605,Firm_Info!$C$2:$C$11,"Treated"),1,0))</f>
        <v>1</v>
      </c>
      <c r="H605" s="14">
        <f t="shared" si="19"/>
        <v>1</v>
      </c>
      <c r="I605" s="14">
        <f>IF($F605="","",MOD(ROW()-2,624)-INDEX(Parallel_Trends!$F$5:$F$14,MATCH($A605,Parallel_Trends!$A$5:$A$14,0)))</f>
        <v>332</v>
      </c>
    </row>
    <row r="606" spans="1:9" x14ac:dyDescent="0.45">
      <c r="A606" t="s">
        <v>8</v>
      </c>
      <c r="B606" s="1">
        <f>Raw_Prices!A607</f>
        <v>45810</v>
      </c>
      <c r="C606" s="12">
        <f>Raw_Prices!E607</f>
        <v>670.9</v>
      </c>
      <c r="D606" s="13">
        <f t="shared" si="18"/>
        <v>3.6154998532795801E-2</v>
      </c>
      <c r="E606" s="14">
        <f>IF(_xlfn.XLOOKUP($A606,Firm_Info!$A$2:$A$12,Firm_Info!$C$2:$C$12)="Treated",1,IF(_xlfn.XLOOKUP($A606,Firm_Info!$A$2:$A$12,Firm_Info!$C$2:$C$12)="Control",0,""))</f>
        <v>1</v>
      </c>
      <c r="F606" s="14">
        <f>IFERROR(_xlfn.XLOOKUP($A606,Firm_Info!$A$2:$A$11,Firm_Info!$D$2:$D$11),"")</f>
        <v>1</v>
      </c>
      <c r="G606" s="14">
        <f>IF($F606="","",IF($B606&gt;=SUMIFS(Firm_Info!$F$2:$F$11,Firm_Info!$D$2:$D$11,$F606,Firm_Info!$C$2:$C$11,"Treated"),1,0))</f>
        <v>1</v>
      </c>
      <c r="H606" s="14">
        <f t="shared" si="19"/>
        <v>1</v>
      </c>
      <c r="I606" s="14">
        <f>IF($F606="","",MOD(ROW()-2,624)-INDEX(Parallel_Trends!$F$5:$F$14,MATCH($A606,Parallel_Trends!$A$5:$A$14,0)))</f>
        <v>333</v>
      </c>
    </row>
    <row r="607" spans="1:9" x14ac:dyDescent="0.45">
      <c r="A607" t="s">
        <v>8</v>
      </c>
      <c r="B607" s="1">
        <f>Raw_Prices!A608</f>
        <v>45811</v>
      </c>
      <c r="C607" s="12">
        <f>Raw_Prices!E608</f>
        <v>666.85</v>
      </c>
      <c r="D607" s="13">
        <f t="shared" si="18"/>
        <v>-6.0366671635115887E-3</v>
      </c>
      <c r="E607" s="14">
        <f>IF(_xlfn.XLOOKUP($A607,Firm_Info!$A$2:$A$12,Firm_Info!$C$2:$C$12)="Treated",1,IF(_xlfn.XLOOKUP($A607,Firm_Info!$A$2:$A$12,Firm_Info!$C$2:$C$12)="Control",0,""))</f>
        <v>1</v>
      </c>
      <c r="F607" s="14">
        <f>IFERROR(_xlfn.XLOOKUP($A607,Firm_Info!$A$2:$A$11,Firm_Info!$D$2:$D$11),"")</f>
        <v>1</v>
      </c>
      <c r="G607" s="14">
        <f>IF($F607="","",IF($B607&gt;=SUMIFS(Firm_Info!$F$2:$F$11,Firm_Info!$D$2:$D$11,$F607,Firm_Info!$C$2:$C$11,"Treated"),1,0))</f>
        <v>1</v>
      </c>
      <c r="H607" s="14">
        <f t="shared" si="19"/>
        <v>1</v>
      </c>
      <c r="I607" s="14">
        <f>IF($F607="","",MOD(ROW()-2,624)-INDEX(Parallel_Trends!$F$5:$F$14,MATCH($A607,Parallel_Trends!$A$5:$A$14,0)))</f>
        <v>334</v>
      </c>
    </row>
    <row r="608" spans="1:9" x14ac:dyDescent="0.45">
      <c r="A608" t="s">
        <v>8</v>
      </c>
      <c r="B608" s="1">
        <f>Raw_Prices!A609</f>
        <v>45812</v>
      </c>
      <c r="C608" s="12">
        <f>Raw_Prices!E609</f>
        <v>687.95</v>
      </c>
      <c r="D608" s="13">
        <f t="shared" si="18"/>
        <v>3.164129864287335E-2</v>
      </c>
      <c r="E608" s="14">
        <f>IF(_xlfn.XLOOKUP($A608,Firm_Info!$A$2:$A$12,Firm_Info!$C$2:$C$12)="Treated",1,IF(_xlfn.XLOOKUP($A608,Firm_Info!$A$2:$A$12,Firm_Info!$C$2:$C$12)="Control",0,""))</f>
        <v>1</v>
      </c>
      <c r="F608" s="14">
        <f>IFERROR(_xlfn.XLOOKUP($A608,Firm_Info!$A$2:$A$11,Firm_Info!$D$2:$D$11),"")</f>
        <v>1</v>
      </c>
      <c r="G608" s="14">
        <f>IF($F608="","",IF($B608&gt;=SUMIFS(Firm_Info!$F$2:$F$11,Firm_Info!$D$2:$D$11,$F608,Firm_Info!$C$2:$C$11,"Treated"),1,0))</f>
        <v>1</v>
      </c>
      <c r="H608" s="14">
        <f t="shared" si="19"/>
        <v>1</v>
      </c>
      <c r="I608" s="14">
        <f>IF($F608="","",MOD(ROW()-2,624)-INDEX(Parallel_Trends!$F$5:$F$14,MATCH($A608,Parallel_Trends!$A$5:$A$14,0)))</f>
        <v>335</v>
      </c>
    </row>
    <row r="609" spans="1:9" x14ac:dyDescent="0.45">
      <c r="A609" t="s">
        <v>8</v>
      </c>
      <c r="B609" s="1">
        <f>Raw_Prices!A610</f>
        <v>45813</v>
      </c>
      <c r="C609" s="12">
        <f>Raw_Prices!E610</f>
        <v>684.62</v>
      </c>
      <c r="D609" s="13">
        <f t="shared" si="18"/>
        <v>-4.8404680572716741E-3</v>
      </c>
      <c r="E609" s="14">
        <f>IF(_xlfn.XLOOKUP($A609,Firm_Info!$A$2:$A$12,Firm_Info!$C$2:$C$12)="Treated",1,IF(_xlfn.XLOOKUP($A609,Firm_Info!$A$2:$A$12,Firm_Info!$C$2:$C$12)="Control",0,""))</f>
        <v>1</v>
      </c>
      <c r="F609" s="14">
        <f>IFERROR(_xlfn.XLOOKUP($A609,Firm_Info!$A$2:$A$11,Firm_Info!$D$2:$D$11),"")</f>
        <v>1</v>
      </c>
      <c r="G609" s="14">
        <f>IF($F609="","",IF($B609&gt;=SUMIFS(Firm_Info!$F$2:$F$11,Firm_Info!$D$2:$D$11,$F609,Firm_Info!$C$2:$C$11,"Treated"),1,0))</f>
        <v>1</v>
      </c>
      <c r="H609" s="14">
        <f t="shared" si="19"/>
        <v>1</v>
      </c>
      <c r="I609" s="14">
        <f>IF($F609="","",MOD(ROW()-2,624)-INDEX(Parallel_Trends!$F$5:$F$14,MATCH($A609,Parallel_Trends!$A$5:$A$14,0)))</f>
        <v>336</v>
      </c>
    </row>
    <row r="610" spans="1:9" x14ac:dyDescent="0.45">
      <c r="A610" t="s">
        <v>8</v>
      </c>
      <c r="B610" s="1">
        <f>Raw_Prices!A611</f>
        <v>45814</v>
      </c>
      <c r="C610" s="12">
        <f>Raw_Prices!E611</f>
        <v>697.71</v>
      </c>
      <c r="D610" s="13">
        <f t="shared" si="18"/>
        <v>1.9120095819578742E-2</v>
      </c>
      <c r="E610" s="14">
        <f>IF(_xlfn.XLOOKUP($A610,Firm_Info!$A$2:$A$12,Firm_Info!$C$2:$C$12)="Treated",1,IF(_xlfn.XLOOKUP($A610,Firm_Info!$A$2:$A$12,Firm_Info!$C$2:$C$12)="Control",0,""))</f>
        <v>1</v>
      </c>
      <c r="F610" s="14">
        <f>IFERROR(_xlfn.XLOOKUP($A610,Firm_Info!$A$2:$A$11,Firm_Info!$D$2:$D$11),"")</f>
        <v>1</v>
      </c>
      <c r="G610" s="14">
        <f>IF($F610="","",IF($B610&gt;=SUMIFS(Firm_Info!$F$2:$F$11,Firm_Info!$D$2:$D$11,$F610,Firm_Info!$C$2:$C$11,"Treated"),1,0))</f>
        <v>1</v>
      </c>
      <c r="H610" s="14">
        <f t="shared" si="19"/>
        <v>1</v>
      </c>
      <c r="I610" s="14">
        <f>IF($F610="","",MOD(ROW()-2,624)-INDEX(Parallel_Trends!$F$5:$F$14,MATCH($A610,Parallel_Trends!$A$5:$A$14,0)))</f>
        <v>337</v>
      </c>
    </row>
    <row r="611" spans="1:9" x14ac:dyDescent="0.45">
      <c r="A611" t="s">
        <v>8</v>
      </c>
      <c r="B611" s="1">
        <f>Raw_Prices!A612</f>
        <v>45817</v>
      </c>
      <c r="C611" s="12">
        <f>Raw_Prices!E612</f>
        <v>694.06</v>
      </c>
      <c r="D611" s="13">
        <f t="shared" si="18"/>
        <v>-5.231399865273656E-3</v>
      </c>
      <c r="E611" s="14">
        <f>IF(_xlfn.XLOOKUP($A611,Firm_Info!$A$2:$A$12,Firm_Info!$C$2:$C$12)="Treated",1,IF(_xlfn.XLOOKUP($A611,Firm_Info!$A$2:$A$12,Firm_Info!$C$2:$C$12)="Control",0,""))</f>
        <v>1</v>
      </c>
      <c r="F611" s="14">
        <f>IFERROR(_xlfn.XLOOKUP($A611,Firm_Info!$A$2:$A$11,Firm_Info!$D$2:$D$11),"")</f>
        <v>1</v>
      </c>
      <c r="G611" s="14">
        <f>IF($F611="","",IF($B611&gt;=SUMIFS(Firm_Info!$F$2:$F$11,Firm_Info!$D$2:$D$11,$F611,Firm_Info!$C$2:$C$11,"Treated"),1,0))</f>
        <v>1</v>
      </c>
      <c r="H611" s="14">
        <f t="shared" si="19"/>
        <v>1</v>
      </c>
      <c r="I611" s="14">
        <f>IF($F611="","",MOD(ROW()-2,624)-INDEX(Parallel_Trends!$F$5:$F$14,MATCH($A611,Parallel_Trends!$A$5:$A$14,0)))</f>
        <v>338</v>
      </c>
    </row>
    <row r="612" spans="1:9" x14ac:dyDescent="0.45">
      <c r="A612" t="s">
        <v>8</v>
      </c>
      <c r="B612" s="1">
        <f>Raw_Prices!A613</f>
        <v>45818</v>
      </c>
      <c r="C612" s="12">
        <f>Raw_Prices!E613</f>
        <v>702.4</v>
      </c>
      <c r="D612" s="13">
        <f t="shared" si="18"/>
        <v>1.201625219721647E-2</v>
      </c>
      <c r="E612" s="14">
        <f>IF(_xlfn.XLOOKUP($A612,Firm_Info!$A$2:$A$12,Firm_Info!$C$2:$C$12)="Treated",1,IF(_xlfn.XLOOKUP($A612,Firm_Info!$A$2:$A$12,Firm_Info!$C$2:$C$12)="Control",0,""))</f>
        <v>1</v>
      </c>
      <c r="F612" s="14">
        <f>IFERROR(_xlfn.XLOOKUP($A612,Firm_Info!$A$2:$A$11,Firm_Info!$D$2:$D$11),"")</f>
        <v>1</v>
      </c>
      <c r="G612" s="14">
        <f>IF($F612="","",IF($B612&gt;=SUMIFS(Firm_Info!$F$2:$F$11,Firm_Info!$D$2:$D$11,$F612,Firm_Info!$C$2:$C$11,"Treated"),1,0))</f>
        <v>1</v>
      </c>
      <c r="H612" s="14">
        <f t="shared" si="19"/>
        <v>1</v>
      </c>
      <c r="I612" s="14">
        <f>IF($F612="","",MOD(ROW()-2,624)-INDEX(Parallel_Trends!$F$5:$F$14,MATCH($A612,Parallel_Trends!$A$5:$A$14,0)))</f>
        <v>339</v>
      </c>
    </row>
    <row r="613" spans="1:9" x14ac:dyDescent="0.45">
      <c r="A613" t="s">
        <v>8</v>
      </c>
      <c r="B613" s="1">
        <f>Raw_Prices!A614</f>
        <v>45819</v>
      </c>
      <c r="C613" s="12">
        <f>Raw_Prices!E614</f>
        <v>694.14</v>
      </c>
      <c r="D613" s="13">
        <f t="shared" si="18"/>
        <v>-1.1759681093394092E-2</v>
      </c>
      <c r="E613" s="14">
        <f>IF(_xlfn.XLOOKUP($A613,Firm_Info!$A$2:$A$12,Firm_Info!$C$2:$C$12)="Treated",1,IF(_xlfn.XLOOKUP($A613,Firm_Info!$A$2:$A$12,Firm_Info!$C$2:$C$12)="Control",0,""))</f>
        <v>1</v>
      </c>
      <c r="F613" s="14">
        <f>IFERROR(_xlfn.XLOOKUP($A613,Firm_Info!$A$2:$A$11,Firm_Info!$D$2:$D$11),"")</f>
        <v>1</v>
      </c>
      <c r="G613" s="14">
        <f>IF($F613="","",IF($B613&gt;=SUMIFS(Firm_Info!$F$2:$F$11,Firm_Info!$D$2:$D$11,$F613,Firm_Info!$C$2:$C$11,"Treated"),1,0))</f>
        <v>1</v>
      </c>
      <c r="H613" s="14">
        <f t="shared" si="19"/>
        <v>1</v>
      </c>
      <c r="I613" s="14">
        <f>IF($F613="","",MOD(ROW()-2,624)-INDEX(Parallel_Trends!$F$5:$F$14,MATCH($A613,Parallel_Trends!$A$5:$A$14,0)))</f>
        <v>340</v>
      </c>
    </row>
    <row r="614" spans="1:9" x14ac:dyDescent="0.45">
      <c r="A614" t="s">
        <v>8</v>
      </c>
      <c r="B614" s="1">
        <f>Raw_Prices!A615</f>
        <v>45820</v>
      </c>
      <c r="C614" s="12">
        <f>Raw_Prices!E615</f>
        <v>693.36</v>
      </c>
      <c r="D614" s="13">
        <f t="shared" si="18"/>
        <v>-1.1236926268475278E-3</v>
      </c>
      <c r="E614" s="14">
        <f>IF(_xlfn.XLOOKUP($A614,Firm_Info!$A$2:$A$12,Firm_Info!$C$2:$C$12)="Treated",1,IF(_xlfn.XLOOKUP($A614,Firm_Info!$A$2:$A$12,Firm_Info!$C$2:$C$12)="Control",0,""))</f>
        <v>1</v>
      </c>
      <c r="F614" s="14">
        <f>IFERROR(_xlfn.XLOOKUP($A614,Firm_Info!$A$2:$A$11,Firm_Info!$D$2:$D$11),"")</f>
        <v>1</v>
      </c>
      <c r="G614" s="14">
        <f>IF($F614="","",IF($B614&gt;=SUMIFS(Firm_Info!$F$2:$F$11,Firm_Info!$D$2:$D$11,$F614,Firm_Info!$C$2:$C$11,"Treated"),1,0))</f>
        <v>1</v>
      </c>
      <c r="H614" s="14">
        <f t="shared" si="19"/>
        <v>1</v>
      </c>
      <c r="I614" s="14">
        <f>IF($F614="","",MOD(ROW()-2,624)-INDEX(Parallel_Trends!$F$5:$F$14,MATCH($A614,Parallel_Trends!$A$5:$A$14,0)))</f>
        <v>341</v>
      </c>
    </row>
    <row r="615" spans="1:9" x14ac:dyDescent="0.45">
      <c r="A615" t="s">
        <v>8</v>
      </c>
      <c r="B615" s="1">
        <f>Raw_Prices!A616</f>
        <v>45821</v>
      </c>
      <c r="C615" s="12">
        <f>Raw_Prices!E616</f>
        <v>682.87</v>
      </c>
      <c r="D615" s="13">
        <f t="shared" si="18"/>
        <v>-1.5129225799007773E-2</v>
      </c>
      <c r="E615" s="14">
        <f>IF(_xlfn.XLOOKUP($A615,Firm_Info!$A$2:$A$12,Firm_Info!$C$2:$C$12)="Treated",1,IF(_xlfn.XLOOKUP($A615,Firm_Info!$A$2:$A$12,Firm_Info!$C$2:$C$12)="Control",0,""))</f>
        <v>1</v>
      </c>
      <c r="F615" s="14">
        <f>IFERROR(_xlfn.XLOOKUP($A615,Firm_Info!$A$2:$A$11,Firm_Info!$D$2:$D$11),"")</f>
        <v>1</v>
      </c>
      <c r="G615" s="14">
        <f>IF($F615="","",IF($B615&gt;=SUMIFS(Firm_Info!$F$2:$F$11,Firm_Info!$D$2:$D$11,$F615,Firm_Info!$C$2:$C$11,"Treated"),1,0))</f>
        <v>1</v>
      </c>
      <c r="H615" s="14">
        <f t="shared" si="19"/>
        <v>1</v>
      </c>
      <c r="I615" s="14">
        <f>IF($F615="","",MOD(ROW()-2,624)-INDEX(Parallel_Trends!$F$5:$F$14,MATCH($A615,Parallel_Trends!$A$5:$A$14,0)))</f>
        <v>342</v>
      </c>
    </row>
    <row r="616" spans="1:9" x14ac:dyDescent="0.45">
      <c r="A616" t="s">
        <v>8</v>
      </c>
      <c r="B616" s="1">
        <f>Raw_Prices!A617</f>
        <v>45824</v>
      </c>
      <c r="C616" s="12">
        <f>Raw_Prices!E617</f>
        <v>702.12</v>
      </c>
      <c r="D616" s="13">
        <f t="shared" si="18"/>
        <v>2.8189845797882418E-2</v>
      </c>
      <c r="E616" s="14">
        <f>IF(_xlfn.XLOOKUP($A616,Firm_Info!$A$2:$A$12,Firm_Info!$C$2:$C$12)="Treated",1,IF(_xlfn.XLOOKUP($A616,Firm_Info!$A$2:$A$12,Firm_Info!$C$2:$C$12)="Control",0,""))</f>
        <v>1</v>
      </c>
      <c r="F616" s="14">
        <f>IFERROR(_xlfn.XLOOKUP($A616,Firm_Info!$A$2:$A$11,Firm_Info!$D$2:$D$11),"")</f>
        <v>1</v>
      </c>
      <c r="G616" s="14">
        <f>IF($F616="","",IF($B616&gt;=SUMIFS(Firm_Info!$F$2:$F$11,Firm_Info!$D$2:$D$11,$F616,Firm_Info!$C$2:$C$11,"Treated"),1,0))</f>
        <v>1</v>
      </c>
      <c r="H616" s="14">
        <f t="shared" si="19"/>
        <v>1</v>
      </c>
      <c r="I616" s="14">
        <f>IF($F616="","",MOD(ROW()-2,624)-INDEX(Parallel_Trends!$F$5:$F$14,MATCH($A616,Parallel_Trends!$A$5:$A$14,0)))</f>
        <v>343</v>
      </c>
    </row>
    <row r="617" spans="1:9" x14ac:dyDescent="0.45">
      <c r="A617" t="s">
        <v>8</v>
      </c>
      <c r="B617" s="1">
        <f>Raw_Prices!A618</f>
        <v>45825</v>
      </c>
      <c r="C617" s="12">
        <f>Raw_Prices!E618</f>
        <v>697.23</v>
      </c>
      <c r="D617" s="13">
        <f t="shared" si="18"/>
        <v>-6.964621432233753E-3</v>
      </c>
      <c r="E617" s="14">
        <f>IF(_xlfn.XLOOKUP($A617,Firm_Info!$A$2:$A$12,Firm_Info!$C$2:$C$12)="Treated",1,IF(_xlfn.XLOOKUP($A617,Firm_Info!$A$2:$A$12,Firm_Info!$C$2:$C$12)="Control",0,""))</f>
        <v>1</v>
      </c>
      <c r="F617" s="14">
        <f>IFERROR(_xlfn.XLOOKUP($A617,Firm_Info!$A$2:$A$11,Firm_Info!$D$2:$D$11),"")</f>
        <v>1</v>
      </c>
      <c r="G617" s="14">
        <f>IF($F617="","",IF($B617&gt;=SUMIFS(Firm_Info!$F$2:$F$11,Firm_Info!$D$2:$D$11,$F617,Firm_Info!$C$2:$C$11,"Treated"),1,0))</f>
        <v>1</v>
      </c>
      <c r="H617" s="14">
        <f t="shared" si="19"/>
        <v>1</v>
      </c>
      <c r="I617" s="14">
        <f>IF($F617="","",MOD(ROW()-2,624)-INDEX(Parallel_Trends!$F$5:$F$14,MATCH($A617,Parallel_Trends!$A$5:$A$14,0)))</f>
        <v>344</v>
      </c>
    </row>
    <row r="618" spans="1:9" x14ac:dyDescent="0.45">
      <c r="A618" t="s">
        <v>8</v>
      </c>
      <c r="B618" s="1">
        <f>Raw_Prices!A619</f>
        <v>45826</v>
      </c>
      <c r="C618" s="12">
        <f>Raw_Prices!E619</f>
        <v>695.77</v>
      </c>
      <c r="D618" s="13">
        <f t="shared" si="18"/>
        <v>-2.0940005450138521E-3</v>
      </c>
      <c r="E618" s="14">
        <f>IF(_xlfn.XLOOKUP($A618,Firm_Info!$A$2:$A$12,Firm_Info!$C$2:$C$12)="Treated",1,IF(_xlfn.XLOOKUP($A618,Firm_Info!$A$2:$A$12,Firm_Info!$C$2:$C$12)="Control",0,""))</f>
        <v>1</v>
      </c>
      <c r="F618" s="14">
        <f>IFERROR(_xlfn.XLOOKUP($A618,Firm_Info!$A$2:$A$11,Firm_Info!$D$2:$D$11),"")</f>
        <v>1</v>
      </c>
      <c r="G618" s="14">
        <f>IF($F618="","",IF($B618&gt;=SUMIFS(Firm_Info!$F$2:$F$11,Firm_Info!$D$2:$D$11,$F618,Firm_Info!$C$2:$C$11,"Treated"),1,0))</f>
        <v>1</v>
      </c>
      <c r="H618" s="14">
        <f t="shared" si="19"/>
        <v>1</v>
      </c>
      <c r="I618" s="14">
        <f>IF($F618="","",MOD(ROW()-2,624)-INDEX(Parallel_Trends!$F$5:$F$14,MATCH($A618,Parallel_Trends!$A$5:$A$14,0)))</f>
        <v>345</v>
      </c>
    </row>
    <row r="619" spans="1:9" x14ac:dyDescent="0.45">
      <c r="A619" t="s">
        <v>8</v>
      </c>
      <c r="B619" s="1">
        <f>Raw_Prices!A620</f>
        <v>45828</v>
      </c>
      <c r="C619" s="12">
        <f>Raw_Prices!E620</f>
        <v>682.35</v>
      </c>
      <c r="D619" s="13">
        <f t="shared" si="18"/>
        <v>-1.9287983097862726E-2</v>
      </c>
      <c r="E619" s="14">
        <f>IF(_xlfn.XLOOKUP($A619,Firm_Info!$A$2:$A$12,Firm_Info!$C$2:$C$12)="Treated",1,IF(_xlfn.XLOOKUP($A619,Firm_Info!$A$2:$A$12,Firm_Info!$C$2:$C$12)="Control",0,""))</f>
        <v>1</v>
      </c>
      <c r="F619" s="14">
        <f>IFERROR(_xlfn.XLOOKUP($A619,Firm_Info!$A$2:$A$11,Firm_Info!$D$2:$D$11),"")</f>
        <v>1</v>
      </c>
      <c r="G619" s="14">
        <f>IF($F619="","",IF($B619&gt;=SUMIFS(Firm_Info!$F$2:$F$11,Firm_Info!$D$2:$D$11,$F619,Firm_Info!$C$2:$C$11,"Treated"),1,0))</f>
        <v>1</v>
      </c>
      <c r="H619" s="14">
        <f t="shared" si="19"/>
        <v>1</v>
      </c>
      <c r="I619" s="14">
        <f>IF($F619="","",MOD(ROW()-2,624)-INDEX(Parallel_Trends!$F$5:$F$14,MATCH($A619,Parallel_Trends!$A$5:$A$14,0)))</f>
        <v>346</v>
      </c>
    </row>
    <row r="620" spans="1:9" x14ac:dyDescent="0.45">
      <c r="A620" t="s">
        <v>8</v>
      </c>
      <c r="B620" s="1">
        <f>Raw_Prices!A621</f>
        <v>45831</v>
      </c>
      <c r="C620" s="12">
        <f>Raw_Prices!E621</f>
        <v>698.53</v>
      </c>
      <c r="D620" s="13">
        <f t="shared" si="18"/>
        <v>2.3712171173151608E-2</v>
      </c>
      <c r="E620" s="14">
        <f>IF(_xlfn.XLOOKUP($A620,Firm_Info!$A$2:$A$12,Firm_Info!$C$2:$C$12)="Treated",1,IF(_xlfn.XLOOKUP($A620,Firm_Info!$A$2:$A$12,Firm_Info!$C$2:$C$12)="Control",0,""))</f>
        <v>1</v>
      </c>
      <c r="F620" s="14">
        <f>IFERROR(_xlfn.XLOOKUP($A620,Firm_Info!$A$2:$A$11,Firm_Info!$D$2:$D$11),"")</f>
        <v>1</v>
      </c>
      <c r="G620" s="14">
        <f>IF($F620="","",IF($B620&gt;=SUMIFS(Firm_Info!$F$2:$F$11,Firm_Info!$D$2:$D$11,$F620,Firm_Info!$C$2:$C$11,"Treated"),1,0))</f>
        <v>1</v>
      </c>
      <c r="H620" s="14">
        <f t="shared" si="19"/>
        <v>1</v>
      </c>
      <c r="I620" s="14">
        <f>IF($F620="","",MOD(ROW()-2,624)-INDEX(Parallel_Trends!$F$5:$F$14,MATCH($A620,Parallel_Trends!$A$5:$A$14,0)))</f>
        <v>347</v>
      </c>
    </row>
    <row r="621" spans="1:9" x14ac:dyDescent="0.45">
      <c r="A621" t="s">
        <v>8</v>
      </c>
      <c r="B621" s="1">
        <f>Raw_Prices!A622</f>
        <v>45832</v>
      </c>
      <c r="C621" s="12">
        <f>Raw_Prices!E622</f>
        <v>712.2</v>
      </c>
      <c r="D621" s="13">
        <f t="shared" si="18"/>
        <v>1.9569667730806151E-2</v>
      </c>
      <c r="E621" s="14">
        <f>IF(_xlfn.XLOOKUP($A621,Firm_Info!$A$2:$A$12,Firm_Info!$C$2:$C$12)="Treated",1,IF(_xlfn.XLOOKUP($A621,Firm_Info!$A$2:$A$12,Firm_Info!$C$2:$C$12)="Control",0,""))</f>
        <v>1</v>
      </c>
      <c r="F621" s="14">
        <f>IFERROR(_xlfn.XLOOKUP($A621,Firm_Info!$A$2:$A$11,Firm_Info!$D$2:$D$11),"")</f>
        <v>1</v>
      </c>
      <c r="G621" s="14">
        <f>IF($F621="","",IF($B621&gt;=SUMIFS(Firm_Info!$F$2:$F$11,Firm_Info!$D$2:$D$11,$F621,Firm_Info!$C$2:$C$11,"Treated"),1,0))</f>
        <v>1</v>
      </c>
      <c r="H621" s="14">
        <f t="shared" si="19"/>
        <v>1</v>
      </c>
      <c r="I621" s="14">
        <f>IF($F621="","",MOD(ROW()-2,624)-INDEX(Parallel_Trends!$F$5:$F$14,MATCH($A621,Parallel_Trends!$A$5:$A$14,0)))</f>
        <v>348</v>
      </c>
    </row>
    <row r="622" spans="1:9" x14ac:dyDescent="0.45">
      <c r="A622" t="s">
        <v>8</v>
      </c>
      <c r="B622" s="1">
        <f>Raw_Prices!A623</f>
        <v>45833</v>
      </c>
      <c r="C622" s="12">
        <f>Raw_Prices!E623</f>
        <v>708.68</v>
      </c>
      <c r="D622" s="13">
        <f t="shared" si="18"/>
        <v>-4.9424319011515117E-3</v>
      </c>
      <c r="E622" s="14">
        <f>IF(_xlfn.XLOOKUP($A622,Firm_Info!$A$2:$A$12,Firm_Info!$C$2:$C$12)="Treated",1,IF(_xlfn.XLOOKUP($A622,Firm_Info!$A$2:$A$12,Firm_Info!$C$2:$C$12)="Control",0,""))</f>
        <v>1</v>
      </c>
      <c r="F622" s="14">
        <f>IFERROR(_xlfn.XLOOKUP($A622,Firm_Info!$A$2:$A$11,Firm_Info!$D$2:$D$11),"")</f>
        <v>1</v>
      </c>
      <c r="G622" s="14">
        <f>IF($F622="","",IF($B622&gt;=SUMIFS(Firm_Info!$F$2:$F$11,Firm_Info!$D$2:$D$11,$F622,Firm_Info!$C$2:$C$11,"Treated"),1,0))</f>
        <v>1</v>
      </c>
      <c r="H622" s="14">
        <f t="shared" si="19"/>
        <v>1</v>
      </c>
      <c r="I622" s="14">
        <f>IF($F622="","",MOD(ROW()-2,624)-INDEX(Parallel_Trends!$F$5:$F$14,MATCH($A622,Parallel_Trends!$A$5:$A$14,0)))</f>
        <v>349</v>
      </c>
    </row>
    <row r="623" spans="1:9" x14ac:dyDescent="0.45">
      <c r="A623" t="s">
        <v>8</v>
      </c>
      <c r="B623" s="1">
        <f>Raw_Prices!A624</f>
        <v>45834</v>
      </c>
      <c r="C623" s="12">
        <f>Raw_Prices!E624</f>
        <v>726.09</v>
      </c>
      <c r="D623" s="13">
        <f t="shared" si="18"/>
        <v>2.456680024834923E-2</v>
      </c>
      <c r="E623" s="14">
        <f>IF(_xlfn.XLOOKUP($A623,Firm_Info!$A$2:$A$12,Firm_Info!$C$2:$C$12)="Treated",1,IF(_xlfn.XLOOKUP($A623,Firm_Info!$A$2:$A$12,Firm_Info!$C$2:$C$12)="Control",0,""))</f>
        <v>1</v>
      </c>
      <c r="F623" s="14">
        <f>IFERROR(_xlfn.XLOOKUP($A623,Firm_Info!$A$2:$A$11,Firm_Info!$D$2:$D$11),"")</f>
        <v>1</v>
      </c>
      <c r="G623" s="14">
        <f>IF($F623="","",IF($B623&gt;=SUMIFS(Firm_Info!$F$2:$F$11,Firm_Info!$D$2:$D$11,$F623,Firm_Info!$C$2:$C$11,"Treated"),1,0))</f>
        <v>1</v>
      </c>
      <c r="H623" s="14">
        <f t="shared" si="19"/>
        <v>1</v>
      </c>
      <c r="I623" s="14">
        <f>IF($F623="","",MOD(ROW()-2,624)-INDEX(Parallel_Trends!$F$5:$F$14,MATCH($A623,Parallel_Trends!$A$5:$A$14,0)))</f>
        <v>350</v>
      </c>
    </row>
    <row r="624" spans="1:9" x14ac:dyDescent="0.45">
      <c r="A624" t="s">
        <v>8</v>
      </c>
      <c r="B624" s="1">
        <f>Raw_Prices!A625</f>
        <v>45835</v>
      </c>
      <c r="C624" s="12">
        <f>Raw_Prices!E625</f>
        <v>733.63</v>
      </c>
      <c r="D624" s="13">
        <f t="shared" si="18"/>
        <v>1.038438761035132E-2</v>
      </c>
      <c r="E624" s="14">
        <f>IF(_xlfn.XLOOKUP($A624,Firm_Info!$A$2:$A$12,Firm_Info!$C$2:$C$12)="Treated",1,IF(_xlfn.XLOOKUP($A624,Firm_Info!$A$2:$A$12,Firm_Info!$C$2:$C$12)="Control",0,""))</f>
        <v>1</v>
      </c>
      <c r="F624" s="14">
        <f>IFERROR(_xlfn.XLOOKUP($A624,Firm_Info!$A$2:$A$11,Firm_Info!$D$2:$D$11),"")</f>
        <v>1</v>
      </c>
      <c r="G624" s="14">
        <f>IF($F624="","",IF($B624&gt;=SUMIFS(Firm_Info!$F$2:$F$11,Firm_Info!$D$2:$D$11,$F624,Firm_Info!$C$2:$C$11,"Treated"),1,0))</f>
        <v>1</v>
      </c>
      <c r="H624" s="14">
        <f t="shared" si="19"/>
        <v>1</v>
      </c>
      <c r="I624" s="14">
        <f>IF($F624="","",MOD(ROW()-2,624)-INDEX(Parallel_Trends!$F$5:$F$14,MATCH($A624,Parallel_Trends!$A$5:$A$14,0)))</f>
        <v>351</v>
      </c>
    </row>
    <row r="625" spans="1:9" x14ac:dyDescent="0.45">
      <c r="A625" t="s">
        <v>8</v>
      </c>
      <c r="B625" s="1">
        <f>Raw_Prices!A626</f>
        <v>45838</v>
      </c>
      <c r="C625" s="12">
        <f>Raw_Prices!E626</f>
        <v>738.09</v>
      </c>
      <c r="D625" s="13">
        <f t="shared" si="18"/>
        <v>6.0793588048471126E-3</v>
      </c>
      <c r="E625" s="14">
        <f>IF(_xlfn.XLOOKUP($A625,Firm_Info!$A$2:$A$12,Firm_Info!$C$2:$C$12)="Treated",1,IF(_xlfn.XLOOKUP($A625,Firm_Info!$A$2:$A$12,Firm_Info!$C$2:$C$12)="Control",0,""))</f>
        <v>1</v>
      </c>
      <c r="F625" s="14">
        <f>IFERROR(_xlfn.XLOOKUP($A625,Firm_Info!$A$2:$A$11,Firm_Info!$D$2:$D$11),"")</f>
        <v>1</v>
      </c>
      <c r="G625" s="14">
        <f>IF($F625="","",IF($B625&gt;=SUMIFS(Firm_Info!$F$2:$F$11,Firm_Info!$D$2:$D$11,$F625,Firm_Info!$C$2:$C$11,"Treated"),1,0))</f>
        <v>1</v>
      </c>
      <c r="H625" s="14">
        <f t="shared" si="19"/>
        <v>1</v>
      </c>
      <c r="I625" s="14">
        <f>IF($F625="","",MOD(ROW()-2,624)-INDEX(Parallel_Trends!$F$5:$F$14,MATCH($A625,Parallel_Trends!$A$5:$A$14,0)))</f>
        <v>352</v>
      </c>
    </row>
    <row r="626" spans="1:9" x14ac:dyDescent="0.45">
      <c r="A626" t="s">
        <v>12</v>
      </c>
      <c r="B626" s="1">
        <f>Raw_Prices!H3</f>
        <v>44929</v>
      </c>
      <c r="C626" s="12">
        <f>Raw_Prices!L3</f>
        <v>85.82</v>
      </c>
      <c r="D626" s="13"/>
      <c r="E626" s="14">
        <f>IF(_xlfn.XLOOKUP($A626,Firm_Info!$A$2:$A$12,Firm_Info!$C$2:$C$12)="Treated",1,IF(_xlfn.XLOOKUP($A626,Firm_Info!$A$2:$A$12,Firm_Info!$C$2:$C$12)="Control",0,""))</f>
        <v>0</v>
      </c>
      <c r="F626" s="14">
        <f>IFERROR(_xlfn.XLOOKUP($A626,Firm_Info!$A$2:$A$11,Firm_Info!$D$2:$D$11),"")</f>
        <v>1</v>
      </c>
      <c r="G626" s="14">
        <f>IF($F626="","",IF($B626&gt;=SUMIFS(Firm_Info!$F$2:$F$11,Firm_Info!$D$2:$D$11,$F626,Firm_Info!$C$2:$C$11,"Treated"),1,0))</f>
        <v>0</v>
      </c>
      <c r="H626" s="14">
        <f>IF($F626="","",$E626*$G626)</f>
        <v>0</v>
      </c>
      <c r="I626" s="14">
        <f>IF($F626="","",MOD(ROW()-2,624)-INDEX(Parallel_Trends!$F$5:$F$14,MATCH($A626,Parallel_Trends!$A$5:$A$14,0)))</f>
        <v>-271</v>
      </c>
    </row>
    <row r="627" spans="1:9" x14ac:dyDescent="0.45">
      <c r="A627" t="s">
        <v>12</v>
      </c>
      <c r="B627" s="1">
        <f>Raw_Prices!H4</f>
        <v>44930</v>
      </c>
      <c r="C627" s="12">
        <f>Raw_Prices!L4</f>
        <v>85.14</v>
      </c>
      <c r="D627" s="13">
        <f>C627/C626-1</f>
        <v>-7.9235609415053698E-3</v>
      </c>
      <c r="E627" s="14">
        <f>IF(_xlfn.XLOOKUP($A627,Firm_Info!$A$2:$A$12,Firm_Info!$C$2:$C$12)="Treated",1,IF(_xlfn.XLOOKUP($A627,Firm_Info!$A$2:$A$12,Firm_Info!$C$2:$C$12)="Control",0,""))</f>
        <v>0</v>
      </c>
      <c r="F627" s="14">
        <f>IFERROR(_xlfn.XLOOKUP($A627,Firm_Info!$A$2:$A$11,Firm_Info!$D$2:$D$11),"")</f>
        <v>1</v>
      </c>
      <c r="G627" s="14">
        <f>IF($F627="","",IF($B627&gt;=SUMIFS(Firm_Info!$F$2:$F$11,Firm_Info!$D$2:$D$11,$F627,Firm_Info!$C$2:$C$11,"Treated"),1,0))</f>
        <v>0</v>
      </c>
      <c r="H627" s="14">
        <f>IF($F627="","",$E627*$G627)</f>
        <v>0</v>
      </c>
      <c r="I627" s="14">
        <f>IF($F627="","",MOD(ROW()-2,624)-INDEX(Parallel_Trends!$F$5:$F$14,MATCH($A627,Parallel_Trends!$A$5:$A$14,0)))</f>
        <v>-270</v>
      </c>
    </row>
    <row r="628" spans="1:9" x14ac:dyDescent="0.45">
      <c r="A628" t="s">
        <v>12</v>
      </c>
      <c r="B628" s="1">
        <f>Raw_Prices!H5</f>
        <v>44931</v>
      </c>
      <c r="C628" s="12">
        <f>Raw_Prices!L5</f>
        <v>83.12</v>
      </c>
      <c r="D628" s="13">
        <f t="shared" ref="D628:D691" si="20">C628/C627-1</f>
        <v>-2.3725628376791152E-2</v>
      </c>
      <c r="E628" s="14">
        <f>IF(_xlfn.XLOOKUP($A628,Firm_Info!$A$2:$A$12,Firm_Info!$C$2:$C$12)="Treated",1,IF(_xlfn.XLOOKUP($A628,Firm_Info!$A$2:$A$12,Firm_Info!$C$2:$C$12)="Control",0,""))</f>
        <v>0</v>
      </c>
      <c r="F628" s="14">
        <f>IFERROR(_xlfn.XLOOKUP($A628,Firm_Info!$A$2:$A$11,Firm_Info!$D$2:$D$11),"")</f>
        <v>1</v>
      </c>
      <c r="G628" s="14">
        <f>IF($F628="","",IF($B628&gt;=SUMIFS(Firm_Info!$F$2:$F$11,Firm_Info!$D$2:$D$11,$F628,Firm_Info!$C$2:$C$11,"Treated"),1,0))</f>
        <v>0</v>
      </c>
      <c r="H628" s="14">
        <f t="shared" ref="H628:H691" si="21">IF($F628="","",$E628*$G628)</f>
        <v>0</v>
      </c>
      <c r="I628" s="14">
        <f>IF($F628="","",MOD(ROW()-2,624)-INDEX(Parallel_Trends!$F$5:$F$14,MATCH($A628,Parallel_Trends!$A$5:$A$14,0)))</f>
        <v>-269</v>
      </c>
    </row>
    <row r="629" spans="1:9" x14ac:dyDescent="0.45">
      <c r="A629" t="s">
        <v>12</v>
      </c>
      <c r="B629" s="1">
        <f>Raw_Prices!H6</f>
        <v>44932</v>
      </c>
      <c r="C629" s="12">
        <f>Raw_Prices!L6</f>
        <v>86.08</v>
      </c>
      <c r="D629" s="13">
        <f t="shared" si="20"/>
        <v>3.5611164581328181E-2</v>
      </c>
      <c r="E629" s="14">
        <f>IF(_xlfn.XLOOKUP($A629,Firm_Info!$A$2:$A$12,Firm_Info!$C$2:$C$12)="Treated",1,IF(_xlfn.XLOOKUP($A629,Firm_Info!$A$2:$A$12,Firm_Info!$C$2:$C$12)="Control",0,""))</f>
        <v>0</v>
      </c>
      <c r="F629" s="14">
        <f>IFERROR(_xlfn.XLOOKUP($A629,Firm_Info!$A$2:$A$11,Firm_Info!$D$2:$D$11),"")</f>
        <v>1</v>
      </c>
      <c r="G629" s="14">
        <f>IF($F629="","",IF($B629&gt;=SUMIFS(Firm_Info!$F$2:$F$11,Firm_Info!$D$2:$D$11,$F629,Firm_Info!$C$2:$C$11,"Treated"),1,0))</f>
        <v>0</v>
      </c>
      <c r="H629" s="14">
        <f t="shared" si="21"/>
        <v>0</v>
      </c>
      <c r="I629" s="14">
        <f>IF($F629="","",MOD(ROW()-2,624)-INDEX(Parallel_Trends!$F$5:$F$14,MATCH($A629,Parallel_Trends!$A$5:$A$14,0)))</f>
        <v>-268</v>
      </c>
    </row>
    <row r="630" spans="1:9" x14ac:dyDescent="0.45">
      <c r="A630" t="s">
        <v>12</v>
      </c>
      <c r="B630" s="1">
        <f>Raw_Prices!H7</f>
        <v>44935</v>
      </c>
      <c r="C630" s="12">
        <f>Raw_Prices!L7</f>
        <v>87.36</v>
      </c>
      <c r="D630" s="13">
        <f t="shared" si="20"/>
        <v>1.4869888475836479E-2</v>
      </c>
      <c r="E630" s="14">
        <f>IF(_xlfn.XLOOKUP($A630,Firm_Info!$A$2:$A$12,Firm_Info!$C$2:$C$12)="Treated",1,IF(_xlfn.XLOOKUP($A630,Firm_Info!$A$2:$A$12,Firm_Info!$C$2:$C$12)="Control",0,""))</f>
        <v>0</v>
      </c>
      <c r="F630" s="14">
        <f>IFERROR(_xlfn.XLOOKUP($A630,Firm_Info!$A$2:$A$11,Firm_Info!$D$2:$D$11),"")</f>
        <v>1</v>
      </c>
      <c r="G630" s="14">
        <f>IF($F630="","",IF($B630&gt;=SUMIFS(Firm_Info!$F$2:$F$11,Firm_Info!$D$2:$D$11,$F630,Firm_Info!$C$2:$C$11,"Treated"),1,0))</f>
        <v>0</v>
      </c>
      <c r="H630" s="14">
        <f t="shared" si="21"/>
        <v>0</v>
      </c>
      <c r="I630" s="14">
        <f>IF($F630="","",MOD(ROW()-2,624)-INDEX(Parallel_Trends!$F$5:$F$14,MATCH($A630,Parallel_Trends!$A$5:$A$14,0)))</f>
        <v>-267</v>
      </c>
    </row>
    <row r="631" spans="1:9" x14ac:dyDescent="0.45">
      <c r="A631" t="s">
        <v>12</v>
      </c>
      <c r="B631" s="1">
        <f>Raw_Prices!H8</f>
        <v>44936</v>
      </c>
      <c r="C631" s="12">
        <f>Raw_Prices!L8</f>
        <v>89.87</v>
      </c>
      <c r="D631" s="13">
        <f t="shared" si="20"/>
        <v>2.8731684981684991E-2</v>
      </c>
      <c r="E631" s="14">
        <f>IF(_xlfn.XLOOKUP($A631,Firm_Info!$A$2:$A$12,Firm_Info!$C$2:$C$12)="Treated",1,IF(_xlfn.XLOOKUP($A631,Firm_Info!$A$2:$A$12,Firm_Info!$C$2:$C$12)="Control",0,""))</f>
        <v>0</v>
      </c>
      <c r="F631" s="14">
        <f>IFERROR(_xlfn.XLOOKUP($A631,Firm_Info!$A$2:$A$11,Firm_Info!$D$2:$D$11),"")</f>
        <v>1</v>
      </c>
      <c r="G631" s="14">
        <f>IF($F631="","",IF($B631&gt;=SUMIFS(Firm_Info!$F$2:$F$11,Firm_Info!$D$2:$D$11,$F631,Firm_Info!$C$2:$C$11,"Treated"),1,0))</f>
        <v>0</v>
      </c>
      <c r="H631" s="14">
        <f t="shared" si="21"/>
        <v>0</v>
      </c>
      <c r="I631" s="14">
        <f>IF($F631="","",MOD(ROW()-2,624)-INDEX(Parallel_Trends!$F$5:$F$14,MATCH($A631,Parallel_Trends!$A$5:$A$14,0)))</f>
        <v>-266</v>
      </c>
    </row>
    <row r="632" spans="1:9" x14ac:dyDescent="0.45">
      <c r="A632" t="s">
        <v>12</v>
      </c>
      <c r="B632" s="1">
        <f>Raw_Prices!H9</f>
        <v>44937</v>
      </c>
      <c r="C632" s="12">
        <f>Raw_Prices!L9</f>
        <v>95.09</v>
      </c>
      <c r="D632" s="13">
        <f t="shared" si="20"/>
        <v>5.8083898965171965E-2</v>
      </c>
      <c r="E632" s="14">
        <f>IF(_xlfn.XLOOKUP($A632,Firm_Info!$A$2:$A$12,Firm_Info!$C$2:$C$12)="Treated",1,IF(_xlfn.XLOOKUP($A632,Firm_Info!$A$2:$A$12,Firm_Info!$C$2:$C$12)="Control",0,""))</f>
        <v>0</v>
      </c>
      <c r="F632" s="14">
        <f>IFERROR(_xlfn.XLOOKUP($A632,Firm_Info!$A$2:$A$11,Firm_Info!$D$2:$D$11),"")</f>
        <v>1</v>
      </c>
      <c r="G632" s="14">
        <f>IF($F632="","",IF($B632&gt;=SUMIFS(Firm_Info!$F$2:$F$11,Firm_Info!$D$2:$D$11,$F632,Firm_Info!$C$2:$C$11,"Treated"),1,0))</f>
        <v>0</v>
      </c>
      <c r="H632" s="14">
        <f t="shared" si="21"/>
        <v>0</v>
      </c>
      <c r="I632" s="14">
        <f>IF($F632="","",MOD(ROW()-2,624)-INDEX(Parallel_Trends!$F$5:$F$14,MATCH($A632,Parallel_Trends!$A$5:$A$14,0)))</f>
        <v>-265</v>
      </c>
    </row>
    <row r="633" spans="1:9" x14ac:dyDescent="0.45">
      <c r="A633" t="s">
        <v>12</v>
      </c>
      <c r="B633" s="1">
        <f>Raw_Prices!H10</f>
        <v>44938</v>
      </c>
      <c r="C633" s="12">
        <f>Raw_Prices!L10</f>
        <v>95.27</v>
      </c>
      <c r="D633" s="13">
        <f t="shared" si="20"/>
        <v>1.8929435271846096E-3</v>
      </c>
      <c r="E633" s="14">
        <f>IF(_xlfn.XLOOKUP($A633,Firm_Info!$A$2:$A$12,Firm_Info!$C$2:$C$12)="Treated",1,IF(_xlfn.XLOOKUP($A633,Firm_Info!$A$2:$A$12,Firm_Info!$C$2:$C$12)="Control",0,""))</f>
        <v>0</v>
      </c>
      <c r="F633" s="14">
        <f>IFERROR(_xlfn.XLOOKUP($A633,Firm_Info!$A$2:$A$11,Firm_Info!$D$2:$D$11),"")</f>
        <v>1</v>
      </c>
      <c r="G633" s="14">
        <f>IF($F633="","",IF($B633&gt;=SUMIFS(Firm_Info!$F$2:$F$11,Firm_Info!$D$2:$D$11,$F633,Firm_Info!$C$2:$C$11,"Treated"),1,0))</f>
        <v>0</v>
      </c>
      <c r="H633" s="14">
        <f t="shared" si="21"/>
        <v>0</v>
      </c>
      <c r="I633" s="14">
        <f>IF($F633="","",MOD(ROW()-2,624)-INDEX(Parallel_Trends!$F$5:$F$14,MATCH($A633,Parallel_Trends!$A$5:$A$14,0)))</f>
        <v>-264</v>
      </c>
    </row>
    <row r="634" spans="1:9" x14ac:dyDescent="0.45">
      <c r="A634" t="s">
        <v>12</v>
      </c>
      <c r="B634" s="1">
        <f>Raw_Prices!H11</f>
        <v>44939</v>
      </c>
      <c r="C634" s="12">
        <f>Raw_Prices!L11</f>
        <v>98.12</v>
      </c>
      <c r="D634" s="13">
        <f t="shared" si="20"/>
        <v>2.9914978482208587E-2</v>
      </c>
      <c r="E634" s="14">
        <f>IF(_xlfn.XLOOKUP($A634,Firm_Info!$A$2:$A$12,Firm_Info!$C$2:$C$12)="Treated",1,IF(_xlfn.XLOOKUP($A634,Firm_Info!$A$2:$A$12,Firm_Info!$C$2:$C$12)="Control",0,""))</f>
        <v>0</v>
      </c>
      <c r="F634" s="14">
        <f>IFERROR(_xlfn.XLOOKUP($A634,Firm_Info!$A$2:$A$11,Firm_Info!$D$2:$D$11),"")</f>
        <v>1</v>
      </c>
      <c r="G634" s="14">
        <f>IF($F634="","",IF($B634&gt;=SUMIFS(Firm_Info!$F$2:$F$11,Firm_Info!$D$2:$D$11,$F634,Firm_Info!$C$2:$C$11,"Treated"),1,0))</f>
        <v>0</v>
      </c>
      <c r="H634" s="14">
        <f t="shared" si="21"/>
        <v>0</v>
      </c>
      <c r="I634" s="14">
        <f>IF($F634="","",MOD(ROW()-2,624)-INDEX(Parallel_Trends!$F$5:$F$14,MATCH($A634,Parallel_Trends!$A$5:$A$14,0)))</f>
        <v>-263</v>
      </c>
    </row>
    <row r="635" spans="1:9" x14ac:dyDescent="0.45">
      <c r="A635" t="s">
        <v>12</v>
      </c>
      <c r="B635" s="1">
        <f>Raw_Prices!H12</f>
        <v>44943</v>
      </c>
      <c r="C635" s="12">
        <f>Raw_Prices!L12</f>
        <v>96.05</v>
      </c>
      <c r="D635" s="13">
        <f t="shared" si="20"/>
        <v>-2.1096616388096234E-2</v>
      </c>
      <c r="E635" s="14">
        <f>IF(_xlfn.XLOOKUP($A635,Firm_Info!$A$2:$A$12,Firm_Info!$C$2:$C$12)="Treated",1,IF(_xlfn.XLOOKUP($A635,Firm_Info!$A$2:$A$12,Firm_Info!$C$2:$C$12)="Control",0,""))</f>
        <v>0</v>
      </c>
      <c r="F635" s="14">
        <f>IFERROR(_xlfn.XLOOKUP($A635,Firm_Info!$A$2:$A$11,Firm_Info!$D$2:$D$11),"")</f>
        <v>1</v>
      </c>
      <c r="G635" s="14">
        <f>IF($F635="","",IF($B635&gt;=SUMIFS(Firm_Info!$F$2:$F$11,Firm_Info!$D$2:$D$11,$F635,Firm_Info!$C$2:$C$11,"Treated"),1,0))</f>
        <v>0</v>
      </c>
      <c r="H635" s="14">
        <f t="shared" si="21"/>
        <v>0</v>
      </c>
      <c r="I635" s="14">
        <f>IF($F635="","",MOD(ROW()-2,624)-INDEX(Parallel_Trends!$F$5:$F$14,MATCH($A635,Parallel_Trends!$A$5:$A$14,0)))</f>
        <v>-262</v>
      </c>
    </row>
    <row r="636" spans="1:9" x14ac:dyDescent="0.45">
      <c r="A636" t="s">
        <v>12</v>
      </c>
      <c r="B636" s="1">
        <f>Raw_Prices!H13</f>
        <v>44944</v>
      </c>
      <c r="C636" s="12">
        <f>Raw_Prices!L13</f>
        <v>95.46</v>
      </c>
      <c r="D636" s="13">
        <f t="shared" si="20"/>
        <v>-6.1426340447683359E-3</v>
      </c>
      <c r="E636" s="14">
        <f>IF(_xlfn.XLOOKUP($A636,Firm_Info!$A$2:$A$12,Firm_Info!$C$2:$C$12)="Treated",1,IF(_xlfn.XLOOKUP($A636,Firm_Info!$A$2:$A$12,Firm_Info!$C$2:$C$12)="Control",0,""))</f>
        <v>0</v>
      </c>
      <c r="F636" s="14">
        <f>IFERROR(_xlfn.XLOOKUP($A636,Firm_Info!$A$2:$A$11,Firm_Info!$D$2:$D$11),"")</f>
        <v>1</v>
      </c>
      <c r="G636" s="14">
        <f>IF($F636="","",IF($B636&gt;=SUMIFS(Firm_Info!$F$2:$F$11,Firm_Info!$D$2:$D$11,$F636,Firm_Info!$C$2:$C$11,"Treated"),1,0))</f>
        <v>0</v>
      </c>
      <c r="H636" s="14">
        <f t="shared" si="21"/>
        <v>0</v>
      </c>
      <c r="I636" s="14">
        <f>IF($F636="","",MOD(ROW()-2,624)-INDEX(Parallel_Trends!$F$5:$F$14,MATCH($A636,Parallel_Trends!$A$5:$A$14,0)))</f>
        <v>-261</v>
      </c>
    </row>
    <row r="637" spans="1:9" x14ac:dyDescent="0.45">
      <c r="A637" t="s">
        <v>12</v>
      </c>
      <c r="B637" s="1">
        <f>Raw_Prices!H14</f>
        <v>44945</v>
      </c>
      <c r="C637" s="12">
        <f>Raw_Prices!L14</f>
        <v>93.68</v>
      </c>
      <c r="D637" s="13">
        <f t="shared" si="20"/>
        <v>-1.8646553530274335E-2</v>
      </c>
      <c r="E637" s="14">
        <f>IF(_xlfn.XLOOKUP($A637,Firm_Info!$A$2:$A$12,Firm_Info!$C$2:$C$12)="Treated",1,IF(_xlfn.XLOOKUP($A637,Firm_Info!$A$2:$A$12,Firm_Info!$C$2:$C$12)="Control",0,""))</f>
        <v>0</v>
      </c>
      <c r="F637" s="14">
        <f>IFERROR(_xlfn.XLOOKUP($A637,Firm_Info!$A$2:$A$11,Firm_Info!$D$2:$D$11),"")</f>
        <v>1</v>
      </c>
      <c r="G637" s="14">
        <f>IF($F637="","",IF($B637&gt;=SUMIFS(Firm_Info!$F$2:$F$11,Firm_Info!$D$2:$D$11,$F637,Firm_Info!$C$2:$C$11,"Treated"),1,0))</f>
        <v>0</v>
      </c>
      <c r="H637" s="14">
        <f t="shared" si="21"/>
        <v>0</v>
      </c>
      <c r="I637" s="14">
        <f>IF($F637="","",MOD(ROW()-2,624)-INDEX(Parallel_Trends!$F$5:$F$14,MATCH($A637,Parallel_Trends!$A$5:$A$14,0)))</f>
        <v>-260</v>
      </c>
    </row>
    <row r="638" spans="1:9" x14ac:dyDescent="0.45">
      <c r="A638" t="s">
        <v>12</v>
      </c>
      <c r="B638" s="1">
        <f>Raw_Prices!H15</f>
        <v>44946</v>
      </c>
      <c r="C638" s="12">
        <f>Raw_Prices!L15</f>
        <v>97.25</v>
      </c>
      <c r="D638" s="13">
        <f t="shared" si="20"/>
        <v>3.8108454312553386E-2</v>
      </c>
      <c r="E638" s="14">
        <f>IF(_xlfn.XLOOKUP($A638,Firm_Info!$A$2:$A$12,Firm_Info!$C$2:$C$12)="Treated",1,IF(_xlfn.XLOOKUP($A638,Firm_Info!$A$2:$A$12,Firm_Info!$C$2:$C$12)="Control",0,""))</f>
        <v>0</v>
      </c>
      <c r="F638" s="14">
        <f>IFERROR(_xlfn.XLOOKUP($A638,Firm_Info!$A$2:$A$11,Firm_Info!$D$2:$D$11),"")</f>
        <v>1</v>
      </c>
      <c r="G638" s="14">
        <f>IF($F638="","",IF($B638&gt;=SUMIFS(Firm_Info!$F$2:$F$11,Firm_Info!$D$2:$D$11,$F638,Firm_Info!$C$2:$C$11,"Treated"),1,0))</f>
        <v>0</v>
      </c>
      <c r="H638" s="14">
        <f t="shared" si="21"/>
        <v>0</v>
      </c>
      <c r="I638" s="14">
        <f>IF($F638="","",MOD(ROW()-2,624)-INDEX(Parallel_Trends!$F$5:$F$14,MATCH($A638,Parallel_Trends!$A$5:$A$14,0)))</f>
        <v>-259</v>
      </c>
    </row>
    <row r="639" spans="1:9" x14ac:dyDescent="0.45">
      <c r="A639" t="s">
        <v>12</v>
      </c>
      <c r="B639" s="1">
        <f>Raw_Prices!H16</f>
        <v>44949</v>
      </c>
      <c r="C639" s="12">
        <f>Raw_Prices!L16</f>
        <v>97.52</v>
      </c>
      <c r="D639" s="13">
        <f t="shared" si="20"/>
        <v>2.7763496143957678E-3</v>
      </c>
      <c r="E639" s="14">
        <f>IF(_xlfn.XLOOKUP($A639,Firm_Info!$A$2:$A$12,Firm_Info!$C$2:$C$12)="Treated",1,IF(_xlfn.XLOOKUP($A639,Firm_Info!$A$2:$A$12,Firm_Info!$C$2:$C$12)="Control",0,""))</f>
        <v>0</v>
      </c>
      <c r="F639" s="14">
        <f>IFERROR(_xlfn.XLOOKUP($A639,Firm_Info!$A$2:$A$11,Firm_Info!$D$2:$D$11),"")</f>
        <v>1</v>
      </c>
      <c r="G639" s="14">
        <f>IF($F639="","",IF($B639&gt;=SUMIFS(Firm_Info!$F$2:$F$11,Firm_Info!$D$2:$D$11,$F639,Firm_Info!$C$2:$C$11,"Treated"),1,0))</f>
        <v>0</v>
      </c>
      <c r="H639" s="14">
        <f t="shared" si="21"/>
        <v>0</v>
      </c>
      <c r="I639" s="14">
        <f>IF($F639="","",MOD(ROW()-2,624)-INDEX(Parallel_Trends!$F$5:$F$14,MATCH($A639,Parallel_Trends!$A$5:$A$14,0)))</f>
        <v>-258</v>
      </c>
    </row>
    <row r="640" spans="1:9" x14ac:dyDescent="0.45">
      <c r="A640" t="s">
        <v>12</v>
      </c>
      <c r="B640" s="1">
        <f>Raw_Prices!H17</f>
        <v>44950</v>
      </c>
      <c r="C640" s="12">
        <f>Raw_Prices!L17</f>
        <v>96.32</v>
      </c>
      <c r="D640" s="13">
        <f t="shared" si="20"/>
        <v>-1.2305168170631653E-2</v>
      </c>
      <c r="E640" s="14">
        <f>IF(_xlfn.XLOOKUP($A640,Firm_Info!$A$2:$A$12,Firm_Info!$C$2:$C$12)="Treated",1,IF(_xlfn.XLOOKUP($A640,Firm_Info!$A$2:$A$12,Firm_Info!$C$2:$C$12)="Control",0,""))</f>
        <v>0</v>
      </c>
      <c r="F640" s="14">
        <f>IFERROR(_xlfn.XLOOKUP($A640,Firm_Info!$A$2:$A$11,Firm_Info!$D$2:$D$11),"")</f>
        <v>1</v>
      </c>
      <c r="G640" s="14">
        <f>IF($F640="","",IF($B640&gt;=SUMIFS(Firm_Info!$F$2:$F$11,Firm_Info!$D$2:$D$11,$F640,Firm_Info!$C$2:$C$11,"Treated"),1,0))</f>
        <v>0</v>
      </c>
      <c r="H640" s="14">
        <f t="shared" si="21"/>
        <v>0</v>
      </c>
      <c r="I640" s="14">
        <f>IF($F640="","",MOD(ROW()-2,624)-INDEX(Parallel_Trends!$F$5:$F$14,MATCH($A640,Parallel_Trends!$A$5:$A$14,0)))</f>
        <v>-257</v>
      </c>
    </row>
    <row r="641" spans="1:9" x14ac:dyDescent="0.45">
      <c r="A641" t="s">
        <v>12</v>
      </c>
      <c r="B641" s="1">
        <f>Raw_Prices!H18</f>
        <v>44951</v>
      </c>
      <c r="C641" s="12">
        <f>Raw_Prices!L18</f>
        <v>97.18</v>
      </c>
      <c r="D641" s="13">
        <f t="shared" si="20"/>
        <v>8.9285714285716189E-3</v>
      </c>
      <c r="E641" s="14">
        <f>IF(_xlfn.XLOOKUP($A641,Firm_Info!$A$2:$A$12,Firm_Info!$C$2:$C$12)="Treated",1,IF(_xlfn.XLOOKUP($A641,Firm_Info!$A$2:$A$12,Firm_Info!$C$2:$C$12)="Control",0,""))</f>
        <v>0</v>
      </c>
      <c r="F641" s="14">
        <f>IFERROR(_xlfn.XLOOKUP($A641,Firm_Info!$A$2:$A$11,Firm_Info!$D$2:$D$11),"")</f>
        <v>1</v>
      </c>
      <c r="G641" s="14">
        <f>IF($F641="","",IF($B641&gt;=SUMIFS(Firm_Info!$F$2:$F$11,Firm_Info!$D$2:$D$11,$F641,Firm_Info!$C$2:$C$11,"Treated"),1,0))</f>
        <v>0</v>
      </c>
      <c r="H641" s="14">
        <f t="shared" si="21"/>
        <v>0</v>
      </c>
      <c r="I641" s="14">
        <f>IF($F641="","",MOD(ROW()-2,624)-INDEX(Parallel_Trends!$F$5:$F$14,MATCH($A641,Parallel_Trends!$A$5:$A$14,0)))</f>
        <v>-256</v>
      </c>
    </row>
    <row r="642" spans="1:9" x14ac:dyDescent="0.45">
      <c r="A642" t="s">
        <v>12</v>
      </c>
      <c r="B642" s="1">
        <f>Raw_Prices!H19</f>
        <v>44952</v>
      </c>
      <c r="C642" s="12">
        <f>Raw_Prices!L19</f>
        <v>99.22</v>
      </c>
      <c r="D642" s="13">
        <f t="shared" si="20"/>
        <v>2.0991973657131124E-2</v>
      </c>
      <c r="E642" s="14">
        <f>IF(_xlfn.XLOOKUP($A642,Firm_Info!$A$2:$A$12,Firm_Info!$C$2:$C$12)="Treated",1,IF(_xlfn.XLOOKUP($A642,Firm_Info!$A$2:$A$12,Firm_Info!$C$2:$C$12)="Control",0,""))</f>
        <v>0</v>
      </c>
      <c r="F642" s="14">
        <f>IFERROR(_xlfn.XLOOKUP($A642,Firm_Info!$A$2:$A$11,Firm_Info!$D$2:$D$11),"")</f>
        <v>1</v>
      </c>
      <c r="G642" s="14">
        <f>IF($F642="","",IF($B642&gt;=SUMIFS(Firm_Info!$F$2:$F$11,Firm_Info!$D$2:$D$11,$F642,Firm_Info!$C$2:$C$11,"Treated"),1,0))</f>
        <v>0</v>
      </c>
      <c r="H642" s="14">
        <f t="shared" si="21"/>
        <v>0</v>
      </c>
      <c r="I642" s="14">
        <f>IF($F642="","",MOD(ROW()-2,624)-INDEX(Parallel_Trends!$F$5:$F$14,MATCH($A642,Parallel_Trends!$A$5:$A$14,0)))</f>
        <v>-255</v>
      </c>
    </row>
    <row r="643" spans="1:9" x14ac:dyDescent="0.45">
      <c r="A643" t="s">
        <v>12</v>
      </c>
      <c r="B643" s="1">
        <f>Raw_Prices!H20</f>
        <v>44953</v>
      </c>
      <c r="C643" s="12">
        <f>Raw_Prices!L20</f>
        <v>102.24</v>
      </c>
      <c r="D643" s="13">
        <f t="shared" si="20"/>
        <v>3.0437411812134663E-2</v>
      </c>
      <c r="E643" s="14">
        <f>IF(_xlfn.XLOOKUP($A643,Firm_Info!$A$2:$A$12,Firm_Info!$C$2:$C$12)="Treated",1,IF(_xlfn.XLOOKUP($A643,Firm_Info!$A$2:$A$12,Firm_Info!$C$2:$C$12)="Control",0,""))</f>
        <v>0</v>
      </c>
      <c r="F643" s="14">
        <f>IFERROR(_xlfn.XLOOKUP($A643,Firm_Info!$A$2:$A$11,Firm_Info!$D$2:$D$11),"")</f>
        <v>1</v>
      </c>
      <c r="G643" s="14">
        <f>IF($F643="","",IF($B643&gt;=SUMIFS(Firm_Info!$F$2:$F$11,Firm_Info!$D$2:$D$11,$F643,Firm_Info!$C$2:$C$11,"Treated"),1,0))</f>
        <v>0</v>
      </c>
      <c r="H643" s="14">
        <f t="shared" si="21"/>
        <v>0</v>
      </c>
      <c r="I643" s="14">
        <f>IF($F643="","",MOD(ROW()-2,624)-INDEX(Parallel_Trends!$F$5:$F$14,MATCH($A643,Parallel_Trends!$A$5:$A$14,0)))</f>
        <v>-254</v>
      </c>
    </row>
    <row r="644" spans="1:9" x14ac:dyDescent="0.45">
      <c r="A644" t="s">
        <v>12</v>
      </c>
      <c r="B644" s="1">
        <f>Raw_Prices!H21</f>
        <v>44956</v>
      </c>
      <c r="C644" s="12">
        <f>Raw_Prices!L21</f>
        <v>100.55</v>
      </c>
      <c r="D644" s="13">
        <f t="shared" si="20"/>
        <v>-1.6529733959311455E-2</v>
      </c>
      <c r="E644" s="14">
        <f>IF(_xlfn.XLOOKUP($A644,Firm_Info!$A$2:$A$12,Firm_Info!$C$2:$C$12)="Treated",1,IF(_xlfn.XLOOKUP($A644,Firm_Info!$A$2:$A$12,Firm_Info!$C$2:$C$12)="Control",0,""))</f>
        <v>0</v>
      </c>
      <c r="F644" s="14">
        <f>IFERROR(_xlfn.XLOOKUP($A644,Firm_Info!$A$2:$A$11,Firm_Info!$D$2:$D$11),"")</f>
        <v>1</v>
      </c>
      <c r="G644" s="14">
        <f>IF($F644="","",IF($B644&gt;=SUMIFS(Firm_Info!$F$2:$F$11,Firm_Info!$D$2:$D$11,$F644,Firm_Info!$C$2:$C$11,"Treated"),1,0))</f>
        <v>0</v>
      </c>
      <c r="H644" s="14">
        <f t="shared" si="21"/>
        <v>0</v>
      </c>
      <c r="I644" s="14">
        <f>IF($F644="","",MOD(ROW()-2,624)-INDEX(Parallel_Trends!$F$5:$F$14,MATCH($A644,Parallel_Trends!$A$5:$A$14,0)))</f>
        <v>-253</v>
      </c>
    </row>
    <row r="645" spans="1:9" x14ac:dyDescent="0.45">
      <c r="A645" t="s">
        <v>12</v>
      </c>
      <c r="B645" s="1">
        <f>Raw_Prices!H22</f>
        <v>44957</v>
      </c>
      <c r="C645" s="12">
        <f>Raw_Prices!L22</f>
        <v>103.13</v>
      </c>
      <c r="D645" s="13">
        <f t="shared" si="20"/>
        <v>2.5658876181004375E-2</v>
      </c>
      <c r="E645" s="14">
        <f>IF(_xlfn.XLOOKUP($A645,Firm_Info!$A$2:$A$12,Firm_Info!$C$2:$C$12)="Treated",1,IF(_xlfn.XLOOKUP($A645,Firm_Info!$A$2:$A$12,Firm_Info!$C$2:$C$12)="Control",0,""))</f>
        <v>0</v>
      </c>
      <c r="F645" s="14">
        <f>IFERROR(_xlfn.XLOOKUP($A645,Firm_Info!$A$2:$A$11,Firm_Info!$D$2:$D$11),"")</f>
        <v>1</v>
      </c>
      <c r="G645" s="14">
        <f>IF($F645="","",IF($B645&gt;=SUMIFS(Firm_Info!$F$2:$F$11,Firm_Info!$D$2:$D$11,$F645,Firm_Info!$C$2:$C$11,"Treated"),1,0))</f>
        <v>0</v>
      </c>
      <c r="H645" s="14">
        <f t="shared" si="21"/>
        <v>0</v>
      </c>
      <c r="I645" s="14">
        <f>IF($F645="","",MOD(ROW()-2,624)-INDEX(Parallel_Trends!$F$5:$F$14,MATCH($A645,Parallel_Trends!$A$5:$A$14,0)))</f>
        <v>-252</v>
      </c>
    </row>
    <row r="646" spans="1:9" x14ac:dyDescent="0.45">
      <c r="A646" t="s">
        <v>12</v>
      </c>
      <c r="B646" s="1">
        <f>Raw_Prices!H23</f>
        <v>44958</v>
      </c>
      <c r="C646" s="12">
        <f>Raw_Prices!L23</f>
        <v>105.15</v>
      </c>
      <c r="D646" s="13">
        <f t="shared" si="20"/>
        <v>1.9586929118588392E-2</v>
      </c>
      <c r="E646" s="14">
        <f>IF(_xlfn.XLOOKUP($A646,Firm_Info!$A$2:$A$12,Firm_Info!$C$2:$C$12)="Treated",1,IF(_xlfn.XLOOKUP($A646,Firm_Info!$A$2:$A$12,Firm_Info!$C$2:$C$12)="Control",0,""))</f>
        <v>0</v>
      </c>
      <c r="F646" s="14">
        <f>IFERROR(_xlfn.XLOOKUP($A646,Firm_Info!$A$2:$A$11,Firm_Info!$D$2:$D$11),"")</f>
        <v>1</v>
      </c>
      <c r="G646" s="14">
        <f>IF($F646="","",IF($B646&gt;=SUMIFS(Firm_Info!$F$2:$F$11,Firm_Info!$D$2:$D$11,$F646,Firm_Info!$C$2:$C$11,"Treated"),1,0))</f>
        <v>0</v>
      </c>
      <c r="H646" s="14">
        <f t="shared" si="21"/>
        <v>0</v>
      </c>
      <c r="I646" s="14">
        <f>IF($F646="","",MOD(ROW()-2,624)-INDEX(Parallel_Trends!$F$5:$F$14,MATCH($A646,Parallel_Trends!$A$5:$A$14,0)))</f>
        <v>-251</v>
      </c>
    </row>
    <row r="647" spans="1:9" x14ac:dyDescent="0.45">
      <c r="A647" t="s">
        <v>12</v>
      </c>
      <c r="B647" s="1">
        <f>Raw_Prices!H24</f>
        <v>44959</v>
      </c>
      <c r="C647" s="12">
        <f>Raw_Prices!L24</f>
        <v>112.91</v>
      </c>
      <c r="D647" s="13">
        <f t="shared" si="20"/>
        <v>7.37993342843557E-2</v>
      </c>
      <c r="E647" s="14">
        <f>IF(_xlfn.XLOOKUP($A647,Firm_Info!$A$2:$A$12,Firm_Info!$C$2:$C$12)="Treated",1,IF(_xlfn.XLOOKUP($A647,Firm_Info!$A$2:$A$12,Firm_Info!$C$2:$C$12)="Control",0,""))</f>
        <v>0</v>
      </c>
      <c r="F647" s="14">
        <f>IFERROR(_xlfn.XLOOKUP($A647,Firm_Info!$A$2:$A$11,Firm_Info!$D$2:$D$11),"")</f>
        <v>1</v>
      </c>
      <c r="G647" s="14">
        <f>IF($F647="","",IF($B647&gt;=SUMIFS(Firm_Info!$F$2:$F$11,Firm_Info!$D$2:$D$11,$F647,Firm_Info!$C$2:$C$11,"Treated"),1,0))</f>
        <v>0</v>
      </c>
      <c r="H647" s="14">
        <f t="shared" si="21"/>
        <v>0</v>
      </c>
      <c r="I647" s="14">
        <f>IF($F647="","",MOD(ROW()-2,624)-INDEX(Parallel_Trends!$F$5:$F$14,MATCH($A647,Parallel_Trends!$A$5:$A$14,0)))</f>
        <v>-250</v>
      </c>
    </row>
    <row r="648" spans="1:9" x14ac:dyDescent="0.45">
      <c r="A648" t="s">
        <v>12</v>
      </c>
      <c r="B648" s="1">
        <f>Raw_Prices!H25</f>
        <v>44960</v>
      </c>
      <c r="C648" s="12">
        <f>Raw_Prices!L25</f>
        <v>103.39</v>
      </c>
      <c r="D648" s="13">
        <f t="shared" si="20"/>
        <v>-8.4314941103533769E-2</v>
      </c>
      <c r="E648" s="14">
        <f>IF(_xlfn.XLOOKUP($A648,Firm_Info!$A$2:$A$12,Firm_Info!$C$2:$C$12)="Treated",1,IF(_xlfn.XLOOKUP($A648,Firm_Info!$A$2:$A$12,Firm_Info!$C$2:$C$12)="Control",0,""))</f>
        <v>0</v>
      </c>
      <c r="F648" s="14">
        <f>IFERROR(_xlfn.XLOOKUP($A648,Firm_Info!$A$2:$A$11,Firm_Info!$D$2:$D$11),"")</f>
        <v>1</v>
      </c>
      <c r="G648" s="14">
        <f>IF($F648="","",IF($B648&gt;=SUMIFS(Firm_Info!$F$2:$F$11,Firm_Info!$D$2:$D$11,$F648,Firm_Info!$C$2:$C$11,"Treated"),1,0))</f>
        <v>0</v>
      </c>
      <c r="H648" s="14">
        <f t="shared" si="21"/>
        <v>0</v>
      </c>
      <c r="I648" s="14">
        <f>IF($F648="","",MOD(ROW()-2,624)-INDEX(Parallel_Trends!$F$5:$F$14,MATCH($A648,Parallel_Trends!$A$5:$A$14,0)))</f>
        <v>-249</v>
      </c>
    </row>
    <row r="649" spans="1:9" x14ac:dyDescent="0.45">
      <c r="A649" t="s">
        <v>12</v>
      </c>
      <c r="B649" s="1">
        <f>Raw_Prices!H26</f>
        <v>44963</v>
      </c>
      <c r="C649" s="12">
        <f>Raw_Prices!L26</f>
        <v>102.18</v>
      </c>
      <c r="D649" s="13">
        <f t="shared" si="20"/>
        <v>-1.1703259502853225E-2</v>
      </c>
      <c r="E649" s="14">
        <f>IF(_xlfn.XLOOKUP($A649,Firm_Info!$A$2:$A$12,Firm_Info!$C$2:$C$12)="Treated",1,IF(_xlfn.XLOOKUP($A649,Firm_Info!$A$2:$A$12,Firm_Info!$C$2:$C$12)="Control",0,""))</f>
        <v>0</v>
      </c>
      <c r="F649" s="14">
        <f>IFERROR(_xlfn.XLOOKUP($A649,Firm_Info!$A$2:$A$11,Firm_Info!$D$2:$D$11),"")</f>
        <v>1</v>
      </c>
      <c r="G649" s="14">
        <f>IF($F649="","",IF($B649&gt;=SUMIFS(Firm_Info!$F$2:$F$11,Firm_Info!$D$2:$D$11,$F649,Firm_Info!$C$2:$C$11,"Treated"),1,0))</f>
        <v>0</v>
      </c>
      <c r="H649" s="14">
        <f t="shared" si="21"/>
        <v>0</v>
      </c>
      <c r="I649" s="14">
        <f>IF($F649="","",MOD(ROW()-2,624)-INDEX(Parallel_Trends!$F$5:$F$14,MATCH($A649,Parallel_Trends!$A$5:$A$14,0)))</f>
        <v>-248</v>
      </c>
    </row>
    <row r="650" spans="1:9" x14ac:dyDescent="0.45">
      <c r="A650" t="s">
        <v>12</v>
      </c>
      <c r="B650" s="1">
        <f>Raw_Prices!H27</f>
        <v>44964</v>
      </c>
      <c r="C650" s="12">
        <f>Raw_Prices!L27</f>
        <v>102.11</v>
      </c>
      <c r="D650" s="13">
        <f t="shared" si="20"/>
        <v>-6.8506557056180473E-4</v>
      </c>
      <c r="E650" s="14">
        <f>IF(_xlfn.XLOOKUP($A650,Firm_Info!$A$2:$A$12,Firm_Info!$C$2:$C$12)="Treated",1,IF(_xlfn.XLOOKUP($A650,Firm_Info!$A$2:$A$12,Firm_Info!$C$2:$C$12)="Control",0,""))</f>
        <v>0</v>
      </c>
      <c r="F650" s="14">
        <f>IFERROR(_xlfn.XLOOKUP($A650,Firm_Info!$A$2:$A$11,Firm_Info!$D$2:$D$11),"")</f>
        <v>1</v>
      </c>
      <c r="G650" s="14">
        <f>IF($F650="","",IF($B650&gt;=SUMIFS(Firm_Info!$F$2:$F$11,Firm_Info!$D$2:$D$11,$F650,Firm_Info!$C$2:$C$11,"Treated"),1,0))</f>
        <v>0</v>
      </c>
      <c r="H650" s="14">
        <f t="shared" si="21"/>
        <v>0</v>
      </c>
      <c r="I650" s="14">
        <f>IF($F650="","",MOD(ROW()-2,624)-INDEX(Parallel_Trends!$F$5:$F$14,MATCH($A650,Parallel_Trends!$A$5:$A$14,0)))</f>
        <v>-247</v>
      </c>
    </row>
    <row r="651" spans="1:9" x14ac:dyDescent="0.45">
      <c r="A651" t="s">
        <v>12</v>
      </c>
      <c r="B651" s="1">
        <f>Raw_Prices!H28</f>
        <v>44965</v>
      </c>
      <c r="C651" s="12">
        <f>Raw_Prices!L28</f>
        <v>100.05</v>
      </c>
      <c r="D651" s="13">
        <f t="shared" si="20"/>
        <v>-2.0174321809812934E-2</v>
      </c>
      <c r="E651" s="14">
        <f>IF(_xlfn.XLOOKUP($A651,Firm_Info!$A$2:$A$12,Firm_Info!$C$2:$C$12)="Treated",1,IF(_xlfn.XLOOKUP($A651,Firm_Info!$A$2:$A$12,Firm_Info!$C$2:$C$12)="Control",0,""))</f>
        <v>0</v>
      </c>
      <c r="F651" s="14">
        <f>IFERROR(_xlfn.XLOOKUP($A651,Firm_Info!$A$2:$A$11,Firm_Info!$D$2:$D$11),"")</f>
        <v>1</v>
      </c>
      <c r="G651" s="14">
        <f>IF($F651="","",IF($B651&gt;=SUMIFS(Firm_Info!$F$2:$F$11,Firm_Info!$D$2:$D$11,$F651,Firm_Info!$C$2:$C$11,"Treated"),1,0))</f>
        <v>0</v>
      </c>
      <c r="H651" s="14">
        <f t="shared" si="21"/>
        <v>0</v>
      </c>
      <c r="I651" s="14">
        <f>IF($F651="","",MOD(ROW()-2,624)-INDEX(Parallel_Trends!$F$5:$F$14,MATCH($A651,Parallel_Trends!$A$5:$A$14,0)))</f>
        <v>-246</v>
      </c>
    </row>
    <row r="652" spans="1:9" x14ac:dyDescent="0.45">
      <c r="A652" t="s">
        <v>12</v>
      </c>
      <c r="B652" s="1">
        <f>Raw_Prices!H29</f>
        <v>44966</v>
      </c>
      <c r="C652" s="12">
        <f>Raw_Prices!L29</f>
        <v>98.24</v>
      </c>
      <c r="D652" s="13">
        <f t="shared" si="20"/>
        <v>-1.8090954522738678E-2</v>
      </c>
      <c r="E652" s="14">
        <f>IF(_xlfn.XLOOKUP($A652,Firm_Info!$A$2:$A$12,Firm_Info!$C$2:$C$12)="Treated",1,IF(_xlfn.XLOOKUP($A652,Firm_Info!$A$2:$A$12,Firm_Info!$C$2:$C$12)="Control",0,""))</f>
        <v>0</v>
      </c>
      <c r="F652" s="14">
        <f>IFERROR(_xlfn.XLOOKUP($A652,Firm_Info!$A$2:$A$11,Firm_Info!$D$2:$D$11),"")</f>
        <v>1</v>
      </c>
      <c r="G652" s="14">
        <f>IF($F652="","",IF($B652&gt;=SUMIFS(Firm_Info!$F$2:$F$11,Firm_Info!$D$2:$D$11,$F652,Firm_Info!$C$2:$C$11,"Treated"),1,0))</f>
        <v>0</v>
      </c>
      <c r="H652" s="14">
        <f t="shared" si="21"/>
        <v>0</v>
      </c>
      <c r="I652" s="14">
        <f>IF($F652="","",MOD(ROW()-2,624)-INDEX(Parallel_Trends!$F$5:$F$14,MATCH($A652,Parallel_Trends!$A$5:$A$14,0)))</f>
        <v>-245</v>
      </c>
    </row>
    <row r="653" spans="1:9" x14ac:dyDescent="0.45">
      <c r="A653" t="s">
        <v>12</v>
      </c>
      <c r="B653" s="1">
        <f>Raw_Prices!H30</f>
        <v>44967</v>
      </c>
      <c r="C653" s="12">
        <f>Raw_Prices!L30</f>
        <v>97.61</v>
      </c>
      <c r="D653" s="13">
        <f t="shared" si="20"/>
        <v>-6.4128664495113341E-3</v>
      </c>
      <c r="E653" s="14">
        <f>IF(_xlfn.XLOOKUP($A653,Firm_Info!$A$2:$A$12,Firm_Info!$C$2:$C$12)="Treated",1,IF(_xlfn.XLOOKUP($A653,Firm_Info!$A$2:$A$12,Firm_Info!$C$2:$C$12)="Control",0,""))</f>
        <v>0</v>
      </c>
      <c r="F653" s="14">
        <f>IFERROR(_xlfn.XLOOKUP($A653,Firm_Info!$A$2:$A$11,Firm_Info!$D$2:$D$11),"")</f>
        <v>1</v>
      </c>
      <c r="G653" s="14">
        <f>IF($F653="","",IF($B653&gt;=SUMIFS(Firm_Info!$F$2:$F$11,Firm_Info!$D$2:$D$11,$F653,Firm_Info!$C$2:$C$11,"Treated"),1,0))</f>
        <v>0</v>
      </c>
      <c r="H653" s="14">
        <f t="shared" si="21"/>
        <v>0</v>
      </c>
      <c r="I653" s="14">
        <f>IF($F653="","",MOD(ROW()-2,624)-INDEX(Parallel_Trends!$F$5:$F$14,MATCH($A653,Parallel_Trends!$A$5:$A$14,0)))</f>
        <v>-244</v>
      </c>
    </row>
    <row r="654" spans="1:9" x14ac:dyDescent="0.45">
      <c r="A654" t="s">
        <v>12</v>
      </c>
      <c r="B654" s="1">
        <f>Raw_Prices!H31</f>
        <v>44970</v>
      </c>
      <c r="C654" s="12">
        <f>Raw_Prices!L31</f>
        <v>99.54</v>
      </c>
      <c r="D654" s="13">
        <f t="shared" si="20"/>
        <v>1.9772564286446137E-2</v>
      </c>
      <c r="E654" s="14">
        <f>IF(_xlfn.XLOOKUP($A654,Firm_Info!$A$2:$A$12,Firm_Info!$C$2:$C$12)="Treated",1,IF(_xlfn.XLOOKUP($A654,Firm_Info!$A$2:$A$12,Firm_Info!$C$2:$C$12)="Control",0,""))</f>
        <v>0</v>
      </c>
      <c r="F654" s="14">
        <f>IFERROR(_xlfn.XLOOKUP($A654,Firm_Info!$A$2:$A$11,Firm_Info!$D$2:$D$11),"")</f>
        <v>1</v>
      </c>
      <c r="G654" s="14">
        <f>IF($F654="","",IF($B654&gt;=SUMIFS(Firm_Info!$F$2:$F$11,Firm_Info!$D$2:$D$11,$F654,Firm_Info!$C$2:$C$11,"Treated"),1,0))</f>
        <v>0</v>
      </c>
      <c r="H654" s="14">
        <f t="shared" si="21"/>
        <v>0</v>
      </c>
      <c r="I654" s="14">
        <f>IF($F654="","",MOD(ROW()-2,624)-INDEX(Parallel_Trends!$F$5:$F$14,MATCH($A654,Parallel_Trends!$A$5:$A$14,0)))</f>
        <v>-243</v>
      </c>
    </row>
    <row r="655" spans="1:9" x14ac:dyDescent="0.45">
      <c r="A655" t="s">
        <v>12</v>
      </c>
      <c r="B655" s="1">
        <f>Raw_Prices!H32</f>
        <v>44971</v>
      </c>
      <c r="C655" s="12">
        <f>Raw_Prices!L32</f>
        <v>99.7</v>
      </c>
      <c r="D655" s="13">
        <f t="shared" si="20"/>
        <v>1.6073940124572417E-3</v>
      </c>
      <c r="E655" s="14">
        <f>IF(_xlfn.XLOOKUP($A655,Firm_Info!$A$2:$A$12,Firm_Info!$C$2:$C$12)="Treated",1,IF(_xlfn.XLOOKUP($A655,Firm_Info!$A$2:$A$12,Firm_Info!$C$2:$C$12)="Control",0,""))</f>
        <v>0</v>
      </c>
      <c r="F655" s="14">
        <f>IFERROR(_xlfn.XLOOKUP($A655,Firm_Info!$A$2:$A$11,Firm_Info!$D$2:$D$11),"")</f>
        <v>1</v>
      </c>
      <c r="G655" s="14">
        <f>IF($F655="","",IF($B655&gt;=SUMIFS(Firm_Info!$F$2:$F$11,Firm_Info!$D$2:$D$11,$F655,Firm_Info!$C$2:$C$11,"Treated"),1,0))</f>
        <v>0</v>
      </c>
      <c r="H655" s="14">
        <f t="shared" si="21"/>
        <v>0</v>
      </c>
      <c r="I655" s="14">
        <f>IF($F655="","",MOD(ROW()-2,624)-INDEX(Parallel_Trends!$F$5:$F$14,MATCH($A655,Parallel_Trends!$A$5:$A$14,0)))</f>
        <v>-242</v>
      </c>
    </row>
    <row r="656" spans="1:9" x14ac:dyDescent="0.45">
      <c r="A656" t="s">
        <v>12</v>
      </c>
      <c r="B656" s="1">
        <f>Raw_Prices!H33</f>
        <v>44972</v>
      </c>
      <c r="C656" s="12">
        <f>Raw_Prices!L33</f>
        <v>101.16</v>
      </c>
      <c r="D656" s="13">
        <f t="shared" si="20"/>
        <v>1.4643931795386145E-2</v>
      </c>
      <c r="E656" s="14">
        <f>IF(_xlfn.XLOOKUP($A656,Firm_Info!$A$2:$A$12,Firm_Info!$C$2:$C$12)="Treated",1,IF(_xlfn.XLOOKUP($A656,Firm_Info!$A$2:$A$12,Firm_Info!$C$2:$C$12)="Control",0,""))</f>
        <v>0</v>
      </c>
      <c r="F656" s="14">
        <f>IFERROR(_xlfn.XLOOKUP($A656,Firm_Info!$A$2:$A$11,Firm_Info!$D$2:$D$11),"")</f>
        <v>1</v>
      </c>
      <c r="G656" s="14">
        <f>IF($F656="","",IF($B656&gt;=SUMIFS(Firm_Info!$F$2:$F$11,Firm_Info!$D$2:$D$11,$F656,Firm_Info!$C$2:$C$11,"Treated"),1,0))</f>
        <v>0</v>
      </c>
      <c r="H656" s="14">
        <f t="shared" si="21"/>
        <v>0</v>
      </c>
      <c r="I656" s="14">
        <f>IF($F656="","",MOD(ROW()-2,624)-INDEX(Parallel_Trends!$F$5:$F$14,MATCH($A656,Parallel_Trends!$A$5:$A$14,0)))</f>
        <v>-241</v>
      </c>
    </row>
    <row r="657" spans="1:9" x14ac:dyDescent="0.45">
      <c r="A657" t="s">
        <v>12</v>
      </c>
      <c r="B657" s="1">
        <f>Raw_Prices!H34</f>
        <v>44973</v>
      </c>
      <c r="C657" s="12">
        <f>Raw_Prices!L34</f>
        <v>98.15</v>
      </c>
      <c r="D657" s="13">
        <f t="shared" si="20"/>
        <v>-2.9754843811783172E-2</v>
      </c>
      <c r="E657" s="14">
        <f>IF(_xlfn.XLOOKUP($A657,Firm_Info!$A$2:$A$12,Firm_Info!$C$2:$C$12)="Treated",1,IF(_xlfn.XLOOKUP($A657,Firm_Info!$A$2:$A$12,Firm_Info!$C$2:$C$12)="Control",0,""))</f>
        <v>0</v>
      </c>
      <c r="F657" s="14">
        <f>IFERROR(_xlfn.XLOOKUP($A657,Firm_Info!$A$2:$A$11,Firm_Info!$D$2:$D$11),"")</f>
        <v>1</v>
      </c>
      <c r="G657" s="14">
        <f>IF($F657="","",IF($B657&gt;=SUMIFS(Firm_Info!$F$2:$F$11,Firm_Info!$D$2:$D$11,$F657,Firm_Info!$C$2:$C$11,"Treated"),1,0))</f>
        <v>0</v>
      </c>
      <c r="H657" s="14">
        <f t="shared" si="21"/>
        <v>0</v>
      </c>
      <c r="I657" s="14">
        <f>IF($F657="","",MOD(ROW()-2,624)-INDEX(Parallel_Trends!$F$5:$F$14,MATCH($A657,Parallel_Trends!$A$5:$A$14,0)))</f>
        <v>-240</v>
      </c>
    </row>
    <row r="658" spans="1:9" x14ac:dyDescent="0.45">
      <c r="A658" t="s">
        <v>12</v>
      </c>
      <c r="B658" s="1">
        <f>Raw_Prices!H35</f>
        <v>44974</v>
      </c>
      <c r="C658" s="12">
        <f>Raw_Prices!L35</f>
        <v>97.2</v>
      </c>
      <c r="D658" s="13">
        <f t="shared" si="20"/>
        <v>-9.679062659195159E-3</v>
      </c>
      <c r="E658" s="14">
        <f>IF(_xlfn.XLOOKUP($A658,Firm_Info!$A$2:$A$12,Firm_Info!$C$2:$C$12)="Treated",1,IF(_xlfn.XLOOKUP($A658,Firm_Info!$A$2:$A$12,Firm_Info!$C$2:$C$12)="Control",0,""))</f>
        <v>0</v>
      </c>
      <c r="F658" s="14">
        <f>IFERROR(_xlfn.XLOOKUP($A658,Firm_Info!$A$2:$A$11,Firm_Info!$D$2:$D$11),"")</f>
        <v>1</v>
      </c>
      <c r="G658" s="14">
        <f>IF($F658="","",IF($B658&gt;=SUMIFS(Firm_Info!$F$2:$F$11,Firm_Info!$D$2:$D$11,$F658,Firm_Info!$C$2:$C$11,"Treated"),1,0))</f>
        <v>0</v>
      </c>
      <c r="H658" s="14">
        <f t="shared" si="21"/>
        <v>0</v>
      </c>
      <c r="I658" s="14">
        <f>IF($F658="","",MOD(ROW()-2,624)-INDEX(Parallel_Trends!$F$5:$F$14,MATCH($A658,Parallel_Trends!$A$5:$A$14,0)))</f>
        <v>-239</v>
      </c>
    </row>
    <row r="659" spans="1:9" x14ac:dyDescent="0.45">
      <c r="A659" t="s">
        <v>12</v>
      </c>
      <c r="B659" s="1">
        <f>Raw_Prices!H36</f>
        <v>44978</v>
      </c>
      <c r="C659" s="12">
        <f>Raw_Prices!L36</f>
        <v>94.58</v>
      </c>
      <c r="D659" s="13">
        <f t="shared" si="20"/>
        <v>-2.6954732510288126E-2</v>
      </c>
      <c r="E659" s="14">
        <f>IF(_xlfn.XLOOKUP($A659,Firm_Info!$A$2:$A$12,Firm_Info!$C$2:$C$12)="Treated",1,IF(_xlfn.XLOOKUP($A659,Firm_Info!$A$2:$A$12,Firm_Info!$C$2:$C$12)="Control",0,""))</f>
        <v>0</v>
      </c>
      <c r="F659" s="14">
        <f>IFERROR(_xlfn.XLOOKUP($A659,Firm_Info!$A$2:$A$11,Firm_Info!$D$2:$D$11),"")</f>
        <v>1</v>
      </c>
      <c r="G659" s="14">
        <f>IF($F659="","",IF($B659&gt;=SUMIFS(Firm_Info!$F$2:$F$11,Firm_Info!$D$2:$D$11,$F659,Firm_Info!$C$2:$C$11,"Treated"),1,0))</f>
        <v>0</v>
      </c>
      <c r="H659" s="14">
        <f t="shared" si="21"/>
        <v>0</v>
      </c>
      <c r="I659" s="14">
        <f>IF($F659="","",MOD(ROW()-2,624)-INDEX(Parallel_Trends!$F$5:$F$14,MATCH($A659,Parallel_Trends!$A$5:$A$14,0)))</f>
        <v>-238</v>
      </c>
    </row>
    <row r="660" spans="1:9" x14ac:dyDescent="0.45">
      <c r="A660" t="s">
        <v>12</v>
      </c>
      <c r="B660" s="1">
        <f>Raw_Prices!H37</f>
        <v>44979</v>
      </c>
      <c r="C660" s="12">
        <f>Raw_Prices!L37</f>
        <v>95.79</v>
      </c>
      <c r="D660" s="13">
        <f t="shared" si="20"/>
        <v>1.2793402410657739E-2</v>
      </c>
      <c r="E660" s="14">
        <f>IF(_xlfn.XLOOKUP($A660,Firm_Info!$A$2:$A$12,Firm_Info!$C$2:$C$12)="Treated",1,IF(_xlfn.XLOOKUP($A660,Firm_Info!$A$2:$A$12,Firm_Info!$C$2:$C$12)="Control",0,""))</f>
        <v>0</v>
      </c>
      <c r="F660" s="14">
        <f>IFERROR(_xlfn.XLOOKUP($A660,Firm_Info!$A$2:$A$11,Firm_Info!$D$2:$D$11),"")</f>
        <v>1</v>
      </c>
      <c r="G660" s="14">
        <f>IF($F660="","",IF($B660&gt;=SUMIFS(Firm_Info!$F$2:$F$11,Firm_Info!$D$2:$D$11,$F660,Firm_Info!$C$2:$C$11,"Treated"),1,0))</f>
        <v>0</v>
      </c>
      <c r="H660" s="14">
        <f t="shared" si="21"/>
        <v>0</v>
      </c>
      <c r="I660" s="14">
        <f>IF($F660="","",MOD(ROW()-2,624)-INDEX(Parallel_Trends!$F$5:$F$14,MATCH($A660,Parallel_Trends!$A$5:$A$14,0)))</f>
        <v>-237</v>
      </c>
    </row>
    <row r="661" spans="1:9" x14ac:dyDescent="0.45">
      <c r="A661" t="s">
        <v>12</v>
      </c>
      <c r="B661" s="1">
        <f>Raw_Prices!H38</f>
        <v>44980</v>
      </c>
      <c r="C661" s="12">
        <f>Raw_Prices!L38</f>
        <v>95.82</v>
      </c>
      <c r="D661" s="13">
        <f t="shared" si="20"/>
        <v>3.1318509238942305E-4</v>
      </c>
      <c r="E661" s="14">
        <f>IF(_xlfn.XLOOKUP($A661,Firm_Info!$A$2:$A$12,Firm_Info!$C$2:$C$12)="Treated",1,IF(_xlfn.XLOOKUP($A661,Firm_Info!$A$2:$A$12,Firm_Info!$C$2:$C$12)="Control",0,""))</f>
        <v>0</v>
      </c>
      <c r="F661" s="14">
        <f>IFERROR(_xlfn.XLOOKUP($A661,Firm_Info!$A$2:$A$11,Firm_Info!$D$2:$D$11),"")</f>
        <v>1</v>
      </c>
      <c r="G661" s="14">
        <f>IF($F661="","",IF($B661&gt;=SUMIFS(Firm_Info!$F$2:$F$11,Firm_Info!$D$2:$D$11,$F661,Firm_Info!$C$2:$C$11,"Treated"),1,0))</f>
        <v>0</v>
      </c>
      <c r="H661" s="14">
        <f t="shared" si="21"/>
        <v>0</v>
      </c>
      <c r="I661" s="14">
        <f>IF($F661="","",MOD(ROW()-2,624)-INDEX(Parallel_Trends!$F$5:$F$14,MATCH($A661,Parallel_Trends!$A$5:$A$14,0)))</f>
        <v>-236</v>
      </c>
    </row>
    <row r="662" spans="1:9" x14ac:dyDescent="0.45">
      <c r="A662" t="s">
        <v>12</v>
      </c>
      <c r="B662" s="1">
        <f>Raw_Prices!H39</f>
        <v>44981</v>
      </c>
      <c r="C662" s="12">
        <f>Raw_Prices!L39</f>
        <v>93.5</v>
      </c>
      <c r="D662" s="13">
        <f t="shared" si="20"/>
        <v>-2.4212064287205126E-2</v>
      </c>
      <c r="E662" s="14">
        <f>IF(_xlfn.XLOOKUP($A662,Firm_Info!$A$2:$A$12,Firm_Info!$C$2:$C$12)="Treated",1,IF(_xlfn.XLOOKUP($A662,Firm_Info!$A$2:$A$12,Firm_Info!$C$2:$C$12)="Control",0,""))</f>
        <v>0</v>
      </c>
      <c r="F662" s="14">
        <f>IFERROR(_xlfn.XLOOKUP($A662,Firm_Info!$A$2:$A$11,Firm_Info!$D$2:$D$11),"")</f>
        <v>1</v>
      </c>
      <c r="G662" s="14">
        <f>IF($F662="","",IF($B662&gt;=SUMIFS(Firm_Info!$F$2:$F$11,Firm_Info!$D$2:$D$11,$F662,Firm_Info!$C$2:$C$11,"Treated"),1,0))</f>
        <v>0</v>
      </c>
      <c r="H662" s="14">
        <f t="shared" si="21"/>
        <v>0</v>
      </c>
      <c r="I662" s="14">
        <f>IF($F662="","",MOD(ROW()-2,624)-INDEX(Parallel_Trends!$F$5:$F$14,MATCH($A662,Parallel_Trends!$A$5:$A$14,0)))</f>
        <v>-235</v>
      </c>
    </row>
    <row r="663" spans="1:9" x14ac:dyDescent="0.45">
      <c r="A663" t="s">
        <v>12</v>
      </c>
      <c r="B663" s="1">
        <f>Raw_Prices!H40</f>
        <v>44984</v>
      </c>
      <c r="C663" s="12">
        <f>Raw_Prices!L40</f>
        <v>93.76</v>
      </c>
      <c r="D663" s="13">
        <f t="shared" si="20"/>
        <v>2.7807486631017397E-3</v>
      </c>
      <c r="E663" s="14">
        <f>IF(_xlfn.XLOOKUP($A663,Firm_Info!$A$2:$A$12,Firm_Info!$C$2:$C$12)="Treated",1,IF(_xlfn.XLOOKUP($A663,Firm_Info!$A$2:$A$12,Firm_Info!$C$2:$C$12)="Control",0,""))</f>
        <v>0</v>
      </c>
      <c r="F663" s="14">
        <f>IFERROR(_xlfn.XLOOKUP($A663,Firm_Info!$A$2:$A$11,Firm_Info!$D$2:$D$11),"")</f>
        <v>1</v>
      </c>
      <c r="G663" s="14">
        <f>IF($F663="","",IF($B663&gt;=SUMIFS(Firm_Info!$F$2:$F$11,Firm_Info!$D$2:$D$11,$F663,Firm_Info!$C$2:$C$11,"Treated"),1,0))</f>
        <v>0</v>
      </c>
      <c r="H663" s="14">
        <f t="shared" si="21"/>
        <v>0</v>
      </c>
      <c r="I663" s="14">
        <f>IF($F663="","",MOD(ROW()-2,624)-INDEX(Parallel_Trends!$F$5:$F$14,MATCH($A663,Parallel_Trends!$A$5:$A$14,0)))</f>
        <v>-234</v>
      </c>
    </row>
    <row r="664" spans="1:9" x14ac:dyDescent="0.45">
      <c r="A664" t="s">
        <v>12</v>
      </c>
      <c r="B664" s="1">
        <f>Raw_Prices!H41</f>
        <v>44985</v>
      </c>
      <c r="C664" s="12">
        <f>Raw_Prices!L41</f>
        <v>94.23</v>
      </c>
      <c r="D664" s="13">
        <f t="shared" si="20"/>
        <v>5.0127986348122988E-3</v>
      </c>
      <c r="E664" s="14">
        <f>IF(_xlfn.XLOOKUP($A664,Firm_Info!$A$2:$A$12,Firm_Info!$C$2:$C$12)="Treated",1,IF(_xlfn.XLOOKUP($A664,Firm_Info!$A$2:$A$12,Firm_Info!$C$2:$C$12)="Control",0,""))</f>
        <v>0</v>
      </c>
      <c r="F664" s="14">
        <f>IFERROR(_xlfn.XLOOKUP($A664,Firm_Info!$A$2:$A$11,Firm_Info!$D$2:$D$11),"")</f>
        <v>1</v>
      </c>
      <c r="G664" s="14">
        <f>IF($F664="","",IF($B664&gt;=SUMIFS(Firm_Info!$F$2:$F$11,Firm_Info!$D$2:$D$11,$F664,Firm_Info!$C$2:$C$11,"Treated"),1,0))</f>
        <v>0</v>
      </c>
      <c r="H664" s="14">
        <f t="shared" si="21"/>
        <v>0</v>
      </c>
      <c r="I664" s="14">
        <f>IF($F664="","",MOD(ROW()-2,624)-INDEX(Parallel_Trends!$F$5:$F$14,MATCH($A664,Parallel_Trends!$A$5:$A$14,0)))</f>
        <v>-233</v>
      </c>
    </row>
    <row r="665" spans="1:9" x14ac:dyDescent="0.45">
      <c r="A665" t="s">
        <v>12</v>
      </c>
      <c r="B665" s="1">
        <f>Raw_Prices!H42</f>
        <v>44986</v>
      </c>
      <c r="C665" s="12">
        <f>Raw_Prices!L42</f>
        <v>92.17</v>
      </c>
      <c r="D665" s="13">
        <f t="shared" si="20"/>
        <v>-2.1861402950228204E-2</v>
      </c>
      <c r="E665" s="14">
        <f>IF(_xlfn.XLOOKUP($A665,Firm_Info!$A$2:$A$12,Firm_Info!$C$2:$C$12)="Treated",1,IF(_xlfn.XLOOKUP($A665,Firm_Info!$A$2:$A$12,Firm_Info!$C$2:$C$12)="Control",0,""))</f>
        <v>0</v>
      </c>
      <c r="F665" s="14">
        <f>IFERROR(_xlfn.XLOOKUP($A665,Firm_Info!$A$2:$A$11,Firm_Info!$D$2:$D$11),"")</f>
        <v>1</v>
      </c>
      <c r="G665" s="14">
        <f>IF($F665="","",IF($B665&gt;=SUMIFS(Firm_Info!$F$2:$F$11,Firm_Info!$D$2:$D$11,$F665,Firm_Info!$C$2:$C$11,"Treated"),1,0))</f>
        <v>0</v>
      </c>
      <c r="H665" s="14">
        <f t="shared" si="21"/>
        <v>0</v>
      </c>
      <c r="I665" s="14">
        <f>IF($F665="","",MOD(ROW()-2,624)-INDEX(Parallel_Trends!$F$5:$F$14,MATCH($A665,Parallel_Trends!$A$5:$A$14,0)))</f>
        <v>-232</v>
      </c>
    </row>
    <row r="666" spans="1:9" x14ac:dyDescent="0.45">
      <c r="A666" t="s">
        <v>12</v>
      </c>
      <c r="B666" s="1">
        <f>Raw_Prices!H43</f>
        <v>44987</v>
      </c>
      <c r="C666" s="12">
        <f>Raw_Prices!L43</f>
        <v>92.13</v>
      </c>
      <c r="D666" s="13">
        <f t="shared" si="20"/>
        <v>-4.3398068785949206E-4</v>
      </c>
      <c r="E666" s="14">
        <f>IF(_xlfn.XLOOKUP($A666,Firm_Info!$A$2:$A$12,Firm_Info!$C$2:$C$12)="Treated",1,IF(_xlfn.XLOOKUP($A666,Firm_Info!$A$2:$A$12,Firm_Info!$C$2:$C$12)="Control",0,""))</f>
        <v>0</v>
      </c>
      <c r="F666" s="14">
        <f>IFERROR(_xlfn.XLOOKUP($A666,Firm_Info!$A$2:$A$11,Firm_Info!$D$2:$D$11),"")</f>
        <v>1</v>
      </c>
      <c r="G666" s="14">
        <f>IF($F666="","",IF($B666&gt;=SUMIFS(Firm_Info!$F$2:$F$11,Firm_Info!$D$2:$D$11,$F666,Firm_Info!$C$2:$C$11,"Treated"),1,0))</f>
        <v>0</v>
      </c>
      <c r="H666" s="14">
        <f t="shared" si="21"/>
        <v>0</v>
      </c>
      <c r="I666" s="14">
        <f>IF($F666="","",MOD(ROW()-2,624)-INDEX(Parallel_Trends!$F$5:$F$14,MATCH($A666,Parallel_Trends!$A$5:$A$14,0)))</f>
        <v>-231</v>
      </c>
    </row>
    <row r="667" spans="1:9" x14ac:dyDescent="0.45">
      <c r="A667" t="s">
        <v>12</v>
      </c>
      <c r="B667" s="1">
        <f>Raw_Prices!H44</f>
        <v>44988</v>
      </c>
      <c r="C667" s="12">
        <f>Raw_Prices!L44</f>
        <v>94.9</v>
      </c>
      <c r="D667" s="13">
        <f t="shared" si="20"/>
        <v>3.0066210789102543E-2</v>
      </c>
      <c r="E667" s="14">
        <f>IF(_xlfn.XLOOKUP($A667,Firm_Info!$A$2:$A$12,Firm_Info!$C$2:$C$12)="Treated",1,IF(_xlfn.XLOOKUP($A667,Firm_Info!$A$2:$A$12,Firm_Info!$C$2:$C$12)="Control",0,""))</f>
        <v>0</v>
      </c>
      <c r="F667" s="14">
        <f>IFERROR(_xlfn.XLOOKUP($A667,Firm_Info!$A$2:$A$11,Firm_Info!$D$2:$D$11),"")</f>
        <v>1</v>
      </c>
      <c r="G667" s="14">
        <f>IF($F667="","",IF($B667&gt;=SUMIFS(Firm_Info!$F$2:$F$11,Firm_Info!$D$2:$D$11,$F667,Firm_Info!$C$2:$C$11,"Treated"),1,0))</f>
        <v>0</v>
      </c>
      <c r="H667" s="14">
        <f t="shared" si="21"/>
        <v>0</v>
      </c>
      <c r="I667" s="14">
        <f>IF($F667="","",MOD(ROW()-2,624)-INDEX(Parallel_Trends!$F$5:$F$14,MATCH($A667,Parallel_Trends!$A$5:$A$14,0)))</f>
        <v>-230</v>
      </c>
    </row>
    <row r="668" spans="1:9" x14ac:dyDescent="0.45">
      <c r="A668" t="s">
        <v>12</v>
      </c>
      <c r="B668" s="1">
        <f>Raw_Prices!H45</f>
        <v>44991</v>
      </c>
      <c r="C668" s="12">
        <f>Raw_Prices!L45</f>
        <v>93.75</v>
      </c>
      <c r="D668" s="13">
        <f t="shared" si="20"/>
        <v>-1.211801896733411E-2</v>
      </c>
      <c r="E668" s="14">
        <f>IF(_xlfn.XLOOKUP($A668,Firm_Info!$A$2:$A$12,Firm_Info!$C$2:$C$12)="Treated",1,IF(_xlfn.XLOOKUP($A668,Firm_Info!$A$2:$A$12,Firm_Info!$C$2:$C$12)="Control",0,""))</f>
        <v>0</v>
      </c>
      <c r="F668" s="14">
        <f>IFERROR(_xlfn.XLOOKUP($A668,Firm_Info!$A$2:$A$11,Firm_Info!$D$2:$D$11),"")</f>
        <v>1</v>
      </c>
      <c r="G668" s="14">
        <f>IF($F668="","",IF($B668&gt;=SUMIFS(Firm_Info!$F$2:$F$11,Firm_Info!$D$2:$D$11,$F668,Firm_Info!$C$2:$C$11,"Treated"),1,0))</f>
        <v>0</v>
      </c>
      <c r="H668" s="14">
        <f t="shared" si="21"/>
        <v>0</v>
      </c>
      <c r="I668" s="14">
        <f>IF($F668="","",MOD(ROW()-2,624)-INDEX(Parallel_Trends!$F$5:$F$14,MATCH($A668,Parallel_Trends!$A$5:$A$14,0)))</f>
        <v>-229</v>
      </c>
    </row>
    <row r="669" spans="1:9" x14ac:dyDescent="0.45">
      <c r="A669" t="s">
        <v>12</v>
      </c>
      <c r="B669" s="1">
        <f>Raw_Prices!H46</f>
        <v>44992</v>
      </c>
      <c r="C669" s="12">
        <f>Raw_Prices!L46</f>
        <v>93.55</v>
      </c>
      <c r="D669" s="13">
        <f t="shared" si="20"/>
        <v>-2.1333333333333204E-3</v>
      </c>
      <c r="E669" s="14">
        <f>IF(_xlfn.XLOOKUP($A669,Firm_Info!$A$2:$A$12,Firm_Info!$C$2:$C$12)="Treated",1,IF(_xlfn.XLOOKUP($A669,Firm_Info!$A$2:$A$12,Firm_Info!$C$2:$C$12)="Control",0,""))</f>
        <v>0</v>
      </c>
      <c r="F669" s="14">
        <f>IFERROR(_xlfn.XLOOKUP($A669,Firm_Info!$A$2:$A$11,Firm_Info!$D$2:$D$11),"")</f>
        <v>1</v>
      </c>
      <c r="G669" s="14">
        <f>IF($F669="","",IF($B669&gt;=SUMIFS(Firm_Info!$F$2:$F$11,Firm_Info!$D$2:$D$11,$F669,Firm_Info!$C$2:$C$11,"Treated"),1,0))</f>
        <v>0</v>
      </c>
      <c r="H669" s="14">
        <f t="shared" si="21"/>
        <v>0</v>
      </c>
      <c r="I669" s="14">
        <f>IF($F669="","",MOD(ROW()-2,624)-INDEX(Parallel_Trends!$F$5:$F$14,MATCH($A669,Parallel_Trends!$A$5:$A$14,0)))</f>
        <v>-228</v>
      </c>
    </row>
    <row r="670" spans="1:9" x14ac:dyDescent="0.45">
      <c r="A670" t="s">
        <v>12</v>
      </c>
      <c r="B670" s="1">
        <f>Raw_Prices!H47</f>
        <v>44993</v>
      </c>
      <c r="C670" s="12">
        <f>Raw_Prices!L47</f>
        <v>93.92</v>
      </c>
      <c r="D670" s="13">
        <f t="shared" si="20"/>
        <v>3.9551042223411326E-3</v>
      </c>
      <c r="E670" s="14">
        <f>IF(_xlfn.XLOOKUP($A670,Firm_Info!$A$2:$A$12,Firm_Info!$C$2:$C$12)="Treated",1,IF(_xlfn.XLOOKUP($A670,Firm_Info!$A$2:$A$12,Firm_Info!$C$2:$C$12)="Control",0,""))</f>
        <v>0</v>
      </c>
      <c r="F670" s="14">
        <f>IFERROR(_xlfn.XLOOKUP($A670,Firm_Info!$A$2:$A$11,Firm_Info!$D$2:$D$11),"")</f>
        <v>1</v>
      </c>
      <c r="G670" s="14">
        <f>IF($F670="","",IF($B670&gt;=SUMIFS(Firm_Info!$F$2:$F$11,Firm_Info!$D$2:$D$11,$F670,Firm_Info!$C$2:$C$11,"Treated"),1,0))</f>
        <v>0</v>
      </c>
      <c r="H670" s="14">
        <f t="shared" si="21"/>
        <v>0</v>
      </c>
      <c r="I670" s="14">
        <f>IF($F670="","",MOD(ROW()-2,624)-INDEX(Parallel_Trends!$F$5:$F$14,MATCH($A670,Parallel_Trends!$A$5:$A$14,0)))</f>
        <v>-227</v>
      </c>
    </row>
    <row r="671" spans="1:9" x14ac:dyDescent="0.45">
      <c r="A671" t="s">
        <v>12</v>
      </c>
      <c r="B671" s="1">
        <f>Raw_Prices!H48</f>
        <v>44994</v>
      </c>
      <c r="C671" s="12">
        <f>Raw_Prices!L48</f>
        <v>92.25</v>
      </c>
      <c r="D671" s="13">
        <f t="shared" si="20"/>
        <v>-1.778109028960817E-2</v>
      </c>
      <c r="E671" s="14">
        <f>IF(_xlfn.XLOOKUP($A671,Firm_Info!$A$2:$A$12,Firm_Info!$C$2:$C$12)="Treated",1,IF(_xlfn.XLOOKUP($A671,Firm_Info!$A$2:$A$12,Firm_Info!$C$2:$C$12)="Control",0,""))</f>
        <v>0</v>
      </c>
      <c r="F671" s="14">
        <f>IFERROR(_xlfn.XLOOKUP($A671,Firm_Info!$A$2:$A$11,Firm_Info!$D$2:$D$11),"")</f>
        <v>1</v>
      </c>
      <c r="G671" s="14">
        <f>IF($F671="","",IF($B671&gt;=SUMIFS(Firm_Info!$F$2:$F$11,Firm_Info!$D$2:$D$11,$F671,Firm_Info!$C$2:$C$11,"Treated"),1,0))</f>
        <v>0</v>
      </c>
      <c r="H671" s="14">
        <f t="shared" si="21"/>
        <v>0</v>
      </c>
      <c r="I671" s="14">
        <f>IF($F671="","",MOD(ROW()-2,624)-INDEX(Parallel_Trends!$F$5:$F$14,MATCH($A671,Parallel_Trends!$A$5:$A$14,0)))</f>
        <v>-226</v>
      </c>
    </row>
    <row r="672" spans="1:9" x14ac:dyDescent="0.45">
      <c r="A672" t="s">
        <v>12</v>
      </c>
      <c r="B672" s="1">
        <f>Raw_Prices!H49</f>
        <v>44995</v>
      </c>
      <c r="C672" s="12">
        <f>Raw_Prices!L49</f>
        <v>90.73</v>
      </c>
      <c r="D672" s="13">
        <f t="shared" si="20"/>
        <v>-1.6476964769647662E-2</v>
      </c>
      <c r="E672" s="14">
        <f>IF(_xlfn.XLOOKUP($A672,Firm_Info!$A$2:$A$12,Firm_Info!$C$2:$C$12)="Treated",1,IF(_xlfn.XLOOKUP($A672,Firm_Info!$A$2:$A$12,Firm_Info!$C$2:$C$12)="Control",0,""))</f>
        <v>0</v>
      </c>
      <c r="F672" s="14">
        <f>IFERROR(_xlfn.XLOOKUP($A672,Firm_Info!$A$2:$A$11,Firm_Info!$D$2:$D$11),"")</f>
        <v>1</v>
      </c>
      <c r="G672" s="14">
        <f>IF($F672="","",IF($B672&gt;=SUMIFS(Firm_Info!$F$2:$F$11,Firm_Info!$D$2:$D$11,$F672,Firm_Info!$C$2:$C$11,"Treated"),1,0))</f>
        <v>0</v>
      </c>
      <c r="H672" s="14">
        <f t="shared" si="21"/>
        <v>0</v>
      </c>
      <c r="I672" s="14">
        <f>IF($F672="","",MOD(ROW()-2,624)-INDEX(Parallel_Trends!$F$5:$F$14,MATCH($A672,Parallel_Trends!$A$5:$A$14,0)))</f>
        <v>-225</v>
      </c>
    </row>
    <row r="673" spans="1:9" x14ac:dyDescent="0.45">
      <c r="A673" t="s">
        <v>12</v>
      </c>
      <c r="B673" s="1">
        <f>Raw_Prices!H50</f>
        <v>44998</v>
      </c>
      <c r="C673" s="12">
        <f>Raw_Prices!L50</f>
        <v>92.43</v>
      </c>
      <c r="D673" s="13">
        <f t="shared" si="20"/>
        <v>1.8736911716080717E-2</v>
      </c>
      <c r="E673" s="14">
        <f>IF(_xlfn.XLOOKUP($A673,Firm_Info!$A$2:$A$12,Firm_Info!$C$2:$C$12)="Treated",1,IF(_xlfn.XLOOKUP($A673,Firm_Info!$A$2:$A$12,Firm_Info!$C$2:$C$12)="Control",0,""))</f>
        <v>0</v>
      </c>
      <c r="F673" s="14">
        <f>IFERROR(_xlfn.XLOOKUP($A673,Firm_Info!$A$2:$A$11,Firm_Info!$D$2:$D$11),"")</f>
        <v>1</v>
      </c>
      <c r="G673" s="14">
        <f>IF($F673="","",IF($B673&gt;=SUMIFS(Firm_Info!$F$2:$F$11,Firm_Info!$D$2:$D$11,$F673,Firm_Info!$C$2:$C$11,"Treated"),1,0))</f>
        <v>0</v>
      </c>
      <c r="H673" s="14">
        <f t="shared" si="21"/>
        <v>0</v>
      </c>
      <c r="I673" s="14">
        <f>IF($F673="","",MOD(ROW()-2,624)-INDEX(Parallel_Trends!$F$5:$F$14,MATCH($A673,Parallel_Trends!$A$5:$A$14,0)))</f>
        <v>-224</v>
      </c>
    </row>
    <row r="674" spans="1:9" x14ac:dyDescent="0.45">
      <c r="A674" t="s">
        <v>12</v>
      </c>
      <c r="B674" s="1">
        <f>Raw_Prices!H51</f>
        <v>44999</v>
      </c>
      <c r="C674" s="12">
        <f>Raw_Prices!L51</f>
        <v>94.88</v>
      </c>
      <c r="D674" s="13">
        <f t="shared" si="20"/>
        <v>2.650654549388709E-2</v>
      </c>
      <c r="E674" s="14">
        <f>IF(_xlfn.XLOOKUP($A674,Firm_Info!$A$2:$A$12,Firm_Info!$C$2:$C$12)="Treated",1,IF(_xlfn.XLOOKUP($A674,Firm_Info!$A$2:$A$12,Firm_Info!$C$2:$C$12)="Control",0,""))</f>
        <v>0</v>
      </c>
      <c r="F674" s="14">
        <f>IFERROR(_xlfn.XLOOKUP($A674,Firm_Info!$A$2:$A$11,Firm_Info!$D$2:$D$11),"")</f>
        <v>1</v>
      </c>
      <c r="G674" s="14">
        <f>IF($F674="","",IF($B674&gt;=SUMIFS(Firm_Info!$F$2:$F$11,Firm_Info!$D$2:$D$11,$F674,Firm_Info!$C$2:$C$11,"Treated"),1,0))</f>
        <v>0</v>
      </c>
      <c r="H674" s="14">
        <f t="shared" si="21"/>
        <v>0</v>
      </c>
      <c r="I674" s="14">
        <f>IF($F674="","",MOD(ROW()-2,624)-INDEX(Parallel_Trends!$F$5:$F$14,MATCH($A674,Parallel_Trends!$A$5:$A$14,0)))</f>
        <v>-223</v>
      </c>
    </row>
    <row r="675" spans="1:9" x14ac:dyDescent="0.45">
      <c r="A675" t="s">
        <v>12</v>
      </c>
      <c r="B675" s="1">
        <f>Raw_Prices!H52</f>
        <v>45000</v>
      </c>
      <c r="C675" s="12">
        <f>Raw_Prices!L52</f>
        <v>96.2</v>
      </c>
      <c r="D675" s="13">
        <f t="shared" si="20"/>
        <v>1.3912310286678053E-2</v>
      </c>
      <c r="E675" s="14">
        <f>IF(_xlfn.XLOOKUP($A675,Firm_Info!$A$2:$A$12,Firm_Info!$C$2:$C$12)="Treated",1,IF(_xlfn.XLOOKUP($A675,Firm_Info!$A$2:$A$12,Firm_Info!$C$2:$C$12)="Control",0,""))</f>
        <v>0</v>
      </c>
      <c r="F675" s="14">
        <f>IFERROR(_xlfn.XLOOKUP($A675,Firm_Info!$A$2:$A$11,Firm_Info!$D$2:$D$11),"")</f>
        <v>1</v>
      </c>
      <c r="G675" s="14">
        <f>IF($F675="","",IF($B675&gt;=SUMIFS(Firm_Info!$F$2:$F$11,Firm_Info!$D$2:$D$11,$F675,Firm_Info!$C$2:$C$11,"Treated"),1,0))</f>
        <v>0</v>
      </c>
      <c r="H675" s="14">
        <f t="shared" si="21"/>
        <v>0</v>
      </c>
      <c r="I675" s="14">
        <f>IF($F675="","",MOD(ROW()-2,624)-INDEX(Parallel_Trends!$F$5:$F$14,MATCH($A675,Parallel_Trends!$A$5:$A$14,0)))</f>
        <v>-222</v>
      </c>
    </row>
    <row r="676" spans="1:9" x14ac:dyDescent="0.45">
      <c r="A676" t="s">
        <v>12</v>
      </c>
      <c r="B676" s="1">
        <f>Raw_Prices!H53</f>
        <v>45001</v>
      </c>
      <c r="C676" s="12">
        <f>Raw_Prices!L53</f>
        <v>100.04</v>
      </c>
      <c r="D676" s="13">
        <f t="shared" si="20"/>
        <v>3.9916839916839919E-2</v>
      </c>
      <c r="E676" s="14">
        <f>IF(_xlfn.XLOOKUP($A676,Firm_Info!$A$2:$A$12,Firm_Info!$C$2:$C$12)="Treated",1,IF(_xlfn.XLOOKUP($A676,Firm_Info!$A$2:$A$12,Firm_Info!$C$2:$C$12)="Control",0,""))</f>
        <v>0</v>
      </c>
      <c r="F676" s="14">
        <f>IFERROR(_xlfn.XLOOKUP($A676,Firm_Info!$A$2:$A$11,Firm_Info!$D$2:$D$11),"")</f>
        <v>1</v>
      </c>
      <c r="G676" s="14">
        <f>IF($F676="","",IF($B676&gt;=SUMIFS(Firm_Info!$F$2:$F$11,Firm_Info!$D$2:$D$11,$F676,Firm_Info!$C$2:$C$11,"Treated"),1,0))</f>
        <v>0</v>
      </c>
      <c r="H676" s="14">
        <f t="shared" si="21"/>
        <v>0</v>
      </c>
      <c r="I676" s="14">
        <f>IF($F676="","",MOD(ROW()-2,624)-INDEX(Parallel_Trends!$F$5:$F$14,MATCH($A676,Parallel_Trends!$A$5:$A$14,0)))</f>
        <v>-221</v>
      </c>
    </row>
    <row r="677" spans="1:9" x14ac:dyDescent="0.45">
      <c r="A677" t="s">
        <v>12</v>
      </c>
      <c r="B677" s="1">
        <f>Raw_Prices!H54</f>
        <v>45002</v>
      </c>
      <c r="C677" s="12">
        <f>Raw_Prices!L54</f>
        <v>98.95</v>
      </c>
      <c r="D677" s="13">
        <f t="shared" si="20"/>
        <v>-1.0895641743302709E-2</v>
      </c>
      <c r="E677" s="14">
        <f>IF(_xlfn.XLOOKUP($A677,Firm_Info!$A$2:$A$12,Firm_Info!$C$2:$C$12)="Treated",1,IF(_xlfn.XLOOKUP($A677,Firm_Info!$A$2:$A$12,Firm_Info!$C$2:$C$12)="Control",0,""))</f>
        <v>0</v>
      </c>
      <c r="F677" s="14">
        <f>IFERROR(_xlfn.XLOOKUP($A677,Firm_Info!$A$2:$A$11,Firm_Info!$D$2:$D$11),"")</f>
        <v>1</v>
      </c>
      <c r="G677" s="14">
        <f>IF($F677="","",IF($B677&gt;=SUMIFS(Firm_Info!$F$2:$F$11,Firm_Info!$D$2:$D$11,$F677,Firm_Info!$C$2:$C$11,"Treated"),1,0))</f>
        <v>0</v>
      </c>
      <c r="H677" s="14">
        <f t="shared" si="21"/>
        <v>0</v>
      </c>
      <c r="I677" s="14">
        <f>IF($F677="","",MOD(ROW()-2,624)-INDEX(Parallel_Trends!$F$5:$F$14,MATCH($A677,Parallel_Trends!$A$5:$A$14,0)))</f>
        <v>-220</v>
      </c>
    </row>
    <row r="678" spans="1:9" x14ac:dyDescent="0.45">
      <c r="A678" t="s">
        <v>12</v>
      </c>
      <c r="B678" s="1">
        <f>Raw_Prices!H55</f>
        <v>45005</v>
      </c>
      <c r="C678" s="12">
        <f>Raw_Prices!L55</f>
        <v>97.71</v>
      </c>
      <c r="D678" s="13">
        <f t="shared" si="20"/>
        <v>-1.2531581606872289E-2</v>
      </c>
      <c r="E678" s="14">
        <f>IF(_xlfn.XLOOKUP($A678,Firm_Info!$A$2:$A$12,Firm_Info!$C$2:$C$12)="Treated",1,IF(_xlfn.XLOOKUP($A678,Firm_Info!$A$2:$A$12,Firm_Info!$C$2:$C$12)="Control",0,""))</f>
        <v>0</v>
      </c>
      <c r="F678" s="14">
        <f>IFERROR(_xlfn.XLOOKUP($A678,Firm_Info!$A$2:$A$11,Firm_Info!$D$2:$D$11),"")</f>
        <v>1</v>
      </c>
      <c r="G678" s="14">
        <f>IF($F678="","",IF($B678&gt;=SUMIFS(Firm_Info!$F$2:$F$11,Firm_Info!$D$2:$D$11,$F678,Firm_Info!$C$2:$C$11,"Treated"),1,0))</f>
        <v>0</v>
      </c>
      <c r="H678" s="14">
        <f t="shared" si="21"/>
        <v>0</v>
      </c>
      <c r="I678" s="14">
        <f>IF($F678="","",MOD(ROW()-2,624)-INDEX(Parallel_Trends!$F$5:$F$14,MATCH($A678,Parallel_Trends!$A$5:$A$14,0)))</f>
        <v>-219</v>
      </c>
    </row>
    <row r="679" spans="1:9" x14ac:dyDescent="0.45">
      <c r="A679" t="s">
        <v>12</v>
      </c>
      <c r="B679" s="1">
        <f>Raw_Prices!H56</f>
        <v>45006</v>
      </c>
      <c r="C679" s="12">
        <f>Raw_Prices!L56</f>
        <v>100.61</v>
      </c>
      <c r="D679" s="13">
        <f t="shared" si="20"/>
        <v>2.9679664312762366E-2</v>
      </c>
      <c r="E679" s="14">
        <f>IF(_xlfn.XLOOKUP($A679,Firm_Info!$A$2:$A$12,Firm_Info!$C$2:$C$12)="Treated",1,IF(_xlfn.XLOOKUP($A679,Firm_Info!$A$2:$A$12,Firm_Info!$C$2:$C$12)="Control",0,""))</f>
        <v>0</v>
      </c>
      <c r="F679" s="14">
        <f>IFERROR(_xlfn.XLOOKUP($A679,Firm_Info!$A$2:$A$11,Firm_Info!$D$2:$D$11),"")</f>
        <v>1</v>
      </c>
      <c r="G679" s="14">
        <f>IF($F679="","",IF($B679&gt;=SUMIFS(Firm_Info!$F$2:$F$11,Firm_Info!$D$2:$D$11,$F679,Firm_Info!$C$2:$C$11,"Treated"),1,0))</f>
        <v>0</v>
      </c>
      <c r="H679" s="14">
        <f t="shared" si="21"/>
        <v>0</v>
      </c>
      <c r="I679" s="14">
        <f>IF($F679="","",MOD(ROW()-2,624)-INDEX(Parallel_Trends!$F$5:$F$14,MATCH($A679,Parallel_Trends!$A$5:$A$14,0)))</f>
        <v>-218</v>
      </c>
    </row>
    <row r="680" spans="1:9" x14ac:dyDescent="0.45">
      <c r="A680" t="s">
        <v>12</v>
      </c>
      <c r="B680" s="1">
        <f>Raw_Prices!H57</f>
        <v>45007</v>
      </c>
      <c r="C680" s="12">
        <f>Raw_Prices!L57</f>
        <v>98.7</v>
      </c>
      <c r="D680" s="13">
        <f t="shared" si="20"/>
        <v>-1.8984196401948039E-2</v>
      </c>
      <c r="E680" s="14">
        <f>IF(_xlfn.XLOOKUP($A680,Firm_Info!$A$2:$A$12,Firm_Info!$C$2:$C$12)="Treated",1,IF(_xlfn.XLOOKUP($A680,Firm_Info!$A$2:$A$12,Firm_Info!$C$2:$C$12)="Control",0,""))</f>
        <v>0</v>
      </c>
      <c r="F680" s="14">
        <f>IFERROR(_xlfn.XLOOKUP($A680,Firm_Info!$A$2:$A$11,Firm_Info!$D$2:$D$11),"")</f>
        <v>1</v>
      </c>
      <c r="G680" s="14">
        <f>IF($F680="","",IF($B680&gt;=SUMIFS(Firm_Info!$F$2:$F$11,Firm_Info!$D$2:$D$11,$F680,Firm_Info!$C$2:$C$11,"Treated"),1,0))</f>
        <v>0</v>
      </c>
      <c r="H680" s="14">
        <f t="shared" si="21"/>
        <v>0</v>
      </c>
      <c r="I680" s="14">
        <f>IF($F680="","",MOD(ROW()-2,624)-INDEX(Parallel_Trends!$F$5:$F$14,MATCH($A680,Parallel_Trends!$A$5:$A$14,0)))</f>
        <v>-217</v>
      </c>
    </row>
    <row r="681" spans="1:9" x14ac:dyDescent="0.45">
      <c r="A681" t="s">
        <v>12</v>
      </c>
      <c r="B681" s="1">
        <f>Raw_Prices!H58</f>
        <v>45008</v>
      </c>
      <c r="C681" s="12">
        <f>Raw_Prices!L58</f>
        <v>98.71</v>
      </c>
      <c r="D681" s="13">
        <f t="shared" si="20"/>
        <v>1.0131712259364711E-4</v>
      </c>
      <c r="E681" s="14">
        <f>IF(_xlfn.XLOOKUP($A681,Firm_Info!$A$2:$A$12,Firm_Info!$C$2:$C$12)="Treated",1,IF(_xlfn.XLOOKUP($A681,Firm_Info!$A$2:$A$12,Firm_Info!$C$2:$C$12)="Control",0,""))</f>
        <v>0</v>
      </c>
      <c r="F681" s="14">
        <f>IFERROR(_xlfn.XLOOKUP($A681,Firm_Info!$A$2:$A$11,Firm_Info!$D$2:$D$11),"")</f>
        <v>1</v>
      </c>
      <c r="G681" s="14">
        <f>IF($F681="","",IF($B681&gt;=SUMIFS(Firm_Info!$F$2:$F$11,Firm_Info!$D$2:$D$11,$F681,Firm_Info!$C$2:$C$11,"Treated"),1,0))</f>
        <v>0</v>
      </c>
      <c r="H681" s="14">
        <f t="shared" si="21"/>
        <v>0</v>
      </c>
      <c r="I681" s="14">
        <f>IF($F681="","",MOD(ROW()-2,624)-INDEX(Parallel_Trends!$F$5:$F$14,MATCH($A681,Parallel_Trends!$A$5:$A$14,0)))</f>
        <v>-216</v>
      </c>
    </row>
    <row r="682" spans="1:9" x14ac:dyDescent="0.45">
      <c r="A682" t="s">
        <v>12</v>
      </c>
      <c r="B682" s="1">
        <f>Raw_Prices!H59</f>
        <v>45009</v>
      </c>
      <c r="C682" s="12">
        <f>Raw_Prices!L59</f>
        <v>98.13</v>
      </c>
      <c r="D682" s="13">
        <f t="shared" si="20"/>
        <v>-5.8757977915104842E-3</v>
      </c>
      <c r="E682" s="14">
        <f>IF(_xlfn.XLOOKUP($A682,Firm_Info!$A$2:$A$12,Firm_Info!$C$2:$C$12)="Treated",1,IF(_xlfn.XLOOKUP($A682,Firm_Info!$A$2:$A$12,Firm_Info!$C$2:$C$12)="Control",0,""))</f>
        <v>0</v>
      </c>
      <c r="F682" s="14">
        <f>IFERROR(_xlfn.XLOOKUP($A682,Firm_Info!$A$2:$A$11,Firm_Info!$D$2:$D$11),"")</f>
        <v>1</v>
      </c>
      <c r="G682" s="14">
        <f>IF($F682="","",IF($B682&gt;=SUMIFS(Firm_Info!$F$2:$F$11,Firm_Info!$D$2:$D$11,$F682,Firm_Info!$C$2:$C$11,"Treated"),1,0))</f>
        <v>0</v>
      </c>
      <c r="H682" s="14">
        <f t="shared" si="21"/>
        <v>0</v>
      </c>
      <c r="I682" s="14">
        <f>IF($F682="","",MOD(ROW()-2,624)-INDEX(Parallel_Trends!$F$5:$F$14,MATCH($A682,Parallel_Trends!$A$5:$A$14,0)))</f>
        <v>-215</v>
      </c>
    </row>
    <row r="683" spans="1:9" x14ac:dyDescent="0.45">
      <c r="A683" t="s">
        <v>12</v>
      </c>
      <c r="B683" s="1">
        <f>Raw_Prices!H60</f>
        <v>45012</v>
      </c>
      <c r="C683" s="12">
        <f>Raw_Prices!L60</f>
        <v>98.04</v>
      </c>
      <c r="D683" s="13">
        <f t="shared" si="20"/>
        <v>-9.171507184345673E-4</v>
      </c>
      <c r="E683" s="14">
        <f>IF(_xlfn.XLOOKUP($A683,Firm_Info!$A$2:$A$12,Firm_Info!$C$2:$C$12)="Treated",1,IF(_xlfn.XLOOKUP($A683,Firm_Info!$A$2:$A$12,Firm_Info!$C$2:$C$12)="Control",0,""))</f>
        <v>0</v>
      </c>
      <c r="F683" s="14">
        <f>IFERROR(_xlfn.XLOOKUP($A683,Firm_Info!$A$2:$A$11,Firm_Info!$D$2:$D$11),"")</f>
        <v>1</v>
      </c>
      <c r="G683" s="14">
        <f>IF($F683="","",IF($B683&gt;=SUMIFS(Firm_Info!$F$2:$F$11,Firm_Info!$D$2:$D$11,$F683,Firm_Info!$C$2:$C$11,"Treated"),1,0))</f>
        <v>0</v>
      </c>
      <c r="H683" s="14">
        <f t="shared" si="21"/>
        <v>0</v>
      </c>
      <c r="I683" s="14">
        <f>IF($F683="","",MOD(ROW()-2,624)-INDEX(Parallel_Trends!$F$5:$F$14,MATCH($A683,Parallel_Trends!$A$5:$A$14,0)))</f>
        <v>-214</v>
      </c>
    </row>
    <row r="684" spans="1:9" x14ac:dyDescent="0.45">
      <c r="A684" t="s">
        <v>12</v>
      </c>
      <c r="B684" s="1">
        <f>Raw_Prices!H61</f>
        <v>45013</v>
      </c>
      <c r="C684" s="12">
        <f>Raw_Prices!L61</f>
        <v>97.24</v>
      </c>
      <c r="D684" s="13">
        <f t="shared" si="20"/>
        <v>-8.1599347205223438E-3</v>
      </c>
      <c r="E684" s="14">
        <f>IF(_xlfn.XLOOKUP($A684,Firm_Info!$A$2:$A$12,Firm_Info!$C$2:$C$12)="Treated",1,IF(_xlfn.XLOOKUP($A684,Firm_Info!$A$2:$A$12,Firm_Info!$C$2:$C$12)="Control",0,""))</f>
        <v>0</v>
      </c>
      <c r="F684" s="14">
        <f>IFERROR(_xlfn.XLOOKUP($A684,Firm_Info!$A$2:$A$11,Firm_Info!$D$2:$D$11),"")</f>
        <v>1</v>
      </c>
      <c r="G684" s="14">
        <f>IF($F684="","",IF($B684&gt;=SUMIFS(Firm_Info!$F$2:$F$11,Firm_Info!$D$2:$D$11,$F684,Firm_Info!$C$2:$C$11,"Treated"),1,0))</f>
        <v>0</v>
      </c>
      <c r="H684" s="14">
        <f t="shared" si="21"/>
        <v>0</v>
      </c>
      <c r="I684" s="14">
        <f>IF($F684="","",MOD(ROW()-2,624)-INDEX(Parallel_Trends!$F$5:$F$14,MATCH($A684,Parallel_Trends!$A$5:$A$14,0)))</f>
        <v>-213</v>
      </c>
    </row>
    <row r="685" spans="1:9" x14ac:dyDescent="0.45">
      <c r="A685" t="s">
        <v>12</v>
      </c>
      <c r="B685" s="1">
        <f>Raw_Prices!H62</f>
        <v>45014</v>
      </c>
      <c r="C685" s="12">
        <f>Raw_Prices!L62</f>
        <v>100.25</v>
      </c>
      <c r="D685" s="13">
        <f t="shared" si="20"/>
        <v>3.0954339777869322E-2</v>
      </c>
      <c r="E685" s="14">
        <f>IF(_xlfn.XLOOKUP($A685,Firm_Info!$A$2:$A$12,Firm_Info!$C$2:$C$12)="Treated",1,IF(_xlfn.XLOOKUP($A685,Firm_Info!$A$2:$A$12,Firm_Info!$C$2:$C$12)="Control",0,""))</f>
        <v>0</v>
      </c>
      <c r="F685" s="14">
        <f>IFERROR(_xlfn.XLOOKUP($A685,Firm_Info!$A$2:$A$11,Firm_Info!$D$2:$D$11),"")</f>
        <v>1</v>
      </c>
      <c r="G685" s="14">
        <f>IF($F685="","",IF($B685&gt;=SUMIFS(Firm_Info!$F$2:$F$11,Firm_Info!$D$2:$D$11,$F685,Firm_Info!$C$2:$C$11,"Treated"),1,0))</f>
        <v>0</v>
      </c>
      <c r="H685" s="14">
        <f t="shared" si="21"/>
        <v>0</v>
      </c>
      <c r="I685" s="14">
        <f>IF($F685="","",MOD(ROW()-2,624)-INDEX(Parallel_Trends!$F$5:$F$14,MATCH($A685,Parallel_Trends!$A$5:$A$14,0)))</f>
        <v>-212</v>
      </c>
    </row>
    <row r="686" spans="1:9" x14ac:dyDescent="0.45">
      <c r="A686" t="s">
        <v>12</v>
      </c>
      <c r="B686" s="1">
        <f>Raw_Prices!H63</f>
        <v>45015</v>
      </c>
      <c r="C686" s="12">
        <f>Raw_Prices!L63</f>
        <v>102</v>
      </c>
      <c r="D686" s="13">
        <f t="shared" si="20"/>
        <v>1.7456359102244301E-2</v>
      </c>
      <c r="E686" s="14">
        <f>IF(_xlfn.XLOOKUP($A686,Firm_Info!$A$2:$A$12,Firm_Info!$C$2:$C$12)="Treated",1,IF(_xlfn.XLOOKUP($A686,Firm_Info!$A$2:$A$12,Firm_Info!$C$2:$C$12)="Control",0,""))</f>
        <v>0</v>
      </c>
      <c r="F686" s="14">
        <f>IFERROR(_xlfn.XLOOKUP($A686,Firm_Info!$A$2:$A$11,Firm_Info!$D$2:$D$11),"")</f>
        <v>1</v>
      </c>
      <c r="G686" s="14">
        <f>IF($F686="","",IF($B686&gt;=SUMIFS(Firm_Info!$F$2:$F$11,Firm_Info!$D$2:$D$11,$F686,Firm_Info!$C$2:$C$11,"Treated"),1,0))</f>
        <v>0</v>
      </c>
      <c r="H686" s="14">
        <f t="shared" si="21"/>
        <v>0</v>
      </c>
      <c r="I686" s="14">
        <f>IF($F686="","",MOD(ROW()-2,624)-INDEX(Parallel_Trends!$F$5:$F$14,MATCH($A686,Parallel_Trends!$A$5:$A$14,0)))</f>
        <v>-211</v>
      </c>
    </row>
    <row r="687" spans="1:9" x14ac:dyDescent="0.45">
      <c r="A687" t="s">
        <v>12</v>
      </c>
      <c r="B687" s="1">
        <f>Raw_Prices!H64</f>
        <v>45016</v>
      </c>
      <c r="C687" s="12">
        <f>Raw_Prices!L64</f>
        <v>103.29</v>
      </c>
      <c r="D687" s="13">
        <f t="shared" si="20"/>
        <v>1.2647058823529456E-2</v>
      </c>
      <c r="E687" s="14">
        <f>IF(_xlfn.XLOOKUP($A687,Firm_Info!$A$2:$A$12,Firm_Info!$C$2:$C$12)="Treated",1,IF(_xlfn.XLOOKUP($A687,Firm_Info!$A$2:$A$12,Firm_Info!$C$2:$C$12)="Control",0,""))</f>
        <v>0</v>
      </c>
      <c r="F687" s="14">
        <f>IFERROR(_xlfn.XLOOKUP($A687,Firm_Info!$A$2:$A$11,Firm_Info!$D$2:$D$11),"")</f>
        <v>1</v>
      </c>
      <c r="G687" s="14">
        <f>IF($F687="","",IF($B687&gt;=SUMIFS(Firm_Info!$F$2:$F$11,Firm_Info!$D$2:$D$11,$F687,Firm_Info!$C$2:$C$11,"Treated"),1,0))</f>
        <v>0</v>
      </c>
      <c r="H687" s="14">
        <f t="shared" si="21"/>
        <v>0</v>
      </c>
      <c r="I687" s="14">
        <f>IF($F687="","",MOD(ROW()-2,624)-INDEX(Parallel_Trends!$F$5:$F$14,MATCH($A687,Parallel_Trends!$A$5:$A$14,0)))</f>
        <v>-210</v>
      </c>
    </row>
    <row r="688" spans="1:9" x14ac:dyDescent="0.45">
      <c r="A688" t="s">
        <v>12</v>
      </c>
      <c r="B688" s="1">
        <f>Raw_Prices!H65</f>
        <v>45019</v>
      </c>
      <c r="C688" s="12">
        <f>Raw_Prices!L65</f>
        <v>102.41</v>
      </c>
      <c r="D688" s="13">
        <f t="shared" si="20"/>
        <v>-8.5197018104367084E-3</v>
      </c>
      <c r="E688" s="14">
        <f>IF(_xlfn.XLOOKUP($A688,Firm_Info!$A$2:$A$12,Firm_Info!$C$2:$C$12)="Treated",1,IF(_xlfn.XLOOKUP($A688,Firm_Info!$A$2:$A$12,Firm_Info!$C$2:$C$12)="Control",0,""))</f>
        <v>0</v>
      </c>
      <c r="F688" s="14">
        <f>IFERROR(_xlfn.XLOOKUP($A688,Firm_Info!$A$2:$A$11,Firm_Info!$D$2:$D$11),"")</f>
        <v>1</v>
      </c>
      <c r="G688" s="14">
        <f>IF($F688="","",IF($B688&gt;=SUMIFS(Firm_Info!$F$2:$F$11,Firm_Info!$D$2:$D$11,$F688,Firm_Info!$C$2:$C$11,"Treated"),1,0))</f>
        <v>0</v>
      </c>
      <c r="H688" s="14">
        <f t="shared" si="21"/>
        <v>0</v>
      </c>
      <c r="I688" s="14">
        <f>IF($F688="","",MOD(ROW()-2,624)-INDEX(Parallel_Trends!$F$5:$F$14,MATCH($A688,Parallel_Trends!$A$5:$A$14,0)))</f>
        <v>-209</v>
      </c>
    </row>
    <row r="689" spans="1:9" x14ac:dyDescent="0.45">
      <c r="A689" t="s">
        <v>12</v>
      </c>
      <c r="B689" s="1">
        <f>Raw_Prices!H66</f>
        <v>45020</v>
      </c>
      <c r="C689" s="12">
        <f>Raw_Prices!L66</f>
        <v>103.95</v>
      </c>
      <c r="D689" s="13">
        <f t="shared" si="20"/>
        <v>1.5037593984962516E-2</v>
      </c>
      <c r="E689" s="14">
        <f>IF(_xlfn.XLOOKUP($A689,Firm_Info!$A$2:$A$12,Firm_Info!$C$2:$C$12)="Treated",1,IF(_xlfn.XLOOKUP($A689,Firm_Info!$A$2:$A$12,Firm_Info!$C$2:$C$12)="Control",0,""))</f>
        <v>0</v>
      </c>
      <c r="F689" s="14">
        <f>IFERROR(_xlfn.XLOOKUP($A689,Firm_Info!$A$2:$A$11,Firm_Info!$D$2:$D$11),"")</f>
        <v>1</v>
      </c>
      <c r="G689" s="14">
        <f>IF($F689="","",IF($B689&gt;=SUMIFS(Firm_Info!$F$2:$F$11,Firm_Info!$D$2:$D$11,$F689,Firm_Info!$C$2:$C$11,"Treated"),1,0))</f>
        <v>0</v>
      </c>
      <c r="H689" s="14">
        <f t="shared" si="21"/>
        <v>0</v>
      </c>
      <c r="I689" s="14">
        <f>IF($F689="","",MOD(ROW()-2,624)-INDEX(Parallel_Trends!$F$5:$F$14,MATCH($A689,Parallel_Trends!$A$5:$A$14,0)))</f>
        <v>-208</v>
      </c>
    </row>
    <row r="690" spans="1:9" x14ac:dyDescent="0.45">
      <c r="A690" t="s">
        <v>12</v>
      </c>
      <c r="B690" s="1">
        <f>Raw_Prices!H67</f>
        <v>45021</v>
      </c>
      <c r="C690" s="12">
        <f>Raw_Prices!L67</f>
        <v>101.1</v>
      </c>
      <c r="D690" s="13">
        <f t="shared" si="20"/>
        <v>-2.7417027417027451E-2</v>
      </c>
      <c r="E690" s="14">
        <f>IF(_xlfn.XLOOKUP($A690,Firm_Info!$A$2:$A$12,Firm_Info!$C$2:$C$12)="Treated",1,IF(_xlfn.XLOOKUP($A690,Firm_Info!$A$2:$A$12,Firm_Info!$C$2:$C$12)="Control",0,""))</f>
        <v>0</v>
      </c>
      <c r="F690" s="14">
        <f>IFERROR(_xlfn.XLOOKUP($A690,Firm_Info!$A$2:$A$11,Firm_Info!$D$2:$D$11),"")</f>
        <v>1</v>
      </c>
      <c r="G690" s="14">
        <f>IF($F690="","",IF($B690&gt;=SUMIFS(Firm_Info!$F$2:$F$11,Firm_Info!$D$2:$D$11,$F690,Firm_Info!$C$2:$C$11,"Treated"),1,0))</f>
        <v>0</v>
      </c>
      <c r="H690" s="14">
        <f t="shared" si="21"/>
        <v>0</v>
      </c>
      <c r="I690" s="14">
        <f>IF($F690="","",MOD(ROW()-2,624)-INDEX(Parallel_Trends!$F$5:$F$14,MATCH($A690,Parallel_Trends!$A$5:$A$14,0)))</f>
        <v>-207</v>
      </c>
    </row>
    <row r="691" spans="1:9" x14ac:dyDescent="0.45">
      <c r="A691" t="s">
        <v>12</v>
      </c>
      <c r="B691" s="1">
        <f>Raw_Prices!H68</f>
        <v>45022</v>
      </c>
      <c r="C691" s="12">
        <f>Raw_Prices!L68</f>
        <v>102.06</v>
      </c>
      <c r="D691" s="13">
        <f t="shared" si="20"/>
        <v>9.4955489614243493E-3</v>
      </c>
      <c r="E691" s="14">
        <f>IF(_xlfn.XLOOKUP($A691,Firm_Info!$A$2:$A$12,Firm_Info!$C$2:$C$12)="Treated",1,IF(_xlfn.XLOOKUP($A691,Firm_Info!$A$2:$A$12,Firm_Info!$C$2:$C$12)="Control",0,""))</f>
        <v>0</v>
      </c>
      <c r="F691" s="14">
        <f>IFERROR(_xlfn.XLOOKUP($A691,Firm_Info!$A$2:$A$11,Firm_Info!$D$2:$D$11),"")</f>
        <v>1</v>
      </c>
      <c r="G691" s="14">
        <f>IF($F691="","",IF($B691&gt;=SUMIFS(Firm_Info!$F$2:$F$11,Firm_Info!$D$2:$D$11,$F691,Firm_Info!$C$2:$C$11,"Treated"),1,0))</f>
        <v>0</v>
      </c>
      <c r="H691" s="14">
        <f t="shared" si="21"/>
        <v>0</v>
      </c>
      <c r="I691" s="14">
        <f>IF($F691="","",MOD(ROW()-2,624)-INDEX(Parallel_Trends!$F$5:$F$14,MATCH($A691,Parallel_Trends!$A$5:$A$14,0)))</f>
        <v>-206</v>
      </c>
    </row>
    <row r="692" spans="1:9" x14ac:dyDescent="0.45">
      <c r="A692" t="s">
        <v>12</v>
      </c>
      <c r="B692" s="1">
        <f>Raw_Prices!H69</f>
        <v>45026</v>
      </c>
      <c r="C692" s="12">
        <f>Raw_Prices!L69</f>
        <v>102.17</v>
      </c>
      <c r="D692" s="13">
        <f t="shared" ref="D692:D755" si="22">C692/C691-1</f>
        <v>1.0777973740936364E-3</v>
      </c>
      <c r="E692" s="14">
        <f>IF(_xlfn.XLOOKUP($A692,Firm_Info!$A$2:$A$12,Firm_Info!$C$2:$C$12)="Treated",1,IF(_xlfn.XLOOKUP($A692,Firm_Info!$A$2:$A$12,Firm_Info!$C$2:$C$12)="Control",0,""))</f>
        <v>0</v>
      </c>
      <c r="F692" s="14">
        <f>IFERROR(_xlfn.XLOOKUP($A692,Firm_Info!$A$2:$A$11,Firm_Info!$D$2:$D$11),"")</f>
        <v>1</v>
      </c>
      <c r="G692" s="14">
        <f>IF($F692="","",IF($B692&gt;=SUMIFS(Firm_Info!$F$2:$F$11,Firm_Info!$D$2:$D$11,$F692,Firm_Info!$C$2:$C$11,"Treated"),1,0))</f>
        <v>0</v>
      </c>
      <c r="H692" s="14">
        <f t="shared" ref="H692:H755" si="23">IF($F692="","",$E692*$G692)</f>
        <v>0</v>
      </c>
      <c r="I692" s="14">
        <f>IF($F692="","",MOD(ROW()-2,624)-INDEX(Parallel_Trends!$F$5:$F$14,MATCH($A692,Parallel_Trends!$A$5:$A$14,0)))</f>
        <v>-205</v>
      </c>
    </row>
    <row r="693" spans="1:9" x14ac:dyDescent="0.45">
      <c r="A693" t="s">
        <v>12</v>
      </c>
      <c r="B693" s="1">
        <f>Raw_Prices!H70</f>
        <v>45027</v>
      </c>
      <c r="C693" s="12">
        <f>Raw_Prices!L70</f>
        <v>99.92</v>
      </c>
      <c r="D693" s="13">
        <f t="shared" si="22"/>
        <v>-2.2022119996084943E-2</v>
      </c>
      <c r="E693" s="14">
        <f>IF(_xlfn.XLOOKUP($A693,Firm_Info!$A$2:$A$12,Firm_Info!$C$2:$C$12)="Treated",1,IF(_xlfn.XLOOKUP($A693,Firm_Info!$A$2:$A$12,Firm_Info!$C$2:$C$12)="Control",0,""))</f>
        <v>0</v>
      </c>
      <c r="F693" s="14">
        <f>IFERROR(_xlfn.XLOOKUP($A693,Firm_Info!$A$2:$A$11,Firm_Info!$D$2:$D$11),"")</f>
        <v>1</v>
      </c>
      <c r="G693" s="14">
        <f>IF($F693="","",IF($B693&gt;=SUMIFS(Firm_Info!$F$2:$F$11,Firm_Info!$D$2:$D$11,$F693,Firm_Info!$C$2:$C$11,"Treated"),1,0))</f>
        <v>0</v>
      </c>
      <c r="H693" s="14">
        <f t="shared" si="23"/>
        <v>0</v>
      </c>
      <c r="I693" s="14">
        <f>IF($F693="","",MOD(ROW()-2,624)-INDEX(Parallel_Trends!$F$5:$F$14,MATCH($A693,Parallel_Trends!$A$5:$A$14,0)))</f>
        <v>-204</v>
      </c>
    </row>
    <row r="694" spans="1:9" x14ac:dyDescent="0.45">
      <c r="A694" t="s">
        <v>12</v>
      </c>
      <c r="B694" s="1">
        <f>Raw_Prices!H71</f>
        <v>45028</v>
      </c>
      <c r="C694" s="12">
        <f>Raw_Prices!L71</f>
        <v>97.83</v>
      </c>
      <c r="D694" s="13">
        <f t="shared" si="22"/>
        <v>-2.0916733386709407E-2</v>
      </c>
      <c r="E694" s="14">
        <f>IF(_xlfn.XLOOKUP($A694,Firm_Info!$A$2:$A$12,Firm_Info!$C$2:$C$12)="Treated",1,IF(_xlfn.XLOOKUP($A694,Firm_Info!$A$2:$A$12,Firm_Info!$C$2:$C$12)="Control",0,""))</f>
        <v>0</v>
      </c>
      <c r="F694" s="14">
        <f>IFERROR(_xlfn.XLOOKUP($A694,Firm_Info!$A$2:$A$11,Firm_Info!$D$2:$D$11),"")</f>
        <v>1</v>
      </c>
      <c r="G694" s="14">
        <f>IF($F694="","",IF($B694&gt;=SUMIFS(Firm_Info!$F$2:$F$11,Firm_Info!$D$2:$D$11,$F694,Firm_Info!$C$2:$C$11,"Treated"),1,0))</f>
        <v>0</v>
      </c>
      <c r="H694" s="14">
        <f t="shared" si="23"/>
        <v>0</v>
      </c>
      <c r="I694" s="14">
        <f>IF($F694="","",MOD(ROW()-2,624)-INDEX(Parallel_Trends!$F$5:$F$14,MATCH($A694,Parallel_Trends!$A$5:$A$14,0)))</f>
        <v>-203</v>
      </c>
    </row>
    <row r="695" spans="1:9" x14ac:dyDescent="0.45">
      <c r="A695" t="s">
        <v>12</v>
      </c>
      <c r="B695" s="1">
        <f>Raw_Prices!H72</f>
        <v>45029</v>
      </c>
      <c r="C695" s="12">
        <f>Raw_Prices!L72</f>
        <v>102.4</v>
      </c>
      <c r="D695" s="13">
        <f t="shared" si="22"/>
        <v>4.6713687008075322E-2</v>
      </c>
      <c r="E695" s="14">
        <f>IF(_xlfn.XLOOKUP($A695,Firm_Info!$A$2:$A$12,Firm_Info!$C$2:$C$12)="Treated",1,IF(_xlfn.XLOOKUP($A695,Firm_Info!$A$2:$A$12,Firm_Info!$C$2:$C$12)="Control",0,""))</f>
        <v>0</v>
      </c>
      <c r="F695" s="14">
        <f>IFERROR(_xlfn.XLOOKUP($A695,Firm_Info!$A$2:$A$11,Firm_Info!$D$2:$D$11),"")</f>
        <v>1</v>
      </c>
      <c r="G695" s="14">
        <f>IF($F695="","",IF($B695&gt;=SUMIFS(Firm_Info!$F$2:$F$11,Firm_Info!$D$2:$D$11,$F695,Firm_Info!$C$2:$C$11,"Treated"),1,0))</f>
        <v>0</v>
      </c>
      <c r="H695" s="14">
        <f t="shared" si="23"/>
        <v>0</v>
      </c>
      <c r="I695" s="14">
        <f>IF($F695="","",MOD(ROW()-2,624)-INDEX(Parallel_Trends!$F$5:$F$14,MATCH($A695,Parallel_Trends!$A$5:$A$14,0)))</f>
        <v>-202</v>
      </c>
    </row>
    <row r="696" spans="1:9" x14ac:dyDescent="0.45">
      <c r="A696" t="s">
        <v>12</v>
      </c>
      <c r="B696" s="1">
        <f>Raw_Prices!H73</f>
        <v>45030</v>
      </c>
      <c r="C696" s="12">
        <f>Raw_Prices!L73</f>
        <v>102.51</v>
      </c>
      <c r="D696" s="13">
        <f t="shared" si="22"/>
        <v>1.0742187499999112E-3</v>
      </c>
      <c r="E696" s="14">
        <f>IF(_xlfn.XLOOKUP($A696,Firm_Info!$A$2:$A$12,Firm_Info!$C$2:$C$12)="Treated",1,IF(_xlfn.XLOOKUP($A696,Firm_Info!$A$2:$A$12,Firm_Info!$C$2:$C$12)="Control",0,""))</f>
        <v>0</v>
      </c>
      <c r="F696" s="14">
        <f>IFERROR(_xlfn.XLOOKUP($A696,Firm_Info!$A$2:$A$11,Firm_Info!$D$2:$D$11),"")</f>
        <v>1</v>
      </c>
      <c r="G696" s="14">
        <f>IF($F696="","",IF($B696&gt;=SUMIFS(Firm_Info!$F$2:$F$11,Firm_Info!$D$2:$D$11,$F696,Firm_Info!$C$2:$C$11,"Treated"),1,0))</f>
        <v>0</v>
      </c>
      <c r="H696" s="14">
        <f t="shared" si="23"/>
        <v>0</v>
      </c>
      <c r="I696" s="14">
        <f>IF($F696="","",MOD(ROW()-2,624)-INDEX(Parallel_Trends!$F$5:$F$14,MATCH($A696,Parallel_Trends!$A$5:$A$14,0)))</f>
        <v>-201</v>
      </c>
    </row>
    <row r="697" spans="1:9" x14ac:dyDescent="0.45">
      <c r="A697" t="s">
        <v>12</v>
      </c>
      <c r="B697" s="1">
        <f>Raw_Prices!H74</f>
        <v>45033</v>
      </c>
      <c r="C697" s="12">
        <f>Raw_Prices!L74</f>
        <v>102.74</v>
      </c>
      <c r="D697" s="13">
        <f t="shared" si="22"/>
        <v>2.2436835430688085E-3</v>
      </c>
      <c r="E697" s="14">
        <f>IF(_xlfn.XLOOKUP($A697,Firm_Info!$A$2:$A$12,Firm_Info!$C$2:$C$12)="Treated",1,IF(_xlfn.XLOOKUP($A697,Firm_Info!$A$2:$A$12,Firm_Info!$C$2:$C$12)="Control",0,""))</f>
        <v>0</v>
      </c>
      <c r="F697" s="14">
        <f>IFERROR(_xlfn.XLOOKUP($A697,Firm_Info!$A$2:$A$11,Firm_Info!$D$2:$D$11),"")</f>
        <v>1</v>
      </c>
      <c r="G697" s="14">
        <f>IF($F697="","",IF($B697&gt;=SUMIFS(Firm_Info!$F$2:$F$11,Firm_Info!$D$2:$D$11,$F697,Firm_Info!$C$2:$C$11,"Treated"),1,0))</f>
        <v>0</v>
      </c>
      <c r="H697" s="14">
        <f t="shared" si="23"/>
        <v>0</v>
      </c>
      <c r="I697" s="14">
        <f>IF($F697="","",MOD(ROW()-2,624)-INDEX(Parallel_Trends!$F$5:$F$14,MATCH($A697,Parallel_Trends!$A$5:$A$14,0)))</f>
        <v>-200</v>
      </c>
    </row>
    <row r="698" spans="1:9" x14ac:dyDescent="0.45">
      <c r="A698" t="s">
        <v>12</v>
      </c>
      <c r="B698" s="1">
        <f>Raw_Prices!H75</f>
        <v>45034</v>
      </c>
      <c r="C698" s="12">
        <f>Raw_Prices!L75</f>
        <v>102.3</v>
      </c>
      <c r="D698" s="13">
        <f t="shared" si="22"/>
        <v>-4.282655246252709E-3</v>
      </c>
      <c r="E698" s="14">
        <f>IF(_xlfn.XLOOKUP($A698,Firm_Info!$A$2:$A$12,Firm_Info!$C$2:$C$12)="Treated",1,IF(_xlfn.XLOOKUP($A698,Firm_Info!$A$2:$A$12,Firm_Info!$C$2:$C$12)="Control",0,""))</f>
        <v>0</v>
      </c>
      <c r="F698" s="14">
        <f>IFERROR(_xlfn.XLOOKUP($A698,Firm_Info!$A$2:$A$11,Firm_Info!$D$2:$D$11),"")</f>
        <v>1</v>
      </c>
      <c r="G698" s="14">
        <f>IF($F698="","",IF($B698&gt;=SUMIFS(Firm_Info!$F$2:$F$11,Firm_Info!$D$2:$D$11,$F698,Firm_Info!$C$2:$C$11,"Treated"),1,0))</f>
        <v>0</v>
      </c>
      <c r="H698" s="14">
        <f t="shared" si="23"/>
        <v>0</v>
      </c>
      <c r="I698" s="14">
        <f>IF($F698="","",MOD(ROW()-2,624)-INDEX(Parallel_Trends!$F$5:$F$14,MATCH($A698,Parallel_Trends!$A$5:$A$14,0)))</f>
        <v>-199</v>
      </c>
    </row>
    <row r="699" spans="1:9" x14ac:dyDescent="0.45">
      <c r="A699" t="s">
        <v>12</v>
      </c>
      <c r="B699" s="1">
        <f>Raw_Prices!H76</f>
        <v>45035</v>
      </c>
      <c r="C699" s="12">
        <f>Raw_Prices!L76</f>
        <v>104.3</v>
      </c>
      <c r="D699" s="13">
        <f t="shared" si="22"/>
        <v>1.9550342130987275E-2</v>
      </c>
      <c r="E699" s="14">
        <f>IF(_xlfn.XLOOKUP($A699,Firm_Info!$A$2:$A$12,Firm_Info!$C$2:$C$12)="Treated",1,IF(_xlfn.XLOOKUP($A699,Firm_Info!$A$2:$A$12,Firm_Info!$C$2:$C$12)="Control",0,""))</f>
        <v>0</v>
      </c>
      <c r="F699" s="14">
        <f>IFERROR(_xlfn.XLOOKUP($A699,Firm_Info!$A$2:$A$11,Firm_Info!$D$2:$D$11),"")</f>
        <v>1</v>
      </c>
      <c r="G699" s="14">
        <f>IF($F699="","",IF($B699&gt;=SUMIFS(Firm_Info!$F$2:$F$11,Firm_Info!$D$2:$D$11,$F699,Firm_Info!$C$2:$C$11,"Treated"),1,0))</f>
        <v>0</v>
      </c>
      <c r="H699" s="14">
        <f t="shared" si="23"/>
        <v>0</v>
      </c>
      <c r="I699" s="14">
        <f>IF($F699="","",MOD(ROW()-2,624)-INDEX(Parallel_Trends!$F$5:$F$14,MATCH($A699,Parallel_Trends!$A$5:$A$14,0)))</f>
        <v>-198</v>
      </c>
    </row>
    <row r="700" spans="1:9" x14ac:dyDescent="0.45">
      <c r="A700" t="s">
        <v>12</v>
      </c>
      <c r="B700" s="1">
        <f>Raw_Prices!H77</f>
        <v>45036</v>
      </c>
      <c r="C700" s="12">
        <f>Raw_Prices!L77</f>
        <v>103.81</v>
      </c>
      <c r="D700" s="13">
        <f t="shared" si="22"/>
        <v>-4.6979865771811236E-3</v>
      </c>
      <c r="E700" s="14">
        <f>IF(_xlfn.XLOOKUP($A700,Firm_Info!$A$2:$A$12,Firm_Info!$C$2:$C$12)="Treated",1,IF(_xlfn.XLOOKUP($A700,Firm_Info!$A$2:$A$12,Firm_Info!$C$2:$C$12)="Control",0,""))</f>
        <v>0</v>
      </c>
      <c r="F700" s="14">
        <f>IFERROR(_xlfn.XLOOKUP($A700,Firm_Info!$A$2:$A$11,Firm_Info!$D$2:$D$11),"")</f>
        <v>1</v>
      </c>
      <c r="G700" s="14">
        <f>IF($F700="","",IF($B700&gt;=SUMIFS(Firm_Info!$F$2:$F$11,Firm_Info!$D$2:$D$11,$F700,Firm_Info!$C$2:$C$11,"Treated"),1,0))</f>
        <v>0</v>
      </c>
      <c r="H700" s="14">
        <f t="shared" si="23"/>
        <v>0</v>
      </c>
      <c r="I700" s="14">
        <f>IF($F700="","",MOD(ROW()-2,624)-INDEX(Parallel_Trends!$F$5:$F$14,MATCH($A700,Parallel_Trends!$A$5:$A$14,0)))</f>
        <v>-197</v>
      </c>
    </row>
    <row r="701" spans="1:9" x14ac:dyDescent="0.45">
      <c r="A701" t="s">
        <v>12</v>
      </c>
      <c r="B701" s="1">
        <f>Raw_Prices!H78</f>
        <v>45037</v>
      </c>
      <c r="C701" s="12">
        <f>Raw_Prices!L78</f>
        <v>106.96</v>
      </c>
      <c r="D701" s="13">
        <f t="shared" si="22"/>
        <v>3.0343897505057171E-2</v>
      </c>
      <c r="E701" s="14">
        <f>IF(_xlfn.XLOOKUP($A701,Firm_Info!$A$2:$A$12,Firm_Info!$C$2:$C$12)="Treated",1,IF(_xlfn.XLOOKUP($A701,Firm_Info!$A$2:$A$12,Firm_Info!$C$2:$C$12)="Control",0,""))</f>
        <v>0</v>
      </c>
      <c r="F701" s="14">
        <f>IFERROR(_xlfn.XLOOKUP($A701,Firm_Info!$A$2:$A$11,Firm_Info!$D$2:$D$11),"")</f>
        <v>1</v>
      </c>
      <c r="G701" s="14">
        <f>IF($F701="","",IF($B701&gt;=SUMIFS(Firm_Info!$F$2:$F$11,Firm_Info!$D$2:$D$11,$F701,Firm_Info!$C$2:$C$11,"Treated"),1,0))</f>
        <v>0</v>
      </c>
      <c r="H701" s="14">
        <f t="shared" si="23"/>
        <v>0</v>
      </c>
      <c r="I701" s="14">
        <f>IF($F701="","",MOD(ROW()-2,624)-INDEX(Parallel_Trends!$F$5:$F$14,MATCH($A701,Parallel_Trends!$A$5:$A$14,0)))</f>
        <v>-196</v>
      </c>
    </row>
    <row r="702" spans="1:9" x14ac:dyDescent="0.45">
      <c r="A702" t="s">
        <v>12</v>
      </c>
      <c r="B702" s="1">
        <f>Raw_Prices!H79</f>
        <v>45040</v>
      </c>
      <c r="C702" s="12">
        <f>Raw_Prices!L79</f>
        <v>106.21</v>
      </c>
      <c r="D702" s="13">
        <f t="shared" si="22"/>
        <v>-7.0119670905011144E-3</v>
      </c>
      <c r="E702" s="14">
        <f>IF(_xlfn.XLOOKUP($A702,Firm_Info!$A$2:$A$12,Firm_Info!$C$2:$C$12)="Treated",1,IF(_xlfn.XLOOKUP($A702,Firm_Info!$A$2:$A$12,Firm_Info!$C$2:$C$12)="Control",0,""))</f>
        <v>0</v>
      </c>
      <c r="F702" s="14">
        <f>IFERROR(_xlfn.XLOOKUP($A702,Firm_Info!$A$2:$A$11,Firm_Info!$D$2:$D$11),"")</f>
        <v>1</v>
      </c>
      <c r="G702" s="14">
        <f>IF($F702="","",IF($B702&gt;=SUMIFS(Firm_Info!$F$2:$F$11,Firm_Info!$D$2:$D$11,$F702,Firm_Info!$C$2:$C$11,"Treated"),1,0))</f>
        <v>0</v>
      </c>
      <c r="H702" s="14">
        <f t="shared" si="23"/>
        <v>0</v>
      </c>
      <c r="I702" s="14">
        <f>IF($F702="","",MOD(ROW()-2,624)-INDEX(Parallel_Trends!$F$5:$F$14,MATCH($A702,Parallel_Trends!$A$5:$A$14,0)))</f>
        <v>-195</v>
      </c>
    </row>
    <row r="703" spans="1:9" x14ac:dyDescent="0.45">
      <c r="A703" t="s">
        <v>12</v>
      </c>
      <c r="B703" s="1">
        <f>Raw_Prices!H80</f>
        <v>45041</v>
      </c>
      <c r="C703" s="12">
        <f>Raw_Prices!L80</f>
        <v>102.57</v>
      </c>
      <c r="D703" s="13">
        <f t="shared" si="22"/>
        <v>-3.4271725826193422E-2</v>
      </c>
      <c r="E703" s="14">
        <f>IF(_xlfn.XLOOKUP($A703,Firm_Info!$A$2:$A$12,Firm_Info!$C$2:$C$12)="Treated",1,IF(_xlfn.XLOOKUP($A703,Firm_Info!$A$2:$A$12,Firm_Info!$C$2:$C$12)="Control",0,""))</f>
        <v>0</v>
      </c>
      <c r="F703" s="14">
        <f>IFERROR(_xlfn.XLOOKUP($A703,Firm_Info!$A$2:$A$11,Firm_Info!$D$2:$D$11),"")</f>
        <v>1</v>
      </c>
      <c r="G703" s="14">
        <f>IF($F703="","",IF($B703&gt;=SUMIFS(Firm_Info!$F$2:$F$11,Firm_Info!$D$2:$D$11,$F703,Firm_Info!$C$2:$C$11,"Treated"),1,0))</f>
        <v>0</v>
      </c>
      <c r="H703" s="14">
        <f t="shared" si="23"/>
        <v>0</v>
      </c>
      <c r="I703" s="14">
        <f>IF($F703="","",MOD(ROW()-2,624)-INDEX(Parallel_Trends!$F$5:$F$14,MATCH($A703,Parallel_Trends!$A$5:$A$14,0)))</f>
        <v>-194</v>
      </c>
    </row>
    <row r="704" spans="1:9" x14ac:dyDescent="0.45">
      <c r="A704" t="s">
        <v>12</v>
      </c>
      <c r="B704" s="1">
        <f>Raw_Prices!H81</f>
        <v>45042</v>
      </c>
      <c r="C704" s="12">
        <f>Raw_Prices!L81</f>
        <v>104.98</v>
      </c>
      <c r="D704" s="13">
        <f t="shared" si="22"/>
        <v>2.3496148971434261E-2</v>
      </c>
      <c r="E704" s="14">
        <f>IF(_xlfn.XLOOKUP($A704,Firm_Info!$A$2:$A$12,Firm_Info!$C$2:$C$12)="Treated",1,IF(_xlfn.XLOOKUP($A704,Firm_Info!$A$2:$A$12,Firm_Info!$C$2:$C$12)="Control",0,""))</f>
        <v>0</v>
      </c>
      <c r="F704" s="14">
        <f>IFERROR(_xlfn.XLOOKUP($A704,Firm_Info!$A$2:$A$11,Firm_Info!$D$2:$D$11),"")</f>
        <v>1</v>
      </c>
      <c r="G704" s="14">
        <f>IF($F704="","",IF($B704&gt;=SUMIFS(Firm_Info!$F$2:$F$11,Firm_Info!$D$2:$D$11,$F704,Firm_Info!$C$2:$C$11,"Treated"),1,0))</f>
        <v>0</v>
      </c>
      <c r="H704" s="14">
        <f t="shared" si="23"/>
        <v>0</v>
      </c>
      <c r="I704" s="14">
        <f>IF($F704="","",MOD(ROW()-2,624)-INDEX(Parallel_Trends!$F$5:$F$14,MATCH($A704,Parallel_Trends!$A$5:$A$14,0)))</f>
        <v>-193</v>
      </c>
    </row>
    <row r="705" spans="1:9" x14ac:dyDescent="0.45">
      <c r="A705" t="s">
        <v>12</v>
      </c>
      <c r="B705" s="1">
        <f>Raw_Prices!H82</f>
        <v>45043</v>
      </c>
      <c r="C705" s="12">
        <f>Raw_Prices!L82</f>
        <v>109.82</v>
      </c>
      <c r="D705" s="13">
        <f t="shared" si="22"/>
        <v>4.6104019813297592E-2</v>
      </c>
      <c r="E705" s="14">
        <f>IF(_xlfn.XLOOKUP($A705,Firm_Info!$A$2:$A$12,Firm_Info!$C$2:$C$12)="Treated",1,IF(_xlfn.XLOOKUP($A705,Firm_Info!$A$2:$A$12,Firm_Info!$C$2:$C$12)="Control",0,""))</f>
        <v>0</v>
      </c>
      <c r="F705" s="14">
        <f>IFERROR(_xlfn.XLOOKUP($A705,Firm_Info!$A$2:$A$11,Firm_Info!$D$2:$D$11),"")</f>
        <v>1</v>
      </c>
      <c r="G705" s="14">
        <f>IF($F705="","",IF($B705&gt;=SUMIFS(Firm_Info!$F$2:$F$11,Firm_Info!$D$2:$D$11,$F705,Firm_Info!$C$2:$C$11,"Treated"),1,0))</f>
        <v>0</v>
      </c>
      <c r="H705" s="14">
        <f t="shared" si="23"/>
        <v>0</v>
      </c>
      <c r="I705" s="14">
        <f>IF($F705="","",MOD(ROW()-2,624)-INDEX(Parallel_Trends!$F$5:$F$14,MATCH($A705,Parallel_Trends!$A$5:$A$14,0)))</f>
        <v>-192</v>
      </c>
    </row>
    <row r="706" spans="1:9" x14ac:dyDescent="0.45">
      <c r="A706" t="s">
        <v>12</v>
      </c>
      <c r="B706" s="1">
        <f>Raw_Prices!H83</f>
        <v>45044</v>
      </c>
      <c r="C706" s="12">
        <f>Raw_Prices!L83</f>
        <v>105.45</v>
      </c>
      <c r="D706" s="13">
        <f t="shared" si="22"/>
        <v>-3.9792387543252539E-2</v>
      </c>
      <c r="E706" s="14">
        <f>IF(_xlfn.XLOOKUP($A706,Firm_Info!$A$2:$A$12,Firm_Info!$C$2:$C$12)="Treated",1,IF(_xlfn.XLOOKUP($A706,Firm_Info!$A$2:$A$12,Firm_Info!$C$2:$C$12)="Control",0,""))</f>
        <v>0</v>
      </c>
      <c r="F706" s="14">
        <f>IFERROR(_xlfn.XLOOKUP($A706,Firm_Info!$A$2:$A$11,Firm_Info!$D$2:$D$11),"")</f>
        <v>1</v>
      </c>
      <c r="G706" s="14">
        <f>IF($F706="","",IF($B706&gt;=SUMIFS(Firm_Info!$F$2:$F$11,Firm_Info!$D$2:$D$11,$F706,Firm_Info!$C$2:$C$11,"Treated"),1,0))</f>
        <v>0</v>
      </c>
      <c r="H706" s="14">
        <f t="shared" si="23"/>
        <v>0</v>
      </c>
      <c r="I706" s="14">
        <f>IF($F706="","",MOD(ROW()-2,624)-INDEX(Parallel_Trends!$F$5:$F$14,MATCH($A706,Parallel_Trends!$A$5:$A$14,0)))</f>
        <v>-191</v>
      </c>
    </row>
    <row r="707" spans="1:9" x14ac:dyDescent="0.45">
      <c r="A707" t="s">
        <v>12</v>
      </c>
      <c r="B707" s="1">
        <f>Raw_Prices!H84</f>
        <v>45047</v>
      </c>
      <c r="C707" s="12">
        <f>Raw_Prices!L84</f>
        <v>102.05</v>
      </c>
      <c r="D707" s="13">
        <f t="shared" si="22"/>
        <v>-3.2242769084874445E-2</v>
      </c>
      <c r="E707" s="14">
        <f>IF(_xlfn.XLOOKUP($A707,Firm_Info!$A$2:$A$12,Firm_Info!$C$2:$C$12)="Treated",1,IF(_xlfn.XLOOKUP($A707,Firm_Info!$A$2:$A$12,Firm_Info!$C$2:$C$12)="Control",0,""))</f>
        <v>0</v>
      </c>
      <c r="F707" s="14">
        <f>IFERROR(_xlfn.XLOOKUP($A707,Firm_Info!$A$2:$A$11,Firm_Info!$D$2:$D$11),"")</f>
        <v>1</v>
      </c>
      <c r="G707" s="14">
        <f>IF($F707="","",IF($B707&gt;=SUMIFS(Firm_Info!$F$2:$F$11,Firm_Info!$D$2:$D$11,$F707,Firm_Info!$C$2:$C$11,"Treated"),1,0))</f>
        <v>0</v>
      </c>
      <c r="H707" s="14">
        <f t="shared" si="23"/>
        <v>0</v>
      </c>
      <c r="I707" s="14">
        <f>IF($F707="","",MOD(ROW()-2,624)-INDEX(Parallel_Trends!$F$5:$F$14,MATCH($A707,Parallel_Trends!$A$5:$A$14,0)))</f>
        <v>-190</v>
      </c>
    </row>
    <row r="708" spans="1:9" x14ac:dyDescent="0.45">
      <c r="A708" t="s">
        <v>12</v>
      </c>
      <c r="B708" s="1">
        <f>Raw_Prices!H85</f>
        <v>45048</v>
      </c>
      <c r="C708" s="12">
        <f>Raw_Prices!L85</f>
        <v>103.63</v>
      </c>
      <c r="D708" s="13">
        <f t="shared" si="22"/>
        <v>1.5482606565409007E-2</v>
      </c>
      <c r="E708" s="14">
        <f>IF(_xlfn.XLOOKUP($A708,Firm_Info!$A$2:$A$12,Firm_Info!$C$2:$C$12)="Treated",1,IF(_xlfn.XLOOKUP($A708,Firm_Info!$A$2:$A$12,Firm_Info!$C$2:$C$12)="Control",0,""))</f>
        <v>0</v>
      </c>
      <c r="F708" s="14">
        <f>IFERROR(_xlfn.XLOOKUP($A708,Firm_Info!$A$2:$A$11,Firm_Info!$D$2:$D$11),"")</f>
        <v>1</v>
      </c>
      <c r="G708" s="14">
        <f>IF($F708="","",IF($B708&gt;=SUMIFS(Firm_Info!$F$2:$F$11,Firm_Info!$D$2:$D$11,$F708,Firm_Info!$C$2:$C$11,"Treated"),1,0))</f>
        <v>0</v>
      </c>
      <c r="H708" s="14">
        <f t="shared" si="23"/>
        <v>0</v>
      </c>
      <c r="I708" s="14">
        <f>IF($F708="","",MOD(ROW()-2,624)-INDEX(Parallel_Trends!$F$5:$F$14,MATCH($A708,Parallel_Trends!$A$5:$A$14,0)))</f>
        <v>-189</v>
      </c>
    </row>
    <row r="709" spans="1:9" x14ac:dyDescent="0.45">
      <c r="A709" t="s">
        <v>12</v>
      </c>
      <c r="B709" s="1">
        <f>Raw_Prices!H86</f>
        <v>45049</v>
      </c>
      <c r="C709" s="12">
        <f>Raw_Prices!L86</f>
        <v>103.65</v>
      </c>
      <c r="D709" s="13">
        <f t="shared" si="22"/>
        <v>1.9299430666808171E-4</v>
      </c>
      <c r="E709" s="14">
        <f>IF(_xlfn.XLOOKUP($A709,Firm_Info!$A$2:$A$12,Firm_Info!$C$2:$C$12)="Treated",1,IF(_xlfn.XLOOKUP($A709,Firm_Info!$A$2:$A$12,Firm_Info!$C$2:$C$12)="Control",0,""))</f>
        <v>0</v>
      </c>
      <c r="F709" s="14">
        <f>IFERROR(_xlfn.XLOOKUP($A709,Firm_Info!$A$2:$A$11,Firm_Info!$D$2:$D$11),"")</f>
        <v>1</v>
      </c>
      <c r="G709" s="14">
        <f>IF($F709="","",IF($B709&gt;=SUMIFS(Firm_Info!$F$2:$F$11,Firm_Info!$D$2:$D$11,$F709,Firm_Info!$C$2:$C$11,"Treated"),1,0))</f>
        <v>0</v>
      </c>
      <c r="H709" s="14">
        <f t="shared" si="23"/>
        <v>0</v>
      </c>
      <c r="I709" s="14">
        <f>IF($F709="","",MOD(ROW()-2,624)-INDEX(Parallel_Trends!$F$5:$F$14,MATCH($A709,Parallel_Trends!$A$5:$A$14,0)))</f>
        <v>-188</v>
      </c>
    </row>
    <row r="710" spans="1:9" x14ac:dyDescent="0.45">
      <c r="A710" t="s">
        <v>12</v>
      </c>
      <c r="B710" s="1">
        <f>Raw_Prices!H87</f>
        <v>45050</v>
      </c>
      <c r="C710" s="12">
        <f>Raw_Prices!L87</f>
        <v>104</v>
      </c>
      <c r="D710" s="13">
        <f t="shared" si="22"/>
        <v>3.3767486734201935E-3</v>
      </c>
      <c r="E710" s="14">
        <f>IF(_xlfn.XLOOKUP($A710,Firm_Info!$A$2:$A$12,Firm_Info!$C$2:$C$12)="Treated",1,IF(_xlfn.XLOOKUP($A710,Firm_Info!$A$2:$A$12,Firm_Info!$C$2:$C$12)="Control",0,""))</f>
        <v>0</v>
      </c>
      <c r="F710" s="14">
        <f>IFERROR(_xlfn.XLOOKUP($A710,Firm_Info!$A$2:$A$11,Firm_Info!$D$2:$D$11),"")</f>
        <v>1</v>
      </c>
      <c r="G710" s="14">
        <f>IF($F710="","",IF($B710&gt;=SUMIFS(Firm_Info!$F$2:$F$11,Firm_Info!$D$2:$D$11,$F710,Firm_Info!$C$2:$C$11,"Treated"),1,0))</f>
        <v>0</v>
      </c>
      <c r="H710" s="14">
        <f t="shared" si="23"/>
        <v>0</v>
      </c>
      <c r="I710" s="14">
        <f>IF($F710="","",MOD(ROW()-2,624)-INDEX(Parallel_Trends!$F$5:$F$14,MATCH($A710,Parallel_Trends!$A$5:$A$14,0)))</f>
        <v>-187</v>
      </c>
    </row>
    <row r="711" spans="1:9" x14ac:dyDescent="0.45">
      <c r="A711" t="s">
        <v>12</v>
      </c>
      <c r="B711" s="1">
        <f>Raw_Prices!H88</f>
        <v>45051</v>
      </c>
      <c r="C711" s="12">
        <f>Raw_Prices!L88</f>
        <v>105.655</v>
      </c>
      <c r="D711" s="13">
        <f t="shared" si="22"/>
        <v>1.5913461538461515E-2</v>
      </c>
      <c r="E711" s="14">
        <f>IF(_xlfn.XLOOKUP($A711,Firm_Info!$A$2:$A$12,Firm_Info!$C$2:$C$12)="Treated",1,IF(_xlfn.XLOOKUP($A711,Firm_Info!$A$2:$A$12,Firm_Info!$C$2:$C$12)="Control",0,""))</f>
        <v>0</v>
      </c>
      <c r="F711" s="14">
        <f>IFERROR(_xlfn.XLOOKUP($A711,Firm_Info!$A$2:$A$11,Firm_Info!$D$2:$D$11),"")</f>
        <v>1</v>
      </c>
      <c r="G711" s="14">
        <f>IF($F711="","",IF($B711&gt;=SUMIFS(Firm_Info!$F$2:$F$11,Firm_Info!$D$2:$D$11,$F711,Firm_Info!$C$2:$C$11,"Treated"),1,0))</f>
        <v>0</v>
      </c>
      <c r="H711" s="14">
        <f t="shared" si="23"/>
        <v>0</v>
      </c>
      <c r="I711" s="14">
        <f>IF($F711="","",MOD(ROW()-2,624)-INDEX(Parallel_Trends!$F$5:$F$14,MATCH($A711,Parallel_Trends!$A$5:$A$14,0)))</f>
        <v>-186</v>
      </c>
    </row>
    <row r="712" spans="1:9" x14ac:dyDescent="0.45">
      <c r="A712" t="s">
        <v>12</v>
      </c>
      <c r="B712" s="1">
        <f>Raw_Prices!H89</f>
        <v>45054</v>
      </c>
      <c r="C712" s="12">
        <f>Raw_Prices!L89</f>
        <v>105.83</v>
      </c>
      <c r="D712" s="13">
        <f t="shared" si="22"/>
        <v>1.6563342955846494E-3</v>
      </c>
      <c r="E712" s="14">
        <f>IF(_xlfn.XLOOKUP($A712,Firm_Info!$A$2:$A$12,Firm_Info!$C$2:$C$12)="Treated",1,IF(_xlfn.XLOOKUP($A712,Firm_Info!$A$2:$A$12,Firm_Info!$C$2:$C$12)="Control",0,""))</f>
        <v>0</v>
      </c>
      <c r="F712" s="14">
        <f>IFERROR(_xlfn.XLOOKUP($A712,Firm_Info!$A$2:$A$11,Firm_Info!$D$2:$D$11),"")</f>
        <v>1</v>
      </c>
      <c r="G712" s="14">
        <f>IF($F712="","",IF($B712&gt;=SUMIFS(Firm_Info!$F$2:$F$11,Firm_Info!$D$2:$D$11,$F712,Firm_Info!$C$2:$C$11,"Treated"),1,0))</f>
        <v>0</v>
      </c>
      <c r="H712" s="14">
        <f t="shared" si="23"/>
        <v>0</v>
      </c>
      <c r="I712" s="14">
        <f>IF($F712="","",MOD(ROW()-2,624)-INDEX(Parallel_Trends!$F$5:$F$14,MATCH($A712,Parallel_Trends!$A$5:$A$14,0)))</f>
        <v>-185</v>
      </c>
    </row>
    <row r="713" spans="1:9" x14ac:dyDescent="0.45">
      <c r="A713" t="s">
        <v>12</v>
      </c>
      <c r="B713" s="1">
        <f>Raw_Prices!H90</f>
        <v>45055</v>
      </c>
      <c r="C713" s="12">
        <f>Raw_Prices!L90</f>
        <v>106.62</v>
      </c>
      <c r="D713" s="13">
        <f t="shared" si="22"/>
        <v>7.4648020410092997E-3</v>
      </c>
      <c r="E713" s="14">
        <f>IF(_xlfn.XLOOKUP($A713,Firm_Info!$A$2:$A$12,Firm_Info!$C$2:$C$12)="Treated",1,IF(_xlfn.XLOOKUP($A713,Firm_Info!$A$2:$A$12,Firm_Info!$C$2:$C$12)="Control",0,""))</f>
        <v>0</v>
      </c>
      <c r="F713" s="14">
        <f>IFERROR(_xlfn.XLOOKUP($A713,Firm_Info!$A$2:$A$11,Firm_Info!$D$2:$D$11),"")</f>
        <v>1</v>
      </c>
      <c r="G713" s="14">
        <f>IF($F713="","",IF($B713&gt;=SUMIFS(Firm_Info!$F$2:$F$11,Firm_Info!$D$2:$D$11,$F713,Firm_Info!$C$2:$C$11,"Treated"),1,0))</f>
        <v>0</v>
      </c>
      <c r="H713" s="14">
        <f t="shared" si="23"/>
        <v>0</v>
      </c>
      <c r="I713" s="14">
        <f>IF($F713="","",MOD(ROW()-2,624)-INDEX(Parallel_Trends!$F$5:$F$14,MATCH($A713,Parallel_Trends!$A$5:$A$14,0)))</f>
        <v>-184</v>
      </c>
    </row>
    <row r="714" spans="1:9" x14ac:dyDescent="0.45">
      <c r="A714" t="s">
        <v>12</v>
      </c>
      <c r="B714" s="1">
        <f>Raw_Prices!H91</f>
        <v>45056</v>
      </c>
      <c r="C714" s="12">
        <f>Raw_Prices!L91</f>
        <v>110.19</v>
      </c>
      <c r="D714" s="13">
        <f t="shared" si="22"/>
        <v>3.3483398987056878E-2</v>
      </c>
      <c r="E714" s="14">
        <f>IF(_xlfn.XLOOKUP($A714,Firm_Info!$A$2:$A$12,Firm_Info!$C$2:$C$12)="Treated",1,IF(_xlfn.XLOOKUP($A714,Firm_Info!$A$2:$A$12,Firm_Info!$C$2:$C$12)="Control",0,""))</f>
        <v>0</v>
      </c>
      <c r="F714" s="14">
        <f>IFERROR(_xlfn.XLOOKUP($A714,Firm_Info!$A$2:$A$11,Firm_Info!$D$2:$D$11),"")</f>
        <v>1</v>
      </c>
      <c r="G714" s="14">
        <f>IF($F714="","",IF($B714&gt;=SUMIFS(Firm_Info!$F$2:$F$11,Firm_Info!$D$2:$D$11,$F714,Firm_Info!$C$2:$C$11,"Treated"),1,0))</f>
        <v>0</v>
      </c>
      <c r="H714" s="14">
        <f t="shared" si="23"/>
        <v>0</v>
      </c>
      <c r="I714" s="14">
        <f>IF($F714="","",MOD(ROW()-2,624)-INDEX(Parallel_Trends!$F$5:$F$14,MATCH($A714,Parallel_Trends!$A$5:$A$14,0)))</f>
        <v>-183</v>
      </c>
    </row>
    <row r="715" spans="1:9" x14ac:dyDescent="0.45">
      <c r="A715" t="s">
        <v>12</v>
      </c>
      <c r="B715" s="1">
        <f>Raw_Prices!H92</f>
        <v>45057</v>
      </c>
      <c r="C715" s="12">
        <f>Raw_Prices!L92</f>
        <v>112.18</v>
      </c>
      <c r="D715" s="13">
        <f t="shared" si="22"/>
        <v>1.8059715037662238E-2</v>
      </c>
      <c r="E715" s="14">
        <f>IF(_xlfn.XLOOKUP($A715,Firm_Info!$A$2:$A$12,Firm_Info!$C$2:$C$12)="Treated",1,IF(_xlfn.XLOOKUP($A715,Firm_Info!$A$2:$A$12,Firm_Info!$C$2:$C$12)="Control",0,""))</f>
        <v>0</v>
      </c>
      <c r="F715" s="14">
        <f>IFERROR(_xlfn.XLOOKUP($A715,Firm_Info!$A$2:$A$11,Firm_Info!$D$2:$D$11),"")</f>
        <v>1</v>
      </c>
      <c r="G715" s="14">
        <f>IF($F715="","",IF($B715&gt;=SUMIFS(Firm_Info!$F$2:$F$11,Firm_Info!$D$2:$D$11,$F715,Firm_Info!$C$2:$C$11,"Treated"),1,0))</f>
        <v>0</v>
      </c>
      <c r="H715" s="14">
        <f t="shared" si="23"/>
        <v>0</v>
      </c>
      <c r="I715" s="14">
        <f>IF($F715="","",MOD(ROW()-2,624)-INDEX(Parallel_Trends!$F$5:$F$14,MATCH($A715,Parallel_Trends!$A$5:$A$14,0)))</f>
        <v>-182</v>
      </c>
    </row>
    <row r="716" spans="1:9" x14ac:dyDescent="0.45">
      <c r="A716" t="s">
        <v>12</v>
      </c>
      <c r="B716" s="1">
        <f>Raw_Prices!H93</f>
        <v>45058</v>
      </c>
      <c r="C716" s="12">
        <f>Raw_Prices!L93</f>
        <v>110.26</v>
      </c>
      <c r="D716" s="13">
        <f t="shared" si="22"/>
        <v>-1.7115350329827028E-2</v>
      </c>
      <c r="E716" s="14">
        <f>IF(_xlfn.XLOOKUP($A716,Firm_Info!$A$2:$A$12,Firm_Info!$C$2:$C$12)="Treated",1,IF(_xlfn.XLOOKUP($A716,Firm_Info!$A$2:$A$12,Firm_Info!$C$2:$C$12)="Control",0,""))</f>
        <v>0</v>
      </c>
      <c r="F716" s="14">
        <f>IFERROR(_xlfn.XLOOKUP($A716,Firm_Info!$A$2:$A$11,Firm_Info!$D$2:$D$11),"")</f>
        <v>1</v>
      </c>
      <c r="G716" s="14">
        <f>IF($F716="","",IF($B716&gt;=SUMIFS(Firm_Info!$F$2:$F$11,Firm_Info!$D$2:$D$11,$F716,Firm_Info!$C$2:$C$11,"Treated"),1,0))</f>
        <v>0</v>
      </c>
      <c r="H716" s="14">
        <f t="shared" si="23"/>
        <v>0</v>
      </c>
      <c r="I716" s="14">
        <f>IF($F716="","",MOD(ROW()-2,624)-INDEX(Parallel_Trends!$F$5:$F$14,MATCH($A716,Parallel_Trends!$A$5:$A$14,0)))</f>
        <v>-181</v>
      </c>
    </row>
    <row r="717" spans="1:9" x14ac:dyDescent="0.45">
      <c r="A717" t="s">
        <v>12</v>
      </c>
      <c r="B717" s="1">
        <f>Raw_Prices!H94</f>
        <v>45061</v>
      </c>
      <c r="C717" s="12">
        <f>Raw_Prices!L94</f>
        <v>111.2</v>
      </c>
      <c r="D717" s="13">
        <f t="shared" si="22"/>
        <v>8.5253038273171988E-3</v>
      </c>
      <c r="E717" s="14">
        <f>IF(_xlfn.XLOOKUP($A717,Firm_Info!$A$2:$A$12,Firm_Info!$C$2:$C$12)="Treated",1,IF(_xlfn.XLOOKUP($A717,Firm_Info!$A$2:$A$12,Firm_Info!$C$2:$C$12)="Control",0,""))</f>
        <v>0</v>
      </c>
      <c r="F717" s="14">
        <f>IFERROR(_xlfn.XLOOKUP($A717,Firm_Info!$A$2:$A$11,Firm_Info!$D$2:$D$11),"")</f>
        <v>1</v>
      </c>
      <c r="G717" s="14">
        <f>IF($F717="","",IF($B717&gt;=SUMIFS(Firm_Info!$F$2:$F$11,Firm_Info!$D$2:$D$11,$F717,Firm_Info!$C$2:$C$11,"Treated"),1,0))</f>
        <v>0</v>
      </c>
      <c r="H717" s="14">
        <f t="shared" si="23"/>
        <v>0</v>
      </c>
      <c r="I717" s="14">
        <f>IF($F717="","",MOD(ROW()-2,624)-INDEX(Parallel_Trends!$F$5:$F$14,MATCH($A717,Parallel_Trends!$A$5:$A$14,0)))</f>
        <v>-180</v>
      </c>
    </row>
    <row r="718" spans="1:9" x14ac:dyDescent="0.45">
      <c r="A718" t="s">
        <v>12</v>
      </c>
      <c r="B718" s="1">
        <f>Raw_Prices!H95</f>
        <v>45062</v>
      </c>
      <c r="C718" s="12">
        <f>Raw_Prices!L95</f>
        <v>113.4</v>
      </c>
      <c r="D718" s="13">
        <f t="shared" si="22"/>
        <v>1.9784172661870603E-2</v>
      </c>
      <c r="E718" s="14">
        <f>IF(_xlfn.XLOOKUP($A718,Firm_Info!$A$2:$A$12,Firm_Info!$C$2:$C$12)="Treated",1,IF(_xlfn.XLOOKUP($A718,Firm_Info!$A$2:$A$12,Firm_Info!$C$2:$C$12)="Control",0,""))</f>
        <v>0</v>
      </c>
      <c r="F718" s="14">
        <f>IFERROR(_xlfn.XLOOKUP($A718,Firm_Info!$A$2:$A$11,Firm_Info!$D$2:$D$11),"")</f>
        <v>1</v>
      </c>
      <c r="G718" s="14">
        <f>IF($F718="","",IF($B718&gt;=SUMIFS(Firm_Info!$F$2:$F$11,Firm_Info!$D$2:$D$11,$F718,Firm_Info!$C$2:$C$11,"Treated"),1,0))</f>
        <v>0</v>
      </c>
      <c r="H718" s="14">
        <f t="shared" si="23"/>
        <v>0</v>
      </c>
      <c r="I718" s="14">
        <f>IF($F718="","",MOD(ROW()-2,624)-INDEX(Parallel_Trends!$F$5:$F$14,MATCH($A718,Parallel_Trends!$A$5:$A$14,0)))</f>
        <v>-179</v>
      </c>
    </row>
    <row r="719" spans="1:9" x14ac:dyDescent="0.45">
      <c r="A719" t="s">
        <v>12</v>
      </c>
      <c r="B719" s="1">
        <f>Raw_Prices!H96</f>
        <v>45063</v>
      </c>
      <c r="C719" s="12">
        <f>Raw_Prices!L96</f>
        <v>115.5</v>
      </c>
      <c r="D719" s="13">
        <f t="shared" si="22"/>
        <v>1.8518518518518379E-2</v>
      </c>
      <c r="E719" s="14">
        <f>IF(_xlfn.XLOOKUP($A719,Firm_Info!$A$2:$A$12,Firm_Info!$C$2:$C$12)="Treated",1,IF(_xlfn.XLOOKUP($A719,Firm_Info!$A$2:$A$12,Firm_Info!$C$2:$C$12)="Control",0,""))</f>
        <v>0</v>
      </c>
      <c r="F719" s="14">
        <f>IFERROR(_xlfn.XLOOKUP($A719,Firm_Info!$A$2:$A$11,Firm_Info!$D$2:$D$11),"")</f>
        <v>1</v>
      </c>
      <c r="G719" s="14">
        <f>IF($F719="","",IF($B719&gt;=SUMIFS(Firm_Info!$F$2:$F$11,Firm_Info!$D$2:$D$11,$F719,Firm_Info!$C$2:$C$11,"Treated"),1,0))</f>
        <v>0</v>
      </c>
      <c r="H719" s="14">
        <f t="shared" si="23"/>
        <v>0</v>
      </c>
      <c r="I719" s="14">
        <f>IF($F719="","",MOD(ROW()-2,624)-INDEX(Parallel_Trends!$F$5:$F$14,MATCH($A719,Parallel_Trends!$A$5:$A$14,0)))</f>
        <v>-178</v>
      </c>
    </row>
    <row r="720" spans="1:9" x14ac:dyDescent="0.45">
      <c r="A720" t="s">
        <v>12</v>
      </c>
      <c r="B720" s="1">
        <f>Raw_Prices!H97</f>
        <v>45064</v>
      </c>
      <c r="C720" s="12">
        <f>Raw_Prices!L97</f>
        <v>118.15</v>
      </c>
      <c r="D720" s="13">
        <f t="shared" si="22"/>
        <v>2.2943722943723044E-2</v>
      </c>
      <c r="E720" s="14">
        <f>IF(_xlfn.XLOOKUP($A720,Firm_Info!$A$2:$A$12,Firm_Info!$C$2:$C$12)="Treated",1,IF(_xlfn.XLOOKUP($A720,Firm_Info!$A$2:$A$12,Firm_Info!$C$2:$C$12)="Control",0,""))</f>
        <v>0</v>
      </c>
      <c r="F720" s="14">
        <f>IFERROR(_xlfn.XLOOKUP($A720,Firm_Info!$A$2:$A$11,Firm_Info!$D$2:$D$11),"")</f>
        <v>1</v>
      </c>
      <c r="G720" s="14">
        <f>IF($F720="","",IF($B720&gt;=SUMIFS(Firm_Info!$F$2:$F$11,Firm_Info!$D$2:$D$11,$F720,Firm_Info!$C$2:$C$11,"Treated"),1,0))</f>
        <v>0</v>
      </c>
      <c r="H720" s="14">
        <f t="shared" si="23"/>
        <v>0</v>
      </c>
      <c r="I720" s="14">
        <f>IF($F720="","",MOD(ROW()-2,624)-INDEX(Parallel_Trends!$F$5:$F$14,MATCH($A720,Parallel_Trends!$A$5:$A$14,0)))</f>
        <v>-177</v>
      </c>
    </row>
    <row r="721" spans="1:9" x14ac:dyDescent="0.45">
      <c r="A721" t="s">
        <v>12</v>
      </c>
      <c r="B721" s="1">
        <f>Raw_Prices!H98</f>
        <v>45065</v>
      </c>
      <c r="C721" s="12">
        <f>Raw_Prices!L98</f>
        <v>116.25</v>
      </c>
      <c r="D721" s="13">
        <f t="shared" si="22"/>
        <v>-1.6081252644942867E-2</v>
      </c>
      <c r="E721" s="14">
        <f>IF(_xlfn.XLOOKUP($A721,Firm_Info!$A$2:$A$12,Firm_Info!$C$2:$C$12)="Treated",1,IF(_xlfn.XLOOKUP($A721,Firm_Info!$A$2:$A$12,Firm_Info!$C$2:$C$12)="Control",0,""))</f>
        <v>0</v>
      </c>
      <c r="F721" s="14">
        <f>IFERROR(_xlfn.XLOOKUP($A721,Firm_Info!$A$2:$A$11,Firm_Info!$D$2:$D$11),"")</f>
        <v>1</v>
      </c>
      <c r="G721" s="14">
        <f>IF($F721="","",IF($B721&gt;=SUMIFS(Firm_Info!$F$2:$F$11,Firm_Info!$D$2:$D$11,$F721,Firm_Info!$C$2:$C$11,"Treated"),1,0))</f>
        <v>0</v>
      </c>
      <c r="H721" s="14">
        <f t="shared" si="23"/>
        <v>0</v>
      </c>
      <c r="I721" s="14">
        <f>IF($F721="","",MOD(ROW()-2,624)-INDEX(Parallel_Trends!$F$5:$F$14,MATCH($A721,Parallel_Trends!$A$5:$A$14,0)))</f>
        <v>-176</v>
      </c>
    </row>
    <row r="722" spans="1:9" x14ac:dyDescent="0.45">
      <c r="A722" t="s">
        <v>12</v>
      </c>
      <c r="B722" s="1">
        <f>Raw_Prices!H99</f>
        <v>45068</v>
      </c>
      <c r="C722" s="12">
        <f>Raw_Prices!L99</f>
        <v>115.01</v>
      </c>
      <c r="D722" s="13">
        <f t="shared" si="22"/>
        <v>-1.0666666666666602E-2</v>
      </c>
      <c r="E722" s="14">
        <f>IF(_xlfn.XLOOKUP($A722,Firm_Info!$A$2:$A$12,Firm_Info!$C$2:$C$12)="Treated",1,IF(_xlfn.XLOOKUP($A722,Firm_Info!$A$2:$A$12,Firm_Info!$C$2:$C$12)="Control",0,""))</f>
        <v>0</v>
      </c>
      <c r="F722" s="14">
        <f>IFERROR(_xlfn.XLOOKUP($A722,Firm_Info!$A$2:$A$11,Firm_Info!$D$2:$D$11),"")</f>
        <v>1</v>
      </c>
      <c r="G722" s="14">
        <f>IF($F722="","",IF($B722&gt;=SUMIFS(Firm_Info!$F$2:$F$11,Firm_Info!$D$2:$D$11,$F722,Firm_Info!$C$2:$C$11,"Treated"),1,0))</f>
        <v>0</v>
      </c>
      <c r="H722" s="14">
        <f t="shared" si="23"/>
        <v>0</v>
      </c>
      <c r="I722" s="14">
        <f>IF($F722="","",MOD(ROW()-2,624)-INDEX(Parallel_Trends!$F$5:$F$14,MATCH($A722,Parallel_Trends!$A$5:$A$14,0)))</f>
        <v>-175</v>
      </c>
    </row>
    <row r="723" spans="1:9" x14ac:dyDescent="0.45">
      <c r="A723" t="s">
        <v>12</v>
      </c>
      <c r="B723" s="1">
        <f>Raw_Prices!H100</f>
        <v>45069</v>
      </c>
      <c r="C723" s="12">
        <f>Raw_Prices!L100</f>
        <v>114.99</v>
      </c>
      <c r="D723" s="13">
        <f t="shared" si="22"/>
        <v>-1.7389792191990772E-4</v>
      </c>
      <c r="E723" s="14">
        <f>IF(_xlfn.XLOOKUP($A723,Firm_Info!$A$2:$A$12,Firm_Info!$C$2:$C$12)="Treated",1,IF(_xlfn.XLOOKUP($A723,Firm_Info!$A$2:$A$12,Firm_Info!$C$2:$C$12)="Control",0,""))</f>
        <v>0</v>
      </c>
      <c r="F723" s="14">
        <f>IFERROR(_xlfn.XLOOKUP($A723,Firm_Info!$A$2:$A$11,Firm_Info!$D$2:$D$11),"")</f>
        <v>1</v>
      </c>
      <c r="G723" s="14">
        <f>IF($F723="","",IF($B723&gt;=SUMIFS(Firm_Info!$F$2:$F$11,Firm_Info!$D$2:$D$11,$F723,Firm_Info!$C$2:$C$11,"Treated"),1,0))</f>
        <v>0</v>
      </c>
      <c r="H723" s="14">
        <f t="shared" si="23"/>
        <v>0</v>
      </c>
      <c r="I723" s="14">
        <f>IF($F723="","",MOD(ROW()-2,624)-INDEX(Parallel_Trends!$F$5:$F$14,MATCH($A723,Parallel_Trends!$A$5:$A$14,0)))</f>
        <v>-174</v>
      </c>
    </row>
    <row r="724" spans="1:9" x14ac:dyDescent="0.45">
      <c r="A724" t="s">
        <v>12</v>
      </c>
      <c r="B724" s="1">
        <f>Raw_Prices!H101</f>
        <v>45070</v>
      </c>
      <c r="C724" s="12">
        <f>Raw_Prices!L101</f>
        <v>116.75</v>
      </c>
      <c r="D724" s="13">
        <f t="shared" si="22"/>
        <v>1.5305678754674368E-2</v>
      </c>
      <c r="E724" s="14">
        <f>IF(_xlfn.XLOOKUP($A724,Firm_Info!$A$2:$A$12,Firm_Info!$C$2:$C$12)="Treated",1,IF(_xlfn.XLOOKUP($A724,Firm_Info!$A$2:$A$12,Firm_Info!$C$2:$C$12)="Control",0,""))</f>
        <v>0</v>
      </c>
      <c r="F724" s="14">
        <f>IFERROR(_xlfn.XLOOKUP($A724,Firm_Info!$A$2:$A$11,Firm_Info!$D$2:$D$11),"")</f>
        <v>1</v>
      </c>
      <c r="G724" s="14">
        <f>IF($F724="","",IF($B724&gt;=SUMIFS(Firm_Info!$F$2:$F$11,Firm_Info!$D$2:$D$11,$F724,Firm_Info!$C$2:$C$11,"Treated"),1,0))</f>
        <v>0</v>
      </c>
      <c r="H724" s="14">
        <f t="shared" si="23"/>
        <v>0</v>
      </c>
      <c r="I724" s="14">
        <f>IF($F724="","",MOD(ROW()-2,624)-INDEX(Parallel_Trends!$F$5:$F$14,MATCH($A724,Parallel_Trends!$A$5:$A$14,0)))</f>
        <v>-173</v>
      </c>
    </row>
    <row r="725" spans="1:9" x14ac:dyDescent="0.45">
      <c r="A725" t="s">
        <v>12</v>
      </c>
      <c r="B725" s="1">
        <f>Raw_Prices!H102</f>
        <v>45071</v>
      </c>
      <c r="C725" s="12">
        <f>Raw_Prices!L102</f>
        <v>115</v>
      </c>
      <c r="D725" s="13">
        <f t="shared" si="22"/>
        <v>-1.498929336188437E-2</v>
      </c>
      <c r="E725" s="14">
        <f>IF(_xlfn.XLOOKUP($A725,Firm_Info!$A$2:$A$12,Firm_Info!$C$2:$C$12)="Treated",1,IF(_xlfn.XLOOKUP($A725,Firm_Info!$A$2:$A$12,Firm_Info!$C$2:$C$12)="Control",0,""))</f>
        <v>0</v>
      </c>
      <c r="F725" s="14">
        <f>IFERROR(_xlfn.XLOOKUP($A725,Firm_Info!$A$2:$A$11,Firm_Info!$D$2:$D$11),"")</f>
        <v>1</v>
      </c>
      <c r="G725" s="14">
        <f>IF($F725="","",IF($B725&gt;=SUMIFS(Firm_Info!$F$2:$F$11,Firm_Info!$D$2:$D$11,$F725,Firm_Info!$C$2:$C$11,"Treated"),1,0))</f>
        <v>0</v>
      </c>
      <c r="H725" s="14">
        <f t="shared" si="23"/>
        <v>0</v>
      </c>
      <c r="I725" s="14">
        <f>IF($F725="","",MOD(ROW()-2,624)-INDEX(Parallel_Trends!$F$5:$F$14,MATCH($A725,Parallel_Trends!$A$5:$A$14,0)))</f>
        <v>-172</v>
      </c>
    </row>
    <row r="726" spans="1:9" x14ac:dyDescent="0.45">
      <c r="A726" t="s">
        <v>12</v>
      </c>
      <c r="B726" s="1">
        <f>Raw_Prices!H103</f>
        <v>45072</v>
      </c>
      <c r="C726" s="12">
        <f>Raw_Prices!L103</f>
        <v>120.11</v>
      </c>
      <c r="D726" s="13">
        <f t="shared" si="22"/>
        <v>4.4434782608695711E-2</v>
      </c>
      <c r="E726" s="14">
        <f>IF(_xlfn.XLOOKUP($A726,Firm_Info!$A$2:$A$12,Firm_Info!$C$2:$C$12)="Treated",1,IF(_xlfn.XLOOKUP($A726,Firm_Info!$A$2:$A$12,Firm_Info!$C$2:$C$12)="Control",0,""))</f>
        <v>0</v>
      </c>
      <c r="F726" s="14">
        <f>IFERROR(_xlfn.XLOOKUP($A726,Firm_Info!$A$2:$A$11,Firm_Info!$D$2:$D$11),"")</f>
        <v>1</v>
      </c>
      <c r="G726" s="14">
        <f>IF($F726="","",IF($B726&gt;=SUMIFS(Firm_Info!$F$2:$F$11,Firm_Info!$D$2:$D$11,$F726,Firm_Info!$C$2:$C$11,"Treated"),1,0))</f>
        <v>0</v>
      </c>
      <c r="H726" s="14">
        <f t="shared" si="23"/>
        <v>0</v>
      </c>
      <c r="I726" s="14">
        <f>IF($F726="","",MOD(ROW()-2,624)-INDEX(Parallel_Trends!$F$5:$F$14,MATCH($A726,Parallel_Trends!$A$5:$A$14,0)))</f>
        <v>-171</v>
      </c>
    </row>
    <row r="727" spans="1:9" x14ac:dyDescent="0.45">
      <c r="A727" t="s">
        <v>12</v>
      </c>
      <c r="B727" s="1">
        <f>Raw_Prices!H104</f>
        <v>45076</v>
      </c>
      <c r="C727" s="12">
        <f>Raw_Prices!L104</f>
        <v>121.66</v>
      </c>
      <c r="D727" s="13">
        <f t="shared" si="22"/>
        <v>1.2904837232536881E-2</v>
      </c>
      <c r="E727" s="14">
        <f>IF(_xlfn.XLOOKUP($A727,Firm_Info!$A$2:$A$12,Firm_Info!$C$2:$C$12)="Treated",1,IF(_xlfn.XLOOKUP($A727,Firm_Info!$A$2:$A$12,Firm_Info!$C$2:$C$12)="Control",0,""))</f>
        <v>0</v>
      </c>
      <c r="F727" s="14">
        <f>IFERROR(_xlfn.XLOOKUP($A727,Firm_Info!$A$2:$A$11,Firm_Info!$D$2:$D$11),"")</f>
        <v>1</v>
      </c>
      <c r="G727" s="14">
        <f>IF($F727="","",IF($B727&gt;=SUMIFS(Firm_Info!$F$2:$F$11,Firm_Info!$D$2:$D$11,$F727,Firm_Info!$C$2:$C$11,"Treated"),1,0))</f>
        <v>0</v>
      </c>
      <c r="H727" s="14">
        <f t="shared" si="23"/>
        <v>0</v>
      </c>
      <c r="I727" s="14">
        <f>IF($F727="","",MOD(ROW()-2,624)-INDEX(Parallel_Trends!$F$5:$F$14,MATCH($A727,Parallel_Trends!$A$5:$A$14,0)))</f>
        <v>-170</v>
      </c>
    </row>
    <row r="728" spans="1:9" x14ac:dyDescent="0.45">
      <c r="A728" t="s">
        <v>12</v>
      </c>
      <c r="B728" s="1">
        <f>Raw_Prices!H105</f>
        <v>45077</v>
      </c>
      <c r="C728" s="12">
        <f>Raw_Prices!L105</f>
        <v>120.58</v>
      </c>
      <c r="D728" s="13">
        <f t="shared" si="22"/>
        <v>-8.8771987506164329E-3</v>
      </c>
      <c r="E728" s="14">
        <f>IF(_xlfn.XLOOKUP($A728,Firm_Info!$A$2:$A$12,Firm_Info!$C$2:$C$12)="Treated",1,IF(_xlfn.XLOOKUP($A728,Firm_Info!$A$2:$A$12,Firm_Info!$C$2:$C$12)="Control",0,""))</f>
        <v>0</v>
      </c>
      <c r="F728" s="14">
        <f>IFERROR(_xlfn.XLOOKUP($A728,Firm_Info!$A$2:$A$11,Firm_Info!$D$2:$D$11),"")</f>
        <v>1</v>
      </c>
      <c r="G728" s="14">
        <f>IF($F728="","",IF($B728&gt;=SUMIFS(Firm_Info!$F$2:$F$11,Firm_Info!$D$2:$D$11,$F728,Firm_Info!$C$2:$C$11,"Treated"),1,0))</f>
        <v>0</v>
      </c>
      <c r="H728" s="14">
        <f t="shared" si="23"/>
        <v>0</v>
      </c>
      <c r="I728" s="14">
        <f>IF($F728="","",MOD(ROW()-2,624)-INDEX(Parallel_Trends!$F$5:$F$14,MATCH($A728,Parallel_Trends!$A$5:$A$14,0)))</f>
        <v>-169</v>
      </c>
    </row>
    <row r="729" spans="1:9" x14ac:dyDescent="0.45">
      <c r="A729" t="s">
        <v>12</v>
      </c>
      <c r="B729" s="1">
        <f>Raw_Prices!H106</f>
        <v>45078</v>
      </c>
      <c r="C729" s="12">
        <f>Raw_Prices!L106</f>
        <v>122.77</v>
      </c>
      <c r="D729" s="13">
        <f t="shared" si="22"/>
        <v>1.8162215956211591E-2</v>
      </c>
      <c r="E729" s="14">
        <f>IF(_xlfn.XLOOKUP($A729,Firm_Info!$A$2:$A$12,Firm_Info!$C$2:$C$12)="Treated",1,IF(_xlfn.XLOOKUP($A729,Firm_Info!$A$2:$A$12,Firm_Info!$C$2:$C$12)="Control",0,""))</f>
        <v>0</v>
      </c>
      <c r="F729" s="14">
        <f>IFERROR(_xlfn.XLOOKUP($A729,Firm_Info!$A$2:$A$11,Firm_Info!$D$2:$D$11),"")</f>
        <v>1</v>
      </c>
      <c r="G729" s="14">
        <f>IF($F729="","",IF($B729&gt;=SUMIFS(Firm_Info!$F$2:$F$11,Firm_Info!$D$2:$D$11,$F729,Firm_Info!$C$2:$C$11,"Treated"),1,0))</f>
        <v>0</v>
      </c>
      <c r="H729" s="14">
        <f t="shared" si="23"/>
        <v>0</v>
      </c>
      <c r="I729" s="14">
        <f>IF($F729="","",MOD(ROW()-2,624)-INDEX(Parallel_Trends!$F$5:$F$14,MATCH($A729,Parallel_Trends!$A$5:$A$14,0)))</f>
        <v>-168</v>
      </c>
    </row>
    <row r="730" spans="1:9" x14ac:dyDescent="0.45">
      <c r="A730" t="s">
        <v>12</v>
      </c>
      <c r="B730" s="1">
        <f>Raw_Prices!H107</f>
        <v>45079</v>
      </c>
      <c r="C730" s="12">
        <f>Raw_Prices!L107</f>
        <v>124.25</v>
      </c>
      <c r="D730" s="13">
        <f t="shared" si="22"/>
        <v>1.2055062311639775E-2</v>
      </c>
      <c r="E730" s="14">
        <f>IF(_xlfn.XLOOKUP($A730,Firm_Info!$A$2:$A$12,Firm_Info!$C$2:$C$12)="Treated",1,IF(_xlfn.XLOOKUP($A730,Firm_Info!$A$2:$A$12,Firm_Info!$C$2:$C$12)="Control",0,""))</f>
        <v>0</v>
      </c>
      <c r="F730" s="14">
        <f>IFERROR(_xlfn.XLOOKUP($A730,Firm_Info!$A$2:$A$11,Firm_Info!$D$2:$D$11),"")</f>
        <v>1</v>
      </c>
      <c r="G730" s="14">
        <f>IF($F730="","",IF($B730&gt;=SUMIFS(Firm_Info!$F$2:$F$11,Firm_Info!$D$2:$D$11,$F730,Firm_Info!$C$2:$C$11,"Treated"),1,0))</f>
        <v>0</v>
      </c>
      <c r="H730" s="14">
        <f t="shared" si="23"/>
        <v>0</v>
      </c>
      <c r="I730" s="14">
        <f>IF($F730="","",MOD(ROW()-2,624)-INDEX(Parallel_Trends!$F$5:$F$14,MATCH($A730,Parallel_Trends!$A$5:$A$14,0)))</f>
        <v>-167</v>
      </c>
    </row>
    <row r="731" spans="1:9" x14ac:dyDescent="0.45">
      <c r="A731" t="s">
        <v>12</v>
      </c>
      <c r="B731" s="1">
        <f>Raw_Prices!H108</f>
        <v>45082</v>
      </c>
      <c r="C731" s="12">
        <f>Raw_Prices!L108</f>
        <v>125.3</v>
      </c>
      <c r="D731" s="13">
        <f t="shared" si="22"/>
        <v>8.4507042253521014E-3</v>
      </c>
      <c r="E731" s="14">
        <f>IF(_xlfn.XLOOKUP($A731,Firm_Info!$A$2:$A$12,Firm_Info!$C$2:$C$12)="Treated",1,IF(_xlfn.XLOOKUP($A731,Firm_Info!$A$2:$A$12,Firm_Info!$C$2:$C$12)="Control",0,""))</f>
        <v>0</v>
      </c>
      <c r="F731" s="14">
        <f>IFERROR(_xlfn.XLOOKUP($A731,Firm_Info!$A$2:$A$11,Firm_Info!$D$2:$D$11),"")</f>
        <v>1</v>
      </c>
      <c r="G731" s="14">
        <f>IF($F731="","",IF($B731&gt;=SUMIFS(Firm_Info!$F$2:$F$11,Firm_Info!$D$2:$D$11,$F731,Firm_Info!$C$2:$C$11,"Treated"),1,0))</f>
        <v>0</v>
      </c>
      <c r="H731" s="14">
        <f t="shared" si="23"/>
        <v>0</v>
      </c>
      <c r="I731" s="14">
        <f>IF($F731="","",MOD(ROW()-2,624)-INDEX(Parallel_Trends!$F$5:$F$14,MATCH($A731,Parallel_Trends!$A$5:$A$14,0)))</f>
        <v>-166</v>
      </c>
    </row>
    <row r="732" spans="1:9" x14ac:dyDescent="0.45">
      <c r="A732" t="s">
        <v>12</v>
      </c>
      <c r="B732" s="1">
        <f>Raw_Prices!H109</f>
        <v>45083</v>
      </c>
      <c r="C732" s="12">
        <f>Raw_Prices!L109</f>
        <v>126.61</v>
      </c>
      <c r="D732" s="13">
        <f t="shared" si="22"/>
        <v>1.0454908220271397E-2</v>
      </c>
      <c r="E732" s="14">
        <f>IF(_xlfn.XLOOKUP($A732,Firm_Info!$A$2:$A$12,Firm_Info!$C$2:$C$12)="Treated",1,IF(_xlfn.XLOOKUP($A732,Firm_Info!$A$2:$A$12,Firm_Info!$C$2:$C$12)="Control",0,""))</f>
        <v>0</v>
      </c>
      <c r="F732" s="14">
        <f>IFERROR(_xlfn.XLOOKUP($A732,Firm_Info!$A$2:$A$11,Firm_Info!$D$2:$D$11),"")</f>
        <v>1</v>
      </c>
      <c r="G732" s="14">
        <f>IF($F732="","",IF($B732&gt;=SUMIFS(Firm_Info!$F$2:$F$11,Firm_Info!$D$2:$D$11,$F732,Firm_Info!$C$2:$C$11,"Treated"),1,0))</f>
        <v>0</v>
      </c>
      <c r="H732" s="14">
        <f t="shared" si="23"/>
        <v>0</v>
      </c>
      <c r="I732" s="14">
        <f>IF($F732="","",MOD(ROW()-2,624)-INDEX(Parallel_Trends!$F$5:$F$14,MATCH($A732,Parallel_Trends!$A$5:$A$14,0)))</f>
        <v>-165</v>
      </c>
    </row>
    <row r="733" spans="1:9" x14ac:dyDescent="0.45">
      <c r="A733" t="s">
        <v>12</v>
      </c>
      <c r="B733" s="1">
        <f>Raw_Prices!H110</f>
        <v>45084</v>
      </c>
      <c r="C733" s="12">
        <f>Raw_Prices!L110</f>
        <v>121.23</v>
      </c>
      <c r="D733" s="13">
        <f t="shared" si="22"/>
        <v>-4.2492694099992012E-2</v>
      </c>
      <c r="E733" s="14">
        <f>IF(_xlfn.XLOOKUP($A733,Firm_Info!$A$2:$A$12,Firm_Info!$C$2:$C$12)="Treated",1,IF(_xlfn.XLOOKUP($A733,Firm_Info!$A$2:$A$12,Firm_Info!$C$2:$C$12)="Control",0,""))</f>
        <v>0</v>
      </c>
      <c r="F733" s="14">
        <f>IFERROR(_xlfn.XLOOKUP($A733,Firm_Info!$A$2:$A$11,Firm_Info!$D$2:$D$11),"")</f>
        <v>1</v>
      </c>
      <c r="G733" s="14">
        <f>IF($F733="","",IF($B733&gt;=SUMIFS(Firm_Info!$F$2:$F$11,Firm_Info!$D$2:$D$11,$F733,Firm_Info!$C$2:$C$11,"Treated"),1,0))</f>
        <v>0</v>
      </c>
      <c r="H733" s="14">
        <f t="shared" si="23"/>
        <v>0</v>
      </c>
      <c r="I733" s="14">
        <f>IF($F733="","",MOD(ROW()-2,624)-INDEX(Parallel_Trends!$F$5:$F$14,MATCH($A733,Parallel_Trends!$A$5:$A$14,0)))</f>
        <v>-164</v>
      </c>
    </row>
    <row r="734" spans="1:9" x14ac:dyDescent="0.45">
      <c r="A734" t="s">
        <v>12</v>
      </c>
      <c r="B734" s="1">
        <f>Raw_Prices!H111</f>
        <v>45085</v>
      </c>
      <c r="C734" s="12">
        <f>Raw_Prices!L111</f>
        <v>124.25</v>
      </c>
      <c r="D734" s="13">
        <f t="shared" si="22"/>
        <v>2.4911325579477062E-2</v>
      </c>
      <c r="E734" s="14">
        <f>IF(_xlfn.XLOOKUP($A734,Firm_Info!$A$2:$A$12,Firm_Info!$C$2:$C$12)="Treated",1,IF(_xlfn.XLOOKUP($A734,Firm_Info!$A$2:$A$12,Firm_Info!$C$2:$C$12)="Control",0,""))</f>
        <v>0</v>
      </c>
      <c r="F734" s="14">
        <f>IFERROR(_xlfn.XLOOKUP($A734,Firm_Info!$A$2:$A$11,Firm_Info!$D$2:$D$11),"")</f>
        <v>1</v>
      </c>
      <c r="G734" s="14">
        <f>IF($F734="","",IF($B734&gt;=SUMIFS(Firm_Info!$F$2:$F$11,Firm_Info!$D$2:$D$11,$F734,Firm_Info!$C$2:$C$11,"Treated"),1,0))</f>
        <v>0</v>
      </c>
      <c r="H734" s="14">
        <f t="shared" si="23"/>
        <v>0</v>
      </c>
      <c r="I734" s="14">
        <f>IF($F734="","",MOD(ROW()-2,624)-INDEX(Parallel_Trends!$F$5:$F$14,MATCH($A734,Parallel_Trends!$A$5:$A$14,0)))</f>
        <v>-163</v>
      </c>
    </row>
    <row r="735" spans="1:9" x14ac:dyDescent="0.45">
      <c r="A735" t="s">
        <v>12</v>
      </c>
      <c r="B735" s="1">
        <f>Raw_Prices!H112</f>
        <v>45086</v>
      </c>
      <c r="C735" s="12">
        <f>Raw_Prices!L112</f>
        <v>123.43</v>
      </c>
      <c r="D735" s="13">
        <f t="shared" si="22"/>
        <v>-6.599597585512984E-3</v>
      </c>
      <c r="E735" s="14">
        <f>IF(_xlfn.XLOOKUP($A735,Firm_Info!$A$2:$A$12,Firm_Info!$C$2:$C$12)="Treated",1,IF(_xlfn.XLOOKUP($A735,Firm_Info!$A$2:$A$12,Firm_Info!$C$2:$C$12)="Control",0,""))</f>
        <v>0</v>
      </c>
      <c r="F735" s="14">
        <f>IFERROR(_xlfn.XLOOKUP($A735,Firm_Info!$A$2:$A$11,Firm_Info!$D$2:$D$11),"")</f>
        <v>1</v>
      </c>
      <c r="G735" s="14">
        <f>IF($F735="","",IF($B735&gt;=SUMIFS(Firm_Info!$F$2:$F$11,Firm_Info!$D$2:$D$11,$F735,Firm_Info!$C$2:$C$11,"Treated"),1,0))</f>
        <v>0</v>
      </c>
      <c r="H735" s="14">
        <f t="shared" si="23"/>
        <v>0</v>
      </c>
      <c r="I735" s="14">
        <f>IF($F735="","",MOD(ROW()-2,624)-INDEX(Parallel_Trends!$F$5:$F$14,MATCH($A735,Parallel_Trends!$A$5:$A$14,0)))</f>
        <v>-162</v>
      </c>
    </row>
    <row r="736" spans="1:9" x14ac:dyDescent="0.45">
      <c r="A736" t="s">
        <v>12</v>
      </c>
      <c r="B736" s="1">
        <f>Raw_Prices!H113</f>
        <v>45089</v>
      </c>
      <c r="C736" s="12">
        <f>Raw_Prices!L113</f>
        <v>126.57</v>
      </c>
      <c r="D736" s="13">
        <f t="shared" si="22"/>
        <v>2.5439520375921454E-2</v>
      </c>
      <c r="E736" s="14">
        <f>IF(_xlfn.XLOOKUP($A736,Firm_Info!$A$2:$A$12,Firm_Info!$C$2:$C$12)="Treated",1,IF(_xlfn.XLOOKUP($A736,Firm_Info!$A$2:$A$12,Firm_Info!$C$2:$C$12)="Control",0,""))</f>
        <v>0</v>
      </c>
      <c r="F736" s="14">
        <f>IFERROR(_xlfn.XLOOKUP($A736,Firm_Info!$A$2:$A$11,Firm_Info!$D$2:$D$11),"")</f>
        <v>1</v>
      </c>
      <c r="G736" s="14">
        <f>IF($F736="","",IF($B736&gt;=SUMIFS(Firm_Info!$F$2:$F$11,Firm_Info!$D$2:$D$11,$F736,Firm_Info!$C$2:$C$11,"Treated"),1,0))</f>
        <v>0</v>
      </c>
      <c r="H736" s="14">
        <f t="shared" si="23"/>
        <v>0</v>
      </c>
      <c r="I736" s="14">
        <f>IF($F736="","",MOD(ROW()-2,624)-INDEX(Parallel_Trends!$F$5:$F$14,MATCH($A736,Parallel_Trends!$A$5:$A$14,0)))</f>
        <v>-161</v>
      </c>
    </row>
    <row r="737" spans="1:9" x14ac:dyDescent="0.45">
      <c r="A737" t="s">
        <v>12</v>
      </c>
      <c r="B737" s="1">
        <f>Raw_Prices!H114</f>
        <v>45090</v>
      </c>
      <c r="C737" s="12">
        <f>Raw_Prices!L114</f>
        <v>126.66</v>
      </c>
      <c r="D737" s="13">
        <f t="shared" si="22"/>
        <v>7.1106897369044297E-4</v>
      </c>
      <c r="E737" s="14">
        <f>IF(_xlfn.XLOOKUP($A737,Firm_Info!$A$2:$A$12,Firm_Info!$C$2:$C$12)="Treated",1,IF(_xlfn.XLOOKUP($A737,Firm_Info!$A$2:$A$12,Firm_Info!$C$2:$C$12)="Control",0,""))</f>
        <v>0</v>
      </c>
      <c r="F737" s="14">
        <f>IFERROR(_xlfn.XLOOKUP($A737,Firm_Info!$A$2:$A$11,Firm_Info!$D$2:$D$11),"")</f>
        <v>1</v>
      </c>
      <c r="G737" s="14">
        <f>IF($F737="","",IF($B737&gt;=SUMIFS(Firm_Info!$F$2:$F$11,Firm_Info!$D$2:$D$11,$F737,Firm_Info!$C$2:$C$11,"Treated"),1,0))</f>
        <v>0</v>
      </c>
      <c r="H737" s="14">
        <f t="shared" si="23"/>
        <v>0</v>
      </c>
      <c r="I737" s="14">
        <f>IF($F737="","",MOD(ROW()-2,624)-INDEX(Parallel_Trends!$F$5:$F$14,MATCH($A737,Parallel_Trends!$A$5:$A$14,0)))</f>
        <v>-160</v>
      </c>
    </row>
    <row r="738" spans="1:9" x14ac:dyDescent="0.45">
      <c r="A738" t="s">
        <v>12</v>
      </c>
      <c r="B738" s="1">
        <f>Raw_Prices!H115</f>
        <v>45091</v>
      </c>
      <c r="C738" s="12">
        <f>Raw_Prices!L115</f>
        <v>126.42</v>
      </c>
      <c r="D738" s="13">
        <f t="shared" si="22"/>
        <v>-1.8948365703457259E-3</v>
      </c>
      <c r="E738" s="14">
        <f>IF(_xlfn.XLOOKUP($A738,Firm_Info!$A$2:$A$12,Firm_Info!$C$2:$C$12)="Treated",1,IF(_xlfn.XLOOKUP($A738,Firm_Info!$A$2:$A$12,Firm_Info!$C$2:$C$12)="Control",0,""))</f>
        <v>0</v>
      </c>
      <c r="F738" s="14">
        <f>IFERROR(_xlfn.XLOOKUP($A738,Firm_Info!$A$2:$A$11,Firm_Info!$D$2:$D$11),"")</f>
        <v>1</v>
      </c>
      <c r="G738" s="14">
        <f>IF($F738="","",IF($B738&gt;=SUMIFS(Firm_Info!$F$2:$F$11,Firm_Info!$D$2:$D$11,$F738,Firm_Info!$C$2:$C$11,"Treated"),1,0))</f>
        <v>0</v>
      </c>
      <c r="H738" s="14">
        <f t="shared" si="23"/>
        <v>0</v>
      </c>
      <c r="I738" s="14">
        <f>IF($F738="","",MOD(ROW()-2,624)-INDEX(Parallel_Trends!$F$5:$F$14,MATCH($A738,Parallel_Trends!$A$5:$A$14,0)))</f>
        <v>-159</v>
      </c>
    </row>
    <row r="739" spans="1:9" x14ac:dyDescent="0.45">
      <c r="A739" t="s">
        <v>12</v>
      </c>
      <c r="B739" s="1">
        <f>Raw_Prices!H116</f>
        <v>45092</v>
      </c>
      <c r="C739" s="12">
        <f>Raw_Prices!L116</f>
        <v>127.11</v>
      </c>
      <c r="D739" s="13">
        <f t="shared" si="22"/>
        <v>5.4579971523494031E-3</v>
      </c>
      <c r="E739" s="14">
        <f>IF(_xlfn.XLOOKUP($A739,Firm_Info!$A$2:$A$12,Firm_Info!$C$2:$C$12)="Treated",1,IF(_xlfn.XLOOKUP($A739,Firm_Info!$A$2:$A$12,Firm_Info!$C$2:$C$12)="Control",0,""))</f>
        <v>0</v>
      </c>
      <c r="F739" s="14">
        <f>IFERROR(_xlfn.XLOOKUP($A739,Firm_Info!$A$2:$A$11,Firm_Info!$D$2:$D$11),"")</f>
        <v>1</v>
      </c>
      <c r="G739" s="14">
        <f>IF($F739="","",IF($B739&gt;=SUMIFS(Firm_Info!$F$2:$F$11,Firm_Info!$D$2:$D$11,$F739,Firm_Info!$C$2:$C$11,"Treated"),1,0))</f>
        <v>0</v>
      </c>
      <c r="H739" s="14">
        <f t="shared" si="23"/>
        <v>0</v>
      </c>
      <c r="I739" s="14">
        <f>IF($F739="","",MOD(ROW()-2,624)-INDEX(Parallel_Trends!$F$5:$F$14,MATCH($A739,Parallel_Trends!$A$5:$A$14,0)))</f>
        <v>-158</v>
      </c>
    </row>
    <row r="740" spans="1:9" x14ac:dyDescent="0.45">
      <c r="A740" t="s">
        <v>12</v>
      </c>
      <c r="B740" s="1">
        <f>Raw_Prices!H117</f>
        <v>45093</v>
      </c>
      <c r="C740" s="12">
        <f>Raw_Prices!L117</f>
        <v>125.49</v>
      </c>
      <c r="D740" s="13">
        <f t="shared" si="22"/>
        <v>-1.2744866650932329E-2</v>
      </c>
      <c r="E740" s="14">
        <f>IF(_xlfn.XLOOKUP($A740,Firm_Info!$A$2:$A$12,Firm_Info!$C$2:$C$12)="Treated",1,IF(_xlfn.XLOOKUP($A740,Firm_Info!$A$2:$A$12,Firm_Info!$C$2:$C$12)="Control",0,""))</f>
        <v>0</v>
      </c>
      <c r="F740" s="14">
        <f>IFERROR(_xlfn.XLOOKUP($A740,Firm_Info!$A$2:$A$11,Firm_Info!$D$2:$D$11),"")</f>
        <v>1</v>
      </c>
      <c r="G740" s="14">
        <f>IF($F740="","",IF($B740&gt;=SUMIFS(Firm_Info!$F$2:$F$11,Firm_Info!$D$2:$D$11,$F740,Firm_Info!$C$2:$C$11,"Treated"),1,0))</f>
        <v>0</v>
      </c>
      <c r="H740" s="14">
        <f t="shared" si="23"/>
        <v>0</v>
      </c>
      <c r="I740" s="14">
        <f>IF($F740="","",MOD(ROW()-2,624)-INDEX(Parallel_Trends!$F$5:$F$14,MATCH($A740,Parallel_Trends!$A$5:$A$14,0)))</f>
        <v>-157</v>
      </c>
    </row>
    <row r="741" spans="1:9" x14ac:dyDescent="0.45">
      <c r="A741" t="s">
        <v>12</v>
      </c>
      <c r="B741" s="1">
        <f>Raw_Prices!H118</f>
        <v>45097</v>
      </c>
      <c r="C741" s="12">
        <f>Raw_Prices!L118</f>
        <v>125.78</v>
      </c>
      <c r="D741" s="13">
        <f t="shared" si="22"/>
        <v>2.3109411108455102E-3</v>
      </c>
      <c r="E741" s="14">
        <f>IF(_xlfn.XLOOKUP($A741,Firm_Info!$A$2:$A$12,Firm_Info!$C$2:$C$12)="Treated",1,IF(_xlfn.XLOOKUP($A741,Firm_Info!$A$2:$A$12,Firm_Info!$C$2:$C$12)="Control",0,""))</f>
        <v>0</v>
      </c>
      <c r="F741" s="14">
        <f>IFERROR(_xlfn.XLOOKUP($A741,Firm_Info!$A$2:$A$11,Firm_Info!$D$2:$D$11),"")</f>
        <v>1</v>
      </c>
      <c r="G741" s="14">
        <f>IF($F741="","",IF($B741&gt;=SUMIFS(Firm_Info!$F$2:$F$11,Firm_Info!$D$2:$D$11,$F741,Firm_Info!$C$2:$C$11,"Treated"),1,0))</f>
        <v>0</v>
      </c>
      <c r="H741" s="14">
        <f t="shared" si="23"/>
        <v>0</v>
      </c>
      <c r="I741" s="14">
        <f>IF($F741="","",MOD(ROW()-2,624)-INDEX(Parallel_Trends!$F$5:$F$14,MATCH($A741,Parallel_Trends!$A$5:$A$14,0)))</f>
        <v>-156</v>
      </c>
    </row>
    <row r="742" spans="1:9" x14ac:dyDescent="0.45">
      <c r="A742" t="s">
        <v>12</v>
      </c>
      <c r="B742" s="1">
        <f>Raw_Prices!H119</f>
        <v>45098</v>
      </c>
      <c r="C742" s="12">
        <f>Raw_Prices!L119</f>
        <v>124.83</v>
      </c>
      <c r="D742" s="13">
        <f t="shared" si="22"/>
        <v>-7.5528700906344337E-3</v>
      </c>
      <c r="E742" s="14">
        <f>IF(_xlfn.XLOOKUP($A742,Firm_Info!$A$2:$A$12,Firm_Info!$C$2:$C$12)="Treated",1,IF(_xlfn.XLOOKUP($A742,Firm_Info!$A$2:$A$12,Firm_Info!$C$2:$C$12)="Control",0,""))</f>
        <v>0</v>
      </c>
      <c r="F742" s="14">
        <f>IFERROR(_xlfn.XLOOKUP($A742,Firm_Info!$A$2:$A$11,Firm_Info!$D$2:$D$11),"")</f>
        <v>1</v>
      </c>
      <c r="G742" s="14">
        <f>IF($F742="","",IF($B742&gt;=SUMIFS(Firm_Info!$F$2:$F$11,Firm_Info!$D$2:$D$11,$F742,Firm_Info!$C$2:$C$11,"Treated"),1,0))</f>
        <v>0</v>
      </c>
      <c r="H742" s="14">
        <f t="shared" si="23"/>
        <v>0</v>
      </c>
      <c r="I742" s="14">
        <f>IF($F742="","",MOD(ROW()-2,624)-INDEX(Parallel_Trends!$F$5:$F$14,MATCH($A742,Parallel_Trends!$A$5:$A$14,0)))</f>
        <v>-155</v>
      </c>
    </row>
    <row r="743" spans="1:9" x14ac:dyDescent="0.45">
      <c r="A743" t="s">
        <v>12</v>
      </c>
      <c r="B743" s="1">
        <f>Raw_Prices!H120</f>
        <v>45099</v>
      </c>
      <c r="C743" s="12">
        <f>Raw_Prices!L120</f>
        <v>130.15</v>
      </c>
      <c r="D743" s="13">
        <f t="shared" si="22"/>
        <v>4.2617960426179602E-2</v>
      </c>
      <c r="E743" s="14">
        <f>IF(_xlfn.XLOOKUP($A743,Firm_Info!$A$2:$A$12,Firm_Info!$C$2:$C$12)="Treated",1,IF(_xlfn.XLOOKUP($A743,Firm_Info!$A$2:$A$12,Firm_Info!$C$2:$C$12)="Control",0,""))</f>
        <v>0</v>
      </c>
      <c r="F743" s="14">
        <f>IFERROR(_xlfn.XLOOKUP($A743,Firm_Info!$A$2:$A$11,Firm_Info!$D$2:$D$11),"")</f>
        <v>1</v>
      </c>
      <c r="G743" s="14">
        <f>IF($F743="","",IF($B743&gt;=SUMIFS(Firm_Info!$F$2:$F$11,Firm_Info!$D$2:$D$11,$F743,Firm_Info!$C$2:$C$11,"Treated"),1,0))</f>
        <v>0</v>
      </c>
      <c r="H743" s="14">
        <f t="shared" si="23"/>
        <v>0</v>
      </c>
      <c r="I743" s="14">
        <f>IF($F743="","",MOD(ROW()-2,624)-INDEX(Parallel_Trends!$F$5:$F$14,MATCH($A743,Parallel_Trends!$A$5:$A$14,0)))</f>
        <v>-154</v>
      </c>
    </row>
    <row r="744" spans="1:9" x14ac:dyDescent="0.45">
      <c r="A744" t="s">
        <v>12</v>
      </c>
      <c r="B744" s="1">
        <f>Raw_Prices!H121</f>
        <v>45100</v>
      </c>
      <c r="C744" s="12">
        <f>Raw_Prices!L121</f>
        <v>129.33000000000001</v>
      </c>
      <c r="D744" s="13">
        <f t="shared" si="22"/>
        <v>-6.3004225893199539E-3</v>
      </c>
      <c r="E744" s="14">
        <f>IF(_xlfn.XLOOKUP($A744,Firm_Info!$A$2:$A$12,Firm_Info!$C$2:$C$12)="Treated",1,IF(_xlfn.XLOOKUP($A744,Firm_Info!$A$2:$A$12,Firm_Info!$C$2:$C$12)="Control",0,""))</f>
        <v>0</v>
      </c>
      <c r="F744" s="14">
        <f>IFERROR(_xlfn.XLOOKUP($A744,Firm_Info!$A$2:$A$11,Firm_Info!$D$2:$D$11),"")</f>
        <v>1</v>
      </c>
      <c r="G744" s="14">
        <f>IF($F744="","",IF($B744&gt;=SUMIFS(Firm_Info!$F$2:$F$11,Firm_Info!$D$2:$D$11,$F744,Firm_Info!$C$2:$C$11,"Treated"),1,0))</f>
        <v>0</v>
      </c>
      <c r="H744" s="14">
        <f t="shared" si="23"/>
        <v>0</v>
      </c>
      <c r="I744" s="14">
        <f>IF($F744="","",MOD(ROW()-2,624)-INDEX(Parallel_Trends!$F$5:$F$14,MATCH($A744,Parallel_Trends!$A$5:$A$14,0)))</f>
        <v>-153</v>
      </c>
    </row>
    <row r="745" spans="1:9" x14ac:dyDescent="0.45">
      <c r="A745" t="s">
        <v>12</v>
      </c>
      <c r="B745" s="1">
        <f>Raw_Prices!H122</f>
        <v>45103</v>
      </c>
      <c r="C745" s="12">
        <f>Raw_Prices!L122</f>
        <v>127.33</v>
      </c>
      <c r="D745" s="13">
        <f t="shared" si="22"/>
        <v>-1.5464316090621044E-2</v>
      </c>
      <c r="E745" s="14">
        <f>IF(_xlfn.XLOOKUP($A745,Firm_Info!$A$2:$A$12,Firm_Info!$C$2:$C$12)="Treated",1,IF(_xlfn.XLOOKUP($A745,Firm_Info!$A$2:$A$12,Firm_Info!$C$2:$C$12)="Control",0,""))</f>
        <v>0</v>
      </c>
      <c r="F745" s="14">
        <f>IFERROR(_xlfn.XLOOKUP($A745,Firm_Info!$A$2:$A$11,Firm_Info!$D$2:$D$11),"")</f>
        <v>1</v>
      </c>
      <c r="G745" s="14">
        <f>IF($F745="","",IF($B745&gt;=SUMIFS(Firm_Info!$F$2:$F$11,Firm_Info!$D$2:$D$11,$F745,Firm_Info!$C$2:$C$11,"Treated"),1,0))</f>
        <v>0</v>
      </c>
      <c r="H745" s="14">
        <f t="shared" si="23"/>
        <v>0</v>
      </c>
      <c r="I745" s="14">
        <f>IF($F745="","",MOD(ROW()-2,624)-INDEX(Parallel_Trends!$F$5:$F$14,MATCH($A745,Parallel_Trends!$A$5:$A$14,0)))</f>
        <v>-152</v>
      </c>
    </row>
    <row r="746" spans="1:9" x14ac:dyDescent="0.45">
      <c r="A746" t="s">
        <v>12</v>
      </c>
      <c r="B746" s="1">
        <f>Raw_Prices!H123</f>
        <v>45104</v>
      </c>
      <c r="C746" s="12">
        <f>Raw_Prices!L123</f>
        <v>129.18</v>
      </c>
      <c r="D746" s="13">
        <f t="shared" si="22"/>
        <v>1.452917615644389E-2</v>
      </c>
      <c r="E746" s="14">
        <f>IF(_xlfn.XLOOKUP($A746,Firm_Info!$A$2:$A$12,Firm_Info!$C$2:$C$12)="Treated",1,IF(_xlfn.XLOOKUP($A746,Firm_Info!$A$2:$A$12,Firm_Info!$C$2:$C$12)="Control",0,""))</f>
        <v>0</v>
      </c>
      <c r="F746" s="14">
        <f>IFERROR(_xlfn.XLOOKUP($A746,Firm_Info!$A$2:$A$11,Firm_Info!$D$2:$D$11),"")</f>
        <v>1</v>
      </c>
      <c r="G746" s="14">
        <f>IF($F746="","",IF($B746&gt;=SUMIFS(Firm_Info!$F$2:$F$11,Firm_Info!$D$2:$D$11,$F746,Firm_Info!$C$2:$C$11,"Treated"),1,0))</f>
        <v>0</v>
      </c>
      <c r="H746" s="14">
        <f t="shared" si="23"/>
        <v>0</v>
      </c>
      <c r="I746" s="14">
        <f>IF($F746="","",MOD(ROW()-2,624)-INDEX(Parallel_Trends!$F$5:$F$14,MATCH($A746,Parallel_Trends!$A$5:$A$14,0)))</f>
        <v>-151</v>
      </c>
    </row>
    <row r="747" spans="1:9" x14ac:dyDescent="0.45">
      <c r="A747" t="s">
        <v>12</v>
      </c>
      <c r="B747" s="1">
        <f>Raw_Prices!H124</f>
        <v>45105</v>
      </c>
      <c r="C747" s="12">
        <f>Raw_Prices!L124</f>
        <v>129.04</v>
      </c>
      <c r="D747" s="13">
        <f t="shared" si="22"/>
        <v>-1.0837590958353571E-3</v>
      </c>
      <c r="E747" s="14">
        <f>IF(_xlfn.XLOOKUP($A747,Firm_Info!$A$2:$A$12,Firm_Info!$C$2:$C$12)="Treated",1,IF(_xlfn.XLOOKUP($A747,Firm_Info!$A$2:$A$12,Firm_Info!$C$2:$C$12)="Control",0,""))</f>
        <v>0</v>
      </c>
      <c r="F747" s="14">
        <f>IFERROR(_xlfn.XLOOKUP($A747,Firm_Info!$A$2:$A$11,Firm_Info!$D$2:$D$11),"")</f>
        <v>1</v>
      </c>
      <c r="G747" s="14">
        <f>IF($F747="","",IF($B747&gt;=SUMIFS(Firm_Info!$F$2:$F$11,Firm_Info!$D$2:$D$11,$F747,Firm_Info!$C$2:$C$11,"Treated"),1,0))</f>
        <v>0</v>
      </c>
      <c r="H747" s="14">
        <f t="shared" si="23"/>
        <v>0</v>
      </c>
      <c r="I747" s="14">
        <f>IF($F747="","",MOD(ROW()-2,624)-INDEX(Parallel_Trends!$F$5:$F$14,MATCH($A747,Parallel_Trends!$A$5:$A$14,0)))</f>
        <v>-150</v>
      </c>
    </row>
    <row r="748" spans="1:9" x14ac:dyDescent="0.45">
      <c r="A748" t="s">
        <v>12</v>
      </c>
      <c r="B748" s="1">
        <f>Raw_Prices!H125</f>
        <v>45106</v>
      </c>
      <c r="C748" s="12">
        <f>Raw_Prices!L125</f>
        <v>127.9</v>
      </c>
      <c r="D748" s="13">
        <f t="shared" si="22"/>
        <v>-8.8344699318040343E-3</v>
      </c>
      <c r="E748" s="14">
        <f>IF(_xlfn.XLOOKUP($A748,Firm_Info!$A$2:$A$12,Firm_Info!$C$2:$C$12)="Treated",1,IF(_xlfn.XLOOKUP($A748,Firm_Info!$A$2:$A$12,Firm_Info!$C$2:$C$12)="Control",0,""))</f>
        <v>0</v>
      </c>
      <c r="F748" s="14">
        <f>IFERROR(_xlfn.XLOOKUP($A748,Firm_Info!$A$2:$A$11,Firm_Info!$D$2:$D$11),"")</f>
        <v>1</v>
      </c>
      <c r="G748" s="14">
        <f>IF($F748="","",IF($B748&gt;=SUMIFS(Firm_Info!$F$2:$F$11,Firm_Info!$D$2:$D$11,$F748,Firm_Info!$C$2:$C$11,"Treated"),1,0))</f>
        <v>0</v>
      </c>
      <c r="H748" s="14">
        <f t="shared" si="23"/>
        <v>0</v>
      </c>
      <c r="I748" s="14">
        <f>IF($F748="","",MOD(ROW()-2,624)-INDEX(Parallel_Trends!$F$5:$F$14,MATCH($A748,Parallel_Trends!$A$5:$A$14,0)))</f>
        <v>-149</v>
      </c>
    </row>
    <row r="749" spans="1:9" x14ac:dyDescent="0.45">
      <c r="A749" t="s">
        <v>12</v>
      </c>
      <c r="B749" s="1">
        <f>Raw_Prices!H126</f>
        <v>45107</v>
      </c>
      <c r="C749" s="12">
        <f>Raw_Prices!L126</f>
        <v>130.36000000000001</v>
      </c>
      <c r="D749" s="13">
        <f t="shared" si="22"/>
        <v>1.9233776387802992E-2</v>
      </c>
      <c r="E749" s="14">
        <f>IF(_xlfn.XLOOKUP($A749,Firm_Info!$A$2:$A$12,Firm_Info!$C$2:$C$12)="Treated",1,IF(_xlfn.XLOOKUP($A749,Firm_Info!$A$2:$A$12,Firm_Info!$C$2:$C$12)="Control",0,""))</f>
        <v>0</v>
      </c>
      <c r="F749" s="14">
        <f>IFERROR(_xlfn.XLOOKUP($A749,Firm_Info!$A$2:$A$11,Firm_Info!$D$2:$D$11),"")</f>
        <v>1</v>
      </c>
      <c r="G749" s="14">
        <f>IF($F749="","",IF($B749&gt;=SUMIFS(Firm_Info!$F$2:$F$11,Firm_Info!$D$2:$D$11,$F749,Firm_Info!$C$2:$C$11,"Treated"),1,0))</f>
        <v>0</v>
      </c>
      <c r="H749" s="14">
        <f t="shared" si="23"/>
        <v>0</v>
      </c>
      <c r="I749" s="14">
        <f>IF($F749="","",MOD(ROW()-2,624)-INDEX(Parallel_Trends!$F$5:$F$14,MATCH($A749,Parallel_Trends!$A$5:$A$14,0)))</f>
        <v>-148</v>
      </c>
    </row>
    <row r="750" spans="1:9" x14ac:dyDescent="0.45">
      <c r="A750" t="s">
        <v>12</v>
      </c>
      <c r="B750" s="1">
        <f>Raw_Prices!H127</f>
        <v>45110</v>
      </c>
      <c r="C750" s="12">
        <f>Raw_Prices!L127</f>
        <v>130.22</v>
      </c>
      <c r="D750" s="13">
        <f t="shared" si="22"/>
        <v>-1.0739490641301641E-3</v>
      </c>
      <c r="E750" s="14">
        <f>IF(_xlfn.XLOOKUP($A750,Firm_Info!$A$2:$A$12,Firm_Info!$C$2:$C$12)="Treated",1,IF(_xlfn.XLOOKUP($A750,Firm_Info!$A$2:$A$12,Firm_Info!$C$2:$C$12)="Control",0,""))</f>
        <v>0</v>
      </c>
      <c r="F750" s="14">
        <f>IFERROR(_xlfn.XLOOKUP($A750,Firm_Info!$A$2:$A$11,Firm_Info!$D$2:$D$11),"")</f>
        <v>1</v>
      </c>
      <c r="G750" s="14">
        <f>IF($F750="","",IF($B750&gt;=SUMIFS(Firm_Info!$F$2:$F$11,Firm_Info!$D$2:$D$11,$F750,Firm_Info!$C$2:$C$11,"Treated"),1,0))</f>
        <v>0</v>
      </c>
      <c r="H750" s="14">
        <f t="shared" si="23"/>
        <v>0</v>
      </c>
      <c r="I750" s="14">
        <f>IF($F750="","",MOD(ROW()-2,624)-INDEX(Parallel_Trends!$F$5:$F$14,MATCH($A750,Parallel_Trends!$A$5:$A$14,0)))</f>
        <v>-147</v>
      </c>
    </row>
    <row r="751" spans="1:9" x14ac:dyDescent="0.45">
      <c r="A751" t="s">
        <v>12</v>
      </c>
      <c r="B751" s="1">
        <f>Raw_Prices!H128</f>
        <v>45112</v>
      </c>
      <c r="C751" s="12">
        <f>Raw_Prices!L128</f>
        <v>130.38</v>
      </c>
      <c r="D751" s="13">
        <f t="shared" si="22"/>
        <v>1.2286899093840731E-3</v>
      </c>
      <c r="E751" s="14">
        <f>IF(_xlfn.XLOOKUP($A751,Firm_Info!$A$2:$A$12,Firm_Info!$C$2:$C$12)="Treated",1,IF(_xlfn.XLOOKUP($A751,Firm_Info!$A$2:$A$12,Firm_Info!$C$2:$C$12)="Control",0,""))</f>
        <v>0</v>
      </c>
      <c r="F751" s="14">
        <f>IFERROR(_xlfn.XLOOKUP($A751,Firm_Info!$A$2:$A$11,Firm_Info!$D$2:$D$11),"")</f>
        <v>1</v>
      </c>
      <c r="G751" s="14">
        <f>IF($F751="","",IF($B751&gt;=SUMIFS(Firm_Info!$F$2:$F$11,Firm_Info!$D$2:$D$11,$F751,Firm_Info!$C$2:$C$11,"Treated"),1,0))</f>
        <v>0</v>
      </c>
      <c r="H751" s="14">
        <f t="shared" si="23"/>
        <v>0</v>
      </c>
      <c r="I751" s="14">
        <f>IF($F751="","",MOD(ROW()-2,624)-INDEX(Parallel_Trends!$F$5:$F$14,MATCH($A751,Parallel_Trends!$A$5:$A$14,0)))</f>
        <v>-146</v>
      </c>
    </row>
    <row r="752" spans="1:9" x14ac:dyDescent="0.45">
      <c r="A752" t="s">
        <v>12</v>
      </c>
      <c r="B752" s="1">
        <f>Raw_Prices!H129</f>
        <v>45113</v>
      </c>
      <c r="C752" s="12">
        <f>Raw_Prices!L129</f>
        <v>128.36000000000001</v>
      </c>
      <c r="D752" s="13">
        <f t="shared" si="22"/>
        <v>-1.5493173799662419E-2</v>
      </c>
      <c r="E752" s="14">
        <f>IF(_xlfn.XLOOKUP($A752,Firm_Info!$A$2:$A$12,Firm_Info!$C$2:$C$12)="Treated",1,IF(_xlfn.XLOOKUP($A752,Firm_Info!$A$2:$A$12,Firm_Info!$C$2:$C$12)="Control",0,""))</f>
        <v>0</v>
      </c>
      <c r="F752" s="14">
        <f>IFERROR(_xlfn.XLOOKUP($A752,Firm_Info!$A$2:$A$11,Firm_Info!$D$2:$D$11),"")</f>
        <v>1</v>
      </c>
      <c r="G752" s="14">
        <f>IF($F752="","",IF($B752&gt;=SUMIFS(Firm_Info!$F$2:$F$11,Firm_Info!$D$2:$D$11,$F752,Firm_Info!$C$2:$C$11,"Treated"),1,0))</f>
        <v>0</v>
      </c>
      <c r="H752" s="14">
        <f t="shared" si="23"/>
        <v>0</v>
      </c>
      <c r="I752" s="14">
        <f>IF($F752="","",MOD(ROW()-2,624)-INDEX(Parallel_Trends!$F$5:$F$14,MATCH($A752,Parallel_Trends!$A$5:$A$14,0)))</f>
        <v>-145</v>
      </c>
    </row>
    <row r="753" spans="1:9" x14ac:dyDescent="0.45">
      <c r="A753" t="s">
        <v>12</v>
      </c>
      <c r="B753" s="1">
        <f>Raw_Prices!H130</f>
        <v>45114</v>
      </c>
      <c r="C753" s="12">
        <f>Raw_Prices!L130</f>
        <v>129.78</v>
      </c>
      <c r="D753" s="13">
        <f t="shared" si="22"/>
        <v>1.1062636335306797E-2</v>
      </c>
      <c r="E753" s="14">
        <f>IF(_xlfn.XLOOKUP($A753,Firm_Info!$A$2:$A$12,Firm_Info!$C$2:$C$12)="Treated",1,IF(_xlfn.XLOOKUP($A753,Firm_Info!$A$2:$A$12,Firm_Info!$C$2:$C$12)="Control",0,""))</f>
        <v>0</v>
      </c>
      <c r="F753" s="14">
        <f>IFERROR(_xlfn.XLOOKUP($A753,Firm_Info!$A$2:$A$11,Firm_Info!$D$2:$D$11),"")</f>
        <v>1</v>
      </c>
      <c r="G753" s="14">
        <f>IF($F753="","",IF($B753&gt;=SUMIFS(Firm_Info!$F$2:$F$11,Firm_Info!$D$2:$D$11,$F753,Firm_Info!$C$2:$C$11,"Treated"),1,0))</f>
        <v>0</v>
      </c>
      <c r="H753" s="14">
        <f t="shared" si="23"/>
        <v>0</v>
      </c>
      <c r="I753" s="14">
        <f>IF($F753="","",MOD(ROW()-2,624)-INDEX(Parallel_Trends!$F$5:$F$14,MATCH($A753,Parallel_Trends!$A$5:$A$14,0)))</f>
        <v>-144</v>
      </c>
    </row>
    <row r="754" spans="1:9" x14ac:dyDescent="0.45">
      <c r="A754" t="s">
        <v>12</v>
      </c>
      <c r="B754" s="1">
        <f>Raw_Prices!H131</f>
        <v>45117</v>
      </c>
      <c r="C754" s="12">
        <f>Raw_Prices!L131</f>
        <v>127.13</v>
      </c>
      <c r="D754" s="13">
        <f t="shared" si="22"/>
        <v>-2.0419170904607875E-2</v>
      </c>
      <c r="E754" s="14">
        <f>IF(_xlfn.XLOOKUP($A754,Firm_Info!$A$2:$A$12,Firm_Info!$C$2:$C$12)="Treated",1,IF(_xlfn.XLOOKUP($A754,Firm_Info!$A$2:$A$12,Firm_Info!$C$2:$C$12)="Control",0,""))</f>
        <v>0</v>
      </c>
      <c r="F754" s="14">
        <f>IFERROR(_xlfn.XLOOKUP($A754,Firm_Info!$A$2:$A$11,Firm_Info!$D$2:$D$11),"")</f>
        <v>1</v>
      </c>
      <c r="G754" s="14">
        <f>IF($F754="","",IF($B754&gt;=SUMIFS(Firm_Info!$F$2:$F$11,Firm_Info!$D$2:$D$11,$F754,Firm_Info!$C$2:$C$11,"Treated"),1,0))</f>
        <v>0</v>
      </c>
      <c r="H754" s="14">
        <f t="shared" si="23"/>
        <v>0</v>
      </c>
      <c r="I754" s="14">
        <f>IF($F754="","",MOD(ROW()-2,624)-INDEX(Parallel_Trends!$F$5:$F$14,MATCH($A754,Parallel_Trends!$A$5:$A$14,0)))</f>
        <v>-143</v>
      </c>
    </row>
    <row r="755" spans="1:9" x14ac:dyDescent="0.45">
      <c r="A755" t="s">
        <v>12</v>
      </c>
      <c r="B755" s="1">
        <f>Raw_Prices!H132</f>
        <v>45118</v>
      </c>
      <c r="C755" s="12">
        <f>Raw_Prices!L132</f>
        <v>128.78</v>
      </c>
      <c r="D755" s="13">
        <f t="shared" si="22"/>
        <v>1.2978840556910232E-2</v>
      </c>
      <c r="E755" s="14">
        <f>IF(_xlfn.XLOOKUP($A755,Firm_Info!$A$2:$A$12,Firm_Info!$C$2:$C$12)="Treated",1,IF(_xlfn.XLOOKUP($A755,Firm_Info!$A$2:$A$12,Firm_Info!$C$2:$C$12)="Control",0,""))</f>
        <v>0</v>
      </c>
      <c r="F755" s="14">
        <f>IFERROR(_xlfn.XLOOKUP($A755,Firm_Info!$A$2:$A$11,Firm_Info!$D$2:$D$11),"")</f>
        <v>1</v>
      </c>
      <c r="G755" s="14">
        <f>IF($F755="","",IF($B755&gt;=SUMIFS(Firm_Info!$F$2:$F$11,Firm_Info!$D$2:$D$11,$F755,Firm_Info!$C$2:$C$11,"Treated"),1,0))</f>
        <v>0</v>
      </c>
      <c r="H755" s="14">
        <f t="shared" si="23"/>
        <v>0</v>
      </c>
      <c r="I755" s="14">
        <f>IF($F755="","",MOD(ROW()-2,624)-INDEX(Parallel_Trends!$F$5:$F$14,MATCH($A755,Parallel_Trends!$A$5:$A$14,0)))</f>
        <v>-142</v>
      </c>
    </row>
    <row r="756" spans="1:9" x14ac:dyDescent="0.45">
      <c r="A756" t="s">
        <v>12</v>
      </c>
      <c r="B756" s="1">
        <f>Raw_Prices!H133</f>
        <v>45119</v>
      </c>
      <c r="C756" s="12">
        <f>Raw_Prices!L133</f>
        <v>130.80000000000001</v>
      </c>
      <c r="D756" s="13">
        <f t="shared" ref="D756:D819" si="24">C756/C755-1</f>
        <v>1.5685665476005584E-2</v>
      </c>
      <c r="E756" s="14">
        <f>IF(_xlfn.XLOOKUP($A756,Firm_Info!$A$2:$A$12,Firm_Info!$C$2:$C$12)="Treated",1,IF(_xlfn.XLOOKUP($A756,Firm_Info!$A$2:$A$12,Firm_Info!$C$2:$C$12)="Control",0,""))</f>
        <v>0</v>
      </c>
      <c r="F756" s="14">
        <f>IFERROR(_xlfn.XLOOKUP($A756,Firm_Info!$A$2:$A$11,Firm_Info!$D$2:$D$11),"")</f>
        <v>1</v>
      </c>
      <c r="G756" s="14">
        <f>IF($F756="","",IF($B756&gt;=SUMIFS(Firm_Info!$F$2:$F$11,Firm_Info!$D$2:$D$11,$F756,Firm_Info!$C$2:$C$11,"Treated"),1,0))</f>
        <v>0</v>
      </c>
      <c r="H756" s="14">
        <f t="shared" ref="H756:H819" si="25">IF($F756="","",$E756*$G756)</f>
        <v>0</v>
      </c>
      <c r="I756" s="14">
        <f>IF($F756="","",MOD(ROW()-2,624)-INDEX(Parallel_Trends!$F$5:$F$14,MATCH($A756,Parallel_Trends!$A$5:$A$14,0)))</f>
        <v>-141</v>
      </c>
    </row>
    <row r="757" spans="1:9" x14ac:dyDescent="0.45">
      <c r="A757" t="s">
        <v>12</v>
      </c>
      <c r="B757" s="1">
        <f>Raw_Prices!H134</f>
        <v>45120</v>
      </c>
      <c r="C757" s="12">
        <f>Raw_Prices!L134</f>
        <v>134.30000000000001</v>
      </c>
      <c r="D757" s="13">
        <f t="shared" si="24"/>
        <v>2.6758409785932802E-2</v>
      </c>
      <c r="E757" s="14">
        <f>IF(_xlfn.XLOOKUP($A757,Firm_Info!$A$2:$A$12,Firm_Info!$C$2:$C$12)="Treated",1,IF(_xlfn.XLOOKUP($A757,Firm_Info!$A$2:$A$12,Firm_Info!$C$2:$C$12)="Control",0,""))</f>
        <v>0</v>
      </c>
      <c r="F757" s="14">
        <f>IFERROR(_xlfn.XLOOKUP($A757,Firm_Info!$A$2:$A$11,Firm_Info!$D$2:$D$11),"")</f>
        <v>1</v>
      </c>
      <c r="G757" s="14">
        <f>IF($F757="","",IF($B757&gt;=SUMIFS(Firm_Info!$F$2:$F$11,Firm_Info!$D$2:$D$11,$F757,Firm_Info!$C$2:$C$11,"Treated"),1,0))</f>
        <v>0</v>
      </c>
      <c r="H757" s="14">
        <f t="shared" si="25"/>
        <v>0</v>
      </c>
      <c r="I757" s="14">
        <f>IF($F757="","",MOD(ROW()-2,624)-INDEX(Parallel_Trends!$F$5:$F$14,MATCH($A757,Parallel_Trends!$A$5:$A$14,0)))</f>
        <v>-140</v>
      </c>
    </row>
    <row r="758" spans="1:9" x14ac:dyDescent="0.45">
      <c r="A758" t="s">
        <v>12</v>
      </c>
      <c r="B758" s="1">
        <f>Raw_Prices!H135</f>
        <v>45121</v>
      </c>
      <c r="C758" s="12">
        <f>Raw_Prices!L135</f>
        <v>134.68</v>
      </c>
      <c r="D758" s="13">
        <f t="shared" si="24"/>
        <v>2.8294862248696706E-3</v>
      </c>
      <c r="E758" s="14">
        <f>IF(_xlfn.XLOOKUP($A758,Firm_Info!$A$2:$A$12,Firm_Info!$C$2:$C$12)="Treated",1,IF(_xlfn.XLOOKUP($A758,Firm_Info!$A$2:$A$12,Firm_Info!$C$2:$C$12)="Control",0,""))</f>
        <v>0</v>
      </c>
      <c r="F758" s="14">
        <f>IFERROR(_xlfn.XLOOKUP($A758,Firm_Info!$A$2:$A$11,Firm_Info!$D$2:$D$11),"")</f>
        <v>1</v>
      </c>
      <c r="G758" s="14">
        <f>IF($F758="","",IF($B758&gt;=SUMIFS(Firm_Info!$F$2:$F$11,Firm_Info!$D$2:$D$11,$F758,Firm_Info!$C$2:$C$11,"Treated"),1,0))</f>
        <v>0</v>
      </c>
      <c r="H758" s="14">
        <f t="shared" si="25"/>
        <v>0</v>
      </c>
      <c r="I758" s="14">
        <f>IF($F758="","",MOD(ROW()-2,624)-INDEX(Parallel_Trends!$F$5:$F$14,MATCH($A758,Parallel_Trends!$A$5:$A$14,0)))</f>
        <v>-139</v>
      </c>
    </row>
    <row r="759" spans="1:9" x14ac:dyDescent="0.45">
      <c r="A759" t="s">
        <v>12</v>
      </c>
      <c r="B759" s="1">
        <f>Raw_Prices!H136</f>
        <v>45124</v>
      </c>
      <c r="C759" s="12">
        <f>Raw_Prices!L136</f>
        <v>133.56</v>
      </c>
      <c r="D759" s="13">
        <f t="shared" si="24"/>
        <v>-8.3160083160083165E-3</v>
      </c>
      <c r="E759" s="14">
        <f>IF(_xlfn.XLOOKUP($A759,Firm_Info!$A$2:$A$12,Firm_Info!$C$2:$C$12)="Treated",1,IF(_xlfn.XLOOKUP($A759,Firm_Info!$A$2:$A$12,Firm_Info!$C$2:$C$12)="Control",0,""))</f>
        <v>0</v>
      </c>
      <c r="F759" s="14">
        <f>IFERROR(_xlfn.XLOOKUP($A759,Firm_Info!$A$2:$A$11,Firm_Info!$D$2:$D$11),"")</f>
        <v>1</v>
      </c>
      <c r="G759" s="14">
        <f>IF($F759="","",IF($B759&gt;=SUMIFS(Firm_Info!$F$2:$F$11,Firm_Info!$D$2:$D$11,$F759,Firm_Info!$C$2:$C$11,"Treated"),1,0))</f>
        <v>0</v>
      </c>
      <c r="H759" s="14">
        <f t="shared" si="25"/>
        <v>0</v>
      </c>
      <c r="I759" s="14">
        <f>IF($F759="","",MOD(ROW()-2,624)-INDEX(Parallel_Trends!$F$5:$F$14,MATCH($A759,Parallel_Trends!$A$5:$A$14,0)))</f>
        <v>-138</v>
      </c>
    </row>
    <row r="760" spans="1:9" x14ac:dyDescent="0.45">
      <c r="A760" t="s">
        <v>12</v>
      </c>
      <c r="B760" s="1">
        <f>Raw_Prices!H137</f>
        <v>45125</v>
      </c>
      <c r="C760" s="12">
        <f>Raw_Prices!L137</f>
        <v>132.83000000000001</v>
      </c>
      <c r="D760" s="13">
        <f t="shared" si="24"/>
        <v>-5.4657082958968761E-3</v>
      </c>
      <c r="E760" s="14">
        <f>IF(_xlfn.XLOOKUP($A760,Firm_Info!$A$2:$A$12,Firm_Info!$C$2:$C$12)="Treated",1,IF(_xlfn.XLOOKUP($A760,Firm_Info!$A$2:$A$12,Firm_Info!$C$2:$C$12)="Control",0,""))</f>
        <v>0</v>
      </c>
      <c r="F760" s="14">
        <f>IFERROR(_xlfn.XLOOKUP($A760,Firm_Info!$A$2:$A$11,Firm_Info!$D$2:$D$11),"")</f>
        <v>1</v>
      </c>
      <c r="G760" s="14">
        <f>IF($F760="","",IF($B760&gt;=SUMIFS(Firm_Info!$F$2:$F$11,Firm_Info!$D$2:$D$11,$F760,Firm_Info!$C$2:$C$11,"Treated"),1,0))</f>
        <v>0</v>
      </c>
      <c r="H760" s="14">
        <f t="shared" si="25"/>
        <v>0</v>
      </c>
      <c r="I760" s="14">
        <f>IF($F760="","",MOD(ROW()-2,624)-INDEX(Parallel_Trends!$F$5:$F$14,MATCH($A760,Parallel_Trends!$A$5:$A$14,0)))</f>
        <v>-137</v>
      </c>
    </row>
    <row r="761" spans="1:9" x14ac:dyDescent="0.45">
      <c r="A761" t="s">
        <v>12</v>
      </c>
      <c r="B761" s="1">
        <f>Raw_Prices!H138</f>
        <v>45126</v>
      </c>
      <c r="C761" s="12">
        <f>Raw_Prices!L138</f>
        <v>135.36000000000001</v>
      </c>
      <c r="D761" s="13">
        <f t="shared" si="24"/>
        <v>1.9046902055258608E-2</v>
      </c>
      <c r="E761" s="14">
        <f>IF(_xlfn.XLOOKUP($A761,Firm_Info!$A$2:$A$12,Firm_Info!$C$2:$C$12)="Treated",1,IF(_xlfn.XLOOKUP($A761,Firm_Info!$A$2:$A$12,Firm_Info!$C$2:$C$12)="Control",0,""))</f>
        <v>0</v>
      </c>
      <c r="F761" s="14">
        <f>IFERROR(_xlfn.XLOOKUP($A761,Firm_Info!$A$2:$A$11,Firm_Info!$D$2:$D$11),"")</f>
        <v>1</v>
      </c>
      <c r="G761" s="14">
        <f>IF($F761="","",IF($B761&gt;=SUMIFS(Firm_Info!$F$2:$F$11,Firm_Info!$D$2:$D$11,$F761,Firm_Info!$C$2:$C$11,"Treated"),1,0))</f>
        <v>0</v>
      </c>
      <c r="H761" s="14">
        <f t="shared" si="25"/>
        <v>0</v>
      </c>
      <c r="I761" s="14">
        <f>IF($F761="","",MOD(ROW()-2,624)-INDEX(Parallel_Trends!$F$5:$F$14,MATCH($A761,Parallel_Trends!$A$5:$A$14,0)))</f>
        <v>-136</v>
      </c>
    </row>
    <row r="762" spans="1:9" x14ac:dyDescent="0.45">
      <c r="A762" t="s">
        <v>12</v>
      </c>
      <c r="B762" s="1">
        <f>Raw_Prices!H139</f>
        <v>45127</v>
      </c>
      <c r="C762" s="12">
        <f>Raw_Prices!L139</f>
        <v>129.96</v>
      </c>
      <c r="D762" s="13">
        <f t="shared" si="24"/>
        <v>-3.9893617021276584E-2</v>
      </c>
      <c r="E762" s="14">
        <f>IF(_xlfn.XLOOKUP($A762,Firm_Info!$A$2:$A$12,Firm_Info!$C$2:$C$12)="Treated",1,IF(_xlfn.XLOOKUP($A762,Firm_Info!$A$2:$A$12,Firm_Info!$C$2:$C$12)="Control",0,""))</f>
        <v>0</v>
      </c>
      <c r="F762" s="14">
        <f>IFERROR(_xlfn.XLOOKUP($A762,Firm_Info!$A$2:$A$11,Firm_Info!$D$2:$D$11),"")</f>
        <v>1</v>
      </c>
      <c r="G762" s="14">
        <f>IF($F762="","",IF($B762&gt;=SUMIFS(Firm_Info!$F$2:$F$11,Firm_Info!$D$2:$D$11,$F762,Firm_Info!$C$2:$C$11,"Treated"),1,0))</f>
        <v>0</v>
      </c>
      <c r="H762" s="14">
        <f t="shared" si="25"/>
        <v>0</v>
      </c>
      <c r="I762" s="14">
        <f>IF($F762="","",MOD(ROW()-2,624)-INDEX(Parallel_Trends!$F$5:$F$14,MATCH($A762,Parallel_Trends!$A$5:$A$14,0)))</f>
        <v>-135</v>
      </c>
    </row>
    <row r="763" spans="1:9" x14ac:dyDescent="0.45">
      <c r="A763" t="s">
        <v>12</v>
      </c>
      <c r="B763" s="1">
        <f>Raw_Prices!H140</f>
        <v>45128</v>
      </c>
      <c r="C763" s="12">
        <f>Raw_Prices!L140</f>
        <v>130</v>
      </c>
      <c r="D763" s="13">
        <f t="shared" si="24"/>
        <v>3.0778701138811648E-4</v>
      </c>
      <c r="E763" s="14">
        <f>IF(_xlfn.XLOOKUP($A763,Firm_Info!$A$2:$A$12,Firm_Info!$C$2:$C$12)="Treated",1,IF(_xlfn.XLOOKUP($A763,Firm_Info!$A$2:$A$12,Firm_Info!$C$2:$C$12)="Control",0,""))</f>
        <v>0</v>
      </c>
      <c r="F763" s="14">
        <f>IFERROR(_xlfn.XLOOKUP($A763,Firm_Info!$A$2:$A$11,Firm_Info!$D$2:$D$11),"")</f>
        <v>1</v>
      </c>
      <c r="G763" s="14">
        <f>IF($F763="","",IF($B763&gt;=SUMIFS(Firm_Info!$F$2:$F$11,Firm_Info!$D$2:$D$11,$F763,Firm_Info!$C$2:$C$11,"Treated"),1,0))</f>
        <v>0</v>
      </c>
      <c r="H763" s="14">
        <f t="shared" si="25"/>
        <v>0</v>
      </c>
      <c r="I763" s="14">
        <f>IF($F763="","",MOD(ROW()-2,624)-INDEX(Parallel_Trends!$F$5:$F$14,MATCH($A763,Parallel_Trends!$A$5:$A$14,0)))</f>
        <v>-134</v>
      </c>
    </row>
    <row r="764" spans="1:9" x14ac:dyDescent="0.45">
      <c r="A764" t="s">
        <v>12</v>
      </c>
      <c r="B764" s="1">
        <f>Raw_Prices!H141</f>
        <v>45131</v>
      </c>
      <c r="C764" s="12">
        <f>Raw_Prices!L141</f>
        <v>128.80000000000001</v>
      </c>
      <c r="D764" s="13">
        <f t="shared" si="24"/>
        <v>-9.2307692307691536E-3</v>
      </c>
      <c r="E764" s="14">
        <f>IF(_xlfn.XLOOKUP($A764,Firm_Info!$A$2:$A$12,Firm_Info!$C$2:$C$12)="Treated",1,IF(_xlfn.XLOOKUP($A764,Firm_Info!$A$2:$A$12,Firm_Info!$C$2:$C$12)="Control",0,""))</f>
        <v>0</v>
      </c>
      <c r="F764" s="14">
        <f>IFERROR(_xlfn.XLOOKUP($A764,Firm_Info!$A$2:$A$11,Firm_Info!$D$2:$D$11),"")</f>
        <v>1</v>
      </c>
      <c r="G764" s="14">
        <f>IF($F764="","",IF($B764&gt;=SUMIFS(Firm_Info!$F$2:$F$11,Firm_Info!$D$2:$D$11,$F764,Firm_Info!$C$2:$C$11,"Treated"),1,0))</f>
        <v>0</v>
      </c>
      <c r="H764" s="14">
        <f t="shared" si="25"/>
        <v>0</v>
      </c>
      <c r="I764" s="14">
        <f>IF($F764="","",MOD(ROW()-2,624)-INDEX(Parallel_Trends!$F$5:$F$14,MATCH($A764,Parallel_Trends!$A$5:$A$14,0)))</f>
        <v>-133</v>
      </c>
    </row>
    <row r="765" spans="1:9" x14ac:dyDescent="0.45">
      <c r="A765" t="s">
        <v>12</v>
      </c>
      <c r="B765" s="1">
        <f>Raw_Prices!H142</f>
        <v>45132</v>
      </c>
      <c r="C765" s="12">
        <f>Raw_Prices!L142</f>
        <v>129.13</v>
      </c>
      <c r="D765" s="13">
        <f t="shared" si="24"/>
        <v>2.5621118012422173E-3</v>
      </c>
      <c r="E765" s="14">
        <f>IF(_xlfn.XLOOKUP($A765,Firm_Info!$A$2:$A$12,Firm_Info!$C$2:$C$12)="Treated",1,IF(_xlfn.XLOOKUP($A765,Firm_Info!$A$2:$A$12,Firm_Info!$C$2:$C$12)="Control",0,""))</f>
        <v>0</v>
      </c>
      <c r="F765" s="14">
        <f>IFERROR(_xlfn.XLOOKUP($A765,Firm_Info!$A$2:$A$11,Firm_Info!$D$2:$D$11),"")</f>
        <v>1</v>
      </c>
      <c r="G765" s="14">
        <f>IF($F765="","",IF($B765&gt;=SUMIFS(Firm_Info!$F$2:$F$11,Firm_Info!$D$2:$D$11,$F765,Firm_Info!$C$2:$C$11,"Treated"),1,0))</f>
        <v>0</v>
      </c>
      <c r="H765" s="14">
        <f t="shared" si="25"/>
        <v>0</v>
      </c>
      <c r="I765" s="14">
        <f>IF($F765="","",MOD(ROW()-2,624)-INDEX(Parallel_Trends!$F$5:$F$14,MATCH($A765,Parallel_Trends!$A$5:$A$14,0)))</f>
        <v>-132</v>
      </c>
    </row>
    <row r="766" spans="1:9" x14ac:dyDescent="0.45">
      <c r="A766" t="s">
        <v>12</v>
      </c>
      <c r="B766" s="1">
        <f>Raw_Prices!H143</f>
        <v>45133</v>
      </c>
      <c r="C766" s="12">
        <f>Raw_Prices!L143</f>
        <v>128.15</v>
      </c>
      <c r="D766" s="13">
        <f t="shared" si="24"/>
        <v>-7.5892511422596121E-3</v>
      </c>
      <c r="E766" s="14">
        <f>IF(_xlfn.XLOOKUP($A766,Firm_Info!$A$2:$A$12,Firm_Info!$C$2:$C$12)="Treated",1,IF(_xlfn.XLOOKUP($A766,Firm_Info!$A$2:$A$12,Firm_Info!$C$2:$C$12)="Control",0,""))</f>
        <v>0</v>
      </c>
      <c r="F766" s="14">
        <f>IFERROR(_xlfn.XLOOKUP($A766,Firm_Info!$A$2:$A$11,Firm_Info!$D$2:$D$11),"")</f>
        <v>1</v>
      </c>
      <c r="G766" s="14">
        <f>IF($F766="","",IF($B766&gt;=SUMIFS(Firm_Info!$F$2:$F$11,Firm_Info!$D$2:$D$11,$F766,Firm_Info!$C$2:$C$11,"Treated"),1,0))</f>
        <v>0</v>
      </c>
      <c r="H766" s="14">
        <f t="shared" si="25"/>
        <v>0</v>
      </c>
      <c r="I766" s="14">
        <f>IF($F766="","",MOD(ROW()-2,624)-INDEX(Parallel_Trends!$F$5:$F$14,MATCH($A766,Parallel_Trends!$A$5:$A$14,0)))</f>
        <v>-131</v>
      </c>
    </row>
    <row r="767" spans="1:9" x14ac:dyDescent="0.45">
      <c r="A767" t="s">
        <v>12</v>
      </c>
      <c r="B767" s="1">
        <f>Raw_Prices!H144</f>
        <v>45134</v>
      </c>
      <c r="C767" s="12">
        <f>Raw_Prices!L144</f>
        <v>128.25</v>
      </c>
      <c r="D767" s="13">
        <f t="shared" si="24"/>
        <v>7.803355442839166E-4</v>
      </c>
      <c r="E767" s="14">
        <f>IF(_xlfn.XLOOKUP($A767,Firm_Info!$A$2:$A$12,Firm_Info!$C$2:$C$12)="Treated",1,IF(_xlfn.XLOOKUP($A767,Firm_Info!$A$2:$A$12,Firm_Info!$C$2:$C$12)="Control",0,""))</f>
        <v>0</v>
      </c>
      <c r="F767" s="14">
        <f>IFERROR(_xlfn.XLOOKUP($A767,Firm_Info!$A$2:$A$11,Firm_Info!$D$2:$D$11),"")</f>
        <v>1</v>
      </c>
      <c r="G767" s="14">
        <f>IF($F767="","",IF($B767&gt;=SUMIFS(Firm_Info!$F$2:$F$11,Firm_Info!$D$2:$D$11,$F767,Firm_Info!$C$2:$C$11,"Treated"),1,0))</f>
        <v>0</v>
      </c>
      <c r="H767" s="14">
        <f t="shared" si="25"/>
        <v>0</v>
      </c>
      <c r="I767" s="14">
        <f>IF($F767="","",MOD(ROW()-2,624)-INDEX(Parallel_Trends!$F$5:$F$14,MATCH($A767,Parallel_Trends!$A$5:$A$14,0)))</f>
        <v>-130</v>
      </c>
    </row>
    <row r="768" spans="1:9" x14ac:dyDescent="0.45">
      <c r="A768" t="s">
        <v>12</v>
      </c>
      <c r="B768" s="1">
        <f>Raw_Prices!H145</f>
        <v>45135</v>
      </c>
      <c r="C768" s="12">
        <f>Raw_Prices!L145</f>
        <v>132.21</v>
      </c>
      <c r="D768" s="13">
        <f t="shared" si="24"/>
        <v>3.0877192982456281E-2</v>
      </c>
      <c r="E768" s="14">
        <f>IF(_xlfn.XLOOKUP($A768,Firm_Info!$A$2:$A$12,Firm_Info!$C$2:$C$12)="Treated",1,IF(_xlfn.XLOOKUP($A768,Firm_Info!$A$2:$A$12,Firm_Info!$C$2:$C$12)="Control",0,""))</f>
        <v>0</v>
      </c>
      <c r="F768" s="14">
        <f>IFERROR(_xlfn.XLOOKUP($A768,Firm_Info!$A$2:$A$11,Firm_Info!$D$2:$D$11),"")</f>
        <v>1</v>
      </c>
      <c r="G768" s="14">
        <f>IF($F768="","",IF($B768&gt;=SUMIFS(Firm_Info!$F$2:$F$11,Firm_Info!$D$2:$D$11,$F768,Firm_Info!$C$2:$C$11,"Treated"),1,0))</f>
        <v>0</v>
      </c>
      <c r="H768" s="14">
        <f t="shared" si="25"/>
        <v>0</v>
      </c>
      <c r="I768" s="14">
        <f>IF($F768="","",MOD(ROW()-2,624)-INDEX(Parallel_Trends!$F$5:$F$14,MATCH($A768,Parallel_Trends!$A$5:$A$14,0)))</f>
        <v>-129</v>
      </c>
    </row>
    <row r="769" spans="1:9" x14ac:dyDescent="0.45">
      <c r="A769" t="s">
        <v>12</v>
      </c>
      <c r="B769" s="1">
        <f>Raw_Prices!H146</f>
        <v>45138</v>
      </c>
      <c r="C769" s="12">
        <f>Raw_Prices!L146</f>
        <v>133.68</v>
      </c>
      <c r="D769" s="13">
        <f t="shared" si="24"/>
        <v>1.1118674835489006E-2</v>
      </c>
      <c r="E769" s="14">
        <f>IF(_xlfn.XLOOKUP($A769,Firm_Info!$A$2:$A$12,Firm_Info!$C$2:$C$12)="Treated",1,IF(_xlfn.XLOOKUP($A769,Firm_Info!$A$2:$A$12,Firm_Info!$C$2:$C$12)="Control",0,""))</f>
        <v>0</v>
      </c>
      <c r="F769" s="14">
        <f>IFERROR(_xlfn.XLOOKUP($A769,Firm_Info!$A$2:$A$11,Firm_Info!$D$2:$D$11),"")</f>
        <v>1</v>
      </c>
      <c r="G769" s="14">
        <f>IF($F769="","",IF($B769&gt;=SUMIFS(Firm_Info!$F$2:$F$11,Firm_Info!$D$2:$D$11,$F769,Firm_Info!$C$2:$C$11,"Treated"),1,0))</f>
        <v>0</v>
      </c>
      <c r="H769" s="14">
        <f t="shared" si="25"/>
        <v>0</v>
      </c>
      <c r="I769" s="14">
        <f>IF($F769="","",MOD(ROW()-2,624)-INDEX(Parallel_Trends!$F$5:$F$14,MATCH($A769,Parallel_Trends!$A$5:$A$14,0)))</f>
        <v>-128</v>
      </c>
    </row>
    <row r="770" spans="1:9" x14ac:dyDescent="0.45">
      <c r="A770" t="s">
        <v>12</v>
      </c>
      <c r="B770" s="1">
        <f>Raw_Prices!H147</f>
        <v>45139</v>
      </c>
      <c r="C770" s="12">
        <f>Raw_Prices!L147</f>
        <v>131.69</v>
      </c>
      <c r="D770" s="13">
        <f t="shared" si="24"/>
        <v>-1.488629563135857E-2</v>
      </c>
      <c r="E770" s="14">
        <f>IF(_xlfn.XLOOKUP($A770,Firm_Info!$A$2:$A$12,Firm_Info!$C$2:$C$12)="Treated",1,IF(_xlfn.XLOOKUP($A770,Firm_Info!$A$2:$A$12,Firm_Info!$C$2:$C$12)="Control",0,""))</f>
        <v>0</v>
      </c>
      <c r="F770" s="14">
        <f>IFERROR(_xlfn.XLOOKUP($A770,Firm_Info!$A$2:$A$11,Firm_Info!$D$2:$D$11),"")</f>
        <v>1</v>
      </c>
      <c r="G770" s="14">
        <f>IF($F770="","",IF($B770&gt;=SUMIFS(Firm_Info!$F$2:$F$11,Firm_Info!$D$2:$D$11,$F770,Firm_Info!$C$2:$C$11,"Treated"),1,0))</f>
        <v>0</v>
      </c>
      <c r="H770" s="14">
        <f t="shared" si="25"/>
        <v>0</v>
      </c>
      <c r="I770" s="14">
        <f>IF($F770="","",MOD(ROW()-2,624)-INDEX(Parallel_Trends!$F$5:$F$14,MATCH($A770,Parallel_Trends!$A$5:$A$14,0)))</f>
        <v>-127</v>
      </c>
    </row>
    <row r="771" spans="1:9" x14ac:dyDescent="0.45">
      <c r="A771" t="s">
        <v>12</v>
      </c>
      <c r="B771" s="1">
        <f>Raw_Prices!H148</f>
        <v>45140</v>
      </c>
      <c r="C771" s="12">
        <f>Raw_Prices!L148</f>
        <v>128.21</v>
      </c>
      <c r="D771" s="13">
        <f t="shared" si="24"/>
        <v>-2.6425696711975033E-2</v>
      </c>
      <c r="E771" s="14">
        <f>IF(_xlfn.XLOOKUP($A771,Firm_Info!$A$2:$A$12,Firm_Info!$C$2:$C$12)="Treated",1,IF(_xlfn.XLOOKUP($A771,Firm_Info!$A$2:$A$12,Firm_Info!$C$2:$C$12)="Control",0,""))</f>
        <v>0</v>
      </c>
      <c r="F771" s="14">
        <f>IFERROR(_xlfn.XLOOKUP($A771,Firm_Info!$A$2:$A$11,Firm_Info!$D$2:$D$11),"")</f>
        <v>1</v>
      </c>
      <c r="G771" s="14">
        <f>IF($F771="","",IF($B771&gt;=SUMIFS(Firm_Info!$F$2:$F$11,Firm_Info!$D$2:$D$11,$F771,Firm_Info!$C$2:$C$11,"Treated"),1,0))</f>
        <v>0</v>
      </c>
      <c r="H771" s="14">
        <f t="shared" si="25"/>
        <v>0</v>
      </c>
      <c r="I771" s="14">
        <f>IF($F771="","",MOD(ROW()-2,624)-INDEX(Parallel_Trends!$F$5:$F$14,MATCH($A771,Parallel_Trends!$A$5:$A$14,0)))</f>
        <v>-126</v>
      </c>
    </row>
    <row r="772" spans="1:9" x14ac:dyDescent="0.45">
      <c r="A772" t="s">
        <v>12</v>
      </c>
      <c r="B772" s="1">
        <f>Raw_Prices!H149</f>
        <v>45141</v>
      </c>
      <c r="C772" s="12">
        <f>Raw_Prices!L149</f>
        <v>128.91</v>
      </c>
      <c r="D772" s="13">
        <f t="shared" si="24"/>
        <v>5.4597925278838666E-3</v>
      </c>
      <c r="E772" s="14">
        <f>IF(_xlfn.XLOOKUP($A772,Firm_Info!$A$2:$A$12,Firm_Info!$C$2:$C$12)="Treated",1,IF(_xlfn.XLOOKUP($A772,Firm_Info!$A$2:$A$12,Firm_Info!$C$2:$C$12)="Control",0,""))</f>
        <v>0</v>
      </c>
      <c r="F772" s="14">
        <f>IFERROR(_xlfn.XLOOKUP($A772,Firm_Info!$A$2:$A$11,Firm_Info!$D$2:$D$11),"")</f>
        <v>1</v>
      </c>
      <c r="G772" s="14">
        <f>IF($F772="","",IF($B772&gt;=SUMIFS(Firm_Info!$F$2:$F$11,Firm_Info!$D$2:$D$11,$F772,Firm_Info!$C$2:$C$11,"Treated"),1,0))</f>
        <v>0</v>
      </c>
      <c r="H772" s="14">
        <f t="shared" si="25"/>
        <v>0</v>
      </c>
      <c r="I772" s="14">
        <f>IF($F772="","",MOD(ROW()-2,624)-INDEX(Parallel_Trends!$F$5:$F$14,MATCH($A772,Parallel_Trends!$A$5:$A$14,0)))</f>
        <v>-125</v>
      </c>
    </row>
    <row r="773" spans="1:9" x14ac:dyDescent="0.45">
      <c r="A773" t="s">
        <v>12</v>
      </c>
      <c r="B773" s="1">
        <f>Raw_Prices!H150</f>
        <v>45142</v>
      </c>
      <c r="C773" s="12">
        <f>Raw_Prices!L150</f>
        <v>139.57</v>
      </c>
      <c r="D773" s="13">
        <f t="shared" si="24"/>
        <v>8.2693351950973604E-2</v>
      </c>
      <c r="E773" s="14">
        <f>IF(_xlfn.XLOOKUP($A773,Firm_Info!$A$2:$A$12,Firm_Info!$C$2:$C$12)="Treated",1,IF(_xlfn.XLOOKUP($A773,Firm_Info!$A$2:$A$12,Firm_Info!$C$2:$C$12)="Control",0,""))</f>
        <v>0</v>
      </c>
      <c r="F773" s="14">
        <f>IFERROR(_xlfn.XLOOKUP($A773,Firm_Info!$A$2:$A$11,Firm_Info!$D$2:$D$11),"")</f>
        <v>1</v>
      </c>
      <c r="G773" s="14">
        <f>IF($F773="","",IF($B773&gt;=SUMIFS(Firm_Info!$F$2:$F$11,Firm_Info!$D$2:$D$11,$F773,Firm_Info!$C$2:$C$11,"Treated"),1,0))</f>
        <v>0</v>
      </c>
      <c r="H773" s="14">
        <f t="shared" si="25"/>
        <v>0</v>
      </c>
      <c r="I773" s="14">
        <f>IF($F773="","",MOD(ROW()-2,624)-INDEX(Parallel_Trends!$F$5:$F$14,MATCH($A773,Parallel_Trends!$A$5:$A$14,0)))</f>
        <v>-124</v>
      </c>
    </row>
    <row r="774" spans="1:9" x14ac:dyDescent="0.45">
      <c r="A774" t="s">
        <v>12</v>
      </c>
      <c r="B774" s="1">
        <f>Raw_Prices!H151</f>
        <v>45145</v>
      </c>
      <c r="C774" s="12">
        <f>Raw_Prices!L151</f>
        <v>142.22</v>
      </c>
      <c r="D774" s="13">
        <f t="shared" si="24"/>
        <v>1.8986888299777904E-2</v>
      </c>
      <c r="E774" s="14">
        <f>IF(_xlfn.XLOOKUP($A774,Firm_Info!$A$2:$A$12,Firm_Info!$C$2:$C$12)="Treated",1,IF(_xlfn.XLOOKUP($A774,Firm_Info!$A$2:$A$12,Firm_Info!$C$2:$C$12)="Control",0,""))</f>
        <v>0</v>
      </c>
      <c r="F774" s="14">
        <f>IFERROR(_xlfn.XLOOKUP($A774,Firm_Info!$A$2:$A$11,Firm_Info!$D$2:$D$11),"")</f>
        <v>1</v>
      </c>
      <c r="G774" s="14">
        <f>IF($F774="","",IF($B774&gt;=SUMIFS(Firm_Info!$F$2:$F$11,Firm_Info!$D$2:$D$11,$F774,Firm_Info!$C$2:$C$11,"Treated"),1,0))</f>
        <v>0</v>
      </c>
      <c r="H774" s="14">
        <f t="shared" si="25"/>
        <v>0</v>
      </c>
      <c r="I774" s="14">
        <f>IF($F774="","",MOD(ROW()-2,624)-INDEX(Parallel_Trends!$F$5:$F$14,MATCH($A774,Parallel_Trends!$A$5:$A$14,0)))</f>
        <v>-123</v>
      </c>
    </row>
    <row r="775" spans="1:9" x14ac:dyDescent="0.45">
      <c r="A775" t="s">
        <v>12</v>
      </c>
      <c r="B775" s="1">
        <f>Raw_Prices!H152</f>
        <v>45146</v>
      </c>
      <c r="C775" s="12">
        <f>Raw_Prices!L152</f>
        <v>139.94</v>
      </c>
      <c r="D775" s="13">
        <f t="shared" si="24"/>
        <v>-1.603150049219515E-2</v>
      </c>
      <c r="E775" s="14">
        <f>IF(_xlfn.XLOOKUP($A775,Firm_Info!$A$2:$A$12,Firm_Info!$C$2:$C$12)="Treated",1,IF(_xlfn.XLOOKUP($A775,Firm_Info!$A$2:$A$12,Firm_Info!$C$2:$C$12)="Control",0,""))</f>
        <v>0</v>
      </c>
      <c r="F775" s="14">
        <f>IFERROR(_xlfn.XLOOKUP($A775,Firm_Info!$A$2:$A$11,Firm_Info!$D$2:$D$11),"")</f>
        <v>1</v>
      </c>
      <c r="G775" s="14">
        <f>IF($F775="","",IF($B775&gt;=SUMIFS(Firm_Info!$F$2:$F$11,Firm_Info!$D$2:$D$11,$F775,Firm_Info!$C$2:$C$11,"Treated"),1,0))</f>
        <v>0</v>
      </c>
      <c r="H775" s="14">
        <f t="shared" si="25"/>
        <v>0</v>
      </c>
      <c r="I775" s="14">
        <f>IF($F775="","",MOD(ROW()-2,624)-INDEX(Parallel_Trends!$F$5:$F$14,MATCH($A775,Parallel_Trends!$A$5:$A$14,0)))</f>
        <v>-122</v>
      </c>
    </row>
    <row r="776" spans="1:9" x14ac:dyDescent="0.45">
      <c r="A776" t="s">
        <v>12</v>
      </c>
      <c r="B776" s="1">
        <f>Raw_Prices!H153</f>
        <v>45147</v>
      </c>
      <c r="C776" s="12">
        <f>Raw_Prices!L153</f>
        <v>137.85</v>
      </c>
      <c r="D776" s="13">
        <f t="shared" si="24"/>
        <v>-1.4934972130913327E-2</v>
      </c>
      <c r="E776" s="14">
        <f>IF(_xlfn.XLOOKUP($A776,Firm_Info!$A$2:$A$12,Firm_Info!$C$2:$C$12)="Treated",1,IF(_xlfn.XLOOKUP($A776,Firm_Info!$A$2:$A$12,Firm_Info!$C$2:$C$12)="Control",0,""))</f>
        <v>0</v>
      </c>
      <c r="F776" s="14">
        <f>IFERROR(_xlfn.XLOOKUP($A776,Firm_Info!$A$2:$A$11,Firm_Info!$D$2:$D$11),"")</f>
        <v>1</v>
      </c>
      <c r="G776" s="14">
        <f>IF($F776="","",IF($B776&gt;=SUMIFS(Firm_Info!$F$2:$F$11,Firm_Info!$D$2:$D$11,$F776,Firm_Info!$C$2:$C$11,"Treated"),1,0))</f>
        <v>0</v>
      </c>
      <c r="H776" s="14">
        <f t="shared" si="25"/>
        <v>0</v>
      </c>
      <c r="I776" s="14">
        <f>IF($F776="","",MOD(ROW()-2,624)-INDEX(Parallel_Trends!$F$5:$F$14,MATCH($A776,Parallel_Trends!$A$5:$A$14,0)))</f>
        <v>-121</v>
      </c>
    </row>
    <row r="777" spans="1:9" x14ac:dyDescent="0.45">
      <c r="A777" t="s">
        <v>12</v>
      </c>
      <c r="B777" s="1">
        <f>Raw_Prices!H154</f>
        <v>45148</v>
      </c>
      <c r="C777" s="12">
        <f>Raw_Prices!L154</f>
        <v>138.56</v>
      </c>
      <c r="D777" s="13">
        <f t="shared" si="24"/>
        <v>5.1505259339863496E-3</v>
      </c>
      <c r="E777" s="14">
        <f>IF(_xlfn.XLOOKUP($A777,Firm_Info!$A$2:$A$12,Firm_Info!$C$2:$C$12)="Treated",1,IF(_xlfn.XLOOKUP($A777,Firm_Info!$A$2:$A$12,Firm_Info!$C$2:$C$12)="Control",0,""))</f>
        <v>0</v>
      </c>
      <c r="F777" s="14">
        <f>IFERROR(_xlfn.XLOOKUP($A777,Firm_Info!$A$2:$A$11,Firm_Info!$D$2:$D$11),"")</f>
        <v>1</v>
      </c>
      <c r="G777" s="14">
        <f>IF($F777="","",IF($B777&gt;=SUMIFS(Firm_Info!$F$2:$F$11,Firm_Info!$D$2:$D$11,$F777,Firm_Info!$C$2:$C$11,"Treated"),1,0))</f>
        <v>0</v>
      </c>
      <c r="H777" s="14">
        <f t="shared" si="25"/>
        <v>0</v>
      </c>
      <c r="I777" s="14">
        <f>IF($F777="","",MOD(ROW()-2,624)-INDEX(Parallel_Trends!$F$5:$F$14,MATCH($A777,Parallel_Trends!$A$5:$A$14,0)))</f>
        <v>-120</v>
      </c>
    </row>
    <row r="778" spans="1:9" x14ac:dyDescent="0.45">
      <c r="A778" t="s">
        <v>12</v>
      </c>
      <c r="B778" s="1">
        <f>Raw_Prices!H155</f>
        <v>45149</v>
      </c>
      <c r="C778" s="12">
        <f>Raw_Prices!L155</f>
        <v>138.41</v>
      </c>
      <c r="D778" s="13">
        <f t="shared" si="24"/>
        <v>-1.0825635103925979E-3</v>
      </c>
      <c r="E778" s="14">
        <f>IF(_xlfn.XLOOKUP($A778,Firm_Info!$A$2:$A$12,Firm_Info!$C$2:$C$12)="Treated",1,IF(_xlfn.XLOOKUP($A778,Firm_Info!$A$2:$A$12,Firm_Info!$C$2:$C$12)="Control",0,""))</f>
        <v>0</v>
      </c>
      <c r="F778" s="14">
        <f>IFERROR(_xlfn.XLOOKUP($A778,Firm_Info!$A$2:$A$11,Firm_Info!$D$2:$D$11),"")</f>
        <v>1</v>
      </c>
      <c r="G778" s="14">
        <f>IF($F778="","",IF($B778&gt;=SUMIFS(Firm_Info!$F$2:$F$11,Firm_Info!$D$2:$D$11,$F778,Firm_Info!$C$2:$C$11,"Treated"),1,0))</f>
        <v>0</v>
      </c>
      <c r="H778" s="14">
        <f t="shared" si="25"/>
        <v>0</v>
      </c>
      <c r="I778" s="14">
        <f>IF($F778="","",MOD(ROW()-2,624)-INDEX(Parallel_Trends!$F$5:$F$14,MATCH($A778,Parallel_Trends!$A$5:$A$14,0)))</f>
        <v>-119</v>
      </c>
    </row>
    <row r="779" spans="1:9" x14ac:dyDescent="0.45">
      <c r="A779" t="s">
        <v>12</v>
      </c>
      <c r="B779" s="1">
        <f>Raw_Prices!H156</f>
        <v>45152</v>
      </c>
      <c r="C779" s="12">
        <f>Raw_Prices!L156</f>
        <v>140.57</v>
      </c>
      <c r="D779" s="13">
        <f t="shared" si="24"/>
        <v>1.5605808828841772E-2</v>
      </c>
      <c r="E779" s="14">
        <f>IF(_xlfn.XLOOKUP($A779,Firm_Info!$A$2:$A$12,Firm_Info!$C$2:$C$12)="Treated",1,IF(_xlfn.XLOOKUP($A779,Firm_Info!$A$2:$A$12,Firm_Info!$C$2:$C$12)="Control",0,""))</f>
        <v>0</v>
      </c>
      <c r="F779" s="14">
        <f>IFERROR(_xlfn.XLOOKUP($A779,Firm_Info!$A$2:$A$11,Firm_Info!$D$2:$D$11),"")</f>
        <v>1</v>
      </c>
      <c r="G779" s="14">
        <f>IF($F779="","",IF($B779&gt;=SUMIFS(Firm_Info!$F$2:$F$11,Firm_Info!$D$2:$D$11,$F779,Firm_Info!$C$2:$C$11,"Treated"),1,0))</f>
        <v>0</v>
      </c>
      <c r="H779" s="14">
        <f t="shared" si="25"/>
        <v>0</v>
      </c>
      <c r="I779" s="14">
        <f>IF($F779="","",MOD(ROW()-2,624)-INDEX(Parallel_Trends!$F$5:$F$14,MATCH($A779,Parallel_Trends!$A$5:$A$14,0)))</f>
        <v>-118</v>
      </c>
    </row>
    <row r="780" spans="1:9" x14ac:dyDescent="0.45">
      <c r="A780" t="s">
        <v>12</v>
      </c>
      <c r="B780" s="1">
        <f>Raw_Prices!H157</f>
        <v>45153</v>
      </c>
      <c r="C780" s="12">
        <f>Raw_Prices!L157</f>
        <v>137.66999999999999</v>
      </c>
      <c r="D780" s="13">
        <f t="shared" si="24"/>
        <v>-2.0630290958241537E-2</v>
      </c>
      <c r="E780" s="14">
        <f>IF(_xlfn.XLOOKUP($A780,Firm_Info!$A$2:$A$12,Firm_Info!$C$2:$C$12)="Treated",1,IF(_xlfn.XLOOKUP($A780,Firm_Info!$A$2:$A$12,Firm_Info!$C$2:$C$12)="Control",0,""))</f>
        <v>0</v>
      </c>
      <c r="F780" s="14">
        <f>IFERROR(_xlfn.XLOOKUP($A780,Firm_Info!$A$2:$A$11,Firm_Info!$D$2:$D$11),"")</f>
        <v>1</v>
      </c>
      <c r="G780" s="14">
        <f>IF($F780="","",IF($B780&gt;=SUMIFS(Firm_Info!$F$2:$F$11,Firm_Info!$D$2:$D$11,$F780,Firm_Info!$C$2:$C$11,"Treated"),1,0))</f>
        <v>0</v>
      </c>
      <c r="H780" s="14">
        <f t="shared" si="25"/>
        <v>0</v>
      </c>
      <c r="I780" s="14">
        <f>IF($F780="","",MOD(ROW()-2,624)-INDEX(Parallel_Trends!$F$5:$F$14,MATCH($A780,Parallel_Trends!$A$5:$A$14,0)))</f>
        <v>-117</v>
      </c>
    </row>
    <row r="781" spans="1:9" x14ac:dyDescent="0.45">
      <c r="A781" t="s">
        <v>12</v>
      </c>
      <c r="B781" s="1">
        <f>Raw_Prices!H158</f>
        <v>45154</v>
      </c>
      <c r="C781" s="12">
        <f>Raw_Prices!L158</f>
        <v>135.07</v>
      </c>
      <c r="D781" s="13">
        <f t="shared" si="24"/>
        <v>-1.8885741265344591E-2</v>
      </c>
      <c r="E781" s="14">
        <f>IF(_xlfn.XLOOKUP($A781,Firm_Info!$A$2:$A$12,Firm_Info!$C$2:$C$12)="Treated",1,IF(_xlfn.XLOOKUP($A781,Firm_Info!$A$2:$A$12,Firm_Info!$C$2:$C$12)="Control",0,""))</f>
        <v>0</v>
      </c>
      <c r="F781" s="14">
        <f>IFERROR(_xlfn.XLOOKUP($A781,Firm_Info!$A$2:$A$11,Firm_Info!$D$2:$D$11),"")</f>
        <v>1</v>
      </c>
      <c r="G781" s="14">
        <f>IF($F781="","",IF($B781&gt;=SUMIFS(Firm_Info!$F$2:$F$11,Firm_Info!$D$2:$D$11,$F781,Firm_Info!$C$2:$C$11,"Treated"),1,0))</f>
        <v>0</v>
      </c>
      <c r="H781" s="14">
        <f t="shared" si="25"/>
        <v>0</v>
      </c>
      <c r="I781" s="14">
        <f>IF($F781="","",MOD(ROW()-2,624)-INDEX(Parallel_Trends!$F$5:$F$14,MATCH($A781,Parallel_Trends!$A$5:$A$14,0)))</f>
        <v>-116</v>
      </c>
    </row>
    <row r="782" spans="1:9" x14ac:dyDescent="0.45">
      <c r="A782" t="s">
        <v>12</v>
      </c>
      <c r="B782" s="1">
        <f>Raw_Prices!H159</f>
        <v>45155</v>
      </c>
      <c r="C782" s="12">
        <f>Raw_Prices!L159</f>
        <v>133.97999999999999</v>
      </c>
      <c r="D782" s="13">
        <f t="shared" si="24"/>
        <v>-8.0698896868290904E-3</v>
      </c>
      <c r="E782" s="14">
        <f>IF(_xlfn.XLOOKUP($A782,Firm_Info!$A$2:$A$12,Firm_Info!$C$2:$C$12)="Treated",1,IF(_xlfn.XLOOKUP($A782,Firm_Info!$A$2:$A$12,Firm_Info!$C$2:$C$12)="Control",0,""))</f>
        <v>0</v>
      </c>
      <c r="F782" s="14">
        <f>IFERROR(_xlfn.XLOOKUP($A782,Firm_Info!$A$2:$A$11,Firm_Info!$D$2:$D$11),"")</f>
        <v>1</v>
      </c>
      <c r="G782" s="14">
        <f>IF($F782="","",IF($B782&gt;=SUMIFS(Firm_Info!$F$2:$F$11,Firm_Info!$D$2:$D$11,$F782,Firm_Info!$C$2:$C$11,"Treated"),1,0))</f>
        <v>0</v>
      </c>
      <c r="H782" s="14">
        <f t="shared" si="25"/>
        <v>0</v>
      </c>
      <c r="I782" s="14">
        <f>IF($F782="","",MOD(ROW()-2,624)-INDEX(Parallel_Trends!$F$5:$F$14,MATCH($A782,Parallel_Trends!$A$5:$A$14,0)))</f>
        <v>-115</v>
      </c>
    </row>
    <row r="783" spans="1:9" x14ac:dyDescent="0.45">
      <c r="A783" t="s">
        <v>12</v>
      </c>
      <c r="B783" s="1">
        <f>Raw_Prices!H160</f>
        <v>45156</v>
      </c>
      <c r="C783" s="12">
        <f>Raw_Prices!L160</f>
        <v>133.22</v>
      </c>
      <c r="D783" s="13">
        <f t="shared" si="24"/>
        <v>-5.6724884311090129E-3</v>
      </c>
      <c r="E783" s="14">
        <f>IF(_xlfn.XLOOKUP($A783,Firm_Info!$A$2:$A$12,Firm_Info!$C$2:$C$12)="Treated",1,IF(_xlfn.XLOOKUP($A783,Firm_Info!$A$2:$A$12,Firm_Info!$C$2:$C$12)="Control",0,""))</f>
        <v>0</v>
      </c>
      <c r="F783" s="14">
        <f>IFERROR(_xlfn.XLOOKUP($A783,Firm_Info!$A$2:$A$11,Firm_Info!$D$2:$D$11),"")</f>
        <v>1</v>
      </c>
      <c r="G783" s="14">
        <f>IF($F783="","",IF($B783&gt;=SUMIFS(Firm_Info!$F$2:$F$11,Firm_Info!$D$2:$D$11,$F783,Firm_Info!$C$2:$C$11,"Treated"),1,0))</f>
        <v>0</v>
      </c>
      <c r="H783" s="14">
        <f t="shared" si="25"/>
        <v>0</v>
      </c>
      <c r="I783" s="14">
        <f>IF($F783="","",MOD(ROW()-2,624)-INDEX(Parallel_Trends!$F$5:$F$14,MATCH($A783,Parallel_Trends!$A$5:$A$14,0)))</f>
        <v>-114</v>
      </c>
    </row>
    <row r="784" spans="1:9" x14ac:dyDescent="0.45">
      <c r="A784" t="s">
        <v>12</v>
      </c>
      <c r="B784" s="1">
        <f>Raw_Prices!H161</f>
        <v>45159</v>
      </c>
      <c r="C784" s="12">
        <f>Raw_Prices!L161</f>
        <v>134.68</v>
      </c>
      <c r="D784" s="13">
        <f t="shared" si="24"/>
        <v>1.0959315418105353E-2</v>
      </c>
      <c r="E784" s="14">
        <f>IF(_xlfn.XLOOKUP($A784,Firm_Info!$A$2:$A$12,Firm_Info!$C$2:$C$12)="Treated",1,IF(_xlfn.XLOOKUP($A784,Firm_Info!$A$2:$A$12,Firm_Info!$C$2:$C$12)="Control",0,""))</f>
        <v>0</v>
      </c>
      <c r="F784" s="14">
        <f>IFERROR(_xlfn.XLOOKUP($A784,Firm_Info!$A$2:$A$11,Firm_Info!$D$2:$D$11),"")</f>
        <v>1</v>
      </c>
      <c r="G784" s="14">
        <f>IF($F784="","",IF($B784&gt;=SUMIFS(Firm_Info!$F$2:$F$11,Firm_Info!$D$2:$D$11,$F784,Firm_Info!$C$2:$C$11,"Treated"),1,0))</f>
        <v>0</v>
      </c>
      <c r="H784" s="14">
        <f t="shared" si="25"/>
        <v>0</v>
      </c>
      <c r="I784" s="14">
        <f>IF($F784="","",MOD(ROW()-2,624)-INDEX(Parallel_Trends!$F$5:$F$14,MATCH($A784,Parallel_Trends!$A$5:$A$14,0)))</f>
        <v>-113</v>
      </c>
    </row>
    <row r="785" spans="1:9" x14ac:dyDescent="0.45">
      <c r="A785" t="s">
        <v>12</v>
      </c>
      <c r="B785" s="1">
        <f>Raw_Prices!H162</f>
        <v>45160</v>
      </c>
      <c r="C785" s="12">
        <f>Raw_Prices!L162</f>
        <v>134.25</v>
      </c>
      <c r="D785" s="13">
        <f t="shared" si="24"/>
        <v>-3.1927531927532504E-3</v>
      </c>
      <c r="E785" s="14">
        <f>IF(_xlfn.XLOOKUP($A785,Firm_Info!$A$2:$A$12,Firm_Info!$C$2:$C$12)="Treated",1,IF(_xlfn.XLOOKUP($A785,Firm_Info!$A$2:$A$12,Firm_Info!$C$2:$C$12)="Control",0,""))</f>
        <v>0</v>
      </c>
      <c r="F785" s="14">
        <f>IFERROR(_xlfn.XLOOKUP($A785,Firm_Info!$A$2:$A$11,Firm_Info!$D$2:$D$11),"")</f>
        <v>1</v>
      </c>
      <c r="G785" s="14">
        <f>IF($F785="","",IF($B785&gt;=SUMIFS(Firm_Info!$F$2:$F$11,Firm_Info!$D$2:$D$11,$F785,Firm_Info!$C$2:$C$11,"Treated"),1,0))</f>
        <v>0</v>
      </c>
      <c r="H785" s="14">
        <f t="shared" si="25"/>
        <v>0</v>
      </c>
      <c r="I785" s="14">
        <f>IF($F785="","",MOD(ROW()-2,624)-INDEX(Parallel_Trends!$F$5:$F$14,MATCH($A785,Parallel_Trends!$A$5:$A$14,0)))</f>
        <v>-112</v>
      </c>
    </row>
    <row r="786" spans="1:9" x14ac:dyDescent="0.45">
      <c r="A786" t="s">
        <v>12</v>
      </c>
      <c r="B786" s="1">
        <f>Raw_Prices!H163</f>
        <v>45161</v>
      </c>
      <c r="C786" s="12">
        <f>Raw_Prices!L163</f>
        <v>135.52000000000001</v>
      </c>
      <c r="D786" s="13">
        <f t="shared" si="24"/>
        <v>9.4599627560523203E-3</v>
      </c>
      <c r="E786" s="14">
        <f>IF(_xlfn.XLOOKUP($A786,Firm_Info!$A$2:$A$12,Firm_Info!$C$2:$C$12)="Treated",1,IF(_xlfn.XLOOKUP($A786,Firm_Info!$A$2:$A$12,Firm_Info!$C$2:$C$12)="Control",0,""))</f>
        <v>0</v>
      </c>
      <c r="F786" s="14">
        <f>IFERROR(_xlfn.XLOOKUP($A786,Firm_Info!$A$2:$A$11,Firm_Info!$D$2:$D$11),"")</f>
        <v>1</v>
      </c>
      <c r="G786" s="14">
        <f>IF($F786="","",IF($B786&gt;=SUMIFS(Firm_Info!$F$2:$F$11,Firm_Info!$D$2:$D$11,$F786,Firm_Info!$C$2:$C$11,"Treated"),1,0))</f>
        <v>0</v>
      </c>
      <c r="H786" s="14">
        <f t="shared" si="25"/>
        <v>0</v>
      </c>
      <c r="I786" s="14">
        <f>IF($F786="","",MOD(ROW()-2,624)-INDEX(Parallel_Trends!$F$5:$F$14,MATCH($A786,Parallel_Trends!$A$5:$A$14,0)))</f>
        <v>-111</v>
      </c>
    </row>
    <row r="787" spans="1:9" x14ac:dyDescent="0.45">
      <c r="A787" t="s">
        <v>12</v>
      </c>
      <c r="B787" s="1">
        <f>Raw_Prices!H164</f>
        <v>45162</v>
      </c>
      <c r="C787" s="12">
        <f>Raw_Prices!L164</f>
        <v>131.84</v>
      </c>
      <c r="D787" s="13">
        <f t="shared" si="24"/>
        <v>-2.7154663518299982E-2</v>
      </c>
      <c r="E787" s="14">
        <f>IF(_xlfn.XLOOKUP($A787,Firm_Info!$A$2:$A$12,Firm_Info!$C$2:$C$12)="Treated",1,IF(_xlfn.XLOOKUP($A787,Firm_Info!$A$2:$A$12,Firm_Info!$C$2:$C$12)="Control",0,""))</f>
        <v>0</v>
      </c>
      <c r="F787" s="14">
        <f>IFERROR(_xlfn.XLOOKUP($A787,Firm_Info!$A$2:$A$11,Firm_Info!$D$2:$D$11),"")</f>
        <v>1</v>
      </c>
      <c r="G787" s="14">
        <f>IF($F787="","",IF($B787&gt;=SUMIFS(Firm_Info!$F$2:$F$11,Firm_Info!$D$2:$D$11,$F787,Firm_Info!$C$2:$C$11,"Treated"),1,0))</f>
        <v>0</v>
      </c>
      <c r="H787" s="14">
        <f t="shared" si="25"/>
        <v>0</v>
      </c>
      <c r="I787" s="14">
        <f>IF($F787="","",MOD(ROW()-2,624)-INDEX(Parallel_Trends!$F$5:$F$14,MATCH($A787,Parallel_Trends!$A$5:$A$14,0)))</f>
        <v>-110</v>
      </c>
    </row>
    <row r="788" spans="1:9" x14ac:dyDescent="0.45">
      <c r="A788" t="s">
        <v>12</v>
      </c>
      <c r="B788" s="1">
        <f>Raw_Prices!H165</f>
        <v>45163</v>
      </c>
      <c r="C788" s="12">
        <f>Raw_Prices!L165</f>
        <v>133.26</v>
      </c>
      <c r="D788" s="13">
        <f t="shared" si="24"/>
        <v>1.0770631067961167E-2</v>
      </c>
      <c r="E788" s="14">
        <f>IF(_xlfn.XLOOKUP($A788,Firm_Info!$A$2:$A$12,Firm_Info!$C$2:$C$12)="Treated",1,IF(_xlfn.XLOOKUP($A788,Firm_Info!$A$2:$A$12,Firm_Info!$C$2:$C$12)="Control",0,""))</f>
        <v>0</v>
      </c>
      <c r="F788" s="14">
        <f>IFERROR(_xlfn.XLOOKUP($A788,Firm_Info!$A$2:$A$11,Firm_Info!$D$2:$D$11),"")</f>
        <v>1</v>
      </c>
      <c r="G788" s="14">
        <f>IF($F788="","",IF($B788&gt;=SUMIFS(Firm_Info!$F$2:$F$11,Firm_Info!$D$2:$D$11,$F788,Firm_Info!$C$2:$C$11,"Treated"),1,0))</f>
        <v>0</v>
      </c>
      <c r="H788" s="14">
        <f t="shared" si="25"/>
        <v>0</v>
      </c>
      <c r="I788" s="14">
        <f>IF($F788="","",MOD(ROW()-2,624)-INDEX(Parallel_Trends!$F$5:$F$14,MATCH($A788,Parallel_Trends!$A$5:$A$14,0)))</f>
        <v>-109</v>
      </c>
    </row>
    <row r="789" spans="1:9" x14ac:dyDescent="0.45">
      <c r="A789" t="s">
        <v>12</v>
      </c>
      <c r="B789" s="1">
        <f>Raw_Prices!H166</f>
        <v>45166</v>
      </c>
      <c r="C789" s="12">
        <f>Raw_Prices!L166</f>
        <v>133.13999999999999</v>
      </c>
      <c r="D789" s="13">
        <f t="shared" si="24"/>
        <v>-9.0049527239988159E-4</v>
      </c>
      <c r="E789" s="14">
        <f>IF(_xlfn.XLOOKUP($A789,Firm_Info!$A$2:$A$12,Firm_Info!$C$2:$C$12)="Treated",1,IF(_xlfn.XLOOKUP($A789,Firm_Info!$A$2:$A$12,Firm_Info!$C$2:$C$12)="Control",0,""))</f>
        <v>0</v>
      </c>
      <c r="F789" s="14">
        <f>IFERROR(_xlfn.XLOOKUP($A789,Firm_Info!$A$2:$A$11,Firm_Info!$D$2:$D$11),"")</f>
        <v>1</v>
      </c>
      <c r="G789" s="14">
        <f>IF($F789="","",IF($B789&gt;=SUMIFS(Firm_Info!$F$2:$F$11,Firm_Info!$D$2:$D$11,$F789,Firm_Info!$C$2:$C$11,"Treated"),1,0))</f>
        <v>0</v>
      </c>
      <c r="H789" s="14">
        <f t="shared" si="25"/>
        <v>0</v>
      </c>
      <c r="I789" s="14">
        <f>IF($F789="","",MOD(ROW()-2,624)-INDEX(Parallel_Trends!$F$5:$F$14,MATCH($A789,Parallel_Trends!$A$5:$A$14,0)))</f>
        <v>-108</v>
      </c>
    </row>
    <row r="790" spans="1:9" x14ac:dyDescent="0.45">
      <c r="A790" t="s">
        <v>12</v>
      </c>
      <c r="B790" s="1">
        <f>Raw_Prices!H167</f>
        <v>45167</v>
      </c>
      <c r="C790" s="12">
        <f>Raw_Prices!L167</f>
        <v>134.91</v>
      </c>
      <c r="D790" s="13">
        <f t="shared" si="24"/>
        <v>1.3294276701216745E-2</v>
      </c>
      <c r="E790" s="14">
        <f>IF(_xlfn.XLOOKUP($A790,Firm_Info!$A$2:$A$12,Firm_Info!$C$2:$C$12)="Treated",1,IF(_xlfn.XLOOKUP($A790,Firm_Info!$A$2:$A$12,Firm_Info!$C$2:$C$12)="Control",0,""))</f>
        <v>0</v>
      </c>
      <c r="F790" s="14">
        <f>IFERROR(_xlfn.XLOOKUP($A790,Firm_Info!$A$2:$A$11,Firm_Info!$D$2:$D$11),"")</f>
        <v>1</v>
      </c>
      <c r="G790" s="14">
        <f>IF($F790="","",IF($B790&gt;=SUMIFS(Firm_Info!$F$2:$F$11,Firm_Info!$D$2:$D$11,$F790,Firm_Info!$C$2:$C$11,"Treated"),1,0))</f>
        <v>0</v>
      </c>
      <c r="H790" s="14">
        <f t="shared" si="25"/>
        <v>0</v>
      </c>
      <c r="I790" s="14">
        <f>IF($F790="","",MOD(ROW()-2,624)-INDEX(Parallel_Trends!$F$5:$F$14,MATCH($A790,Parallel_Trends!$A$5:$A$14,0)))</f>
        <v>-107</v>
      </c>
    </row>
    <row r="791" spans="1:9" x14ac:dyDescent="0.45">
      <c r="A791" t="s">
        <v>12</v>
      </c>
      <c r="B791" s="1">
        <f>Raw_Prices!H168</f>
        <v>45168</v>
      </c>
      <c r="C791" s="12">
        <f>Raw_Prices!L168</f>
        <v>135.07</v>
      </c>
      <c r="D791" s="13">
        <f t="shared" si="24"/>
        <v>1.1859758357424255E-3</v>
      </c>
      <c r="E791" s="14">
        <f>IF(_xlfn.XLOOKUP($A791,Firm_Info!$A$2:$A$12,Firm_Info!$C$2:$C$12)="Treated",1,IF(_xlfn.XLOOKUP($A791,Firm_Info!$A$2:$A$12,Firm_Info!$C$2:$C$12)="Control",0,""))</f>
        <v>0</v>
      </c>
      <c r="F791" s="14">
        <f>IFERROR(_xlfn.XLOOKUP($A791,Firm_Info!$A$2:$A$11,Firm_Info!$D$2:$D$11),"")</f>
        <v>1</v>
      </c>
      <c r="G791" s="14">
        <f>IF($F791="","",IF($B791&gt;=SUMIFS(Firm_Info!$F$2:$F$11,Firm_Info!$D$2:$D$11,$F791,Firm_Info!$C$2:$C$11,"Treated"),1,0))</f>
        <v>0</v>
      </c>
      <c r="H791" s="14">
        <f t="shared" si="25"/>
        <v>0</v>
      </c>
      <c r="I791" s="14">
        <f>IF($F791="","",MOD(ROW()-2,624)-INDEX(Parallel_Trends!$F$5:$F$14,MATCH($A791,Parallel_Trends!$A$5:$A$14,0)))</f>
        <v>-106</v>
      </c>
    </row>
    <row r="792" spans="1:9" x14ac:dyDescent="0.45">
      <c r="A792" t="s">
        <v>12</v>
      </c>
      <c r="B792" s="1">
        <f>Raw_Prices!H169</f>
        <v>45169</v>
      </c>
      <c r="C792" s="12">
        <f>Raw_Prices!L169</f>
        <v>138.01</v>
      </c>
      <c r="D792" s="13">
        <f t="shared" si="24"/>
        <v>2.1766491448878433E-2</v>
      </c>
      <c r="E792" s="14">
        <f>IF(_xlfn.XLOOKUP($A792,Firm_Info!$A$2:$A$12,Firm_Info!$C$2:$C$12)="Treated",1,IF(_xlfn.XLOOKUP($A792,Firm_Info!$A$2:$A$12,Firm_Info!$C$2:$C$12)="Control",0,""))</f>
        <v>0</v>
      </c>
      <c r="F792" s="14">
        <f>IFERROR(_xlfn.XLOOKUP($A792,Firm_Info!$A$2:$A$11,Firm_Info!$D$2:$D$11),"")</f>
        <v>1</v>
      </c>
      <c r="G792" s="14">
        <f>IF($F792="","",IF($B792&gt;=SUMIFS(Firm_Info!$F$2:$F$11,Firm_Info!$D$2:$D$11,$F792,Firm_Info!$C$2:$C$11,"Treated"),1,0))</f>
        <v>0</v>
      </c>
      <c r="H792" s="14">
        <f t="shared" si="25"/>
        <v>0</v>
      </c>
      <c r="I792" s="14">
        <f>IF($F792="","",MOD(ROW()-2,624)-INDEX(Parallel_Trends!$F$5:$F$14,MATCH($A792,Parallel_Trends!$A$5:$A$14,0)))</f>
        <v>-105</v>
      </c>
    </row>
    <row r="793" spans="1:9" x14ac:dyDescent="0.45">
      <c r="A793" t="s">
        <v>12</v>
      </c>
      <c r="B793" s="1">
        <f>Raw_Prices!H170</f>
        <v>45170</v>
      </c>
      <c r="C793" s="12">
        <f>Raw_Prices!L170</f>
        <v>138.12</v>
      </c>
      <c r="D793" s="13">
        <f t="shared" si="24"/>
        <v>7.970436924862323E-4</v>
      </c>
      <c r="E793" s="14">
        <f>IF(_xlfn.XLOOKUP($A793,Firm_Info!$A$2:$A$12,Firm_Info!$C$2:$C$12)="Treated",1,IF(_xlfn.XLOOKUP($A793,Firm_Info!$A$2:$A$12,Firm_Info!$C$2:$C$12)="Control",0,""))</f>
        <v>0</v>
      </c>
      <c r="F793" s="14">
        <f>IFERROR(_xlfn.XLOOKUP($A793,Firm_Info!$A$2:$A$11,Firm_Info!$D$2:$D$11),"")</f>
        <v>1</v>
      </c>
      <c r="G793" s="14">
        <f>IF($F793="","",IF($B793&gt;=SUMIFS(Firm_Info!$F$2:$F$11,Firm_Info!$D$2:$D$11,$F793,Firm_Info!$C$2:$C$11,"Treated"),1,0))</f>
        <v>0</v>
      </c>
      <c r="H793" s="14">
        <f t="shared" si="25"/>
        <v>0</v>
      </c>
      <c r="I793" s="14">
        <f>IF($F793="","",MOD(ROW()-2,624)-INDEX(Parallel_Trends!$F$5:$F$14,MATCH($A793,Parallel_Trends!$A$5:$A$14,0)))</f>
        <v>-104</v>
      </c>
    </row>
    <row r="794" spans="1:9" x14ac:dyDescent="0.45">
      <c r="A794" t="s">
        <v>12</v>
      </c>
      <c r="B794" s="1">
        <f>Raw_Prices!H171</f>
        <v>45174</v>
      </c>
      <c r="C794" s="12">
        <f>Raw_Prices!L171</f>
        <v>137.27000000000001</v>
      </c>
      <c r="D794" s="13">
        <f t="shared" si="24"/>
        <v>-6.1540689255719094E-3</v>
      </c>
      <c r="E794" s="14">
        <f>IF(_xlfn.XLOOKUP($A794,Firm_Info!$A$2:$A$12,Firm_Info!$C$2:$C$12)="Treated",1,IF(_xlfn.XLOOKUP($A794,Firm_Info!$A$2:$A$12,Firm_Info!$C$2:$C$12)="Control",0,""))</f>
        <v>0</v>
      </c>
      <c r="F794" s="14">
        <f>IFERROR(_xlfn.XLOOKUP($A794,Firm_Info!$A$2:$A$11,Firm_Info!$D$2:$D$11),"")</f>
        <v>1</v>
      </c>
      <c r="G794" s="14">
        <f>IF($F794="","",IF($B794&gt;=SUMIFS(Firm_Info!$F$2:$F$11,Firm_Info!$D$2:$D$11,$F794,Firm_Info!$C$2:$C$11,"Treated"),1,0))</f>
        <v>0</v>
      </c>
      <c r="H794" s="14">
        <f t="shared" si="25"/>
        <v>0</v>
      </c>
      <c r="I794" s="14">
        <f>IF($F794="","",MOD(ROW()-2,624)-INDEX(Parallel_Trends!$F$5:$F$14,MATCH($A794,Parallel_Trends!$A$5:$A$14,0)))</f>
        <v>-103</v>
      </c>
    </row>
    <row r="795" spans="1:9" x14ac:dyDescent="0.45">
      <c r="A795" t="s">
        <v>12</v>
      </c>
      <c r="B795" s="1">
        <f>Raw_Prices!H172</f>
        <v>45175</v>
      </c>
      <c r="C795" s="12">
        <f>Raw_Prices!L172</f>
        <v>135.36000000000001</v>
      </c>
      <c r="D795" s="13">
        <f t="shared" si="24"/>
        <v>-1.3914183725504459E-2</v>
      </c>
      <c r="E795" s="14">
        <f>IF(_xlfn.XLOOKUP($A795,Firm_Info!$A$2:$A$12,Firm_Info!$C$2:$C$12)="Treated",1,IF(_xlfn.XLOOKUP($A795,Firm_Info!$A$2:$A$12,Firm_Info!$C$2:$C$12)="Control",0,""))</f>
        <v>0</v>
      </c>
      <c r="F795" s="14">
        <f>IFERROR(_xlfn.XLOOKUP($A795,Firm_Info!$A$2:$A$11,Firm_Info!$D$2:$D$11),"")</f>
        <v>1</v>
      </c>
      <c r="G795" s="14">
        <f>IF($F795="","",IF($B795&gt;=SUMIFS(Firm_Info!$F$2:$F$11,Firm_Info!$D$2:$D$11,$F795,Firm_Info!$C$2:$C$11,"Treated"),1,0))</f>
        <v>0</v>
      </c>
      <c r="H795" s="14">
        <f t="shared" si="25"/>
        <v>0</v>
      </c>
      <c r="I795" s="14">
        <f>IF($F795="","",MOD(ROW()-2,624)-INDEX(Parallel_Trends!$F$5:$F$14,MATCH($A795,Parallel_Trends!$A$5:$A$14,0)))</f>
        <v>-102</v>
      </c>
    </row>
    <row r="796" spans="1:9" x14ac:dyDescent="0.45">
      <c r="A796" t="s">
        <v>12</v>
      </c>
      <c r="B796" s="1">
        <f>Raw_Prices!H173</f>
        <v>45176</v>
      </c>
      <c r="C796" s="12">
        <f>Raw_Prices!L173</f>
        <v>137.85</v>
      </c>
      <c r="D796" s="13">
        <f t="shared" si="24"/>
        <v>1.8395390070921946E-2</v>
      </c>
      <c r="E796" s="14">
        <f>IF(_xlfn.XLOOKUP($A796,Firm_Info!$A$2:$A$12,Firm_Info!$C$2:$C$12)="Treated",1,IF(_xlfn.XLOOKUP($A796,Firm_Info!$A$2:$A$12,Firm_Info!$C$2:$C$12)="Control",0,""))</f>
        <v>0</v>
      </c>
      <c r="F796" s="14">
        <f>IFERROR(_xlfn.XLOOKUP($A796,Firm_Info!$A$2:$A$11,Firm_Info!$D$2:$D$11),"")</f>
        <v>1</v>
      </c>
      <c r="G796" s="14">
        <f>IF($F796="","",IF($B796&gt;=SUMIFS(Firm_Info!$F$2:$F$11,Firm_Info!$D$2:$D$11,$F796,Firm_Info!$C$2:$C$11,"Treated"),1,0))</f>
        <v>0</v>
      </c>
      <c r="H796" s="14">
        <f t="shared" si="25"/>
        <v>0</v>
      </c>
      <c r="I796" s="14">
        <f>IF($F796="","",MOD(ROW()-2,624)-INDEX(Parallel_Trends!$F$5:$F$14,MATCH($A796,Parallel_Trends!$A$5:$A$14,0)))</f>
        <v>-101</v>
      </c>
    </row>
    <row r="797" spans="1:9" x14ac:dyDescent="0.45">
      <c r="A797" t="s">
        <v>12</v>
      </c>
      <c r="B797" s="1">
        <f>Raw_Prices!H174</f>
        <v>45177</v>
      </c>
      <c r="C797" s="12">
        <f>Raw_Prices!L174</f>
        <v>138.22999999999999</v>
      </c>
      <c r="D797" s="13">
        <f t="shared" si="24"/>
        <v>2.7566195139643312E-3</v>
      </c>
      <c r="E797" s="14">
        <f>IF(_xlfn.XLOOKUP($A797,Firm_Info!$A$2:$A$12,Firm_Info!$C$2:$C$12)="Treated",1,IF(_xlfn.XLOOKUP($A797,Firm_Info!$A$2:$A$12,Firm_Info!$C$2:$C$12)="Control",0,""))</f>
        <v>0</v>
      </c>
      <c r="F797" s="14">
        <f>IFERROR(_xlfn.XLOOKUP($A797,Firm_Info!$A$2:$A$11,Firm_Info!$D$2:$D$11),"")</f>
        <v>1</v>
      </c>
      <c r="G797" s="14">
        <f>IF($F797="","",IF($B797&gt;=SUMIFS(Firm_Info!$F$2:$F$11,Firm_Info!$D$2:$D$11,$F797,Firm_Info!$C$2:$C$11,"Treated"),1,0))</f>
        <v>0</v>
      </c>
      <c r="H797" s="14">
        <f t="shared" si="25"/>
        <v>0</v>
      </c>
      <c r="I797" s="14">
        <f>IF($F797="","",MOD(ROW()-2,624)-INDEX(Parallel_Trends!$F$5:$F$14,MATCH($A797,Parallel_Trends!$A$5:$A$14,0)))</f>
        <v>-100</v>
      </c>
    </row>
    <row r="798" spans="1:9" x14ac:dyDescent="0.45">
      <c r="A798" t="s">
        <v>12</v>
      </c>
      <c r="B798" s="1">
        <f>Raw_Prices!H175</f>
        <v>45180</v>
      </c>
      <c r="C798" s="12">
        <f>Raw_Prices!L175</f>
        <v>143.1</v>
      </c>
      <c r="D798" s="13">
        <f t="shared" si="24"/>
        <v>3.5231136511611139E-2</v>
      </c>
      <c r="E798" s="14">
        <f>IF(_xlfn.XLOOKUP($A798,Firm_Info!$A$2:$A$12,Firm_Info!$C$2:$C$12)="Treated",1,IF(_xlfn.XLOOKUP($A798,Firm_Info!$A$2:$A$12,Firm_Info!$C$2:$C$12)="Control",0,""))</f>
        <v>0</v>
      </c>
      <c r="F798" s="14">
        <f>IFERROR(_xlfn.XLOOKUP($A798,Firm_Info!$A$2:$A$11,Firm_Info!$D$2:$D$11),"")</f>
        <v>1</v>
      </c>
      <c r="G798" s="14">
        <f>IF($F798="","",IF($B798&gt;=SUMIFS(Firm_Info!$F$2:$F$11,Firm_Info!$D$2:$D$11,$F798,Firm_Info!$C$2:$C$11,"Treated"),1,0))</f>
        <v>0</v>
      </c>
      <c r="H798" s="14">
        <f t="shared" si="25"/>
        <v>0</v>
      </c>
      <c r="I798" s="14">
        <f>IF($F798="","",MOD(ROW()-2,624)-INDEX(Parallel_Trends!$F$5:$F$14,MATCH($A798,Parallel_Trends!$A$5:$A$14,0)))</f>
        <v>-99</v>
      </c>
    </row>
    <row r="799" spans="1:9" x14ac:dyDescent="0.45">
      <c r="A799" t="s">
        <v>12</v>
      </c>
      <c r="B799" s="1">
        <f>Raw_Prices!H176</f>
        <v>45181</v>
      </c>
      <c r="C799" s="12">
        <f>Raw_Prices!L176</f>
        <v>141.22999999999999</v>
      </c>
      <c r="D799" s="13">
        <f t="shared" si="24"/>
        <v>-1.3067784765897983E-2</v>
      </c>
      <c r="E799" s="14">
        <f>IF(_xlfn.XLOOKUP($A799,Firm_Info!$A$2:$A$12,Firm_Info!$C$2:$C$12)="Treated",1,IF(_xlfn.XLOOKUP($A799,Firm_Info!$A$2:$A$12,Firm_Info!$C$2:$C$12)="Control",0,""))</f>
        <v>0</v>
      </c>
      <c r="F799" s="14">
        <f>IFERROR(_xlfn.XLOOKUP($A799,Firm_Info!$A$2:$A$11,Firm_Info!$D$2:$D$11),"")</f>
        <v>1</v>
      </c>
      <c r="G799" s="14">
        <f>IF($F799="","",IF($B799&gt;=SUMIFS(Firm_Info!$F$2:$F$11,Firm_Info!$D$2:$D$11,$F799,Firm_Info!$C$2:$C$11,"Treated"),1,0))</f>
        <v>0</v>
      </c>
      <c r="H799" s="14">
        <f t="shared" si="25"/>
        <v>0</v>
      </c>
      <c r="I799" s="14">
        <f>IF($F799="","",MOD(ROW()-2,624)-INDEX(Parallel_Trends!$F$5:$F$14,MATCH($A799,Parallel_Trends!$A$5:$A$14,0)))</f>
        <v>-98</v>
      </c>
    </row>
    <row r="800" spans="1:9" x14ac:dyDescent="0.45">
      <c r="A800" t="s">
        <v>12</v>
      </c>
      <c r="B800" s="1">
        <f>Raw_Prices!H177</f>
        <v>45182</v>
      </c>
      <c r="C800" s="12">
        <f>Raw_Prices!L177</f>
        <v>144.85</v>
      </c>
      <c r="D800" s="13">
        <f t="shared" si="24"/>
        <v>2.5631947886426421E-2</v>
      </c>
      <c r="E800" s="14">
        <f>IF(_xlfn.XLOOKUP($A800,Firm_Info!$A$2:$A$12,Firm_Info!$C$2:$C$12)="Treated",1,IF(_xlfn.XLOOKUP($A800,Firm_Info!$A$2:$A$12,Firm_Info!$C$2:$C$12)="Control",0,""))</f>
        <v>0</v>
      </c>
      <c r="F800" s="14">
        <f>IFERROR(_xlfn.XLOOKUP($A800,Firm_Info!$A$2:$A$11,Firm_Info!$D$2:$D$11),"")</f>
        <v>1</v>
      </c>
      <c r="G800" s="14">
        <f>IF($F800="","",IF($B800&gt;=SUMIFS(Firm_Info!$F$2:$F$11,Firm_Info!$D$2:$D$11,$F800,Firm_Info!$C$2:$C$11,"Treated"),1,0))</f>
        <v>0</v>
      </c>
      <c r="H800" s="14">
        <f t="shared" si="25"/>
        <v>0</v>
      </c>
      <c r="I800" s="14">
        <f>IF($F800="","",MOD(ROW()-2,624)-INDEX(Parallel_Trends!$F$5:$F$14,MATCH($A800,Parallel_Trends!$A$5:$A$14,0)))</f>
        <v>-97</v>
      </c>
    </row>
    <row r="801" spans="1:9" x14ac:dyDescent="0.45">
      <c r="A801" t="s">
        <v>12</v>
      </c>
      <c r="B801" s="1">
        <f>Raw_Prices!H178</f>
        <v>45183</v>
      </c>
      <c r="C801" s="12">
        <f>Raw_Prices!L178</f>
        <v>144.72</v>
      </c>
      <c r="D801" s="13">
        <f t="shared" si="24"/>
        <v>-8.9748015188118035E-4</v>
      </c>
      <c r="E801" s="14">
        <f>IF(_xlfn.XLOOKUP($A801,Firm_Info!$A$2:$A$12,Firm_Info!$C$2:$C$12)="Treated",1,IF(_xlfn.XLOOKUP($A801,Firm_Info!$A$2:$A$12,Firm_Info!$C$2:$C$12)="Control",0,""))</f>
        <v>0</v>
      </c>
      <c r="F801" s="14">
        <f>IFERROR(_xlfn.XLOOKUP($A801,Firm_Info!$A$2:$A$11,Firm_Info!$D$2:$D$11),"")</f>
        <v>1</v>
      </c>
      <c r="G801" s="14">
        <f>IF($F801="","",IF($B801&gt;=SUMIFS(Firm_Info!$F$2:$F$11,Firm_Info!$D$2:$D$11,$F801,Firm_Info!$C$2:$C$11,"Treated"),1,0))</f>
        <v>0</v>
      </c>
      <c r="H801" s="14">
        <f t="shared" si="25"/>
        <v>0</v>
      </c>
      <c r="I801" s="14">
        <f>IF($F801="","",MOD(ROW()-2,624)-INDEX(Parallel_Trends!$F$5:$F$14,MATCH($A801,Parallel_Trends!$A$5:$A$14,0)))</f>
        <v>-96</v>
      </c>
    </row>
    <row r="802" spans="1:9" x14ac:dyDescent="0.45">
      <c r="A802" t="s">
        <v>12</v>
      </c>
      <c r="B802" s="1">
        <f>Raw_Prices!H179</f>
        <v>45184</v>
      </c>
      <c r="C802" s="12">
        <f>Raw_Prices!L179</f>
        <v>140.38999999999999</v>
      </c>
      <c r="D802" s="13">
        <f t="shared" si="24"/>
        <v>-2.9919845218352781E-2</v>
      </c>
      <c r="E802" s="14">
        <f>IF(_xlfn.XLOOKUP($A802,Firm_Info!$A$2:$A$12,Firm_Info!$C$2:$C$12)="Treated",1,IF(_xlfn.XLOOKUP($A802,Firm_Info!$A$2:$A$12,Firm_Info!$C$2:$C$12)="Control",0,""))</f>
        <v>0</v>
      </c>
      <c r="F802" s="14">
        <f>IFERROR(_xlfn.XLOOKUP($A802,Firm_Info!$A$2:$A$11,Firm_Info!$D$2:$D$11),"")</f>
        <v>1</v>
      </c>
      <c r="G802" s="14">
        <f>IF($F802="","",IF($B802&gt;=SUMIFS(Firm_Info!$F$2:$F$11,Firm_Info!$D$2:$D$11,$F802,Firm_Info!$C$2:$C$11,"Treated"),1,0))</f>
        <v>0</v>
      </c>
      <c r="H802" s="14">
        <f t="shared" si="25"/>
        <v>0</v>
      </c>
      <c r="I802" s="14">
        <f>IF($F802="","",MOD(ROW()-2,624)-INDEX(Parallel_Trends!$F$5:$F$14,MATCH($A802,Parallel_Trends!$A$5:$A$14,0)))</f>
        <v>-95</v>
      </c>
    </row>
    <row r="803" spans="1:9" x14ac:dyDescent="0.45">
      <c r="A803" t="s">
        <v>12</v>
      </c>
      <c r="B803" s="1">
        <f>Raw_Prices!H180</f>
        <v>45187</v>
      </c>
      <c r="C803" s="12">
        <f>Raw_Prices!L180</f>
        <v>139.97999999999999</v>
      </c>
      <c r="D803" s="13">
        <f t="shared" si="24"/>
        <v>-2.9204359284848991E-3</v>
      </c>
      <c r="E803" s="14">
        <f>IF(_xlfn.XLOOKUP($A803,Firm_Info!$A$2:$A$12,Firm_Info!$C$2:$C$12)="Treated",1,IF(_xlfn.XLOOKUP($A803,Firm_Info!$A$2:$A$12,Firm_Info!$C$2:$C$12)="Control",0,""))</f>
        <v>0</v>
      </c>
      <c r="F803" s="14">
        <f>IFERROR(_xlfn.XLOOKUP($A803,Firm_Info!$A$2:$A$11,Firm_Info!$D$2:$D$11),"")</f>
        <v>1</v>
      </c>
      <c r="G803" s="14">
        <f>IF($F803="","",IF($B803&gt;=SUMIFS(Firm_Info!$F$2:$F$11,Firm_Info!$D$2:$D$11,$F803,Firm_Info!$C$2:$C$11,"Treated"),1,0))</f>
        <v>0</v>
      </c>
      <c r="H803" s="14">
        <f t="shared" si="25"/>
        <v>0</v>
      </c>
      <c r="I803" s="14">
        <f>IF($F803="","",MOD(ROW()-2,624)-INDEX(Parallel_Trends!$F$5:$F$14,MATCH($A803,Parallel_Trends!$A$5:$A$14,0)))</f>
        <v>-94</v>
      </c>
    </row>
    <row r="804" spans="1:9" x14ac:dyDescent="0.45">
      <c r="A804" t="s">
        <v>12</v>
      </c>
      <c r="B804" s="1">
        <f>Raw_Prices!H181</f>
        <v>45188</v>
      </c>
      <c r="C804" s="12">
        <f>Raw_Prices!L181</f>
        <v>137.63</v>
      </c>
      <c r="D804" s="13">
        <f t="shared" si="24"/>
        <v>-1.6788112587512449E-2</v>
      </c>
      <c r="E804" s="14">
        <f>IF(_xlfn.XLOOKUP($A804,Firm_Info!$A$2:$A$12,Firm_Info!$C$2:$C$12)="Treated",1,IF(_xlfn.XLOOKUP($A804,Firm_Info!$A$2:$A$12,Firm_Info!$C$2:$C$12)="Control",0,""))</f>
        <v>0</v>
      </c>
      <c r="F804" s="14">
        <f>IFERROR(_xlfn.XLOOKUP($A804,Firm_Info!$A$2:$A$11,Firm_Info!$D$2:$D$11),"")</f>
        <v>1</v>
      </c>
      <c r="G804" s="14">
        <f>IF($F804="","",IF($B804&gt;=SUMIFS(Firm_Info!$F$2:$F$11,Firm_Info!$D$2:$D$11,$F804,Firm_Info!$C$2:$C$11,"Treated"),1,0))</f>
        <v>0</v>
      </c>
      <c r="H804" s="14">
        <f t="shared" si="25"/>
        <v>0</v>
      </c>
      <c r="I804" s="14">
        <f>IF($F804="","",MOD(ROW()-2,624)-INDEX(Parallel_Trends!$F$5:$F$14,MATCH($A804,Parallel_Trends!$A$5:$A$14,0)))</f>
        <v>-93</v>
      </c>
    </row>
    <row r="805" spans="1:9" x14ac:dyDescent="0.45">
      <c r="A805" t="s">
        <v>12</v>
      </c>
      <c r="B805" s="1">
        <f>Raw_Prices!H182</f>
        <v>45189</v>
      </c>
      <c r="C805" s="12">
        <f>Raw_Prices!L182</f>
        <v>135.29</v>
      </c>
      <c r="D805" s="13">
        <f t="shared" si="24"/>
        <v>-1.7002107098743058E-2</v>
      </c>
      <c r="E805" s="14">
        <f>IF(_xlfn.XLOOKUP($A805,Firm_Info!$A$2:$A$12,Firm_Info!$C$2:$C$12)="Treated",1,IF(_xlfn.XLOOKUP($A805,Firm_Info!$A$2:$A$12,Firm_Info!$C$2:$C$12)="Control",0,""))</f>
        <v>0</v>
      </c>
      <c r="F805" s="14">
        <f>IFERROR(_xlfn.XLOOKUP($A805,Firm_Info!$A$2:$A$11,Firm_Info!$D$2:$D$11),"")</f>
        <v>1</v>
      </c>
      <c r="G805" s="14">
        <f>IF($F805="","",IF($B805&gt;=SUMIFS(Firm_Info!$F$2:$F$11,Firm_Info!$D$2:$D$11,$F805,Firm_Info!$C$2:$C$11,"Treated"),1,0))</f>
        <v>0</v>
      </c>
      <c r="H805" s="14">
        <f t="shared" si="25"/>
        <v>0</v>
      </c>
      <c r="I805" s="14">
        <f>IF($F805="","",MOD(ROW()-2,624)-INDEX(Parallel_Trends!$F$5:$F$14,MATCH($A805,Parallel_Trends!$A$5:$A$14,0)))</f>
        <v>-92</v>
      </c>
    </row>
    <row r="806" spans="1:9" x14ac:dyDescent="0.45">
      <c r="A806" t="s">
        <v>12</v>
      </c>
      <c r="B806" s="1">
        <f>Raw_Prices!H183</f>
        <v>45190</v>
      </c>
      <c r="C806" s="12">
        <f>Raw_Prices!L183</f>
        <v>129.33000000000001</v>
      </c>
      <c r="D806" s="13">
        <f t="shared" si="24"/>
        <v>-4.4053514672185545E-2</v>
      </c>
      <c r="E806" s="14">
        <f>IF(_xlfn.XLOOKUP($A806,Firm_Info!$A$2:$A$12,Firm_Info!$C$2:$C$12)="Treated",1,IF(_xlfn.XLOOKUP($A806,Firm_Info!$A$2:$A$12,Firm_Info!$C$2:$C$12)="Control",0,""))</f>
        <v>0</v>
      </c>
      <c r="F806" s="14">
        <f>IFERROR(_xlfn.XLOOKUP($A806,Firm_Info!$A$2:$A$11,Firm_Info!$D$2:$D$11),"")</f>
        <v>1</v>
      </c>
      <c r="G806" s="14">
        <f>IF($F806="","",IF($B806&gt;=SUMIFS(Firm_Info!$F$2:$F$11,Firm_Info!$D$2:$D$11,$F806,Firm_Info!$C$2:$C$11,"Treated"),1,0))</f>
        <v>0</v>
      </c>
      <c r="H806" s="14">
        <f t="shared" si="25"/>
        <v>0</v>
      </c>
      <c r="I806" s="14">
        <f>IF($F806="","",MOD(ROW()-2,624)-INDEX(Parallel_Trends!$F$5:$F$14,MATCH($A806,Parallel_Trends!$A$5:$A$14,0)))</f>
        <v>-91</v>
      </c>
    </row>
    <row r="807" spans="1:9" x14ac:dyDescent="0.45">
      <c r="A807" t="s">
        <v>12</v>
      </c>
      <c r="B807" s="1">
        <f>Raw_Prices!H184</f>
        <v>45191</v>
      </c>
      <c r="C807" s="12">
        <f>Raw_Prices!L184</f>
        <v>129.12</v>
      </c>
      <c r="D807" s="13">
        <f t="shared" si="24"/>
        <v>-1.6237531895152424E-3</v>
      </c>
      <c r="E807" s="14">
        <f>IF(_xlfn.XLOOKUP($A807,Firm_Info!$A$2:$A$12,Firm_Info!$C$2:$C$12)="Treated",1,IF(_xlfn.XLOOKUP($A807,Firm_Info!$A$2:$A$12,Firm_Info!$C$2:$C$12)="Control",0,""))</f>
        <v>0</v>
      </c>
      <c r="F807" s="14">
        <f>IFERROR(_xlfn.XLOOKUP($A807,Firm_Info!$A$2:$A$11,Firm_Info!$D$2:$D$11),"")</f>
        <v>1</v>
      </c>
      <c r="G807" s="14">
        <f>IF($F807="","",IF($B807&gt;=SUMIFS(Firm_Info!$F$2:$F$11,Firm_Info!$D$2:$D$11,$F807,Firm_Info!$C$2:$C$11,"Treated"),1,0))</f>
        <v>0</v>
      </c>
      <c r="H807" s="14">
        <f t="shared" si="25"/>
        <v>0</v>
      </c>
      <c r="I807" s="14">
        <f>IF($F807="","",MOD(ROW()-2,624)-INDEX(Parallel_Trends!$F$5:$F$14,MATCH($A807,Parallel_Trends!$A$5:$A$14,0)))</f>
        <v>-90</v>
      </c>
    </row>
    <row r="808" spans="1:9" x14ac:dyDescent="0.45">
      <c r="A808" t="s">
        <v>12</v>
      </c>
      <c r="B808" s="1">
        <f>Raw_Prices!H185</f>
        <v>45194</v>
      </c>
      <c r="C808" s="12">
        <f>Raw_Prices!L185</f>
        <v>131.27000000000001</v>
      </c>
      <c r="D808" s="13">
        <f t="shared" si="24"/>
        <v>1.6651177199504374E-2</v>
      </c>
      <c r="E808" s="14">
        <f>IF(_xlfn.XLOOKUP($A808,Firm_Info!$A$2:$A$12,Firm_Info!$C$2:$C$12)="Treated",1,IF(_xlfn.XLOOKUP($A808,Firm_Info!$A$2:$A$12,Firm_Info!$C$2:$C$12)="Control",0,""))</f>
        <v>0</v>
      </c>
      <c r="F808" s="14">
        <f>IFERROR(_xlfn.XLOOKUP($A808,Firm_Info!$A$2:$A$11,Firm_Info!$D$2:$D$11),"")</f>
        <v>1</v>
      </c>
      <c r="G808" s="14">
        <f>IF($F808="","",IF($B808&gt;=SUMIFS(Firm_Info!$F$2:$F$11,Firm_Info!$D$2:$D$11,$F808,Firm_Info!$C$2:$C$11,"Treated"),1,0))</f>
        <v>0</v>
      </c>
      <c r="H808" s="14">
        <f t="shared" si="25"/>
        <v>0</v>
      </c>
      <c r="I808" s="14">
        <f>IF($F808="","",MOD(ROW()-2,624)-INDEX(Parallel_Trends!$F$5:$F$14,MATCH($A808,Parallel_Trends!$A$5:$A$14,0)))</f>
        <v>-89</v>
      </c>
    </row>
    <row r="809" spans="1:9" x14ac:dyDescent="0.45">
      <c r="A809" t="s">
        <v>12</v>
      </c>
      <c r="B809" s="1">
        <f>Raw_Prices!H186</f>
        <v>45195</v>
      </c>
      <c r="C809" s="12">
        <f>Raw_Prices!L186</f>
        <v>125.98</v>
      </c>
      <c r="D809" s="13">
        <f t="shared" si="24"/>
        <v>-4.0298621162489612E-2</v>
      </c>
      <c r="E809" s="14">
        <f>IF(_xlfn.XLOOKUP($A809,Firm_Info!$A$2:$A$12,Firm_Info!$C$2:$C$12)="Treated",1,IF(_xlfn.XLOOKUP($A809,Firm_Info!$A$2:$A$12,Firm_Info!$C$2:$C$12)="Control",0,""))</f>
        <v>0</v>
      </c>
      <c r="F809" s="14">
        <f>IFERROR(_xlfn.XLOOKUP($A809,Firm_Info!$A$2:$A$11,Firm_Info!$D$2:$D$11),"")</f>
        <v>1</v>
      </c>
      <c r="G809" s="14">
        <f>IF($F809="","",IF($B809&gt;=SUMIFS(Firm_Info!$F$2:$F$11,Firm_Info!$D$2:$D$11,$F809,Firm_Info!$C$2:$C$11,"Treated"),1,0))</f>
        <v>0</v>
      </c>
      <c r="H809" s="14">
        <f t="shared" si="25"/>
        <v>0</v>
      </c>
      <c r="I809" s="14">
        <f>IF($F809="","",MOD(ROW()-2,624)-INDEX(Parallel_Trends!$F$5:$F$14,MATCH($A809,Parallel_Trends!$A$5:$A$14,0)))</f>
        <v>-88</v>
      </c>
    </row>
    <row r="810" spans="1:9" x14ac:dyDescent="0.45">
      <c r="A810" t="s">
        <v>12</v>
      </c>
      <c r="B810" s="1">
        <f>Raw_Prices!H187</f>
        <v>45196</v>
      </c>
      <c r="C810" s="12">
        <f>Raw_Prices!L187</f>
        <v>125.98</v>
      </c>
      <c r="D810" s="13">
        <f t="shared" si="24"/>
        <v>0</v>
      </c>
      <c r="E810" s="14">
        <f>IF(_xlfn.XLOOKUP($A810,Firm_Info!$A$2:$A$12,Firm_Info!$C$2:$C$12)="Treated",1,IF(_xlfn.XLOOKUP($A810,Firm_Info!$A$2:$A$12,Firm_Info!$C$2:$C$12)="Control",0,""))</f>
        <v>0</v>
      </c>
      <c r="F810" s="14">
        <f>IFERROR(_xlfn.XLOOKUP($A810,Firm_Info!$A$2:$A$11,Firm_Info!$D$2:$D$11),"")</f>
        <v>1</v>
      </c>
      <c r="G810" s="14">
        <f>IF($F810="","",IF($B810&gt;=SUMIFS(Firm_Info!$F$2:$F$11,Firm_Info!$D$2:$D$11,$F810,Firm_Info!$C$2:$C$11,"Treated"),1,0))</f>
        <v>0</v>
      </c>
      <c r="H810" s="14">
        <f t="shared" si="25"/>
        <v>0</v>
      </c>
      <c r="I810" s="14">
        <f>IF($F810="","",MOD(ROW()-2,624)-INDEX(Parallel_Trends!$F$5:$F$14,MATCH($A810,Parallel_Trends!$A$5:$A$14,0)))</f>
        <v>-87</v>
      </c>
    </row>
    <row r="811" spans="1:9" x14ac:dyDescent="0.45">
      <c r="A811" t="s">
        <v>12</v>
      </c>
      <c r="B811" s="1">
        <f>Raw_Prices!H188</f>
        <v>45197</v>
      </c>
      <c r="C811" s="12">
        <f>Raw_Prices!L188</f>
        <v>125.98</v>
      </c>
      <c r="D811" s="13">
        <f t="shared" si="24"/>
        <v>0</v>
      </c>
      <c r="E811" s="14">
        <f>IF(_xlfn.XLOOKUP($A811,Firm_Info!$A$2:$A$12,Firm_Info!$C$2:$C$12)="Treated",1,IF(_xlfn.XLOOKUP($A811,Firm_Info!$A$2:$A$12,Firm_Info!$C$2:$C$12)="Control",0,""))</f>
        <v>0</v>
      </c>
      <c r="F811" s="14">
        <f>IFERROR(_xlfn.XLOOKUP($A811,Firm_Info!$A$2:$A$11,Firm_Info!$D$2:$D$11),"")</f>
        <v>1</v>
      </c>
      <c r="G811" s="14">
        <f>IF($F811="","",IF($B811&gt;=SUMIFS(Firm_Info!$F$2:$F$11,Firm_Info!$D$2:$D$11,$F811,Firm_Info!$C$2:$C$11,"Treated"),1,0))</f>
        <v>0</v>
      </c>
      <c r="H811" s="14">
        <f t="shared" si="25"/>
        <v>0</v>
      </c>
      <c r="I811" s="14">
        <f>IF($F811="","",MOD(ROW()-2,624)-INDEX(Parallel_Trends!$F$5:$F$14,MATCH($A811,Parallel_Trends!$A$5:$A$14,0)))</f>
        <v>-86</v>
      </c>
    </row>
    <row r="812" spans="1:9" x14ac:dyDescent="0.45">
      <c r="A812" t="s">
        <v>12</v>
      </c>
      <c r="B812" s="1">
        <f>Raw_Prices!H189</f>
        <v>45198</v>
      </c>
      <c r="C812" s="12">
        <f>Raw_Prices!L189</f>
        <v>127.12</v>
      </c>
      <c r="D812" s="13">
        <f t="shared" si="24"/>
        <v>9.0490554056199546E-3</v>
      </c>
      <c r="E812" s="14">
        <f>IF(_xlfn.XLOOKUP($A812,Firm_Info!$A$2:$A$12,Firm_Info!$C$2:$C$12)="Treated",1,IF(_xlfn.XLOOKUP($A812,Firm_Info!$A$2:$A$12,Firm_Info!$C$2:$C$12)="Control",0,""))</f>
        <v>0</v>
      </c>
      <c r="F812" s="14">
        <f>IFERROR(_xlfn.XLOOKUP($A812,Firm_Info!$A$2:$A$11,Firm_Info!$D$2:$D$11),"")</f>
        <v>1</v>
      </c>
      <c r="G812" s="14">
        <f>IF($F812="","",IF($B812&gt;=SUMIFS(Firm_Info!$F$2:$F$11,Firm_Info!$D$2:$D$11,$F812,Firm_Info!$C$2:$C$11,"Treated"),1,0))</f>
        <v>0</v>
      </c>
      <c r="H812" s="14">
        <f t="shared" si="25"/>
        <v>0</v>
      </c>
      <c r="I812" s="14">
        <f>IF($F812="","",MOD(ROW()-2,624)-INDEX(Parallel_Trends!$F$5:$F$14,MATCH($A812,Parallel_Trends!$A$5:$A$14,0)))</f>
        <v>-85</v>
      </c>
    </row>
    <row r="813" spans="1:9" x14ac:dyDescent="0.45">
      <c r="A813" t="s">
        <v>12</v>
      </c>
      <c r="B813" s="1">
        <f>Raw_Prices!H190</f>
        <v>45201</v>
      </c>
      <c r="C813" s="12">
        <f>Raw_Prices!L190</f>
        <v>129.46</v>
      </c>
      <c r="D813" s="13">
        <f t="shared" si="24"/>
        <v>1.8407803650094534E-2</v>
      </c>
      <c r="E813" s="14">
        <f>IF(_xlfn.XLOOKUP($A813,Firm_Info!$A$2:$A$12,Firm_Info!$C$2:$C$12)="Treated",1,IF(_xlfn.XLOOKUP($A813,Firm_Info!$A$2:$A$12,Firm_Info!$C$2:$C$12)="Control",0,""))</f>
        <v>0</v>
      </c>
      <c r="F813" s="14">
        <f>IFERROR(_xlfn.XLOOKUP($A813,Firm_Info!$A$2:$A$11,Firm_Info!$D$2:$D$11),"")</f>
        <v>1</v>
      </c>
      <c r="G813" s="14">
        <f>IF($F813="","",IF($B813&gt;=SUMIFS(Firm_Info!$F$2:$F$11,Firm_Info!$D$2:$D$11,$F813,Firm_Info!$C$2:$C$11,"Treated"),1,0))</f>
        <v>0</v>
      </c>
      <c r="H813" s="14">
        <f t="shared" si="25"/>
        <v>0</v>
      </c>
      <c r="I813" s="14">
        <f>IF($F813="","",MOD(ROW()-2,624)-INDEX(Parallel_Trends!$F$5:$F$14,MATCH($A813,Parallel_Trends!$A$5:$A$14,0)))</f>
        <v>-84</v>
      </c>
    </row>
    <row r="814" spans="1:9" x14ac:dyDescent="0.45">
      <c r="A814" t="s">
        <v>12</v>
      </c>
      <c r="B814" s="1">
        <f>Raw_Prices!H191</f>
        <v>45202</v>
      </c>
      <c r="C814" s="12">
        <f>Raw_Prices!L191</f>
        <v>124.72</v>
      </c>
      <c r="D814" s="13">
        <f t="shared" si="24"/>
        <v>-3.661362583037242E-2</v>
      </c>
      <c r="E814" s="14">
        <f>IF(_xlfn.XLOOKUP($A814,Firm_Info!$A$2:$A$12,Firm_Info!$C$2:$C$12)="Treated",1,IF(_xlfn.XLOOKUP($A814,Firm_Info!$A$2:$A$12,Firm_Info!$C$2:$C$12)="Control",0,""))</f>
        <v>0</v>
      </c>
      <c r="F814" s="14">
        <f>IFERROR(_xlfn.XLOOKUP($A814,Firm_Info!$A$2:$A$11,Firm_Info!$D$2:$D$11),"")</f>
        <v>1</v>
      </c>
      <c r="G814" s="14">
        <f>IF($F814="","",IF($B814&gt;=SUMIFS(Firm_Info!$F$2:$F$11,Firm_Info!$D$2:$D$11,$F814,Firm_Info!$C$2:$C$11,"Treated"),1,0))</f>
        <v>0</v>
      </c>
      <c r="H814" s="14">
        <f t="shared" si="25"/>
        <v>0</v>
      </c>
      <c r="I814" s="14">
        <f>IF($F814="","",MOD(ROW()-2,624)-INDEX(Parallel_Trends!$F$5:$F$14,MATCH($A814,Parallel_Trends!$A$5:$A$14,0)))</f>
        <v>-83</v>
      </c>
    </row>
    <row r="815" spans="1:9" x14ac:dyDescent="0.45">
      <c r="A815" t="s">
        <v>12</v>
      </c>
      <c r="B815" s="1">
        <f>Raw_Prices!H192</f>
        <v>45203</v>
      </c>
      <c r="C815" s="12">
        <f>Raw_Prices!L192</f>
        <v>127</v>
      </c>
      <c r="D815" s="13">
        <f t="shared" si="24"/>
        <v>1.8280949326491269E-2</v>
      </c>
      <c r="E815" s="14">
        <f>IF(_xlfn.XLOOKUP($A815,Firm_Info!$A$2:$A$12,Firm_Info!$C$2:$C$12)="Treated",1,IF(_xlfn.XLOOKUP($A815,Firm_Info!$A$2:$A$12,Firm_Info!$C$2:$C$12)="Control",0,""))</f>
        <v>0</v>
      </c>
      <c r="F815" s="14">
        <f>IFERROR(_xlfn.XLOOKUP($A815,Firm_Info!$A$2:$A$11,Firm_Info!$D$2:$D$11),"")</f>
        <v>1</v>
      </c>
      <c r="G815" s="14">
        <f>IF($F815="","",IF($B815&gt;=SUMIFS(Firm_Info!$F$2:$F$11,Firm_Info!$D$2:$D$11,$F815,Firm_Info!$C$2:$C$11,"Treated"),1,0))</f>
        <v>0</v>
      </c>
      <c r="H815" s="14">
        <f t="shared" si="25"/>
        <v>0</v>
      </c>
      <c r="I815" s="14">
        <f>IF($F815="","",MOD(ROW()-2,624)-INDEX(Parallel_Trends!$F$5:$F$14,MATCH($A815,Parallel_Trends!$A$5:$A$14,0)))</f>
        <v>-82</v>
      </c>
    </row>
    <row r="816" spans="1:9" x14ac:dyDescent="0.45">
      <c r="A816" t="s">
        <v>12</v>
      </c>
      <c r="B816" s="1">
        <f>Raw_Prices!H193</f>
        <v>45204</v>
      </c>
      <c r="C816" s="12">
        <f>Raw_Prices!L193</f>
        <v>125.96</v>
      </c>
      <c r="D816" s="13">
        <f t="shared" si="24"/>
        <v>-8.1889763779527946E-3</v>
      </c>
      <c r="E816" s="14">
        <f>IF(_xlfn.XLOOKUP($A816,Firm_Info!$A$2:$A$12,Firm_Info!$C$2:$C$12)="Treated",1,IF(_xlfn.XLOOKUP($A816,Firm_Info!$A$2:$A$12,Firm_Info!$C$2:$C$12)="Control",0,""))</f>
        <v>0</v>
      </c>
      <c r="F816" s="14">
        <f>IFERROR(_xlfn.XLOOKUP($A816,Firm_Info!$A$2:$A$11,Firm_Info!$D$2:$D$11),"")</f>
        <v>1</v>
      </c>
      <c r="G816" s="14">
        <f>IF($F816="","",IF($B816&gt;=SUMIFS(Firm_Info!$F$2:$F$11,Firm_Info!$D$2:$D$11,$F816,Firm_Info!$C$2:$C$11,"Treated"),1,0))</f>
        <v>0</v>
      </c>
      <c r="H816" s="14">
        <f t="shared" si="25"/>
        <v>0</v>
      </c>
      <c r="I816" s="14">
        <f>IF($F816="","",MOD(ROW()-2,624)-INDEX(Parallel_Trends!$F$5:$F$14,MATCH($A816,Parallel_Trends!$A$5:$A$14,0)))</f>
        <v>-81</v>
      </c>
    </row>
    <row r="817" spans="1:9" x14ac:dyDescent="0.45">
      <c r="A817" t="s">
        <v>12</v>
      </c>
      <c r="B817" s="1">
        <f>Raw_Prices!H194</f>
        <v>45205</v>
      </c>
      <c r="C817" s="12">
        <f>Raw_Prices!L194</f>
        <v>127.96</v>
      </c>
      <c r="D817" s="13">
        <f t="shared" si="24"/>
        <v>1.5878056525881146E-2</v>
      </c>
      <c r="E817" s="14">
        <f>IF(_xlfn.XLOOKUP($A817,Firm_Info!$A$2:$A$12,Firm_Info!$C$2:$C$12)="Treated",1,IF(_xlfn.XLOOKUP($A817,Firm_Info!$A$2:$A$12,Firm_Info!$C$2:$C$12)="Control",0,""))</f>
        <v>0</v>
      </c>
      <c r="F817" s="14">
        <f>IFERROR(_xlfn.XLOOKUP($A817,Firm_Info!$A$2:$A$11,Firm_Info!$D$2:$D$11),"")</f>
        <v>1</v>
      </c>
      <c r="G817" s="14">
        <f>IF($F817="","",IF($B817&gt;=SUMIFS(Firm_Info!$F$2:$F$11,Firm_Info!$D$2:$D$11,$F817,Firm_Info!$C$2:$C$11,"Treated"),1,0))</f>
        <v>0</v>
      </c>
      <c r="H817" s="14">
        <f t="shared" si="25"/>
        <v>0</v>
      </c>
      <c r="I817" s="14">
        <f>IF($F817="","",MOD(ROW()-2,624)-INDEX(Parallel_Trends!$F$5:$F$14,MATCH($A817,Parallel_Trends!$A$5:$A$14,0)))</f>
        <v>-80</v>
      </c>
    </row>
    <row r="818" spans="1:9" x14ac:dyDescent="0.45">
      <c r="A818" t="s">
        <v>12</v>
      </c>
      <c r="B818" s="1">
        <f>Raw_Prices!H195</f>
        <v>45208</v>
      </c>
      <c r="C818" s="12">
        <f>Raw_Prices!L195</f>
        <v>128.26</v>
      </c>
      <c r="D818" s="13">
        <f t="shared" si="24"/>
        <v>2.3444826508283167E-3</v>
      </c>
      <c r="E818" s="14">
        <f>IF(_xlfn.XLOOKUP($A818,Firm_Info!$A$2:$A$12,Firm_Info!$C$2:$C$12)="Treated",1,IF(_xlfn.XLOOKUP($A818,Firm_Info!$A$2:$A$12,Firm_Info!$C$2:$C$12)="Control",0,""))</f>
        <v>0</v>
      </c>
      <c r="F818" s="14">
        <f>IFERROR(_xlfn.XLOOKUP($A818,Firm_Info!$A$2:$A$11,Firm_Info!$D$2:$D$11),"")</f>
        <v>1</v>
      </c>
      <c r="G818" s="14">
        <f>IF($F818="","",IF($B818&gt;=SUMIFS(Firm_Info!$F$2:$F$11,Firm_Info!$D$2:$D$11,$F818,Firm_Info!$C$2:$C$11,"Treated"),1,0))</f>
        <v>0</v>
      </c>
      <c r="H818" s="14">
        <f t="shared" si="25"/>
        <v>0</v>
      </c>
      <c r="I818" s="14">
        <f>IF($F818="","",MOD(ROW()-2,624)-INDEX(Parallel_Trends!$F$5:$F$14,MATCH($A818,Parallel_Trends!$A$5:$A$14,0)))</f>
        <v>-79</v>
      </c>
    </row>
    <row r="819" spans="1:9" x14ac:dyDescent="0.45">
      <c r="A819" t="s">
        <v>12</v>
      </c>
      <c r="B819" s="1">
        <f>Raw_Prices!H196</f>
        <v>45209</v>
      </c>
      <c r="C819" s="12">
        <f>Raw_Prices!L196</f>
        <v>129.47999999999999</v>
      </c>
      <c r="D819" s="13">
        <f t="shared" si="24"/>
        <v>9.511928894433197E-3</v>
      </c>
      <c r="E819" s="14">
        <f>IF(_xlfn.XLOOKUP($A819,Firm_Info!$A$2:$A$12,Firm_Info!$C$2:$C$12)="Treated",1,IF(_xlfn.XLOOKUP($A819,Firm_Info!$A$2:$A$12,Firm_Info!$C$2:$C$12)="Control",0,""))</f>
        <v>0</v>
      </c>
      <c r="F819" s="14">
        <f>IFERROR(_xlfn.XLOOKUP($A819,Firm_Info!$A$2:$A$11,Firm_Info!$D$2:$D$11),"")</f>
        <v>1</v>
      </c>
      <c r="G819" s="14">
        <f>IF($F819="","",IF($B819&gt;=SUMIFS(Firm_Info!$F$2:$F$11,Firm_Info!$D$2:$D$11,$F819,Firm_Info!$C$2:$C$11,"Treated"),1,0))</f>
        <v>0</v>
      </c>
      <c r="H819" s="14">
        <f t="shared" si="25"/>
        <v>0</v>
      </c>
      <c r="I819" s="14">
        <f>IF($F819="","",MOD(ROW()-2,624)-INDEX(Parallel_Trends!$F$5:$F$14,MATCH($A819,Parallel_Trends!$A$5:$A$14,0)))</f>
        <v>-78</v>
      </c>
    </row>
    <row r="820" spans="1:9" x14ac:dyDescent="0.45">
      <c r="A820" t="s">
        <v>12</v>
      </c>
      <c r="B820" s="1">
        <f>Raw_Prices!H197</f>
        <v>45210</v>
      </c>
      <c r="C820" s="12">
        <f>Raw_Prices!L197</f>
        <v>131.83000000000001</v>
      </c>
      <c r="D820" s="13">
        <f t="shared" ref="D820:D883" si="26">C820/C819-1</f>
        <v>1.8149521161569426E-2</v>
      </c>
      <c r="E820" s="14">
        <f>IF(_xlfn.XLOOKUP($A820,Firm_Info!$A$2:$A$12,Firm_Info!$C$2:$C$12)="Treated",1,IF(_xlfn.XLOOKUP($A820,Firm_Info!$A$2:$A$12,Firm_Info!$C$2:$C$12)="Control",0,""))</f>
        <v>0</v>
      </c>
      <c r="F820" s="14">
        <f>IFERROR(_xlfn.XLOOKUP($A820,Firm_Info!$A$2:$A$11,Firm_Info!$D$2:$D$11),"")</f>
        <v>1</v>
      </c>
      <c r="G820" s="14">
        <f>IF($F820="","",IF($B820&gt;=SUMIFS(Firm_Info!$F$2:$F$11,Firm_Info!$D$2:$D$11,$F820,Firm_Info!$C$2:$C$11,"Treated"),1,0))</f>
        <v>0</v>
      </c>
      <c r="H820" s="14">
        <f t="shared" ref="H820:H883" si="27">IF($F820="","",$E820*$G820)</f>
        <v>0</v>
      </c>
      <c r="I820" s="14">
        <f>IF($F820="","",MOD(ROW()-2,624)-INDEX(Parallel_Trends!$F$5:$F$14,MATCH($A820,Parallel_Trends!$A$5:$A$14,0)))</f>
        <v>-77</v>
      </c>
    </row>
    <row r="821" spans="1:9" x14ac:dyDescent="0.45">
      <c r="A821" t="s">
        <v>12</v>
      </c>
      <c r="B821" s="1">
        <f>Raw_Prices!H198</f>
        <v>45211</v>
      </c>
      <c r="C821" s="12">
        <f>Raw_Prices!L198</f>
        <v>132.33000000000001</v>
      </c>
      <c r="D821" s="13">
        <f t="shared" si="26"/>
        <v>3.7927634074186312E-3</v>
      </c>
      <c r="E821" s="14">
        <f>IF(_xlfn.XLOOKUP($A821,Firm_Info!$A$2:$A$12,Firm_Info!$C$2:$C$12)="Treated",1,IF(_xlfn.XLOOKUP($A821,Firm_Info!$A$2:$A$12,Firm_Info!$C$2:$C$12)="Control",0,""))</f>
        <v>0</v>
      </c>
      <c r="F821" s="14">
        <f>IFERROR(_xlfn.XLOOKUP($A821,Firm_Info!$A$2:$A$11,Firm_Info!$D$2:$D$11),"")</f>
        <v>1</v>
      </c>
      <c r="G821" s="14">
        <f>IF($F821="","",IF($B821&gt;=SUMIFS(Firm_Info!$F$2:$F$11,Firm_Info!$D$2:$D$11,$F821,Firm_Info!$C$2:$C$11,"Treated"),1,0))</f>
        <v>0</v>
      </c>
      <c r="H821" s="14">
        <f t="shared" si="27"/>
        <v>0</v>
      </c>
      <c r="I821" s="14">
        <f>IF($F821="","",MOD(ROW()-2,624)-INDEX(Parallel_Trends!$F$5:$F$14,MATCH($A821,Parallel_Trends!$A$5:$A$14,0)))</f>
        <v>-76</v>
      </c>
    </row>
    <row r="822" spans="1:9" x14ac:dyDescent="0.45">
      <c r="A822" t="s">
        <v>12</v>
      </c>
      <c r="B822" s="1">
        <f>Raw_Prices!H199</f>
        <v>45212</v>
      </c>
      <c r="C822" s="12">
        <f>Raw_Prices!L199</f>
        <v>129.79</v>
      </c>
      <c r="D822" s="13">
        <f t="shared" si="26"/>
        <v>-1.9194438147056792E-2</v>
      </c>
      <c r="E822" s="14">
        <f>IF(_xlfn.XLOOKUP($A822,Firm_Info!$A$2:$A$12,Firm_Info!$C$2:$C$12)="Treated",1,IF(_xlfn.XLOOKUP($A822,Firm_Info!$A$2:$A$12,Firm_Info!$C$2:$C$12)="Control",0,""))</f>
        <v>0</v>
      </c>
      <c r="F822" s="14">
        <f>IFERROR(_xlfn.XLOOKUP($A822,Firm_Info!$A$2:$A$11,Firm_Info!$D$2:$D$11),"")</f>
        <v>1</v>
      </c>
      <c r="G822" s="14">
        <f>IF($F822="","",IF($B822&gt;=SUMIFS(Firm_Info!$F$2:$F$11,Firm_Info!$D$2:$D$11,$F822,Firm_Info!$C$2:$C$11,"Treated"),1,0))</f>
        <v>0</v>
      </c>
      <c r="H822" s="14">
        <f t="shared" si="27"/>
        <v>0</v>
      </c>
      <c r="I822" s="14">
        <f>IF($F822="","",MOD(ROW()-2,624)-INDEX(Parallel_Trends!$F$5:$F$14,MATCH($A822,Parallel_Trends!$A$5:$A$14,0)))</f>
        <v>-75</v>
      </c>
    </row>
    <row r="823" spans="1:9" x14ac:dyDescent="0.45">
      <c r="A823" t="s">
        <v>12</v>
      </c>
      <c r="B823" s="1">
        <f>Raw_Prices!H200</f>
        <v>45215</v>
      </c>
      <c r="C823" s="12">
        <f>Raw_Prices!L200</f>
        <v>132.55000000000001</v>
      </c>
      <c r="D823" s="13">
        <f t="shared" si="26"/>
        <v>2.1265120579397667E-2</v>
      </c>
      <c r="E823" s="14">
        <f>IF(_xlfn.XLOOKUP($A823,Firm_Info!$A$2:$A$12,Firm_Info!$C$2:$C$12)="Treated",1,IF(_xlfn.XLOOKUP($A823,Firm_Info!$A$2:$A$12,Firm_Info!$C$2:$C$12)="Control",0,""))</f>
        <v>0</v>
      </c>
      <c r="F823" s="14">
        <f>IFERROR(_xlfn.XLOOKUP($A823,Firm_Info!$A$2:$A$11,Firm_Info!$D$2:$D$11),"")</f>
        <v>1</v>
      </c>
      <c r="G823" s="14">
        <f>IF($F823="","",IF($B823&gt;=SUMIFS(Firm_Info!$F$2:$F$11,Firm_Info!$D$2:$D$11,$F823,Firm_Info!$C$2:$C$11,"Treated"),1,0))</f>
        <v>0</v>
      </c>
      <c r="H823" s="14">
        <f t="shared" si="27"/>
        <v>0</v>
      </c>
      <c r="I823" s="14">
        <f>IF($F823="","",MOD(ROW()-2,624)-INDEX(Parallel_Trends!$F$5:$F$14,MATCH($A823,Parallel_Trends!$A$5:$A$14,0)))</f>
        <v>-74</v>
      </c>
    </row>
    <row r="824" spans="1:9" x14ac:dyDescent="0.45">
      <c r="A824" t="s">
        <v>12</v>
      </c>
      <c r="B824" s="1">
        <f>Raw_Prices!H201</f>
        <v>45216</v>
      </c>
      <c r="C824" s="12">
        <f>Raw_Prices!L201</f>
        <v>131.47</v>
      </c>
      <c r="D824" s="13">
        <f t="shared" si="26"/>
        <v>-8.1478687287817042E-3</v>
      </c>
      <c r="E824" s="14">
        <f>IF(_xlfn.XLOOKUP($A824,Firm_Info!$A$2:$A$12,Firm_Info!$C$2:$C$12)="Treated",1,IF(_xlfn.XLOOKUP($A824,Firm_Info!$A$2:$A$12,Firm_Info!$C$2:$C$12)="Control",0,""))</f>
        <v>0</v>
      </c>
      <c r="F824" s="14">
        <f>IFERROR(_xlfn.XLOOKUP($A824,Firm_Info!$A$2:$A$11,Firm_Info!$D$2:$D$11),"")</f>
        <v>1</v>
      </c>
      <c r="G824" s="14">
        <f>IF($F824="","",IF($B824&gt;=SUMIFS(Firm_Info!$F$2:$F$11,Firm_Info!$D$2:$D$11,$F824,Firm_Info!$C$2:$C$11,"Treated"),1,0))</f>
        <v>0</v>
      </c>
      <c r="H824" s="14">
        <f t="shared" si="27"/>
        <v>0</v>
      </c>
      <c r="I824" s="14">
        <f>IF($F824="","",MOD(ROW()-2,624)-INDEX(Parallel_Trends!$F$5:$F$14,MATCH($A824,Parallel_Trends!$A$5:$A$14,0)))</f>
        <v>-73</v>
      </c>
    </row>
    <row r="825" spans="1:9" x14ac:dyDescent="0.45">
      <c r="A825" t="s">
        <v>12</v>
      </c>
      <c r="B825" s="1">
        <f>Raw_Prices!H202</f>
        <v>45217</v>
      </c>
      <c r="C825" s="12">
        <f>Raw_Prices!L202</f>
        <v>128.13</v>
      </c>
      <c r="D825" s="13">
        <f t="shared" si="26"/>
        <v>-2.5405035369285844E-2</v>
      </c>
      <c r="E825" s="14">
        <f>IF(_xlfn.XLOOKUP($A825,Firm_Info!$A$2:$A$12,Firm_Info!$C$2:$C$12)="Treated",1,IF(_xlfn.XLOOKUP($A825,Firm_Info!$A$2:$A$12,Firm_Info!$C$2:$C$12)="Control",0,""))</f>
        <v>0</v>
      </c>
      <c r="F825" s="14">
        <f>IFERROR(_xlfn.XLOOKUP($A825,Firm_Info!$A$2:$A$11,Firm_Info!$D$2:$D$11),"")</f>
        <v>1</v>
      </c>
      <c r="G825" s="14">
        <f>IF($F825="","",IF($B825&gt;=SUMIFS(Firm_Info!$F$2:$F$11,Firm_Info!$D$2:$D$11,$F825,Firm_Info!$C$2:$C$11,"Treated"),1,0))</f>
        <v>0</v>
      </c>
      <c r="H825" s="14">
        <f t="shared" si="27"/>
        <v>0</v>
      </c>
      <c r="I825" s="14">
        <f>IF($F825="","",MOD(ROW()-2,624)-INDEX(Parallel_Trends!$F$5:$F$14,MATCH($A825,Parallel_Trends!$A$5:$A$14,0)))</f>
        <v>-72</v>
      </c>
    </row>
    <row r="826" spans="1:9" x14ac:dyDescent="0.45">
      <c r="A826" t="s">
        <v>12</v>
      </c>
      <c r="B826" s="1">
        <f>Raw_Prices!H203</f>
        <v>45218</v>
      </c>
      <c r="C826" s="12">
        <f>Raw_Prices!L203</f>
        <v>128.4</v>
      </c>
      <c r="D826" s="13">
        <f t="shared" si="26"/>
        <v>2.1072348396160567E-3</v>
      </c>
      <c r="E826" s="14">
        <f>IF(_xlfn.XLOOKUP($A826,Firm_Info!$A$2:$A$12,Firm_Info!$C$2:$C$12)="Treated",1,IF(_xlfn.XLOOKUP($A826,Firm_Info!$A$2:$A$12,Firm_Info!$C$2:$C$12)="Control",0,""))</f>
        <v>0</v>
      </c>
      <c r="F826" s="14">
        <f>IFERROR(_xlfn.XLOOKUP($A826,Firm_Info!$A$2:$A$11,Firm_Info!$D$2:$D$11),"")</f>
        <v>1</v>
      </c>
      <c r="G826" s="14">
        <f>IF($F826="","",IF($B826&gt;=SUMIFS(Firm_Info!$F$2:$F$11,Firm_Info!$D$2:$D$11,$F826,Firm_Info!$C$2:$C$11,"Treated"),1,0))</f>
        <v>0</v>
      </c>
      <c r="H826" s="14">
        <f t="shared" si="27"/>
        <v>0</v>
      </c>
      <c r="I826" s="14">
        <f>IF($F826="","",MOD(ROW()-2,624)-INDEX(Parallel_Trends!$F$5:$F$14,MATCH($A826,Parallel_Trends!$A$5:$A$14,0)))</f>
        <v>-71</v>
      </c>
    </row>
    <row r="827" spans="1:9" x14ac:dyDescent="0.45">
      <c r="A827" t="s">
        <v>12</v>
      </c>
      <c r="B827" s="1">
        <f>Raw_Prices!H204</f>
        <v>45219</v>
      </c>
      <c r="C827" s="12">
        <f>Raw_Prices!L204</f>
        <v>125.17</v>
      </c>
      <c r="D827" s="13">
        <f t="shared" si="26"/>
        <v>-2.515576323987545E-2</v>
      </c>
      <c r="E827" s="14">
        <f>IF(_xlfn.XLOOKUP($A827,Firm_Info!$A$2:$A$12,Firm_Info!$C$2:$C$12)="Treated",1,IF(_xlfn.XLOOKUP($A827,Firm_Info!$A$2:$A$12,Firm_Info!$C$2:$C$12)="Control",0,""))</f>
        <v>0</v>
      </c>
      <c r="F827" s="14">
        <f>IFERROR(_xlfn.XLOOKUP($A827,Firm_Info!$A$2:$A$11,Firm_Info!$D$2:$D$11),"")</f>
        <v>1</v>
      </c>
      <c r="G827" s="14">
        <f>IF($F827="","",IF($B827&gt;=SUMIFS(Firm_Info!$F$2:$F$11,Firm_Info!$D$2:$D$11,$F827,Firm_Info!$C$2:$C$11,"Treated"),1,0))</f>
        <v>0</v>
      </c>
      <c r="H827" s="14">
        <f t="shared" si="27"/>
        <v>0</v>
      </c>
      <c r="I827" s="14">
        <f>IF($F827="","",MOD(ROW()-2,624)-INDEX(Parallel_Trends!$F$5:$F$14,MATCH($A827,Parallel_Trends!$A$5:$A$14,0)))</f>
        <v>-70</v>
      </c>
    </row>
    <row r="828" spans="1:9" x14ac:dyDescent="0.45">
      <c r="A828" t="s">
        <v>12</v>
      </c>
      <c r="B828" s="1">
        <f>Raw_Prices!H205</f>
        <v>45222</v>
      </c>
      <c r="C828" s="12">
        <f>Raw_Prices!L205</f>
        <v>126.56</v>
      </c>
      <c r="D828" s="13">
        <f t="shared" si="26"/>
        <v>1.1104897339618169E-2</v>
      </c>
      <c r="E828" s="14">
        <f>IF(_xlfn.XLOOKUP($A828,Firm_Info!$A$2:$A$12,Firm_Info!$C$2:$C$12)="Treated",1,IF(_xlfn.XLOOKUP($A828,Firm_Info!$A$2:$A$12,Firm_Info!$C$2:$C$12)="Control",0,""))</f>
        <v>0</v>
      </c>
      <c r="F828" s="14">
        <f>IFERROR(_xlfn.XLOOKUP($A828,Firm_Info!$A$2:$A$11,Firm_Info!$D$2:$D$11),"")</f>
        <v>1</v>
      </c>
      <c r="G828" s="14">
        <f>IF($F828="","",IF($B828&gt;=SUMIFS(Firm_Info!$F$2:$F$11,Firm_Info!$D$2:$D$11,$F828,Firm_Info!$C$2:$C$11,"Treated"),1,0))</f>
        <v>0</v>
      </c>
      <c r="H828" s="14">
        <f t="shared" si="27"/>
        <v>0</v>
      </c>
      <c r="I828" s="14">
        <f>IF($F828="","",MOD(ROW()-2,624)-INDEX(Parallel_Trends!$F$5:$F$14,MATCH($A828,Parallel_Trends!$A$5:$A$14,0)))</f>
        <v>-69</v>
      </c>
    </row>
    <row r="829" spans="1:9" x14ac:dyDescent="0.45">
      <c r="A829" t="s">
        <v>12</v>
      </c>
      <c r="B829" s="1">
        <f>Raw_Prices!H206</f>
        <v>45223</v>
      </c>
      <c r="C829" s="12">
        <f>Raw_Prices!L206</f>
        <v>128.56</v>
      </c>
      <c r="D829" s="13">
        <f t="shared" si="26"/>
        <v>1.5802781289506962E-2</v>
      </c>
      <c r="E829" s="14">
        <f>IF(_xlfn.XLOOKUP($A829,Firm_Info!$A$2:$A$12,Firm_Info!$C$2:$C$12)="Treated",1,IF(_xlfn.XLOOKUP($A829,Firm_Info!$A$2:$A$12,Firm_Info!$C$2:$C$12)="Control",0,""))</f>
        <v>0</v>
      </c>
      <c r="F829" s="14">
        <f>IFERROR(_xlfn.XLOOKUP($A829,Firm_Info!$A$2:$A$11,Firm_Info!$D$2:$D$11),"")</f>
        <v>1</v>
      </c>
      <c r="G829" s="14">
        <f>IF($F829="","",IF($B829&gt;=SUMIFS(Firm_Info!$F$2:$F$11,Firm_Info!$D$2:$D$11,$F829,Firm_Info!$C$2:$C$11,"Treated"),1,0))</f>
        <v>0</v>
      </c>
      <c r="H829" s="14">
        <f t="shared" si="27"/>
        <v>0</v>
      </c>
      <c r="I829" s="14">
        <f>IF($F829="","",MOD(ROW()-2,624)-INDEX(Parallel_Trends!$F$5:$F$14,MATCH($A829,Parallel_Trends!$A$5:$A$14,0)))</f>
        <v>-68</v>
      </c>
    </row>
    <row r="830" spans="1:9" x14ac:dyDescent="0.45">
      <c r="A830" t="s">
        <v>12</v>
      </c>
      <c r="B830" s="1">
        <f>Raw_Prices!H207</f>
        <v>45224</v>
      </c>
      <c r="C830" s="12">
        <f>Raw_Prices!L207</f>
        <v>121.39</v>
      </c>
      <c r="D830" s="13">
        <f t="shared" si="26"/>
        <v>-5.5771624144368426E-2</v>
      </c>
      <c r="E830" s="14">
        <f>IF(_xlfn.XLOOKUP($A830,Firm_Info!$A$2:$A$12,Firm_Info!$C$2:$C$12)="Treated",1,IF(_xlfn.XLOOKUP($A830,Firm_Info!$A$2:$A$12,Firm_Info!$C$2:$C$12)="Control",0,""))</f>
        <v>0</v>
      </c>
      <c r="F830" s="14">
        <f>IFERROR(_xlfn.XLOOKUP($A830,Firm_Info!$A$2:$A$11,Firm_Info!$D$2:$D$11),"")</f>
        <v>1</v>
      </c>
      <c r="G830" s="14">
        <f>IF($F830="","",IF($B830&gt;=SUMIFS(Firm_Info!$F$2:$F$11,Firm_Info!$D$2:$D$11,$F830,Firm_Info!$C$2:$C$11,"Treated"),1,0))</f>
        <v>0</v>
      </c>
      <c r="H830" s="14">
        <f t="shared" si="27"/>
        <v>0</v>
      </c>
      <c r="I830" s="14">
        <f>IF($F830="","",MOD(ROW()-2,624)-INDEX(Parallel_Trends!$F$5:$F$14,MATCH($A830,Parallel_Trends!$A$5:$A$14,0)))</f>
        <v>-67</v>
      </c>
    </row>
    <row r="831" spans="1:9" x14ac:dyDescent="0.45">
      <c r="A831" t="s">
        <v>12</v>
      </c>
      <c r="B831" s="1">
        <f>Raw_Prices!H208</f>
        <v>45225</v>
      </c>
      <c r="C831" s="12">
        <f>Raw_Prices!L208</f>
        <v>119.57</v>
      </c>
      <c r="D831" s="13">
        <f t="shared" si="26"/>
        <v>-1.4992997775764128E-2</v>
      </c>
      <c r="E831" s="14">
        <f>IF(_xlfn.XLOOKUP($A831,Firm_Info!$A$2:$A$12,Firm_Info!$C$2:$C$12)="Treated",1,IF(_xlfn.XLOOKUP($A831,Firm_Info!$A$2:$A$12,Firm_Info!$C$2:$C$12)="Control",0,""))</f>
        <v>0</v>
      </c>
      <c r="F831" s="14">
        <f>IFERROR(_xlfn.XLOOKUP($A831,Firm_Info!$A$2:$A$11,Firm_Info!$D$2:$D$11),"")</f>
        <v>1</v>
      </c>
      <c r="G831" s="14">
        <f>IF($F831="","",IF($B831&gt;=SUMIFS(Firm_Info!$F$2:$F$11,Firm_Info!$D$2:$D$11,$F831,Firm_Info!$C$2:$C$11,"Treated"),1,0))</f>
        <v>0</v>
      </c>
      <c r="H831" s="14">
        <f t="shared" si="27"/>
        <v>0</v>
      </c>
      <c r="I831" s="14">
        <f>IF($F831="","",MOD(ROW()-2,624)-INDEX(Parallel_Trends!$F$5:$F$14,MATCH($A831,Parallel_Trends!$A$5:$A$14,0)))</f>
        <v>-66</v>
      </c>
    </row>
    <row r="832" spans="1:9" x14ac:dyDescent="0.45">
      <c r="A832" t="s">
        <v>12</v>
      </c>
      <c r="B832" s="1">
        <f>Raw_Prices!H209</f>
        <v>45226</v>
      </c>
      <c r="C832" s="12">
        <f>Raw_Prices!L209</f>
        <v>127.74</v>
      </c>
      <c r="D832" s="13">
        <f t="shared" si="26"/>
        <v>6.832817596387053E-2</v>
      </c>
      <c r="E832" s="14">
        <f>IF(_xlfn.XLOOKUP($A832,Firm_Info!$A$2:$A$12,Firm_Info!$C$2:$C$12)="Treated",1,IF(_xlfn.XLOOKUP($A832,Firm_Info!$A$2:$A$12,Firm_Info!$C$2:$C$12)="Control",0,""))</f>
        <v>0</v>
      </c>
      <c r="F832" s="14">
        <f>IFERROR(_xlfn.XLOOKUP($A832,Firm_Info!$A$2:$A$11,Firm_Info!$D$2:$D$11),"")</f>
        <v>1</v>
      </c>
      <c r="G832" s="14">
        <f>IF($F832="","",IF($B832&gt;=SUMIFS(Firm_Info!$F$2:$F$11,Firm_Info!$D$2:$D$11,$F832,Firm_Info!$C$2:$C$11,"Treated"),1,0))</f>
        <v>0</v>
      </c>
      <c r="H832" s="14">
        <f t="shared" si="27"/>
        <v>0</v>
      </c>
      <c r="I832" s="14">
        <f>IF($F832="","",MOD(ROW()-2,624)-INDEX(Parallel_Trends!$F$5:$F$14,MATCH($A832,Parallel_Trends!$A$5:$A$14,0)))</f>
        <v>-65</v>
      </c>
    </row>
    <row r="833" spans="1:9" x14ac:dyDescent="0.45">
      <c r="A833" t="s">
        <v>12</v>
      </c>
      <c r="B833" s="1">
        <f>Raw_Prices!H210</f>
        <v>45229</v>
      </c>
      <c r="C833" s="12">
        <f>Raw_Prices!L210</f>
        <v>132.71</v>
      </c>
      <c r="D833" s="13">
        <f t="shared" si="26"/>
        <v>3.8907155158916629E-2</v>
      </c>
      <c r="E833" s="14">
        <f>IF(_xlfn.XLOOKUP($A833,Firm_Info!$A$2:$A$12,Firm_Info!$C$2:$C$12)="Treated",1,IF(_xlfn.XLOOKUP($A833,Firm_Info!$A$2:$A$12,Firm_Info!$C$2:$C$12)="Control",0,""))</f>
        <v>0</v>
      </c>
      <c r="F833" s="14">
        <f>IFERROR(_xlfn.XLOOKUP($A833,Firm_Info!$A$2:$A$11,Firm_Info!$D$2:$D$11),"")</f>
        <v>1</v>
      </c>
      <c r="G833" s="14">
        <f>IF($F833="","",IF($B833&gt;=SUMIFS(Firm_Info!$F$2:$F$11,Firm_Info!$D$2:$D$11,$F833,Firm_Info!$C$2:$C$11,"Treated"),1,0))</f>
        <v>0</v>
      </c>
      <c r="H833" s="14">
        <f t="shared" si="27"/>
        <v>0</v>
      </c>
      <c r="I833" s="14">
        <f>IF($F833="","",MOD(ROW()-2,624)-INDEX(Parallel_Trends!$F$5:$F$14,MATCH($A833,Parallel_Trends!$A$5:$A$14,0)))</f>
        <v>-64</v>
      </c>
    </row>
    <row r="834" spans="1:9" x14ac:dyDescent="0.45">
      <c r="A834" t="s">
        <v>12</v>
      </c>
      <c r="B834" s="1">
        <f>Raw_Prices!H211</f>
        <v>45230</v>
      </c>
      <c r="C834" s="12">
        <f>Raw_Prices!L211</f>
        <v>133.09</v>
      </c>
      <c r="D834" s="13">
        <f t="shared" si="26"/>
        <v>2.8633863310978391E-3</v>
      </c>
      <c r="E834" s="14">
        <f>IF(_xlfn.XLOOKUP($A834,Firm_Info!$A$2:$A$12,Firm_Info!$C$2:$C$12)="Treated",1,IF(_xlfn.XLOOKUP($A834,Firm_Info!$A$2:$A$12,Firm_Info!$C$2:$C$12)="Control",0,""))</f>
        <v>0</v>
      </c>
      <c r="F834" s="14">
        <f>IFERROR(_xlfn.XLOOKUP($A834,Firm_Info!$A$2:$A$11,Firm_Info!$D$2:$D$11),"")</f>
        <v>1</v>
      </c>
      <c r="G834" s="14">
        <f>IF($F834="","",IF($B834&gt;=SUMIFS(Firm_Info!$F$2:$F$11,Firm_Info!$D$2:$D$11,$F834,Firm_Info!$C$2:$C$11,"Treated"),1,0))</f>
        <v>0</v>
      </c>
      <c r="H834" s="14">
        <f t="shared" si="27"/>
        <v>0</v>
      </c>
      <c r="I834" s="14">
        <f>IF($F834="","",MOD(ROW()-2,624)-INDEX(Parallel_Trends!$F$5:$F$14,MATCH($A834,Parallel_Trends!$A$5:$A$14,0)))</f>
        <v>-63</v>
      </c>
    </row>
    <row r="835" spans="1:9" x14ac:dyDescent="0.45">
      <c r="A835" t="s">
        <v>12</v>
      </c>
      <c r="B835" s="1">
        <f>Raw_Prices!H212</f>
        <v>45231</v>
      </c>
      <c r="C835" s="12">
        <f>Raw_Prices!L212</f>
        <v>137</v>
      </c>
      <c r="D835" s="13">
        <f t="shared" si="26"/>
        <v>2.93786159741527E-2</v>
      </c>
      <c r="E835" s="14">
        <f>IF(_xlfn.XLOOKUP($A835,Firm_Info!$A$2:$A$12,Firm_Info!$C$2:$C$12)="Treated",1,IF(_xlfn.XLOOKUP($A835,Firm_Info!$A$2:$A$12,Firm_Info!$C$2:$C$12)="Control",0,""))</f>
        <v>0</v>
      </c>
      <c r="F835" s="14">
        <f>IFERROR(_xlfn.XLOOKUP($A835,Firm_Info!$A$2:$A$11,Firm_Info!$D$2:$D$11),"")</f>
        <v>1</v>
      </c>
      <c r="G835" s="14">
        <f>IF($F835="","",IF($B835&gt;=SUMIFS(Firm_Info!$F$2:$F$11,Firm_Info!$D$2:$D$11,$F835,Firm_Info!$C$2:$C$11,"Treated"),1,0))</f>
        <v>0</v>
      </c>
      <c r="H835" s="14">
        <f t="shared" si="27"/>
        <v>0</v>
      </c>
      <c r="I835" s="14">
        <f>IF($F835="","",MOD(ROW()-2,624)-INDEX(Parallel_Trends!$F$5:$F$14,MATCH($A835,Parallel_Trends!$A$5:$A$14,0)))</f>
        <v>-62</v>
      </c>
    </row>
    <row r="836" spans="1:9" x14ac:dyDescent="0.45">
      <c r="A836" t="s">
        <v>12</v>
      </c>
      <c r="B836" s="1">
        <f>Raw_Prices!H213</f>
        <v>45232</v>
      </c>
      <c r="C836" s="12">
        <f>Raw_Prices!L213</f>
        <v>138.07</v>
      </c>
      <c r="D836" s="13">
        <f t="shared" si="26"/>
        <v>7.8102189781021902E-3</v>
      </c>
      <c r="E836" s="14">
        <f>IF(_xlfn.XLOOKUP($A836,Firm_Info!$A$2:$A$12,Firm_Info!$C$2:$C$12)="Treated",1,IF(_xlfn.XLOOKUP($A836,Firm_Info!$A$2:$A$12,Firm_Info!$C$2:$C$12)="Control",0,""))</f>
        <v>0</v>
      </c>
      <c r="F836" s="14">
        <f>IFERROR(_xlfn.XLOOKUP($A836,Firm_Info!$A$2:$A$11,Firm_Info!$D$2:$D$11),"")</f>
        <v>1</v>
      </c>
      <c r="G836" s="14">
        <f>IF($F836="","",IF($B836&gt;=SUMIFS(Firm_Info!$F$2:$F$11,Firm_Info!$D$2:$D$11,$F836,Firm_Info!$C$2:$C$11,"Treated"),1,0))</f>
        <v>0</v>
      </c>
      <c r="H836" s="14">
        <f t="shared" si="27"/>
        <v>0</v>
      </c>
      <c r="I836" s="14">
        <f>IF($F836="","",MOD(ROW()-2,624)-INDEX(Parallel_Trends!$F$5:$F$14,MATCH($A836,Parallel_Trends!$A$5:$A$14,0)))</f>
        <v>-61</v>
      </c>
    </row>
    <row r="837" spans="1:9" x14ac:dyDescent="0.45">
      <c r="A837" t="s">
        <v>12</v>
      </c>
      <c r="B837" s="1">
        <f>Raw_Prices!H214</f>
        <v>45233</v>
      </c>
      <c r="C837" s="12">
        <f>Raw_Prices!L214</f>
        <v>138.6</v>
      </c>
      <c r="D837" s="13">
        <f t="shared" si="26"/>
        <v>3.838632577678025E-3</v>
      </c>
      <c r="E837" s="14">
        <f>IF(_xlfn.XLOOKUP($A837,Firm_Info!$A$2:$A$12,Firm_Info!$C$2:$C$12)="Treated",1,IF(_xlfn.XLOOKUP($A837,Firm_Info!$A$2:$A$12,Firm_Info!$C$2:$C$12)="Control",0,""))</f>
        <v>0</v>
      </c>
      <c r="F837" s="14">
        <f>IFERROR(_xlfn.XLOOKUP($A837,Firm_Info!$A$2:$A$11,Firm_Info!$D$2:$D$11),"")</f>
        <v>1</v>
      </c>
      <c r="G837" s="14">
        <f>IF($F837="","",IF($B837&gt;=SUMIFS(Firm_Info!$F$2:$F$11,Firm_Info!$D$2:$D$11,$F837,Firm_Info!$C$2:$C$11,"Treated"),1,0))</f>
        <v>0</v>
      </c>
      <c r="H837" s="14">
        <f t="shared" si="27"/>
        <v>0</v>
      </c>
      <c r="I837" s="14">
        <f>IF($F837="","",MOD(ROW()-2,624)-INDEX(Parallel_Trends!$F$5:$F$14,MATCH($A837,Parallel_Trends!$A$5:$A$14,0)))</f>
        <v>-60</v>
      </c>
    </row>
    <row r="838" spans="1:9" x14ac:dyDescent="0.45">
      <c r="A838" t="s">
        <v>12</v>
      </c>
      <c r="B838" s="1">
        <f>Raw_Prices!H215</f>
        <v>45236</v>
      </c>
      <c r="C838" s="12">
        <f>Raw_Prices!L215</f>
        <v>139.74</v>
      </c>
      <c r="D838" s="13">
        <f t="shared" si="26"/>
        <v>8.2251082251083574E-3</v>
      </c>
      <c r="E838" s="14">
        <f>IF(_xlfn.XLOOKUP($A838,Firm_Info!$A$2:$A$12,Firm_Info!$C$2:$C$12)="Treated",1,IF(_xlfn.XLOOKUP($A838,Firm_Info!$A$2:$A$12,Firm_Info!$C$2:$C$12)="Control",0,""))</f>
        <v>0</v>
      </c>
      <c r="F838" s="14">
        <f>IFERROR(_xlfn.XLOOKUP($A838,Firm_Info!$A$2:$A$11,Firm_Info!$D$2:$D$11),"")</f>
        <v>1</v>
      </c>
      <c r="G838" s="14">
        <f>IF($F838="","",IF($B838&gt;=SUMIFS(Firm_Info!$F$2:$F$11,Firm_Info!$D$2:$D$11,$F838,Firm_Info!$C$2:$C$11,"Treated"),1,0))</f>
        <v>0</v>
      </c>
      <c r="H838" s="14">
        <f t="shared" si="27"/>
        <v>0</v>
      </c>
      <c r="I838" s="14">
        <f>IF($F838="","",MOD(ROW()-2,624)-INDEX(Parallel_Trends!$F$5:$F$14,MATCH($A838,Parallel_Trends!$A$5:$A$14,0)))</f>
        <v>-59</v>
      </c>
    </row>
    <row r="839" spans="1:9" x14ac:dyDescent="0.45">
      <c r="A839" t="s">
        <v>12</v>
      </c>
      <c r="B839" s="1">
        <f>Raw_Prices!H216</f>
        <v>45237</v>
      </c>
      <c r="C839" s="12">
        <f>Raw_Prices!L216</f>
        <v>142.71</v>
      </c>
      <c r="D839" s="13">
        <f t="shared" si="26"/>
        <v>2.1253756977243521E-2</v>
      </c>
      <c r="E839" s="14">
        <f>IF(_xlfn.XLOOKUP($A839,Firm_Info!$A$2:$A$12,Firm_Info!$C$2:$C$12)="Treated",1,IF(_xlfn.XLOOKUP($A839,Firm_Info!$A$2:$A$12,Firm_Info!$C$2:$C$12)="Control",0,""))</f>
        <v>0</v>
      </c>
      <c r="F839" s="14">
        <f>IFERROR(_xlfn.XLOOKUP($A839,Firm_Info!$A$2:$A$11,Firm_Info!$D$2:$D$11),"")</f>
        <v>1</v>
      </c>
      <c r="G839" s="14">
        <f>IF($F839="","",IF($B839&gt;=SUMIFS(Firm_Info!$F$2:$F$11,Firm_Info!$D$2:$D$11,$F839,Firm_Info!$C$2:$C$11,"Treated"),1,0))</f>
        <v>0</v>
      </c>
      <c r="H839" s="14">
        <f t="shared" si="27"/>
        <v>0</v>
      </c>
      <c r="I839" s="14">
        <f>IF($F839="","",MOD(ROW()-2,624)-INDEX(Parallel_Trends!$F$5:$F$14,MATCH($A839,Parallel_Trends!$A$5:$A$14,0)))</f>
        <v>-58</v>
      </c>
    </row>
    <row r="840" spans="1:9" x14ac:dyDescent="0.45">
      <c r="A840" t="s">
        <v>12</v>
      </c>
      <c r="B840" s="1">
        <f>Raw_Prices!H217</f>
        <v>45238</v>
      </c>
      <c r="C840" s="12">
        <f>Raw_Prices!L217</f>
        <v>142.08000000000001</v>
      </c>
      <c r="D840" s="13">
        <f t="shared" si="26"/>
        <v>-4.4145469833928308E-3</v>
      </c>
      <c r="E840" s="14">
        <f>IF(_xlfn.XLOOKUP($A840,Firm_Info!$A$2:$A$12,Firm_Info!$C$2:$C$12)="Treated",1,IF(_xlfn.XLOOKUP($A840,Firm_Info!$A$2:$A$12,Firm_Info!$C$2:$C$12)="Control",0,""))</f>
        <v>0</v>
      </c>
      <c r="F840" s="14">
        <f>IFERROR(_xlfn.XLOOKUP($A840,Firm_Info!$A$2:$A$11,Firm_Info!$D$2:$D$11),"")</f>
        <v>1</v>
      </c>
      <c r="G840" s="14">
        <f>IF($F840="","",IF($B840&gt;=SUMIFS(Firm_Info!$F$2:$F$11,Firm_Info!$D$2:$D$11,$F840,Firm_Info!$C$2:$C$11,"Treated"),1,0))</f>
        <v>0</v>
      </c>
      <c r="H840" s="14">
        <f t="shared" si="27"/>
        <v>0</v>
      </c>
      <c r="I840" s="14">
        <f>IF($F840="","",MOD(ROW()-2,624)-INDEX(Parallel_Trends!$F$5:$F$14,MATCH($A840,Parallel_Trends!$A$5:$A$14,0)))</f>
        <v>-57</v>
      </c>
    </row>
    <row r="841" spans="1:9" x14ac:dyDescent="0.45">
      <c r="A841" t="s">
        <v>12</v>
      </c>
      <c r="B841" s="1">
        <f>Raw_Prices!H218</f>
        <v>45239</v>
      </c>
      <c r="C841" s="12">
        <f>Raw_Prices!L218</f>
        <v>140.6</v>
      </c>
      <c r="D841" s="13">
        <f t="shared" si="26"/>
        <v>-1.0416666666666741E-2</v>
      </c>
      <c r="E841" s="14">
        <f>IF(_xlfn.XLOOKUP($A841,Firm_Info!$A$2:$A$12,Firm_Info!$C$2:$C$12)="Treated",1,IF(_xlfn.XLOOKUP($A841,Firm_Info!$A$2:$A$12,Firm_Info!$C$2:$C$12)="Control",0,""))</f>
        <v>0</v>
      </c>
      <c r="F841" s="14">
        <f>IFERROR(_xlfn.XLOOKUP($A841,Firm_Info!$A$2:$A$11,Firm_Info!$D$2:$D$11),"")</f>
        <v>1</v>
      </c>
      <c r="G841" s="14">
        <f>IF($F841="","",IF($B841&gt;=SUMIFS(Firm_Info!$F$2:$F$11,Firm_Info!$D$2:$D$11,$F841,Firm_Info!$C$2:$C$11,"Treated"),1,0))</f>
        <v>0</v>
      </c>
      <c r="H841" s="14">
        <f t="shared" si="27"/>
        <v>0</v>
      </c>
      <c r="I841" s="14">
        <f>IF($F841="","",MOD(ROW()-2,624)-INDEX(Parallel_Trends!$F$5:$F$14,MATCH($A841,Parallel_Trends!$A$5:$A$14,0)))</f>
        <v>-56</v>
      </c>
    </row>
    <row r="842" spans="1:9" x14ac:dyDescent="0.45">
      <c r="A842" t="s">
        <v>12</v>
      </c>
      <c r="B842" s="1">
        <f>Raw_Prices!H219</f>
        <v>45240</v>
      </c>
      <c r="C842" s="12">
        <f>Raw_Prices!L219</f>
        <v>143.56</v>
      </c>
      <c r="D842" s="13">
        <f t="shared" si="26"/>
        <v>2.1052631578947434E-2</v>
      </c>
      <c r="E842" s="14">
        <f>IF(_xlfn.XLOOKUP($A842,Firm_Info!$A$2:$A$12,Firm_Info!$C$2:$C$12)="Treated",1,IF(_xlfn.XLOOKUP($A842,Firm_Info!$A$2:$A$12,Firm_Info!$C$2:$C$12)="Control",0,""))</f>
        <v>0</v>
      </c>
      <c r="F842" s="14">
        <f>IFERROR(_xlfn.XLOOKUP($A842,Firm_Info!$A$2:$A$11,Firm_Info!$D$2:$D$11),"")</f>
        <v>1</v>
      </c>
      <c r="G842" s="14">
        <f>IF($F842="","",IF($B842&gt;=SUMIFS(Firm_Info!$F$2:$F$11,Firm_Info!$D$2:$D$11,$F842,Firm_Info!$C$2:$C$11,"Treated"),1,0))</f>
        <v>0</v>
      </c>
      <c r="H842" s="14">
        <f t="shared" si="27"/>
        <v>0</v>
      </c>
      <c r="I842" s="14">
        <f>IF($F842="","",MOD(ROW()-2,624)-INDEX(Parallel_Trends!$F$5:$F$14,MATCH($A842,Parallel_Trends!$A$5:$A$14,0)))</f>
        <v>-55</v>
      </c>
    </row>
    <row r="843" spans="1:9" x14ac:dyDescent="0.45">
      <c r="A843" t="s">
        <v>12</v>
      </c>
      <c r="B843" s="1">
        <f>Raw_Prices!H220</f>
        <v>45243</v>
      </c>
      <c r="C843" s="12">
        <f>Raw_Prices!L220</f>
        <v>142.59</v>
      </c>
      <c r="D843" s="13">
        <f t="shared" si="26"/>
        <v>-6.7567567567567988E-3</v>
      </c>
      <c r="E843" s="14">
        <f>IF(_xlfn.XLOOKUP($A843,Firm_Info!$A$2:$A$12,Firm_Info!$C$2:$C$12)="Treated",1,IF(_xlfn.XLOOKUP($A843,Firm_Info!$A$2:$A$12,Firm_Info!$C$2:$C$12)="Control",0,""))</f>
        <v>0</v>
      </c>
      <c r="F843" s="14">
        <f>IFERROR(_xlfn.XLOOKUP($A843,Firm_Info!$A$2:$A$11,Firm_Info!$D$2:$D$11),"")</f>
        <v>1</v>
      </c>
      <c r="G843" s="14">
        <f>IF($F843="","",IF($B843&gt;=SUMIFS(Firm_Info!$F$2:$F$11,Firm_Info!$D$2:$D$11,$F843,Firm_Info!$C$2:$C$11,"Treated"),1,0))</f>
        <v>0</v>
      </c>
      <c r="H843" s="14">
        <f t="shared" si="27"/>
        <v>0</v>
      </c>
      <c r="I843" s="14">
        <f>IF($F843="","",MOD(ROW()-2,624)-INDEX(Parallel_Trends!$F$5:$F$14,MATCH($A843,Parallel_Trends!$A$5:$A$14,0)))</f>
        <v>-54</v>
      </c>
    </row>
    <row r="844" spans="1:9" x14ac:dyDescent="0.45">
      <c r="A844" t="s">
        <v>12</v>
      </c>
      <c r="B844" s="1">
        <f>Raw_Prices!H221</f>
        <v>45244</v>
      </c>
      <c r="C844" s="12">
        <f>Raw_Prices!L221</f>
        <v>145.80000000000001</v>
      </c>
      <c r="D844" s="13">
        <f t="shared" si="26"/>
        <v>2.2512097622554128E-2</v>
      </c>
      <c r="E844" s="14">
        <f>IF(_xlfn.XLOOKUP($A844,Firm_Info!$A$2:$A$12,Firm_Info!$C$2:$C$12)="Treated",1,IF(_xlfn.XLOOKUP($A844,Firm_Info!$A$2:$A$12,Firm_Info!$C$2:$C$12)="Control",0,""))</f>
        <v>0</v>
      </c>
      <c r="F844" s="14">
        <f>IFERROR(_xlfn.XLOOKUP($A844,Firm_Info!$A$2:$A$11,Firm_Info!$D$2:$D$11),"")</f>
        <v>1</v>
      </c>
      <c r="G844" s="14">
        <f>IF($F844="","",IF($B844&gt;=SUMIFS(Firm_Info!$F$2:$F$11,Firm_Info!$D$2:$D$11,$F844,Firm_Info!$C$2:$C$11,"Treated"),1,0))</f>
        <v>0</v>
      </c>
      <c r="H844" s="14">
        <f t="shared" si="27"/>
        <v>0</v>
      </c>
      <c r="I844" s="14">
        <f>IF($F844="","",MOD(ROW()-2,624)-INDEX(Parallel_Trends!$F$5:$F$14,MATCH($A844,Parallel_Trends!$A$5:$A$14,0)))</f>
        <v>-53</v>
      </c>
    </row>
    <row r="845" spans="1:9" x14ac:dyDescent="0.45">
      <c r="A845" t="s">
        <v>12</v>
      </c>
      <c r="B845" s="1">
        <f>Raw_Prices!H222</f>
        <v>45245</v>
      </c>
      <c r="C845" s="12">
        <f>Raw_Prices!L222</f>
        <v>143.19999999999999</v>
      </c>
      <c r="D845" s="13">
        <f t="shared" si="26"/>
        <v>-1.7832647462277196E-2</v>
      </c>
      <c r="E845" s="14">
        <f>IF(_xlfn.XLOOKUP($A845,Firm_Info!$A$2:$A$12,Firm_Info!$C$2:$C$12)="Treated",1,IF(_xlfn.XLOOKUP($A845,Firm_Info!$A$2:$A$12,Firm_Info!$C$2:$C$12)="Control",0,""))</f>
        <v>0</v>
      </c>
      <c r="F845" s="14">
        <f>IFERROR(_xlfn.XLOOKUP($A845,Firm_Info!$A$2:$A$11,Firm_Info!$D$2:$D$11),"")</f>
        <v>1</v>
      </c>
      <c r="G845" s="14">
        <f>IF($F845="","",IF($B845&gt;=SUMIFS(Firm_Info!$F$2:$F$11,Firm_Info!$D$2:$D$11,$F845,Firm_Info!$C$2:$C$11,"Treated"),1,0))</f>
        <v>0</v>
      </c>
      <c r="H845" s="14">
        <f t="shared" si="27"/>
        <v>0</v>
      </c>
      <c r="I845" s="14">
        <f>IF($F845="","",MOD(ROW()-2,624)-INDEX(Parallel_Trends!$F$5:$F$14,MATCH($A845,Parallel_Trends!$A$5:$A$14,0)))</f>
        <v>-52</v>
      </c>
    </row>
    <row r="846" spans="1:9" x14ac:dyDescent="0.45">
      <c r="A846" t="s">
        <v>12</v>
      </c>
      <c r="B846" s="1">
        <f>Raw_Prices!H223</f>
        <v>45246</v>
      </c>
      <c r="C846" s="12">
        <f>Raw_Prices!L223</f>
        <v>142.83000000000001</v>
      </c>
      <c r="D846" s="13">
        <f t="shared" si="26"/>
        <v>-2.5837988826813429E-3</v>
      </c>
      <c r="E846" s="14">
        <f>IF(_xlfn.XLOOKUP($A846,Firm_Info!$A$2:$A$12,Firm_Info!$C$2:$C$12)="Treated",1,IF(_xlfn.XLOOKUP($A846,Firm_Info!$A$2:$A$12,Firm_Info!$C$2:$C$12)="Control",0,""))</f>
        <v>0</v>
      </c>
      <c r="F846" s="14">
        <f>IFERROR(_xlfn.XLOOKUP($A846,Firm_Info!$A$2:$A$11,Firm_Info!$D$2:$D$11),"")</f>
        <v>1</v>
      </c>
      <c r="G846" s="14">
        <f>IF($F846="","",IF($B846&gt;=SUMIFS(Firm_Info!$F$2:$F$11,Firm_Info!$D$2:$D$11,$F846,Firm_Info!$C$2:$C$11,"Treated"),1,0))</f>
        <v>0</v>
      </c>
      <c r="H846" s="14">
        <f t="shared" si="27"/>
        <v>0</v>
      </c>
      <c r="I846" s="14">
        <f>IF($F846="","",MOD(ROW()-2,624)-INDEX(Parallel_Trends!$F$5:$F$14,MATCH($A846,Parallel_Trends!$A$5:$A$14,0)))</f>
        <v>-51</v>
      </c>
    </row>
    <row r="847" spans="1:9" x14ac:dyDescent="0.45">
      <c r="A847" t="s">
        <v>12</v>
      </c>
      <c r="B847" s="1">
        <f>Raw_Prices!H224</f>
        <v>45247</v>
      </c>
      <c r="C847" s="12">
        <f>Raw_Prices!L224</f>
        <v>145.18</v>
      </c>
      <c r="D847" s="13">
        <f t="shared" si="26"/>
        <v>1.6453126093957771E-2</v>
      </c>
      <c r="E847" s="14">
        <f>IF(_xlfn.XLOOKUP($A847,Firm_Info!$A$2:$A$12,Firm_Info!$C$2:$C$12)="Treated",1,IF(_xlfn.XLOOKUP($A847,Firm_Info!$A$2:$A$12,Firm_Info!$C$2:$C$12)="Control",0,""))</f>
        <v>0</v>
      </c>
      <c r="F847" s="14">
        <f>IFERROR(_xlfn.XLOOKUP($A847,Firm_Info!$A$2:$A$11,Firm_Info!$D$2:$D$11),"")</f>
        <v>1</v>
      </c>
      <c r="G847" s="14">
        <f>IF($F847="","",IF($B847&gt;=SUMIFS(Firm_Info!$F$2:$F$11,Firm_Info!$D$2:$D$11,$F847,Firm_Info!$C$2:$C$11,"Treated"),1,0))</f>
        <v>0</v>
      </c>
      <c r="H847" s="14">
        <f t="shared" si="27"/>
        <v>0</v>
      </c>
      <c r="I847" s="14">
        <f>IF($F847="","",MOD(ROW()-2,624)-INDEX(Parallel_Trends!$F$5:$F$14,MATCH($A847,Parallel_Trends!$A$5:$A$14,0)))</f>
        <v>-50</v>
      </c>
    </row>
    <row r="848" spans="1:9" x14ac:dyDescent="0.45">
      <c r="A848" t="s">
        <v>12</v>
      </c>
      <c r="B848" s="1">
        <f>Raw_Prices!H225</f>
        <v>45250</v>
      </c>
      <c r="C848" s="12">
        <f>Raw_Prices!L225</f>
        <v>146.13</v>
      </c>
      <c r="D848" s="13">
        <f t="shared" si="26"/>
        <v>6.5436010469761552E-3</v>
      </c>
      <c r="E848" s="14">
        <f>IF(_xlfn.XLOOKUP($A848,Firm_Info!$A$2:$A$12,Firm_Info!$C$2:$C$12)="Treated",1,IF(_xlfn.XLOOKUP($A848,Firm_Info!$A$2:$A$12,Firm_Info!$C$2:$C$12)="Control",0,""))</f>
        <v>0</v>
      </c>
      <c r="F848" s="14">
        <f>IFERROR(_xlfn.XLOOKUP($A848,Firm_Info!$A$2:$A$11,Firm_Info!$D$2:$D$11),"")</f>
        <v>1</v>
      </c>
      <c r="G848" s="14">
        <f>IF($F848="","",IF($B848&gt;=SUMIFS(Firm_Info!$F$2:$F$11,Firm_Info!$D$2:$D$11,$F848,Firm_Info!$C$2:$C$11,"Treated"),1,0))</f>
        <v>0</v>
      </c>
      <c r="H848" s="14">
        <f t="shared" si="27"/>
        <v>0</v>
      </c>
      <c r="I848" s="14">
        <f>IF($F848="","",MOD(ROW()-2,624)-INDEX(Parallel_Trends!$F$5:$F$14,MATCH($A848,Parallel_Trends!$A$5:$A$14,0)))</f>
        <v>-49</v>
      </c>
    </row>
    <row r="849" spans="1:9" x14ac:dyDescent="0.45">
      <c r="A849" t="s">
        <v>12</v>
      </c>
      <c r="B849" s="1">
        <f>Raw_Prices!H226</f>
        <v>45251</v>
      </c>
      <c r="C849" s="12">
        <f>Raw_Prices!L226</f>
        <v>143.9</v>
      </c>
      <c r="D849" s="13">
        <f t="shared" si="26"/>
        <v>-1.5260384589064424E-2</v>
      </c>
      <c r="E849" s="14">
        <f>IF(_xlfn.XLOOKUP($A849,Firm_Info!$A$2:$A$12,Firm_Info!$C$2:$C$12)="Treated",1,IF(_xlfn.XLOOKUP($A849,Firm_Info!$A$2:$A$12,Firm_Info!$C$2:$C$12)="Control",0,""))</f>
        <v>0</v>
      </c>
      <c r="F849" s="14">
        <f>IFERROR(_xlfn.XLOOKUP($A849,Firm_Info!$A$2:$A$11,Firm_Info!$D$2:$D$11),"")</f>
        <v>1</v>
      </c>
      <c r="G849" s="14">
        <f>IF($F849="","",IF($B849&gt;=SUMIFS(Firm_Info!$F$2:$F$11,Firm_Info!$D$2:$D$11,$F849,Firm_Info!$C$2:$C$11,"Treated"),1,0))</f>
        <v>0</v>
      </c>
      <c r="H849" s="14">
        <f t="shared" si="27"/>
        <v>0</v>
      </c>
      <c r="I849" s="14">
        <f>IF($F849="","",MOD(ROW()-2,624)-INDEX(Parallel_Trends!$F$5:$F$14,MATCH($A849,Parallel_Trends!$A$5:$A$14,0)))</f>
        <v>-48</v>
      </c>
    </row>
    <row r="850" spans="1:9" x14ac:dyDescent="0.45">
      <c r="A850" t="s">
        <v>12</v>
      </c>
      <c r="B850" s="1">
        <f>Raw_Prices!H227</f>
        <v>45252</v>
      </c>
      <c r="C850" s="12">
        <f>Raw_Prices!L227</f>
        <v>146.71</v>
      </c>
      <c r="D850" s="13">
        <f t="shared" si="26"/>
        <v>1.9527449617790182E-2</v>
      </c>
      <c r="E850" s="14">
        <f>IF(_xlfn.XLOOKUP($A850,Firm_Info!$A$2:$A$12,Firm_Info!$C$2:$C$12)="Treated",1,IF(_xlfn.XLOOKUP($A850,Firm_Info!$A$2:$A$12,Firm_Info!$C$2:$C$12)="Control",0,""))</f>
        <v>0</v>
      </c>
      <c r="F850" s="14">
        <f>IFERROR(_xlfn.XLOOKUP($A850,Firm_Info!$A$2:$A$11,Firm_Info!$D$2:$D$11),"")</f>
        <v>1</v>
      </c>
      <c r="G850" s="14">
        <f>IF($F850="","",IF($B850&gt;=SUMIFS(Firm_Info!$F$2:$F$11,Firm_Info!$D$2:$D$11,$F850,Firm_Info!$C$2:$C$11,"Treated"),1,0))</f>
        <v>0</v>
      </c>
      <c r="H850" s="14">
        <f t="shared" si="27"/>
        <v>0</v>
      </c>
      <c r="I850" s="14">
        <f>IF($F850="","",MOD(ROW()-2,624)-INDEX(Parallel_Trends!$F$5:$F$14,MATCH($A850,Parallel_Trends!$A$5:$A$14,0)))</f>
        <v>-47</v>
      </c>
    </row>
    <row r="851" spans="1:9" x14ac:dyDescent="0.45">
      <c r="A851" t="s">
        <v>12</v>
      </c>
      <c r="B851" s="1">
        <f>Raw_Prices!H228</f>
        <v>45254</v>
      </c>
      <c r="C851" s="12">
        <f>Raw_Prices!L228</f>
        <v>146.74</v>
      </c>
      <c r="D851" s="13">
        <f t="shared" si="26"/>
        <v>2.0448503851144828E-4</v>
      </c>
      <c r="E851" s="14">
        <f>IF(_xlfn.XLOOKUP($A851,Firm_Info!$A$2:$A$12,Firm_Info!$C$2:$C$12)="Treated",1,IF(_xlfn.XLOOKUP($A851,Firm_Info!$A$2:$A$12,Firm_Info!$C$2:$C$12)="Control",0,""))</f>
        <v>0</v>
      </c>
      <c r="F851" s="14">
        <f>IFERROR(_xlfn.XLOOKUP($A851,Firm_Info!$A$2:$A$11,Firm_Info!$D$2:$D$11),"")</f>
        <v>1</v>
      </c>
      <c r="G851" s="14">
        <f>IF($F851="","",IF($B851&gt;=SUMIFS(Firm_Info!$F$2:$F$11,Firm_Info!$D$2:$D$11,$F851,Firm_Info!$C$2:$C$11,"Treated"),1,0))</f>
        <v>0</v>
      </c>
      <c r="H851" s="14">
        <f t="shared" si="27"/>
        <v>0</v>
      </c>
      <c r="I851" s="14">
        <f>IF($F851="","",MOD(ROW()-2,624)-INDEX(Parallel_Trends!$F$5:$F$14,MATCH($A851,Parallel_Trends!$A$5:$A$14,0)))</f>
        <v>-46</v>
      </c>
    </row>
    <row r="852" spans="1:9" x14ac:dyDescent="0.45">
      <c r="A852" t="s">
        <v>12</v>
      </c>
      <c r="B852" s="1">
        <f>Raw_Prices!H229</f>
        <v>45257</v>
      </c>
      <c r="C852" s="12">
        <f>Raw_Prices!L229</f>
        <v>147.72999999999999</v>
      </c>
      <c r="D852" s="13">
        <f t="shared" si="26"/>
        <v>6.7466266866564872E-3</v>
      </c>
      <c r="E852" s="14">
        <f>IF(_xlfn.XLOOKUP($A852,Firm_Info!$A$2:$A$12,Firm_Info!$C$2:$C$12)="Treated",1,IF(_xlfn.XLOOKUP($A852,Firm_Info!$A$2:$A$12,Firm_Info!$C$2:$C$12)="Control",0,""))</f>
        <v>0</v>
      </c>
      <c r="F852" s="14">
        <f>IFERROR(_xlfn.XLOOKUP($A852,Firm_Info!$A$2:$A$11,Firm_Info!$D$2:$D$11),"")</f>
        <v>1</v>
      </c>
      <c r="G852" s="14">
        <f>IF($F852="","",IF($B852&gt;=SUMIFS(Firm_Info!$F$2:$F$11,Firm_Info!$D$2:$D$11,$F852,Firm_Info!$C$2:$C$11,"Treated"),1,0))</f>
        <v>0</v>
      </c>
      <c r="H852" s="14">
        <f t="shared" si="27"/>
        <v>0</v>
      </c>
      <c r="I852" s="14">
        <f>IF($F852="","",MOD(ROW()-2,624)-INDEX(Parallel_Trends!$F$5:$F$14,MATCH($A852,Parallel_Trends!$A$5:$A$14,0)))</f>
        <v>-45</v>
      </c>
    </row>
    <row r="853" spans="1:9" x14ac:dyDescent="0.45">
      <c r="A853" t="s">
        <v>12</v>
      </c>
      <c r="B853" s="1">
        <f>Raw_Prices!H230</f>
        <v>45258</v>
      </c>
      <c r="C853" s="12">
        <f>Raw_Prices!L230</f>
        <v>147.03</v>
      </c>
      <c r="D853" s="13">
        <f t="shared" si="26"/>
        <v>-4.7383740607864766E-3</v>
      </c>
      <c r="E853" s="14">
        <f>IF(_xlfn.XLOOKUP($A853,Firm_Info!$A$2:$A$12,Firm_Info!$C$2:$C$12)="Treated",1,IF(_xlfn.XLOOKUP($A853,Firm_Info!$A$2:$A$12,Firm_Info!$C$2:$C$12)="Control",0,""))</f>
        <v>0</v>
      </c>
      <c r="F853" s="14">
        <f>IFERROR(_xlfn.XLOOKUP($A853,Firm_Info!$A$2:$A$11,Firm_Info!$D$2:$D$11),"")</f>
        <v>1</v>
      </c>
      <c r="G853" s="14">
        <f>IF($F853="","",IF($B853&gt;=SUMIFS(Firm_Info!$F$2:$F$11,Firm_Info!$D$2:$D$11,$F853,Firm_Info!$C$2:$C$11,"Treated"),1,0))</f>
        <v>0</v>
      </c>
      <c r="H853" s="14">
        <f t="shared" si="27"/>
        <v>0</v>
      </c>
      <c r="I853" s="14">
        <f>IF($F853="","",MOD(ROW()-2,624)-INDEX(Parallel_Trends!$F$5:$F$14,MATCH($A853,Parallel_Trends!$A$5:$A$14,0)))</f>
        <v>-44</v>
      </c>
    </row>
    <row r="854" spans="1:9" x14ac:dyDescent="0.45">
      <c r="A854" t="s">
        <v>12</v>
      </c>
      <c r="B854" s="1">
        <f>Raw_Prices!H231</f>
        <v>45259</v>
      </c>
      <c r="C854" s="12">
        <f>Raw_Prices!L231</f>
        <v>146.32</v>
      </c>
      <c r="D854" s="13">
        <f t="shared" si="26"/>
        <v>-4.8289464735088439E-3</v>
      </c>
      <c r="E854" s="14">
        <f>IF(_xlfn.XLOOKUP($A854,Firm_Info!$A$2:$A$12,Firm_Info!$C$2:$C$12)="Treated",1,IF(_xlfn.XLOOKUP($A854,Firm_Info!$A$2:$A$12,Firm_Info!$C$2:$C$12)="Control",0,""))</f>
        <v>0</v>
      </c>
      <c r="F854" s="14">
        <f>IFERROR(_xlfn.XLOOKUP($A854,Firm_Info!$A$2:$A$11,Firm_Info!$D$2:$D$11),"")</f>
        <v>1</v>
      </c>
      <c r="G854" s="14">
        <f>IF($F854="","",IF($B854&gt;=SUMIFS(Firm_Info!$F$2:$F$11,Firm_Info!$D$2:$D$11,$F854,Firm_Info!$C$2:$C$11,"Treated"),1,0))</f>
        <v>0</v>
      </c>
      <c r="H854" s="14">
        <f t="shared" si="27"/>
        <v>0</v>
      </c>
      <c r="I854" s="14">
        <f>IF($F854="","",MOD(ROW()-2,624)-INDEX(Parallel_Trends!$F$5:$F$14,MATCH($A854,Parallel_Trends!$A$5:$A$14,0)))</f>
        <v>-43</v>
      </c>
    </row>
    <row r="855" spans="1:9" x14ac:dyDescent="0.45">
      <c r="A855" t="s">
        <v>12</v>
      </c>
      <c r="B855" s="1">
        <f>Raw_Prices!H232</f>
        <v>45260</v>
      </c>
      <c r="C855" s="12">
        <f>Raw_Prices!L232</f>
        <v>146.09</v>
      </c>
      <c r="D855" s="13">
        <f t="shared" si="26"/>
        <v>-1.5718972115910113E-3</v>
      </c>
      <c r="E855" s="14">
        <f>IF(_xlfn.XLOOKUP($A855,Firm_Info!$A$2:$A$12,Firm_Info!$C$2:$C$12)="Treated",1,IF(_xlfn.XLOOKUP($A855,Firm_Info!$A$2:$A$12,Firm_Info!$C$2:$C$12)="Control",0,""))</f>
        <v>0</v>
      </c>
      <c r="F855" s="14">
        <f>IFERROR(_xlfn.XLOOKUP($A855,Firm_Info!$A$2:$A$11,Firm_Info!$D$2:$D$11),"")</f>
        <v>1</v>
      </c>
      <c r="G855" s="14">
        <f>IF($F855="","",IF($B855&gt;=SUMIFS(Firm_Info!$F$2:$F$11,Firm_Info!$D$2:$D$11,$F855,Firm_Info!$C$2:$C$11,"Treated"),1,0))</f>
        <v>0</v>
      </c>
      <c r="H855" s="14">
        <f t="shared" si="27"/>
        <v>0</v>
      </c>
      <c r="I855" s="14">
        <f>IF($F855="","",MOD(ROW()-2,624)-INDEX(Parallel_Trends!$F$5:$F$14,MATCH($A855,Parallel_Trends!$A$5:$A$14,0)))</f>
        <v>-42</v>
      </c>
    </row>
    <row r="856" spans="1:9" x14ac:dyDescent="0.45">
      <c r="A856" t="s">
        <v>12</v>
      </c>
      <c r="B856" s="1">
        <f>Raw_Prices!H233</f>
        <v>45261</v>
      </c>
      <c r="C856" s="12">
        <f>Raw_Prices!L233</f>
        <v>147.03</v>
      </c>
      <c r="D856" s="13">
        <f t="shared" si="26"/>
        <v>6.4343897597372024E-3</v>
      </c>
      <c r="E856" s="14">
        <f>IF(_xlfn.XLOOKUP($A856,Firm_Info!$A$2:$A$12,Firm_Info!$C$2:$C$12)="Treated",1,IF(_xlfn.XLOOKUP($A856,Firm_Info!$A$2:$A$12,Firm_Info!$C$2:$C$12)="Control",0,""))</f>
        <v>0</v>
      </c>
      <c r="F856" s="14">
        <f>IFERROR(_xlfn.XLOOKUP($A856,Firm_Info!$A$2:$A$11,Firm_Info!$D$2:$D$11),"")</f>
        <v>1</v>
      </c>
      <c r="G856" s="14">
        <f>IF($F856="","",IF($B856&gt;=SUMIFS(Firm_Info!$F$2:$F$11,Firm_Info!$D$2:$D$11,$F856,Firm_Info!$C$2:$C$11,"Treated"),1,0))</f>
        <v>0</v>
      </c>
      <c r="H856" s="14">
        <f t="shared" si="27"/>
        <v>0</v>
      </c>
      <c r="I856" s="14">
        <f>IF($F856="","",MOD(ROW()-2,624)-INDEX(Parallel_Trends!$F$5:$F$14,MATCH($A856,Parallel_Trends!$A$5:$A$14,0)))</f>
        <v>-41</v>
      </c>
    </row>
    <row r="857" spans="1:9" x14ac:dyDescent="0.45">
      <c r="A857" t="s">
        <v>12</v>
      </c>
      <c r="B857" s="1">
        <f>Raw_Prices!H234</f>
        <v>45264</v>
      </c>
      <c r="C857" s="12">
        <f>Raw_Prices!L234</f>
        <v>144.84</v>
      </c>
      <c r="D857" s="13">
        <f t="shared" si="26"/>
        <v>-1.4894919404203177E-2</v>
      </c>
      <c r="E857" s="14">
        <f>IF(_xlfn.XLOOKUP($A857,Firm_Info!$A$2:$A$12,Firm_Info!$C$2:$C$12)="Treated",1,IF(_xlfn.XLOOKUP($A857,Firm_Info!$A$2:$A$12,Firm_Info!$C$2:$C$12)="Control",0,""))</f>
        <v>0</v>
      </c>
      <c r="F857" s="14">
        <f>IFERROR(_xlfn.XLOOKUP($A857,Firm_Info!$A$2:$A$11,Firm_Info!$D$2:$D$11),"")</f>
        <v>1</v>
      </c>
      <c r="G857" s="14">
        <f>IF($F857="","",IF($B857&gt;=SUMIFS(Firm_Info!$F$2:$F$11,Firm_Info!$D$2:$D$11,$F857,Firm_Info!$C$2:$C$11,"Treated"),1,0))</f>
        <v>0</v>
      </c>
      <c r="H857" s="14">
        <f t="shared" si="27"/>
        <v>0</v>
      </c>
      <c r="I857" s="14">
        <f>IF($F857="","",MOD(ROW()-2,624)-INDEX(Parallel_Trends!$F$5:$F$14,MATCH($A857,Parallel_Trends!$A$5:$A$14,0)))</f>
        <v>-40</v>
      </c>
    </row>
    <row r="858" spans="1:9" x14ac:dyDescent="0.45">
      <c r="A858" t="s">
        <v>12</v>
      </c>
      <c r="B858" s="1">
        <f>Raw_Prices!H235</f>
        <v>45265</v>
      </c>
      <c r="C858" s="12">
        <f>Raw_Prices!L235</f>
        <v>146.88</v>
      </c>
      <c r="D858" s="13">
        <f t="shared" si="26"/>
        <v>1.4084507042253502E-2</v>
      </c>
      <c r="E858" s="14">
        <f>IF(_xlfn.XLOOKUP($A858,Firm_Info!$A$2:$A$12,Firm_Info!$C$2:$C$12)="Treated",1,IF(_xlfn.XLOOKUP($A858,Firm_Info!$A$2:$A$12,Firm_Info!$C$2:$C$12)="Control",0,""))</f>
        <v>0</v>
      </c>
      <c r="F858" s="14">
        <f>IFERROR(_xlfn.XLOOKUP($A858,Firm_Info!$A$2:$A$11,Firm_Info!$D$2:$D$11),"")</f>
        <v>1</v>
      </c>
      <c r="G858" s="14">
        <f>IF($F858="","",IF($B858&gt;=SUMIFS(Firm_Info!$F$2:$F$11,Firm_Info!$D$2:$D$11,$F858,Firm_Info!$C$2:$C$11,"Treated"),1,0))</f>
        <v>0</v>
      </c>
      <c r="H858" s="14">
        <f t="shared" si="27"/>
        <v>0</v>
      </c>
      <c r="I858" s="14">
        <f>IF($F858="","",MOD(ROW()-2,624)-INDEX(Parallel_Trends!$F$5:$F$14,MATCH($A858,Parallel_Trends!$A$5:$A$14,0)))</f>
        <v>-39</v>
      </c>
    </row>
    <row r="859" spans="1:9" x14ac:dyDescent="0.45">
      <c r="A859" t="s">
        <v>12</v>
      </c>
      <c r="B859" s="1">
        <f>Raw_Prices!H236</f>
        <v>45266</v>
      </c>
      <c r="C859" s="12">
        <f>Raw_Prices!L236</f>
        <v>144.52000000000001</v>
      </c>
      <c r="D859" s="13">
        <f t="shared" si="26"/>
        <v>-1.6067538126361525E-2</v>
      </c>
      <c r="E859" s="14">
        <f>IF(_xlfn.XLOOKUP($A859,Firm_Info!$A$2:$A$12,Firm_Info!$C$2:$C$12)="Treated",1,IF(_xlfn.XLOOKUP($A859,Firm_Info!$A$2:$A$12,Firm_Info!$C$2:$C$12)="Control",0,""))</f>
        <v>0</v>
      </c>
      <c r="F859" s="14">
        <f>IFERROR(_xlfn.XLOOKUP($A859,Firm_Info!$A$2:$A$11,Firm_Info!$D$2:$D$11),"")</f>
        <v>1</v>
      </c>
      <c r="G859" s="14">
        <f>IF($F859="","",IF($B859&gt;=SUMIFS(Firm_Info!$F$2:$F$11,Firm_Info!$D$2:$D$11,$F859,Firm_Info!$C$2:$C$11,"Treated"),1,0))</f>
        <v>0</v>
      </c>
      <c r="H859" s="14">
        <f t="shared" si="27"/>
        <v>0</v>
      </c>
      <c r="I859" s="14">
        <f>IF($F859="","",MOD(ROW()-2,624)-INDEX(Parallel_Trends!$F$5:$F$14,MATCH($A859,Parallel_Trends!$A$5:$A$14,0)))</f>
        <v>-38</v>
      </c>
    </row>
    <row r="860" spans="1:9" x14ac:dyDescent="0.45">
      <c r="A860" t="s">
        <v>12</v>
      </c>
      <c r="B860" s="1">
        <f>Raw_Prices!H237</f>
        <v>45267</v>
      </c>
      <c r="C860" s="12">
        <f>Raw_Prices!L237</f>
        <v>146.88</v>
      </c>
      <c r="D860" s="13">
        <f t="shared" si="26"/>
        <v>1.6329919734292764E-2</v>
      </c>
      <c r="E860" s="14">
        <f>IF(_xlfn.XLOOKUP($A860,Firm_Info!$A$2:$A$12,Firm_Info!$C$2:$C$12)="Treated",1,IF(_xlfn.XLOOKUP($A860,Firm_Info!$A$2:$A$12,Firm_Info!$C$2:$C$12)="Control",0,""))</f>
        <v>0</v>
      </c>
      <c r="F860" s="14">
        <f>IFERROR(_xlfn.XLOOKUP($A860,Firm_Info!$A$2:$A$11,Firm_Info!$D$2:$D$11),"")</f>
        <v>1</v>
      </c>
      <c r="G860" s="14">
        <f>IF($F860="","",IF($B860&gt;=SUMIFS(Firm_Info!$F$2:$F$11,Firm_Info!$D$2:$D$11,$F860,Firm_Info!$C$2:$C$11,"Treated"),1,0))</f>
        <v>0</v>
      </c>
      <c r="H860" s="14">
        <f t="shared" si="27"/>
        <v>0</v>
      </c>
      <c r="I860" s="14">
        <f>IF($F860="","",MOD(ROW()-2,624)-INDEX(Parallel_Trends!$F$5:$F$14,MATCH($A860,Parallel_Trends!$A$5:$A$14,0)))</f>
        <v>-37</v>
      </c>
    </row>
    <row r="861" spans="1:9" x14ac:dyDescent="0.45">
      <c r="A861" t="s">
        <v>12</v>
      </c>
      <c r="B861" s="1">
        <f>Raw_Prices!H238</f>
        <v>45268</v>
      </c>
      <c r="C861" s="12">
        <f>Raw_Prices!L238</f>
        <v>147.41999999999999</v>
      </c>
      <c r="D861" s="13">
        <f t="shared" si="26"/>
        <v>3.6764705882352811E-3</v>
      </c>
      <c r="E861" s="14">
        <f>IF(_xlfn.XLOOKUP($A861,Firm_Info!$A$2:$A$12,Firm_Info!$C$2:$C$12)="Treated",1,IF(_xlfn.XLOOKUP($A861,Firm_Info!$A$2:$A$12,Firm_Info!$C$2:$C$12)="Control",0,""))</f>
        <v>0</v>
      </c>
      <c r="F861" s="14">
        <f>IFERROR(_xlfn.XLOOKUP($A861,Firm_Info!$A$2:$A$11,Firm_Info!$D$2:$D$11),"")</f>
        <v>1</v>
      </c>
      <c r="G861" s="14">
        <f>IF($F861="","",IF($B861&gt;=SUMIFS(Firm_Info!$F$2:$F$11,Firm_Info!$D$2:$D$11,$F861,Firm_Info!$C$2:$C$11,"Treated"),1,0))</f>
        <v>0</v>
      </c>
      <c r="H861" s="14">
        <f t="shared" si="27"/>
        <v>0</v>
      </c>
      <c r="I861" s="14">
        <f>IF($F861="","",MOD(ROW()-2,624)-INDEX(Parallel_Trends!$F$5:$F$14,MATCH($A861,Parallel_Trends!$A$5:$A$14,0)))</f>
        <v>-36</v>
      </c>
    </row>
    <row r="862" spans="1:9" x14ac:dyDescent="0.45">
      <c r="A862" t="s">
        <v>12</v>
      </c>
      <c r="B862" s="1">
        <f>Raw_Prices!H239</f>
        <v>45271</v>
      </c>
      <c r="C862" s="12">
        <f>Raw_Prices!L239</f>
        <v>145.88999999999999</v>
      </c>
      <c r="D862" s="13">
        <f t="shared" si="26"/>
        <v>-1.0378510378510342E-2</v>
      </c>
      <c r="E862" s="14">
        <f>IF(_xlfn.XLOOKUP($A862,Firm_Info!$A$2:$A$12,Firm_Info!$C$2:$C$12)="Treated",1,IF(_xlfn.XLOOKUP($A862,Firm_Info!$A$2:$A$12,Firm_Info!$C$2:$C$12)="Control",0,""))</f>
        <v>0</v>
      </c>
      <c r="F862" s="14">
        <f>IFERROR(_xlfn.XLOOKUP($A862,Firm_Info!$A$2:$A$11,Firm_Info!$D$2:$D$11),"")</f>
        <v>1</v>
      </c>
      <c r="G862" s="14">
        <f>IF($F862="","",IF($B862&gt;=SUMIFS(Firm_Info!$F$2:$F$11,Firm_Info!$D$2:$D$11,$F862,Firm_Info!$C$2:$C$11,"Treated"),1,0))</f>
        <v>0</v>
      </c>
      <c r="H862" s="14">
        <f t="shared" si="27"/>
        <v>0</v>
      </c>
      <c r="I862" s="14">
        <f>IF($F862="","",MOD(ROW()-2,624)-INDEX(Parallel_Trends!$F$5:$F$14,MATCH($A862,Parallel_Trends!$A$5:$A$14,0)))</f>
        <v>-35</v>
      </c>
    </row>
    <row r="863" spans="1:9" x14ac:dyDescent="0.45">
      <c r="A863" t="s">
        <v>12</v>
      </c>
      <c r="B863" s="1">
        <f>Raw_Prices!H240</f>
        <v>45272</v>
      </c>
      <c r="C863" s="12">
        <f>Raw_Prices!L240</f>
        <v>147.47999999999999</v>
      </c>
      <c r="D863" s="13">
        <f t="shared" si="26"/>
        <v>1.0898622249640111E-2</v>
      </c>
      <c r="E863" s="14">
        <f>IF(_xlfn.XLOOKUP($A863,Firm_Info!$A$2:$A$12,Firm_Info!$C$2:$C$12)="Treated",1,IF(_xlfn.XLOOKUP($A863,Firm_Info!$A$2:$A$12,Firm_Info!$C$2:$C$12)="Control",0,""))</f>
        <v>0</v>
      </c>
      <c r="F863" s="14">
        <f>IFERROR(_xlfn.XLOOKUP($A863,Firm_Info!$A$2:$A$11,Firm_Info!$D$2:$D$11),"")</f>
        <v>1</v>
      </c>
      <c r="G863" s="14">
        <f>IF($F863="","",IF($B863&gt;=SUMIFS(Firm_Info!$F$2:$F$11,Firm_Info!$D$2:$D$11,$F863,Firm_Info!$C$2:$C$11,"Treated"),1,0))</f>
        <v>0</v>
      </c>
      <c r="H863" s="14">
        <f t="shared" si="27"/>
        <v>0</v>
      </c>
      <c r="I863" s="14">
        <f>IF($F863="","",MOD(ROW()-2,624)-INDEX(Parallel_Trends!$F$5:$F$14,MATCH($A863,Parallel_Trends!$A$5:$A$14,0)))</f>
        <v>-34</v>
      </c>
    </row>
    <row r="864" spans="1:9" x14ac:dyDescent="0.45">
      <c r="A864" t="s">
        <v>12</v>
      </c>
      <c r="B864" s="1">
        <f>Raw_Prices!H241</f>
        <v>45273</v>
      </c>
      <c r="C864" s="12">
        <f>Raw_Prices!L241</f>
        <v>148.84</v>
      </c>
      <c r="D864" s="13">
        <f t="shared" si="26"/>
        <v>9.2215893680500649E-3</v>
      </c>
      <c r="E864" s="14">
        <f>IF(_xlfn.XLOOKUP($A864,Firm_Info!$A$2:$A$12,Firm_Info!$C$2:$C$12)="Treated",1,IF(_xlfn.XLOOKUP($A864,Firm_Info!$A$2:$A$12,Firm_Info!$C$2:$C$12)="Control",0,""))</f>
        <v>0</v>
      </c>
      <c r="F864" s="14">
        <f>IFERROR(_xlfn.XLOOKUP($A864,Firm_Info!$A$2:$A$11,Firm_Info!$D$2:$D$11),"")</f>
        <v>1</v>
      </c>
      <c r="G864" s="14">
        <f>IF($F864="","",IF($B864&gt;=SUMIFS(Firm_Info!$F$2:$F$11,Firm_Info!$D$2:$D$11,$F864,Firm_Info!$C$2:$C$11,"Treated"),1,0))</f>
        <v>0</v>
      </c>
      <c r="H864" s="14">
        <f t="shared" si="27"/>
        <v>0</v>
      </c>
      <c r="I864" s="14">
        <f>IF($F864="","",MOD(ROW()-2,624)-INDEX(Parallel_Trends!$F$5:$F$14,MATCH($A864,Parallel_Trends!$A$5:$A$14,0)))</f>
        <v>-33</v>
      </c>
    </row>
    <row r="865" spans="1:9" x14ac:dyDescent="0.45">
      <c r="A865" t="s">
        <v>12</v>
      </c>
      <c r="B865" s="1">
        <f>Raw_Prices!H242</f>
        <v>45274</v>
      </c>
      <c r="C865" s="12">
        <f>Raw_Prices!L242</f>
        <v>147.41999999999999</v>
      </c>
      <c r="D865" s="13">
        <f t="shared" si="26"/>
        <v>-9.5404461166354038E-3</v>
      </c>
      <c r="E865" s="14">
        <f>IF(_xlfn.XLOOKUP($A865,Firm_Info!$A$2:$A$12,Firm_Info!$C$2:$C$12)="Treated",1,IF(_xlfn.XLOOKUP($A865,Firm_Info!$A$2:$A$12,Firm_Info!$C$2:$C$12)="Control",0,""))</f>
        <v>0</v>
      </c>
      <c r="F865" s="14">
        <f>IFERROR(_xlfn.XLOOKUP($A865,Firm_Info!$A$2:$A$11,Firm_Info!$D$2:$D$11),"")</f>
        <v>1</v>
      </c>
      <c r="G865" s="14">
        <f>IF($F865="","",IF($B865&gt;=SUMIFS(Firm_Info!$F$2:$F$11,Firm_Info!$D$2:$D$11,$F865,Firm_Info!$C$2:$C$11,"Treated"),1,0))</f>
        <v>0</v>
      </c>
      <c r="H865" s="14">
        <f t="shared" si="27"/>
        <v>0</v>
      </c>
      <c r="I865" s="14">
        <f>IF($F865="","",MOD(ROW()-2,624)-INDEX(Parallel_Trends!$F$5:$F$14,MATCH($A865,Parallel_Trends!$A$5:$A$14,0)))</f>
        <v>-32</v>
      </c>
    </row>
    <row r="866" spans="1:9" x14ac:dyDescent="0.45">
      <c r="A866" t="s">
        <v>12</v>
      </c>
      <c r="B866" s="1">
        <f>Raw_Prices!H243</f>
        <v>45275</v>
      </c>
      <c r="C866" s="12">
        <f>Raw_Prices!L243</f>
        <v>149.97</v>
      </c>
      <c r="D866" s="13">
        <f t="shared" si="26"/>
        <v>1.7297517297517384E-2</v>
      </c>
      <c r="E866" s="14">
        <f>IF(_xlfn.XLOOKUP($A866,Firm_Info!$A$2:$A$12,Firm_Info!$C$2:$C$12)="Treated",1,IF(_xlfn.XLOOKUP($A866,Firm_Info!$A$2:$A$12,Firm_Info!$C$2:$C$12)="Control",0,""))</f>
        <v>0</v>
      </c>
      <c r="F866" s="14">
        <f>IFERROR(_xlfn.XLOOKUP($A866,Firm_Info!$A$2:$A$11,Firm_Info!$D$2:$D$11),"")</f>
        <v>1</v>
      </c>
      <c r="G866" s="14">
        <f>IF($F866="","",IF($B866&gt;=SUMIFS(Firm_Info!$F$2:$F$11,Firm_Info!$D$2:$D$11,$F866,Firm_Info!$C$2:$C$11,"Treated"),1,0))</f>
        <v>0</v>
      </c>
      <c r="H866" s="14">
        <f t="shared" si="27"/>
        <v>0</v>
      </c>
      <c r="I866" s="14">
        <f>IF($F866="","",MOD(ROW()-2,624)-INDEX(Parallel_Trends!$F$5:$F$14,MATCH($A866,Parallel_Trends!$A$5:$A$14,0)))</f>
        <v>-31</v>
      </c>
    </row>
    <row r="867" spans="1:9" x14ac:dyDescent="0.45">
      <c r="A867" t="s">
        <v>12</v>
      </c>
      <c r="B867" s="1">
        <f>Raw_Prices!H244</f>
        <v>45278</v>
      </c>
      <c r="C867" s="12">
        <f>Raw_Prices!L244</f>
        <v>154.07</v>
      </c>
      <c r="D867" s="13">
        <f t="shared" si="26"/>
        <v>2.7338801093552023E-2</v>
      </c>
      <c r="E867" s="14">
        <f>IF(_xlfn.XLOOKUP($A867,Firm_Info!$A$2:$A$12,Firm_Info!$C$2:$C$12)="Treated",1,IF(_xlfn.XLOOKUP($A867,Firm_Info!$A$2:$A$12,Firm_Info!$C$2:$C$12)="Control",0,""))</f>
        <v>0</v>
      </c>
      <c r="F867" s="14">
        <f>IFERROR(_xlfn.XLOOKUP($A867,Firm_Info!$A$2:$A$11,Firm_Info!$D$2:$D$11),"")</f>
        <v>1</v>
      </c>
      <c r="G867" s="14">
        <f>IF($F867="","",IF($B867&gt;=SUMIFS(Firm_Info!$F$2:$F$11,Firm_Info!$D$2:$D$11,$F867,Firm_Info!$C$2:$C$11,"Treated"),1,0))</f>
        <v>0</v>
      </c>
      <c r="H867" s="14">
        <f t="shared" si="27"/>
        <v>0</v>
      </c>
      <c r="I867" s="14">
        <f>IF($F867="","",MOD(ROW()-2,624)-INDEX(Parallel_Trends!$F$5:$F$14,MATCH($A867,Parallel_Trends!$A$5:$A$14,0)))</f>
        <v>-30</v>
      </c>
    </row>
    <row r="868" spans="1:9" x14ac:dyDescent="0.45">
      <c r="A868" t="s">
        <v>12</v>
      </c>
      <c r="B868" s="1">
        <f>Raw_Prices!H245</f>
        <v>45279</v>
      </c>
      <c r="C868" s="12">
        <f>Raw_Prices!L245</f>
        <v>153.79</v>
      </c>
      <c r="D868" s="13">
        <f t="shared" si="26"/>
        <v>-1.8173557473875057E-3</v>
      </c>
      <c r="E868" s="14">
        <f>IF(_xlfn.XLOOKUP($A868,Firm_Info!$A$2:$A$12,Firm_Info!$C$2:$C$12)="Treated",1,IF(_xlfn.XLOOKUP($A868,Firm_Info!$A$2:$A$12,Firm_Info!$C$2:$C$12)="Control",0,""))</f>
        <v>0</v>
      </c>
      <c r="F868" s="14">
        <f>IFERROR(_xlfn.XLOOKUP($A868,Firm_Info!$A$2:$A$11,Firm_Info!$D$2:$D$11),"")</f>
        <v>1</v>
      </c>
      <c r="G868" s="14">
        <f>IF($F868="","",IF($B868&gt;=SUMIFS(Firm_Info!$F$2:$F$11,Firm_Info!$D$2:$D$11,$F868,Firm_Info!$C$2:$C$11,"Treated"),1,0))</f>
        <v>0</v>
      </c>
      <c r="H868" s="14">
        <f t="shared" si="27"/>
        <v>0</v>
      </c>
      <c r="I868" s="14">
        <f>IF($F868="","",MOD(ROW()-2,624)-INDEX(Parallel_Trends!$F$5:$F$14,MATCH($A868,Parallel_Trends!$A$5:$A$14,0)))</f>
        <v>-29</v>
      </c>
    </row>
    <row r="869" spans="1:9" x14ac:dyDescent="0.45">
      <c r="A869" t="s">
        <v>12</v>
      </c>
      <c r="B869" s="1">
        <f>Raw_Prices!H246</f>
        <v>45280</v>
      </c>
      <c r="C869" s="12">
        <f>Raw_Prices!L246</f>
        <v>152.12</v>
      </c>
      <c r="D869" s="13">
        <f t="shared" si="26"/>
        <v>-1.0858963521685361E-2</v>
      </c>
      <c r="E869" s="14">
        <f>IF(_xlfn.XLOOKUP($A869,Firm_Info!$A$2:$A$12,Firm_Info!$C$2:$C$12)="Treated",1,IF(_xlfn.XLOOKUP($A869,Firm_Info!$A$2:$A$12,Firm_Info!$C$2:$C$12)="Control",0,""))</f>
        <v>0</v>
      </c>
      <c r="F869" s="14">
        <f>IFERROR(_xlfn.XLOOKUP($A869,Firm_Info!$A$2:$A$11,Firm_Info!$D$2:$D$11),"")</f>
        <v>1</v>
      </c>
      <c r="G869" s="14">
        <f>IF($F869="","",IF($B869&gt;=SUMIFS(Firm_Info!$F$2:$F$11,Firm_Info!$D$2:$D$11,$F869,Firm_Info!$C$2:$C$11,"Treated"),1,0))</f>
        <v>0</v>
      </c>
      <c r="H869" s="14">
        <f t="shared" si="27"/>
        <v>0</v>
      </c>
      <c r="I869" s="14">
        <f>IF($F869="","",MOD(ROW()-2,624)-INDEX(Parallel_Trends!$F$5:$F$14,MATCH($A869,Parallel_Trends!$A$5:$A$14,0)))</f>
        <v>-28</v>
      </c>
    </row>
    <row r="870" spans="1:9" x14ac:dyDescent="0.45">
      <c r="A870" t="s">
        <v>12</v>
      </c>
      <c r="B870" s="1">
        <f>Raw_Prices!H247</f>
        <v>45281</v>
      </c>
      <c r="C870" s="12">
        <f>Raw_Prices!L247</f>
        <v>153.84</v>
      </c>
      <c r="D870" s="13">
        <f t="shared" si="26"/>
        <v>1.130686300289252E-2</v>
      </c>
      <c r="E870" s="14">
        <f>IF(_xlfn.XLOOKUP($A870,Firm_Info!$A$2:$A$12,Firm_Info!$C$2:$C$12)="Treated",1,IF(_xlfn.XLOOKUP($A870,Firm_Info!$A$2:$A$12,Firm_Info!$C$2:$C$12)="Control",0,""))</f>
        <v>0</v>
      </c>
      <c r="F870" s="14">
        <f>IFERROR(_xlfn.XLOOKUP($A870,Firm_Info!$A$2:$A$11,Firm_Info!$D$2:$D$11),"")</f>
        <v>1</v>
      </c>
      <c r="G870" s="14">
        <f>IF($F870="","",IF($B870&gt;=SUMIFS(Firm_Info!$F$2:$F$11,Firm_Info!$D$2:$D$11,$F870,Firm_Info!$C$2:$C$11,"Treated"),1,0))</f>
        <v>0</v>
      </c>
      <c r="H870" s="14">
        <f t="shared" si="27"/>
        <v>0</v>
      </c>
      <c r="I870" s="14">
        <f>IF($F870="","",MOD(ROW()-2,624)-INDEX(Parallel_Trends!$F$5:$F$14,MATCH($A870,Parallel_Trends!$A$5:$A$14,0)))</f>
        <v>-27</v>
      </c>
    </row>
    <row r="871" spans="1:9" x14ac:dyDescent="0.45">
      <c r="A871" t="s">
        <v>12</v>
      </c>
      <c r="B871" s="1">
        <f>Raw_Prices!H248</f>
        <v>45282</v>
      </c>
      <c r="C871" s="12">
        <f>Raw_Prices!L248</f>
        <v>153.41999999999999</v>
      </c>
      <c r="D871" s="13">
        <f t="shared" si="26"/>
        <v>-2.7301092043682251E-3</v>
      </c>
      <c r="E871" s="14">
        <f>IF(_xlfn.XLOOKUP($A871,Firm_Info!$A$2:$A$12,Firm_Info!$C$2:$C$12)="Treated",1,IF(_xlfn.XLOOKUP($A871,Firm_Info!$A$2:$A$12,Firm_Info!$C$2:$C$12)="Control",0,""))</f>
        <v>0</v>
      </c>
      <c r="F871" s="14">
        <f>IFERROR(_xlfn.XLOOKUP($A871,Firm_Info!$A$2:$A$11,Firm_Info!$D$2:$D$11),"")</f>
        <v>1</v>
      </c>
      <c r="G871" s="14">
        <f>IF($F871="","",IF($B871&gt;=SUMIFS(Firm_Info!$F$2:$F$11,Firm_Info!$D$2:$D$11,$F871,Firm_Info!$C$2:$C$11,"Treated"),1,0))</f>
        <v>0</v>
      </c>
      <c r="H871" s="14">
        <f t="shared" si="27"/>
        <v>0</v>
      </c>
      <c r="I871" s="14">
        <f>IF($F871="","",MOD(ROW()-2,624)-INDEX(Parallel_Trends!$F$5:$F$14,MATCH($A871,Parallel_Trends!$A$5:$A$14,0)))</f>
        <v>-26</v>
      </c>
    </row>
    <row r="872" spans="1:9" x14ac:dyDescent="0.45">
      <c r="A872" t="s">
        <v>12</v>
      </c>
      <c r="B872" s="1">
        <f>Raw_Prices!H249</f>
        <v>45286</v>
      </c>
      <c r="C872" s="12">
        <f>Raw_Prices!L249</f>
        <v>153.41</v>
      </c>
      <c r="D872" s="13">
        <f t="shared" si="26"/>
        <v>-6.5180550123833392E-5</v>
      </c>
      <c r="E872" s="14">
        <f>IF(_xlfn.XLOOKUP($A872,Firm_Info!$A$2:$A$12,Firm_Info!$C$2:$C$12)="Treated",1,IF(_xlfn.XLOOKUP($A872,Firm_Info!$A$2:$A$12,Firm_Info!$C$2:$C$12)="Control",0,""))</f>
        <v>0</v>
      </c>
      <c r="F872" s="14">
        <f>IFERROR(_xlfn.XLOOKUP($A872,Firm_Info!$A$2:$A$11,Firm_Info!$D$2:$D$11),"")</f>
        <v>1</v>
      </c>
      <c r="G872" s="14">
        <f>IF($F872="","",IF($B872&gt;=SUMIFS(Firm_Info!$F$2:$F$11,Firm_Info!$D$2:$D$11,$F872,Firm_Info!$C$2:$C$11,"Treated"),1,0))</f>
        <v>0</v>
      </c>
      <c r="H872" s="14">
        <f t="shared" si="27"/>
        <v>0</v>
      </c>
      <c r="I872" s="14">
        <f>IF($F872="","",MOD(ROW()-2,624)-INDEX(Parallel_Trends!$F$5:$F$14,MATCH($A872,Parallel_Trends!$A$5:$A$14,0)))</f>
        <v>-25</v>
      </c>
    </row>
    <row r="873" spans="1:9" x14ac:dyDescent="0.45">
      <c r="A873" t="s">
        <v>12</v>
      </c>
      <c r="B873" s="1">
        <f>Raw_Prices!H250</f>
        <v>45287</v>
      </c>
      <c r="C873" s="12">
        <f>Raw_Prices!L250</f>
        <v>153.34</v>
      </c>
      <c r="D873" s="13">
        <f t="shared" si="26"/>
        <v>-4.5629359233423372E-4</v>
      </c>
      <c r="E873" s="14">
        <f>IF(_xlfn.XLOOKUP($A873,Firm_Info!$A$2:$A$12,Firm_Info!$C$2:$C$12)="Treated",1,IF(_xlfn.XLOOKUP($A873,Firm_Info!$A$2:$A$12,Firm_Info!$C$2:$C$12)="Control",0,""))</f>
        <v>0</v>
      </c>
      <c r="F873" s="14">
        <f>IFERROR(_xlfn.XLOOKUP($A873,Firm_Info!$A$2:$A$11,Firm_Info!$D$2:$D$11),"")</f>
        <v>1</v>
      </c>
      <c r="G873" s="14">
        <f>IF($F873="","",IF($B873&gt;=SUMIFS(Firm_Info!$F$2:$F$11,Firm_Info!$D$2:$D$11,$F873,Firm_Info!$C$2:$C$11,"Treated"),1,0))</f>
        <v>0</v>
      </c>
      <c r="H873" s="14">
        <f t="shared" si="27"/>
        <v>0</v>
      </c>
      <c r="I873" s="14">
        <f>IF($F873="","",MOD(ROW()-2,624)-INDEX(Parallel_Trends!$F$5:$F$14,MATCH($A873,Parallel_Trends!$A$5:$A$14,0)))</f>
        <v>-24</v>
      </c>
    </row>
    <row r="874" spans="1:9" x14ac:dyDescent="0.45">
      <c r="A874" t="s">
        <v>12</v>
      </c>
      <c r="B874" s="1">
        <f>Raw_Prices!H251</f>
        <v>45288</v>
      </c>
      <c r="C874" s="12">
        <f>Raw_Prices!L251</f>
        <v>153.38</v>
      </c>
      <c r="D874" s="13">
        <f t="shared" si="26"/>
        <v>2.6085822355548238E-4</v>
      </c>
      <c r="E874" s="14">
        <f>IF(_xlfn.XLOOKUP($A874,Firm_Info!$A$2:$A$12,Firm_Info!$C$2:$C$12)="Treated",1,IF(_xlfn.XLOOKUP($A874,Firm_Info!$A$2:$A$12,Firm_Info!$C$2:$C$12)="Control",0,""))</f>
        <v>0</v>
      </c>
      <c r="F874" s="14">
        <f>IFERROR(_xlfn.XLOOKUP($A874,Firm_Info!$A$2:$A$11,Firm_Info!$D$2:$D$11),"")</f>
        <v>1</v>
      </c>
      <c r="G874" s="14">
        <f>IF($F874="","",IF($B874&gt;=SUMIFS(Firm_Info!$F$2:$F$11,Firm_Info!$D$2:$D$11,$F874,Firm_Info!$C$2:$C$11,"Treated"),1,0))</f>
        <v>0</v>
      </c>
      <c r="H874" s="14">
        <f t="shared" si="27"/>
        <v>0</v>
      </c>
      <c r="I874" s="14">
        <f>IF($F874="","",MOD(ROW()-2,624)-INDEX(Parallel_Trends!$F$5:$F$14,MATCH($A874,Parallel_Trends!$A$5:$A$14,0)))</f>
        <v>-23</v>
      </c>
    </row>
    <row r="875" spans="1:9" x14ac:dyDescent="0.45">
      <c r="A875" t="s">
        <v>12</v>
      </c>
      <c r="B875" s="1">
        <f>Raw_Prices!H252</f>
        <v>45289</v>
      </c>
      <c r="C875" s="12">
        <f>Raw_Prices!L252</f>
        <v>151.94</v>
      </c>
      <c r="D875" s="13">
        <f t="shared" si="26"/>
        <v>-9.3884469943930071E-3</v>
      </c>
      <c r="E875" s="14">
        <f>IF(_xlfn.XLOOKUP($A875,Firm_Info!$A$2:$A$12,Firm_Info!$C$2:$C$12)="Treated",1,IF(_xlfn.XLOOKUP($A875,Firm_Info!$A$2:$A$12,Firm_Info!$C$2:$C$12)="Control",0,""))</f>
        <v>0</v>
      </c>
      <c r="F875" s="14">
        <f>IFERROR(_xlfn.XLOOKUP($A875,Firm_Info!$A$2:$A$11,Firm_Info!$D$2:$D$11),"")</f>
        <v>1</v>
      </c>
      <c r="G875" s="14">
        <f>IF($F875="","",IF($B875&gt;=SUMIFS(Firm_Info!$F$2:$F$11,Firm_Info!$D$2:$D$11,$F875,Firm_Info!$C$2:$C$11,"Treated"),1,0))</f>
        <v>0</v>
      </c>
      <c r="H875" s="14">
        <f t="shared" si="27"/>
        <v>0</v>
      </c>
      <c r="I875" s="14">
        <f>IF($F875="","",MOD(ROW()-2,624)-INDEX(Parallel_Trends!$F$5:$F$14,MATCH($A875,Parallel_Trends!$A$5:$A$14,0)))</f>
        <v>-22</v>
      </c>
    </row>
    <row r="876" spans="1:9" x14ac:dyDescent="0.45">
      <c r="A876" t="s">
        <v>12</v>
      </c>
      <c r="B876" s="1">
        <f>Raw_Prices!H253</f>
        <v>45293</v>
      </c>
      <c r="C876" s="12">
        <f>Raw_Prices!L253</f>
        <v>149.93</v>
      </c>
      <c r="D876" s="13">
        <f t="shared" si="26"/>
        <v>-1.3228906147163322E-2</v>
      </c>
      <c r="E876" s="14">
        <f>IF(_xlfn.XLOOKUP($A876,Firm_Info!$A$2:$A$12,Firm_Info!$C$2:$C$12)="Treated",1,IF(_xlfn.XLOOKUP($A876,Firm_Info!$A$2:$A$12,Firm_Info!$C$2:$C$12)="Control",0,""))</f>
        <v>0</v>
      </c>
      <c r="F876" s="14">
        <f>IFERROR(_xlfn.XLOOKUP($A876,Firm_Info!$A$2:$A$11,Firm_Info!$D$2:$D$11),"")</f>
        <v>1</v>
      </c>
      <c r="G876" s="14">
        <f>IF($F876="","",IF($B876&gt;=SUMIFS(Firm_Info!$F$2:$F$11,Firm_Info!$D$2:$D$11,$F876,Firm_Info!$C$2:$C$11,"Treated"),1,0))</f>
        <v>0</v>
      </c>
      <c r="H876" s="14">
        <f t="shared" si="27"/>
        <v>0</v>
      </c>
      <c r="I876" s="14">
        <f>IF($F876="","",MOD(ROW()-2,624)-INDEX(Parallel_Trends!$F$5:$F$14,MATCH($A876,Parallel_Trends!$A$5:$A$14,0)))</f>
        <v>-21</v>
      </c>
    </row>
    <row r="877" spans="1:9" x14ac:dyDescent="0.45">
      <c r="A877" t="s">
        <v>12</v>
      </c>
      <c r="B877" s="1">
        <f>Raw_Prices!H254</f>
        <v>45294</v>
      </c>
      <c r="C877" s="12">
        <f>Raw_Prices!L254</f>
        <v>148.47</v>
      </c>
      <c r="D877" s="13">
        <f t="shared" si="26"/>
        <v>-9.7378776762490071E-3</v>
      </c>
      <c r="E877" s="14">
        <f>IF(_xlfn.XLOOKUP($A877,Firm_Info!$A$2:$A$12,Firm_Info!$C$2:$C$12)="Treated",1,IF(_xlfn.XLOOKUP($A877,Firm_Info!$A$2:$A$12,Firm_Info!$C$2:$C$12)="Control",0,""))</f>
        <v>0</v>
      </c>
      <c r="F877" s="14">
        <f>IFERROR(_xlfn.XLOOKUP($A877,Firm_Info!$A$2:$A$11,Firm_Info!$D$2:$D$11),"")</f>
        <v>1</v>
      </c>
      <c r="G877" s="14">
        <f>IF($F877="","",IF($B877&gt;=SUMIFS(Firm_Info!$F$2:$F$11,Firm_Info!$D$2:$D$11,$F877,Firm_Info!$C$2:$C$11,"Treated"),1,0))</f>
        <v>0</v>
      </c>
      <c r="H877" s="14">
        <f t="shared" si="27"/>
        <v>0</v>
      </c>
      <c r="I877" s="14">
        <f>IF($F877="","",MOD(ROW()-2,624)-INDEX(Parallel_Trends!$F$5:$F$14,MATCH($A877,Parallel_Trends!$A$5:$A$14,0)))</f>
        <v>-20</v>
      </c>
    </row>
    <row r="878" spans="1:9" x14ac:dyDescent="0.45">
      <c r="A878" t="s">
        <v>12</v>
      </c>
      <c r="B878" s="1">
        <f>Raw_Prices!H255</f>
        <v>45295</v>
      </c>
      <c r="C878" s="12">
        <f>Raw_Prices!L255</f>
        <v>144.57</v>
      </c>
      <c r="D878" s="13">
        <f t="shared" si="26"/>
        <v>-2.6267932915740588E-2</v>
      </c>
      <c r="E878" s="14">
        <f>IF(_xlfn.XLOOKUP($A878,Firm_Info!$A$2:$A$12,Firm_Info!$C$2:$C$12)="Treated",1,IF(_xlfn.XLOOKUP($A878,Firm_Info!$A$2:$A$12,Firm_Info!$C$2:$C$12)="Control",0,""))</f>
        <v>0</v>
      </c>
      <c r="F878" s="14">
        <f>IFERROR(_xlfn.XLOOKUP($A878,Firm_Info!$A$2:$A$11,Firm_Info!$D$2:$D$11),"")</f>
        <v>1</v>
      </c>
      <c r="G878" s="14">
        <f>IF($F878="","",IF($B878&gt;=SUMIFS(Firm_Info!$F$2:$F$11,Firm_Info!$D$2:$D$11,$F878,Firm_Info!$C$2:$C$11,"Treated"),1,0))</f>
        <v>0</v>
      </c>
      <c r="H878" s="14">
        <f t="shared" si="27"/>
        <v>0</v>
      </c>
      <c r="I878" s="14">
        <f>IF($F878="","",MOD(ROW()-2,624)-INDEX(Parallel_Trends!$F$5:$F$14,MATCH($A878,Parallel_Trends!$A$5:$A$14,0)))</f>
        <v>-19</v>
      </c>
    </row>
    <row r="879" spans="1:9" x14ac:dyDescent="0.45">
      <c r="A879" t="s">
        <v>12</v>
      </c>
      <c r="B879" s="1">
        <f>Raw_Prices!H256</f>
        <v>45296</v>
      </c>
      <c r="C879" s="12">
        <f>Raw_Prices!L256</f>
        <v>145.24</v>
      </c>
      <c r="D879" s="13">
        <f t="shared" si="26"/>
        <v>4.6344331465726363E-3</v>
      </c>
      <c r="E879" s="14">
        <f>IF(_xlfn.XLOOKUP($A879,Firm_Info!$A$2:$A$12,Firm_Info!$C$2:$C$12)="Treated",1,IF(_xlfn.XLOOKUP($A879,Firm_Info!$A$2:$A$12,Firm_Info!$C$2:$C$12)="Control",0,""))</f>
        <v>0</v>
      </c>
      <c r="F879" s="14">
        <f>IFERROR(_xlfn.XLOOKUP($A879,Firm_Info!$A$2:$A$11,Firm_Info!$D$2:$D$11),"")</f>
        <v>1</v>
      </c>
      <c r="G879" s="14">
        <f>IF($F879="","",IF($B879&gt;=SUMIFS(Firm_Info!$F$2:$F$11,Firm_Info!$D$2:$D$11,$F879,Firm_Info!$C$2:$C$11,"Treated"),1,0))</f>
        <v>0</v>
      </c>
      <c r="H879" s="14">
        <f t="shared" si="27"/>
        <v>0</v>
      </c>
      <c r="I879" s="14">
        <f>IF($F879="","",MOD(ROW()-2,624)-INDEX(Parallel_Trends!$F$5:$F$14,MATCH($A879,Parallel_Trends!$A$5:$A$14,0)))</f>
        <v>-18</v>
      </c>
    </row>
    <row r="880" spans="1:9" x14ac:dyDescent="0.45">
      <c r="A880" t="s">
        <v>12</v>
      </c>
      <c r="B880" s="1">
        <f>Raw_Prices!H257</f>
        <v>45299</v>
      </c>
      <c r="C880" s="12">
        <f>Raw_Prices!L257</f>
        <v>149.1</v>
      </c>
      <c r="D880" s="13">
        <f t="shared" si="26"/>
        <v>2.6576700633434314E-2</v>
      </c>
      <c r="E880" s="14">
        <f>IF(_xlfn.XLOOKUP($A880,Firm_Info!$A$2:$A$12,Firm_Info!$C$2:$C$12)="Treated",1,IF(_xlfn.XLOOKUP($A880,Firm_Info!$A$2:$A$12,Firm_Info!$C$2:$C$12)="Control",0,""))</f>
        <v>0</v>
      </c>
      <c r="F880" s="14">
        <f>IFERROR(_xlfn.XLOOKUP($A880,Firm_Info!$A$2:$A$11,Firm_Info!$D$2:$D$11),"")</f>
        <v>1</v>
      </c>
      <c r="G880" s="14">
        <f>IF($F880="","",IF($B880&gt;=SUMIFS(Firm_Info!$F$2:$F$11,Firm_Info!$D$2:$D$11,$F880,Firm_Info!$C$2:$C$11,"Treated"),1,0))</f>
        <v>0</v>
      </c>
      <c r="H880" s="14">
        <f t="shared" si="27"/>
        <v>0</v>
      </c>
      <c r="I880" s="14">
        <f>IF($F880="","",MOD(ROW()-2,624)-INDEX(Parallel_Trends!$F$5:$F$14,MATCH($A880,Parallel_Trends!$A$5:$A$14,0)))</f>
        <v>-17</v>
      </c>
    </row>
    <row r="881" spans="1:9" x14ac:dyDescent="0.45">
      <c r="A881" t="s">
        <v>12</v>
      </c>
      <c r="B881" s="1">
        <f>Raw_Prices!H258</f>
        <v>45300</v>
      </c>
      <c r="C881" s="12">
        <f>Raw_Prices!L258</f>
        <v>151.37</v>
      </c>
      <c r="D881" s="13">
        <f t="shared" si="26"/>
        <v>1.5224681421864616E-2</v>
      </c>
      <c r="E881" s="14">
        <f>IF(_xlfn.XLOOKUP($A881,Firm_Info!$A$2:$A$12,Firm_Info!$C$2:$C$12)="Treated",1,IF(_xlfn.XLOOKUP($A881,Firm_Info!$A$2:$A$12,Firm_Info!$C$2:$C$12)="Control",0,""))</f>
        <v>0</v>
      </c>
      <c r="F881" s="14">
        <f>IFERROR(_xlfn.XLOOKUP($A881,Firm_Info!$A$2:$A$11,Firm_Info!$D$2:$D$11),"")</f>
        <v>1</v>
      </c>
      <c r="G881" s="14">
        <f>IF($F881="","",IF($B881&gt;=SUMIFS(Firm_Info!$F$2:$F$11,Firm_Info!$D$2:$D$11,$F881,Firm_Info!$C$2:$C$11,"Treated"),1,0))</f>
        <v>0</v>
      </c>
      <c r="H881" s="14">
        <f t="shared" si="27"/>
        <v>0</v>
      </c>
      <c r="I881" s="14">
        <f>IF($F881="","",MOD(ROW()-2,624)-INDEX(Parallel_Trends!$F$5:$F$14,MATCH($A881,Parallel_Trends!$A$5:$A$14,0)))</f>
        <v>-16</v>
      </c>
    </row>
    <row r="882" spans="1:9" x14ac:dyDescent="0.45">
      <c r="A882" t="s">
        <v>12</v>
      </c>
      <c r="B882" s="1">
        <f>Raw_Prices!H259</f>
        <v>45301</v>
      </c>
      <c r="C882" s="12">
        <f>Raw_Prices!L259</f>
        <v>153.72999999999999</v>
      </c>
      <c r="D882" s="13">
        <f t="shared" si="26"/>
        <v>1.5590936116799847E-2</v>
      </c>
      <c r="E882" s="14">
        <f>IF(_xlfn.XLOOKUP($A882,Firm_Info!$A$2:$A$12,Firm_Info!$C$2:$C$12)="Treated",1,IF(_xlfn.XLOOKUP($A882,Firm_Info!$A$2:$A$12,Firm_Info!$C$2:$C$12)="Control",0,""))</f>
        <v>0</v>
      </c>
      <c r="F882" s="14">
        <f>IFERROR(_xlfn.XLOOKUP($A882,Firm_Info!$A$2:$A$11,Firm_Info!$D$2:$D$11),"")</f>
        <v>1</v>
      </c>
      <c r="G882" s="14">
        <f>IF($F882="","",IF($B882&gt;=SUMIFS(Firm_Info!$F$2:$F$11,Firm_Info!$D$2:$D$11,$F882,Firm_Info!$C$2:$C$11,"Treated"),1,0))</f>
        <v>0</v>
      </c>
      <c r="H882" s="14">
        <f t="shared" si="27"/>
        <v>0</v>
      </c>
      <c r="I882" s="14">
        <f>IF($F882="","",MOD(ROW()-2,624)-INDEX(Parallel_Trends!$F$5:$F$14,MATCH($A882,Parallel_Trends!$A$5:$A$14,0)))</f>
        <v>-15</v>
      </c>
    </row>
    <row r="883" spans="1:9" x14ac:dyDescent="0.45">
      <c r="A883" t="s">
        <v>12</v>
      </c>
      <c r="B883" s="1">
        <f>Raw_Prices!H260</f>
        <v>45302</v>
      </c>
      <c r="C883" s="12">
        <f>Raw_Prices!L260</f>
        <v>155.18</v>
      </c>
      <c r="D883" s="13">
        <f t="shared" si="26"/>
        <v>9.4321212515451336E-3</v>
      </c>
      <c r="E883" s="14">
        <f>IF(_xlfn.XLOOKUP($A883,Firm_Info!$A$2:$A$12,Firm_Info!$C$2:$C$12)="Treated",1,IF(_xlfn.XLOOKUP($A883,Firm_Info!$A$2:$A$12,Firm_Info!$C$2:$C$12)="Control",0,""))</f>
        <v>0</v>
      </c>
      <c r="F883" s="14">
        <f>IFERROR(_xlfn.XLOOKUP($A883,Firm_Info!$A$2:$A$11,Firm_Info!$D$2:$D$11),"")</f>
        <v>1</v>
      </c>
      <c r="G883" s="14">
        <f>IF($F883="","",IF($B883&gt;=SUMIFS(Firm_Info!$F$2:$F$11,Firm_Info!$D$2:$D$11,$F883,Firm_Info!$C$2:$C$11,"Treated"),1,0))</f>
        <v>0</v>
      </c>
      <c r="H883" s="14">
        <f t="shared" si="27"/>
        <v>0</v>
      </c>
      <c r="I883" s="14">
        <f>IF($F883="","",MOD(ROW()-2,624)-INDEX(Parallel_Trends!$F$5:$F$14,MATCH($A883,Parallel_Trends!$A$5:$A$14,0)))</f>
        <v>-14</v>
      </c>
    </row>
    <row r="884" spans="1:9" x14ac:dyDescent="0.45">
      <c r="A884" t="s">
        <v>12</v>
      </c>
      <c r="B884" s="1">
        <f>Raw_Prices!H261</f>
        <v>45303</v>
      </c>
      <c r="C884" s="12">
        <f>Raw_Prices!L261</f>
        <v>154.62</v>
      </c>
      <c r="D884" s="13">
        <f t="shared" ref="D884:D947" si="28">C884/C883-1</f>
        <v>-3.6087124629462508E-3</v>
      </c>
      <c r="E884" s="14">
        <f>IF(_xlfn.XLOOKUP($A884,Firm_Info!$A$2:$A$12,Firm_Info!$C$2:$C$12)="Treated",1,IF(_xlfn.XLOOKUP($A884,Firm_Info!$A$2:$A$12,Firm_Info!$C$2:$C$12)="Control",0,""))</f>
        <v>0</v>
      </c>
      <c r="F884" s="14">
        <f>IFERROR(_xlfn.XLOOKUP($A884,Firm_Info!$A$2:$A$11,Firm_Info!$D$2:$D$11),"")</f>
        <v>1</v>
      </c>
      <c r="G884" s="14">
        <f>IF($F884="","",IF($B884&gt;=SUMIFS(Firm_Info!$F$2:$F$11,Firm_Info!$D$2:$D$11,$F884,Firm_Info!$C$2:$C$11,"Treated"),1,0))</f>
        <v>0</v>
      </c>
      <c r="H884" s="14">
        <f t="shared" ref="H884:H947" si="29">IF($F884="","",$E884*$G884)</f>
        <v>0</v>
      </c>
      <c r="I884" s="14">
        <f>IF($F884="","",MOD(ROW()-2,624)-INDEX(Parallel_Trends!$F$5:$F$14,MATCH($A884,Parallel_Trends!$A$5:$A$14,0)))</f>
        <v>-13</v>
      </c>
    </row>
    <row r="885" spans="1:9" x14ac:dyDescent="0.45">
      <c r="A885" t="s">
        <v>12</v>
      </c>
      <c r="B885" s="1">
        <f>Raw_Prices!H262</f>
        <v>45307</v>
      </c>
      <c r="C885" s="12">
        <f>Raw_Prices!L262</f>
        <v>153.16</v>
      </c>
      <c r="D885" s="13">
        <f t="shared" si="28"/>
        <v>-9.4425042038546181E-3</v>
      </c>
      <c r="E885" s="14">
        <f>IF(_xlfn.XLOOKUP($A885,Firm_Info!$A$2:$A$12,Firm_Info!$C$2:$C$12)="Treated",1,IF(_xlfn.XLOOKUP($A885,Firm_Info!$A$2:$A$12,Firm_Info!$C$2:$C$12)="Control",0,""))</f>
        <v>0</v>
      </c>
      <c r="F885" s="14">
        <f>IFERROR(_xlfn.XLOOKUP($A885,Firm_Info!$A$2:$A$11,Firm_Info!$D$2:$D$11),"")</f>
        <v>1</v>
      </c>
      <c r="G885" s="14">
        <f>IF($F885="","",IF($B885&gt;=SUMIFS(Firm_Info!$F$2:$F$11,Firm_Info!$D$2:$D$11,$F885,Firm_Info!$C$2:$C$11,"Treated"),1,0))</f>
        <v>0</v>
      </c>
      <c r="H885" s="14">
        <f t="shared" si="29"/>
        <v>0</v>
      </c>
      <c r="I885" s="14">
        <f>IF($F885="","",MOD(ROW()-2,624)-INDEX(Parallel_Trends!$F$5:$F$14,MATCH($A885,Parallel_Trends!$A$5:$A$14,0)))</f>
        <v>-12</v>
      </c>
    </row>
    <row r="886" spans="1:9" x14ac:dyDescent="0.45">
      <c r="A886" t="s">
        <v>12</v>
      </c>
      <c r="B886" s="1">
        <f>Raw_Prices!H263</f>
        <v>45308</v>
      </c>
      <c r="C886" s="12">
        <f>Raw_Prices!L263</f>
        <v>151.71</v>
      </c>
      <c r="D886" s="13">
        <f t="shared" si="28"/>
        <v>-9.4672238182291757E-3</v>
      </c>
      <c r="E886" s="14">
        <f>IF(_xlfn.XLOOKUP($A886,Firm_Info!$A$2:$A$12,Firm_Info!$C$2:$C$12)="Treated",1,IF(_xlfn.XLOOKUP($A886,Firm_Info!$A$2:$A$12,Firm_Info!$C$2:$C$12)="Control",0,""))</f>
        <v>0</v>
      </c>
      <c r="F886" s="14">
        <f>IFERROR(_xlfn.XLOOKUP($A886,Firm_Info!$A$2:$A$11,Firm_Info!$D$2:$D$11),"")</f>
        <v>1</v>
      </c>
      <c r="G886" s="14">
        <f>IF($F886="","",IF($B886&gt;=SUMIFS(Firm_Info!$F$2:$F$11,Firm_Info!$D$2:$D$11,$F886,Firm_Info!$C$2:$C$11,"Treated"),1,0))</f>
        <v>0</v>
      </c>
      <c r="H886" s="14">
        <f t="shared" si="29"/>
        <v>0</v>
      </c>
      <c r="I886" s="14">
        <f>IF($F886="","",MOD(ROW()-2,624)-INDEX(Parallel_Trends!$F$5:$F$14,MATCH($A886,Parallel_Trends!$A$5:$A$14,0)))</f>
        <v>-11</v>
      </c>
    </row>
    <row r="887" spans="1:9" x14ac:dyDescent="0.45">
      <c r="A887" t="s">
        <v>12</v>
      </c>
      <c r="B887" s="1">
        <f>Raw_Prices!H264</f>
        <v>45309</v>
      </c>
      <c r="C887" s="12">
        <f>Raw_Prices!L264</f>
        <v>153.5</v>
      </c>
      <c r="D887" s="13">
        <f t="shared" si="28"/>
        <v>1.1798826708852461E-2</v>
      </c>
      <c r="E887" s="14">
        <f>IF(_xlfn.XLOOKUP($A887,Firm_Info!$A$2:$A$12,Firm_Info!$C$2:$C$12)="Treated",1,IF(_xlfn.XLOOKUP($A887,Firm_Info!$A$2:$A$12,Firm_Info!$C$2:$C$12)="Control",0,""))</f>
        <v>0</v>
      </c>
      <c r="F887" s="14">
        <f>IFERROR(_xlfn.XLOOKUP($A887,Firm_Info!$A$2:$A$11,Firm_Info!$D$2:$D$11),"")</f>
        <v>1</v>
      </c>
      <c r="G887" s="14">
        <f>IF($F887="","",IF($B887&gt;=SUMIFS(Firm_Info!$F$2:$F$11,Firm_Info!$D$2:$D$11,$F887,Firm_Info!$C$2:$C$11,"Treated"),1,0))</f>
        <v>0</v>
      </c>
      <c r="H887" s="14">
        <f t="shared" si="29"/>
        <v>0</v>
      </c>
      <c r="I887" s="14">
        <f>IF($F887="","",MOD(ROW()-2,624)-INDEX(Parallel_Trends!$F$5:$F$14,MATCH($A887,Parallel_Trends!$A$5:$A$14,0)))</f>
        <v>-10</v>
      </c>
    </row>
    <row r="888" spans="1:9" x14ac:dyDescent="0.45">
      <c r="A888" t="s">
        <v>12</v>
      </c>
      <c r="B888" s="1">
        <f>Raw_Prices!H265</f>
        <v>45310</v>
      </c>
      <c r="C888" s="12">
        <f>Raw_Prices!L265</f>
        <v>155.34</v>
      </c>
      <c r="D888" s="13">
        <f t="shared" si="28"/>
        <v>1.19869706840392E-2</v>
      </c>
      <c r="E888" s="14">
        <f>IF(_xlfn.XLOOKUP($A888,Firm_Info!$A$2:$A$12,Firm_Info!$C$2:$C$12)="Treated",1,IF(_xlfn.XLOOKUP($A888,Firm_Info!$A$2:$A$12,Firm_Info!$C$2:$C$12)="Control",0,""))</f>
        <v>0</v>
      </c>
      <c r="F888" s="14">
        <f>IFERROR(_xlfn.XLOOKUP($A888,Firm_Info!$A$2:$A$11,Firm_Info!$D$2:$D$11),"")</f>
        <v>1</v>
      </c>
      <c r="G888" s="14">
        <f>IF($F888="","",IF($B888&gt;=SUMIFS(Firm_Info!$F$2:$F$11,Firm_Info!$D$2:$D$11,$F888,Firm_Info!$C$2:$C$11,"Treated"),1,0))</f>
        <v>0</v>
      </c>
      <c r="H888" s="14">
        <f t="shared" si="29"/>
        <v>0</v>
      </c>
      <c r="I888" s="14">
        <f>IF($F888="","",MOD(ROW()-2,624)-INDEX(Parallel_Trends!$F$5:$F$14,MATCH($A888,Parallel_Trends!$A$5:$A$14,0)))</f>
        <v>-9</v>
      </c>
    </row>
    <row r="889" spans="1:9" x14ac:dyDescent="0.45">
      <c r="A889" t="s">
        <v>12</v>
      </c>
      <c r="B889" s="1">
        <f>Raw_Prices!H266</f>
        <v>45313</v>
      </c>
      <c r="C889" s="12">
        <f>Raw_Prices!L266</f>
        <v>154.78</v>
      </c>
      <c r="D889" s="13">
        <f t="shared" si="28"/>
        <v>-3.6049954937557027E-3</v>
      </c>
      <c r="E889" s="14">
        <f>IF(_xlfn.XLOOKUP($A889,Firm_Info!$A$2:$A$12,Firm_Info!$C$2:$C$12)="Treated",1,IF(_xlfn.XLOOKUP($A889,Firm_Info!$A$2:$A$12,Firm_Info!$C$2:$C$12)="Control",0,""))</f>
        <v>0</v>
      </c>
      <c r="F889" s="14">
        <f>IFERROR(_xlfn.XLOOKUP($A889,Firm_Info!$A$2:$A$11,Firm_Info!$D$2:$D$11),"")</f>
        <v>1</v>
      </c>
      <c r="G889" s="14">
        <f>IF($F889="","",IF($B889&gt;=SUMIFS(Firm_Info!$F$2:$F$11,Firm_Info!$D$2:$D$11,$F889,Firm_Info!$C$2:$C$11,"Treated"),1,0))</f>
        <v>0</v>
      </c>
      <c r="H889" s="14">
        <f t="shared" si="29"/>
        <v>0</v>
      </c>
      <c r="I889" s="14">
        <f>IF($F889="","",MOD(ROW()-2,624)-INDEX(Parallel_Trends!$F$5:$F$14,MATCH($A889,Parallel_Trends!$A$5:$A$14,0)))</f>
        <v>-8</v>
      </c>
    </row>
    <row r="890" spans="1:9" x14ac:dyDescent="0.45">
      <c r="A890" t="s">
        <v>12</v>
      </c>
      <c r="B890" s="1">
        <f>Raw_Prices!H267</f>
        <v>45314</v>
      </c>
      <c r="C890" s="12">
        <f>Raw_Prices!L267</f>
        <v>156.02000000000001</v>
      </c>
      <c r="D890" s="13">
        <f t="shared" si="28"/>
        <v>8.0113709781626241E-3</v>
      </c>
      <c r="E890" s="14">
        <f>IF(_xlfn.XLOOKUP($A890,Firm_Info!$A$2:$A$12,Firm_Info!$C$2:$C$12)="Treated",1,IF(_xlfn.XLOOKUP($A890,Firm_Info!$A$2:$A$12,Firm_Info!$C$2:$C$12)="Control",0,""))</f>
        <v>0</v>
      </c>
      <c r="F890" s="14">
        <f>IFERROR(_xlfn.XLOOKUP($A890,Firm_Info!$A$2:$A$11,Firm_Info!$D$2:$D$11),"")</f>
        <v>1</v>
      </c>
      <c r="G890" s="14">
        <f>IF($F890="","",IF($B890&gt;=SUMIFS(Firm_Info!$F$2:$F$11,Firm_Info!$D$2:$D$11,$F890,Firm_Info!$C$2:$C$11,"Treated"),1,0))</f>
        <v>0</v>
      </c>
      <c r="H890" s="14">
        <f t="shared" si="29"/>
        <v>0</v>
      </c>
      <c r="I890" s="14">
        <f>IF($F890="","",MOD(ROW()-2,624)-INDEX(Parallel_Trends!$F$5:$F$14,MATCH($A890,Parallel_Trends!$A$5:$A$14,0)))</f>
        <v>-7</v>
      </c>
    </row>
    <row r="891" spans="1:9" x14ac:dyDescent="0.45">
      <c r="A891" t="s">
        <v>12</v>
      </c>
      <c r="B891" s="1">
        <f>Raw_Prices!H268</f>
        <v>45315</v>
      </c>
      <c r="C891" s="12">
        <f>Raw_Prices!L268</f>
        <v>156.87</v>
      </c>
      <c r="D891" s="13">
        <f t="shared" si="28"/>
        <v>5.4480194846813212E-3</v>
      </c>
      <c r="E891" s="14">
        <f>IF(_xlfn.XLOOKUP($A891,Firm_Info!$A$2:$A$12,Firm_Info!$C$2:$C$12)="Treated",1,IF(_xlfn.XLOOKUP($A891,Firm_Info!$A$2:$A$12,Firm_Info!$C$2:$C$12)="Control",0,""))</f>
        <v>0</v>
      </c>
      <c r="F891" s="14">
        <f>IFERROR(_xlfn.XLOOKUP($A891,Firm_Info!$A$2:$A$11,Firm_Info!$D$2:$D$11),"")</f>
        <v>1</v>
      </c>
      <c r="G891" s="14">
        <f>IF($F891="","",IF($B891&gt;=SUMIFS(Firm_Info!$F$2:$F$11,Firm_Info!$D$2:$D$11,$F891,Firm_Info!$C$2:$C$11,"Treated"),1,0))</f>
        <v>0</v>
      </c>
      <c r="H891" s="14">
        <f t="shared" si="29"/>
        <v>0</v>
      </c>
      <c r="I891" s="14">
        <f>IF($F891="","",MOD(ROW()-2,624)-INDEX(Parallel_Trends!$F$5:$F$14,MATCH($A891,Parallel_Trends!$A$5:$A$14,0)))</f>
        <v>-6</v>
      </c>
    </row>
    <row r="892" spans="1:9" x14ac:dyDescent="0.45">
      <c r="A892" t="s">
        <v>12</v>
      </c>
      <c r="B892" s="1">
        <f>Raw_Prices!H269</f>
        <v>45316</v>
      </c>
      <c r="C892" s="12">
        <f>Raw_Prices!L269</f>
        <v>157.75</v>
      </c>
      <c r="D892" s="13">
        <f t="shared" si="28"/>
        <v>5.6097405494994756E-3</v>
      </c>
      <c r="E892" s="14">
        <f>IF(_xlfn.XLOOKUP($A892,Firm_Info!$A$2:$A$12,Firm_Info!$C$2:$C$12)="Treated",1,IF(_xlfn.XLOOKUP($A892,Firm_Info!$A$2:$A$12,Firm_Info!$C$2:$C$12)="Control",0,""))</f>
        <v>0</v>
      </c>
      <c r="F892" s="14">
        <f>IFERROR(_xlfn.XLOOKUP($A892,Firm_Info!$A$2:$A$11,Firm_Info!$D$2:$D$11),"")</f>
        <v>1</v>
      </c>
      <c r="G892" s="14">
        <f>IF($F892="","",IF($B892&gt;=SUMIFS(Firm_Info!$F$2:$F$11,Firm_Info!$D$2:$D$11,$F892,Firm_Info!$C$2:$C$11,"Treated"),1,0))</f>
        <v>0</v>
      </c>
      <c r="H892" s="14">
        <f t="shared" si="29"/>
        <v>0</v>
      </c>
      <c r="I892" s="14">
        <f>IF($F892="","",MOD(ROW()-2,624)-INDEX(Parallel_Trends!$F$5:$F$14,MATCH($A892,Parallel_Trends!$A$5:$A$14,0)))</f>
        <v>-5</v>
      </c>
    </row>
    <row r="893" spans="1:9" x14ac:dyDescent="0.45">
      <c r="A893" t="s">
        <v>12</v>
      </c>
      <c r="B893" s="1">
        <f>Raw_Prices!H270</f>
        <v>45317</v>
      </c>
      <c r="C893" s="12">
        <f>Raw_Prices!L270</f>
        <v>159.12</v>
      </c>
      <c r="D893" s="13">
        <f t="shared" si="28"/>
        <v>8.6846275752774371E-3</v>
      </c>
      <c r="E893" s="14">
        <f>IF(_xlfn.XLOOKUP($A893,Firm_Info!$A$2:$A$12,Firm_Info!$C$2:$C$12)="Treated",1,IF(_xlfn.XLOOKUP($A893,Firm_Info!$A$2:$A$12,Firm_Info!$C$2:$C$12)="Control",0,""))</f>
        <v>0</v>
      </c>
      <c r="F893" s="14">
        <f>IFERROR(_xlfn.XLOOKUP($A893,Firm_Info!$A$2:$A$11,Firm_Info!$D$2:$D$11),"")</f>
        <v>1</v>
      </c>
      <c r="G893" s="14">
        <f>IF($F893="","",IF($B893&gt;=SUMIFS(Firm_Info!$F$2:$F$11,Firm_Info!$D$2:$D$11,$F893,Firm_Info!$C$2:$C$11,"Treated"),1,0))</f>
        <v>0</v>
      </c>
      <c r="H893" s="14">
        <f t="shared" si="29"/>
        <v>0</v>
      </c>
      <c r="I893" s="14">
        <f>IF($F893="","",MOD(ROW()-2,624)-INDEX(Parallel_Trends!$F$5:$F$14,MATCH($A893,Parallel_Trends!$A$5:$A$14,0)))</f>
        <v>-4</v>
      </c>
    </row>
    <row r="894" spans="1:9" x14ac:dyDescent="0.45">
      <c r="A894" t="s">
        <v>12</v>
      </c>
      <c r="B894" s="1">
        <f>Raw_Prices!H271</f>
        <v>45320</v>
      </c>
      <c r="C894" s="12">
        <f>Raw_Prices!L271</f>
        <v>161.26</v>
      </c>
      <c r="D894" s="13">
        <f t="shared" si="28"/>
        <v>1.3448969331322225E-2</v>
      </c>
      <c r="E894" s="14">
        <f>IF(_xlfn.XLOOKUP($A894,Firm_Info!$A$2:$A$12,Firm_Info!$C$2:$C$12)="Treated",1,IF(_xlfn.XLOOKUP($A894,Firm_Info!$A$2:$A$12,Firm_Info!$C$2:$C$12)="Control",0,""))</f>
        <v>0</v>
      </c>
      <c r="F894" s="14">
        <f>IFERROR(_xlfn.XLOOKUP($A894,Firm_Info!$A$2:$A$11,Firm_Info!$D$2:$D$11),"")</f>
        <v>1</v>
      </c>
      <c r="G894" s="14">
        <f>IF($F894="","",IF($B894&gt;=SUMIFS(Firm_Info!$F$2:$F$11,Firm_Info!$D$2:$D$11,$F894,Firm_Info!$C$2:$C$11,"Treated"),1,0))</f>
        <v>0</v>
      </c>
      <c r="H894" s="14">
        <f t="shared" si="29"/>
        <v>0</v>
      </c>
      <c r="I894" s="14">
        <f>IF($F894="","",MOD(ROW()-2,624)-INDEX(Parallel_Trends!$F$5:$F$14,MATCH($A894,Parallel_Trends!$A$5:$A$14,0)))</f>
        <v>-3</v>
      </c>
    </row>
    <row r="895" spans="1:9" x14ac:dyDescent="0.45">
      <c r="A895" t="s">
        <v>12</v>
      </c>
      <c r="B895" s="1">
        <f>Raw_Prices!H272</f>
        <v>45321</v>
      </c>
      <c r="C895" s="12">
        <f>Raw_Prices!L272</f>
        <v>159</v>
      </c>
      <c r="D895" s="13">
        <f t="shared" si="28"/>
        <v>-1.4014634751333244E-2</v>
      </c>
      <c r="E895" s="14">
        <f>IF(_xlfn.XLOOKUP($A895,Firm_Info!$A$2:$A$12,Firm_Info!$C$2:$C$12)="Treated",1,IF(_xlfn.XLOOKUP($A895,Firm_Info!$A$2:$A$12,Firm_Info!$C$2:$C$12)="Control",0,""))</f>
        <v>0</v>
      </c>
      <c r="F895" s="14">
        <f>IFERROR(_xlfn.XLOOKUP($A895,Firm_Info!$A$2:$A$11,Firm_Info!$D$2:$D$11),"")</f>
        <v>1</v>
      </c>
      <c r="G895" s="14">
        <f>IF($F895="","",IF($B895&gt;=SUMIFS(Firm_Info!$F$2:$F$11,Firm_Info!$D$2:$D$11,$F895,Firm_Info!$C$2:$C$11,"Treated"),1,0))</f>
        <v>0</v>
      </c>
      <c r="H895" s="14">
        <f t="shared" si="29"/>
        <v>0</v>
      </c>
      <c r="I895" s="14">
        <f>IF($F895="","",MOD(ROW()-2,624)-INDEX(Parallel_Trends!$F$5:$F$14,MATCH($A895,Parallel_Trends!$A$5:$A$14,0)))</f>
        <v>-2</v>
      </c>
    </row>
    <row r="896" spans="1:9" x14ac:dyDescent="0.45">
      <c r="A896" t="s">
        <v>12</v>
      </c>
      <c r="B896" s="1">
        <f>Raw_Prices!H273</f>
        <v>45322</v>
      </c>
      <c r="C896" s="12">
        <f>Raw_Prices!L273</f>
        <v>155.19999999999999</v>
      </c>
      <c r="D896" s="13">
        <f t="shared" si="28"/>
        <v>-2.3899371069182496E-2</v>
      </c>
      <c r="E896" s="14">
        <f>IF(_xlfn.XLOOKUP($A896,Firm_Info!$A$2:$A$12,Firm_Info!$C$2:$C$12)="Treated",1,IF(_xlfn.XLOOKUP($A896,Firm_Info!$A$2:$A$12,Firm_Info!$C$2:$C$12)="Control",0,""))</f>
        <v>0</v>
      </c>
      <c r="F896" s="14">
        <f>IFERROR(_xlfn.XLOOKUP($A896,Firm_Info!$A$2:$A$11,Firm_Info!$D$2:$D$11),"")</f>
        <v>1</v>
      </c>
      <c r="G896" s="14">
        <f>IF($F896="","",IF($B896&gt;=SUMIFS(Firm_Info!$F$2:$F$11,Firm_Info!$D$2:$D$11,$F896,Firm_Info!$C$2:$C$11,"Treated"),1,0))</f>
        <v>0</v>
      </c>
      <c r="H896" s="14">
        <f t="shared" si="29"/>
        <v>0</v>
      </c>
      <c r="I896" s="14">
        <f>IF($F896="","",MOD(ROW()-2,624)-INDEX(Parallel_Trends!$F$5:$F$14,MATCH($A896,Parallel_Trends!$A$5:$A$14,0)))</f>
        <v>-1</v>
      </c>
    </row>
    <row r="897" spans="1:9" x14ac:dyDescent="0.45">
      <c r="A897" t="s">
        <v>12</v>
      </c>
      <c r="B897" s="1">
        <f>Raw_Prices!H274</f>
        <v>45323</v>
      </c>
      <c r="C897" s="12">
        <f>Raw_Prices!L274</f>
        <v>159.28</v>
      </c>
      <c r="D897" s="13">
        <f t="shared" si="28"/>
        <v>2.6288659793814562E-2</v>
      </c>
      <c r="E897" s="14">
        <f>IF(_xlfn.XLOOKUP($A897,Firm_Info!$A$2:$A$12,Firm_Info!$C$2:$C$12)="Treated",1,IF(_xlfn.XLOOKUP($A897,Firm_Info!$A$2:$A$12,Firm_Info!$C$2:$C$12)="Control",0,""))</f>
        <v>0</v>
      </c>
      <c r="F897" s="14">
        <f>IFERROR(_xlfn.XLOOKUP($A897,Firm_Info!$A$2:$A$11,Firm_Info!$D$2:$D$11),"")</f>
        <v>1</v>
      </c>
      <c r="G897" s="14">
        <f>IF($F897="","",IF($B897&gt;=SUMIFS(Firm_Info!$F$2:$F$11,Firm_Info!$D$2:$D$11,$F897,Firm_Info!$C$2:$C$11,"Treated"),1,0))</f>
        <v>1</v>
      </c>
      <c r="H897" s="14">
        <f t="shared" si="29"/>
        <v>0</v>
      </c>
      <c r="I897" s="14">
        <f>IF($F897="","",MOD(ROW()-2,624)-INDEX(Parallel_Trends!$F$5:$F$14,MATCH($A897,Parallel_Trends!$A$5:$A$14,0)))</f>
        <v>0</v>
      </c>
    </row>
    <row r="898" spans="1:9" x14ac:dyDescent="0.45">
      <c r="A898" t="s">
        <v>12</v>
      </c>
      <c r="B898" s="1">
        <f>Raw_Prices!H275</f>
        <v>45324</v>
      </c>
      <c r="C898" s="12">
        <f>Raw_Prices!L275</f>
        <v>171.81</v>
      </c>
      <c r="D898" s="13">
        <f t="shared" si="28"/>
        <v>7.8666499246609733E-2</v>
      </c>
      <c r="E898" s="14">
        <f>IF(_xlfn.XLOOKUP($A898,Firm_Info!$A$2:$A$12,Firm_Info!$C$2:$C$12)="Treated",1,IF(_xlfn.XLOOKUP($A898,Firm_Info!$A$2:$A$12,Firm_Info!$C$2:$C$12)="Control",0,""))</f>
        <v>0</v>
      </c>
      <c r="F898" s="14">
        <f>IFERROR(_xlfn.XLOOKUP($A898,Firm_Info!$A$2:$A$11,Firm_Info!$D$2:$D$11),"")</f>
        <v>1</v>
      </c>
      <c r="G898" s="14">
        <f>IF($F898="","",IF($B898&gt;=SUMIFS(Firm_Info!$F$2:$F$11,Firm_Info!$D$2:$D$11,$F898,Firm_Info!$C$2:$C$11,"Treated"),1,0))</f>
        <v>1</v>
      </c>
      <c r="H898" s="14">
        <f t="shared" si="29"/>
        <v>0</v>
      </c>
      <c r="I898" s="14">
        <f>IF($F898="","",MOD(ROW()-2,624)-INDEX(Parallel_Trends!$F$5:$F$14,MATCH($A898,Parallel_Trends!$A$5:$A$14,0)))</f>
        <v>1</v>
      </c>
    </row>
    <row r="899" spans="1:9" x14ac:dyDescent="0.45">
      <c r="A899" t="s">
        <v>12</v>
      </c>
      <c r="B899" s="1">
        <f>Raw_Prices!H276</f>
        <v>45327</v>
      </c>
      <c r="C899" s="12">
        <f>Raw_Prices!L276</f>
        <v>170.31</v>
      </c>
      <c r="D899" s="13">
        <f t="shared" si="28"/>
        <v>-8.7305744718002565E-3</v>
      </c>
      <c r="E899" s="14">
        <f>IF(_xlfn.XLOOKUP($A899,Firm_Info!$A$2:$A$12,Firm_Info!$C$2:$C$12)="Treated",1,IF(_xlfn.XLOOKUP($A899,Firm_Info!$A$2:$A$12,Firm_Info!$C$2:$C$12)="Control",0,""))</f>
        <v>0</v>
      </c>
      <c r="F899" s="14">
        <f>IFERROR(_xlfn.XLOOKUP($A899,Firm_Info!$A$2:$A$11,Firm_Info!$D$2:$D$11),"")</f>
        <v>1</v>
      </c>
      <c r="G899" s="14">
        <f>IF($F899="","",IF($B899&gt;=SUMIFS(Firm_Info!$F$2:$F$11,Firm_Info!$D$2:$D$11,$F899,Firm_Info!$C$2:$C$11,"Treated"),1,0))</f>
        <v>1</v>
      </c>
      <c r="H899" s="14">
        <f t="shared" si="29"/>
        <v>0</v>
      </c>
      <c r="I899" s="14">
        <f>IF($F899="","",MOD(ROW()-2,624)-INDEX(Parallel_Trends!$F$5:$F$14,MATCH($A899,Parallel_Trends!$A$5:$A$14,0)))</f>
        <v>2</v>
      </c>
    </row>
    <row r="900" spans="1:9" x14ac:dyDescent="0.45">
      <c r="A900" t="s">
        <v>12</v>
      </c>
      <c r="B900" s="1">
        <f>Raw_Prices!H277</f>
        <v>45328</v>
      </c>
      <c r="C900" s="12">
        <f>Raw_Prices!L277</f>
        <v>169.15</v>
      </c>
      <c r="D900" s="13">
        <f t="shared" si="28"/>
        <v>-6.8111091538958224E-3</v>
      </c>
      <c r="E900" s="14">
        <f>IF(_xlfn.XLOOKUP($A900,Firm_Info!$A$2:$A$12,Firm_Info!$C$2:$C$12)="Treated",1,IF(_xlfn.XLOOKUP($A900,Firm_Info!$A$2:$A$12,Firm_Info!$C$2:$C$12)="Control",0,""))</f>
        <v>0</v>
      </c>
      <c r="F900" s="14">
        <f>IFERROR(_xlfn.XLOOKUP($A900,Firm_Info!$A$2:$A$11,Firm_Info!$D$2:$D$11),"")</f>
        <v>1</v>
      </c>
      <c r="G900" s="14">
        <f>IF($F900="","",IF($B900&gt;=SUMIFS(Firm_Info!$F$2:$F$11,Firm_Info!$D$2:$D$11,$F900,Firm_Info!$C$2:$C$11,"Treated"),1,0))</f>
        <v>1</v>
      </c>
      <c r="H900" s="14">
        <f t="shared" si="29"/>
        <v>0</v>
      </c>
      <c r="I900" s="14">
        <f>IF($F900="","",MOD(ROW()-2,624)-INDEX(Parallel_Trends!$F$5:$F$14,MATCH($A900,Parallel_Trends!$A$5:$A$14,0)))</f>
        <v>3</v>
      </c>
    </row>
    <row r="901" spans="1:9" x14ac:dyDescent="0.45">
      <c r="A901" t="s">
        <v>12</v>
      </c>
      <c r="B901" s="1">
        <f>Raw_Prices!H278</f>
        <v>45329</v>
      </c>
      <c r="C901" s="12">
        <f>Raw_Prices!L278</f>
        <v>170.53</v>
      </c>
      <c r="D901" s="13">
        <f t="shared" si="28"/>
        <v>8.1584392550990703E-3</v>
      </c>
      <c r="E901" s="14">
        <f>IF(_xlfn.XLOOKUP($A901,Firm_Info!$A$2:$A$12,Firm_Info!$C$2:$C$12)="Treated",1,IF(_xlfn.XLOOKUP($A901,Firm_Info!$A$2:$A$12,Firm_Info!$C$2:$C$12)="Control",0,""))</f>
        <v>0</v>
      </c>
      <c r="F901" s="14">
        <f>IFERROR(_xlfn.XLOOKUP($A901,Firm_Info!$A$2:$A$11,Firm_Info!$D$2:$D$11),"")</f>
        <v>1</v>
      </c>
      <c r="G901" s="14">
        <f>IF($F901="","",IF($B901&gt;=SUMIFS(Firm_Info!$F$2:$F$11,Firm_Info!$D$2:$D$11,$F901,Firm_Info!$C$2:$C$11,"Treated"),1,0))</f>
        <v>1</v>
      </c>
      <c r="H901" s="14">
        <f t="shared" si="29"/>
        <v>0</v>
      </c>
      <c r="I901" s="14">
        <f>IF($F901="","",MOD(ROW()-2,624)-INDEX(Parallel_Trends!$F$5:$F$14,MATCH($A901,Parallel_Trends!$A$5:$A$14,0)))</f>
        <v>4</v>
      </c>
    </row>
    <row r="902" spans="1:9" x14ac:dyDescent="0.45">
      <c r="A902" t="s">
        <v>12</v>
      </c>
      <c r="B902" s="1">
        <f>Raw_Prices!H279</f>
        <v>45330</v>
      </c>
      <c r="C902" s="12">
        <f>Raw_Prices!L279</f>
        <v>169.84</v>
      </c>
      <c r="D902" s="13">
        <f t="shared" si="28"/>
        <v>-4.0462088782032835E-3</v>
      </c>
      <c r="E902" s="14">
        <f>IF(_xlfn.XLOOKUP($A902,Firm_Info!$A$2:$A$12,Firm_Info!$C$2:$C$12)="Treated",1,IF(_xlfn.XLOOKUP($A902,Firm_Info!$A$2:$A$12,Firm_Info!$C$2:$C$12)="Control",0,""))</f>
        <v>0</v>
      </c>
      <c r="F902" s="14">
        <f>IFERROR(_xlfn.XLOOKUP($A902,Firm_Info!$A$2:$A$11,Firm_Info!$D$2:$D$11),"")</f>
        <v>1</v>
      </c>
      <c r="G902" s="14">
        <f>IF($F902="","",IF($B902&gt;=SUMIFS(Firm_Info!$F$2:$F$11,Firm_Info!$D$2:$D$11,$F902,Firm_Info!$C$2:$C$11,"Treated"),1,0))</f>
        <v>1</v>
      </c>
      <c r="H902" s="14">
        <f t="shared" si="29"/>
        <v>0</v>
      </c>
      <c r="I902" s="14">
        <f>IF($F902="","",MOD(ROW()-2,624)-INDEX(Parallel_Trends!$F$5:$F$14,MATCH($A902,Parallel_Trends!$A$5:$A$14,0)))</f>
        <v>5</v>
      </c>
    </row>
    <row r="903" spans="1:9" x14ac:dyDescent="0.45">
      <c r="A903" t="s">
        <v>12</v>
      </c>
      <c r="B903" s="1">
        <f>Raw_Prices!H280</f>
        <v>45331</v>
      </c>
      <c r="C903" s="12">
        <f>Raw_Prices!L280</f>
        <v>174.45</v>
      </c>
      <c r="D903" s="13">
        <f t="shared" si="28"/>
        <v>2.7143193593970771E-2</v>
      </c>
      <c r="E903" s="14">
        <f>IF(_xlfn.XLOOKUP($A903,Firm_Info!$A$2:$A$12,Firm_Info!$C$2:$C$12)="Treated",1,IF(_xlfn.XLOOKUP($A903,Firm_Info!$A$2:$A$12,Firm_Info!$C$2:$C$12)="Control",0,""))</f>
        <v>0</v>
      </c>
      <c r="F903" s="14">
        <f>IFERROR(_xlfn.XLOOKUP($A903,Firm_Info!$A$2:$A$11,Firm_Info!$D$2:$D$11),"")</f>
        <v>1</v>
      </c>
      <c r="G903" s="14">
        <f>IF($F903="","",IF($B903&gt;=SUMIFS(Firm_Info!$F$2:$F$11,Firm_Info!$D$2:$D$11,$F903,Firm_Info!$C$2:$C$11,"Treated"),1,0))</f>
        <v>1</v>
      </c>
      <c r="H903" s="14">
        <f t="shared" si="29"/>
        <v>0</v>
      </c>
      <c r="I903" s="14">
        <f>IF($F903="","",MOD(ROW()-2,624)-INDEX(Parallel_Trends!$F$5:$F$14,MATCH($A903,Parallel_Trends!$A$5:$A$14,0)))</f>
        <v>6</v>
      </c>
    </row>
    <row r="904" spans="1:9" x14ac:dyDescent="0.45">
      <c r="A904" t="s">
        <v>12</v>
      </c>
      <c r="B904" s="1">
        <f>Raw_Prices!H281</f>
        <v>45334</v>
      </c>
      <c r="C904" s="12">
        <f>Raw_Prices!L281</f>
        <v>172.34</v>
      </c>
      <c r="D904" s="13">
        <f t="shared" si="28"/>
        <v>-1.2095156205216284E-2</v>
      </c>
      <c r="E904" s="14">
        <f>IF(_xlfn.XLOOKUP($A904,Firm_Info!$A$2:$A$12,Firm_Info!$C$2:$C$12)="Treated",1,IF(_xlfn.XLOOKUP($A904,Firm_Info!$A$2:$A$12,Firm_Info!$C$2:$C$12)="Control",0,""))</f>
        <v>0</v>
      </c>
      <c r="F904" s="14">
        <f>IFERROR(_xlfn.XLOOKUP($A904,Firm_Info!$A$2:$A$11,Firm_Info!$D$2:$D$11),"")</f>
        <v>1</v>
      </c>
      <c r="G904" s="14">
        <f>IF($F904="","",IF($B904&gt;=SUMIFS(Firm_Info!$F$2:$F$11,Firm_Info!$D$2:$D$11,$F904,Firm_Info!$C$2:$C$11,"Treated"),1,0))</f>
        <v>1</v>
      </c>
      <c r="H904" s="14">
        <f t="shared" si="29"/>
        <v>0</v>
      </c>
      <c r="I904" s="14">
        <f>IF($F904="","",MOD(ROW()-2,624)-INDEX(Parallel_Trends!$F$5:$F$14,MATCH($A904,Parallel_Trends!$A$5:$A$14,0)))</f>
        <v>7</v>
      </c>
    </row>
    <row r="905" spans="1:9" x14ac:dyDescent="0.45">
      <c r="A905" t="s">
        <v>12</v>
      </c>
      <c r="B905" s="1">
        <f>Raw_Prices!H282</f>
        <v>45335</v>
      </c>
      <c r="C905" s="12">
        <f>Raw_Prices!L282</f>
        <v>168.64</v>
      </c>
      <c r="D905" s="13">
        <f t="shared" si="28"/>
        <v>-2.1469188812812012E-2</v>
      </c>
      <c r="E905" s="14">
        <f>IF(_xlfn.XLOOKUP($A905,Firm_Info!$A$2:$A$12,Firm_Info!$C$2:$C$12)="Treated",1,IF(_xlfn.XLOOKUP($A905,Firm_Info!$A$2:$A$12,Firm_Info!$C$2:$C$12)="Control",0,""))</f>
        <v>0</v>
      </c>
      <c r="F905" s="14">
        <f>IFERROR(_xlfn.XLOOKUP($A905,Firm_Info!$A$2:$A$11,Firm_Info!$D$2:$D$11),"")</f>
        <v>1</v>
      </c>
      <c r="G905" s="14">
        <f>IF($F905="","",IF($B905&gt;=SUMIFS(Firm_Info!$F$2:$F$11,Firm_Info!$D$2:$D$11,$F905,Firm_Info!$C$2:$C$11,"Treated"),1,0))</f>
        <v>1</v>
      </c>
      <c r="H905" s="14">
        <f t="shared" si="29"/>
        <v>0</v>
      </c>
      <c r="I905" s="14">
        <f>IF($F905="","",MOD(ROW()-2,624)-INDEX(Parallel_Trends!$F$5:$F$14,MATCH($A905,Parallel_Trends!$A$5:$A$14,0)))</f>
        <v>8</v>
      </c>
    </row>
    <row r="906" spans="1:9" x14ac:dyDescent="0.45">
      <c r="A906" t="s">
        <v>12</v>
      </c>
      <c r="B906" s="1">
        <f>Raw_Prices!H283</f>
        <v>45336</v>
      </c>
      <c r="C906" s="12">
        <f>Raw_Prices!L283</f>
        <v>170.98</v>
      </c>
      <c r="D906" s="13">
        <f t="shared" si="28"/>
        <v>1.3875711574952598E-2</v>
      </c>
      <c r="E906" s="14">
        <f>IF(_xlfn.XLOOKUP($A906,Firm_Info!$A$2:$A$12,Firm_Info!$C$2:$C$12)="Treated",1,IF(_xlfn.XLOOKUP($A906,Firm_Info!$A$2:$A$12,Firm_Info!$C$2:$C$12)="Control",0,""))</f>
        <v>0</v>
      </c>
      <c r="F906" s="14">
        <f>IFERROR(_xlfn.XLOOKUP($A906,Firm_Info!$A$2:$A$11,Firm_Info!$D$2:$D$11),"")</f>
        <v>1</v>
      </c>
      <c r="G906" s="14">
        <f>IF($F906="","",IF($B906&gt;=SUMIFS(Firm_Info!$F$2:$F$11,Firm_Info!$D$2:$D$11,$F906,Firm_Info!$C$2:$C$11,"Treated"),1,0))</f>
        <v>1</v>
      </c>
      <c r="H906" s="14">
        <f t="shared" si="29"/>
        <v>0</v>
      </c>
      <c r="I906" s="14">
        <f>IF($F906="","",MOD(ROW()-2,624)-INDEX(Parallel_Trends!$F$5:$F$14,MATCH($A906,Parallel_Trends!$A$5:$A$14,0)))</f>
        <v>9</v>
      </c>
    </row>
    <row r="907" spans="1:9" x14ac:dyDescent="0.45">
      <c r="A907" t="s">
        <v>12</v>
      </c>
      <c r="B907" s="1">
        <f>Raw_Prices!H284</f>
        <v>45337</v>
      </c>
      <c r="C907" s="12">
        <f>Raw_Prices!L284</f>
        <v>169.8</v>
      </c>
      <c r="D907" s="13">
        <f t="shared" si="28"/>
        <v>-6.9013919756695241E-3</v>
      </c>
      <c r="E907" s="14">
        <f>IF(_xlfn.XLOOKUP($A907,Firm_Info!$A$2:$A$12,Firm_Info!$C$2:$C$12)="Treated",1,IF(_xlfn.XLOOKUP($A907,Firm_Info!$A$2:$A$12,Firm_Info!$C$2:$C$12)="Control",0,""))</f>
        <v>0</v>
      </c>
      <c r="F907" s="14">
        <f>IFERROR(_xlfn.XLOOKUP($A907,Firm_Info!$A$2:$A$11,Firm_Info!$D$2:$D$11),"")</f>
        <v>1</v>
      </c>
      <c r="G907" s="14">
        <f>IF($F907="","",IF($B907&gt;=SUMIFS(Firm_Info!$F$2:$F$11,Firm_Info!$D$2:$D$11,$F907,Firm_Info!$C$2:$C$11,"Treated"),1,0))</f>
        <v>1</v>
      </c>
      <c r="H907" s="14">
        <f t="shared" si="29"/>
        <v>0</v>
      </c>
      <c r="I907" s="14">
        <f>IF($F907="","",MOD(ROW()-2,624)-INDEX(Parallel_Trends!$F$5:$F$14,MATCH($A907,Parallel_Trends!$A$5:$A$14,0)))</f>
        <v>10</v>
      </c>
    </row>
    <row r="908" spans="1:9" x14ac:dyDescent="0.45">
      <c r="A908" t="s">
        <v>12</v>
      </c>
      <c r="B908" s="1">
        <f>Raw_Prices!H285</f>
        <v>45338</v>
      </c>
      <c r="C908" s="12">
        <f>Raw_Prices!L285</f>
        <v>169.51</v>
      </c>
      <c r="D908" s="13">
        <f t="shared" si="28"/>
        <v>-1.7078916372204045E-3</v>
      </c>
      <c r="E908" s="14">
        <f>IF(_xlfn.XLOOKUP($A908,Firm_Info!$A$2:$A$12,Firm_Info!$C$2:$C$12)="Treated",1,IF(_xlfn.XLOOKUP($A908,Firm_Info!$A$2:$A$12,Firm_Info!$C$2:$C$12)="Control",0,""))</f>
        <v>0</v>
      </c>
      <c r="F908" s="14">
        <f>IFERROR(_xlfn.XLOOKUP($A908,Firm_Info!$A$2:$A$11,Firm_Info!$D$2:$D$11),"")</f>
        <v>1</v>
      </c>
      <c r="G908" s="14">
        <f>IF($F908="","",IF($B908&gt;=SUMIFS(Firm_Info!$F$2:$F$11,Firm_Info!$D$2:$D$11,$F908,Firm_Info!$C$2:$C$11,"Treated"),1,0))</f>
        <v>1</v>
      </c>
      <c r="H908" s="14">
        <f t="shared" si="29"/>
        <v>0</v>
      </c>
      <c r="I908" s="14">
        <f>IF($F908="","",MOD(ROW()-2,624)-INDEX(Parallel_Trends!$F$5:$F$14,MATCH($A908,Parallel_Trends!$A$5:$A$14,0)))</f>
        <v>11</v>
      </c>
    </row>
    <row r="909" spans="1:9" x14ac:dyDescent="0.45">
      <c r="A909" t="s">
        <v>12</v>
      </c>
      <c r="B909" s="1">
        <f>Raw_Prices!H286</f>
        <v>45342</v>
      </c>
      <c r="C909" s="12">
        <f>Raw_Prices!L286</f>
        <v>167.08</v>
      </c>
      <c r="D909" s="13">
        <f t="shared" si="28"/>
        <v>-1.4335437437319243E-2</v>
      </c>
      <c r="E909" s="14">
        <f>IF(_xlfn.XLOOKUP($A909,Firm_Info!$A$2:$A$12,Firm_Info!$C$2:$C$12)="Treated",1,IF(_xlfn.XLOOKUP($A909,Firm_Info!$A$2:$A$12,Firm_Info!$C$2:$C$12)="Control",0,""))</f>
        <v>0</v>
      </c>
      <c r="F909" s="14">
        <f>IFERROR(_xlfn.XLOOKUP($A909,Firm_Info!$A$2:$A$11,Firm_Info!$D$2:$D$11),"")</f>
        <v>1</v>
      </c>
      <c r="G909" s="14">
        <f>IF($F909="","",IF($B909&gt;=SUMIFS(Firm_Info!$F$2:$F$11,Firm_Info!$D$2:$D$11,$F909,Firm_Info!$C$2:$C$11,"Treated"),1,0))</f>
        <v>1</v>
      </c>
      <c r="H909" s="14">
        <f t="shared" si="29"/>
        <v>0</v>
      </c>
      <c r="I909" s="14">
        <f>IF($F909="","",MOD(ROW()-2,624)-INDEX(Parallel_Trends!$F$5:$F$14,MATCH($A909,Parallel_Trends!$A$5:$A$14,0)))</f>
        <v>12</v>
      </c>
    </row>
    <row r="910" spans="1:9" x14ac:dyDescent="0.45">
      <c r="A910" t="s">
        <v>12</v>
      </c>
      <c r="B910" s="1">
        <f>Raw_Prices!H287</f>
        <v>45343</v>
      </c>
      <c r="C910" s="12">
        <f>Raw_Prices!L287</f>
        <v>168.59</v>
      </c>
      <c r="D910" s="13">
        <f t="shared" si="28"/>
        <v>9.0375867847736213E-3</v>
      </c>
      <c r="E910" s="14">
        <f>IF(_xlfn.XLOOKUP($A910,Firm_Info!$A$2:$A$12,Firm_Info!$C$2:$C$12)="Treated",1,IF(_xlfn.XLOOKUP($A910,Firm_Info!$A$2:$A$12,Firm_Info!$C$2:$C$12)="Control",0,""))</f>
        <v>0</v>
      </c>
      <c r="F910" s="14">
        <f>IFERROR(_xlfn.XLOOKUP($A910,Firm_Info!$A$2:$A$11,Firm_Info!$D$2:$D$11),"")</f>
        <v>1</v>
      </c>
      <c r="G910" s="14">
        <f>IF($F910="","",IF($B910&gt;=SUMIFS(Firm_Info!$F$2:$F$11,Firm_Info!$D$2:$D$11,$F910,Firm_Info!$C$2:$C$11,"Treated"),1,0))</f>
        <v>1</v>
      </c>
      <c r="H910" s="14">
        <f t="shared" si="29"/>
        <v>0</v>
      </c>
      <c r="I910" s="14">
        <f>IF($F910="","",MOD(ROW()-2,624)-INDEX(Parallel_Trends!$F$5:$F$14,MATCH($A910,Parallel_Trends!$A$5:$A$14,0)))</f>
        <v>13</v>
      </c>
    </row>
    <row r="911" spans="1:9" x14ac:dyDescent="0.45">
      <c r="A911" t="s">
        <v>12</v>
      </c>
      <c r="B911" s="1">
        <f>Raw_Prices!H288</f>
        <v>45344</v>
      </c>
      <c r="C911" s="12">
        <f>Raw_Prices!L288</f>
        <v>174.58</v>
      </c>
      <c r="D911" s="13">
        <f t="shared" si="28"/>
        <v>3.5529983984815328E-2</v>
      </c>
      <c r="E911" s="14">
        <f>IF(_xlfn.XLOOKUP($A911,Firm_Info!$A$2:$A$12,Firm_Info!$C$2:$C$12)="Treated",1,IF(_xlfn.XLOOKUP($A911,Firm_Info!$A$2:$A$12,Firm_Info!$C$2:$C$12)="Control",0,""))</f>
        <v>0</v>
      </c>
      <c r="F911" s="14">
        <f>IFERROR(_xlfn.XLOOKUP($A911,Firm_Info!$A$2:$A$11,Firm_Info!$D$2:$D$11),"")</f>
        <v>1</v>
      </c>
      <c r="G911" s="14">
        <f>IF($F911="","",IF($B911&gt;=SUMIFS(Firm_Info!$F$2:$F$11,Firm_Info!$D$2:$D$11,$F911,Firm_Info!$C$2:$C$11,"Treated"),1,0))</f>
        <v>1</v>
      </c>
      <c r="H911" s="14">
        <f t="shared" si="29"/>
        <v>0</v>
      </c>
      <c r="I911" s="14">
        <f>IF($F911="","",MOD(ROW()-2,624)-INDEX(Parallel_Trends!$F$5:$F$14,MATCH($A911,Parallel_Trends!$A$5:$A$14,0)))</f>
        <v>14</v>
      </c>
    </row>
    <row r="912" spans="1:9" x14ac:dyDescent="0.45">
      <c r="A912" t="s">
        <v>12</v>
      </c>
      <c r="B912" s="1">
        <f>Raw_Prices!H289</f>
        <v>45345</v>
      </c>
      <c r="C912" s="12">
        <f>Raw_Prices!L289</f>
        <v>174.99</v>
      </c>
      <c r="D912" s="13">
        <f t="shared" si="28"/>
        <v>2.3484935273228036E-3</v>
      </c>
      <c r="E912" s="14">
        <f>IF(_xlfn.XLOOKUP($A912,Firm_Info!$A$2:$A$12,Firm_Info!$C$2:$C$12)="Treated",1,IF(_xlfn.XLOOKUP($A912,Firm_Info!$A$2:$A$12,Firm_Info!$C$2:$C$12)="Control",0,""))</f>
        <v>0</v>
      </c>
      <c r="F912" s="14">
        <f>IFERROR(_xlfn.XLOOKUP($A912,Firm_Info!$A$2:$A$11,Firm_Info!$D$2:$D$11),"")</f>
        <v>1</v>
      </c>
      <c r="G912" s="14">
        <f>IF($F912="","",IF($B912&gt;=SUMIFS(Firm_Info!$F$2:$F$11,Firm_Info!$D$2:$D$11,$F912,Firm_Info!$C$2:$C$11,"Treated"),1,0))</f>
        <v>1</v>
      </c>
      <c r="H912" s="14">
        <f t="shared" si="29"/>
        <v>0</v>
      </c>
      <c r="I912" s="14">
        <f>IF($F912="","",MOD(ROW()-2,624)-INDEX(Parallel_Trends!$F$5:$F$14,MATCH($A912,Parallel_Trends!$A$5:$A$14,0)))</f>
        <v>15</v>
      </c>
    </row>
    <row r="913" spans="1:9" x14ac:dyDescent="0.45">
      <c r="A913" t="s">
        <v>12</v>
      </c>
      <c r="B913" s="1">
        <f>Raw_Prices!H290</f>
        <v>45348</v>
      </c>
      <c r="C913" s="12">
        <f>Raw_Prices!L290</f>
        <v>174.73</v>
      </c>
      <c r="D913" s="13">
        <f t="shared" si="28"/>
        <v>-1.4857991885252053E-3</v>
      </c>
      <c r="E913" s="14">
        <f>IF(_xlfn.XLOOKUP($A913,Firm_Info!$A$2:$A$12,Firm_Info!$C$2:$C$12)="Treated",1,IF(_xlfn.XLOOKUP($A913,Firm_Info!$A$2:$A$12,Firm_Info!$C$2:$C$12)="Control",0,""))</f>
        <v>0</v>
      </c>
      <c r="F913" s="14">
        <f>IFERROR(_xlfn.XLOOKUP($A913,Firm_Info!$A$2:$A$11,Firm_Info!$D$2:$D$11),"")</f>
        <v>1</v>
      </c>
      <c r="G913" s="14">
        <f>IF($F913="","",IF($B913&gt;=SUMIFS(Firm_Info!$F$2:$F$11,Firm_Info!$D$2:$D$11,$F913,Firm_Info!$C$2:$C$11,"Treated"),1,0))</f>
        <v>1</v>
      </c>
      <c r="H913" s="14">
        <f t="shared" si="29"/>
        <v>0</v>
      </c>
      <c r="I913" s="14">
        <f>IF($F913="","",MOD(ROW()-2,624)-INDEX(Parallel_Trends!$F$5:$F$14,MATCH($A913,Parallel_Trends!$A$5:$A$14,0)))</f>
        <v>16</v>
      </c>
    </row>
    <row r="914" spans="1:9" x14ac:dyDescent="0.45">
      <c r="A914" t="s">
        <v>12</v>
      </c>
      <c r="B914" s="1">
        <f>Raw_Prices!H291</f>
        <v>45349</v>
      </c>
      <c r="C914" s="12">
        <f>Raw_Prices!L291</f>
        <v>173.54</v>
      </c>
      <c r="D914" s="13">
        <f t="shared" si="28"/>
        <v>-6.8105076403593978E-3</v>
      </c>
      <c r="E914" s="14">
        <f>IF(_xlfn.XLOOKUP($A914,Firm_Info!$A$2:$A$12,Firm_Info!$C$2:$C$12)="Treated",1,IF(_xlfn.XLOOKUP($A914,Firm_Info!$A$2:$A$12,Firm_Info!$C$2:$C$12)="Control",0,""))</f>
        <v>0</v>
      </c>
      <c r="F914" s="14">
        <f>IFERROR(_xlfn.XLOOKUP($A914,Firm_Info!$A$2:$A$11,Firm_Info!$D$2:$D$11),"")</f>
        <v>1</v>
      </c>
      <c r="G914" s="14">
        <f>IF($F914="","",IF($B914&gt;=SUMIFS(Firm_Info!$F$2:$F$11,Firm_Info!$D$2:$D$11,$F914,Firm_Info!$C$2:$C$11,"Treated"),1,0))</f>
        <v>1</v>
      </c>
      <c r="H914" s="14">
        <f t="shared" si="29"/>
        <v>0</v>
      </c>
      <c r="I914" s="14">
        <f>IF($F914="","",MOD(ROW()-2,624)-INDEX(Parallel_Trends!$F$5:$F$14,MATCH($A914,Parallel_Trends!$A$5:$A$14,0)))</f>
        <v>17</v>
      </c>
    </row>
    <row r="915" spans="1:9" x14ac:dyDescent="0.45">
      <c r="A915" t="s">
        <v>12</v>
      </c>
      <c r="B915" s="1">
        <f>Raw_Prices!H292</f>
        <v>45350</v>
      </c>
      <c r="C915" s="12">
        <f>Raw_Prices!L292</f>
        <v>173.16</v>
      </c>
      <c r="D915" s="13">
        <f t="shared" si="28"/>
        <v>-2.1896968998501576E-3</v>
      </c>
      <c r="E915" s="14">
        <f>IF(_xlfn.XLOOKUP($A915,Firm_Info!$A$2:$A$12,Firm_Info!$C$2:$C$12)="Treated",1,IF(_xlfn.XLOOKUP($A915,Firm_Info!$A$2:$A$12,Firm_Info!$C$2:$C$12)="Control",0,""))</f>
        <v>0</v>
      </c>
      <c r="F915" s="14">
        <f>IFERROR(_xlfn.XLOOKUP($A915,Firm_Info!$A$2:$A$11,Firm_Info!$D$2:$D$11),"")</f>
        <v>1</v>
      </c>
      <c r="G915" s="14">
        <f>IF($F915="","",IF($B915&gt;=SUMIFS(Firm_Info!$F$2:$F$11,Firm_Info!$D$2:$D$11,$F915,Firm_Info!$C$2:$C$11,"Treated"),1,0))</f>
        <v>1</v>
      </c>
      <c r="H915" s="14">
        <f t="shared" si="29"/>
        <v>0</v>
      </c>
      <c r="I915" s="14">
        <f>IF($F915="","",MOD(ROW()-2,624)-INDEX(Parallel_Trends!$F$5:$F$14,MATCH($A915,Parallel_Trends!$A$5:$A$14,0)))</f>
        <v>18</v>
      </c>
    </row>
    <row r="916" spans="1:9" x14ac:dyDescent="0.45">
      <c r="A916" t="s">
        <v>12</v>
      </c>
      <c r="B916" s="1">
        <f>Raw_Prices!H293</f>
        <v>45351</v>
      </c>
      <c r="C916" s="12">
        <f>Raw_Prices!L293</f>
        <v>176.76</v>
      </c>
      <c r="D916" s="13">
        <f t="shared" si="28"/>
        <v>2.079002079002068E-2</v>
      </c>
      <c r="E916" s="14">
        <f>IF(_xlfn.XLOOKUP($A916,Firm_Info!$A$2:$A$12,Firm_Info!$C$2:$C$12)="Treated",1,IF(_xlfn.XLOOKUP($A916,Firm_Info!$A$2:$A$12,Firm_Info!$C$2:$C$12)="Control",0,""))</f>
        <v>0</v>
      </c>
      <c r="F916" s="14">
        <f>IFERROR(_xlfn.XLOOKUP($A916,Firm_Info!$A$2:$A$11,Firm_Info!$D$2:$D$11),"")</f>
        <v>1</v>
      </c>
      <c r="G916" s="14">
        <f>IF($F916="","",IF($B916&gt;=SUMIFS(Firm_Info!$F$2:$F$11,Firm_Info!$D$2:$D$11,$F916,Firm_Info!$C$2:$C$11,"Treated"),1,0))</f>
        <v>1</v>
      </c>
      <c r="H916" s="14">
        <f t="shared" si="29"/>
        <v>0</v>
      </c>
      <c r="I916" s="14">
        <f>IF($F916="","",MOD(ROW()-2,624)-INDEX(Parallel_Trends!$F$5:$F$14,MATCH($A916,Parallel_Trends!$A$5:$A$14,0)))</f>
        <v>19</v>
      </c>
    </row>
    <row r="917" spans="1:9" x14ac:dyDescent="0.45">
      <c r="A917" t="s">
        <v>12</v>
      </c>
      <c r="B917" s="1">
        <f>Raw_Prices!H294</f>
        <v>45352</v>
      </c>
      <c r="C917" s="12">
        <f>Raw_Prices!L294</f>
        <v>178.22</v>
      </c>
      <c r="D917" s="13">
        <f t="shared" si="28"/>
        <v>8.2597872821905671E-3</v>
      </c>
      <c r="E917" s="14">
        <f>IF(_xlfn.XLOOKUP($A917,Firm_Info!$A$2:$A$12,Firm_Info!$C$2:$C$12)="Treated",1,IF(_xlfn.XLOOKUP($A917,Firm_Info!$A$2:$A$12,Firm_Info!$C$2:$C$12)="Control",0,""))</f>
        <v>0</v>
      </c>
      <c r="F917" s="14">
        <f>IFERROR(_xlfn.XLOOKUP($A917,Firm_Info!$A$2:$A$11,Firm_Info!$D$2:$D$11),"")</f>
        <v>1</v>
      </c>
      <c r="G917" s="14">
        <f>IF($F917="","",IF($B917&gt;=SUMIFS(Firm_Info!$F$2:$F$11,Firm_Info!$D$2:$D$11,$F917,Firm_Info!$C$2:$C$11,"Treated"),1,0))</f>
        <v>1</v>
      </c>
      <c r="H917" s="14">
        <f t="shared" si="29"/>
        <v>0</v>
      </c>
      <c r="I917" s="14">
        <f>IF($F917="","",MOD(ROW()-2,624)-INDEX(Parallel_Trends!$F$5:$F$14,MATCH($A917,Parallel_Trends!$A$5:$A$14,0)))</f>
        <v>20</v>
      </c>
    </row>
    <row r="918" spans="1:9" x14ac:dyDescent="0.45">
      <c r="A918" t="s">
        <v>12</v>
      </c>
      <c r="B918" s="1">
        <f>Raw_Prices!H295</f>
        <v>45355</v>
      </c>
      <c r="C918" s="12">
        <f>Raw_Prices!L295</f>
        <v>177.58</v>
      </c>
      <c r="D918" s="13">
        <f t="shared" si="28"/>
        <v>-3.5910672202894567E-3</v>
      </c>
      <c r="E918" s="14">
        <f>IF(_xlfn.XLOOKUP($A918,Firm_Info!$A$2:$A$12,Firm_Info!$C$2:$C$12)="Treated",1,IF(_xlfn.XLOOKUP($A918,Firm_Info!$A$2:$A$12,Firm_Info!$C$2:$C$12)="Control",0,""))</f>
        <v>0</v>
      </c>
      <c r="F918" s="14">
        <f>IFERROR(_xlfn.XLOOKUP($A918,Firm_Info!$A$2:$A$11,Firm_Info!$D$2:$D$11),"")</f>
        <v>1</v>
      </c>
      <c r="G918" s="14">
        <f>IF($F918="","",IF($B918&gt;=SUMIFS(Firm_Info!$F$2:$F$11,Firm_Info!$D$2:$D$11,$F918,Firm_Info!$C$2:$C$11,"Treated"),1,0))</f>
        <v>1</v>
      </c>
      <c r="H918" s="14">
        <f t="shared" si="29"/>
        <v>0</v>
      </c>
      <c r="I918" s="14">
        <f>IF($F918="","",MOD(ROW()-2,624)-INDEX(Parallel_Trends!$F$5:$F$14,MATCH($A918,Parallel_Trends!$A$5:$A$14,0)))</f>
        <v>21</v>
      </c>
    </row>
    <row r="919" spans="1:9" x14ac:dyDescent="0.45">
      <c r="A919" t="s">
        <v>12</v>
      </c>
      <c r="B919" s="1">
        <f>Raw_Prices!H296</f>
        <v>45356</v>
      </c>
      <c r="C919" s="12">
        <f>Raw_Prices!L296</f>
        <v>174.12</v>
      </c>
      <c r="D919" s="13">
        <f t="shared" si="28"/>
        <v>-1.9484176145962429E-2</v>
      </c>
      <c r="E919" s="14">
        <f>IF(_xlfn.XLOOKUP($A919,Firm_Info!$A$2:$A$12,Firm_Info!$C$2:$C$12)="Treated",1,IF(_xlfn.XLOOKUP($A919,Firm_Info!$A$2:$A$12,Firm_Info!$C$2:$C$12)="Control",0,""))</f>
        <v>0</v>
      </c>
      <c r="F919" s="14">
        <f>IFERROR(_xlfn.XLOOKUP($A919,Firm_Info!$A$2:$A$11,Firm_Info!$D$2:$D$11),"")</f>
        <v>1</v>
      </c>
      <c r="G919" s="14">
        <f>IF($F919="","",IF($B919&gt;=SUMIFS(Firm_Info!$F$2:$F$11,Firm_Info!$D$2:$D$11,$F919,Firm_Info!$C$2:$C$11,"Treated"),1,0))</f>
        <v>1</v>
      </c>
      <c r="H919" s="14">
        <f t="shared" si="29"/>
        <v>0</v>
      </c>
      <c r="I919" s="14">
        <f>IF($F919="","",MOD(ROW()-2,624)-INDEX(Parallel_Trends!$F$5:$F$14,MATCH($A919,Parallel_Trends!$A$5:$A$14,0)))</f>
        <v>22</v>
      </c>
    </row>
    <row r="920" spans="1:9" x14ac:dyDescent="0.45">
      <c r="A920" t="s">
        <v>12</v>
      </c>
      <c r="B920" s="1">
        <f>Raw_Prices!H297</f>
        <v>45357</v>
      </c>
      <c r="C920" s="12">
        <f>Raw_Prices!L297</f>
        <v>173.51</v>
      </c>
      <c r="D920" s="13">
        <f t="shared" si="28"/>
        <v>-3.5033310360671477E-3</v>
      </c>
      <c r="E920" s="14">
        <f>IF(_xlfn.XLOOKUP($A920,Firm_Info!$A$2:$A$12,Firm_Info!$C$2:$C$12)="Treated",1,IF(_xlfn.XLOOKUP($A920,Firm_Info!$A$2:$A$12,Firm_Info!$C$2:$C$12)="Control",0,""))</f>
        <v>0</v>
      </c>
      <c r="F920" s="14">
        <f>IFERROR(_xlfn.XLOOKUP($A920,Firm_Info!$A$2:$A$11,Firm_Info!$D$2:$D$11),"")</f>
        <v>1</v>
      </c>
      <c r="G920" s="14">
        <f>IF($F920="","",IF($B920&gt;=SUMIFS(Firm_Info!$F$2:$F$11,Firm_Info!$D$2:$D$11,$F920,Firm_Info!$C$2:$C$11,"Treated"),1,0))</f>
        <v>1</v>
      </c>
      <c r="H920" s="14">
        <f t="shared" si="29"/>
        <v>0</v>
      </c>
      <c r="I920" s="14">
        <f>IF($F920="","",MOD(ROW()-2,624)-INDEX(Parallel_Trends!$F$5:$F$14,MATCH($A920,Parallel_Trends!$A$5:$A$14,0)))</f>
        <v>23</v>
      </c>
    </row>
    <row r="921" spans="1:9" x14ac:dyDescent="0.45">
      <c r="A921" t="s">
        <v>12</v>
      </c>
      <c r="B921" s="1">
        <f>Raw_Prices!H298</f>
        <v>45358</v>
      </c>
      <c r="C921" s="12">
        <f>Raw_Prices!L298</f>
        <v>176.82</v>
      </c>
      <c r="D921" s="13">
        <f t="shared" si="28"/>
        <v>1.9076710276064723E-2</v>
      </c>
      <c r="E921" s="14">
        <f>IF(_xlfn.XLOOKUP($A921,Firm_Info!$A$2:$A$12,Firm_Info!$C$2:$C$12)="Treated",1,IF(_xlfn.XLOOKUP($A921,Firm_Info!$A$2:$A$12,Firm_Info!$C$2:$C$12)="Control",0,""))</f>
        <v>0</v>
      </c>
      <c r="F921" s="14">
        <f>IFERROR(_xlfn.XLOOKUP($A921,Firm_Info!$A$2:$A$11,Firm_Info!$D$2:$D$11),"")</f>
        <v>1</v>
      </c>
      <c r="G921" s="14">
        <f>IF($F921="","",IF($B921&gt;=SUMIFS(Firm_Info!$F$2:$F$11,Firm_Info!$D$2:$D$11,$F921,Firm_Info!$C$2:$C$11,"Treated"),1,0))</f>
        <v>1</v>
      </c>
      <c r="H921" s="14">
        <f t="shared" si="29"/>
        <v>0</v>
      </c>
      <c r="I921" s="14">
        <f>IF($F921="","",MOD(ROW()-2,624)-INDEX(Parallel_Trends!$F$5:$F$14,MATCH($A921,Parallel_Trends!$A$5:$A$14,0)))</f>
        <v>24</v>
      </c>
    </row>
    <row r="922" spans="1:9" x14ac:dyDescent="0.45">
      <c r="A922" t="s">
        <v>12</v>
      </c>
      <c r="B922" s="1">
        <f>Raw_Prices!H299</f>
        <v>45359</v>
      </c>
      <c r="C922" s="12">
        <f>Raw_Prices!L299</f>
        <v>175.35</v>
      </c>
      <c r="D922" s="13">
        <f t="shared" si="28"/>
        <v>-8.3135391923990776E-3</v>
      </c>
      <c r="E922" s="14">
        <f>IF(_xlfn.XLOOKUP($A922,Firm_Info!$A$2:$A$12,Firm_Info!$C$2:$C$12)="Treated",1,IF(_xlfn.XLOOKUP($A922,Firm_Info!$A$2:$A$12,Firm_Info!$C$2:$C$12)="Control",0,""))</f>
        <v>0</v>
      </c>
      <c r="F922" s="14">
        <f>IFERROR(_xlfn.XLOOKUP($A922,Firm_Info!$A$2:$A$11,Firm_Info!$D$2:$D$11),"")</f>
        <v>1</v>
      </c>
      <c r="G922" s="14">
        <f>IF($F922="","",IF($B922&gt;=SUMIFS(Firm_Info!$F$2:$F$11,Firm_Info!$D$2:$D$11,$F922,Firm_Info!$C$2:$C$11,"Treated"),1,0))</f>
        <v>1</v>
      </c>
      <c r="H922" s="14">
        <f t="shared" si="29"/>
        <v>0</v>
      </c>
      <c r="I922" s="14">
        <f>IF($F922="","",MOD(ROW()-2,624)-INDEX(Parallel_Trends!$F$5:$F$14,MATCH($A922,Parallel_Trends!$A$5:$A$14,0)))</f>
        <v>25</v>
      </c>
    </row>
    <row r="923" spans="1:9" x14ac:dyDescent="0.45">
      <c r="A923" t="s">
        <v>12</v>
      </c>
      <c r="B923" s="1">
        <f>Raw_Prices!H300</f>
        <v>45362</v>
      </c>
      <c r="C923" s="12">
        <f>Raw_Prices!L300</f>
        <v>171.96</v>
      </c>
      <c r="D923" s="13">
        <f t="shared" si="28"/>
        <v>-1.933276304533782E-2</v>
      </c>
      <c r="E923" s="14">
        <f>IF(_xlfn.XLOOKUP($A923,Firm_Info!$A$2:$A$12,Firm_Info!$C$2:$C$12)="Treated",1,IF(_xlfn.XLOOKUP($A923,Firm_Info!$A$2:$A$12,Firm_Info!$C$2:$C$12)="Control",0,""))</f>
        <v>0</v>
      </c>
      <c r="F923" s="14">
        <f>IFERROR(_xlfn.XLOOKUP($A923,Firm_Info!$A$2:$A$11,Firm_Info!$D$2:$D$11),"")</f>
        <v>1</v>
      </c>
      <c r="G923" s="14">
        <f>IF($F923="","",IF($B923&gt;=SUMIFS(Firm_Info!$F$2:$F$11,Firm_Info!$D$2:$D$11,$F923,Firm_Info!$C$2:$C$11,"Treated"),1,0))</f>
        <v>1</v>
      </c>
      <c r="H923" s="14">
        <f t="shared" si="29"/>
        <v>0</v>
      </c>
      <c r="I923" s="14">
        <f>IF($F923="","",MOD(ROW()-2,624)-INDEX(Parallel_Trends!$F$5:$F$14,MATCH($A923,Parallel_Trends!$A$5:$A$14,0)))</f>
        <v>26</v>
      </c>
    </row>
    <row r="924" spans="1:9" x14ac:dyDescent="0.45">
      <c r="A924" t="s">
        <v>12</v>
      </c>
      <c r="B924" s="1">
        <f>Raw_Prices!H301</f>
        <v>45363</v>
      </c>
      <c r="C924" s="12">
        <f>Raw_Prices!L301</f>
        <v>175.39</v>
      </c>
      <c r="D924" s="13">
        <f t="shared" si="28"/>
        <v>1.9946499185857114E-2</v>
      </c>
      <c r="E924" s="14">
        <f>IF(_xlfn.XLOOKUP($A924,Firm_Info!$A$2:$A$12,Firm_Info!$C$2:$C$12)="Treated",1,IF(_xlfn.XLOOKUP($A924,Firm_Info!$A$2:$A$12,Firm_Info!$C$2:$C$12)="Control",0,""))</f>
        <v>0</v>
      </c>
      <c r="F924" s="14">
        <f>IFERROR(_xlfn.XLOOKUP($A924,Firm_Info!$A$2:$A$11,Firm_Info!$D$2:$D$11),"")</f>
        <v>1</v>
      </c>
      <c r="G924" s="14">
        <f>IF($F924="","",IF($B924&gt;=SUMIFS(Firm_Info!$F$2:$F$11,Firm_Info!$D$2:$D$11,$F924,Firm_Info!$C$2:$C$11,"Treated"),1,0))</f>
        <v>1</v>
      </c>
      <c r="H924" s="14">
        <f t="shared" si="29"/>
        <v>0</v>
      </c>
      <c r="I924" s="14">
        <f>IF($F924="","",MOD(ROW()-2,624)-INDEX(Parallel_Trends!$F$5:$F$14,MATCH($A924,Parallel_Trends!$A$5:$A$14,0)))</f>
        <v>27</v>
      </c>
    </row>
    <row r="925" spans="1:9" x14ac:dyDescent="0.45">
      <c r="A925" t="s">
        <v>12</v>
      </c>
      <c r="B925" s="1">
        <f>Raw_Prices!H302</f>
        <v>45364</v>
      </c>
      <c r="C925" s="12">
        <f>Raw_Prices!L302</f>
        <v>176.55500000000001</v>
      </c>
      <c r="D925" s="13">
        <f t="shared" si="28"/>
        <v>6.6423399281603235E-3</v>
      </c>
      <c r="E925" s="14">
        <f>IF(_xlfn.XLOOKUP($A925,Firm_Info!$A$2:$A$12,Firm_Info!$C$2:$C$12)="Treated",1,IF(_xlfn.XLOOKUP($A925,Firm_Info!$A$2:$A$12,Firm_Info!$C$2:$C$12)="Control",0,""))</f>
        <v>0</v>
      </c>
      <c r="F925" s="14">
        <f>IFERROR(_xlfn.XLOOKUP($A925,Firm_Info!$A$2:$A$11,Firm_Info!$D$2:$D$11),"")</f>
        <v>1</v>
      </c>
      <c r="G925" s="14">
        <f>IF($F925="","",IF($B925&gt;=SUMIFS(Firm_Info!$F$2:$F$11,Firm_Info!$D$2:$D$11,$F925,Firm_Info!$C$2:$C$11,"Treated"),1,0))</f>
        <v>1</v>
      </c>
      <c r="H925" s="14">
        <f t="shared" si="29"/>
        <v>0</v>
      </c>
      <c r="I925" s="14">
        <f>IF($F925="","",MOD(ROW()-2,624)-INDEX(Parallel_Trends!$F$5:$F$14,MATCH($A925,Parallel_Trends!$A$5:$A$14,0)))</f>
        <v>28</v>
      </c>
    </row>
    <row r="926" spans="1:9" x14ac:dyDescent="0.45">
      <c r="A926" t="s">
        <v>12</v>
      </c>
      <c r="B926" s="1">
        <f>Raw_Prices!H303</f>
        <v>45365</v>
      </c>
      <c r="C926" s="12">
        <f>Raw_Prices!L303</f>
        <v>178.75</v>
      </c>
      <c r="D926" s="13">
        <f t="shared" si="28"/>
        <v>1.2432386508453463E-2</v>
      </c>
      <c r="E926" s="14">
        <f>IF(_xlfn.XLOOKUP($A926,Firm_Info!$A$2:$A$12,Firm_Info!$C$2:$C$12)="Treated",1,IF(_xlfn.XLOOKUP($A926,Firm_Info!$A$2:$A$12,Firm_Info!$C$2:$C$12)="Control",0,""))</f>
        <v>0</v>
      </c>
      <c r="F926" s="14">
        <f>IFERROR(_xlfn.XLOOKUP($A926,Firm_Info!$A$2:$A$11,Firm_Info!$D$2:$D$11),"")</f>
        <v>1</v>
      </c>
      <c r="G926" s="14">
        <f>IF($F926="","",IF($B926&gt;=SUMIFS(Firm_Info!$F$2:$F$11,Firm_Info!$D$2:$D$11,$F926,Firm_Info!$C$2:$C$11,"Treated"),1,0))</f>
        <v>1</v>
      </c>
      <c r="H926" s="14">
        <f t="shared" si="29"/>
        <v>0</v>
      </c>
      <c r="I926" s="14">
        <f>IF($F926="","",MOD(ROW()-2,624)-INDEX(Parallel_Trends!$F$5:$F$14,MATCH($A926,Parallel_Trends!$A$5:$A$14,0)))</f>
        <v>29</v>
      </c>
    </row>
    <row r="927" spans="1:9" x14ac:dyDescent="0.45">
      <c r="A927" t="s">
        <v>12</v>
      </c>
      <c r="B927" s="1">
        <f>Raw_Prices!H304</f>
        <v>45366</v>
      </c>
      <c r="C927" s="12">
        <f>Raw_Prices!L304</f>
        <v>174.42</v>
      </c>
      <c r="D927" s="13">
        <f t="shared" si="28"/>
        <v>-2.422377622377625E-2</v>
      </c>
      <c r="E927" s="14">
        <f>IF(_xlfn.XLOOKUP($A927,Firm_Info!$A$2:$A$12,Firm_Info!$C$2:$C$12)="Treated",1,IF(_xlfn.XLOOKUP($A927,Firm_Info!$A$2:$A$12,Firm_Info!$C$2:$C$12)="Control",0,""))</f>
        <v>0</v>
      </c>
      <c r="F927" s="14">
        <f>IFERROR(_xlfn.XLOOKUP($A927,Firm_Info!$A$2:$A$11,Firm_Info!$D$2:$D$11),"")</f>
        <v>1</v>
      </c>
      <c r="G927" s="14">
        <f>IF($F927="","",IF($B927&gt;=SUMIFS(Firm_Info!$F$2:$F$11,Firm_Info!$D$2:$D$11,$F927,Firm_Info!$C$2:$C$11,"Treated"),1,0))</f>
        <v>1</v>
      </c>
      <c r="H927" s="14">
        <f t="shared" si="29"/>
        <v>0</v>
      </c>
      <c r="I927" s="14">
        <f>IF($F927="","",MOD(ROW()-2,624)-INDEX(Parallel_Trends!$F$5:$F$14,MATCH($A927,Parallel_Trends!$A$5:$A$14,0)))</f>
        <v>30</v>
      </c>
    </row>
    <row r="928" spans="1:9" x14ac:dyDescent="0.45">
      <c r="A928" t="s">
        <v>12</v>
      </c>
      <c r="B928" s="1">
        <f>Raw_Prices!H305</f>
        <v>45369</v>
      </c>
      <c r="C928" s="12">
        <f>Raw_Prices!L305</f>
        <v>174.48</v>
      </c>
      <c r="D928" s="13">
        <f t="shared" si="28"/>
        <v>3.4399724802192111E-4</v>
      </c>
      <c r="E928" s="14">
        <f>IF(_xlfn.XLOOKUP($A928,Firm_Info!$A$2:$A$12,Firm_Info!$C$2:$C$12)="Treated",1,IF(_xlfn.XLOOKUP($A928,Firm_Info!$A$2:$A$12,Firm_Info!$C$2:$C$12)="Control",0,""))</f>
        <v>0</v>
      </c>
      <c r="F928" s="14">
        <f>IFERROR(_xlfn.XLOOKUP($A928,Firm_Info!$A$2:$A$11,Firm_Info!$D$2:$D$11),"")</f>
        <v>1</v>
      </c>
      <c r="G928" s="14">
        <f>IF($F928="","",IF($B928&gt;=SUMIFS(Firm_Info!$F$2:$F$11,Firm_Info!$D$2:$D$11,$F928,Firm_Info!$C$2:$C$11,"Treated"),1,0))</f>
        <v>1</v>
      </c>
      <c r="H928" s="14">
        <f t="shared" si="29"/>
        <v>0</v>
      </c>
      <c r="I928" s="14">
        <f>IF($F928="","",MOD(ROW()-2,624)-INDEX(Parallel_Trends!$F$5:$F$14,MATCH($A928,Parallel_Trends!$A$5:$A$14,0)))</f>
        <v>31</v>
      </c>
    </row>
    <row r="929" spans="1:9" x14ac:dyDescent="0.45">
      <c r="A929" t="s">
        <v>12</v>
      </c>
      <c r="B929" s="1">
        <f>Raw_Prices!H306</f>
        <v>45370</v>
      </c>
      <c r="C929" s="12">
        <f>Raw_Prices!L306</f>
        <v>175.9</v>
      </c>
      <c r="D929" s="13">
        <f t="shared" si="28"/>
        <v>8.13846859238887E-3</v>
      </c>
      <c r="E929" s="14">
        <f>IF(_xlfn.XLOOKUP($A929,Firm_Info!$A$2:$A$12,Firm_Info!$C$2:$C$12)="Treated",1,IF(_xlfn.XLOOKUP($A929,Firm_Info!$A$2:$A$12,Firm_Info!$C$2:$C$12)="Control",0,""))</f>
        <v>0</v>
      </c>
      <c r="F929" s="14">
        <f>IFERROR(_xlfn.XLOOKUP($A929,Firm_Info!$A$2:$A$11,Firm_Info!$D$2:$D$11),"")</f>
        <v>1</v>
      </c>
      <c r="G929" s="14">
        <f>IF($F929="","",IF($B929&gt;=SUMIFS(Firm_Info!$F$2:$F$11,Firm_Info!$D$2:$D$11,$F929,Firm_Info!$C$2:$C$11,"Treated"),1,0))</f>
        <v>1</v>
      </c>
      <c r="H929" s="14">
        <f t="shared" si="29"/>
        <v>0</v>
      </c>
      <c r="I929" s="14">
        <f>IF($F929="","",MOD(ROW()-2,624)-INDEX(Parallel_Trends!$F$5:$F$14,MATCH($A929,Parallel_Trends!$A$5:$A$14,0)))</f>
        <v>32</v>
      </c>
    </row>
    <row r="930" spans="1:9" x14ac:dyDescent="0.45">
      <c r="A930" t="s">
        <v>12</v>
      </c>
      <c r="B930" s="1">
        <f>Raw_Prices!H307</f>
        <v>45371</v>
      </c>
      <c r="C930" s="12">
        <f>Raw_Prices!L307</f>
        <v>178.15</v>
      </c>
      <c r="D930" s="13">
        <f t="shared" si="28"/>
        <v>1.2791358726549129E-2</v>
      </c>
      <c r="E930" s="14">
        <f>IF(_xlfn.XLOOKUP($A930,Firm_Info!$A$2:$A$12,Firm_Info!$C$2:$C$12)="Treated",1,IF(_xlfn.XLOOKUP($A930,Firm_Info!$A$2:$A$12,Firm_Info!$C$2:$C$12)="Control",0,""))</f>
        <v>0</v>
      </c>
      <c r="F930" s="14">
        <f>IFERROR(_xlfn.XLOOKUP($A930,Firm_Info!$A$2:$A$11,Firm_Info!$D$2:$D$11),"")</f>
        <v>1</v>
      </c>
      <c r="G930" s="14">
        <f>IF($F930="","",IF($B930&gt;=SUMIFS(Firm_Info!$F$2:$F$11,Firm_Info!$D$2:$D$11,$F930,Firm_Info!$C$2:$C$11,"Treated"),1,0))</f>
        <v>1</v>
      </c>
      <c r="H930" s="14">
        <f t="shared" si="29"/>
        <v>0</v>
      </c>
      <c r="I930" s="14">
        <f>IF($F930="","",MOD(ROW()-2,624)-INDEX(Parallel_Trends!$F$5:$F$14,MATCH($A930,Parallel_Trends!$A$5:$A$14,0)))</f>
        <v>33</v>
      </c>
    </row>
    <row r="931" spans="1:9" x14ac:dyDescent="0.45">
      <c r="A931" t="s">
        <v>12</v>
      </c>
      <c r="B931" s="1">
        <f>Raw_Prices!H308</f>
        <v>45372</v>
      </c>
      <c r="C931" s="12">
        <f>Raw_Prices!L308</f>
        <v>178.15</v>
      </c>
      <c r="D931" s="13">
        <f t="shared" si="28"/>
        <v>0</v>
      </c>
      <c r="E931" s="14">
        <f>IF(_xlfn.XLOOKUP($A931,Firm_Info!$A$2:$A$12,Firm_Info!$C$2:$C$12)="Treated",1,IF(_xlfn.XLOOKUP($A931,Firm_Info!$A$2:$A$12,Firm_Info!$C$2:$C$12)="Control",0,""))</f>
        <v>0</v>
      </c>
      <c r="F931" s="14">
        <f>IFERROR(_xlfn.XLOOKUP($A931,Firm_Info!$A$2:$A$11,Firm_Info!$D$2:$D$11),"")</f>
        <v>1</v>
      </c>
      <c r="G931" s="14">
        <f>IF($F931="","",IF($B931&gt;=SUMIFS(Firm_Info!$F$2:$F$11,Firm_Info!$D$2:$D$11,$F931,Firm_Info!$C$2:$C$11,"Treated"),1,0))</f>
        <v>1</v>
      </c>
      <c r="H931" s="14">
        <f t="shared" si="29"/>
        <v>0</v>
      </c>
      <c r="I931" s="14">
        <f>IF($F931="","",MOD(ROW()-2,624)-INDEX(Parallel_Trends!$F$5:$F$14,MATCH($A931,Parallel_Trends!$A$5:$A$14,0)))</f>
        <v>34</v>
      </c>
    </row>
    <row r="932" spans="1:9" x14ac:dyDescent="0.45">
      <c r="A932" t="s">
        <v>12</v>
      </c>
      <c r="B932" s="1">
        <f>Raw_Prices!H309</f>
        <v>45373</v>
      </c>
      <c r="C932" s="12">
        <f>Raw_Prices!L309</f>
        <v>178.87</v>
      </c>
      <c r="D932" s="13">
        <f t="shared" si="28"/>
        <v>4.041538029750269E-3</v>
      </c>
      <c r="E932" s="14">
        <f>IF(_xlfn.XLOOKUP($A932,Firm_Info!$A$2:$A$12,Firm_Info!$C$2:$C$12)="Treated",1,IF(_xlfn.XLOOKUP($A932,Firm_Info!$A$2:$A$12,Firm_Info!$C$2:$C$12)="Control",0,""))</f>
        <v>0</v>
      </c>
      <c r="F932" s="14">
        <f>IFERROR(_xlfn.XLOOKUP($A932,Firm_Info!$A$2:$A$11,Firm_Info!$D$2:$D$11),"")</f>
        <v>1</v>
      </c>
      <c r="G932" s="14">
        <f>IF($F932="","",IF($B932&gt;=SUMIFS(Firm_Info!$F$2:$F$11,Firm_Info!$D$2:$D$11,$F932,Firm_Info!$C$2:$C$11,"Treated"),1,0))</f>
        <v>1</v>
      </c>
      <c r="H932" s="14">
        <f t="shared" si="29"/>
        <v>0</v>
      </c>
      <c r="I932" s="14">
        <f>IF($F932="","",MOD(ROW()-2,624)-INDEX(Parallel_Trends!$F$5:$F$14,MATCH($A932,Parallel_Trends!$A$5:$A$14,0)))</f>
        <v>35</v>
      </c>
    </row>
    <row r="933" spans="1:9" x14ac:dyDescent="0.45">
      <c r="A933" t="s">
        <v>12</v>
      </c>
      <c r="B933" s="1">
        <f>Raw_Prices!H310</f>
        <v>45376</v>
      </c>
      <c r="C933" s="12">
        <f>Raw_Prices!L310</f>
        <v>179.71</v>
      </c>
      <c r="D933" s="13">
        <f t="shared" si="28"/>
        <v>4.6961480404763556E-3</v>
      </c>
      <c r="E933" s="14">
        <f>IF(_xlfn.XLOOKUP($A933,Firm_Info!$A$2:$A$12,Firm_Info!$C$2:$C$12)="Treated",1,IF(_xlfn.XLOOKUP($A933,Firm_Info!$A$2:$A$12,Firm_Info!$C$2:$C$12)="Control",0,""))</f>
        <v>0</v>
      </c>
      <c r="F933" s="14">
        <f>IFERROR(_xlfn.XLOOKUP($A933,Firm_Info!$A$2:$A$11,Firm_Info!$D$2:$D$11),"")</f>
        <v>1</v>
      </c>
      <c r="G933" s="14">
        <f>IF($F933="","",IF($B933&gt;=SUMIFS(Firm_Info!$F$2:$F$11,Firm_Info!$D$2:$D$11,$F933,Firm_Info!$C$2:$C$11,"Treated"),1,0))</f>
        <v>1</v>
      </c>
      <c r="H933" s="14">
        <f t="shared" si="29"/>
        <v>0</v>
      </c>
      <c r="I933" s="14">
        <f>IF($F933="","",MOD(ROW()-2,624)-INDEX(Parallel_Trends!$F$5:$F$14,MATCH($A933,Parallel_Trends!$A$5:$A$14,0)))</f>
        <v>36</v>
      </c>
    </row>
    <row r="934" spans="1:9" x14ac:dyDescent="0.45">
      <c r="A934" t="s">
        <v>12</v>
      </c>
      <c r="B934" s="1">
        <f>Raw_Prices!H311</f>
        <v>45377</v>
      </c>
      <c r="C934" s="12">
        <f>Raw_Prices!L311</f>
        <v>178.3</v>
      </c>
      <c r="D934" s="13">
        <f t="shared" si="28"/>
        <v>-7.8459740693339608E-3</v>
      </c>
      <c r="E934" s="14">
        <f>IF(_xlfn.XLOOKUP($A934,Firm_Info!$A$2:$A$12,Firm_Info!$C$2:$C$12)="Treated",1,IF(_xlfn.XLOOKUP($A934,Firm_Info!$A$2:$A$12,Firm_Info!$C$2:$C$12)="Control",0,""))</f>
        <v>0</v>
      </c>
      <c r="F934" s="14">
        <f>IFERROR(_xlfn.XLOOKUP($A934,Firm_Info!$A$2:$A$11,Firm_Info!$D$2:$D$11),"")</f>
        <v>1</v>
      </c>
      <c r="G934" s="14">
        <f>IF($F934="","",IF($B934&gt;=SUMIFS(Firm_Info!$F$2:$F$11,Firm_Info!$D$2:$D$11,$F934,Firm_Info!$C$2:$C$11,"Treated"),1,0))</f>
        <v>1</v>
      </c>
      <c r="H934" s="14">
        <f t="shared" si="29"/>
        <v>0</v>
      </c>
      <c r="I934" s="14">
        <f>IF($F934="","",MOD(ROW()-2,624)-INDEX(Parallel_Trends!$F$5:$F$14,MATCH($A934,Parallel_Trends!$A$5:$A$14,0)))</f>
        <v>37</v>
      </c>
    </row>
    <row r="935" spans="1:9" x14ac:dyDescent="0.45">
      <c r="A935" t="s">
        <v>12</v>
      </c>
      <c r="B935" s="1">
        <f>Raw_Prices!H312</f>
        <v>45378</v>
      </c>
      <c r="C935" s="12">
        <f>Raw_Prices!L312</f>
        <v>179.83</v>
      </c>
      <c r="D935" s="13">
        <f t="shared" si="28"/>
        <v>8.5810431856421232E-3</v>
      </c>
      <c r="E935" s="14">
        <f>IF(_xlfn.XLOOKUP($A935,Firm_Info!$A$2:$A$12,Firm_Info!$C$2:$C$12)="Treated",1,IF(_xlfn.XLOOKUP($A935,Firm_Info!$A$2:$A$12,Firm_Info!$C$2:$C$12)="Control",0,""))</f>
        <v>0</v>
      </c>
      <c r="F935" s="14">
        <f>IFERROR(_xlfn.XLOOKUP($A935,Firm_Info!$A$2:$A$11,Firm_Info!$D$2:$D$11),"")</f>
        <v>1</v>
      </c>
      <c r="G935" s="14">
        <f>IF($F935="","",IF($B935&gt;=SUMIFS(Firm_Info!$F$2:$F$11,Firm_Info!$D$2:$D$11,$F935,Firm_Info!$C$2:$C$11,"Treated"),1,0))</f>
        <v>1</v>
      </c>
      <c r="H935" s="14">
        <f t="shared" si="29"/>
        <v>0</v>
      </c>
      <c r="I935" s="14">
        <f>IF($F935="","",MOD(ROW()-2,624)-INDEX(Parallel_Trends!$F$5:$F$14,MATCH($A935,Parallel_Trends!$A$5:$A$14,0)))</f>
        <v>38</v>
      </c>
    </row>
    <row r="936" spans="1:9" x14ac:dyDescent="0.45">
      <c r="A936" t="s">
        <v>12</v>
      </c>
      <c r="B936" s="1">
        <f>Raw_Prices!H313</f>
        <v>45379</v>
      </c>
      <c r="C936" s="12">
        <f>Raw_Prices!L313</f>
        <v>180.38</v>
      </c>
      <c r="D936" s="13">
        <f t="shared" si="28"/>
        <v>3.0584440860812467E-3</v>
      </c>
      <c r="E936" s="14">
        <f>IF(_xlfn.XLOOKUP($A936,Firm_Info!$A$2:$A$12,Firm_Info!$C$2:$C$12)="Treated",1,IF(_xlfn.XLOOKUP($A936,Firm_Info!$A$2:$A$12,Firm_Info!$C$2:$C$12)="Control",0,""))</f>
        <v>0</v>
      </c>
      <c r="F936" s="14">
        <f>IFERROR(_xlfn.XLOOKUP($A936,Firm_Info!$A$2:$A$11,Firm_Info!$D$2:$D$11),"")</f>
        <v>1</v>
      </c>
      <c r="G936" s="14">
        <f>IF($F936="","",IF($B936&gt;=SUMIFS(Firm_Info!$F$2:$F$11,Firm_Info!$D$2:$D$11,$F936,Firm_Info!$C$2:$C$11,"Treated"),1,0))</f>
        <v>1</v>
      </c>
      <c r="H936" s="14">
        <f t="shared" si="29"/>
        <v>0</v>
      </c>
      <c r="I936" s="14">
        <f>IF($F936="","",MOD(ROW()-2,624)-INDEX(Parallel_Trends!$F$5:$F$14,MATCH($A936,Parallel_Trends!$A$5:$A$14,0)))</f>
        <v>39</v>
      </c>
    </row>
    <row r="937" spans="1:9" x14ac:dyDescent="0.45">
      <c r="A937" t="s">
        <v>12</v>
      </c>
      <c r="B937" s="1">
        <f>Raw_Prices!H314</f>
        <v>45383</v>
      </c>
      <c r="C937" s="12">
        <f>Raw_Prices!L314</f>
        <v>180.97</v>
      </c>
      <c r="D937" s="13">
        <f t="shared" si="28"/>
        <v>3.2708726022840917E-3</v>
      </c>
      <c r="E937" s="14">
        <f>IF(_xlfn.XLOOKUP($A937,Firm_Info!$A$2:$A$12,Firm_Info!$C$2:$C$12)="Treated",1,IF(_xlfn.XLOOKUP($A937,Firm_Info!$A$2:$A$12,Firm_Info!$C$2:$C$12)="Control",0,""))</f>
        <v>0</v>
      </c>
      <c r="F937" s="14">
        <f>IFERROR(_xlfn.XLOOKUP($A937,Firm_Info!$A$2:$A$11,Firm_Info!$D$2:$D$11),"")</f>
        <v>1</v>
      </c>
      <c r="G937" s="14">
        <f>IF($F937="","",IF($B937&gt;=SUMIFS(Firm_Info!$F$2:$F$11,Firm_Info!$D$2:$D$11,$F937,Firm_Info!$C$2:$C$11,"Treated"),1,0))</f>
        <v>1</v>
      </c>
      <c r="H937" s="14">
        <f t="shared" si="29"/>
        <v>0</v>
      </c>
      <c r="I937" s="14">
        <f>IF($F937="","",MOD(ROW()-2,624)-INDEX(Parallel_Trends!$F$5:$F$14,MATCH($A937,Parallel_Trends!$A$5:$A$14,0)))</f>
        <v>40</v>
      </c>
    </row>
    <row r="938" spans="1:9" x14ac:dyDescent="0.45">
      <c r="A938" t="s">
        <v>12</v>
      </c>
      <c r="B938" s="1">
        <f>Raw_Prices!H315</f>
        <v>45384</v>
      </c>
      <c r="C938" s="12">
        <f>Raw_Prices!L315</f>
        <v>180.69</v>
      </c>
      <c r="D938" s="13">
        <f t="shared" si="28"/>
        <v>-1.5472177709012769E-3</v>
      </c>
      <c r="E938" s="14">
        <f>IF(_xlfn.XLOOKUP($A938,Firm_Info!$A$2:$A$12,Firm_Info!$C$2:$C$12)="Treated",1,IF(_xlfn.XLOOKUP($A938,Firm_Info!$A$2:$A$12,Firm_Info!$C$2:$C$12)="Control",0,""))</f>
        <v>0</v>
      </c>
      <c r="F938" s="14">
        <f>IFERROR(_xlfn.XLOOKUP($A938,Firm_Info!$A$2:$A$11,Firm_Info!$D$2:$D$11),"")</f>
        <v>1</v>
      </c>
      <c r="G938" s="14">
        <f>IF($F938="","",IF($B938&gt;=SUMIFS(Firm_Info!$F$2:$F$11,Firm_Info!$D$2:$D$11,$F938,Firm_Info!$C$2:$C$11,"Treated"),1,0))</f>
        <v>1</v>
      </c>
      <c r="H938" s="14">
        <f t="shared" si="29"/>
        <v>0</v>
      </c>
      <c r="I938" s="14">
        <f>IF($F938="","",MOD(ROW()-2,624)-INDEX(Parallel_Trends!$F$5:$F$14,MATCH($A938,Parallel_Trends!$A$5:$A$14,0)))</f>
        <v>41</v>
      </c>
    </row>
    <row r="939" spans="1:9" x14ac:dyDescent="0.45">
      <c r="A939" t="s">
        <v>12</v>
      </c>
      <c r="B939" s="1">
        <f>Raw_Prices!H316</f>
        <v>45385</v>
      </c>
      <c r="C939" s="12">
        <f>Raw_Prices!L316</f>
        <v>182.41</v>
      </c>
      <c r="D939" s="13">
        <f t="shared" si="28"/>
        <v>9.5190658033095232E-3</v>
      </c>
      <c r="E939" s="14">
        <f>IF(_xlfn.XLOOKUP($A939,Firm_Info!$A$2:$A$12,Firm_Info!$C$2:$C$12)="Treated",1,IF(_xlfn.XLOOKUP($A939,Firm_Info!$A$2:$A$12,Firm_Info!$C$2:$C$12)="Control",0,""))</f>
        <v>0</v>
      </c>
      <c r="F939" s="14">
        <f>IFERROR(_xlfn.XLOOKUP($A939,Firm_Info!$A$2:$A$11,Firm_Info!$D$2:$D$11),"")</f>
        <v>1</v>
      </c>
      <c r="G939" s="14">
        <f>IF($F939="","",IF($B939&gt;=SUMIFS(Firm_Info!$F$2:$F$11,Firm_Info!$D$2:$D$11,$F939,Firm_Info!$C$2:$C$11,"Treated"),1,0))</f>
        <v>1</v>
      </c>
      <c r="H939" s="14">
        <f t="shared" si="29"/>
        <v>0</v>
      </c>
      <c r="I939" s="14">
        <f>IF($F939="","",MOD(ROW()-2,624)-INDEX(Parallel_Trends!$F$5:$F$14,MATCH($A939,Parallel_Trends!$A$5:$A$14,0)))</f>
        <v>42</v>
      </c>
    </row>
    <row r="940" spans="1:9" x14ac:dyDescent="0.45">
      <c r="A940" t="s">
        <v>12</v>
      </c>
      <c r="B940" s="1">
        <f>Raw_Prices!H317</f>
        <v>45386</v>
      </c>
      <c r="C940" s="12">
        <f>Raw_Prices!L317</f>
        <v>180</v>
      </c>
      <c r="D940" s="13">
        <f t="shared" si="28"/>
        <v>-1.3211994956416895E-2</v>
      </c>
      <c r="E940" s="14">
        <f>IF(_xlfn.XLOOKUP($A940,Firm_Info!$A$2:$A$12,Firm_Info!$C$2:$C$12)="Treated",1,IF(_xlfn.XLOOKUP($A940,Firm_Info!$A$2:$A$12,Firm_Info!$C$2:$C$12)="Control",0,""))</f>
        <v>0</v>
      </c>
      <c r="F940" s="14">
        <f>IFERROR(_xlfn.XLOOKUP($A940,Firm_Info!$A$2:$A$11,Firm_Info!$D$2:$D$11),"")</f>
        <v>1</v>
      </c>
      <c r="G940" s="14">
        <f>IF($F940="","",IF($B940&gt;=SUMIFS(Firm_Info!$F$2:$F$11,Firm_Info!$D$2:$D$11,$F940,Firm_Info!$C$2:$C$11,"Treated"),1,0))</f>
        <v>1</v>
      </c>
      <c r="H940" s="14">
        <f t="shared" si="29"/>
        <v>0</v>
      </c>
      <c r="I940" s="14">
        <f>IF($F940="","",MOD(ROW()-2,624)-INDEX(Parallel_Trends!$F$5:$F$14,MATCH($A940,Parallel_Trends!$A$5:$A$14,0)))</f>
        <v>43</v>
      </c>
    </row>
    <row r="941" spans="1:9" x14ac:dyDescent="0.45">
      <c r="A941" t="s">
        <v>12</v>
      </c>
      <c r="B941" s="1">
        <f>Raw_Prices!H318</f>
        <v>45387</v>
      </c>
      <c r="C941" s="12">
        <f>Raw_Prices!L318</f>
        <v>185.07</v>
      </c>
      <c r="D941" s="13">
        <f t="shared" si="28"/>
        <v>2.8166666666666673E-2</v>
      </c>
      <c r="E941" s="14">
        <f>IF(_xlfn.XLOOKUP($A941,Firm_Info!$A$2:$A$12,Firm_Info!$C$2:$C$12)="Treated",1,IF(_xlfn.XLOOKUP($A941,Firm_Info!$A$2:$A$12,Firm_Info!$C$2:$C$12)="Control",0,""))</f>
        <v>0</v>
      </c>
      <c r="F941" s="14">
        <f>IFERROR(_xlfn.XLOOKUP($A941,Firm_Info!$A$2:$A$11,Firm_Info!$D$2:$D$11),"")</f>
        <v>1</v>
      </c>
      <c r="G941" s="14">
        <f>IF($F941="","",IF($B941&gt;=SUMIFS(Firm_Info!$F$2:$F$11,Firm_Info!$D$2:$D$11,$F941,Firm_Info!$C$2:$C$11,"Treated"),1,0))</f>
        <v>1</v>
      </c>
      <c r="H941" s="14">
        <f t="shared" si="29"/>
        <v>0</v>
      </c>
      <c r="I941" s="14">
        <f>IF($F941="","",MOD(ROW()-2,624)-INDEX(Parallel_Trends!$F$5:$F$14,MATCH($A941,Parallel_Trends!$A$5:$A$14,0)))</f>
        <v>44</v>
      </c>
    </row>
    <row r="942" spans="1:9" x14ac:dyDescent="0.45">
      <c r="A942" t="s">
        <v>12</v>
      </c>
      <c r="B942" s="1">
        <f>Raw_Prices!H319</f>
        <v>45390</v>
      </c>
      <c r="C942" s="12">
        <f>Raw_Prices!L319</f>
        <v>185.32</v>
      </c>
      <c r="D942" s="13">
        <f t="shared" si="28"/>
        <v>1.3508402226185545E-3</v>
      </c>
      <c r="E942" s="14">
        <f>IF(_xlfn.XLOOKUP($A942,Firm_Info!$A$2:$A$12,Firm_Info!$C$2:$C$12)="Treated",1,IF(_xlfn.XLOOKUP($A942,Firm_Info!$A$2:$A$12,Firm_Info!$C$2:$C$12)="Control",0,""))</f>
        <v>0</v>
      </c>
      <c r="F942" s="14">
        <f>IFERROR(_xlfn.XLOOKUP($A942,Firm_Info!$A$2:$A$11,Firm_Info!$D$2:$D$11),"")</f>
        <v>1</v>
      </c>
      <c r="G942" s="14">
        <f>IF($F942="","",IF($B942&gt;=SUMIFS(Firm_Info!$F$2:$F$11,Firm_Info!$D$2:$D$11,$F942,Firm_Info!$C$2:$C$11,"Treated"),1,0))</f>
        <v>1</v>
      </c>
      <c r="H942" s="14">
        <f t="shared" si="29"/>
        <v>0</v>
      </c>
      <c r="I942" s="14">
        <f>IF($F942="","",MOD(ROW()-2,624)-INDEX(Parallel_Trends!$F$5:$F$14,MATCH($A942,Parallel_Trends!$A$5:$A$14,0)))</f>
        <v>45</v>
      </c>
    </row>
    <row r="943" spans="1:9" x14ac:dyDescent="0.45">
      <c r="A943" t="s">
        <v>12</v>
      </c>
      <c r="B943" s="1">
        <f>Raw_Prices!H320</f>
        <v>45391</v>
      </c>
      <c r="C943" s="12">
        <f>Raw_Prices!L320</f>
        <v>185.67</v>
      </c>
      <c r="D943" s="13">
        <f t="shared" si="28"/>
        <v>1.8886250809411198E-3</v>
      </c>
      <c r="E943" s="14">
        <f>IF(_xlfn.XLOOKUP($A943,Firm_Info!$A$2:$A$12,Firm_Info!$C$2:$C$12)="Treated",1,IF(_xlfn.XLOOKUP($A943,Firm_Info!$A$2:$A$12,Firm_Info!$C$2:$C$12)="Control",0,""))</f>
        <v>0</v>
      </c>
      <c r="F943" s="14">
        <f>IFERROR(_xlfn.XLOOKUP($A943,Firm_Info!$A$2:$A$11,Firm_Info!$D$2:$D$11),"")</f>
        <v>1</v>
      </c>
      <c r="G943" s="14">
        <f>IF($F943="","",IF($B943&gt;=SUMIFS(Firm_Info!$F$2:$F$11,Firm_Info!$D$2:$D$11,$F943,Firm_Info!$C$2:$C$11,"Treated"),1,0))</f>
        <v>1</v>
      </c>
      <c r="H943" s="14">
        <f t="shared" si="29"/>
        <v>0</v>
      </c>
      <c r="I943" s="14">
        <f>IF($F943="","",MOD(ROW()-2,624)-INDEX(Parallel_Trends!$F$5:$F$14,MATCH($A943,Parallel_Trends!$A$5:$A$14,0)))</f>
        <v>46</v>
      </c>
    </row>
    <row r="944" spans="1:9" x14ac:dyDescent="0.45">
      <c r="A944" t="s">
        <v>12</v>
      </c>
      <c r="B944" s="1">
        <f>Raw_Prices!H321</f>
        <v>45392</v>
      </c>
      <c r="C944" s="12">
        <f>Raw_Prices!L321</f>
        <v>185.95</v>
      </c>
      <c r="D944" s="13">
        <f t="shared" si="28"/>
        <v>1.5080519200731946E-3</v>
      </c>
      <c r="E944" s="14">
        <f>IF(_xlfn.XLOOKUP($A944,Firm_Info!$A$2:$A$12,Firm_Info!$C$2:$C$12)="Treated",1,IF(_xlfn.XLOOKUP($A944,Firm_Info!$A$2:$A$12,Firm_Info!$C$2:$C$12)="Control",0,""))</f>
        <v>0</v>
      </c>
      <c r="F944" s="14">
        <f>IFERROR(_xlfn.XLOOKUP($A944,Firm_Info!$A$2:$A$11,Firm_Info!$D$2:$D$11),"")</f>
        <v>1</v>
      </c>
      <c r="G944" s="14">
        <f>IF($F944="","",IF($B944&gt;=SUMIFS(Firm_Info!$F$2:$F$11,Firm_Info!$D$2:$D$11,$F944,Firm_Info!$C$2:$C$11,"Treated"),1,0))</f>
        <v>1</v>
      </c>
      <c r="H944" s="14">
        <f t="shared" si="29"/>
        <v>0</v>
      </c>
      <c r="I944" s="14">
        <f>IF($F944="","",MOD(ROW()-2,624)-INDEX(Parallel_Trends!$F$5:$F$14,MATCH($A944,Parallel_Trends!$A$5:$A$14,0)))</f>
        <v>47</v>
      </c>
    </row>
    <row r="945" spans="1:9" x14ac:dyDescent="0.45">
      <c r="A945" t="s">
        <v>12</v>
      </c>
      <c r="B945" s="1">
        <f>Raw_Prices!H322</f>
        <v>45393</v>
      </c>
      <c r="C945" s="12">
        <f>Raw_Prices!L322</f>
        <v>189.05</v>
      </c>
      <c r="D945" s="13">
        <f t="shared" si="28"/>
        <v>1.6671148158107219E-2</v>
      </c>
      <c r="E945" s="14">
        <f>IF(_xlfn.XLOOKUP($A945,Firm_Info!$A$2:$A$12,Firm_Info!$C$2:$C$12)="Treated",1,IF(_xlfn.XLOOKUP($A945,Firm_Info!$A$2:$A$12,Firm_Info!$C$2:$C$12)="Control",0,""))</f>
        <v>0</v>
      </c>
      <c r="F945" s="14">
        <f>IFERROR(_xlfn.XLOOKUP($A945,Firm_Info!$A$2:$A$11,Firm_Info!$D$2:$D$11),"")</f>
        <v>1</v>
      </c>
      <c r="G945" s="14">
        <f>IF($F945="","",IF($B945&gt;=SUMIFS(Firm_Info!$F$2:$F$11,Firm_Info!$D$2:$D$11,$F945,Firm_Info!$C$2:$C$11,"Treated"),1,0))</f>
        <v>1</v>
      </c>
      <c r="H945" s="14">
        <f t="shared" si="29"/>
        <v>0</v>
      </c>
      <c r="I945" s="14">
        <f>IF($F945="","",MOD(ROW()-2,624)-INDEX(Parallel_Trends!$F$5:$F$14,MATCH($A945,Parallel_Trends!$A$5:$A$14,0)))</f>
        <v>48</v>
      </c>
    </row>
    <row r="946" spans="1:9" x14ac:dyDescent="0.45">
      <c r="A946" t="s">
        <v>12</v>
      </c>
      <c r="B946" s="1">
        <f>Raw_Prices!H323</f>
        <v>45394</v>
      </c>
      <c r="C946" s="12">
        <f>Raw_Prices!L323</f>
        <v>186.13</v>
      </c>
      <c r="D946" s="13">
        <f t="shared" si="28"/>
        <v>-1.5445649299127284E-2</v>
      </c>
      <c r="E946" s="14">
        <f>IF(_xlfn.XLOOKUP($A946,Firm_Info!$A$2:$A$12,Firm_Info!$C$2:$C$12)="Treated",1,IF(_xlfn.XLOOKUP($A946,Firm_Info!$A$2:$A$12,Firm_Info!$C$2:$C$12)="Control",0,""))</f>
        <v>0</v>
      </c>
      <c r="F946" s="14">
        <f>IFERROR(_xlfn.XLOOKUP($A946,Firm_Info!$A$2:$A$11,Firm_Info!$D$2:$D$11),"")</f>
        <v>1</v>
      </c>
      <c r="G946" s="14">
        <f>IF($F946="","",IF($B946&gt;=SUMIFS(Firm_Info!$F$2:$F$11,Firm_Info!$D$2:$D$11,$F946,Firm_Info!$C$2:$C$11,"Treated"),1,0))</f>
        <v>1</v>
      </c>
      <c r="H946" s="14">
        <f t="shared" si="29"/>
        <v>0</v>
      </c>
      <c r="I946" s="14">
        <f>IF($F946="","",MOD(ROW()-2,624)-INDEX(Parallel_Trends!$F$5:$F$14,MATCH($A946,Parallel_Trends!$A$5:$A$14,0)))</f>
        <v>49</v>
      </c>
    </row>
    <row r="947" spans="1:9" x14ac:dyDescent="0.45">
      <c r="A947" t="s">
        <v>12</v>
      </c>
      <c r="B947" s="1">
        <f>Raw_Prices!H324</f>
        <v>45397</v>
      </c>
      <c r="C947" s="12">
        <f>Raw_Prices!L324</f>
        <v>183.62</v>
      </c>
      <c r="D947" s="13">
        <f t="shared" si="28"/>
        <v>-1.3485198517165342E-2</v>
      </c>
      <c r="E947" s="14">
        <f>IF(_xlfn.XLOOKUP($A947,Firm_Info!$A$2:$A$12,Firm_Info!$C$2:$C$12)="Treated",1,IF(_xlfn.XLOOKUP($A947,Firm_Info!$A$2:$A$12,Firm_Info!$C$2:$C$12)="Control",0,""))</f>
        <v>0</v>
      </c>
      <c r="F947" s="14">
        <f>IFERROR(_xlfn.XLOOKUP($A947,Firm_Info!$A$2:$A$11,Firm_Info!$D$2:$D$11),"")</f>
        <v>1</v>
      </c>
      <c r="G947" s="14">
        <f>IF($F947="","",IF($B947&gt;=SUMIFS(Firm_Info!$F$2:$F$11,Firm_Info!$D$2:$D$11,$F947,Firm_Info!$C$2:$C$11,"Treated"),1,0))</f>
        <v>1</v>
      </c>
      <c r="H947" s="14">
        <f t="shared" si="29"/>
        <v>0</v>
      </c>
      <c r="I947" s="14">
        <f>IF($F947="","",MOD(ROW()-2,624)-INDEX(Parallel_Trends!$F$5:$F$14,MATCH($A947,Parallel_Trends!$A$5:$A$14,0)))</f>
        <v>50</v>
      </c>
    </row>
    <row r="948" spans="1:9" x14ac:dyDescent="0.45">
      <c r="A948" t="s">
        <v>12</v>
      </c>
      <c r="B948" s="1">
        <f>Raw_Prices!H325</f>
        <v>45398</v>
      </c>
      <c r="C948" s="12">
        <f>Raw_Prices!L325</f>
        <v>183.32</v>
      </c>
      <c r="D948" s="13">
        <f t="shared" ref="D948:D1011" si="30">C948/C947-1</f>
        <v>-1.6338089532731415E-3</v>
      </c>
      <c r="E948" s="14">
        <f>IF(_xlfn.XLOOKUP($A948,Firm_Info!$A$2:$A$12,Firm_Info!$C$2:$C$12)="Treated",1,IF(_xlfn.XLOOKUP($A948,Firm_Info!$A$2:$A$12,Firm_Info!$C$2:$C$12)="Control",0,""))</f>
        <v>0</v>
      </c>
      <c r="F948" s="14">
        <f>IFERROR(_xlfn.XLOOKUP($A948,Firm_Info!$A$2:$A$11,Firm_Info!$D$2:$D$11),"")</f>
        <v>1</v>
      </c>
      <c r="G948" s="14">
        <f>IF($F948="","",IF($B948&gt;=SUMIFS(Firm_Info!$F$2:$F$11,Firm_Info!$D$2:$D$11,$F948,Firm_Info!$C$2:$C$11,"Treated"),1,0))</f>
        <v>1</v>
      </c>
      <c r="H948" s="14">
        <f t="shared" ref="H948:H1011" si="31">IF($F948="","",$E948*$G948)</f>
        <v>0</v>
      </c>
      <c r="I948" s="14">
        <f>IF($F948="","",MOD(ROW()-2,624)-INDEX(Parallel_Trends!$F$5:$F$14,MATCH($A948,Parallel_Trends!$A$5:$A$14,0)))</f>
        <v>51</v>
      </c>
    </row>
    <row r="949" spans="1:9" x14ac:dyDescent="0.45">
      <c r="A949" t="s">
        <v>12</v>
      </c>
      <c r="B949" s="1">
        <f>Raw_Prices!H326</f>
        <v>45399</v>
      </c>
      <c r="C949" s="12">
        <f>Raw_Prices!L326</f>
        <v>181.28</v>
      </c>
      <c r="D949" s="13">
        <f t="shared" si="30"/>
        <v>-1.112808204233029E-2</v>
      </c>
      <c r="E949" s="14">
        <f>IF(_xlfn.XLOOKUP($A949,Firm_Info!$A$2:$A$12,Firm_Info!$C$2:$C$12)="Treated",1,IF(_xlfn.XLOOKUP($A949,Firm_Info!$A$2:$A$12,Firm_Info!$C$2:$C$12)="Control",0,""))</f>
        <v>0</v>
      </c>
      <c r="F949" s="14">
        <f>IFERROR(_xlfn.XLOOKUP($A949,Firm_Info!$A$2:$A$11,Firm_Info!$D$2:$D$11),"")</f>
        <v>1</v>
      </c>
      <c r="G949" s="14">
        <f>IF($F949="","",IF($B949&gt;=SUMIFS(Firm_Info!$F$2:$F$11,Firm_Info!$D$2:$D$11,$F949,Firm_Info!$C$2:$C$11,"Treated"),1,0))</f>
        <v>1</v>
      </c>
      <c r="H949" s="14">
        <f t="shared" si="31"/>
        <v>0</v>
      </c>
      <c r="I949" s="14">
        <f>IF($F949="","",MOD(ROW()-2,624)-INDEX(Parallel_Trends!$F$5:$F$14,MATCH($A949,Parallel_Trends!$A$5:$A$14,0)))</f>
        <v>52</v>
      </c>
    </row>
    <row r="950" spans="1:9" x14ac:dyDescent="0.45">
      <c r="A950" t="s">
        <v>12</v>
      </c>
      <c r="B950" s="1">
        <f>Raw_Prices!H327</f>
        <v>45400</v>
      </c>
      <c r="C950" s="12">
        <f>Raw_Prices!L327</f>
        <v>179.22</v>
      </c>
      <c r="D950" s="13">
        <f t="shared" si="30"/>
        <v>-1.1363636363636354E-2</v>
      </c>
      <c r="E950" s="14">
        <f>IF(_xlfn.XLOOKUP($A950,Firm_Info!$A$2:$A$12,Firm_Info!$C$2:$C$12)="Treated",1,IF(_xlfn.XLOOKUP($A950,Firm_Info!$A$2:$A$12,Firm_Info!$C$2:$C$12)="Control",0,""))</f>
        <v>0</v>
      </c>
      <c r="F950" s="14">
        <f>IFERROR(_xlfn.XLOOKUP($A950,Firm_Info!$A$2:$A$11,Firm_Info!$D$2:$D$11),"")</f>
        <v>1</v>
      </c>
      <c r="G950" s="14">
        <f>IF($F950="","",IF($B950&gt;=SUMIFS(Firm_Info!$F$2:$F$11,Firm_Info!$D$2:$D$11,$F950,Firm_Info!$C$2:$C$11,"Treated"),1,0))</f>
        <v>1</v>
      </c>
      <c r="H950" s="14">
        <f t="shared" si="31"/>
        <v>0</v>
      </c>
      <c r="I950" s="14">
        <f>IF($F950="","",MOD(ROW()-2,624)-INDEX(Parallel_Trends!$F$5:$F$14,MATCH($A950,Parallel_Trends!$A$5:$A$14,0)))</f>
        <v>53</v>
      </c>
    </row>
    <row r="951" spans="1:9" x14ac:dyDescent="0.45">
      <c r="A951" t="s">
        <v>12</v>
      </c>
      <c r="B951" s="1">
        <f>Raw_Prices!H328</f>
        <v>45401</v>
      </c>
      <c r="C951" s="12">
        <f>Raw_Prices!L328</f>
        <v>174.62</v>
      </c>
      <c r="D951" s="13">
        <f t="shared" si="30"/>
        <v>-2.5666778261354772E-2</v>
      </c>
      <c r="E951" s="14">
        <f>IF(_xlfn.XLOOKUP($A951,Firm_Info!$A$2:$A$12,Firm_Info!$C$2:$C$12)="Treated",1,IF(_xlfn.XLOOKUP($A951,Firm_Info!$A$2:$A$12,Firm_Info!$C$2:$C$12)="Control",0,""))</f>
        <v>0</v>
      </c>
      <c r="F951" s="14">
        <f>IFERROR(_xlfn.XLOOKUP($A951,Firm_Info!$A$2:$A$11,Firm_Info!$D$2:$D$11),"")</f>
        <v>1</v>
      </c>
      <c r="G951" s="14">
        <f>IF($F951="","",IF($B951&gt;=SUMIFS(Firm_Info!$F$2:$F$11,Firm_Info!$D$2:$D$11,$F951,Firm_Info!$C$2:$C$11,"Treated"),1,0))</f>
        <v>1</v>
      </c>
      <c r="H951" s="14">
        <f t="shared" si="31"/>
        <v>0</v>
      </c>
      <c r="I951" s="14">
        <f>IF($F951="","",MOD(ROW()-2,624)-INDEX(Parallel_Trends!$F$5:$F$14,MATCH($A951,Parallel_Trends!$A$5:$A$14,0)))</f>
        <v>54</v>
      </c>
    </row>
    <row r="952" spans="1:9" x14ac:dyDescent="0.45">
      <c r="A952" t="s">
        <v>12</v>
      </c>
      <c r="B952" s="1">
        <f>Raw_Prices!H329</f>
        <v>45404</v>
      </c>
      <c r="C952" s="12">
        <f>Raw_Prices!L329</f>
        <v>177.23</v>
      </c>
      <c r="D952" s="13">
        <f t="shared" si="30"/>
        <v>1.4946741495819316E-2</v>
      </c>
      <c r="E952" s="14">
        <f>IF(_xlfn.XLOOKUP($A952,Firm_Info!$A$2:$A$12,Firm_Info!$C$2:$C$12)="Treated",1,IF(_xlfn.XLOOKUP($A952,Firm_Info!$A$2:$A$12,Firm_Info!$C$2:$C$12)="Control",0,""))</f>
        <v>0</v>
      </c>
      <c r="F952" s="14">
        <f>IFERROR(_xlfn.XLOOKUP($A952,Firm_Info!$A$2:$A$11,Firm_Info!$D$2:$D$11),"")</f>
        <v>1</v>
      </c>
      <c r="G952" s="14">
        <f>IF($F952="","",IF($B952&gt;=SUMIFS(Firm_Info!$F$2:$F$11,Firm_Info!$D$2:$D$11,$F952,Firm_Info!$C$2:$C$11,"Treated"),1,0))</f>
        <v>1</v>
      </c>
      <c r="H952" s="14">
        <f t="shared" si="31"/>
        <v>0</v>
      </c>
      <c r="I952" s="14">
        <f>IF($F952="","",MOD(ROW()-2,624)-INDEX(Parallel_Trends!$F$5:$F$14,MATCH($A952,Parallel_Trends!$A$5:$A$14,0)))</f>
        <v>55</v>
      </c>
    </row>
    <row r="953" spans="1:9" x14ac:dyDescent="0.45">
      <c r="A953" t="s">
        <v>12</v>
      </c>
      <c r="B953" s="1">
        <f>Raw_Prices!H330</f>
        <v>45405</v>
      </c>
      <c r="C953" s="12">
        <f>Raw_Prices!L330</f>
        <v>179.54</v>
      </c>
      <c r="D953" s="13">
        <f t="shared" si="30"/>
        <v>1.3033910737459742E-2</v>
      </c>
      <c r="E953" s="14">
        <f>IF(_xlfn.XLOOKUP($A953,Firm_Info!$A$2:$A$12,Firm_Info!$C$2:$C$12)="Treated",1,IF(_xlfn.XLOOKUP($A953,Firm_Info!$A$2:$A$12,Firm_Info!$C$2:$C$12)="Control",0,""))</f>
        <v>0</v>
      </c>
      <c r="F953" s="14">
        <f>IFERROR(_xlfn.XLOOKUP($A953,Firm_Info!$A$2:$A$11,Firm_Info!$D$2:$D$11),"")</f>
        <v>1</v>
      </c>
      <c r="G953" s="14">
        <f>IF($F953="","",IF($B953&gt;=SUMIFS(Firm_Info!$F$2:$F$11,Firm_Info!$D$2:$D$11,$F953,Firm_Info!$C$2:$C$11,"Treated"),1,0))</f>
        <v>1</v>
      </c>
      <c r="H953" s="14">
        <f t="shared" si="31"/>
        <v>0</v>
      </c>
      <c r="I953" s="14">
        <f>IF($F953="","",MOD(ROW()-2,624)-INDEX(Parallel_Trends!$F$5:$F$14,MATCH($A953,Parallel_Trends!$A$5:$A$14,0)))</f>
        <v>56</v>
      </c>
    </row>
    <row r="954" spans="1:9" x14ac:dyDescent="0.45">
      <c r="A954" t="s">
        <v>12</v>
      </c>
      <c r="B954" s="1">
        <f>Raw_Prices!H331</f>
        <v>45406</v>
      </c>
      <c r="C954" s="12">
        <f>Raw_Prices!L331</f>
        <v>176.59</v>
      </c>
      <c r="D954" s="13">
        <f t="shared" si="30"/>
        <v>-1.6430878912777058E-2</v>
      </c>
      <c r="E954" s="14">
        <f>IF(_xlfn.XLOOKUP($A954,Firm_Info!$A$2:$A$12,Firm_Info!$C$2:$C$12)="Treated",1,IF(_xlfn.XLOOKUP($A954,Firm_Info!$A$2:$A$12,Firm_Info!$C$2:$C$12)="Control",0,""))</f>
        <v>0</v>
      </c>
      <c r="F954" s="14">
        <f>IFERROR(_xlfn.XLOOKUP($A954,Firm_Info!$A$2:$A$11,Firm_Info!$D$2:$D$11),"")</f>
        <v>1</v>
      </c>
      <c r="G954" s="14">
        <f>IF($F954="","",IF($B954&gt;=SUMIFS(Firm_Info!$F$2:$F$11,Firm_Info!$D$2:$D$11,$F954,Firm_Info!$C$2:$C$11,"Treated"),1,0))</f>
        <v>1</v>
      </c>
      <c r="H954" s="14">
        <f t="shared" si="31"/>
        <v>0</v>
      </c>
      <c r="I954" s="14">
        <f>IF($F954="","",MOD(ROW()-2,624)-INDEX(Parallel_Trends!$F$5:$F$14,MATCH($A954,Parallel_Trends!$A$5:$A$14,0)))</f>
        <v>57</v>
      </c>
    </row>
    <row r="955" spans="1:9" x14ac:dyDescent="0.45">
      <c r="A955" t="s">
        <v>12</v>
      </c>
      <c r="B955" s="1">
        <f>Raw_Prices!H332</f>
        <v>45407</v>
      </c>
      <c r="C955" s="12">
        <f>Raw_Prices!L332</f>
        <v>173.67</v>
      </c>
      <c r="D955" s="13">
        <f t="shared" si="30"/>
        <v>-1.653547766011676E-2</v>
      </c>
      <c r="E955" s="14">
        <f>IF(_xlfn.XLOOKUP($A955,Firm_Info!$A$2:$A$12,Firm_Info!$C$2:$C$12)="Treated",1,IF(_xlfn.XLOOKUP($A955,Firm_Info!$A$2:$A$12,Firm_Info!$C$2:$C$12)="Control",0,""))</f>
        <v>0</v>
      </c>
      <c r="F955" s="14">
        <f>IFERROR(_xlfn.XLOOKUP($A955,Firm_Info!$A$2:$A$11,Firm_Info!$D$2:$D$11),"")</f>
        <v>1</v>
      </c>
      <c r="G955" s="14">
        <f>IF($F955="","",IF($B955&gt;=SUMIFS(Firm_Info!$F$2:$F$11,Firm_Info!$D$2:$D$11,$F955,Firm_Info!$C$2:$C$11,"Treated"),1,0))</f>
        <v>1</v>
      </c>
      <c r="H955" s="14">
        <f t="shared" si="31"/>
        <v>0</v>
      </c>
      <c r="I955" s="14">
        <f>IF($F955="","",MOD(ROW()-2,624)-INDEX(Parallel_Trends!$F$5:$F$14,MATCH($A955,Parallel_Trends!$A$5:$A$14,0)))</f>
        <v>58</v>
      </c>
    </row>
    <row r="956" spans="1:9" x14ac:dyDescent="0.45">
      <c r="A956" t="s">
        <v>12</v>
      </c>
      <c r="B956" s="1">
        <f>Raw_Prices!H333</f>
        <v>45408</v>
      </c>
      <c r="C956" s="12">
        <f>Raw_Prices!L333</f>
        <v>179.62</v>
      </c>
      <c r="D956" s="13">
        <f t="shared" si="30"/>
        <v>3.4260378879484188E-2</v>
      </c>
      <c r="E956" s="14">
        <f>IF(_xlfn.XLOOKUP($A956,Firm_Info!$A$2:$A$12,Firm_Info!$C$2:$C$12)="Treated",1,IF(_xlfn.XLOOKUP($A956,Firm_Info!$A$2:$A$12,Firm_Info!$C$2:$C$12)="Control",0,""))</f>
        <v>0</v>
      </c>
      <c r="F956" s="14">
        <f>IFERROR(_xlfn.XLOOKUP($A956,Firm_Info!$A$2:$A$11,Firm_Info!$D$2:$D$11),"")</f>
        <v>1</v>
      </c>
      <c r="G956" s="14">
        <f>IF($F956="","",IF($B956&gt;=SUMIFS(Firm_Info!$F$2:$F$11,Firm_Info!$D$2:$D$11,$F956,Firm_Info!$C$2:$C$11,"Treated"),1,0))</f>
        <v>1</v>
      </c>
      <c r="H956" s="14">
        <f t="shared" si="31"/>
        <v>0</v>
      </c>
      <c r="I956" s="14">
        <f>IF($F956="","",MOD(ROW()-2,624)-INDEX(Parallel_Trends!$F$5:$F$14,MATCH($A956,Parallel_Trends!$A$5:$A$14,0)))</f>
        <v>59</v>
      </c>
    </row>
    <row r="957" spans="1:9" x14ac:dyDescent="0.45">
      <c r="A957" t="s">
        <v>12</v>
      </c>
      <c r="B957" s="1">
        <f>Raw_Prices!H334</f>
        <v>45411</v>
      </c>
      <c r="C957" s="12">
        <f>Raw_Prices!L334</f>
        <v>180.96</v>
      </c>
      <c r="D957" s="13">
        <f t="shared" si="30"/>
        <v>7.4601937423450781E-3</v>
      </c>
      <c r="E957" s="14">
        <f>IF(_xlfn.XLOOKUP($A957,Firm_Info!$A$2:$A$12,Firm_Info!$C$2:$C$12)="Treated",1,IF(_xlfn.XLOOKUP($A957,Firm_Info!$A$2:$A$12,Firm_Info!$C$2:$C$12)="Control",0,""))</f>
        <v>0</v>
      </c>
      <c r="F957" s="14">
        <f>IFERROR(_xlfn.XLOOKUP($A957,Firm_Info!$A$2:$A$11,Firm_Info!$D$2:$D$11),"")</f>
        <v>1</v>
      </c>
      <c r="G957" s="14">
        <f>IF($F957="","",IF($B957&gt;=SUMIFS(Firm_Info!$F$2:$F$11,Firm_Info!$D$2:$D$11,$F957,Firm_Info!$C$2:$C$11,"Treated"),1,0))</f>
        <v>1</v>
      </c>
      <c r="H957" s="14">
        <f t="shared" si="31"/>
        <v>0</v>
      </c>
      <c r="I957" s="14">
        <f>IF($F957="","",MOD(ROW()-2,624)-INDEX(Parallel_Trends!$F$5:$F$14,MATCH($A957,Parallel_Trends!$A$5:$A$14,0)))</f>
        <v>60</v>
      </c>
    </row>
    <row r="958" spans="1:9" x14ac:dyDescent="0.45">
      <c r="A958" t="s">
        <v>12</v>
      </c>
      <c r="B958" s="1">
        <f>Raw_Prices!H335</f>
        <v>45412</v>
      </c>
      <c r="C958" s="12">
        <f>Raw_Prices!L335</f>
        <v>175</v>
      </c>
      <c r="D958" s="13">
        <f t="shared" si="30"/>
        <v>-3.2935455349248466E-2</v>
      </c>
      <c r="E958" s="14">
        <f>IF(_xlfn.XLOOKUP($A958,Firm_Info!$A$2:$A$12,Firm_Info!$C$2:$C$12)="Treated",1,IF(_xlfn.XLOOKUP($A958,Firm_Info!$A$2:$A$12,Firm_Info!$C$2:$C$12)="Control",0,""))</f>
        <v>0</v>
      </c>
      <c r="F958" s="14">
        <f>IFERROR(_xlfn.XLOOKUP($A958,Firm_Info!$A$2:$A$11,Firm_Info!$D$2:$D$11),"")</f>
        <v>1</v>
      </c>
      <c r="G958" s="14">
        <f>IF($F958="","",IF($B958&gt;=SUMIFS(Firm_Info!$F$2:$F$11,Firm_Info!$D$2:$D$11,$F958,Firm_Info!$C$2:$C$11,"Treated"),1,0))</f>
        <v>1</v>
      </c>
      <c r="H958" s="14">
        <f t="shared" si="31"/>
        <v>0</v>
      </c>
      <c r="I958" s="14">
        <f>IF($F958="","",MOD(ROW()-2,624)-INDEX(Parallel_Trends!$F$5:$F$14,MATCH($A958,Parallel_Trends!$A$5:$A$14,0)))</f>
        <v>61</v>
      </c>
    </row>
    <row r="959" spans="1:9" x14ac:dyDescent="0.45">
      <c r="A959" t="s">
        <v>12</v>
      </c>
      <c r="B959" s="1">
        <f>Raw_Prices!H336</f>
        <v>45413</v>
      </c>
      <c r="C959" s="12">
        <f>Raw_Prices!L336</f>
        <v>179</v>
      </c>
      <c r="D959" s="13">
        <f t="shared" si="30"/>
        <v>2.2857142857142909E-2</v>
      </c>
      <c r="E959" s="14">
        <f>IF(_xlfn.XLOOKUP($A959,Firm_Info!$A$2:$A$12,Firm_Info!$C$2:$C$12)="Treated",1,IF(_xlfn.XLOOKUP($A959,Firm_Info!$A$2:$A$12,Firm_Info!$C$2:$C$12)="Control",0,""))</f>
        <v>0</v>
      </c>
      <c r="F959" s="14">
        <f>IFERROR(_xlfn.XLOOKUP($A959,Firm_Info!$A$2:$A$11,Firm_Info!$D$2:$D$11),"")</f>
        <v>1</v>
      </c>
      <c r="G959" s="14">
        <f>IF($F959="","",IF($B959&gt;=SUMIFS(Firm_Info!$F$2:$F$11,Firm_Info!$D$2:$D$11,$F959,Firm_Info!$C$2:$C$11,"Treated"),1,0))</f>
        <v>1</v>
      </c>
      <c r="H959" s="14">
        <f t="shared" si="31"/>
        <v>0</v>
      </c>
      <c r="I959" s="14">
        <f>IF($F959="","",MOD(ROW()-2,624)-INDEX(Parallel_Trends!$F$5:$F$14,MATCH($A959,Parallel_Trends!$A$5:$A$14,0)))</f>
        <v>62</v>
      </c>
    </row>
    <row r="960" spans="1:9" x14ac:dyDescent="0.45">
      <c r="A960" t="s">
        <v>12</v>
      </c>
      <c r="B960" s="1">
        <f>Raw_Prices!H337</f>
        <v>45414</v>
      </c>
      <c r="C960" s="12">
        <f>Raw_Prices!L337</f>
        <v>184.72</v>
      </c>
      <c r="D960" s="13">
        <f t="shared" si="30"/>
        <v>3.1955307262569788E-2</v>
      </c>
      <c r="E960" s="14">
        <f>IF(_xlfn.XLOOKUP($A960,Firm_Info!$A$2:$A$12,Firm_Info!$C$2:$C$12)="Treated",1,IF(_xlfn.XLOOKUP($A960,Firm_Info!$A$2:$A$12,Firm_Info!$C$2:$C$12)="Control",0,""))</f>
        <v>0</v>
      </c>
      <c r="F960" s="14">
        <f>IFERROR(_xlfn.XLOOKUP($A960,Firm_Info!$A$2:$A$11,Firm_Info!$D$2:$D$11),"")</f>
        <v>1</v>
      </c>
      <c r="G960" s="14">
        <f>IF($F960="","",IF($B960&gt;=SUMIFS(Firm_Info!$F$2:$F$11,Firm_Info!$D$2:$D$11,$F960,Firm_Info!$C$2:$C$11,"Treated"),1,0))</f>
        <v>1</v>
      </c>
      <c r="H960" s="14">
        <f t="shared" si="31"/>
        <v>0</v>
      </c>
      <c r="I960" s="14">
        <f>IF($F960="","",MOD(ROW()-2,624)-INDEX(Parallel_Trends!$F$5:$F$14,MATCH($A960,Parallel_Trends!$A$5:$A$14,0)))</f>
        <v>63</v>
      </c>
    </row>
    <row r="961" spans="1:9" x14ac:dyDescent="0.45">
      <c r="A961" t="s">
        <v>12</v>
      </c>
      <c r="B961" s="1">
        <f>Raw_Prices!H338</f>
        <v>45415</v>
      </c>
      <c r="C961" s="12">
        <f>Raw_Prices!L338</f>
        <v>186.21</v>
      </c>
      <c r="D961" s="13">
        <f t="shared" si="30"/>
        <v>8.0662624512777281E-3</v>
      </c>
      <c r="E961" s="14">
        <f>IF(_xlfn.XLOOKUP($A961,Firm_Info!$A$2:$A$12,Firm_Info!$C$2:$C$12)="Treated",1,IF(_xlfn.XLOOKUP($A961,Firm_Info!$A$2:$A$12,Firm_Info!$C$2:$C$12)="Control",0,""))</f>
        <v>0</v>
      </c>
      <c r="F961" s="14">
        <f>IFERROR(_xlfn.XLOOKUP($A961,Firm_Info!$A$2:$A$11,Firm_Info!$D$2:$D$11),"")</f>
        <v>1</v>
      </c>
      <c r="G961" s="14">
        <f>IF($F961="","",IF($B961&gt;=SUMIFS(Firm_Info!$F$2:$F$11,Firm_Info!$D$2:$D$11,$F961,Firm_Info!$C$2:$C$11,"Treated"),1,0))</f>
        <v>1</v>
      </c>
      <c r="H961" s="14">
        <f t="shared" si="31"/>
        <v>0</v>
      </c>
      <c r="I961" s="14">
        <f>IF($F961="","",MOD(ROW()-2,624)-INDEX(Parallel_Trends!$F$5:$F$14,MATCH($A961,Parallel_Trends!$A$5:$A$14,0)))</f>
        <v>64</v>
      </c>
    </row>
    <row r="962" spans="1:9" x14ac:dyDescent="0.45">
      <c r="A962" t="s">
        <v>12</v>
      </c>
      <c r="B962" s="1">
        <f>Raw_Prices!H339</f>
        <v>45418</v>
      </c>
      <c r="C962" s="12">
        <f>Raw_Prices!L339</f>
        <v>188.7</v>
      </c>
      <c r="D962" s="13">
        <f t="shared" si="30"/>
        <v>1.33719993555661E-2</v>
      </c>
      <c r="E962" s="14">
        <f>IF(_xlfn.XLOOKUP($A962,Firm_Info!$A$2:$A$12,Firm_Info!$C$2:$C$12)="Treated",1,IF(_xlfn.XLOOKUP($A962,Firm_Info!$A$2:$A$12,Firm_Info!$C$2:$C$12)="Control",0,""))</f>
        <v>0</v>
      </c>
      <c r="F962" s="14">
        <f>IFERROR(_xlfn.XLOOKUP($A962,Firm_Info!$A$2:$A$11,Firm_Info!$D$2:$D$11),"")</f>
        <v>1</v>
      </c>
      <c r="G962" s="14">
        <f>IF($F962="","",IF($B962&gt;=SUMIFS(Firm_Info!$F$2:$F$11,Firm_Info!$D$2:$D$11,$F962,Firm_Info!$C$2:$C$11,"Treated"),1,0))</f>
        <v>1</v>
      </c>
      <c r="H962" s="14">
        <f t="shared" si="31"/>
        <v>0</v>
      </c>
      <c r="I962" s="14">
        <f>IF($F962="","",MOD(ROW()-2,624)-INDEX(Parallel_Trends!$F$5:$F$14,MATCH($A962,Parallel_Trends!$A$5:$A$14,0)))</f>
        <v>65</v>
      </c>
    </row>
    <row r="963" spans="1:9" x14ac:dyDescent="0.45">
      <c r="A963" t="s">
        <v>12</v>
      </c>
      <c r="B963" s="1">
        <f>Raw_Prices!H340</f>
        <v>45419</v>
      </c>
      <c r="C963" s="12">
        <f>Raw_Prices!L340</f>
        <v>188.76</v>
      </c>
      <c r="D963" s="13">
        <f t="shared" si="30"/>
        <v>3.1796502384739966E-4</v>
      </c>
      <c r="E963" s="14">
        <f>IF(_xlfn.XLOOKUP($A963,Firm_Info!$A$2:$A$12,Firm_Info!$C$2:$C$12)="Treated",1,IF(_xlfn.XLOOKUP($A963,Firm_Info!$A$2:$A$12,Firm_Info!$C$2:$C$12)="Control",0,""))</f>
        <v>0</v>
      </c>
      <c r="F963" s="14">
        <f>IFERROR(_xlfn.XLOOKUP($A963,Firm_Info!$A$2:$A$11,Firm_Info!$D$2:$D$11),"")</f>
        <v>1</v>
      </c>
      <c r="G963" s="14">
        <f>IF($F963="","",IF($B963&gt;=SUMIFS(Firm_Info!$F$2:$F$11,Firm_Info!$D$2:$D$11,$F963,Firm_Info!$C$2:$C$11,"Treated"),1,0))</f>
        <v>1</v>
      </c>
      <c r="H963" s="14">
        <f t="shared" si="31"/>
        <v>0</v>
      </c>
      <c r="I963" s="14">
        <f>IF($F963="","",MOD(ROW()-2,624)-INDEX(Parallel_Trends!$F$5:$F$14,MATCH($A963,Parallel_Trends!$A$5:$A$14,0)))</f>
        <v>66</v>
      </c>
    </row>
    <row r="964" spans="1:9" x14ac:dyDescent="0.45">
      <c r="A964" t="s">
        <v>12</v>
      </c>
      <c r="B964" s="1">
        <f>Raw_Prices!H341</f>
        <v>45420</v>
      </c>
      <c r="C964" s="12">
        <f>Raw_Prices!L341</f>
        <v>188</v>
      </c>
      <c r="D964" s="13">
        <f t="shared" si="30"/>
        <v>-4.0262767535493849E-3</v>
      </c>
      <c r="E964" s="14">
        <f>IF(_xlfn.XLOOKUP($A964,Firm_Info!$A$2:$A$12,Firm_Info!$C$2:$C$12)="Treated",1,IF(_xlfn.XLOOKUP($A964,Firm_Info!$A$2:$A$12,Firm_Info!$C$2:$C$12)="Control",0,""))</f>
        <v>0</v>
      </c>
      <c r="F964" s="14">
        <f>IFERROR(_xlfn.XLOOKUP($A964,Firm_Info!$A$2:$A$11,Firm_Info!$D$2:$D$11),"")</f>
        <v>1</v>
      </c>
      <c r="G964" s="14">
        <f>IF($F964="","",IF($B964&gt;=SUMIFS(Firm_Info!$F$2:$F$11,Firm_Info!$D$2:$D$11,$F964,Firm_Info!$C$2:$C$11,"Treated"),1,0))</f>
        <v>1</v>
      </c>
      <c r="H964" s="14">
        <f t="shared" si="31"/>
        <v>0</v>
      </c>
      <c r="I964" s="14">
        <f>IF($F964="","",MOD(ROW()-2,624)-INDEX(Parallel_Trends!$F$5:$F$14,MATCH($A964,Parallel_Trends!$A$5:$A$14,0)))</f>
        <v>67</v>
      </c>
    </row>
    <row r="965" spans="1:9" x14ac:dyDescent="0.45">
      <c r="A965" t="s">
        <v>12</v>
      </c>
      <c r="B965" s="1">
        <f>Raw_Prices!H342</f>
        <v>45421</v>
      </c>
      <c r="C965" s="12">
        <f>Raw_Prices!L342</f>
        <v>189.5</v>
      </c>
      <c r="D965" s="13">
        <f t="shared" si="30"/>
        <v>7.9787234042554278E-3</v>
      </c>
      <c r="E965" s="14">
        <f>IF(_xlfn.XLOOKUP($A965,Firm_Info!$A$2:$A$12,Firm_Info!$C$2:$C$12)="Treated",1,IF(_xlfn.XLOOKUP($A965,Firm_Info!$A$2:$A$12,Firm_Info!$C$2:$C$12)="Control",0,""))</f>
        <v>0</v>
      </c>
      <c r="F965" s="14">
        <f>IFERROR(_xlfn.XLOOKUP($A965,Firm_Info!$A$2:$A$11,Firm_Info!$D$2:$D$11),"")</f>
        <v>1</v>
      </c>
      <c r="G965" s="14">
        <f>IF($F965="","",IF($B965&gt;=SUMIFS(Firm_Info!$F$2:$F$11,Firm_Info!$D$2:$D$11,$F965,Firm_Info!$C$2:$C$11,"Treated"),1,0))</f>
        <v>1</v>
      </c>
      <c r="H965" s="14">
        <f t="shared" si="31"/>
        <v>0</v>
      </c>
      <c r="I965" s="14">
        <f>IF($F965="","",MOD(ROW()-2,624)-INDEX(Parallel_Trends!$F$5:$F$14,MATCH($A965,Parallel_Trends!$A$5:$A$14,0)))</f>
        <v>68</v>
      </c>
    </row>
    <row r="966" spans="1:9" x14ac:dyDescent="0.45">
      <c r="A966" t="s">
        <v>12</v>
      </c>
      <c r="B966" s="1">
        <f>Raw_Prices!H343</f>
        <v>45422</v>
      </c>
      <c r="C966" s="12">
        <f>Raw_Prices!L343</f>
        <v>187.48</v>
      </c>
      <c r="D966" s="13">
        <f t="shared" si="30"/>
        <v>-1.065963060686026E-2</v>
      </c>
      <c r="E966" s="14">
        <f>IF(_xlfn.XLOOKUP($A966,Firm_Info!$A$2:$A$12,Firm_Info!$C$2:$C$12)="Treated",1,IF(_xlfn.XLOOKUP($A966,Firm_Info!$A$2:$A$12,Firm_Info!$C$2:$C$12)="Control",0,""))</f>
        <v>0</v>
      </c>
      <c r="F966" s="14">
        <f>IFERROR(_xlfn.XLOOKUP($A966,Firm_Info!$A$2:$A$11,Firm_Info!$D$2:$D$11),"")</f>
        <v>1</v>
      </c>
      <c r="G966" s="14">
        <f>IF($F966="","",IF($B966&gt;=SUMIFS(Firm_Info!$F$2:$F$11,Firm_Info!$D$2:$D$11,$F966,Firm_Info!$C$2:$C$11,"Treated"),1,0))</f>
        <v>1</v>
      </c>
      <c r="H966" s="14">
        <f t="shared" si="31"/>
        <v>0</v>
      </c>
      <c r="I966" s="14">
        <f>IF($F966="","",MOD(ROW()-2,624)-INDEX(Parallel_Trends!$F$5:$F$14,MATCH($A966,Parallel_Trends!$A$5:$A$14,0)))</f>
        <v>69</v>
      </c>
    </row>
    <row r="967" spans="1:9" x14ac:dyDescent="0.45">
      <c r="A967" t="s">
        <v>12</v>
      </c>
      <c r="B967" s="1">
        <f>Raw_Prices!H344</f>
        <v>45425</v>
      </c>
      <c r="C967" s="12">
        <f>Raw_Prices!L344</f>
        <v>186.57</v>
      </c>
      <c r="D967" s="13">
        <f t="shared" si="30"/>
        <v>-4.8538510774482901E-3</v>
      </c>
      <c r="E967" s="14">
        <f>IF(_xlfn.XLOOKUP($A967,Firm_Info!$A$2:$A$12,Firm_Info!$C$2:$C$12)="Treated",1,IF(_xlfn.XLOOKUP($A967,Firm_Info!$A$2:$A$12,Firm_Info!$C$2:$C$12)="Control",0,""))</f>
        <v>0</v>
      </c>
      <c r="F967" s="14">
        <f>IFERROR(_xlfn.XLOOKUP($A967,Firm_Info!$A$2:$A$11,Firm_Info!$D$2:$D$11),"")</f>
        <v>1</v>
      </c>
      <c r="G967" s="14">
        <f>IF($F967="","",IF($B967&gt;=SUMIFS(Firm_Info!$F$2:$F$11,Firm_Info!$D$2:$D$11,$F967,Firm_Info!$C$2:$C$11,"Treated"),1,0))</f>
        <v>1</v>
      </c>
      <c r="H967" s="14">
        <f t="shared" si="31"/>
        <v>0</v>
      </c>
      <c r="I967" s="14">
        <f>IF($F967="","",MOD(ROW()-2,624)-INDEX(Parallel_Trends!$F$5:$F$14,MATCH($A967,Parallel_Trends!$A$5:$A$14,0)))</f>
        <v>70</v>
      </c>
    </row>
    <row r="968" spans="1:9" x14ac:dyDescent="0.45">
      <c r="A968" t="s">
        <v>12</v>
      </c>
      <c r="B968" s="1">
        <f>Raw_Prices!H345</f>
        <v>45426</v>
      </c>
      <c r="C968" s="12">
        <f>Raw_Prices!L345</f>
        <v>187.07</v>
      </c>
      <c r="D968" s="13">
        <f t="shared" si="30"/>
        <v>2.6799592646191694E-3</v>
      </c>
      <c r="E968" s="14">
        <f>IF(_xlfn.XLOOKUP($A968,Firm_Info!$A$2:$A$12,Firm_Info!$C$2:$C$12)="Treated",1,IF(_xlfn.XLOOKUP($A968,Firm_Info!$A$2:$A$12,Firm_Info!$C$2:$C$12)="Control",0,""))</f>
        <v>0</v>
      </c>
      <c r="F968" s="14">
        <f>IFERROR(_xlfn.XLOOKUP($A968,Firm_Info!$A$2:$A$11,Firm_Info!$D$2:$D$11),"")</f>
        <v>1</v>
      </c>
      <c r="G968" s="14">
        <f>IF($F968="","",IF($B968&gt;=SUMIFS(Firm_Info!$F$2:$F$11,Firm_Info!$D$2:$D$11,$F968,Firm_Info!$C$2:$C$11,"Treated"),1,0))</f>
        <v>1</v>
      </c>
      <c r="H968" s="14">
        <f t="shared" si="31"/>
        <v>0</v>
      </c>
      <c r="I968" s="14">
        <f>IF($F968="","",MOD(ROW()-2,624)-INDEX(Parallel_Trends!$F$5:$F$14,MATCH($A968,Parallel_Trends!$A$5:$A$14,0)))</f>
        <v>71</v>
      </c>
    </row>
    <row r="969" spans="1:9" x14ac:dyDescent="0.45">
      <c r="A969" t="s">
        <v>12</v>
      </c>
      <c r="B969" s="1">
        <f>Raw_Prices!H346</f>
        <v>45427</v>
      </c>
      <c r="C969" s="12">
        <f>Raw_Prices!L346</f>
        <v>185.99</v>
      </c>
      <c r="D969" s="13">
        <f t="shared" si="30"/>
        <v>-5.7732399636498677E-3</v>
      </c>
      <c r="E969" s="14">
        <f>IF(_xlfn.XLOOKUP($A969,Firm_Info!$A$2:$A$12,Firm_Info!$C$2:$C$12)="Treated",1,IF(_xlfn.XLOOKUP($A969,Firm_Info!$A$2:$A$12,Firm_Info!$C$2:$C$12)="Control",0,""))</f>
        <v>0</v>
      </c>
      <c r="F969" s="14">
        <f>IFERROR(_xlfn.XLOOKUP($A969,Firm_Info!$A$2:$A$11,Firm_Info!$D$2:$D$11),"")</f>
        <v>1</v>
      </c>
      <c r="G969" s="14">
        <f>IF($F969="","",IF($B969&gt;=SUMIFS(Firm_Info!$F$2:$F$11,Firm_Info!$D$2:$D$11,$F969,Firm_Info!$C$2:$C$11,"Treated"),1,0))</f>
        <v>1</v>
      </c>
      <c r="H969" s="14">
        <f t="shared" si="31"/>
        <v>0</v>
      </c>
      <c r="I969" s="14">
        <f>IF($F969="","",MOD(ROW()-2,624)-INDEX(Parallel_Trends!$F$5:$F$14,MATCH($A969,Parallel_Trends!$A$5:$A$14,0)))</f>
        <v>72</v>
      </c>
    </row>
    <row r="970" spans="1:9" x14ac:dyDescent="0.45">
      <c r="A970" t="s">
        <v>12</v>
      </c>
      <c r="B970" s="1">
        <f>Raw_Prices!H347</f>
        <v>45428</v>
      </c>
      <c r="C970" s="12">
        <f>Raw_Prices!L347</f>
        <v>183.63</v>
      </c>
      <c r="D970" s="13">
        <f t="shared" si="30"/>
        <v>-1.26888542394753E-2</v>
      </c>
      <c r="E970" s="14">
        <f>IF(_xlfn.XLOOKUP($A970,Firm_Info!$A$2:$A$12,Firm_Info!$C$2:$C$12)="Treated",1,IF(_xlfn.XLOOKUP($A970,Firm_Info!$A$2:$A$12,Firm_Info!$C$2:$C$12)="Control",0,""))</f>
        <v>0</v>
      </c>
      <c r="F970" s="14">
        <f>IFERROR(_xlfn.XLOOKUP($A970,Firm_Info!$A$2:$A$11,Firm_Info!$D$2:$D$11),"")</f>
        <v>1</v>
      </c>
      <c r="G970" s="14">
        <f>IF($F970="","",IF($B970&gt;=SUMIFS(Firm_Info!$F$2:$F$11,Firm_Info!$D$2:$D$11,$F970,Firm_Info!$C$2:$C$11,"Treated"),1,0))</f>
        <v>1</v>
      </c>
      <c r="H970" s="14">
        <f t="shared" si="31"/>
        <v>0</v>
      </c>
      <c r="I970" s="14">
        <f>IF($F970="","",MOD(ROW()-2,624)-INDEX(Parallel_Trends!$F$5:$F$14,MATCH($A970,Parallel_Trends!$A$5:$A$14,0)))</f>
        <v>73</v>
      </c>
    </row>
    <row r="971" spans="1:9" x14ac:dyDescent="0.45">
      <c r="A971" t="s">
        <v>12</v>
      </c>
      <c r="B971" s="1">
        <f>Raw_Prices!H348</f>
        <v>45429</v>
      </c>
      <c r="C971" s="12">
        <f>Raw_Prices!L348</f>
        <v>184.7</v>
      </c>
      <c r="D971" s="13">
        <f t="shared" si="30"/>
        <v>5.8269345967434383E-3</v>
      </c>
      <c r="E971" s="14">
        <f>IF(_xlfn.XLOOKUP($A971,Firm_Info!$A$2:$A$12,Firm_Info!$C$2:$C$12)="Treated",1,IF(_xlfn.XLOOKUP($A971,Firm_Info!$A$2:$A$12,Firm_Info!$C$2:$C$12)="Control",0,""))</f>
        <v>0</v>
      </c>
      <c r="F971" s="14">
        <f>IFERROR(_xlfn.XLOOKUP($A971,Firm_Info!$A$2:$A$11,Firm_Info!$D$2:$D$11),"")</f>
        <v>1</v>
      </c>
      <c r="G971" s="14">
        <f>IF($F971="","",IF($B971&gt;=SUMIFS(Firm_Info!$F$2:$F$11,Firm_Info!$D$2:$D$11,$F971,Firm_Info!$C$2:$C$11,"Treated"),1,0))</f>
        <v>1</v>
      </c>
      <c r="H971" s="14">
        <f t="shared" si="31"/>
        <v>0</v>
      </c>
      <c r="I971" s="14">
        <f>IF($F971="","",MOD(ROW()-2,624)-INDEX(Parallel_Trends!$F$5:$F$14,MATCH($A971,Parallel_Trends!$A$5:$A$14,0)))</f>
        <v>74</v>
      </c>
    </row>
    <row r="972" spans="1:9" x14ac:dyDescent="0.45">
      <c r="A972" t="s">
        <v>12</v>
      </c>
      <c r="B972" s="1">
        <f>Raw_Prices!H349</f>
        <v>45432</v>
      </c>
      <c r="C972" s="12">
        <f>Raw_Prices!L349</f>
        <v>183.54</v>
      </c>
      <c r="D972" s="13">
        <f t="shared" si="30"/>
        <v>-6.2804547915538134E-3</v>
      </c>
      <c r="E972" s="14">
        <f>IF(_xlfn.XLOOKUP($A972,Firm_Info!$A$2:$A$12,Firm_Info!$C$2:$C$12)="Treated",1,IF(_xlfn.XLOOKUP($A972,Firm_Info!$A$2:$A$12,Firm_Info!$C$2:$C$12)="Control",0,""))</f>
        <v>0</v>
      </c>
      <c r="F972" s="14">
        <f>IFERROR(_xlfn.XLOOKUP($A972,Firm_Info!$A$2:$A$11,Firm_Info!$D$2:$D$11),"")</f>
        <v>1</v>
      </c>
      <c r="G972" s="14">
        <f>IF($F972="","",IF($B972&gt;=SUMIFS(Firm_Info!$F$2:$F$11,Firm_Info!$D$2:$D$11,$F972,Firm_Info!$C$2:$C$11,"Treated"),1,0))</f>
        <v>1</v>
      </c>
      <c r="H972" s="14">
        <f t="shared" si="31"/>
        <v>0</v>
      </c>
      <c r="I972" s="14">
        <f>IF($F972="","",MOD(ROW()-2,624)-INDEX(Parallel_Trends!$F$5:$F$14,MATCH($A972,Parallel_Trends!$A$5:$A$14,0)))</f>
        <v>75</v>
      </c>
    </row>
    <row r="973" spans="1:9" x14ac:dyDescent="0.45">
      <c r="A973" t="s">
        <v>12</v>
      </c>
      <c r="B973" s="1">
        <f>Raw_Prices!H350</f>
        <v>45433</v>
      </c>
      <c r="C973" s="12">
        <f>Raw_Prices!L350</f>
        <v>183.15</v>
      </c>
      <c r="D973" s="13">
        <f t="shared" si="30"/>
        <v>-2.1248774109184909E-3</v>
      </c>
      <c r="E973" s="14">
        <f>IF(_xlfn.XLOOKUP($A973,Firm_Info!$A$2:$A$12,Firm_Info!$C$2:$C$12)="Treated",1,IF(_xlfn.XLOOKUP($A973,Firm_Info!$A$2:$A$12,Firm_Info!$C$2:$C$12)="Control",0,""))</f>
        <v>0</v>
      </c>
      <c r="F973" s="14">
        <f>IFERROR(_xlfn.XLOOKUP($A973,Firm_Info!$A$2:$A$11,Firm_Info!$D$2:$D$11),"")</f>
        <v>1</v>
      </c>
      <c r="G973" s="14">
        <f>IF($F973="","",IF($B973&gt;=SUMIFS(Firm_Info!$F$2:$F$11,Firm_Info!$D$2:$D$11,$F973,Firm_Info!$C$2:$C$11,"Treated"),1,0))</f>
        <v>1</v>
      </c>
      <c r="H973" s="14">
        <f t="shared" si="31"/>
        <v>0</v>
      </c>
      <c r="I973" s="14">
        <f>IF($F973="","",MOD(ROW()-2,624)-INDEX(Parallel_Trends!$F$5:$F$14,MATCH($A973,Parallel_Trends!$A$5:$A$14,0)))</f>
        <v>76</v>
      </c>
    </row>
    <row r="974" spans="1:9" x14ac:dyDescent="0.45">
      <c r="A974" t="s">
        <v>12</v>
      </c>
      <c r="B974" s="1">
        <f>Raw_Prices!H351</f>
        <v>45434</v>
      </c>
      <c r="C974" s="12">
        <f>Raw_Prices!L351</f>
        <v>183.13</v>
      </c>
      <c r="D974" s="13">
        <f t="shared" si="30"/>
        <v>-1.0920010920012491E-4</v>
      </c>
      <c r="E974" s="14">
        <f>IF(_xlfn.XLOOKUP($A974,Firm_Info!$A$2:$A$12,Firm_Info!$C$2:$C$12)="Treated",1,IF(_xlfn.XLOOKUP($A974,Firm_Info!$A$2:$A$12,Firm_Info!$C$2:$C$12)="Control",0,""))</f>
        <v>0</v>
      </c>
      <c r="F974" s="14">
        <f>IFERROR(_xlfn.XLOOKUP($A974,Firm_Info!$A$2:$A$11,Firm_Info!$D$2:$D$11),"")</f>
        <v>1</v>
      </c>
      <c r="G974" s="14">
        <f>IF($F974="","",IF($B974&gt;=SUMIFS(Firm_Info!$F$2:$F$11,Firm_Info!$D$2:$D$11,$F974,Firm_Info!$C$2:$C$11,"Treated"),1,0))</f>
        <v>1</v>
      </c>
      <c r="H974" s="14">
        <f t="shared" si="31"/>
        <v>0</v>
      </c>
      <c r="I974" s="14">
        <f>IF($F974="","",MOD(ROW()-2,624)-INDEX(Parallel_Trends!$F$5:$F$14,MATCH($A974,Parallel_Trends!$A$5:$A$14,0)))</f>
        <v>77</v>
      </c>
    </row>
    <row r="975" spans="1:9" x14ac:dyDescent="0.45">
      <c r="A975" t="s">
        <v>12</v>
      </c>
      <c r="B975" s="1">
        <f>Raw_Prices!H352</f>
        <v>45435</v>
      </c>
      <c r="C975" s="12">
        <f>Raw_Prices!L352</f>
        <v>181.05</v>
      </c>
      <c r="D975" s="13">
        <f t="shared" si="30"/>
        <v>-1.1358051657292534E-2</v>
      </c>
      <c r="E975" s="14">
        <f>IF(_xlfn.XLOOKUP($A975,Firm_Info!$A$2:$A$12,Firm_Info!$C$2:$C$12)="Treated",1,IF(_xlfn.XLOOKUP($A975,Firm_Info!$A$2:$A$12,Firm_Info!$C$2:$C$12)="Control",0,""))</f>
        <v>0</v>
      </c>
      <c r="F975" s="14">
        <f>IFERROR(_xlfn.XLOOKUP($A975,Firm_Info!$A$2:$A$11,Firm_Info!$D$2:$D$11),"")</f>
        <v>1</v>
      </c>
      <c r="G975" s="14">
        <f>IF($F975="","",IF($B975&gt;=SUMIFS(Firm_Info!$F$2:$F$11,Firm_Info!$D$2:$D$11,$F975,Firm_Info!$C$2:$C$11,"Treated"),1,0))</f>
        <v>1</v>
      </c>
      <c r="H975" s="14">
        <f t="shared" si="31"/>
        <v>0</v>
      </c>
      <c r="I975" s="14">
        <f>IF($F975="","",MOD(ROW()-2,624)-INDEX(Parallel_Trends!$F$5:$F$14,MATCH($A975,Parallel_Trends!$A$5:$A$14,0)))</f>
        <v>78</v>
      </c>
    </row>
    <row r="976" spans="1:9" x14ac:dyDescent="0.45">
      <c r="A976" t="s">
        <v>12</v>
      </c>
      <c r="B976" s="1">
        <f>Raw_Prices!H353</f>
        <v>45436</v>
      </c>
      <c r="C976" s="12">
        <f>Raw_Prices!L353</f>
        <v>180.75</v>
      </c>
      <c r="D976" s="13">
        <f t="shared" si="30"/>
        <v>-1.65700082850051E-3</v>
      </c>
      <c r="E976" s="14">
        <f>IF(_xlfn.XLOOKUP($A976,Firm_Info!$A$2:$A$12,Firm_Info!$C$2:$C$12)="Treated",1,IF(_xlfn.XLOOKUP($A976,Firm_Info!$A$2:$A$12,Firm_Info!$C$2:$C$12)="Control",0,""))</f>
        <v>0</v>
      </c>
      <c r="F976" s="14">
        <f>IFERROR(_xlfn.XLOOKUP($A976,Firm_Info!$A$2:$A$11,Firm_Info!$D$2:$D$11),"")</f>
        <v>1</v>
      </c>
      <c r="G976" s="14">
        <f>IF($F976="","",IF($B976&gt;=SUMIFS(Firm_Info!$F$2:$F$11,Firm_Info!$D$2:$D$11,$F976,Firm_Info!$C$2:$C$11,"Treated"),1,0))</f>
        <v>1</v>
      </c>
      <c r="H976" s="14">
        <f t="shared" si="31"/>
        <v>0</v>
      </c>
      <c r="I976" s="14">
        <f>IF($F976="","",MOD(ROW()-2,624)-INDEX(Parallel_Trends!$F$5:$F$14,MATCH($A976,Parallel_Trends!$A$5:$A$14,0)))</f>
        <v>79</v>
      </c>
    </row>
    <row r="977" spans="1:9" x14ac:dyDescent="0.45">
      <c r="A977" t="s">
        <v>12</v>
      </c>
      <c r="B977" s="1">
        <f>Raw_Prices!H354</f>
        <v>45440</v>
      </c>
      <c r="C977" s="12">
        <f>Raw_Prices!L354</f>
        <v>182.15</v>
      </c>
      <c r="D977" s="13">
        <f t="shared" si="30"/>
        <v>7.7455048409404981E-3</v>
      </c>
      <c r="E977" s="14">
        <f>IF(_xlfn.XLOOKUP($A977,Firm_Info!$A$2:$A$12,Firm_Info!$C$2:$C$12)="Treated",1,IF(_xlfn.XLOOKUP($A977,Firm_Info!$A$2:$A$12,Firm_Info!$C$2:$C$12)="Control",0,""))</f>
        <v>0</v>
      </c>
      <c r="F977" s="14">
        <f>IFERROR(_xlfn.XLOOKUP($A977,Firm_Info!$A$2:$A$11,Firm_Info!$D$2:$D$11),"")</f>
        <v>1</v>
      </c>
      <c r="G977" s="14">
        <f>IF($F977="","",IF($B977&gt;=SUMIFS(Firm_Info!$F$2:$F$11,Firm_Info!$D$2:$D$11,$F977,Firm_Info!$C$2:$C$11,"Treated"),1,0))</f>
        <v>1</v>
      </c>
      <c r="H977" s="14">
        <f t="shared" si="31"/>
        <v>0</v>
      </c>
      <c r="I977" s="14">
        <f>IF($F977="","",MOD(ROW()-2,624)-INDEX(Parallel_Trends!$F$5:$F$14,MATCH($A977,Parallel_Trends!$A$5:$A$14,0)))</f>
        <v>80</v>
      </c>
    </row>
    <row r="978" spans="1:9" x14ac:dyDescent="0.45">
      <c r="A978" t="s">
        <v>12</v>
      </c>
      <c r="B978" s="1">
        <f>Raw_Prices!H355</f>
        <v>45441</v>
      </c>
      <c r="C978" s="12">
        <f>Raw_Prices!L355</f>
        <v>182.02</v>
      </c>
      <c r="D978" s="13">
        <f t="shared" si="30"/>
        <v>-7.1369750205874105E-4</v>
      </c>
      <c r="E978" s="14">
        <f>IF(_xlfn.XLOOKUP($A978,Firm_Info!$A$2:$A$12,Firm_Info!$C$2:$C$12)="Treated",1,IF(_xlfn.XLOOKUP($A978,Firm_Info!$A$2:$A$12,Firm_Info!$C$2:$C$12)="Control",0,""))</f>
        <v>0</v>
      </c>
      <c r="F978" s="14">
        <f>IFERROR(_xlfn.XLOOKUP($A978,Firm_Info!$A$2:$A$11,Firm_Info!$D$2:$D$11),"")</f>
        <v>1</v>
      </c>
      <c r="G978" s="14">
        <f>IF($F978="","",IF($B978&gt;=SUMIFS(Firm_Info!$F$2:$F$11,Firm_Info!$D$2:$D$11,$F978,Firm_Info!$C$2:$C$11,"Treated"),1,0))</f>
        <v>1</v>
      </c>
      <c r="H978" s="14">
        <f t="shared" si="31"/>
        <v>0</v>
      </c>
      <c r="I978" s="14">
        <f>IF($F978="","",MOD(ROW()-2,624)-INDEX(Parallel_Trends!$F$5:$F$14,MATCH($A978,Parallel_Trends!$A$5:$A$14,0)))</f>
        <v>81</v>
      </c>
    </row>
    <row r="979" spans="1:9" x14ac:dyDescent="0.45">
      <c r="A979" t="s">
        <v>12</v>
      </c>
      <c r="B979" s="1">
        <f>Raw_Prices!H356</f>
        <v>45442</v>
      </c>
      <c r="C979" s="12">
        <f>Raw_Prices!L356</f>
        <v>179.32</v>
      </c>
      <c r="D979" s="13">
        <f t="shared" si="30"/>
        <v>-1.4833534776398261E-2</v>
      </c>
      <c r="E979" s="14">
        <f>IF(_xlfn.XLOOKUP($A979,Firm_Info!$A$2:$A$12,Firm_Info!$C$2:$C$12)="Treated",1,IF(_xlfn.XLOOKUP($A979,Firm_Info!$A$2:$A$12,Firm_Info!$C$2:$C$12)="Control",0,""))</f>
        <v>0</v>
      </c>
      <c r="F979" s="14">
        <f>IFERROR(_xlfn.XLOOKUP($A979,Firm_Info!$A$2:$A$11,Firm_Info!$D$2:$D$11),"")</f>
        <v>1</v>
      </c>
      <c r="G979" s="14">
        <f>IF($F979="","",IF($B979&gt;=SUMIFS(Firm_Info!$F$2:$F$11,Firm_Info!$D$2:$D$11,$F979,Firm_Info!$C$2:$C$11,"Treated"),1,0))</f>
        <v>1</v>
      </c>
      <c r="H979" s="14">
        <f t="shared" si="31"/>
        <v>0</v>
      </c>
      <c r="I979" s="14">
        <f>IF($F979="","",MOD(ROW()-2,624)-INDEX(Parallel_Trends!$F$5:$F$14,MATCH($A979,Parallel_Trends!$A$5:$A$14,0)))</f>
        <v>82</v>
      </c>
    </row>
    <row r="980" spans="1:9" x14ac:dyDescent="0.45">
      <c r="A980" t="s">
        <v>12</v>
      </c>
      <c r="B980" s="1">
        <f>Raw_Prices!H357</f>
        <v>45443</v>
      </c>
      <c r="C980" s="12">
        <f>Raw_Prices!L357</f>
        <v>176.44</v>
      </c>
      <c r="D980" s="13">
        <f t="shared" si="30"/>
        <v>-1.6060673656033919E-2</v>
      </c>
      <c r="E980" s="14">
        <f>IF(_xlfn.XLOOKUP($A980,Firm_Info!$A$2:$A$12,Firm_Info!$C$2:$C$12)="Treated",1,IF(_xlfn.XLOOKUP($A980,Firm_Info!$A$2:$A$12,Firm_Info!$C$2:$C$12)="Control",0,""))</f>
        <v>0</v>
      </c>
      <c r="F980" s="14">
        <f>IFERROR(_xlfn.XLOOKUP($A980,Firm_Info!$A$2:$A$11,Firm_Info!$D$2:$D$11),"")</f>
        <v>1</v>
      </c>
      <c r="G980" s="14">
        <f>IF($F980="","",IF($B980&gt;=SUMIFS(Firm_Info!$F$2:$F$11,Firm_Info!$D$2:$D$11,$F980,Firm_Info!$C$2:$C$11,"Treated"),1,0))</f>
        <v>1</v>
      </c>
      <c r="H980" s="14">
        <f t="shared" si="31"/>
        <v>0</v>
      </c>
      <c r="I980" s="14">
        <f>IF($F980="","",MOD(ROW()-2,624)-INDEX(Parallel_Trends!$F$5:$F$14,MATCH($A980,Parallel_Trends!$A$5:$A$14,0)))</f>
        <v>83</v>
      </c>
    </row>
    <row r="981" spans="1:9" x14ac:dyDescent="0.45">
      <c r="A981" t="s">
        <v>12</v>
      </c>
      <c r="B981" s="1">
        <f>Raw_Prices!H358</f>
        <v>45446</v>
      </c>
      <c r="C981" s="12">
        <f>Raw_Prices!L358</f>
        <v>178.34</v>
      </c>
      <c r="D981" s="13">
        <f t="shared" si="30"/>
        <v>1.0768533212423437E-2</v>
      </c>
      <c r="E981" s="14">
        <f>IF(_xlfn.XLOOKUP($A981,Firm_Info!$A$2:$A$12,Firm_Info!$C$2:$C$12)="Treated",1,IF(_xlfn.XLOOKUP($A981,Firm_Info!$A$2:$A$12,Firm_Info!$C$2:$C$12)="Control",0,""))</f>
        <v>0</v>
      </c>
      <c r="F981" s="14">
        <f>IFERROR(_xlfn.XLOOKUP($A981,Firm_Info!$A$2:$A$11,Firm_Info!$D$2:$D$11),"")</f>
        <v>1</v>
      </c>
      <c r="G981" s="14">
        <f>IF($F981="","",IF($B981&gt;=SUMIFS(Firm_Info!$F$2:$F$11,Firm_Info!$D$2:$D$11,$F981,Firm_Info!$C$2:$C$11,"Treated"),1,0))</f>
        <v>1</v>
      </c>
      <c r="H981" s="14">
        <f t="shared" si="31"/>
        <v>0</v>
      </c>
      <c r="I981" s="14">
        <f>IF($F981="","",MOD(ROW()-2,624)-INDEX(Parallel_Trends!$F$5:$F$14,MATCH($A981,Parallel_Trends!$A$5:$A$14,0)))</f>
        <v>84</v>
      </c>
    </row>
    <row r="982" spans="1:9" x14ac:dyDescent="0.45">
      <c r="A982" t="s">
        <v>12</v>
      </c>
      <c r="B982" s="1">
        <f>Raw_Prices!H359</f>
        <v>45447</v>
      </c>
      <c r="C982" s="12">
        <f>Raw_Prices!L359</f>
        <v>179.34</v>
      </c>
      <c r="D982" s="13">
        <f t="shared" si="30"/>
        <v>5.6072670180553619E-3</v>
      </c>
      <c r="E982" s="14">
        <f>IF(_xlfn.XLOOKUP($A982,Firm_Info!$A$2:$A$12,Firm_Info!$C$2:$C$12)="Treated",1,IF(_xlfn.XLOOKUP($A982,Firm_Info!$A$2:$A$12,Firm_Info!$C$2:$C$12)="Control",0,""))</f>
        <v>0</v>
      </c>
      <c r="F982" s="14">
        <f>IFERROR(_xlfn.XLOOKUP($A982,Firm_Info!$A$2:$A$11,Firm_Info!$D$2:$D$11),"")</f>
        <v>1</v>
      </c>
      <c r="G982" s="14">
        <f>IF($F982="","",IF($B982&gt;=SUMIFS(Firm_Info!$F$2:$F$11,Firm_Info!$D$2:$D$11,$F982,Firm_Info!$C$2:$C$11,"Treated"),1,0))</f>
        <v>1</v>
      </c>
      <c r="H982" s="14">
        <f t="shared" si="31"/>
        <v>0</v>
      </c>
      <c r="I982" s="14">
        <f>IF($F982="","",MOD(ROW()-2,624)-INDEX(Parallel_Trends!$F$5:$F$14,MATCH($A982,Parallel_Trends!$A$5:$A$14,0)))</f>
        <v>85</v>
      </c>
    </row>
    <row r="983" spans="1:9" x14ac:dyDescent="0.45">
      <c r="A983" t="s">
        <v>12</v>
      </c>
      <c r="B983" s="1">
        <f>Raw_Prices!H360</f>
        <v>45448</v>
      </c>
      <c r="C983" s="12">
        <f>Raw_Prices!L360</f>
        <v>181.28</v>
      </c>
      <c r="D983" s="13">
        <f t="shared" si="30"/>
        <v>1.0817441730790689E-2</v>
      </c>
      <c r="E983" s="14">
        <f>IF(_xlfn.XLOOKUP($A983,Firm_Info!$A$2:$A$12,Firm_Info!$C$2:$C$12)="Treated",1,IF(_xlfn.XLOOKUP($A983,Firm_Info!$A$2:$A$12,Firm_Info!$C$2:$C$12)="Control",0,""))</f>
        <v>0</v>
      </c>
      <c r="F983" s="14">
        <f>IFERROR(_xlfn.XLOOKUP($A983,Firm_Info!$A$2:$A$11,Firm_Info!$D$2:$D$11),"")</f>
        <v>1</v>
      </c>
      <c r="G983" s="14">
        <f>IF($F983="","",IF($B983&gt;=SUMIFS(Firm_Info!$F$2:$F$11,Firm_Info!$D$2:$D$11,$F983,Firm_Info!$C$2:$C$11,"Treated"),1,0))</f>
        <v>1</v>
      </c>
      <c r="H983" s="14">
        <f t="shared" si="31"/>
        <v>0</v>
      </c>
      <c r="I983" s="14">
        <f>IF($F983="","",MOD(ROW()-2,624)-INDEX(Parallel_Trends!$F$5:$F$14,MATCH($A983,Parallel_Trends!$A$5:$A$14,0)))</f>
        <v>86</v>
      </c>
    </row>
    <row r="984" spans="1:9" x14ac:dyDescent="0.45">
      <c r="A984" t="s">
        <v>12</v>
      </c>
      <c r="B984" s="1">
        <f>Raw_Prices!H361</f>
        <v>45449</v>
      </c>
      <c r="C984" s="12">
        <f>Raw_Prices!L361</f>
        <v>185</v>
      </c>
      <c r="D984" s="13">
        <f t="shared" si="30"/>
        <v>2.0520741394527864E-2</v>
      </c>
      <c r="E984" s="14">
        <f>IF(_xlfn.XLOOKUP($A984,Firm_Info!$A$2:$A$12,Firm_Info!$C$2:$C$12)="Treated",1,IF(_xlfn.XLOOKUP($A984,Firm_Info!$A$2:$A$12,Firm_Info!$C$2:$C$12)="Control",0,""))</f>
        <v>0</v>
      </c>
      <c r="F984" s="14">
        <f>IFERROR(_xlfn.XLOOKUP($A984,Firm_Info!$A$2:$A$11,Firm_Info!$D$2:$D$11),"")</f>
        <v>1</v>
      </c>
      <c r="G984" s="14">
        <f>IF($F984="","",IF($B984&gt;=SUMIFS(Firm_Info!$F$2:$F$11,Firm_Info!$D$2:$D$11,$F984,Firm_Info!$C$2:$C$11,"Treated"),1,0))</f>
        <v>1</v>
      </c>
      <c r="H984" s="14">
        <f t="shared" si="31"/>
        <v>0</v>
      </c>
      <c r="I984" s="14">
        <f>IF($F984="","",MOD(ROW()-2,624)-INDEX(Parallel_Trends!$F$5:$F$14,MATCH($A984,Parallel_Trends!$A$5:$A$14,0)))</f>
        <v>87</v>
      </c>
    </row>
    <row r="985" spans="1:9" x14ac:dyDescent="0.45">
      <c r="A985" t="s">
        <v>12</v>
      </c>
      <c r="B985" s="1">
        <f>Raw_Prices!H362</f>
        <v>45450</v>
      </c>
      <c r="C985" s="12">
        <f>Raw_Prices!L362</f>
        <v>184.3</v>
      </c>
      <c r="D985" s="13">
        <f t="shared" si="30"/>
        <v>-3.7837837837837451E-3</v>
      </c>
      <c r="E985" s="14">
        <f>IF(_xlfn.XLOOKUP($A985,Firm_Info!$A$2:$A$12,Firm_Info!$C$2:$C$12)="Treated",1,IF(_xlfn.XLOOKUP($A985,Firm_Info!$A$2:$A$12,Firm_Info!$C$2:$C$12)="Control",0,""))</f>
        <v>0</v>
      </c>
      <c r="F985" s="14">
        <f>IFERROR(_xlfn.XLOOKUP($A985,Firm_Info!$A$2:$A$11,Firm_Info!$D$2:$D$11),"")</f>
        <v>1</v>
      </c>
      <c r="G985" s="14">
        <f>IF($F985="","",IF($B985&gt;=SUMIFS(Firm_Info!$F$2:$F$11,Firm_Info!$D$2:$D$11,$F985,Firm_Info!$C$2:$C$11,"Treated"),1,0))</f>
        <v>1</v>
      </c>
      <c r="H985" s="14">
        <f t="shared" si="31"/>
        <v>0</v>
      </c>
      <c r="I985" s="14">
        <f>IF($F985="","",MOD(ROW()-2,624)-INDEX(Parallel_Trends!$F$5:$F$14,MATCH($A985,Parallel_Trends!$A$5:$A$14,0)))</f>
        <v>88</v>
      </c>
    </row>
    <row r="986" spans="1:9" x14ac:dyDescent="0.45">
      <c r="A986" t="s">
        <v>12</v>
      </c>
      <c r="B986" s="1">
        <f>Raw_Prices!H363</f>
        <v>45453</v>
      </c>
      <c r="C986" s="12">
        <f>Raw_Prices!L363</f>
        <v>187.06</v>
      </c>
      <c r="D986" s="13">
        <f t="shared" si="30"/>
        <v>1.49755832881171E-2</v>
      </c>
      <c r="E986" s="14">
        <f>IF(_xlfn.XLOOKUP($A986,Firm_Info!$A$2:$A$12,Firm_Info!$C$2:$C$12)="Treated",1,IF(_xlfn.XLOOKUP($A986,Firm_Info!$A$2:$A$12,Firm_Info!$C$2:$C$12)="Control",0,""))</f>
        <v>0</v>
      </c>
      <c r="F986" s="14">
        <f>IFERROR(_xlfn.XLOOKUP($A986,Firm_Info!$A$2:$A$11,Firm_Info!$D$2:$D$11),"")</f>
        <v>1</v>
      </c>
      <c r="G986" s="14">
        <f>IF($F986="","",IF($B986&gt;=SUMIFS(Firm_Info!$F$2:$F$11,Firm_Info!$D$2:$D$11,$F986,Firm_Info!$C$2:$C$11,"Treated"),1,0))</f>
        <v>1</v>
      </c>
      <c r="H986" s="14">
        <f t="shared" si="31"/>
        <v>0</v>
      </c>
      <c r="I986" s="14">
        <f>IF($F986="","",MOD(ROW()-2,624)-INDEX(Parallel_Trends!$F$5:$F$14,MATCH($A986,Parallel_Trends!$A$5:$A$14,0)))</f>
        <v>89</v>
      </c>
    </row>
    <row r="987" spans="1:9" x14ac:dyDescent="0.45">
      <c r="A987" t="s">
        <v>12</v>
      </c>
      <c r="B987" s="1">
        <f>Raw_Prices!H364</f>
        <v>45454</v>
      </c>
      <c r="C987" s="12">
        <f>Raw_Prices!L364</f>
        <v>187.23</v>
      </c>
      <c r="D987" s="13">
        <f t="shared" si="30"/>
        <v>9.0879931572751538E-4</v>
      </c>
      <c r="E987" s="14">
        <f>IF(_xlfn.XLOOKUP($A987,Firm_Info!$A$2:$A$12,Firm_Info!$C$2:$C$12)="Treated",1,IF(_xlfn.XLOOKUP($A987,Firm_Info!$A$2:$A$12,Firm_Info!$C$2:$C$12)="Control",0,""))</f>
        <v>0</v>
      </c>
      <c r="F987" s="14">
        <f>IFERROR(_xlfn.XLOOKUP($A987,Firm_Info!$A$2:$A$11,Firm_Info!$D$2:$D$11),"")</f>
        <v>1</v>
      </c>
      <c r="G987" s="14">
        <f>IF($F987="","",IF($B987&gt;=SUMIFS(Firm_Info!$F$2:$F$11,Firm_Info!$D$2:$D$11,$F987,Firm_Info!$C$2:$C$11,"Treated"),1,0))</f>
        <v>1</v>
      </c>
      <c r="H987" s="14">
        <f t="shared" si="31"/>
        <v>0</v>
      </c>
      <c r="I987" s="14">
        <f>IF($F987="","",MOD(ROW()-2,624)-INDEX(Parallel_Trends!$F$5:$F$14,MATCH($A987,Parallel_Trends!$A$5:$A$14,0)))</f>
        <v>90</v>
      </c>
    </row>
    <row r="988" spans="1:9" x14ac:dyDescent="0.45">
      <c r="A988" t="s">
        <v>12</v>
      </c>
      <c r="B988" s="1">
        <f>Raw_Prices!H365</f>
        <v>45455</v>
      </c>
      <c r="C988" s="12">
        <f>Raw_Prices!L365</f>
        <v>186.89</v>
      </c>
      <c r="D988" s="13">
        <f t="shared" si="30"/>
        <v>-1.8159482988837627E-3</v>
      </c>
      <c r="E988" s="14">
        <f>IF(_xlfn.XLOOKUP($A988,Firm_Info!$A$2:$A$12,Firm_Info!$C$2:$C$12)="Treated",1,IF(_xlfn.XLOOKUP($A988,Firm_Info!$A$2:$A$12,Firm_Info!$C$2:$C$12)="Control",0,""))</f>
        <v>0</v>
      </c>
      <c r="F988" s="14">
        <f>IFERROR(_xlfn.XLOOKUP($A988,Firm_Info!$A$2:$A$11,Firm_Info!$D$2:$D$11),"")</f>
        <v>1</v>
      </c>
      <c r="G988" s="14">
        <f>IF($F988="","",IF($B988&gt;=SUMIFS(Firm_Info!$F$2:$F$11,Firm_Info!$D$2:$D$11,$F988,Firm_Info!$C$2:$C$11,"Treated"),1,0))</f>
        <v>1</v>
      </c>
      <c r="H988" s="14">
        <f t="shared" si="31"/>
        <v>0</v>
      </c>
      <c r="I988" s="14">
        <f>IF($F988="","",MOD(ROW()-2,624)-INDEX(Parallel_Trends!$F$5:$F$14,MATCH($A988,Parallel_Trends!$A$5:$A$14,0)))</f>
        <v>91</v>
      </c>
    </row>
    <row r="989" spans="1:9" x14ac:dyDescent="0.45">
      <c r="A989" t="s">
        <v>12</v>
      </c>
      <c r="B989" s="1">
        <f>Raw_Prices!H366</f>
        <v>45456</v>
      </c>
      <c r="C989" s="12">
        <f>Raw_Prices!L366</f>
        <v>183.83</v>
      </c>
      <c r="D989" s="13">
        <f t="shared" si="30"/>
        <v>-1.6373267697575966E-2</v>
      </c>
      <c r="E989" s="14">
        <f>IF(_xlfn.XLOOKUP($A989,Firm_Info!$A$2:$A$12,Firm_Info!$C$2:$C$12)="Treated",1,IF(_xlfn.XLOOKUP($A989,Firm_Info!$A$2:$A$12,Firm_Info!$C$2:$C$12)="Control",0,""))</f>
        <v>0</v>
      </c>
      <c r="F989" s="14">
        <f>IFERROR(_xlfn.XLOOKUP($A989,Firm_Info!$A$2:$A$11,Firm_Info!$D$2:$D$11),"")</f>
        <v>1</v>
      </c>
      <c r="G989" s="14">
        <f>IF($F989="","",IF($B989&gt;=SUMIFS(Firm_Info!$F$2:$F$11,Firm_Info!$D$2:$D$11,$F989,Firm_Info!$C$2:$C$11,"Treated"),1,0))</f>
        <v>1</v>
      </c>
      <c r="H989" s="14">
        <f t="shared" si="31"/>
        <v>0</v>
      </c>
      <c r="I989" s="14">
        <f>IF($F989="","",MOD(ROW()-2,624)-INDEX(Parallel_Trends!$F$5:$F$14,MATCH($A989,Parallel_Trends!$A$5:$A$14,0)))</f>
        <v>92</v>
      </c>
    </row>
    <row r="990" spans="1:9" x14ac:dyDescent="0.45">
      <c r="A990" t="s">
        <v>12</v>
      </c>
      <c r="B990" s="1">
        <f>Raw_Prices!H367</f>
        <v>45457</v>
      </c>
      <c r="C990" s="12">
        <f>Raw_Prices!L367</f>
        <v>183.66</v>
      </c>
      <c r="D990" s="13">
        <f t="shared" si="30"/>
        <v>-9.2476744818592582E-4</v>
      </c>
      <c r="E990" s="14">
        <f>IF(_xlfn.XLOOKUP($A990,Firm_Info!$A$2:$A$12,Firm_Info!$C$2:$C$12)="Treated",1,IF(_xlfn.XLOOKUP($A990,Firm_Info!$A$2:$A$12,Firm_Info!$C$2:$C$12)="Control",0,""))</f>
        <v>0</v>
      </c>
      <c r="F990" s="14">
        <f>IFERROR(_xlfn.XLOOKUP($A990,Firm_Info!$A$2:$A$11,Firm_Info!$D$2:$D$11),"")</f>
        <v>1</v>
      </c>
      <c r="G990" s="14">
        <f>IF($F990="","",IF($B990&gt;=SUMIFS(Firm_Info!$F$2:$F$11,Firm_Info!$D$2:$D$11,$F990,Firm_Info!$C$2:$C$11,"Treated"),1,0))</f>
        <v>1</v>
      </c>
      <c r="H990" s="14">
        <f t="shared" si="31"/>
        <v>0</v>
      </c>
      <c r="I990" s="14">
        <f>IF($F990="","",MOD(ROW()-2,624)-INDEX(Parallel_Trends!$F$5:$F$14,MATCH($A990,Parallel_Trends!$A$5:$A$14,0)))</f>
        <v>93</v>
      </c>
    </row>
    <row r="991" spans="1:9" x14ac:dyDescent="0.45">
      <c r="A991" t="s">
        <v>12</v>
      </c>
      <c r="B991" s="1">
        <f>Raw_Prices!H368</f>
        <v>45460</v>
      </c>
      <c r="C991" s="12">
        <f>Raw_Prices!L368</f>
        <v>184.06</v>
      </c>
      <c r="D991" s="13">
        <f t="shared" si="30"/>
        <v>2.1779374931940598E-3</v>
      </c>
      <c r="E991" s="14">
        <f>IF(_xlfn.XLOOKUP($A991,Firm_Info!$A$2:$A$12,Firm_Info!$C$2:$C$12)="Treated",1,IF(_xlfn.XLOOKUP($A991,Firm_Info!$A$2:$A$12,Firm_Info!$C$2:$C$12)="Control",0,""))</f>
        <v>0</v>
      </c>
      <c r="F991" s="14">
        <f>IFERROR(_xlfn.XLOOKUP($A991,Firm_Info!$A$2:$A$11,Firm_Info!$D$2:$D$11),"")</f>
        <v>1</v>
      </c>
      <c r="G991" s="14">
        <f>IF($F991="","",IF($B991&gt;=SUMIFS(Firm_Info!$F$2:$F$11,Firm_Info!$D$2:$D$11,$F991,Firm_Info!$C$2:$C$11,"Treated"),1,0))</f>
        <v>1</v>
      </c>
      <c r="H991" s="14">
        <f t="shared" si="31"/>
        <v>0</v>
      </c>
      <c r="I991" s="14">
        <f>IF($F991="","",MOD(ROW()-2,624)-INDEX(Parallel_Trends!$F$5:$F$14,MATCH($A991,Parallel_Trends!$A$5:$A$14,0)))</f>
        <v>94</v>
      </c>
    </row>
    <row r="992" spans="1:9" x14ac:dyDescent="0.45">
      <c r="A992" t="s">
        <v>12</v>
      </c>
      <c r="B992" s="1">
        <f>Raw_Prices!H369</f>
        <v>45461</v>
      </c>
      <c r="C992" s="12">
        <f>Raw_Prices!L369</f>
        <v>182.81</v>
      </c>
      <c r="D992" s="13">
        <f t="shared" si="30"/>
        <v>-6.7912637183527025E-3</v>
      </c>
      <c r="E992" s="14">
        <f>IF(_xlfn.XLOOKUP($A992,Firm_Info!$A$2:$A$12,Firm_Info!$C$2:$C$12)="Treated",1,IF(_xlfn.XLOOKUP($A992,Firm_Info!$A$2:$A$12,Firm_Info!$C$2:$C$12)="Control",0,""))</f>
        <v>0</v>
      </c>
      <c r="F992" s="14">
        <f>IFERROR(_xlfn.XLOOKUP($A992,Firm_Info!$A$2:$A$11,Firm_Info!$D$2:$D$11),"")</f>
        <v>1</v>
      </c>
      <c r="G992" s="14">
        <f>IF($F992="","",IF($B992&gt;=SUMIFS(Firm_Info!$F$2:$F$11,Firm_Info!$D$2:$D$11,$F992,Firm_Info!$C$2:$C$11,"Treated"),1,0))</f>
        <v>1</v>
      </c>
      <c r="H992" s="14">
        <f t="shared" si="31"/>
        <v>0</v>
      </c>
      <c r="I992" s="14">
        <f>IF($F992="","",MOD(ROW()-2,624)-INDEX(Parallel_Trends!$F$5:$F$14,MATCH($A992,Parallel_Trends!$A$5:$A$14,0)))</f>
        <v>95</v>
      </c>
    </row>
    <row r="993" spans="1:9" x14ac:dyDescent="0.45">
      <c r="A993" t="s">
        <v>12</v>
      </c>
      <c r="B993" s="1">
        <f>Raw_Prices!H370</f>
        <v>45463</v>
      </c>
      <c r="C993" s="12">
        <f>Raw_Prices!L370</f>
        <v>186.1</v>
      </c>
      <c r="D993" s="13">
        <f t="shared" si="30"/>
        <v>1.7996827307040109E-2</v>
      </c>
      <c r="E993" s="14">
        <f>IF(_xlfn.XLOOKUP($A993,Firm_Info!$A$2:$A$12,Firm_Info!$C$2:$C$12)="Treated",1,IF(_xlfn.XLOOKUP($A993,Firm_Info!$A$2:$A$12,Firm_Info!$C$2:$C$12)="Control",0,""))</f>
        <v>0</v>
      </c>
      <c r="F993" s="14">
        <f>IFERROR(_xlfn.XLOOKUP($A993,Firm_Info!$A$2:$A$11,Firm_Info!$D$2:$D$11),"")</f>
        <v>1</v>
      </c>
      <c r="G993" s="14">
        <f>IF($F993="","",IF($B993&gt;=SUMIFS(Firm_Info!$F$2:$F$11,Firm_Info!$D$2:$D$11,$F993,Firm_Info!$C$2:$C$11,"Treated"),1,0))</f>
        <v>1</v>
      </c>
      <c r="H993" s="14">
        <f t="shared" si="31"/>
        <v>0</v>
      </c>
      <c r="I993" s="14">
        <f>IF($F993="","",MOD(ROW()-2,624)-INDEX(Parallel_Trends!$F$5:$F$14,MATCH($A993,Parallel_Trends!$A$5:$A$14,0)))</f>
        <v>96</v>
      </c>
    </row>
    <row r="994" spans="1:9" x14ac:dyDescent="0.45">
      <c r="A994" t="s">
        <v>12</v>
      </c>
      <c r="B994" s="1">
        <f>Raw_Prices!H371</f>
        <v>45464</v>
      </c>
      <c r="C994" s="12">
        <f>Raw_Prices!L371</f>
        <v>189.08</v>
      </c>
      <c r="D994" s="13">
        <f t="shared" si="30"/>
        <v>1.6012896292316059E-2</v>
      </c>
      <c r="E994" s="14">
        <f>IF(_xlfn.XLOOKUP($A994,Firm_Info!$A$2:$A$12,Firm_Info!$C$2:$C$12)="Treated",1,IF(_xlfn.XLOOKUP($A994,Firm_Info!$A$2:$A$12,Firm_Info!$C$2:$C$12)="Control",0,""))</f>
        <v>0</v>
      </c>
      <c r="F994" s="14">
        <f>IFERROR(_xlfn.XLOOKUP($A994,Firm_Info!$A$2:$A$11,Firm_Info!$D$2:$D$11),"")</f>
        <v>1</v>
      </c>
      <c r="G994" s="14">
        <f>IF($F994="","",IF($B994&gt;=SUMIFS(Firm_Info!$F$2:$F$11,Firm_Info!$D$2:$D$11,$F994,Firm_Info!$C$2:$C$11,"Treated"),1,0))</f>
        <v>1</v>
      </c>
      <c r="H994" s="14">
        <f t="shared" si="31"/>
        <v>0</v>
      </c>
      <c r="I994" s="14">
        <f>IF($F994="","",MOD(ROW()-2,624)-INDEX(Parallel_Trends!$F$5:$F$14,MATCH($A994,Parallel_Trends!$A$5:$A$14,0)))</f>
        <v>97</v>
      </c>
    </row>
    <row r="995" spans="1:9" x14ac:dyDescent="0.45">
      <c r="A995" t="s">
        <v>12</v>
      </c>
      <c r="B995" s="1">
        <f>Raw_Prices!H372</f>
        <v>45467</v>
      </c>
      <c r="C995" s="12">
        <f>Raw_Prices!L372</f>
        <v>185.57</v>
      </c>
      <c r="D995" s="13">
        <f t="shared" si="30"/>
        <v>-1.8563570975248633E-2</v>
      </c>
      <c r="E995" s="14">
        <f>IF(_xlfn.XLOOKUP($A995,Firm_Info!$A$2:$A$12,Firm_Info!$C$2:$C$12)="Treated",1,IF(_xlfn.XLOOKUP($A995,Firm_Info!$A$2:$A$12,Firm_Info!$C$2:$C$12)="Control",0,""))</f>
        <v>0</v>
      </c>
      <c r="F995" s="14">
        <f>IFERROR(_xlfn.XLOOKUP($A995,Firm_Info!$A$2:$A$11,Firm_Info!$D$2:$D$11),"")</f>
        <v>1</v>
      </c>
      <c r="G995" s="14">
        <f>IF($F995="","",IF($B995&gt;=SUMIFS(Firm_Info!$F$2:$F$11,Firm_Info!$D$2:$D$11,$F995,Firm_Info!$C$2:$C$11,"Treated"),1,0))</f>
        <v>1</v>
      </c>
      <c r="H995" s="14">
        <f t="shared" si="31"/>
        <v>0</v>
      </c>
      <c r="I995" s="14">
        <f>IF($F995="","",MOD(ROW()-2,624)-INDEX(Parallel_Trends!$F$5:$F$14,MATCH($A995,Parallel_Trends!$A$5:$A$14,0)))</f>
        <v>98</v>
      </c>
    </row>
    <row r="996" spans="1:9" x14ac:dyDescent="0.45">
      <c r="A996" t="s">
        <v>12</v>
      </c>
      <c r="B996" s="1">
        <f>Raw_Prices!H373</f>
        <v>45468</v>
      </c>
      <c r="C996" s="12">
        <f>Raw_Prices!L373</f>
        <v>186.34</v>
      </c>
      <c r="D996" s="13">
        <f t="shared" si="30"/>
        <v>4.1493775933609811E-3</v>
      </c>
      <c r="E996" s="14">
        <f>IF(_xlfn.XLOOKUP($A996,Firm_Info!$A$2:$A$12,Firm_Info!$C$2:$C$12)="Treated",1,IF(_xlfn.XLOOKUP($A996,Firm_Info!$A$2:$A$12,Firm_Info!$C$2:$C$12)="Control",0,""))</f>
        <v>0</v>
      </c>
      <c r="F996" s="14">
        <f>IFERROR(_xlfn.XLOOKUP($A996,Firm_Info!$A$2:$A$11,Firm_Info!$D$2:$D$11),"")</f>
        <v>1</v>
      </c>
      <c r="G996" s="14">
        <f>IF($F996="","",IF($B996&gt;=SUMIFS(Firm_Info!$F$2:$F$11,Firm_Info!$D$2:$D$11,$F996,Firm_Info!$C$2:$C$11,"Treated"),1,0))</f>
        <v>1</v>
      </c>
      <c r="H996" s="14">
        <f t="shared" si="31"/>
        <v>0</v>
      </c>
      <c r="I996" s="14">
        <f>IF($F996="","",MOD(ROW()-2,624)-INDEX(Parallel_Trends!$F$5:$F$14,MATCH($A996,Parallel_Trends!$A$5:$A$14,0)))</f>
        <v>99</v>
      </c>
    </row>
    <row r="997" spans="1:9" x14ac:dyDescent="0.45">
      <c r="A997" t="s">
        <v>12</v>
      </c>
      <c r="B997" s="1">
        <f>Raw_Prices!H374</f>
        <v>45469</v>
      </c>
      <c r="C997" s="12">
        <f>Raw_Prices!L374</f>
        <v>193.61</v>
      </c>
      <c r="D997" s="13">
        <f t="shared" si="30"/>
        <v>3.901470430396059E-2</v>
      </c>
      <c r="E997" s="14">
        <f>IF(_xlfn.XLOOKUP($A997,Firm_Info!$A$2:$A$12,Firm_Info!$C$2:$C$12)="Treated",1,IF(_xlfn.XLOOKUP($A997,Firm_Info!$A$2:$A$12,Firm_Info!$C$2:$C$12)="Control",0,""))</f>
        <v>0</v>
      </c>
      <c r="F997" s="14">
        <f>IFERROR(_xlfn.XLOOKUP($A997,Firm_Info!$A$2:$A$11,Firm_Info!$D$2:$D$11),"")</f>
        <v>1</v>
      </c>
      <c r="G997" s="14">
        <f>IF($F997="","",IF($B997&gt;=SUMIFS(Firm_Info!$F$2:$F$11,Firm_Info!$D$2:$D$11,$F997,Firm_Info!$C$2:$C$11,"Treated"),1,0))</f>
        <v>1</v>
      </c>
      <c r="H997" s="14">
        <f t="shared" si="31"/>
        <v>0</v>
      </c>
      <c r="I997" s="14">
        <f>IF($F997="","",MOD(ROW()-2,624)-INDEX(Parallel_Trends!$F$5:$F$14,MATCH($A997,Parallel_Trends!$A$5:$A$14,0)))</f>
        <v>100</v>
      </c>
    </row>
    <row r="998" spans="1:9" x14ac:dyDescent="0.45">
      <c r="A998" t="s">
        <v>12</v>
      </c>
      <c r="B998" s="1">
        <f>Raw_Prices!H375</f>
        <v>45470</v>
      </c>
      <c r="C998" s="12">
        <f>Raw_Prices!L375</f>
        <v>197.85</v>
      </c>
      <c r="D998" s="13">
        <f t="shared" si="30"/>
        <v>2.1899695263674301E-2</v>
      </c>
      <c r="E998" s="14">
        <f>IF(_xlfn.XLOOKUP($A998,Firm_Info!$A$2:$A$12,Firm_Info!$C$2:$C$12)="Treated",1,IF(_xlfn.XLOOKUP($A998,Firm_Info!$A$2:$A$12,Firm_Info!$C$2:$C$12)="Control",0,""))</f>
        <v>0</v>
      </c>
      <c r="F998" s="14">
        <f>IFERROR(_xlfn.XLOOKUP($A998,Firm_Info!$A$2:$A$11,Firm_Info!$D$2:$D$11),"")</f>
        <v>1</v>
      </c>
      <c r="G998" s="14">
        <f>IF($F998="","",IF($B998&gt;=SUMIFS(Firm_Info!$F$2:$F$11,Firm_Info!$D$2:$D$11,$F998,Firm_Info!$C$2:$C$11,"Treated"),1,0))</f>
        <v>1</v>
      </c>
      <c r="H998" s="14">
        <f t="shared" si="31"/>
        <v>0</v>
      </c>
      <c r="I998" s="14">
        <f>IF($F998="","",MOD(ROW()-2,624)-INDEX(Parallel_Trends!$F$5:$F$14,MATCH($A998,Parallel_Trends!$A$5:$A$14,0)))</f>
        <v>101</v>
      </c>
    </row>
    <row r="999" spans="1:9" x14ac:dyDescent="0.45">
      <c r="A999" t="s">
        <v>12</v>
      </c>
      <c r="B999" s="1">
        <f>Raw_Prices!H376</f>
        <v>45471</v>
      </c>
      <c r="C999" s="12">
        <f>Raw_Prices!L376</f>
        <v>193.25</v>
      </c>
      <c r="D999" s="13">
        <f t="shared" si="30"/>
        <v>-2.324993682082388E-2</v>
      </c>
      <c r="E999" s="14">
        <f>IF(_xlfn.XLOOKUP($A999,Firm_Info!$A$2:$A$12,Firm_Info!$C$2:$C$12)="Treated",1,IF(_xlfn.XLOOKUP($A999,Firm_Info!$A$2:$A$12,Firm_Info!$C$2:$C$12)="Control",0,""))</f>
        <v>0</v>
      </c>
      <c r="F999" s="14">
        <f>IFERROR(_xlfn.XLOOKUP($A999,Firm_Info!$A$2:$A$11,Firm_Info!$D$2:$D$11),"")</f>
        <v>1</v>
      </c>
      <c r="G999" s="14">
        <f>IF($F999="","",IF($B999&gt;=SUMIFS(Firm_Info!$F$2:$F$11,Firm_Info!$D$2:$D$11,$F999,Firm_Info!$C$2:$C$11,"Treated"),1,0))</f>
        <v>1</v>
      </c>
      <c r="H999" s="14">
        <f t="shared" si="31"/>
        <v>0</v>
      </c>
      <c r="I999" s="14">
        <f>IF($F999="","",MOD(ROW()-2,624)-INDEX(Parallel_Trends!$F$5:$F$14,MATCH($A999,Parallel_Trends!$A$5:$A$14,0)))</f>
        <v>102</v>
      </c>
    </row>
    <row r="1000" spans="1:9" x14ac:dyDescent="0.45">
      <c r="A1000" t="s">
        <v>12</v>
      </c>
      <c r="B1000" s="1">
        <f>Raw_Prices!H377</f>
        <v>45474</v>
      </c>
      <c r="C1000" s="12">
        <f>Raw_Prices!L377</f>
        <v>197.2</v>
      </c>
      <c r="D1000" s="13">
        <f t="shared" si="30"/>
        <v>2.0439844760672621E-2</v>
      </c>
      <c r="E1000" s="14">
        <f>IF(_xlfn.XLOOKUP($A1000,Firm_Info!$A$2:$A$12,Firm_Info!$C$2:$C$12)="Treated",1,IF(_xlfn.XLOOKUP($A1000,Firm_Info!$A$2:$A$12,Firm_Info!$C$2:$C$12)="Control",0,""))</f>
        <v>0</v>
      </c>
      <c r="F1000" s="14">
        <f>IFERROR(_xlfn.XLOOKUP($A1000,Firm_Info!$A$2:$A$11,Firm_Info!$D$2:$D$11),"")</f>
        <v>1</v>
      </c>
      <c r="G1000" s="14">
        <f>IF($F1000="","",IF($B1000&gt;=SUMIFS(Firm_Info!$F$2:$F$11,Firm_Info!$D$2:$D$11,$F1000,Firm_Info!$C$2:$C$11,"Treated"),1,0))</f>
        <v>1</v>
      </c>
      <c r="H1000" s="14">
        <f t="shared" si="31"/>
        <v>0</v>
      </c>
      <c r="I1000" s="14">
        <f>IF($F1000="","",MOD(ROW()-2,624)-INDEX(Parallel_Trends!$F$5:$F$14,MATCH($A1000,Parallel_Trends!$A$5:$A$14,0)))</f>
        <v>103</v>
      </c>
    </row>
    <row r="1001" spans="1:9" x14ac:dyDescent="0.45">
      <c r="A1001" t="s">
        <v>12</v>
      </c>
      <c r="B1001" s="1">
        <f>Raw_Prices!H378</f>
        <v>45475</v>
      </c>
      <c r="C1001" s="12">
        <f>Raw_Prices!L378</f>
        <v>200</v>
      </c>
      <c r="D1001" s="13">
        <f t="shared" si="30"/>
        <v>1.4198782961460488E-2</v>
      </c>
      <c r="E1001" s="14">
        <f>IF(_xlfn.XLOOKUP($A1001,Firm_Info!$A$2:$A$12,Firm_Info!$C$2:$C$12)="Treated",1,IF(_xlfn.XLOOKUP($A1001,Firm_Info!$A$2:$A$12,Firm_Info!$C$2:$C$12)="Control",0,""))</f>
        <v>0</v>
      </c>
      <c r="F1001" s="14">
        <f>IFERROR(_xlfn.XLOOKUP($A1001,Firm_Info!$A$2:$A$11,Firm_Info!$D$2:$D$11),"")</f>
        <v>1</v>
      </c>
      <c r="G1001" s="14">
        <f>IF($F1001="","",IF($B1001&gt;=SUMIFS(Firm_Info!$F$2:$F$11,Firm_Info!$D$2:$D$11,$F1001,Firm_Info!$C$2:$C$11,"Treated"),1,0))</f>
        <v>1</v>
      </c>
      <c r="H1001" s="14">
        <f t="shared" si="31"/>
        <v>0</v>
      </c>
      <c r="I1001" s="14">
        <f>IF($F1001="","",MOD(ROW()-2,624)-INDEX(Parallel_Trends!$F$5:$F$14,MATCH($A1001,Parallel_Trends!$A$5:$A$14,0)))</f>
        <v>104</v>
      </c>
    </row>
    <row r="1002" spans="1:9" x14ac:dyDescent="0.45">
      <c r="A1002" t="s">
        <v>12</v>
      </c>
      <c r="B1002" s="1">
        <f>Raw_Prices!H379</f>
        <v>45476</v>
      </c>
      <c r="C1002" s="12">
        <f>Raw_Prices!L379</f>
        <v>197.59</v>
      </c>
      <c r="D1002" s="13">
        <f t="shared" si="30"/>
        <v>-1.2050000000000005E-2</v>
      </c>
      <c r="E1002" s="14">
        <f>IF(_xlfn.XLOOKUP($A1002,Firm_Info!$A$2:$A$12,Firm_Info!$C$2:$C$12)="Treated",1,IF(_xlfn.XLOOKUP($A1002,Firm_Info!$A$2:$A$12,Firm_Info!$C$2:$C$12)="Control",0,""))</f>
        <v>0</v>
      </c>
      <c r="F1002" s="14">
        <f>IFERROR(_xlfn.XLOOKUP($A1002,Firm_Info!$A$2:$A$11,Firm_Info!$D$2:$D$11),"")</f>
        <v>1</v>
      </c>
      <c r="G1002" s="14">
        <f>IF($F1002="","",IF($B1002&gt;=SUMIFS(Firm_Info!$F$2:$F$11,Firm_Info!$D$2:$D$11,$F1002,Firm_Info!$C$2:$C$11,"Treated"),1,0))</f>
        <v>1</v>
      </c>
      <c r="H1002" s="14">
        <f t="shared" si="31"/>
        <v>0</v>
      </c>
      <c r="I1002" s="14">
        <f>IF($F1002="","",MOD(ROW()-2,624)-INDEX(Parallel_Trends!$F$5:$F$14,MATCH($A1002,Parallel_Trends!$A$5:$A$14,0)))</f>
        <v>105</v>
      </c>
    </row>
    <row r="1003" spans="1:9" x14ac:dyDescent="0.45">
      <c r="A1003" t="s">
        <v>12</v>
      </c>
      <c r="B1003" s="1">
        <f>Raw_Prices!H380</f>
        <v>45478</v>
      </c>
      <c r="C1003" s="12">
        <f>Raw_Prices!L380</f>
        <v>200</v>
      </c>
      <c r="D1003" s="13">
        <f t="shared" si="30"/>
        <v>1.2196973531049204E-2</v>
      </c>
      <c r="E1003" s="14">
        <f>IF(_xlfn.XLOOKUP($A1003,Firm_Info!$A$2:$A$12,Firm_Info!$C$2:$C$12)="Treated",1,IF(_xlfn.XLOOKUP($A1003,Firm_Info!$A$2:$A$12,Firm_Info!$C$2:$C$12)="Control",0,""))</f>
        <v>0</v>
      </c>
      <c r="F1003" s="14">
        <f>IFERROR(_xlfn.XLOOKUP($A1003,Firm_Info!$A$2:$A$11,Firm_Info!$D$2:$D$11),"")</f>
        <v>1</v>
      </c>
      <c r="G1003" s="14">
        <f>IF($F1003="","",IF($B1003&gt;=SUMIFS(Firm_Info!$F$2:$F$11,Firm_Info!$D$2:$D$11,$F1003,Firm_Info!$C$2:$C$11,"Treated"),1,0))</f>
        <v>1</v>
      </c>
      <c r="H1003" s="14">
        <f t="shared" si="31"/>
        <v>0</v>
      </c>
      <c r="I1003" s="14">
        <f>IF($F1003="","",MOD(ROW()-2,624)-INDEX(Parallel_Trends!$F$5:$F$14,MATCH($A1003,Parallel_Trends!$A$5:$A$14,0)))</f>
        <v>106</v>
      </c>
    </row>
    <row r="1004" spans="1:9" x14ac:dyDescent="0.45">
      <c r="A1004" t="s">
        <v>12</v>
      </c>
      <c r="B1004" s="1">
        <f>Raw_Prices!H381</f>
        <v>45481</v>
      </c>
      <c r="C1004" s="12">
        <f>Raw_Prices!L381</f>
        <v>199.29</v>
      </c>
      <c r="D1004" s="13">
        <f t="shared" si="30"/>
        <v>-3.5500000000000531E-3</v>
      </c>
      <c r="E1004" s="14">
        <f>IF(_xlfn.XLOOKUP($A1004,Firm_Info!$A$2:$A$12,Firm_Info!$C$2:$C$12)="Treated",1,IF(_xlfn.XLOOKUP($A1004,Firm_Info!$A$2:$A$12,Firm_Info!$C$2:$C$12)="Control",0,""))</f>
        <v>0</v>
      </c>
      <c r="F1004" s="14">
        <f>IFERROR(_xlfn.XLOOKUP($A1004,Firm_Info!$A$2:$A$11,Firm_Info!$D$2:$D$11),"")</f>
        <v>1</v>
      </c>
      <c r="G1004" s="14">
        <f>IF($F1004="","",IF($B1004&gt;=SUMIFS(Firm_Info!$F$2:$F$11,Firm_Info!$D$2:$D$11,$F1004,Firm_Info!$C$2:$C$11,"Treated"),1,0))</f>
        <v>1</v>
      </c>
      <c r="H1004" s="14">
        <f t="shared" si="31"/>
        <v>0</v>
      </c>
      <c r="I1004" s="14">
        <f>IF($F1004="","",MOD(ROW()-2,624)-INDEX(Parallel_Trends!$F$5:$F$14,MATCH($A1004,Parallel_Trends!$A$5:$A$14,0)))</f>
        <v>107</v>
      </c>
    </row>
    <row r="1005" spans="1:9" x14ac:dyDescent="0.45">
      <c r="A1005" t="s">
        <v>12</v>
      </c>
      <c r="B1005" s="1">
        <f>Raw_Prices!H382</f>
        <v>45482</v>
      </c>
      <c r="C1005" s="12">
        <f>Raw_Prices!L382</f>
        <v>199.34</v>
      </c>
      <c r="D1005" s="13">
        <f t="shared" si="30"/>
        <v>2.5089066184968978E-4</v>
      </c>
      <c r="E1005" s="14">
        <f>IF(_xlfn.XLOOKUP($A1005,Firm_Info!$A$2:$A$12,Firm_Info!$C$2:$C$12)="Treated",1,IF(_xlfn.XLOOKUP($A1005,Firm_Info!$A$2:$A$12,Firm_Info!$C$2:$C$12)="Control",0,""))</f>
        <v>0</v>
      </c>
      <c r="F1005" s="14">
        <f>IFERROR(_xlfn.XLOOKUP($A1005,Firm_Info!$A$2:$A$11,Firm_Info!$D$2:$D$11),"")</f>
        <v>1</v>
      </c>
      <c r="G1005" s="14">
        <f>IF($F1005="","",IF($B1005&gt;=SUMIFS(Firm_Info!$F$2:$F$11,Firm_Info!$D$2:$D$11,$F1005,Firm_Info!$C$2:$C$11,"Treated"),1,0))</f>
        <v>1</v>
      </c>
      <c r="H1005" s="14">
        <f t="shared" si="31"/>
        <v>0</v>
      </c>
      <c r="I1005" s="14">
        <f>IF($F1005="","",MOD(ROW()-2,624)-INDEX(Parallel_Trends!$F$5:$F$14,MATCH($A1005,Parallel_Trends!$A$5:$A$14,0)))</f>
        <v>108</v>
      </c>
    </row>
    <row r="1006" spans="1:9" x14ac:dyDescent="0.45">
      <c r="A1006" t="s">
        <v>12</v>
      </c>
      <c r="B1006" s="1">
        <f>Raw_Prices!H383</f>
        <v>45483</v>
      </c>
      <c r="C1006" s="12">
        <f>Raw_Prices!L383</f>
        <v>199.79</v>
      </c>
      <c r="D1006" s="13">
        <f t="shared" si="30"/>
        <v>2.2574495836258368E-3</v>
      </c>
      <c r="E1006" s="14">
        <f>IF(_xlfn.XLOOKUP($A1006,Firm_Info!$A$2:$A$12,Firm_Info!$C$2:$C$12)="Treated",1,IF(_xlfn.XLOOKUP($A1006,Firm_Info!$A$2:$A$12,Firm_Info!$C$2:$C$12)="Control",0,""))</f>
        <v>0</v>
      </c>
      <c r="F1006" s="14">
        <f>IFERROR(_xlfn.XLOOKUP($A1006,Firm_Info!$A$2:$A$11,Firm_Info!$D$2:$D$11),"")</f>
        <v>1</v>
      </c>
      <c r="G1006" s="14">
        <f>IF($F1006="","",IF($B1006&gt;=SUMIFS(Firm_Info!$F$2:$F$11,Firm_Info!$D$2:$D$11,$F1006,Firm_Info!$C$2:$C$11,"Treated"),1,0))</f>
        <v>1</v>
      </c>
      <c r="H1006" s="14">
        <f t="shared" si="31"/>
        <v>0</v>
      </c>
      <c r="I1006" s="14">
        <f>IF($F1006="","",MOD(ROW()-2,624)-INDEX(Parallel_Trends!$F$5:$F$14,MATCH($A1006,Parallel_Trends!$A$5:$A$14,0)))</f>
        <v>109</v>
      </c>
    </row>
    <row r="1007" spans="1:9" x14ac:dyDescent="0.45">
      <c r="A1007" t="s">
        <v>12</v>
      </c>
      <c r="B1007" s="1">
        <f>Raw_Prices!H384</f>
        <v>45484</v>
      </c>
      <c r="C1007" s="12">
        <f>Raw_Prices!L384</f>
        <v>195.05</v>
      </c>
      <c r="D1007" s="13">
        <f t="shared" si="30"/>
        <v>-2.372491115671449E-2</v>
      </c>
      <c r="E1007" s="14">
        <f>IF(_xlfn.XLOOKUP($A1007,Firm_Info!$A$2:$A$12,Firm_Info!$C$2:$C$12)="Treated",1,IF(_xlfn.XLOOKUP($A1007,Firm_Info!$A$2:$A$12,Firm_Info!$C$2:$C$12)="Control",0,""))</f>
        <v>0</v>
      </c>
      <c r="F1007" s="14">
        <f>IFERROR(_xlfn.XLOOKUP($A1007,Firm_Info!$A$2:$A$11,Firm_Info!$D$2:$D$11),"")</f>
        <v>1</v>
      </c>
      <c r="G1007" s="14">
        <f>IF($F1007="","",IF($B1007&gt;=SUMIFS(Firm_Info!$F$2:$F$11,Firm_Info!$D$2:$D$11,$F1007,Firm_Info!$C$2:$C$11,"Treated"),1,0))</f>
        <v>1</v>
      </c>
      <c r="H1007" s="14">
        <f t="shared" si="31"/>
        <v>0</v>
      </c>
      <c r="I1007" s="14">
        <f>IF($F1007="","",MOD(ROW()-2,624)-INDEX(Parallel_Trends!$F$5:$F$14,MATCH($A1007,Parallel_Trends!$A$5:$A$14,0)))</f>
        <v>110</v>
      </c>
    </row>
    <row r="1008" spans="1:9" x14ac:dyDescent="0.45">
      <c r="A1008" t="s">
        <v>12</v>
      </c>
      <c r="B1008" s="1">
        <f>Raw_Prices!H385</f>
        <v>45485</v>
      </c>
      <c r="C1008" s="12">
        <f>Raw_Prices!L385</f>
        <v>194.49</v>
      </c>
      <c r="D1008" s="13">
        <f t="shared" si="30"/>
        <v>-2.8710587028967227E-3</v>
      </c>
      <c r="E1008" s="14">
        <f>IF(_xlfn.XLOOKUP($A1008,Firm_Info!$A$2:$A$12,Firm_Info!$C$2:$C$12)="Treated",1,IF(_xlfn.XLOOKUP($A1008,Firm_Info!$A$2:$A$12,Firm_Info!$C$2:$C$12)="Control",0,""))</f>
        <v>0</v>
      </c>
      <c r="F1008" s="14">
        <f>IFERROR(_xlfn.XLOOKUP($A1008,Firm_Info!$A$2:$A$11,Firm_Info!$D$2:$D$11),"")</f>
        <v>1</v>
      </c>
      <c r="G1008" s="14">
        <f>IF($F1008="","",IF($B1008&gt;=SUMIFS(Firm_Info!$F$2:$F$11,Firm_Info!$D$2:$D$11,$F1008,Firm_Info!$C$2:$C$11,"Treated"),1,0))</f>
        <v>1</v>
      </c>
      <c r="H1008" s="14">
        <f t="shared" si="31"/>
        <v>0</v>
      </c>
      <c r="I1008" s="14">
        <f>IF($F1008="","",MOD(ROW()-2,624)-INDEX(Parallel_Trends!$F$5:$F$14,MATCH($A1008,Parallel_Trends!$A$5:$A$14,0)))</f>
        <v>111</v>
      </c>
    </row>
    <row r="1009" spans="1:9" x14ac:dyDescent="0.45">
      <c r="A1009" t="s">
        <v>12</v>
      </c>
      <c r="B1009" s="1">
        <f>Raw_Prices!H386</f>
        <v>45488</v>
      </c>
      <c r="C1009" s="12">
        <f>Raw_Prices!L386</f>
        <v>192.72</v>
      </c>
      <c r="D1009" s="13">
        <f t="shared" si="30"/>
        <v>-9.1007249730064022E-3</v>
      </c>
      <c r="E1009" s="14">
        <f>IF(_xlfn.XLOOKUP($A1009,Firm_Info!$A$2:$A$12,Firm_Info!$C$2:$C$12)="Treated",1,IF(_xlfn.XLOOKUP($A1009,Firm_Info!$A$2:$A$12,Firm_Info!$C$2:$C$12)="Control",0,""))</f>
        <v>0</v>
      </c>
      <c r="F1009" s="14">
        <f>IFERROR(_xlfn.XLOOKUP($A1009,Firm_Info!$A$2:$A$11,Firm_Info!$D$2:$D$11),"")</f>
        <v>1</v>
      </c>
      <c r="G1009" s="14">
        <f>IF($F1009="","",IF($B1009&gt;=SUMIFS(Firm_Info!$F$2:$F$11,Firm_Info!$D$2:$D$11,$F1009,Firm_Info!$C$2:$C$11,"Treated"),1,0))</f>
        <v>1</v>
      </c>
      <c r="H1009" s="14">
        <f t="shared" si="31"/>
        <v>0</v>
      </c>
      <c r="I1009" s="14">
        <f>IF($F1009="","",MOD(ROW()-2,624)-INDEX(Parallel_Trends!$F$5:$F$14,MATCH($A1009,Parallel_Trends!$A$5:$A$14,0)))</f>
        <v>112</v>
      </c>
    </row>
    <row r="1010" spans="1:9" x14ac:dyDescent="0.45">
      <c r="A1010" t="s">
        <v>12</v>
      </c>
      <c r="B1010" s="1">
        <f>Raw_Prices!H387</f>
        <v>45489</v>
      </c>
      <c r="C1010" s="12">
        <f>Raw_Prices!L387</f>
        <v>193.02</v>
      </c>
      <c r="D1010" s="13">
        <f t="shared" si="30"/>
        <v>1.5566625155667424E-3</v>
      </c>
      <c r="E1010" s="14">
        <f>IF(_xlfn.XLOOKUP($A1010,Firm_Info!$A$2:$A$12,Firm_Info!$C$2:$C$12)="Treated",1,IF(_xlfn.XLOOKUP($A1010,Firm_Info!$A$2:$A$12,Firm_Info!$C$2:$C$12)="Control",0,""))</f>
        <v>0</v>
      </c>
      <c r="F1010" s="14">
        <f>IFERROR(_xlfn.XLOOKUP($A1010,Firm_Info!$A$2:$A$11,Firm_Info!$D$2:$D$11),"")</f>
        <v>1</v>
      </c>
      <c r="G1010" s="14">
        <f>IF($F1010="","",IF($B1010&gt;=SUMIFS(Firm_Info!$F$2:$F$11,Firm_Info!$D$2:$D$11,$F1010,Firm_Info!$C$2:$C$11,"Treated"),1,0))</f>
        <v>1</v>
      </c>
      <c r="H1010" s="14">
        <f t="shared" si="31"/>
        <v>0</v>
      </c>
      <c r="I1010" s="14">
        <f>IF($F1010="","",MOD(ROW()-2,624)-INDEX(Parallel_Trends!$F$5:$F$14,MATCH($A1010,Parallel_Trends!$A$5:$A$14,0)))</f>
        <v>113</v>
      </c>
    </row>
    <row r="1011" spans="1:9" x14ac:dyDescent="0.45">
      <c r="A1011" t="s">
        <v>12</v>
      </c>
      <c r="B1011" s="1">
        <f>Raw_Prices!H388</f>
        <v>45490</v>
      </c>
      <c r="C1011" s="12">
        <f>Raw_Prices!L388</f>
        <v>187.93</v>
      </c>
      <c r="D1011" s="13">
        <f t="shared" si="30"/>
        <v>-2.6370324318723437E-2</v>
      </c>
      <c r="E1011" s="14">
        <f>IF(_xlfn.XLOOKUP($A1011,Firm_Info!$A$2:$A$12,Firm_Info!$C$2:$C$12)="Treated",1,IF(_xlfn.XLOOKUP($A1011,Firm_Info!$A$2:$A$12,Firm_Info!$C$2:$C$12)="Control",0,""))</f>
        <v>0</v>
      </c>
      <c r="F1011" s="14">
        <f>IFERROR(_xlfn.XLOOKUP($A1011,Firm_Info!$A$2:$A$11,Firm_Info!$D$2:$D$11),"")</f>
        <v>1</v>
      </c>
      <c r="G1011" s="14">
        <f>IF($F1011="","",IF($B1011&gt;=SUMIFS(Firm_Info!$F$2:$F$11,Firm_Info!$D$2:$D$11,$F1011,Firm_Info!$C$2:$C$11,"Treated"),1,0))</f>
        <v>1</v>
      </c>
      <c r="H1011" s="14">
        <f t="shared" si="31"/>
        <v>0</v>
      </c>
      <c r="I1011" s="14">
        <f>IF($F1011="","",MOD(ROW()-2,624)-INDEX(Parallel_Trends!$F$5:$F$14,MATCH($A1011,Parallel_Trends!$A$5:$A$14,0)))</f>
        <v>114</v>
      </c>
    </row>
    <row r="1012" spans="1:9" x14ac:dyDescent="0.45">
      <c r="A1012" t="s">
        <v>12</v>
      </c>
      <c r="B1012" s="1">
        <f>Raw_Prices!H389</f>
        <v>45491</v>
      </c>
      <c r="C1012" s="12">
        <f>Raw_Prices!L389</f>
        <v>183.75</v>
      </c>
      <c r="D1012" s="13">
        <f t="shared" ref="D1012:D1075" si="32">C1012/C1011-1</f>
        <v>-2.2242324269674874E-2</v>
      </c>
      <c r="E1012" s="14">
        <f>IF(_xlfn.XLOOKUP($A1012,Firm_Info!$A$2:$A$12,Firm_Info!$C$2:$C$12)="Treated",1,IF(_xlfn.XLOOKUP($A1012,Firm_Info!$A$2:$A$12,Firm_Info!$C$2:$C$12)="Control",0,""))</f>
        <v>0</v>
      </c>
      <c r="F1012" s="14">
        <f>IFERROR(_xlfn.XLOOKUP($A1012,Firm_Info!$A$2:$A$11,Firm_Info!$D$2:$D$11),"")</f>
        <v>1</v>
      </c>
      <c r="G1012" s="14">
        <f>IF($F1012="","",IF($B1012&gt;=SUMIFS(Firm_Info!$F$2:$F$11,Firm_Info!$D$2:$D$11,$F1012,Firm_Info!$C$2:$C$11,"Treated"),1,0))</f>
        <v>1</v>
      </c>
      <c r="H1012" s="14">
        <f t="shared" ref="H1012:H1075" si="33">IF($F1012="","",$E1012*$G1012)</f>
        <v>0</v>
      </c>
      <c r="I1012" s="14">
        <f>IF($F1012="","",MOD(ROW()-2,624)-INDEX(Parallel_Trends!$F$5:$F$14,MATCH($A1012,Parallel_Trends!$A$5:$A$14,0)))</f>
        <v>115</v>
      </c>
    </row>
    <row r="1013" spans="1:9" x14ac:dyDescent="0.45">
      <c r="A1013" t="s">
        <v>12</v>
      </c>
      <c r="B1013" s="1">
        <f>Raw_Prices!H390</f>
        <v>45492</v>
      </c>
      <c r="C1013" s="12">
        <f>Raw_Prices!L390</f>
        <v>183.13</v>
      </c>
      <c r="D1013" s="13">
        <f t="shared" si="32"/>
        <v>-3.3741496598639342E-3</v>
      </c>
      <c r="E1013" s="14">
        <f>IF(_xlfn.XLOOKUP($A1013,Firm_Info!$A$2:$A$12,Firm_Info!$C$2:$C$12)="Treated",1,IF(_xlfn.XLOOKUP($A1013,Firm_Info!$A$2:$A$12,Firm_Info!$C$2:$C$12)="Control",0,""))</f>
        <v>0</v>
      </c>
      <c r="F1013" s="14">
        <f>IFERROR(_xlfn.XLOOKUP($A1013,Firm_Info!$A$2:$A$11,Firm_Info!$D$2:$D$11),"")</f>
        <v>1</v>
      </c>
      <c r="G1013" s="14">
        <f>IF($F1013="","",IF($B1013&gt;=SUMIFS(Firm_Info!$F$2:$F$11,Firm_Info!$D$2:$D$11,$F1013,Firm_Info!$C$2:$C$11,"Treated"),1,0))</f>
        <v>1</v>
      </c>
      <c r="H1013" s="14">
        <f t="shared" si="33"/>
        <v>0</v>
      </c>
      <c r="I1013" s="14">
        <f>IF($F1013="","",MOD(ROW()-2,624)-INDEX(Parallel_Trends!$F$5:$F$14,MATCH($A1013,Parallel_Trends!$A$5:$A$14,0)))</f>
        <v>116</v>
      </c>
    </row>
    <row r="1014" spans="1:9" x14ac:dyDescent="0.45">
      <c r="A1014" t="s">
        <v>12</v>
      </c>
      <c r="B1014" s="1">
        <f>Raw_Prices!H391</f>
        <v>45495</v>
      </c>
      <c r="C1014" s="12">
        <f>Raw_Prices!L391</f>
        <v>182.55</v>
      </c>
      <c r="D1014" s="13">
        <f t="shared" si="32"/>
        <v>-3.1671490198218466E-3</v>
      </c>
      <c r="E1014" s="14">
        <f>IF(_xlfn.XLOOKUP($A1014,Firm_Info!$A$2:$A$12,Firm_Info!$C$2:$C$12)="Treated",1,IF(_xlfn.XLOOKUP($A1014,Firm_Info!$A$2:$A$12,Firm_Info!$C$2:$C$12)="Control",0,""))</f>
        <v>0</v>
      </c>
      <c r="F1014" s="14">
        <f>IFERROR(_xlfn.XLOOKUP($A1014,Firm_Info!$A$2:$A$11,Firm_Info!$D$2:$D$11),"")</f>
        <v>1</v>
      </c>
      <c r="G1014" s="14">
        <f>IF($F1014="","",IF($B1014&gt;=SUMIFS(Firm_Info!$F$2:$F$11,Firm_Info!$D$2:$D$11,$F1014,Firm_Info!$C$2:$C$11,"Treated"),1,0))</f>
        <v>1</v>
      </c>
      <c r="H1014" s="14">
        <f t="shared" si="33"/>
        <v>0</v>
      </c>
      <c r="I1014" s="14">
        <f>IF($F1014="","",MOD(ROW()-2,624)-INDEX(Parallel_Trends!$F$5:$F$14,MATCH($A1014,Parallel_Trends!$A$5:$A$14,0)))</f>
        <v>117</v>
      </c>
    </row>
    <row r="1015" spans="1:9" x14ac:dyDescent="0.45">
      <c r="A1015" t="s">
        <v>12</v>
      </c>
      <c r="B1015" s="1">
        <f>Raw_Prices!H392</f>
        <v>45496</v>
      </c>
      <c r="C1015" s="12">
        <f>Raw_Prices!L392</f>
        <v>186.41</v>
      </c>
      <c r="D1015" s="13">
        <f t="shared" si="32"/>
        <v>2.1144891810462862E-2</v>
      </c>
      <c r="E1015" s="14">
        <f>IF(_xlfn.XLOOKUP($A1015,Firm_Info!$A$2:$A$12,Firm_Info!$C$2:$C$12)="Treated",1,IF(_xlfn.XLOOKUP($A1015,Firm_Info!$A$2:$A$12,Firm_Info!$C$2:$C$12)="Control",0,""))</f>
        <v>0</v>
      </c>
      <c r="F1015" s="14">
        <f>IFERROR(_xlfn.XLOOKUP($A1015,Firm_Info!$A$2:$A$11,Firm_Info!$D$2:$D$11),"")</f>
        <v>1</v>
      </c>
      <c r="G1015" s="14">
        <f>IF($F1015="","",IF($B1015&gt;=SUMIFS(Firm_Info!$F$2:$F$11,Firm_Info!$D$2:$D$11,$F1015,Firm_Info!$C$2:$C$11,"Treated"),1,0))</f>
        <v>1</v>
      </c>
      <c r="H1015" s="14">
        <f t="shared" si="33"/>
        <v>0</v>
      </c>
      <c r="I1015" s="14">
        <f>IF($F1015="","",MOD(ROW()-2,624)-INDEX(Parallel_Trends!$F$5:$F$14,MATCH($A1015,Parallel_Trends!$A$5:$A$14,0)))</f>
        <v>118</v>
      </c>
    </row>
    <row r="1016" spans="1:9" x14ac:dyDescent="0.45">
      <c r="A1016" t="s">
        <v>12</v>
      </c>
      <c r="B1016" s="1">
        <f>Raw_Prices!H393</f>
        <v>45497</v>
      </c>
      <c r="C1016" s="12">
        <f>Raw_Prices!L393</f>
        <v>180.83</v>
      </c>
      <c r="D1016" s="13">
        <f t="shared" si="32"/>
        <v>-2.9934016415428255E-2</v>
      </c>
      <c r="E1016" s="14">
        <f>IF(_xlfn.XLOOKUP($A1016,Firm_Info!$A$2:$A$12,Firm_Info!$C$2:$C$12)="Treated",1,IF(_xlfn.XLOOKUP($A1016,Firm_Info!$A$2:$A$12,Firm_Info!$C$2:$C$12)="Control",0,""))</f>
        <v>0</v>
      </c>
      <c r="F1016" s="14">
        <f>IFERROR(_xlfn.XLOOKUP($A1016,Firm_Info!$A$2:$A$11,Firm_Info!$D$2:$D$11),"")</f>
        <v>1</v>
      </c>
      <c r="G1016" s="14">
        <f>IF($F1016="","",IF($B1016&gt;=SUMIFS(Firm_Info!$F$2:$F$11,Firm_Info!$D$2:$D$11,$F1016,Firm_Info!$C$2:$C$11,"Treated"),1,0))</f>
        <v>1</v>
      </c>
      <c r="H1016" s="14">
        <f t="shared" si="33"/>
        <v>0</v>
      </c>
      <c r="I1016" s="14">
        <f>IF($F1016="","",MOD(ROW()-2,624)-INDEX(Parallel_Trends!$F$5:$F$14,MATCH($A1016,Parallel_Trends!$A$5:$A$14,0)))</f>
        <v>119</v>
      </c>
    </row>
    <row r="1017" spans="1:9" x14ac:dyDescent="0.45">
      <c r="A1017" t="s">
        <v>12</v>
      </c>
      <c r="B1017" s="1">
        <f>Raw_Prices!H394</f>
        <v>45498</v>
      </c>
      <c r="C1017" s="12">
        <f>Raw_Prices!L394</f>
        <v>179.85</v>
      </c>
      <c r="D1017" s="13">
        <f t="shared" si="32"/>
        <v>-5.4194547364929679E-3</v>
      </c>
      <c r="E1017" s="14">
        <f>IF(_xlfn.XLOOKUP($A1017,Firm_Info!$A$2:$A$12,Firm_Info!$C$2:$C$12)="Treated",1,IF(_xlfn.XLOOKUP($A1017,Firm_Info!$A$2:$A$12,Firm_Info!$C$2:$C$12)="Control",0,""))</f>
        <v>0</v>
      </c>
      <c r="F1017" s="14">
        <f>IFERROR(_xlfn.XLOOKUP($A1017,Firm_Info!$A$2:$A$11,Firm_Info!$D$2:$D$11),"")</f>
        <v>1</v>
      </c>
      <c r="G1017" s="14">
        <f>IF($F1017="","",IF($B1017&gt;=SUMIFS(Firm_Info!$F$2:$F$11,Firm_Info!$D$2:$D$11,$F1017,Firm_Info!$C$2:$C$11,"Treated"),1,0))</f>
        <v>1</v>
      </c>
      <c r="H1017" s="14">
        <f t="shared" si="33"/>
        <v>0</v>
      </c>
      <c r="I1017" s="14">
        <f>IF($F1017="","",MOD(ROW()-2,624)-INDEX(Parallel_Trends!$F$5:$F$14,MATCH($A1017,Parallel_Trends!$A$5:$A$14,0)))</f>
        <v>120</v>
      </c>
    </row>
    <row r="1018" spans="1:9" x14ac:dyDescent="0.45">
      <c r="A1018" t="s">
        <v>12</v>
      </c>
      <c r="B1018" s="1">
        <f>Raw_Prices!H395</f>
        <v>45499</v>
      </c>
      <c r="C1018" s="12">
        <f>Raw_Prices!L395</f>
        <v>182.5</v>
      </c>
      <c r="D1018" s="13">
        <f t="shared" si="32"/>
        <v>1.4734500973033082E-2</v>
      </c>
      <c r="E1018" s="14">
        <f>IF(_xlfn.XLOOKUP($A1018,Firm_Info!$A$2:$A$12,Firm_Info!$C$2:$C$12)="Treated",1,IF(_xlfn.XLOOKUP($A1018,Firm_Info!$A$2:$A$12,Firm_Info!$C$2:$C$12)="Control",0,""))</f>
        <v>0</v>
      </c>
      <c r="F1018" s="14">
        <f>IFERROR(_xlfn.XLOOKUP($A1018,Firm_Info!$A$2:$A$11,Firm_Info!$D$2:$D$11),"")</f>
        <v>1</v>
      </c>
      <c r="G1018" s="14">
        <f>IF($F1018="","",IF($B1018&gt;=SUMIFS(Firm_Info!$F$2:$F$11,Firm_Info!$D$2:$D$11,$F1018,Firm_Info!$C$2:$C$11,"Treated"),1,0))</f>
        <v>1</v>
      </c>
      <c r="H1018" s="14">
        <f t="shared" si="33"/>
        <v>0</v>
      </c>
      <c r="I1018" s="14">
        <f>IF($F1018="","",MOD(ROW()-2,624)-INDEX(Parallel_Trends!$F$5:$F$14,MATCH($A1018,Parallel_Trends!$A$5:$A$14,0)))</f>
        <v>121</v>
      </c>
    </row>
    <row r="1019" spans="1:9" x14ac:dyDescent="0.45">
      <c r="A1019" t="s">
        <v>12</v>
      </c>
      <c r="B1019" s="1">
        <f>Raw_Prices!H396</f>
        <v>45502</v>
      </c>
      <c r="C1019" s="12">
        <f>Raw_Prices!L396</f>
        <v>183.2</v>
      </c>
      <c r="D1019" s="13">
        <f t="shared" si="32"/>
        <v>3.8356164383561708E-3</v>
      </c>
      <c r="E1019" s="14">
        <f>IF(_xlfn.XLOOKUP($A1019,Firm_Info!$A$2:$A$12,Firm_Info!$C$2:$C$12)="Treated",1,IF(_xlfn.XLOOKUP($A1019,Firm_Info!$A$2:$A$12,Firm_Info!$C$2:$C$12)="Control",0,""))</f>
        <v>0</v>
      </c>
      <c r="F1019" s="14">
        <f>IFERROR(_xlfn.XLOOKUP($A1019,Firm_Info!$A$2:$A$11,Firm_Info!$D$2:$D$11),"")</f>
        <v>1</v>
      </c>
      <c r="G1019" s="14">
        <f>IF($F1019="","",IF($B1019&gt;=SUMIFS(Firm_Info!$F$2:$F$11,Firm_Info!$D$2:$D$11,$F1019,Firm_Info!$C$2:$C$11,"Treated"),1,0))</f>
        <v>1</v>
      </c>
      <c r="H1019" s="14">
        <f t="shared" si="33"/>
        <v>0</v>
      </c>
      <c r="I1019" s="14">
        <f>IF($F1019="","",MOD(ROW()-2,624)-INDEX(Parallel_Trends!$F$5:$F$14,MATCH($A1019,Parallel_Trends!$A$5:$A$14,0)))</f>
        <v>122</v>
      </c>
    </row>
    <row r="1020" spans="1:9" x14ac:dyDescent="0.45">
      <c r="A1020" t="s">
        <v>12</v>
      </c>
      <c r="B1020" s="1">
        <f>Raw_Prices!H397</f>
        <v>45503</v>
      </c>
      <c r="C1020" s="12">
        <f>Raw_Prices!L397</f>
        <v>181.71</v>
      </c>
      <c r="D1020" s="13">
        <f t="shared" si="32"/>
        <v>-8.1331877729257096E-3</v>
      </c>
      <c r="E1020" s="14">
        <f>IF(_xlfn.XLOOKUP($A1020,Firm_Info!$A$2:$A$12,Firm_Info!$C$2:$C$12)="Treated",1,IF(_xlfn.XLOOKUP($A1020,Firm_Info!$A$2:$A$12,Firm_Info!$C$2:$C$12)="Control",0,""))</f>
        <v>0</v>
      </c>
      <c r="F1020" s="14">
        <f>IFERROR(_xlfn.XLOOKUP($A1020,Firm_Info!$A$2:$A$11,Firm_Info!$D$2:$D$11),"")</f>
        <v>1</v>
      </c>
      <c r="G1020" s="14">
        <f>IF($F1020="","",IF($B1020&gt;=SUMIFS(Firm_Info!$F$2:$F$11,Firm_Info!$D$2:$D$11,$F1020,Firm_Info!$C$2:$C$11,"Treated"),1,0))</f>
        <v>1</v>
      </c>
      <c r="H1020" s="14">
        <f t="shared" si="33"/>
        <v>0</v>
      </c>
      <c r="I1020" s="14">
        <f>IF($F1020="","",MOD(ROW()-2,624)-INDEX(Parallel_Trends!$F$5:$F$14,MATCH($A1020,Parallel_Trends!$A$5:$A$14,0)))</f>
        <v>123</v>
      </c>
    </row>
    <row r="1021" spans="1:9" x14ac:dyDescent="0.45">
      <c r="A1021" t="s">
        <v>12</v>
      </c>
      <c r="B1021" s="1">
        <f>Raw_Prices!H398</f>
        <v>45504</v>
      </c>
      <c r="C1021" s="12">
        <f>Raw_Prices!L398</f>
        <v>186.98</v>
      </c>
      <c r="D1021" s="13">
        <f t="shared" si="32"/>
        <v>2.9002256342523625E-2</v>
      </c>
      <c r="E1021" s="14">
        <f>IF(_xlfn.XLOOKUP($A1021,Firm_Info!$A$2:$A$12,Firm_Info!$C$2:$C$12)="Treated",1,IF(_xlfn.XLOOKUP($A1021,Firm_Info!$A$2:$A$12,Firm_Info!$C$2:$C$12)="Control",0,""))</f>
        <v>0</v>
      </c>
      <c r="F1021" s="14">
        <f>IFERROR(_xlfn.XLOOKUP($A1021,Firm_Info!$A$2:$A$11,Firm_Info!$D$2:$D$11),"")</f>
        <v>1</v>
      </c>
      <c r="G1021" s="14">
        <f>IF($F1021="","",IF($B1021&gt;=SUMIFS(Firm_Info!$F$2:$F$11,Firm_Info!$D$2:$D$11,$F1021,Firm_Info!$C$2:$C$11,"Treated"),1,0))</f>
        <v>1</v>
      </c>
      <c r="H1021" s="14">
        <f t="shared" si="33"/>
        <v>0</v>
      </c>
      <c r="I1021" s="14">
        <f>IF($F1021="","",MOD(ROW()-2,624)-INDEX(Parallel_Trends!$F$5:$F$14,MATCH($A1021,Parallel_Trends!$A$5:$A$14,0)))</f>
        <v>124</v>
      </c>
    </row>
    <row r="1022" spans="1:9" x14ac:dyDescent="0.45">
      <c r="A1022" t="s">
        <v>12</v>
      </c>
      <c r="B1022" s="1">
        <f>Raw_Prices!H399</f>
        <v>45505</v>
      </c>
      <c r="C1022" s="12">
        <f>Raw_Prices!L399</f>
        <v>184.07</v>
      </c>
      <c r="D1022" s="13">
        <f t="shared" si="32"/>
        <v>-1.5563161835490447E-2</v>
      </c>
      <c r="E1022" s="14">
        <f>IF(_xlfn.XLOOKUP($A1022,Firm_Info!$A$2:$A$12,Firm_Info!$C$2:$C$12)="Treated",1,IF(_xlfn.XLOOKUP($A1022,Firm_Info!$A$2:$A$12,Firm_Info!$C$2:$C$12)="Control",0,""))</f>
        <v>0</v>
      </c>
      <c r="F1022" s="14">
        <f>IFERROR(_xlfn.XLOOKUP($A1022,Firm_Info!$A$2:$A$11,Firm_Info!$D$2:$D$11),"")</f>
        <v>1</v>
      </c>
      <c r="G1022" s="14">
        <f>IF($F1022="","",IF($B1022&gt;=SUMIFS(Firm_Info!$F$2:$F$11,Firm_Info!$D$2:$D$11,$F1022,Firm_Info!$C$2:$C$11,"Treated"),1,0))</f>
        <v>1</v>
      </c>
      <c r="H1022" s="14">
        <f t="shared" si="33"/>
        <v>0</v>
      </c>
      <c r="I1022" s="14">
        <f>IF($F1022="","",MOD(ROW()-2,624)-INDEX(Parallel_Trends!$F$5:$F$14,MATCH($A1022,Parallel_Trends!$A$5:$A$14,0)))</f>
        <v>125</v>
      </c>
    </row>
    <row r="1023" spans="1:9" x14ac:dyDescent="0.45">
      <c r="A1023" t="s">
        <v>12</v>
      </c>
      <c r="B1023" s="1">
        <f>Raw_Prices!H400</f>
        <v>45506</v>
      </c>
      <c r="C1023" s="12">
        <f>Raw_Prices!L400</f>
        <v>167.9</v>
      </c>
      <c r="D1023" s="13">
        <f t="shared" si="32"/>
        <v>-8.7847014722659766E-2</v>
      </c>
      <c r="E1023" s="14">
        <f>IF(_xlfn.XLOOKUP($A1023,Firm_Info!$A$2:$A$12,Firm_Info!$C$2:$C$12)="Treated",1,IF(_xlfn.XLOOKUP($A1023,Firm_Info!$A$2:$A$12,Firm_Info!$C$2:$C$12)="Control",0,""))</f>
        <v>0</v>
      </c>
      <c r="F1023" s="14">
        <f>IFERROR(_xlfn.XLOOKUP($A1023,Firm_Info!$A$2:$A$11,Firm_Info!$D$2:$D$11),"")</f>
        <v>1</v>
      </c>
      <c r="G1023" s="14">
        <f>IF($F1023="","",IF($B1023&gt;=SUMIFS(Firm_Info!$F$2:$F$11,Firm_Info!$D$2:$D$11,$F1023,Firm_Info!$C$2:$C$11,"Treated"),1,0))</f>
        <v>1</v>
      </c>
      <c r="H1023" s="14">
        <f t="shared" si="33"/>
        <v>0</v>
      </c>
      <c r="I1023" s="14">
        <f>IF($F1023="","",MOD(ROW()-2,624)-INDEX(Parallel_Trends!$F$5:$F$14,MATCH($A1023,Parallel_Trends!$A$5:$A$14,0)))</f>
        <v>126</v>
      </c>
    </row>
    <row r="1024" spans="1:9" x14ac:dyDescent="0.45">
      <c r="A1024" t="s">
        <v>12</v>
      </c>
      <c r="B1024" s="1">
        <f>Raw_Prices!H401</f>
        <v>45509</v>
      </c>
      <c r="C1024" s="12">
        <f>Raw_Prices!L401</f>
        <v>161.02000000000001</v>
      </c>
      <c r="D1024" s="13">
        <f t="shared" si="32"/>
        <v>-4.0976771888028507E-2</v>
      </c>
      <c r="E1024" s="14">
        <f>IF(_xlfn.XLOOKUP($A1024,Firm_Info!$A$2:$A$12,Firm_Info!$C$2:$C$12)="Treated",1,IF(_xlfn.XLOOKUP($A1024,Firm_Info!$A$2:$A$12,Firm_Info!$C$2:$C$12)="Control",0,""))</f>
        <v>0</v>
      </c>
      <c r="F1024" s="14">
        <f>IFERROR(_xlfn.XLOOKUP($A1024,Firm_Info!$A$2:$A$11,Firm_Info!$D$2:$D$11),"")</f>
        <v>1</v>
      </c>
      <c r="G1024" s="14">
        <f>IF($F1024="","",IF($B1024&gt;=SUMIFS(Firm_Info!$F$2:$F$11,Firm_Info!$D$2:$D$11,$F1024,Firm_Info!$C$2:$C$11,"Treated"),1,0))</f>
        <v>1</v>
      </c>
      <c r="H1024" s="14">
        <f t="shared" si="33"/>
        <v>0</v>
      </c>
      <c r="I1024" s="14">
        <f>IF($F1024="","",MOD(ROW()-2,624)-INDEX(Parallel_Trends!$F$5:$F$14,MATCH($A1024,Parallel_Trends!$A$5:$A$14,0)))</f>
        <v>127</v>
      </c>
    </row>
    <row r="1025" spans="1:9" x14ac:dyDescent="0.45">
      <c r="A1025" t="s">
        <v>12</v>
      </c>
      <c r="B1025" s="1">
        <f>Raw_Prices!H402</f>
        <v>45510</v>
      </c>
      <c r="C1025" s="12">
        <f>Raw_Prices!L402</f>
        <v>161.93</v>
      </c>
      <c r="D1025" s="13">
        <f t="shared" si="32"/>
        <v>5.6514718668487784E-3</v>
      </c>
      <c r="E1025" s="14">
        <f>IF(_xlfn.XLOOKUP($A1025,Firm_Info!$A$2:$A$12,Firm_Info!$C$2:$C$12)="Treated",1,IF(_xlfn.XLOOKUP($A1025,Firm_Info!$A$2:$A$12,Firm_Info!$C$2:$C$12)="Control",0,""))</f>
        <v>0</v>
      </c>
      <c r="F1025" s="14">
        <f>IFERROR(_xlfn.XLOOKUP($A1025,Firm_Info!$A$2:$A$11,Firm_Info!$D$2:$D$11),"")</f>
        <v>1</v>
      </c>
      <c r="G1025" s="14">
        <f>IF($F1025="","",IF($B1025&gt;=SUMIFS(Firm_Info!$F$2:$F$11,Firm_Info!$D$2:$D$11,$F1025,Firm_Info!$C$2:$C$11,"Treated"),1,0))</f>
        <v>1</v>
      </c>
      <c r="H1025" s="14">
        <f t="shared" si="33"/>
        <v>0</v>
      </c>
      <c r="I1025" s="14">
        <f>IF($F1025="","",MOD(ROW()-2,624)-INDEX(Parallel_Trends!$F$5:$F$14,MATCH($A1025,Parallel_Trends!$A$5:$A$14,0)))</f>
        <v>128</v>
      </c>
    </row>
    <row r="1026" spans="1:9" x14ac:dyDescent="0.45">
      <c r="A1026" t="s">
        <v>12</v>
      </c>
      <c r="B1026" s="1">
        <f>Raw_Prices!H403</f>
        <v>45511</v>
      </c>
      <c r="C1026" s="12">
        <f>Raw_Prices!L403</f>
        <v>162.77000000000001</v>
      </c>
      <c r="D1026" s="13">
        <f t="shared" si="32"/>
        <v>5.1874266658433754E-3</v>
      </c>
      <c r="E1026" s="14">
        <f>IF(_xlfn.XLOOKUP($A1026,Firm_Info!$A$2:$A$12,Firm_Info!$C$2:$C$12)="Treated",1,IF(_xlfn.XLOOKUP($A1026,Firm_Info!$A$2:$A$12,Firm_Info!$C$2:$C$12)="Control",0,""))</f>
        <v>0</v>
      </c>
      <c r="F1026" s="14">
        <f>IFERROR(_xlfn.XLOOKUP($A1026,Firm_Info!$A$2:$A$11,Firm_Info!$D$2:$D$11),"")</f>
        <v>1</v>
      </c>
      <c r="G1026" s="14">
        <f>IF($F1026="","",IF($B1026&gt;=SUMIFS(Firm_Info!$F$2:$F$11,Firm_Info!$D$2:$D$11,$F1026,Firm_Info!$C$2:$C$11,"Treated"),1,0))</f>
        <v>1</v>
      </c>
      <c r="H1026" s="14">
        <f t="shared" si="33"/>
        <v>0</v>
      </c>
      <c r="I1026" s="14">
        <f>IF($F1026="","",MOD(ROW()-2,624)-INDEX(Parallel_Trends!$F$5:$F$14,MATCH($A1026,Parallel_Trends!$A$5:$A$14,0)))</f>
        <v>129</v>
      </c>
    </row>
    <row r="1027" spans="1:9" x14ac:dyDescent="0.45">
      <c r="A1027" t="s">
        <v>12</v>
      </c>
      <c r="B1027" s="1">
        <f>Raw_Prices!H404</f>
        <v>45512</v>
      </c>
      <c r="C1027" s="12">
        <f>Raw_Prices!L404</f>
        <v>165.8</v>
      </c>
      <c r="D1027" s="13">
        <f t="shared" si="32"/>
        <v>1.8615223935614766E-2</v>
      </c>
      <c r="E1027" s="14">
        <f>IF(_xlfn.XLOOKUP($A1027,Firm_Info!$A$2:$A$12,Firm_Info!$C$2:$C$12)="Treated",1,IF(_xlfn.XLOOKUP($A1027,Firm_Info!$A$2:$A$12,Firm_Info!$C$2:$C$12)="Control",0,""))</f>
        <v>0</v>
      </c>
      <c r="F1027" s="14">
        <f>IFERROR(_xlfn.XLOOKUP($A1027,Firm_Info!$A$2:$A$11,Firm_Info!$D$2:$D$11),"")</f>
        <v>1</v>
      </c>
      <c r="G1027" s="14">
        <f>IF($F1027="","",IF($B1027&gt;=SUMIFS(Firm_Info!$F$2:$F$11,Firm_Info!$D$2:$D$11,$F1027,Firm_Info!$C$2:$C$11,"Treated"),1,0))</f>
        <v>1</v>
      </c>
      <c r="H1027" s="14">
        <f t="shared" si="33"/>
        <v>0</v>
      </c>
      <c r="I1027" s="14">
        <f>IF($F1027="","",MOD(ROW()-2,624)-INDEX(Parallel_Trends!$F$5:$F$14,MATCH($A1027,Parallel_Trends!$A$5:$A$14,0)))</f>
        <v>130</v>
      </c>
    </row>
    <row r="1028" spans="1:9" x14ac:dyDescent="0.45">
      <c r="A1028" t="s">
        <v>12</v>
      </c>
      <c r="B1028" s="1">
        <f>Raw_Prices!H405</f>
        <v>45513</v>
      </c>
      <c r="C1028" s="12">
        <f>Raw_Prices!L405</f>
        <v>166.94</v>
      </c>
      <c r="D1028" s="13">
        <f t="shared" si="32"/>
        <v>6.8757539203858631E-3</v>
      </c>
      <c r="E1028" s="14">
        <f>IF(_xlfn.XLOOKUP($A1028,Firm_Info!$A$2:$A$12,Firm_Info!$C$2:$C$12)="Treated",1,IF(_xlfn.XLOOKUP($A1028,Firm_Info!$A$2:$A$12,Firm_Info!$C$2:$C$12)="Control",0,""))</f>
        <v>0</v>
      </c>
      <c r="F1028" s="14">
        <f>IFERROR(_xlfn.XLOOKUP($A1028,Firm_Info!$A$2:$A$11,Firm_Info!$D$2:$D$11),"")</f>
        <v>1</v>
      </c>
      <c r="G1028" s="14">
        <f>IF($F1028="","",IF($B1028&gt;=SUMIFS(Firm_Info!$F$2:$F$11,Firm_Info!$D$2:$D$11,$F1028,Firm_Info!$C$2:$C$11,"Treated"),1,0))</f>
        <v>1</v>
      </c>
      <c r="H1028" s="14">
        <f t="shared" si="33"/>
        <v>0</v>
      </c>
      <c r="I1028" s="14">
        <f>IF($F1028="","",MOD(ROW()-2,624)-INDEX(Parallel_Trends!$F$5:$F$14,MATCH($A1028,Parallel_Trends!$A$5:$A$14,0)))</f>
        <v>131</v>
      </c>
    </row>
    <row r="1029" spans="1:9" x14ac:dyDescent="0.45">
      <c r="A1029" t="s">
        <v>12</v>
      </c>
      <c r="B1029" s="1">
        <f>Raw_Prices!H406</f>
        <v>45516</v>
      </c>
      <c r="C1029" s="12">
        <f>Raw_Prices!L406</f>
        <v>166.8</v>
      </c>
      <c r="D1029" s="13">
        <f t="shared" si="32"/>
        <v>-8.3862465556483468E-4</v>
      </c>
      <c r="E1029" s="14">
        <f>IF(_xlfn.XLOOKUP($A1029,Firm_Info!$A$2:$A$12,Firm_Info!$C$2:$C$12)="Treated",1,IF(_xlfn.XLOOKUP($A1029,Firm_Info!$A$2:$A$12,Firm_Info!$C$2:$C$12)="Control",0,""))</f>
        <v>0</v>
      </c>
      <c r="F1029" s="14">
        <f>IFERROR(_xlfn.XLOOKUP($A1029,Firm_Info!$A$2:$A$11,Firm_Info!$D$2:$D$11),"")</f>
        <v>1</v>
      </c>
      <c r="G1029" s="14">
        <f>IF($F1029="","",IF($B1029&gt;=SUMIFS(Firm_Info!$F$2:$F$11,Firm_Info!$D$2:$D$11,$F1029,Firm_Info!$C$2:$C$11,"Treated"),1,0))</f>
        <v>1</v>
      </c>
      <c r="H1029" s="14">
        <f t="shared" si="33"/>
        <v>0</v>
      </c>
      <c r="I1029" s="14">
        <f>IF($F1029="","",MOD(ROW()-2,624)-INDEX(Parallel_Trends!$F$5:$F$14,MATCH($A1029,Parallel_Trends!$A$5:$A$14,0)))</f>
        <v>132</v>
      </c>
    </row>
    <row r="1030" spans="1:9" x14ac:dyDescent="0.45">
      <c r="A1030" t="s">
        <v>12</v>
      </c>
      <c r="B1030" s="1">
        <f>Raw_Prices!H407</f>
        <v>45517</v>
      </c>
      <c r="C1030" s="12">
        <f>Raw_Prices!L407</f>
        <v>170.23</v>
      </c>
      <c r="D1030" s="13">
        <f t="shared" si="32"/>
        <v>2.0563549160671268E-2</v>
      </c>
      <c r="E1030" s="14">
        <f>IF(_xlfn.XLOOKUP($A1030,Firm_Info!$A$2:$A$12,Firm_Info!$C$2:$C$12)="Treated",1,IF(_xlfn.XLOOKUP($A1030,Firm_Info!$A$2:$A$12,Firm_Info!$C$2:$C$12)="Control",0,""))</f>
        <v>0</v>
      </c>
      <c r="F1030" s="14">
        <f>IFERROR(_xlfn.XLOOKUP($A1030,Firm_Info!$A$2:$A$11,Firm_Info!$D$2:$D$11),"")</f>
        <v>1</v>
      </c>
      <c r="G1030" s="14">
        <f>IF($F1030="","",IF($B1030&gt;=SUMIFS(Firm_Info!$F$2:$F$11,Firm_Info!$D$2:$D$11,$F1030,Firm_Info!$C$2:$C$11,"Treated"),1,0))</f>
        <v>1</v>
      </c>
      <c r="H1030" s="14">
        <f t="shared" si="33"/>
        <v>0</v>
      </c>
      <c r="I1030" s="14">
        <f>IF($F1030="","",MOD(ROW()-2,624)-INDEX(Parallel_Trends!$F$5:$F$14,MATCH($A1030,Parallel_Trends!$A$5:$A$14,0)))</f>
        <v>133</v>
      </c>
    </row>
    <row r="1031" spans="1:9" x14ac:dyDescent="0.45">
      <c r="A1031" t="s">
        <v>12</v>
      </c>
      <c r="B1031" s="1">
        <f>Raw_Prices!H408</f>
        <v>45518</v>
      </c>
      <c r="C1031" s="12">
        <f>Raw_Prices!L408</f>
        <v>170.1</v>
      </c>
      <c r="D1031" s="13">
        <f t="shared" si="32"/>
        <v>-7.6367267814125839E-4</v>
      </c>
      <c r="E1031" s="14">
        <f>IF(_xlfn.XLOOKUP($A1031,Firm_Info!$A$2:$A$12,Firm_Info!$C$2:$C$12)="Treated",1,IF(_xlfn.XLOOKUP($A1031,Firm_Info!$A$2:$A$12,Firm_Info!$C$2:$C$12)="Control",0,""))</f>
        <v>0</v>
      </c>
      <c r="F1031" s="14">
        <f>IFERROR(_xlfn.XLOOKUP($A1031,Firm_Info!$A$2:$A$11,Firm_Info!$D$2:$D$11),"")</f>
        <v>1</v>
      </c>
      <c r="G1031" s="14">
        <f>IF($F1031="","",IF($B1031&gt;=SUMIFS(Firm_Info!$F$2:$F$11,Firm_Info!$D$2:$D$11,$F1031,Firm_Info!$C$2:$C$11,"Treated"),1,0))</f>
        <v>1</v>
      </c>
      <c r="H1031" s="14">
        <f t="shared" si="33"/>
        <v>0</v>
      </c>
      <c r="I1031" s="14">
        <f>IF($F1031="","",MOD(ROW()-2,624)-INDEX(Parallel_Trends!$F$5:$F$14,MATCH($A1031,Parallel_Trends!$A$5:$A$14,0)))</f>
        <v>134</v>
      </c>
    </row>
    <row r="1032" spans="1:9" x14ac:dyDescent="0.45">
      <c r="A1032" t="s">
        <v>12</v>
      </c>
      <c r="B1032" s="1">
        <f>Raw_Prices!H409</f>
        <v>45519</v>
      </c>
      <c r="C1032" s="12">
        <f>Raw_Prices!L409</f>
        <v>177.59</v>
      </c>
      <c r="D1032" s="13">
        <f t="shared" si="32"/>
        <v>4.4032921810699621E-2</v>
      </c>
      <c r="E1032" s="14">
        <f>IF(_xlfn.XLOOKUP($A1032,Firm_Info!$A$2:$A$12,Firm_Info!$C$2:$C$12)="Treated",1,IF(_xlfn.XLOOKUP($A1032,Firm_Info!$A$2:$A$12,Firm_Info!$C$2:$C$12)="Control",0,""))</f>
        <v>0</v>
      </c>
      <c r="F1032" s="14">
        <f>IFERROR(_xlfn.XLOOKUP($A1032,Firm_Info!$A$2:$A$11,Firm_Info!$D$2:$D$11),"")</f>
        <v>1</v>
      </c>
      <c r="G1032" s="14">
        <f>IF($F1032="","",IF($B1032&gt;=SUMIFS(Firm_Info!$F$2:$F$11,Firm_Info!$D$2:$D$11,$F1032,Firm_Info!$C$2:$C$11,"Treated"),1,0))</f>
        <v>1</v>
      </c>
      <c r="H1032" s="14">
        <f t="shared" si="33"/>
        <v>0</v>
      </c>
      <c r="I1032" s="14">
        <f>IF($F1032="","",MOD(ROW()-2,624)-INDEX(Parallel_Trends!$F$5:$F$14,MATCH($A1032,Parallel_Trends!$A$5:$A$14,0)))</f>
        <v>135</v>
      </c>
    </row>
    <row r="1033" spans="1:9" x14ac:dyDescent="0.45">
      <c r="A1033" t="s">
        <v>12</v>
      </c>
      <c r="B1033" s="1">
        <f>Raw_Prices!H410</f>
        <v>45520</v>
      </c>
      <c r="C1033" s="12">
        <f>Raw_Prices!L410</f>
        <v>177.06</v>
      </c>
      <c r="D1033" s="13">
        <f t="shared" si="32"/>
        <v>-2.9844022749028198E-3</v>
      </c>
      <c r="E1033" s="14">
        <f>IF(_xlfn.XLOOKUP($A1033,Firm_Info!$A$2:$A$12,Firm_Info!$C$2:$C$12)="Treated",1,IF(_xlfn.XLOOKUP($A1033,Firm_Info!$A$2:$A$12,Firm_Info!$C$2:$C$12)="Control",0,""))</f>
        <v>0</v>
      </c>
      <c r="F1033" s="14">
        <f>IFERROR(_xlfn.XLOOKUP($A1033,Firm_Info!$A$2:$A$11,Firm_Info!$D$2:$D$11),"")</f>
        <v>1</v>
      </c>
      <c r="G1033" s="14">
        <f>IF($F1033="","",IF($B1033&gt;=SUMIFS(Firm_Info!$F$2:$F$11,Firm_Info!$D$2:$D$11,$F1033,Firm_Info!$C$2:$C$11,"Treated"),1,0))</f>
        <v>1</v>
      </c>
      <c r="H1033" s="14">
        <f t="shared" si="33"/>
        <v>0</v>
      </c>
      <c r="I1033" s="14">
        <f>IF($F1033="","",MOD(ROW()-2,624)-INDEX(Parallel_Trends!$F$5:$F$14,MATCH($A1033,Parallel_Trends!$A$5:$A$14,0)))</f>
        <v>136</v>
      </c>
    </row>
    <row r="1034" spans="1:9" x14ac:dyDescent="0.45">
      <c r="A1034" t="s">
        <v>12</v>
      </c>
      <c r="B1034" s="1">
        <f>Raw_Prices!H411</f>
        <v>45523</v>
      </c>
      <c r="C1034" s="12">
        <f>Raw_Prices!L411</f>
        <v>178.22</v>
      </c>
      <c r="D1034" s="13">
        <f t="shared" si="32"/>
        <v>6.5514514853721728E-3</v>
      </c>
      <c r="E1034" s="14">
        <f>IF(_xlfn.XLOOKUP($A1034,Firm_Info!$A$2:$A$12,Firm_Info!$C$2:$C$12)="Treated",1,IF(_xlfn.XLOOKUP($A1034,Firm_Info!$A$2:$A$12,Firm_Info!$C$2:$C$12)="Control",0,""))</f>
        <v>0</v>
      </c>
      <c r="F1034" s="14">
        <f>IFERROR(_xlfn.XLOOKUP($A1034,Firm_Info!$A$2:$A$11,Firm_Info!$D$2:$D$11),"")</f>
        <v>1</v>
      </c>
      <c r="G1034" s="14">
        <f>IF($F1034="","",IF($B1034&gt;=SUMIFS(Firm_Info!$F$2:$F$11,Firm_Info!$D$2:$D$11,$F1034,Firm_Info!$C$2:$C$11,"Treated"),1,0))</f>
        <v>1</v>
      </c>
      <c r="H1034" s="14">
        <f t="shared" si="33"/>
        <v>0</v>
      </c>
      <c r="I1034" s="14">
        <f>IF($F1034="","",MOD(ROW()-2,624)-INDEX(Parallel_Trends!$F$5:$F$14,MATCH($A1034,Parallel_Trends!$A$5:$A$14,0)))</f>
        <v>137</v>
      </c>
    </row>
    <row r="1035" spans="1:9" x14ac:dyDescent="0.45">
      <c r="A1035" t="s">
        <v>12</v>
      </c>
      <c r="B1035" s="1">
        <f>Raw_Prices!H412</f>
        <v>45524</v>
      </c>
      <c r="C1035" s="12">
        <f>Raw_Prices!L412</f>
        <v>178.88</v>
      </c>
      <c r="D1035" s="13">
        <f t="shared" si="32"/>
        <v>3.7032880709235716E-3</v>
      </c>
      <c r="E1035" s="14">
        <f>IF(_xlfn.XLOOKUP($A1035,Firm_Info!$A$2:$A$12,Firm_Info!$C$2:$C$12)="Treated",1,IF(_xlfn.XLOOKUP($A1035,Firm_Info!$A$2:$A$12,Firm_Info!$C$2:$C$12)="Control",0,""))</f>
        <v>0</v>
      </c>
      <c r="F1035" s="14">
        <f>IFERROR(_xlfn.XLOOKUP($A1035,Firm_Info!$A$2:$A$11,Firm_Info!$D$2:$D$11),"")</f>
        <v>1</v>
      </c>
      <c r="G1035" s="14">
        <f>IF($F1035="","",IF($B1035&gt;=SUMIFS(Firm_Info!$F$2:$F$11,Firm_Info!$D$2:$D$11,$F1035,Firm_Info!$C$2:$C$11,"Treated"),1,0))</f>
        <v>1</v>
      </c>
      <c r="H1035" s="14">
        <f t="shared" si="33"/>
        <v>0</v>
      </c>
      <c r="I1035" s="14">
        <f>IF($F1035="","",MOD(ROW()-2,624)-INDEX(Parallel_Trends!$F$5:$F$14,MATCH($A1035,Parallel_Trends!$A$5:$A$14,0)))</f>
        <v>138</v>
      </c>
    </row>
    <row r="1036" spans="1:9" x14ac:dyDescent="0.45">
      <c r="A1036" t="s">
        <v>12</v>
      </c>
      <c r="B1036" s="1">
        <f>Raw_Prices!H413</f>
        <v>45525</v>
      </c>
      <c r="C1036" s="12">
        <f>Raw_Prices!L413</f>
        <v>180.11</v>
      </c>
      <c r="D1036" s="13">
        <f t="shared" si="32"/>
        <v>6.8761180679786094E-3</v>
      </c>
      <c r="E1036" s="14">
        <f>IF(_xlfn.XLOOKUP($A1036,Firm_Info!$A$2:$A$12,Firm_Info!$C$2:$C$12)="Treated",1,IF(_xlfn.XLOOKUP($A1036,Firm_Info!$A$2:$A$12,Firm_Info!$C$2:$C$12)="Control",0,""))</f>
        <v>0</v>
      </c>
      <c r="F1036" s="14">
        <f>IFERROR(_xlfn.XLOOKUP($A1036,Firm_Info!$A$2:$A$11,Firm_Info!$D$2:$D$11),"")</f>
        <v>1</v>
      </c>
      <c r="G1036" s="14">
        <f>IF($F1036="","",IF($B1036&gt;=SUMIFS(Firm_Info!$F$2:$F$11,Firm_Info!$D$2:$D$11,$F1036,Firm_Info!$C$2:$C$11,"Treated"),1,0))</f>
        <v>1</v>
      </c>
      <c r="H1036" s="14">
        <f t="shared" si="33"/>
        <v>0</v>
      </c>
      <c r="I1036" s="14">
        <f>IF($F1036="","",MOD(ROW()-2,624)-INDEX(Parallel_Trends!$F$5:$F$14,MATCH($A1036,Parallel_Trends!$A$5:$A$14,0)))</f>
        <v>139</v>
      </c>
    </row>
    <row r="1037" spans="1:9" x14ac:dyDescent="0.45">
      <c r="A1037" t="s">
        <v>12</v>
      </c>
      <c r="B1037" s="1">
        <f>Raw_Prices!H414</f>
        <v>45526</v>
      </c>
      <c r="C1037" s="12">
        <f>Raw_Prices!L414</f>
        <v>176.13</v>
      </c>
      <c r="D1037" s="13">
        <f t="shared" si="32"/>
        <v>-2.2097607017933618E-2</v>
      </c>
      <c r="E1037" s="14">
        <f>IF(_xlfn.XLOOKUP($A1037,Firm_Info!$A$2:$A$12,Firm_Info!$C$2:$C$12)="Treated",1,IF(_xlfn.XLOOKUP($A1037,Firm_Info!$A$2:$A$12,Firm_Info!$C$2:$C$12)="Control",0,""))</f>
        <v>0</v>
      </c>
      <c r="F1037" s="14">
        <f>IFERROR(_xlfn.XLOOKUP($A1037,Firm_Info!$A$2:$A$11,Firm_Info!$D$2:$D$11),"")</f>
        <v>1</v>
      </c>
      <c r="G1037" s="14">
        <f>IF($F1037="","",IF($B1037&gt;=SUMIFS(Firm_Info!$F$2:$F$11,Firm_Info!$D$2:$D$11,$F1037,Firm_Info!$C$2:$C$11,"Treated"),1,0))</f>
        <v>1</v>
      </c>
      <c r="H1037" s="14">
        <f t="shared" si="33"/>
        <v>0</v>
      </c>
      <c r="I1037" s="14">
        <f>IF($F1037="","",MOD(ROW()-2,624)-INDEX(Parallel_Trends!$F$5:$F$14,MATCH($A1037,Parallel_Trends!$A$5:$A$14,0)))</f>
        <v>140</v>
      </c>
    </row>
    <row r="1038" spans="1:9" x14ac:dyDescent="0.45">
      <c r="A1038" t="s">
        <v>12</v>
      </c>
      <c r="B1038" s="1">
        <f>Raw_Prices!H415</f>
        <v>45527</v>
      </c>
      <c r="C1038" s="12">
        <f>Raw_Prices!L415</f>
        <v>177.04</v>
      </c>
      <c r="D1038" s="13">
        <f t="shared" si="32"/>
        <v>5.1666382785442444E-3</v>
      </c>
      <c r="E1038" s="14">
        <f>IF(_xlfn.XLOOKUP($A1038,Firm_Info!$A$2:$A$12,Firm_Info!$C$2:$C$12)="Treated",1,IF(_xlfn.XLOOKUP($A1038,Firm_Info!$A$2:$A$12,Firm_Info!$C$2:$C$12)="Control",0,""))</f>
        <v>0</v>
      </c>
      <c r="F1038" s="14">
        <f>IFERROR(_xlfn.XLOOKUP($A1038,Firm_Info!$A$2:$A$11,Firm_Info!$D$2:$D$11),"")</f>
        <v>1</v>
      </c>
      <c r="G1038" s="14">
        <f>IF($F1038="","",IF($B1038&gt;=SUMIFS(Firm_Info!$F$2:$F$11,Firm_Info!$D$2:$D$11,$F1038,Firm_Info!$C$2:$C$11,"Treated"),1,0))</f>
        <v>1</v>
      </c>
      <c r="H1038" s="14">
        <f t="shared" si="33"/>
        <v>0</v>
      </c>
      <c r="I1038" s="14">
        <f>IF($F1038="","",MOD(ROW()-2,624)-INDEX(Parallel_Trends!$F$5:$F$14,MATCH($A1038,Parallel_Trends!$A$5:$A$14,0)))</f>
        <v>141</v>
      </c>
    </row>
    <row r="1039" spans="1:9" x14ac:dyDescent="0.45">
      <c r="A1039" t="s">
        <v>12</v>
      </c>
      <c r="B1039" s="1">
        <f>Raw_Prices!H416</f>
        <v>45530</v>
      </c>
      <c r="C1039" s="12">
        <f>Raw_Prices!L416</f>
        <v>175.5</v>
      </c>
      <c r="D1039" s="13">
        <f t="shared" si="32"/>
        <v>-8.6985991866244117E-3</v>
      </c>
      <c r="E1039" s="14">
        <f>IF(_xlfn.XLOOKUP($A1039,Firm_Info!$A$2:$A$12,Firm_Info!$C$2:$C$12)="Treated",1,IF(_xlfn.XLOOKUP($A1039,Firm_Info!$A$2:$A$12,Firm_Info!$C$2:$C$12)="Control",0,""))</f>
        <v>0</v>
      </c>
      <c r="F1039" s="14">
        <f>IFERROR(_xlfn.XLOOKUP($A1039,Firm_Info!$A$2:$A$11,Firm_Info!$D$2:$D$11),"")</f>
        <v>1</v>
      </c>
      <c r="G1039" s="14">
        <f>IF($F1039="","",IF($B1039&gt;=SUMIFS(Firm_Info!$F$2:$F$11,Firm_Info!$D$2:$D$11,$F1039,Firm_Info!$C$2:$C$11,"Treated"),1,0))</f>
        <v>1</v>
      </c>
      <c r="H1039" s="14">
        <f t="shared" si="33"/>
        <v>0</v>
      </c>
      <c r="I1039" s="14">
        <f>IF($F1039="","",MOD(ROW()-2,624)-INDEX(Parallel_Trends!$F$5:$F$14,MATCH($A1039,Parallel_Trends!$A$5:$A$14,0)))</f>
        <v>142</v>
      </c>
    </row>
    <row r="1040" spans="1:9" x14ac:dyDescent="0.45">
      <c r="A1040" t="s">
        <v>12</v>
      </c>
      <c r="B1040" s="1">
        <f>Raw_Prices!H417</f>
        <v>45531</v>
      </c>
      <c r="C1040" s="12">
        <f>Raw_Prices!L417</f>
        <v>173.12</v>
      </c>
      <c r="D1040" s="13">
        <f t="shared" si="32"/>
        <v>-1.3561253561253483E-2</v>
      </c>
      <c r="E1040" s="14">
        <f>IF(_xlfn.XLOOKUP($A1040,Firm_Info!$A$2:$A$12,Firm_Info!$C$2:$C$12)="Treated",1,IF(_xlfn.XLOOKUP($A1040,Firm_Info!$A$2:$A$12,Firm_Info!$C$2:$C$12)="Control",0,""))</f>
        <v>0</v>
      </c>
      <c r="F1040" s="14">
        <f>IFERROR(_xlfn.XLOOKUP($A1040,Firm_Info!$A$2:$A$11,Firm_Info!$D$2:$D$11),"")</f>
        <v>1</v>
      </c>
      <c r="G1040" s="14">
        <f>IF($F1040="","",IF($B1040&gt;=SUMIFS(Firm_Info!$F$2:$F$11,Firm_Info!$D$2:$D$11,$F1040,Firm_Info!$C$2:$C$11,"Treated"),1,0))</f>
        <v>1</v>
      </c>
      <c r="H1040" s="14">
        <f t="shared" si="33"/>
        <v>0</v>
      </c>
      <c r="I1040" s="14">
        <f>IF($F1040="","",MOD(ROW()-2,624)-INDEX(Parallel_Trends!$F$5:$F$14,MATCH($A1040,Parallel_Trends!$A$5:$A$14,0)))</f>
        <v>143</v>
      </c>
    </row>
    <row r="1041" spans="1:9" x14ac:dyDescent="0.45">
      <c r="A1041" t="s">
        <v>12</v>
      </c>
      <c r="B1041" s="1">
        <f>Raw_Prices!H418</f>
        <v>45532</v>
      </c>
      <c r="C1041" s="12">
        <f>Raw_Prices!L418</f>
        <v>170.8</v>
      </c>
      <c r="D1041" s="13">
        <f t="shared" si="32"/>
        <v>-1.3401109057301297E-2</v>
      </c>
      <c r="E1041" s="14">
        <f>IF(_xlfn.XLOOKUP($A1041,Firm_Info!$A$2:$A$12,Firm_Info!$C$2:$C$12)="Treated",1,IF(_xlfn.XLOOKUP($A1041,Firm_Info!$A$2:$A$12,Firm_Info!$C$2:$C$12)="Control",0,""))</f>
        <v>0</v>
      </c>
      <c r="F1041" s="14">
        <f>IFERROR(_xlfn.XLOOKUP($A1041,Firm_Info!$A$2:$A$11,Firm_Info!$D$2:$D$11),"")</f>
        <v>1</v>
      </c>
      <c r="G1041" s="14">
        <f>IF($F1041="","",IF($B1041&gt;=SUMIFS(Firm_Info!$F$2:$F$11,Firm_Info!$D$2:$D$11,$F1041,Firm_Info!$C$2:$C$11,"Treated"),1,0))</f>
        <v>1</v>
      </c>
      <c r="H1041" s="14">
        <f t="shared" si="33"/>
        <v>0</v>
      </c>
      <c r="I1041" s="14">
        <f>IF($F1041="","",MOD(ROW()-2,624)-INDEX(Parallel_Trends!$F$5:$F$14,MATCH($A1041,Parallel_Trends!$A$5:$A$14,0)))</f>
        <v>144</v>
      </c>
    </row>
    <row r="1042" spans="1:9" x14ac:dyDescent="0.45">
      <c r="A1042" t="s">
        <v>12</v>
      </c>
      <c r="B1042" s="1">
        <f>Raw_Prices!H419</f>
        <v>45533</v>
      </c>
      <c r="C1042" s="12">
        <f>Raw_Prices!L419</f>
        <v>172.12</v>
      </c>
      <c r="D1042" s="13">
        <f t="shared" si="32"/>
        <v>7.7283372365339886E-3</v>
      </c>
      <c r="E1042" s="14">
        <f>IF(_xlfn.XLOOKUP($A1042,Firm_Info!$A$2:$A$12,Firm_Info!$C$2:$C$12)="Treated",1,IF(_xlfn.XLOOKUP($A1042,Firm_Info!$A$2:$A$12,Firm_Info!$C$2:$C$12)="Control",0,""))</f>
        <v>0</v>
      </c>
      <c r="F1042" s="14">
        <f>IFERROR(_xlfn.XLOOKUP($A1042,Firm_Info!$A$2:$A$11,Firm_Info!$D$2:$D$11),"")</f>
        <v>1</v>
      </c>
      <c r="G1042" s="14">
        <f>IF($F1042="","",IF($B1042&gt;=SUMIFS(Firm_Info!$F$2:$F$11,Firm_Info!$D$2:$D$11,$F1042,Firm_Info!$C$2:$C$11,"Treated"),1,0))</f>
        <v>1</v>
      </c>
      <c r="H1042" s="14">
        <f t="shared" si="33"/>
        <v>0</v>
      </c>
      <c r="I1042" s="14">
        <f>IF($F1042="","",MOD(ROW()-2,624)-INDEX(Parallel_Trends!$F$5:$F$14,MATCH($A1042,Parallel_Trends!$A$5:$A$14,0)))</f>
        <v>145</v>
      </c>
    </row>
    <row r="1043" spans="1:9" x14ac:dyDescent="0.45">
      <c r="A1043" t="s">
        <v>12</v>
      </c>
      <c r="B1043" s="1">
        <f>Raw_Prices!H420</f>
        <v>45534</v>
      </c>
      <c r="C1043" s="12">
        <f>Raw_Prices!L420</f>
        <v>178.5</v>
      </c>
      <c r="D1043" s="13">
        <f t="shared" si="32"/>
        <v>3.7067162444806012E-2</v>
      </c>
      <c r="E1043" s="14">
        <f>IF(_xlfn.XLOOKUP($A1043,Firm_Info!$A$2:$A$12,Firm_Info!$C$2:$C$12)="Treated",1,IF(_xlfn.XLOOKUP($A1043,Firm_Info!$A$2:$A$12,Firm_Info!$C$2:$C$12)="Control",0,""))</f>
        <v>0</v>
      </c>
      <c r="F1043" s="14">
        <f>IFERROR(_xlfn.XLOOKUP($A1043,Firm_Info!$A$2:$A$11,Firm_Info!$D$2:$D$11),"")</f>
        <v>1</v>
      </c>
      <c r="G1043" s="14">
        <f>IF($F1043="","",IF($B1043&gt;=SUMIFS(Firm_Info!$F$2:$F$11,Firm_Info!$D$2:$D$11,$F1043,Firm_Info!$C$2:$C$11,"Treated"),1,0))</f>
        <v>1</v>
      </c>
      <c r="H1043" s="14">
        <f t="shared" si="33"/>
        <v>0</v>
      </c>
      <c r="I1043" s="14">
        <f>IF($F1043="","",MOD(ROW()-2,624)-INDEX(Parallel_Trends!$F$5:$F$14,MATCH($A1043,Parallel_Trends!$A$5:$A$14,0)))</f>
        <v>146</v>
      </c>
    </row>
    <row r="1044" spans="1:9" x14ac:dyDescent="0.45">
      <c r="A1044" t="s">
        <v>12</v>
      </c>
      <c r="B1044" s="1">
        <f>Raw_Prices!H421</f>
        <v>45538</v>
      </c>
      <c r="C1044" s="12">
        <f>Raw_Prices!L421</f>
        <v>176.25</v>
      </c>
      <c r="D1044" s="13">
        <f t="shared" si="32"/>
        <v>-1.2605042016806678E-2</v>
      </c>
      <c r="E1044" s="14">
        <f>IF(_xlfn.XLOOKUP($A1044,Firm_Info!$A$2:$A$12,Firm_Info!$C$2:$C$12)="Treated",1,IF(_xlfn.XLOOKUP($A1044,Firm_Info!$A$2:$A$12,Firm_Info!$C$2:$C$12)="Control",0,""))</f>
        <v>0</v>
      </c>
      <c r="F1044" s="14">
        <f>IFERROR(_xlfn.XLOOKUP($A1044,Firm_Info!$A$2:$A$11,Firm_Info!$D$2:$D$11),"")</f>
        <v>1</v>
      </c>
      <c r="G1044" s="14">
        <f>IF($F1044="","",IF($B1044&gt;=SUMIFS(Firm_Info!$F$2:$F$11,Firm_Info!$D$2:$D$11,$F1044,Firm_Info!$C$2:$C$11,"Treated"),1,0))</f>
        <v>1</v>
      </c>
      <c r="H1044" s="14">
        <f t="shared" si="33"/>
        <v>0</v>
      </c>
      <c r="I1044" s="14">
        <f>IF($F1044="","",MOD(ROW()-2,624)-INDEX(Parallel_Trends!$F$5:$F$14,MATCH($A1044,Parallel_Trends!$A$5:$A$14,0)))</f>
        <v>147</v>
      </c>
    </row>
    <row r="1045" spans="1:9" x14ac:dyDescent="0.45">
      <c r="A1045" t="s">
        <v>12</v>
      </c>
      <c r="B1045" s="1">
        <f>Raw_Prices!H422</f>
        <v>45539</v>
      </c>
      <c r="C1045" s="12">
        <f>Raw_Prices!L422</f>
        <v>173.33</v>
      </c>
      <c r="D1045" s="13">
        <f t="shared" si="32"/>
        <v>-1.6567375886524793E-2</v>
      </c>
      <c r="E1045" s="14">
        <f>IF(_xlfn.XLOOKUP($A1045,Firm_Info!$A$2:$A$12,Firm_Info!$C$2:$C$12)="Treated",1,IF(_xlfn.XLOOKUP($A1045,Firm_Info!$A$2:$A$12,Firm_Info!$C$2:$C$12)="Control",0,""))</f>
        <v>0</v>
      </c>
      <c r="F1045" s="14">
        <f>IFERROR(_xlfn.XLOOKUP($A1045,Firm_Info!$A$2:$A$11,Firm_Info!$D$2:$D$11),"")</f>
        <v>1</v>
      </c>
      <c r="G1045" s="14">
        <f>IF($F1045="","",IF($B1045&gt;=SUMIFS(Firm_Info!$F$2:$F$11,Firm_Info!$D$2:$D$11,$F1045,Firm_Info!$C$2:$C$11,"Treated"),1,0))</f>
        <v>1</v>
      </c>
      <c r="H1045" s="14">
        <f t="shared" si="33"/>
        <v>0</v>
      </c>
      <c r="I1045" s="14">
        <f>IF($F1045="","",MOD(ROW()-2,624)-INDEX(Parallel_Trends!$F$5:$F$14,MATCH($A1045,Parallel_Trends!$A$5:$A$14,0)))</f>
        <v>148</v>
      </c>
    </row>
    <row r="1046" spans="1:9" x14ac:dyDescent="0.45">
      <c r="A1046" t="s">
        <v>12</v>
      </c>
      <c r="B1046" s="1">
        <f>Raw_Prices!H423</f>
        <v>45540</v>
      </c>
      <c r="C1046" s="12">
        <f>Raw_Prices!L423</f>
        <v>177.89</v>
      </c>
      <c r="D1046" s="13">
        <f t="shared" si="32"/>
        <v>2.6308198234581193E-2</v>
      </c>
      <c r="E1046" s="14">
        <f>IF(_xlfn.XLOOKUP($A1046,Firm_Info!$A$2:$A$12,Firm_Info!$C$2:$C$12)="Treated",1,IF(_xlfn.XLOOKUP($A1046,Firm_Info!$A$2:$A$12,Firm_Info!$C$2:$C$12)="Control",0,""))</f>
        <v>0</v>
      </c>
      <c r="F1046" s="14">
        <f>IFERROR(_xlfn.XLOOKUP($A1046,Firm_Info!$A$2:$A$11,Firm_Info!$D$2:$D$11),"")</f>
        <v>1</v>
      </c>
      <c r="G1046" s="14">
        <f>IF($F1046="","",IF($B1046&gt;=SUMIFS(Firm_Info!$F$2:$F$11,Firm_Info!$D$2:$D$11,$F1046,Firm_Info!$C$2:$C$11,"Treated"),1,0))</f>
        <v>1</v>
      </c>
      <c r="H1046" s="14">
        <f t="shared" si="33"/>
        <v>0</v>
      </c>
      <c r="I1046" s="14">
        <f>IF($F1046="","",MOD(ROW()-2,624)-INDEX(Parallel_Trends!$F$5:$F$14,MATCH($A1046,Parallel_Trends!$A$5:$A$14,0)))</f>
        <v>149</v>
      </c>
    </row>
    <row r="1047" spans="1:9" x14ac:dyDescent="0.45">
      <c r="A1047" t="s">
        <v>12</v>
      </c>
      <c r="B1047" s="1">
        <f>Raw_Prices!H424</f>
        <v>45541</v>
      </c>
      <c r="C1047" s="12">
        <f>Raw_Prices!L424</f>
        <v>171.39</v>
      </c>
      <c r="D1047" s="13">
        <f t="shared" si="32"/>
        <v>-3.6539434481983268E-2</v>
      </c>
      <c r="E1047" s="14">
        <f>IF(_xlfn.XLOOKUP($A1047,Firm_Info!$A$2:$A$12,Firm_Info!$C$2:$C$12)="Treated",1,IF(_xlfn.XLOOKUP($A1047,Firm_Info!$A$2:$A$12,Firm_Info!$C$2:$C$12)="Control",0,""))</f>
        <v>0</v>
      </c>
      <c r="F1047" s="14">
        <f>IFERROR(_xlfn.XLOOKUP($A1047,Firm_Info!$A$2:$A$11,Firm_Info!$D$2:$D$11),"")</f>
        <v>1</v>
      </c>
      <c r="G1047" s="14">
        <f>IF($F1047="","",IF($B1047&gt;=SUMIFS(Firm_Info!$F$2:$F$11,Firm_Info!$D$2:$D$11,$F1047,Firm_Info!$C$2:$C$11,"Treated"),1,0))</f>
        <v>1</v>
      </c>
      <c r="H1047" s="14">
        <f t="shared" si="33"/>
        <v>0</v>
      </c>
      <c r="I1047" s="14">
        <f>IF($F1047="","",MOD(ROW()-2,624)-INDEX(Parallel_Trends!$F$5:$F$14,MATCH($A1047,Parallel_Trends!$A$5:$A$14,0)))</f>
        <v>150</v>
      </c>
    </row>
    <row r="1048" spans="1:9" x14ac:dyDescent="0.45">
      <c r="A1048" t="s">
        <v>12</v>
      </c>
      <c r="B1048" s="1">
        <f>Raw_Prices!H425</f>
        <v>45544</v>
      </c>
      <c r="C1048" s="12">
        <f>Raw_Prices!L425</f>
        <v>175.4</v>
      </c>
      <c r="D1048" s="13">
        <f t="shared" si="32"/>
        <v>2.3396930976136376E-2</v>
      </c>
      <c r="E1048" s="14">
        <f>IF(_xlfn.XLOOKUP($A1048,Firm_Info!$A$2:$A$12,Firm_Info!$C$2:$C$12)="Treated",1,IF(_xlfn.XLOOKUP($A1048,Firm_Info!$A$2:$A$12,Firm_Info!$C$2:$C$12)="Control",0,""))</f>
        <v>0</v>
      </c>
      <c r="F1048" s="14">
        <f>IFERROR(_xlfn.XLOOKUP($A1048,Firm_Info!$A$2:$A$11,Firm_Info!$D$2:$D$11),"")</f>
        <v>1</v>
      </c>
      <c r="G1048" s="14">
        <f>IF($F1048="","",IF($B1048&gt;=SUMIFS(Firm_Info!$F$2:$F$11,Firm_Info!$D$2:$D$11,$F1048,Firm_Info!$C$2:$C$11,"Treated"),1,0))</f>
        <v>1</v>
      </c>
      <c r="H1048" s="14">
        <f t="shared" si="33"/>
        <v>0</v>
      </c>
      <c r="I1048" s="14">
        <f>IF($F1048="","",MOD(ROW()-2,624)-INDEX(Parallel_Trends!$F$5:$F$14,MATCH($A1048,Parallel_Trends!$A$5:$A$14,0)))</f>
        <v>151</v>
      </c>
    </row>
    <row r="1049" spans="1:9" x14ac:dyDescent="0.45">
      <c r="A1049" t="s">
        <v>12</v>
      </c>
      <c r="B1049" s="1">
        <f>Raw_Prices!H426</f>
        <v>45545</v>
      </c>
      <c r="C1049" s="12">
        <f>Raw_Prices!L426</f>
        <v>179.55</v>
      </c>
      <c r="D1049" s="13">
        <f t="shared" si="32"/>
        <v>2.3660205245153998E-2</v>
      </c>
      <c r="E1049" s="14">
        <f>IF(_xlfn.XLOOKUP($A1049,Firm_Info!$A$2:$A$12,Firm_Info!$C$2:$C$12)="Treated",1,IF(_xlfn.XLOOKUP($A1049,Firm_Info!$A$2:$A$12,Firm_Info!$C$2:$C$12)="Control",0,""))</f>
        <v>0</v>
      </c>
      <c r="F1049" s="14">
        <f>IFERROR(_xlfn.XLOOKUP($A1049,Firm_Info!$A$2:$A$11,Firm_Info!$D$2:$D$11),"")</f>
        <v>1</v>
      </c>
      <c r="G1049" s="14">
        <f>IF($F1049="","",IF($B1049&gt;=SUMIFS(Firm_Info!$F$2:$F$11,Firm_Info!$D$2:$D$11,$F1049,Firm_Info!$C$2:$C$11,"Treated"),1,0))</f>
        <v>1</v>
      </c>
      <c r="H1049" s="14">
        <f t="shared" si="33"/>
        <v>0</v>
      </c>
      <c r="I1049" s="14">
        <f>IF($F1049="","",MOD(ROW()-2,624)-INDEX(Parallel_Trends!$F$5:$F$14,MATCH($A1049,Parallel_Trends!$A$5:$A$14,0)))</f>
        <v>152</v>
      </c>
    </row>
    <row r="1050" spans="1:9" x14ac:dyDescent="0.45">
      <c r="A1050" t="s">
        <v>12</v>
      </c>
      <c r="B1050" s="1">
        <f>Raw_Prices!H427</f>
        <v>45546</v>
      </c>
      <c r="C1050" s="12">
        <f>Raw_Prices!L427</f>
        <v>184.52</v>
      </c>
      <c r="D1050" s="13">
        <f t="shared" si="32"/>
        <v>2.7680311890838194E-2</v>
      </c>
      <c r="E1050" s="14">
        <f>IF(_xlfn.XLOOKUP($A1050,Firm_Info!$A$2:$A$12,Firm_Info!$C$2:$C$12)="Treated",1,IF(_xlfn.XLOOKUP($A1050,Firm_Info!$A$2:$A$12,Firm_Info!$C$2:$C$12)="Control",0,""))</f>
        <v>0</v>
      </c>
      <c r="F1050" s="14">
        <f>IFERROR(_xlfn.XLOOKUP($A1050,Firm_Info!$A$2:$A$11,Firm_Info!$D$2:$D$11),"")</f>
        <v>1</v>
      </c>
      <c r="G1050" s="14">
        <f>IF($F1050="","",IF($B1050&gt;=SUMIFS(Firm_Info!$F$2:$F$11,Firm_Info!$D$2:$D$11,$F1050,Firm_Info!$C$2:$C$11,"Treated"),1,0))</f>
        <v>1</v>
      </c>
      <c r="H1050" s="14">
        <f t="shared" si="33"/>
        <v>0</v>
      </c>
      <c r="I1050" s="14">
        <f>IF($F1050="","",MOD(ROW()-2,624)-INDEX(Parallel_Trends!$F$5:$F$14,MATCH($A1050,Parallel_Trends!$A$5:$A$14,0)))</f>
        <v>153</v>
      </c>
    </row>
    <row r="1051" spans="1:9" x14ac:dyDescent="0.45">
      <c r="A1051" t="s">
        <v>12</v>
      </c>
      <c r="B1051" s="1">
        <f>Raw_Prices!H428</f>
        <v>45547</v>
      </c>
      <c r="C1051" s="12">
        <f>Raw_Prices!L428</f>
        <v>187</v>
      </c>
      <c r="D1051" s="13">
        <f t="shared" si="32"/>
        <v>1.3440277476696183E-2</v>
      </c>
      <c r="E1051" s="14">
        <f>IF(_xlfn.XLOOKUP($A1051,Firm_Info!$A$2:$A$12,Firm_Info!$C$2:$C$12)="Treated",1,IF(_xlfn.XLOOKUP($A1051,Firm_Info!$A$2:$A$12,Firm_Info!$C$2:$C$12)="Control",0,""))</f>
        <v>0</v>
      </c>
      <c r="F1051" s="14">
        <f>IFERROR(_xlfn.XLOOKUP($A1051,Firm_Info!$A$2:$A$11,Firm_Info!$D$2:$D$11),"")</f>
        <v>1</v>
      </c>
      <c r="G1051" s="14">
        <f>IF($F1051="","",IF($B1051&gt;=SUMIFS(Firm_Info!$F$2:$F$11,Firm_Info!$D$2:$D$11,$F1051,Firm_Info!$C$2:$C$11,"Treated"),1,0))</f>
        <v>1</v>
      </c>
      <c r="H1051" s="14">
        <f t="shared" si="33"/>
        <v>0</v>
      </c>
      <c r="I1051" s="14">
        <f>IF($F1051="","",MOD(ROW()-2,624)-INDEX(Parallel_Trends!$F$5:$F$14,MATCH($A1051,Parallel_Trends!$A$5:$A$14,0)))</f>
        <v>154</v>
      </c>
    </row>
    <row r="1052" spans="1:9" x14ac:dyDescent="0.45">
      <c r="A1052" t="s">
        <v>12</v>
      </c>
      <c r="B1052" s="1">
        <f>Raw_Prices!H429</f>
        <v>45548</v>
      </c>
      <c r="C1052" s="12">
        <f>Raw_Prices!L429</f>
        <v>186.49</v>
      </c>
      <c r="D1052" s="13">
        <f t="shared" si="32"/>
        <v>-2.7272727272726893E-3</v>
      </c>
      <c r="E1052" s="14">
        <f>IF(_xlfn.XLOOKUP($A1052,Firm_Info!$A$2:$A$12,Firm_Info!$C$2:$C$12)="Treated",1,IF(_xlfn.XLOOKUP($A1052,Firm_Info!$A$2:$A$12,Firm_Info!$C$2:$C$12)="Control",0,""))</f>
        <v>0</v>
      </c>
      <c r="F1052" s="14">
        <f>IFERROR(_xlfn.XLOOKUP($A1052,Firm_Info!$A$2:$A$11,Firm_Info!$D$2:$D$11),"")</f>
        <v>1</v>
      </c>
      <c r="G1052" s="14">
        <f>IF($F1052="","",IF($B1052&gt;=SUMIFS(Firm_Info!$F$2:$F$11,Firm_Info!$D$2:$D$11,$F1052,Firm_Info!$C$2:$C$11,"Treated"),1,0))</f>
        <v>1</v>
      </c>
      <c r="H1052" s="14">
        <f t="shared" si="33"/>
        <v>0</v>
      </c>
      <c r="I1052" s="14">
        <f>IF($F1052="","",MOD(ROW()-2,624)-INDEX(Parallel_Trends!$F$5:$F$14,MATCH($A1052,Parallel_Trends!$A$5:$A$14,0)))</f>
        <v>155</v>
      </c>
    </row>
    <row r="1053" spans="1:9" x14ac:dyDescent="0.45">
      <c r="A1053" t="s">
        <v>12</v>
      </c>
      <c r="B1053" s="1">
        <f>Raw_Prices!H430</f>
        <v>45551</v>
      </c>
      <c r="C1053" s="12">
        <f>Raw_Prices!L430</f>
        <v>184.89</v>
      </c>
      <c r="D1053" s="13">
        <f t="shared" si="32"/>
        <v>-8.5795485012601924E-3</v>
      </c>
      <c r="E1053" s="14">
        <f>IF(_xlfn.XLOOKUP($A1053,Firm_Info!$A$2:$A$12,Firm_Info!$C$2:$C$12)="Treated",1,IF(_xlfn.XLOOKUP($A1053,Firm_Info!$A$2:$A$12,Firm_Info!$C$2:$C$12)="Control",0,""))</f>
        <v>0</v>
      </c>
      <c r="F1053" s="14">
        <f>IFERROR(_xlfn.XLOOKUP($A1053,Firm_Info!$A$2:$A$11,Firm_Info!$D$2:$D$11),"")</f>
        <v>1</v>
      </c>
      <c r="G1053" s="14">
        <f>IF($F1053="","",IF($B1053&gt;=SUMIFS(Firm_Info!$F$2:$F$11,Firm_Info!$D$2:$D$11,$F1053,Firm_Info!$C$2:$C$11,"Treated"),1,0))</f>
        <v>1</v>
      </c>
      <c r="H1053" s="14">
        <f t="shared" si="33"/>
        <v>0</v>
      </c>
      <c r="I1053" s="14">
        <f>IF($F1053="","",MOD(ROW()-2,624)-INDEX(Parallel_Trends!$F$5:$F$14,MATCH($A1053,Parallel_Trends!$A$5:$A$14,0)))</f>
        <v>156</v>
      </c>
    </row>
    <row r="1054" spans="1:9" x14ac:dyDescent="0.45">
      <c r="A1054" t="s">
        <v>12</v>
      </c>
      <c r="B1054" s="1">
        <f>Raw_Prices!H431</f>
        <v>45552</v>
      </c>
      <c r="C1054" s="12">
        <f>Raw_Prices!L431</f>
        <v>186.88</v>
      </c>
      <c r="D1054" s="13">
        <f t="shared" si="32"/>
        <v>1.0763156471415458E-2</v>
      </c>
      <c r="E1054" s="14">
        <f>IF(_xlfn.XLOOKUP($A1054,Firm_Info!$A$2:$A$12,Firm_Info!$C$2:$C$12)="Treated",1,IF(_xlfn.XLOOKUP($A1054,Firm_Info!$A$2:$A$12,Firm_Info!$C$2:$C$12)="Control",0,""))</f>
        <v>0</v>
      </c>
      <c r="F1054" s="14">
        <f>IFERROR(_xlfn.XLOOKUP($A1054,Firm_Info!$A$2:$A$11,Firm_Info!$D$2:$D$11),"")</f>
        <v>1</v>
      </c>
      <c r="G1054" s="14">
        <f>IF($F1054="","",IF($B1054&gt;=SUMIFS(Firm_Info!$F$2:$F$11,Firm_Info!$D$2:$D$11,$F1054,Firm_Info!$C$2:$C$11,"Treated"),1,0))</f>
        <v>1</v>
      </c>
      <c r="H1054" s="14">
        <f t="shared" si="33"/>
        <v>0</v>
      </c>
      <c r="I1054" s="14">
        <f>IF($F1054="","",MOD(ROW()-2,624)-INDEX(Parallel_Trends!$F$5:$F$14,MATCH($A1054,Parallel_Trends!$A$5:$A$14,0)))</f>
        <v>157</v>
      </c>
    </row>
    <row r="1055" spans="1:9" x14ac:dyDescent="0.45">
      <c r="A1055" t="s">
        <v>12</v>
      </c>
      <c r="B1055" s="1">
        <f>Raw_Prices!H432</f>
        <v>45553</v>
      </c>
      <c r="C1055" s="12">
        <f>Raw_Prices!L432</f>
        <v>186.43</v>
      </c>
      <c r="D1055" s="13">
        <f t="shared" si="32"/>
        <v>-2.4079623287670548E-3</v>
      </c>
      <c r="E1055" s="14">
        <f>IF(_xlfn.XLOOKUP($A1055,Firm_Info!$A$2:$A$12,Firm_Info!$C$2:$C$12)="Treated",1,IF(_xlfn.XLOOKUP($A1055,Firm_Info!$A$2:$A$12,Firm_Info!$C$2:$C$12)="Control",0,""))</f>
        <v>0</v>
      </c>
      <c r="F1055" s="14">
        <f>IFERROR(_xlfn.XLOOKUP($A1055,Firm_Info!$A$2:$A$11,Firm_Info!$D$2:$D$11),"")</f>
        <v>1</v>
      </c>
      <c r="G1055" s="14">
        <f>IF($F1055="","",IF($B1055&gt;=SUMIFS(Firm_Info!$F$2:$F$11,Firm_Info!$D$2:$D$11,$F1055,Firm_Info!$C$2:$C$11,"Treated"),1,0))</f>
        <v>1</v>
      </c>
      <c r="H1055" s="14">
        <f t="shared" si="33"/>
        <v>0</v>
      </c>
      <c r="I1055" s="14">
        <f>IF($F1055="","",MOD(ROW()-2,624)-INDEX(Parallel_Trends!$F$5:$F$14,MATCH($A1055,Parallel_Trends!$A$5:$A$14,0)))</f>
        <v>158</v>
      </c>
    </row>
    <row r="1056" spans="1:9" x14ac:dyDescent="0.45">
      <c r="A1056" t="s">
        <v>12</v>
      </c>
      <c r="B1056" s="1">
        <f>Raw_Prices!H433</f>
        <v>45554</v>
      </c>
      <c r="C1056" s="12">
        <f>Raw_Prices!L433</f>
        <v>189.87</v>
      </c>
      <c r="D1056" s="13">
        <f t="shared" si="32"/>
        <v>1.8451965885318833E-2</v>
      </c>
      <c r="E1056" s="14">
        <f>IF(_xlfn.XLOOKUP($A1056,Firm_Info!$A$2:$A$12,Firm_Info!$C$2:$C$12)="Treated",1,IF(_xlfn.XLOOKUP($A1056,Firm_Info!$A$2:$A$12,Firm_Info!$C$2:$C$12)="Control",0,""))</f>
        <v>0</v>
      </c>
      <c r="F1056" s="14">
        <f>IFERROR(_xlfn.XLOOKUP($A1056,Firm_Info!$A$2:$A$11,Firm_Info!$D$2:$D$11),"")</f>
        <v>1</v>
      </c>
      <c r="G1056" s="14">
        <f>IF($F1056="","",IF($B1056&gt;=SUMIFS(Firm_Info!$F$2:$F$11,Firm_Info!$D$2:$D$11,$F1056,Firm_Info!$C$2:$C$11,"Treated"),1,0))</f>
        <v>1</v>
      </c>
      <c r="H1056" s="14">
        <f t="shared" si="33"/>
        <v>0</v>
      </c>
      <c r="I1056" s="14">
        <f>IF($F1056="","",MOD(ROW()-2,624)-INDEX(Parallel_Trends!$F$5:$F$14,MATCH($A1056,Parallel_Trends!$A$5:$A$14,0)))</f>
        <v>159</v>
      </c>
    </row>
    <row r="1057" spans="1:9" x14ac:dyDescent="0.45">
      <c r="A1057" t="s">
        <v>12</v>
      </c>
      <c r="B1057" s="1">
        <f>Raw_Prices!H434</f>
        <v>45555</v>
      </c>
      <c r="C1057" s="12">
        <f>Raw_Prices!L434</f>
        <v>191.6</v>
      </c>
      <c r="D1057" s="13">
        <f t="shared" si="32"/>
        <v>9.1114973402854904E-3</v>
      </c>
      <c r="E1057" s="14">
        <f>IF(_xlfn.XLOOKUP($A1057,Firm_Info!$A$2:$A$12,Firm_Info!$C$2:$C$12)="Treated",1,IF(_xlfn.XLOOKUP($A1057,Firm_Info!$A$2:$A$12,Firm_Info!$C$2:$C$12)="Control",0,""))</f>
        <v>0</v>
      </c>
      <c r="F1057" s="14">
        <f>IFERROR(_xlfn.XLOOKUP($A1057,Firm_Info!$A$2:$A$11,Firm_Info!$D$2:$D$11),"")</f>
        <v>1</v>
      </c>
      <c r="G1057" s="14">
        <f>IF($F1057="","",IF($B1057&gt;=SUMIFS(Firm_Info!$F$2:$F$11,Firm_Info!$D$2:$D$11,$F1057,Firm_Info!$C$2:$C$11,"Treated"),1,0))</f>
        <v>1</v>
      </c>
      <c r="H1057" s="14">
        <f t="shared" si="33"/>
        <v>0</v>
      </c>
      <c r="I1057" s="14">
        <f>IF($F1057="","",MOD(ROW()-2,624)-INDEX(Parallel_Trends!$F$5:$F$14,MATCH($A1057,Parallel_Trends!$A$5:$A$14,0)))</f>
        <v>160</v>
      </c>
    </row>
    <row r="1058" spans="1:9" x14ac:dyDescent="0.45">
      <c r="A1058" t="s">
        <v>12</v>
      </c>
      <c r="B1058" s="1">
        <f>Raw_Prices!H435</f>
        <v>45558</v>
      </c>
      <c r="C1058" s="12">
        <f>Raw_Prices!L435</f>
        <v>193.88</v>
      </c>
      <c r="D1058" s="13">
        <f t="shared" si="32"/>
        <v>1.1899791231732681E-2</v>
      </c>
      <c r="E1058" s="14">
        <f>IF(_xlfn.XLOOKUP($A1058,Firm_Info!$A$2:$A$12,Firm_Info!$C$2:$C$12)="Treated",1,IF(_xlfn.XLOOKUP($A1058,Firm_Info!$A$2:$A$12,Firm_Info!$C$2:$C$12)="Control",0,""))</f>
        <v>0</v>
      </c>
      <c r="F1058" s="14">
        <f>IFERROR(_xlfn.XLOOKUP($A1058,Firm_Info!$A$2:$A$11,Firm_Info!$D$2:$D$11),"")</f>
        <v>1</v>
      </c>
      <c r="G1058" s="14">
        <f>IF($F1058="","",IF($B1058&gt;=SUMIFS(Firm_Info!$F$2:$F$11,Firm_Info!$D$2:$D$11,$F1058,Firm_Info!$C$2:$C$11,"Treated"),1,0))</f>
        <v>1</v>
      </c>
      <c r="H1058" s="14">
        <f t="shared" si="33"/>
        <v>0</v>
      </c>
      <c r="I1058" s="14">
        <f>IF($F1058="","",MOD(ROW()-2,624)-INDEX(Parallel_Trends!$F$5:$F$14,MATCH($A1058,Parallel_Trends!$A$5:$A$14,0)))</f>
        <v>161</v>
      </c>
    </row>
    <row r="1059" spans="1:9" x14ac:dyDescent="0.45">
      <c r="A1059" t="s">
        <v>12</v>
      </c>
      <c r="B1059" s="1">
        <f>Raw_Prices!H436</f>
        <v>45559</v>
      </c>
      <c r="C1059" s="12">
        <f>Raw_Prices!L436</f>
        <v>193.96</v>
      </c>
      <c r="D1059" s="13">
        <f t="shared" si="32"/>
        <v>4.1262636682493081E-4</v>
      </c>
      <c r="E1059" s="14">
        <f>IF(_xlfn.XLOOKUP($A1059,Firm_Info!$A$2:$A$12,Firm_Info!$C$2:$C$12)="Treated",1,IF(_xlfn.XLOOKUP($A1059,Firm_Info!$A$2:$A$12,Firm_Info!$C$2:$C$12)="Control",0,""))</f>
        <v>0</v>
      </c>
      <c r="F1059" s="14">
        <f>IFERROR(_xlfn.XLOOKUP($A1059,Firm_Info!$A$2:$A$11,Firm_Info!$D$2:$D$11),"")</f>
        <v>1</v>
      </c>
      <c r="G1059" s="14">
        <f>IF($F1059="","",IF($B1059&gt;=SUMIFS(Firm_Info!$F$2:$F$11,Firm_Info!$D$2:$D$11,$F1059,Firm_Info!$C$2:$C$11,"Treated"),1,0))</f>
        <v>1</v>
      </c>
      <c r="H1059" s="14">
        <f t="shared" si="33"/>
        <v>0</v>
      </c>
      <c r="I1059" s="14">
        <f>IF($F1059="","",MOD(ROW()-2,624)-INDEX(Parallel_Trends!$F$5:$F$14,MATCH($A1059,Parallel_Trends!$A$5:$A$14,0)))</f>
        <v>162</v>
      </c>
    </row>
    <row r="1060" spans="1:9" x14ac:dyDescent="0.45">
      <c r="A1060" t="s">
        <v>12</v>
      </c>
      <c r="B1060" s="1">
        <f>Raw_Prices!H437</f>
        <v>45560</v>
      </c>
      <c r="C1060" s="12">
        <f>Raw_Prices!L437</f>
        <v>192.53</v>
      </c>
      <c r="D1060" s="13">
        <f t="shared" si="32"/>
        <v>-7.372654155496039E-3</v>
      </c>
      <c r="E1060" s="14">
        <f>IF(_xlfn.XLOOKUP($A1060,Firm_Info!$A$2:$A$12,Firm_Info!$C$2:$C$12)="Treated",1,IF(_xlfn.XLOOKUP($A1060,Firm_Info!$A$2:$A$12,Firm_Info!$C$2:$C$12)="Control",0,""))</f>
        <v>0</v>
      </c>
      <c r="F1060" s="14">
        <f>IFERROR(_xlfn.XLOOKUP($A1060,Firm_Info!$A$2:$A$11,Firm_Info!$D$2:$D$11),"")</f>
        <v>1</v>
      </c>
      <c r="G1060" s="14">
        <f>IF($F1060="","",IF($B1060&gt;=SUMIFS(Firm_Info!$F$2:$F$11,Firm_Info!$D$2:$D$11,$F1060,Firm_Info!$C$2:$C$11,"Treated"),1,0))</f>
        <v>1</v>
      </c>
      <c r="H1060" s="14">
        <f t="shared" si="33"/>
        <v>0</v>
      </c>
      <c r="I1060" s="14">
        <f>IF($F1060="","",MOD(ROW()-2,624)-INDEX(Parallel_Trends!$F$5:$F$14,MATCH($A1060,Parallel_Trends!$A$5:$A$14,0)))</f>
        <v>163</v>
      </c>
    </row>
    <row r="1061" spans="1:9" x14ac:dyDescent="0.45">
      <c r="A1061" t="s">
        <v>12</v>
      </c>
      <c r="B1061" s="1">
        <f>Raw_Prices!H438</f>
        <v>45561</v>
      </c>
      <c r="C1061" s="12">
        <f>Raw_Prices!L438</f>
        <v>191.16</v>
      </c>
      <c r="D1061" s="13">
        <f t="shared" si="32"/>
        <v>-7.1157741650652584E-3</v>
      </c>
      <c r="E1061" s="14">
        <f>IF(_xlfn.XLOOKUP($A1061,Firm_Info!$A$2:$A$12,Firm_Info!$C$2:$C$12)="Treated",1,IF(_xlfn.XLOOKUP($A1061,Firm_Info!$A$2:$A$12,Firm_Info!$C$2:$C$12)="Control",0,""))</f>
        <v>0</v>
      </c>
      <c r="F1061" s="14">
        <f>IFERROR(_xlfn.XLOOKUP($A1061,Firm_Info!$A$2:$A$11,Firm_Info!$D$2:$D$11),"")</f>
        <v>1</v>
      </c>
      <c r="G1061" s="14">
        <f>IF($F1061="","",IF($B1061&gt;=SUMIFS(Firm_Info!$F$2:$F$11,Firm_Info!$D$2:$D$11,$F1061,Firm_Info!$C$2:$C$11,"Treated"),1,0))</f>
        <v>1</v>
      </c>
      <c r="H1061" s="14">
        <f t="shared" si="33"/>
        <v>0</v>
      </c>
      <c r="I1061" s="14">
        <f>IF($F1061="","",MOD(ROW()-2,624)-INDEX(Parallel_Trends!$F$5:$F$14,MATCH($A1061,Parallel_Trends!$A$5:$A$14,0)))</f>
        <v>164</v>
      </c>
    </row>
    <row r="1062" spans="1:9" x14ac:dyDescent="0.45">
      <c r="A1062" t="s">
        <v>12</v>
      </c>
      <c r="B1062" s="1">
        <f>Raw_Prices!H439</f>
        <v>45562</v>
      </c>
      <c r="C1062" s="12">
        <f>Raw_Prices!L439</f>
        <v>187.97</v>
      </c>
      <c r="D1062" s="13">
        <f t="shared" si="32"/>
        <v>-1.6687591546348579E-2</v>
      </c>
      <c r="E1062" s="14">
        <f>IF(_xlfn.XLOOKUP($A1062,Firm_Info!$A$2:$A$12,Firm_Info!$C$2:$C$12)="Treated",1,IF(_xlfn.XLOOKUP($A1062,Firm_Info!$A$2:$A$12,Firm_Info!$C$2:$C$12)="Control",0,""))</f>
        <v>0</v>
      </c>
      <c r="F1062" s="14">
        <f>IFERROR(_xlfn.XLOOKUP($A1062,Firm_Info!$A$2:$A$11,Firm_Info!$D$2:$D$11),"")</f>
        <v>1</v>
      </c>
      <c r="G1062" s="14">
        <f>IF($F1062="","",IF($B1062&gt;=SUMIFS(Firm_Info!$F$2:$F$11,Firm_Info!$D$2:$D$11,$F1062,Firm_Info!$C$2:$C$11,"Treated"),1,0))</f>
        <v>1</v>
      </c>
      <c r="H1062" s="14">
        <f t="shared" si="33"/>
        <v>0</v>
      </c>
      <c r="I1062" s="14">
        <f>IF($F1062="","",MOD(ROW()-2,624)-INDEX(Parallel_Trends!$F$5:$F$14,MATCH($A1062,Parallel_Trends!$A$5:$A$14,0)))</f>
        <v>165</v>
      </c>
    </row>
    <row r="1063" spans="1:9" x14ac:dyDescent="0.45">
      <c r="A1063" t="s">
        <v>12</v>
      </c>
      <c r="B1063" s="1">
        <f>Raw_Prices!H440</f>
        <v>45565</v>
      </c>
      <c r="C1063" s="12">
        <f>Raw_Prices!L440</f>
        <v>186.33</v>
      </c>
      <c r="D1063" s="13">
        <f t="shared" si="32"/>
        <v>-8.7247965100812896E-3</v>
      </c>
      <c r="E1063" s="14">
        <f>IF(_xlfn.XLOOKUP($A1063,Firm_Info!$A$2:$A$12,Firm_Info!$C$2:$C$12)="Treated",1,IF(_xlfn.XLOOKUP($A1063,Firm_Info!$A$2:$A$12,Firm_Info!$C$2:$C$12)="Control",0,""))</f>
        <v>0</v>
      </c>
      <c r="F1063" s="14">
        <f>IFERROR(_xlfn.XLOOKUP($A1063,Firm_Info!$A$2:$A$11,Firm_Info!$D$2:$D$11),"")</f>
        <v>1</v>
      </c>
      <c r="G1063" s="14">
        <f>IF($F1063="","",IF($B1063&gt;=SUMIFS(Firm_Info!$F$2:$F$11,Firm_Info!$D$2:$D$11,$F1063,Firm_Info!$C$2:$C$11,"Treated"),1,0))</f>
        <v>1</v>
      </c>
      <c r="H1063" s="14">
        <f t="shared" si="33"/>
        <v>0</v>
      </c>
      <c r="I1063" s="14">
        <f>IF($F1063="","",MOD(ROW()-2,624)-INDEX(Parallel_Trends!$F$5:$F$14,MATCH($A1063,Parallel_Trends!$A$5:$A$14,0)))</f>
        <v>166</v>
      </c>
    </row>
    <row r="1064" spans="1:9" x14ac:dyDescent="0.45">
      <c r="A1064" t="s">
        <v>12</v>
      </c>
      <c r="B1064" s="1">
        <f>Raw_Prices!H441</f>
        <v>45566</v>
      </c>
      <c r="C1064" s="12">
        <f>Raw_Prices!L441</f>
        <v>185.13</v>
      </c>
      <c r="D1064" s="13">
        <f t="shared" si="32"/>
        <v>-6.4401867654162448E-3</v>
      </c>
      <c r="E1064" s="14">
        <f>IF(_xlfn.XLOOKUP($A1064,Firm_Info!$A$2:$A$12,Firm_Info!$C$2:$C$12)="Treated",1,IF(_xlfn.XLOOKUP($A1064,Firm_Info!$A$2:$A$12,Firm_Info!$C$2:$C$12)="Control",0,""))</f>
        <v>0</v>
      </c>
      <c r="F1064" s="14">
        <f>IFERROR(_xlfn.XLOOKUP($A1064,Firm_Info!$A$2:$A$11,Firm_Info!$D$2:$D$11),"")</f>
        <v>1</v>
      </c>
      <c r="G1064" s="14">
        <f>IF($F1064="","",IF($B1064&gt;=SUMIFS(Firm_Info!$F$2:$F$11,Firm_Info!$D$2:$D$11,$F1064,Firm_Info!$C$2:$C$11,"Treated"),1,0))</f>
        <v>1</v>
      </c>
      <c r="H1064" s="14">
        <f t="shared" si="33"/>
        <v>0</v>
      </c>
      <c r="I1064" s="14">
        <f>IF($F1064="","",MOD(ROW()-2,624)-INDEX(Parallel_Trends!$F$5:$F$14,MATCH($A1064,Parallel_Trends!$A$5:$A$14,0)))</f>
        <v>167</v>
      </c>
    </row>
    <row r="1065" spans="1:9" x14ac:dyDescent="0.45">
      <c r="A1065" t="s">
        <v>12</v>
      </c>
      <c r="B1065" s="1">
        <f>Raw_Prices!H442</f>
        <v>45567</v>
      </c>
      <c r="C1065" s="12">
        <f>Raw_Prices!L442</f>
        <v>184.76</v>
      </c>
      <c r="D1065" s="13">
        <f t="shared" si="32"/>
        <v>-1.9985955814832979E-3</v>
      </c>
      <c r="E1065" s="14">
        <f>IF(_xlfn.XLOOKUP($A1065,Firm_Info!$A$2:$A$12,Firm_Info!$C$2:$C$12)="Treated",1,IF(_xlfn.XLOOKUP($A1065,Firm_Info!$A$2:$A$12,Firm_Info!$C$2:$C$12)="Control",0,""))</f>
        <v>0</v>
      </c>
      <c r="F1065" s="14">
        <f>IFERROR(_xlfn.XLOOKUP($A1065,Firm_Info!$A$2:$A$11,Firm_Info!$D$2:$D$11),"")</f>
        <v>1</v>
      </c>
      <c r="G1065" s="14">
        <f>IF($F1065="","",IF($B1065&gt;=SUMIFS(Firm_Info!$F$2:$F$11,Firm_Info!$D$2:$D$11,$F1065,Firm_Info!$C$2:$C$11,"Treated"),1,0))</f>
        <v>1</v>
      </c>
      <c r="H1065" s="14">
        <f t="shared" si="33"/>
        <v>0</v>
      </c>
      <c r="I1065" s="14">
        <f>IF($F1065="","",MOD(ROW()-2,624)-INDEX(Parallel_Trends!$F$5:$F$14,MATCH($A1065,Parallel_Trends!$A$5:$A$14,0)))</f>
        <v>168</v>
      </c>
    </row>
    <row r="1066" spans="1:9" x14ac:dyDescent="0.45">
      <c r="A1066" t="s">
        <v>12</v>
      </c>
      <c r="B1066" s="1">
        <f>Raw_Prices!H443</f>
        <v>45568</v>
      </c>
      <c r="C1066" s="12">
        <f>Raw_Prices!L443</f>
        <v>181.96</v>
      </c>
      <c r="D1066" s="13">
        <f t="shared" si="32"/>
        <v>-1.5154795410261879E-2</v>
      </c>
      <c r="E1066" s="14">
        <f>IF(_xlfn.XLOOKUP($A1066,Firm_Info!$A$2:$A$12,Firm_Info!$C$2:$C$12)="Treated",1,IF(_xlfn.XLOOKUP($A1066,Firm_Info!$A$2:$A$12,Firm_Info!$C$2:$C$12)="Control",0,""))</f>
        <v>0</v>
      </c>
      <c r="F1066" s="14">
        <f>IFERROR(_xlfn.XLOOKUP($A1066,Firm_Info!$A$2:$A$11,Firm_Info!$D$2:$D$11),"")</f>
        <v>1</v>
      </c>
      <c r="G1066" s="14">
        <f>IF($F1066="","",IF($B1066&gt;=SUMIFS(Firm_Info!$F$2:$F$11,Firm_Info!$D$2:$D$11,$F1066,Firm_Info!$C$2:$C$11,"Treated"),1,0))</f>
        <v>1</v>
      </c>
      <c r="H1066" s="14">
        <f t="shared" si="33"/>
        <v>0</v>
      </c>
      <c r="I1066" s="14">
        <f>IF($F1066="","",MOD(ROW()-2,624)-INDEX(Parallel_Trends!$F$5:$F$14,MATCH($A1066,Parallel_Trends!$A$5:$A$14,0)))</f>
        <v>169</v>
      </c>
    </row>
    <row r="1067" spans="1:9" x14ac:dyDescent="0.45">
      <c r="A1067" t="s">
        <v>12</v>
      </c>
      <c r="B1067" s="1">
        <f>Raw_Prices!H444</f>
        <v>45569</v>
      </c>
      <c r="C1067" s="12">
        <f>Raw_Prices!L444</f>
        <v>186.51</v>
      </c>
      <c r="D1067" s="13">
        <f t="shared" si="32"/>
        <v>2.5005495713343429E-2</v>
      </c>
      <c r="E1067" s="14">
        <f>IF(_xlfn.XLOOKUP($A1067,Firm_Info!$A$2:$A$12,Firm_Info!$C$2:$C$12)="Treated",1,IF(_xlfn.XLOOKUP($A1067,Firm_Info!$A$2:$A$12,Firm_Info!$C$2:$C$12)="Control",0,""))</f>
        <v>0</v>
      </c>
      <c r="F1067" s="14">
        <f>IFERROR(_xlfn.XLOOKUP($A1067,Firm_Info!$A$2:$A$11,Firm_Info!$D$2:$D$11),"")</f>
        <v>1</v>
      </c>
      <c r="G1067" s="14">
        <f>IF($F1067="","",IF($B1067&gt;=SUMIFS(Firm_Info!$F$2:$F$11,Firm_Info!$D$2:$D$11,$F1067,Firm_Info!$C$2:$C$11,"Treated"),1,0))</f>
        <v>1</v>
      </c>
      <c r="H1067" s="14">
        <f t="shared" si="33"/>
        <v>0</v>
      </c>
      <c r="I1067" s="14">
        <f>IF($F1067="","",MOD(ROW()-2,624)-INDEX(Parallel_Trends!$F$5:$F$14,MATCH($A1067,Parallel_Trends!$A$5:$A$14,0)))</f>
        <v>170</v>
      </c>
    </row>
    <row r="1068" spans="1:9" x14ac:dyDescent="0.45">
      <c r="A1068" t="s">
        <v>12</v>
      </c>
      <c r="B1068" s="1">
        <f>Raw_Prices!H445</f>
        <v>45572</v>
      </c>
      <c r="C1068" s="12">
        <f>Raw_Prices!L445</f>
        <v>180.8</v>
      </c>
      <c r="D1068" s="13">
        <f t="shared" si="32"/>
        <v>-3.0614980430003658E-2</v>
      </c>
      <c r="E1068" s="14">
        <f>IF(_xlfn.XLOOKUP($A1068,Firm_Info!$A$2:$A$12,Firm_Info!$C$2:$C$12)="Treated",1,IF(_xlfn.XLOOKUP($A1068,Firm_Info!$A$2:$A$12,Firm_Info!$C$2:$C$12)="Control",0,""))</f>
        <v>0</v>
      </c>
      <c r="F1068" s="14">
        <f>IFERROR(_xlfn.XLOOKUP($A1068,Firm_Info!$A$2:$A$11,Firm_Info!$D$2:$D$11),"")</f>
        <v>1</v>
      </c>
      <c r="G1068" s="14">
        <f>IF($F1068="","",IF($B1068&gt;=SUMIFS(Firm_Info!$F$2:$F$11,Firm_Info!$D$2:$D$11,$F1068,Firm_Info!$C$2:$C$11,"Treated"),1,0))</f>
        <v>1</v>
      </c>
      <c r="H1068" s="14">
        <f t="shared" si="33"/>
        <v>0</v>
      </c>
      <c r="I1068" s="14">
        <f>IF($F1068="","",MOD(ROW()-2,624)-INDEX(Parallel_Trends!$F$5:$F$14,MATCH($A1068,Parallel_Trends!$A$5:$A$14,0)))</f>
        <v>171</v>
      </c>
    </row>
    <row r="1069" spans="1:9" x14ac:dyDescent="0.45">
      <c r="A1069" t="s">
        <v>12</v>
      </c>
      <c r="B1069" s="1">
        <f>Raw_Prices!H446</f>
        <v>45573</v>
      </c>
      <c r="C1069" s="12">
        <f>Raw_Prices!L446</f>
        <v>182.72</v>
      </c>
      <c r="D1069" s="13">
        <f t="shared" si="32"/>
        <v>1.0619469026548645E-2</v>
      </c>
      <c r="E1069" s="14">
        <f>IF(_xlfn.XLOOKUP($A1069,Firm_Info!$A$2:$A$12,Firm_Info!$C$2:$C$12)="Treated",1,IF(_xlfn.XLOOKUP($A1069,Firm_Info!$A$2:$A$12,Firm_Info!$C$2:$C$12)="Control",0,""))</f>
        <v>0</v>
      </c>
      <c r="F1069" s="14">
        <f>IFERROR(_xlfn.XLOOKUP($A1069,Firm_Info!$A$2:$A$11,Firm_Info!$D$2:$D$11),"")</f>
        <v>1</v>
      </c>
      <c r="G1069" s="14">
        <f>IF($F1069="","",IF($B1069&gt;=SUMIFS(Firm_Info!$F$2:$F$11,Firm_Info!$D$2:$D$11,$F1069,Firm_Info!$C$2:$C$11,"Treated"),1,0))</f>
        <v>1</v>
      </c>
      <c r="H1069" s="14">
        <f t="shared" si="33"/>
        <v>0</v>
      </c>
      <c r="I1069" s="14">
        <f>IF($F1069="","",MOD(ROW()-2,624)-INDEX(Parallel_Trends!$F$5:$F$14,MATCH($A1069,Parallel_Trends!$A$5:$A$14,0)))</f>
        <v>172</v>
      </c>
    </row>
    <row r="1070" spans="1:9" x14ac:dyDescent="0.45">
      <c r="A1070" t="s">
        <v>12</v>
      </c>
      <c r="B1070" s="1">
        <f>Raw_Prices!H447</f>
        <v>45574</v>
      </c>
      <c r="C1070" s="12">
        <f>Raw_Prices!L447</f>
        <v>185.17</v>
      </c>
      <c r="D1070" s="13">
        <f t="shared" si="32"/>
        <v>1.340849387040266E-2</v>
      </c>
      <c r="E1070" s="14">
        <f>IF(_xlfn.XLOOKUP($A1070,Firm_Info!$A$2:$A$12,Firm_Info!$C$2:$C$12)="Treated",1,IF(_xlfn.XLOOKUP($A1070,Firm_Info!$A$2:$A$12,Firm_Info!$C$2:$C$12)="Control",0,""))</f>
        <v>0</v>
      </c>
      <c r="F1070" s="14">
        <f>IFERROR(_xlfn.XLOOKUP($A1070,Firm_Info!$A$2:$A$11,Firm_Info!$D$2:$D$11),"")</f>
        <v>1</v>
      </c>
      <c r="G1070" s="14">
        <f>IF($F1070="","",IF($B1070&gt;=SUMIFS(Firm_Info!$F$2:$F$11,Firm_Info!$D$2:$D$11,$F1070,Firm_Info!$C$2:$C$11,"Treated"),1,0))</f>
        <v>1</v>
      </c>
      <c r="H1070" s="14">
        <f t="shared" si="33"/>
        <v>0</v>
      </c>
      <c r="I1070" s="14">
        <f>IF($F1070="","",MOD(ROW()-2,624)-INDEX(Parallel_Trends!$F$5:$F$14,MATCH($A1070,Parallel_Trends!$A$5:$A$14,0)))</f>
        <v>173</v>
      </c>
    </row>
    <row r="1071" spans="1:9" x14ac:dyDescent="0.45">
      <c r="A1071" t="s">
        <v>12</v>
      </c>
      <c r="B1071" s="1">
        <f>Raw_Prices!H448</f>
        <v>45575</v>
      </c>
      <c r="C1071" s="12">
        <f>Raw_Prices!L448</f>
        <v>186.65</v>
      </c>
      <c r="D1071" s="13">
        <f t="shared" si="32"/>
        <v>7.9926553977427428E-3</v>
      </c>
      <c r="E1071" s="14">
        <f>IF(_xlfn.XLOOKUP($A1071,Firm_Info!$A$2:$A$12,Firm_Info!$C$2:$C$12)="Treated",1,IF(_xlfn.XLOOKUP($A1071,Firm_Info!$A$2:$A$12,Firm_Info!$C$2:$C$12)="Control",0,""))</f>
        <v>0</v>
      </c>
      <c r="F1071" s="14">
        <f>IFERROR(_xlfn.XLOOKUP($A1071,Firm_Info!$A$2:$A$11,Firm_Info!$D$2:$D$11),"")</f>
        <v>1</v>
      </c>
      <c r="G1071" s="14">
        <f>IF($F1071="","",IF($B1071&gt;=SUMIFS(Firm_Info!$F$2:$F$11,Firm_Info!$D$2:$D$11,$F1071,Firm_Info!$C$2:$C$11,"Treated"),1,0))</f>
        <v>1</v>
      </c>
      <c r="H1071" s="14">
        <f t="shared" si="33"/>
        <v>0</v>
      </c>
      <c r="I1071" s="14">
        <f>IF($F1071="","",MOD(ROW()-2,624)-INDEX(Parallel_Trends!$F$5:$F$14,MATCH($A1071,Parallel_Trends!$A$5:$A$14,0)))</f>
        <v>174</v>
      </c>
    </row>
    <row r="1072" spans="1:9" x14ac:dyDescent="0.45">
      <c r="A1072" t="s">
        <v>12</v>
      </c>
      <c r="B1072" s="1">
        <f>Raw_Prices!H449</f>
        <v>45576</v>
      </c>
      <c r="C1072" s="12">
        <f>Raw_Prices!L449</f>
        <v>188.82</v>
      </c>
      <c r="D1072" s="13">
        <f t="shared" si="32"/>
        <v>1.1626038039110664E-2</v>
      </c>
      <c r="E1072" s="14">
        <f>IF(_xlfn.XLOOKUP($A1072,Firm_Info!$A$2:$A$12,Firm_Info!$C$2:$C$12)="Treated",1,IF(_xlfn.XLOOKUP($A1072,Firm_Info!$A$2:$A$12,Firm_Info!$C$2:$C$12)="Control",0,""))</f>
        <v>0</v>
      </c>
      <c r="F1072" s="14">
        <f>IFERROR(_xlfn.XLOOKUP($A1072,Firm_Info!$A$2:$A$11,Firm_Info!$D$2:$D$11),"")</f>
        <v>1</v>
      </c>
      <c r="G1072" s="14">
        <f>IF($F1072="","",IF($B1072&gt;=SUMIFS(Firm_Info!$F$2:$F$11,Firm_Info!$D$2:$D$11,$F1072,Firm_Info!$C$2:$C$11,"Treated"),1,0))</f>
        <v>1</v>
      </c>
      <c r="H1072" s="14">
        <f t="shared" si="33"/>
        <v>0</v>
      </c>
      <c r="I1072" s="14">
        <f>IF($F1072="","",MOD(ROW()-2,624)-INDEX(Parallel_Trends!$F$5:$F$14,MATCH($A1072,Parallel_Trends!$A$5:$A$14,0)))</f>
        <v>175</v>
      </c>
    </row>
    <row r="1073" spans="1:9" x14ac:dyDescent="0.45">
      <c r="A1073" t="s">
        <v>12</v>
      </c>
      <c r="B1073" s="1">
        <f>Raw_Prices!H450</f>
        <v>45579</v>
      </c>
      <c r="C1073" s="12">
        <f>Raw_Prices!L450</f>
        <v>187.54</v>
      </c>
      <c r="D1073" s="13">
        <f t="shared" si="32"/>
        <v>-6.7789429085901576E-3</v>
      </c>
      <c r="E1073" s="14">
        <f>IF(_xlfn.XLOOKUP($A1073,Firm_Info!$A$2:$A$12,Firm_Info!$C$2:$C$12)="Treated",1,IF(_xlfn.XLOOKUP($A1073,Firm_Info!$A$2:$A$12,Firm_Info!$C$2:$C$12)="Control",0,""))</f>
        <v>0</v>
      </c>
      <c r="F1073" s="14">
        <f>IFERROR(_xlfn.XLOOKUP($A1073,Firm_Info!$A$2:$A$11,Firm_Info!$D$2:$D$11),"")</f>
        <v>1</v>
      </c>
      <c r="G1073" s="14">
        <f>IF($F1073="","",IF($B1073&gt;=SUMIFS(Firm_Info!$F$2:$F$11,Firm_Info!$D$2:$D$11,$F1073,Firm_Info!$C$2:$C$11,"Treated"),1,0))</f>
        <v>1</v>
      </c>
      <c r="H1073" s="14">
        <f t="shared" si="33"/>
        <v>0</v>
      </c>
      <c r="I1073" s="14">
        <f>IF($F1073="","",MOD(ROW()-2,624)-INDEX(Parallel_Trends!$F$5:$F$14,MATCH($A1073,Parallel_Trends!$A$5:$A$14,0)))</f>
        <v>176</v>
      </c>
    </row>
    <row r="1074" spans="1:9" x14ac:dyDescent="0.45">
      <c r="A1074" t="s">
        <v>12</v>
      </c>
      <c r="B1074" s="1">
        <f>Raw_Prices!H451</f>
        <v>45580</v>
      </c>
      <c r="C1074" s="12">
        <f>Raw_Prices!L451</f>
        <v>187.69</v>
      </c>
      <c r="D1074" s="13">
        <f t="shared" si="32"/>
        <v>7.9982936973443941E-4</v>
      </c>
      <c r="E1074" s="14">
        <f>IF(_xlfn.XLOOKUP($A1074,Firm_Info!$A$2:$A$12,Firm_Info!$C$2:$C$12)="Treated",1,IF(_xlfn.XLOOKUP($A1074,Firm_Info!$A$2:$A$12,Firm_Info!$C$2:$C$12)="Control",0,""))</f>
        <v>0</v>
      </c>
      <c r="F1074" s="14">
        <f>IFERROR(_xlfn.XLOOKUP($A1074,Firm_Info!$A$2:$A$11,Firm_Info!$D$2:$D$11),"")</f>
        <v>1</v>
      </c>
      <c r="G1074" s="14">
        <f>IF($F1074="","",IF($B1074&gt;=SUMIFS(Firm_Info!$F$2:$F$11,Firm_Info!$D$2:$D$11,$F1074,Firm_Info!$C$2:$C$11,"Treated"),1,0))</f>
        <v>1</v>
      </c>
      <c r="H1074" s="14">
        <f t="shared" si="33"/>
        <v>0</v>
      </c>
      <c r="I1074" s="14">
        <f>IF($F1074="","",MOD(ROW()-2,624)-INDEX(Parallel_Trends!$F$5:$F$14,MATCH($A1074,Parallel_Trends!$A$5:$A$14,0)))</f>
        <v>177</v>
      </c>
    </row>
    <row r="1075" spans="1:9" x14ac:dyDescent="0.45">
      <c r="A1075" t="s">
        <v>12</v>
      </c>
      <c r="B1075" s="1">
        <f>Raw_Prices!H452</f>
        <v>45581</v>
      </c>
      <c r="C1075" s="12">
        <f>Raw_Prices!L452</f>
        <v>186.89</v>
      </c>
      <c r="D1075" s="13">
        <f t="shared" si="32"/>
        <v>-4.2623474878790146E-3</v>
      </c>
      <c r="E1075" s="14">
        <f>IF(_xlfn.XLOOKUP($A1075,Firm_Info!$A$2:$A$12,Firm_Info!$C$2:$C$12)="Treated",1,IF(_xlfn.XLOOKUP($A1075,Firm_Info!$A$2:$A$12,Firm_Info!$C$2:$C$12)="Control",0,""))</f>
        <v>0</v>
      </c>
      <c r="F1075" s="14">
        <f>IFERROR(_xlfn.XLOOKUP($A1075,Firm_Info!$A$2:$A$11,Firm_Info!$D$2:$D$11),"")</f>
        <v>1</v>
      </c>
      <c r="G1075" s="14">
        <f>IF($F1075="","",IF($B1075&gt;=SUMIFS(Firm_Info!$F$2:$F$11,Firm_Info!$D$2:$D$11,$F1075,Firm_Info!$C$2:$C$11,"Treated"),1,0))</f>
        <v>1</v>
      </c>
      <c r="H1075" s="14">
        <f t="shared" si="33"/>
        <v>0</v>
      </c>
      <c r="I1075" s="14">
        <f>IF($F1075="","",MOD(ROW()-2,624)-INDEX(Parallel_Trends!$F$5:$F$14,MATCH($A1075,Parallel_Trends!$A$5:$A$14,0)))</f>
        <v>178</v>
      </c>
    </row>
    <row r="1076" spans="1:9" x14ac:dyDescent="0.45">
      <c r="A1076" t="s">
        <v>12</v>
      </c>
      <c r="B1076" s="1">
        <f>Raw_Prices!H453</f>
        <v>45582</v>
      </c>
      <c r="C1076" s="12">
        <f>Raw_Prices!L453</f>
        <v>187.53</v>
      </c>
      <c r="D1076" s="13">
        <f t="shared" ref="D1076:D1139" si="34">C1076/C1075-1</f>
        <v>3.4244742896891722E-3</v>
      </c>
      <c r="E1076" s="14">
        <f>IF(_xlfn.XLOOKUP($A1076,Firm_Info!$A$2:$A$12,Firm_Info!$C$2:$C$12)="Treated",1,IF(_xlfn.XLOOKUP($A1076,Firm_Info!$A$2:$A$12,Firm_Info!$C$2:$C$12)="Control",0,""))</f>
        <v>0</v>
      </c>
      <c r="F1076" s="14">
        <f>IFERROR(_xlfn.XLOOKUP($A1076,Firm_Info!$A$2:$A$11,Firm_Info!$D$2:$D$11),"")</f>
        <v>1</v>
      </c>
      <c r="G1076" s="14">
        <f>IF($F1076="","",IF($B1076&gt;=SUMIFS(Firm_Info!$F$2:$F$11,Firm_Info!$D$2:$D$11,$F1076,Firm_Info!$C$2:$C$11,"Treated"),1,0))</f>
        <v>1</v>
      </c>
      <c r="H1076" s="14">
        <f t="shared" ref="H1076:H1139" si="35">IF($F1076="","",$E1076*$G1076)</f>
        <v>0</v>
      </c>
      <c r="I1076" s="14">
        <f>IF($F1076="","",MOD(ROW()-2,624)-INDEX(Parallel_Trends!$F$5:$F$14,MATCH($A1076,Parallel_Trends!$A$5:$A$14,0)))</f>
        <v>179</v>
      </c>
    </row>
    <row r="1077" spans="1:9" x14ac:dyDescent="0.45">
      <c r="A1077" t="s">
        <v>12</v>
      </c>
      <c r="B1077" s="1">
        <f>Raw_Prices!H454</f>
        <v>45583</v>
      </c>
      <c r="C1077" s="12">
        <f>Raw_Prices!L454</f>
        <v>188.99</v>
      </c>
      <c r="D1077" s="13">
        <f t="shared" si="34"/>
        <v>7.7854209993069023E-3</v>
      </c>
      <c r="E1077" s="14">
        <f>IF(_xlfn.XLOOKUP($A1077,Firm_Info!$A$2:$A$12,Firm_Info!$C$2:$C$12)="Treated",1,IF(_xlfn.XLOOKUP($A1077,Firm_Info!$A$2:$A$12,Firm_Info!$C$2:$C$12)="Control",0,""))</f>
        <v>0</v>
      </c>
      <c r="F1077" s="14">
        <f>IFERROR(_xlfn.XLOOKUP($A1077,Firm_Info!$A$2:$A$11,Firm_Info!$D$2:$D$11),"")</f>
        <v>1</v>
      </c>
      <c r="G1077" s="14">
        <f>IF($F1077="","",IF($B1077&gt;=SUMIFS(Firm_Info!$F$2:$F$11,Firm_Info!$D$2:$D$11,$F1077,Firm_Info!$C$2:$C$11,"Treated"),1,0))</f>
        <v>1</v>
      </c>
      <c r="H1077" s="14">
        <f t="shared" si="35"/>
        <v>0</v>
      </c>
      <c r="I1077" s="14">
        <f>IF($F1077="","",MOD(ROW()-2,624)-INDEX(Parallel_Trends!$F$5:$F$14,MATCH($A1077,Parallel_Trends!$A$5:$A$14,0)))</f>
        <v>180</v>
      </c>
    </row>
    <row r="1078" spans="1:9" x14ac:dyDescent="0.45">
      <c r="A1078" t="s">
        <v>12</v>
      </c>
      <c r="B1078" s="1">
        <f>Raw_Prices!H455</f>
        <v>45586</v>
      </c>
      <c r="C1078" s="12">
        <f>Raw_Prices!L455</f>
        <v>189.07</v>
      </c>
      <c r="D1078" s="13">
        <f t="shared" si="34"/>
        <v>4.2330282025493382E-4</v>
      </c>
      <c r="E1078" s="14">
        <f>IF(_xlfn.XLOOKUP($A1078,Firm_Info!$A$2:$A$12,Firm_Info!$C$2:$C$12)="Treated",1,IF(_xlfn.XLOOKUP($A1078,Firm_Info!$A$2:$A$12,Firm_Info!$C$2:$C$12)="Control",0,""))</f>
        <v>0</v>
      </c>
      <c r="F1078" s="14">
        <f>IFERROR(_xlfn.XLOOKUP($A1078,Firm_Info!$A$2:$A$11,Firm_Info!$D$2:$D$11),"")</f>
        <v>1</v>
      </c>
      <c r="G1078" s="14">
        <f>IF($F1078="","",IF($B1078&gt;=SUMIFS(Firm_Info!$F$2:$F$11,Firm_Info!$D$2:$D$11,$F1078,Firm_Info!$C$2:$C$11,"Treated"),1,0))</f>
        <v>1</v>
      </c>
      <c r="H1078" s="14">
        <f t="shared" si="35"/>
        <v>0</v>
      </c>
      <c r="I1078" s="14">
        <f>IF($F1078="","",MOD(ROW()-2,624)-INDEX(Parallel_Trends!$F$5:$F$14,MATCH($A1078,Parallel_Trends!$A$5:$A$14,0)))</f>
        <v>181</v>
      </c>
    </row>
    <row r="1079" spans="1:9" x14ac:dyDescent="0.45">
      <c r="A1079" t="s">
        <v>12</v>
      </c>
      <c r="B1079" s="1">
        <f>Raw_Prices!H456</f>
        <v>45587</v>
      </c>
      <c r="C1079" s="12">
        <f>Raw_Prices!L456</f>
        <v>189.7</v>
      </c>
      <c r="D1079" s="13">
        <f t="shared" si="34"/>
        <v>3.3320992225100987E-3</v>
      </c>
      <c r="E1079" s="14">
        <f>IF(_xlfn.XLOOKUP($A1079,Firm_Info!$A$2:$A$12,Firm_Info!$C$2:$C$12)="Treated",1,IF(_xlfn.XLOOKUP($A1079,Firm_Info!$A$2:$A$12,Firm_Info!$C$2:$C$12)="Control",0,""))</f>
        <v>0</v>
      </c>
      <c r="F1079" s="14">
        <f>IFERROR(_xlfn.XLOOKUP($A1079,Firm_Info!$A$2:$A$11,Firm_Info!$D$2:$D$11),"")</f>
        <v>1</v>
      </c>
      <c r="G1079" s="14">
        <f>IF($F1079="","",IF($B1079&gt;=SUMIFS(Firm_Info!$F$2:$F$11,Firm_Info!$D$2:$D$11,$F1079,Firm_Info!$C$2:$C$11,"Treated"),1,0))</f>
        <v>1</v>
      </c>
      <c r="H1079" s="14">
        <f t="shared" si="35"/>
        <v>0</v>
      </c>
      <c r="I1079" s="14">
        <f>IF($F1079="","",MOD(ROW()-2,624)-INDEX(Parallel_Trends!$F$5:$F$14,MATCH($A1079,Parallel_Trends!$A$5:$A$14,0)))</f>
        <v>182</v>
      </c>
    </row>
    <row r="1080" spans="1:9" x14ac:dyDescent="0.45">
      <c r="A1080" t="s">
        <v>12</v>
      </c>
      <c r="B1080" s="1">
        <f>Raw_Prices!H457</f>
        <v>45588</v>
      </c>
      <c r="C1080" s="12">
        <f>Raw_Prices!L457</f>
        <v>184.71</v>
      </c>
      <c r="D1080" s="13">
        <f t="shared" si="34"/>
        <v>-2.63046916183447E-2</v>
      </c>
      <c r="E1080" s="14">
        <f>IF(_xlfn.XLOOKUP($A1080,Firm_Info!$A$2:$A$12,Firm_Info!$C$2:$C$12)="Treated",1,IF(_xlfn.XLOOKUP($A1080,Firm_Info!$A$2:$A$12,Firm_Info!$C$2:$C$12)="Control",0,""))</f>
        <v>0</v>
      </c>
      <c r="F1080" s="14">
        <f>IFERROR(_xlfn.XLOOKUP($A1080,Firm_Info!$A$2:$A$11,Firm_Info!$D$2:$D$11),"")</f>
        <v>1</v>
      </c>
      <c r="G1080" s="14">
        <f>IF($F1080="","",IF($B1080&gt;=SUMIFS(Firm_Info!$F$2:$F$11,Firm_Info!$D$2:$D$11,$F1080,Firm_Info!$C$2:$C$11,"Treated"),1,0))</f>
        <v>1</v>
      </c>
      <c r="H1080" s="14">
        <f t="shared" si="35"/>
        <v>0</v>
      </c>
      <c r="I1080" s="14">
        <f>IF($F1080="","",MOD(ROW()-2,624)-INDEX(Parallel_Trends!$F$5:$F$14,MATCH($A1080,Parallel_Trends!$A$5:$A$14,0)))</f>
        <v>183</v>
      </c>
    </row>
    <row r="1081" spans="1:9" x14ac:dyDescent="0.45">
      <c r="A1081" t="s">
        <v>12</v>
      </c>
      <c r="B1081" s="1">
        <f>Raw_Prices!H458</f>
        <v>45589</v>
      </c>
      <c r="C1081" s="12">
        <f>Raw_Prices!L458</f>
        <v>186.38</v>
      </c>
      <c r="D1081" s="13">
        <f t="shared" si="34"/>
        <v>9.0411997184776105E-3</v>
      </c>
      <c r="E1081" s="14">
        <f>IF(_xlfn.XLOOKUP($A1081,Firm_Info!$A$2:$A$12,Firm_Info!$C$2:$C$12)="Treated",1,IF(_xlfn.XLOOKUP($A1081,Firm_Info!$A$2:$A$12,Firm_Info!$C$2:$C$12)="Control",0,""))</f>
        <v>0</v>
      </c>
      <c r="F1081" s="14">
        <f>IFERROR(_xlfn.XLOOKUP($A1081,Firm_Info!$A$2:$A$11,Firm_Info!$D$2:$D$11),"")</f>
        <v>1</v>
      </c>
      <c r="G1081" s="14">
        <f>IF($F1081="","",IF($B1081&gt;=SUMIFS(Firm_Info!$F$2:$F$11,Firm_Info!$D$2:$D$11,$F1081,Firm_Info!$C$2:$C$11,"Treated"),1,0))</f>
        <v>1</v>
      </c>
      <c r="H1081" s="14">
        <f t="shared" si="35"/>
        <v>0</v>
      </c>
      <c r="I1081" s="14">
        <f>IF($F1081="","",MOD(ROW()-2,624)-INDEX(Parallel_Trends!$F$5:$F$14,MATCH($A1081,Parallel_Trends!$A$5:$A$14,0)))</f>
        <v>184</v>
      </c>
    </row>
    <row r="1082" spans="1:9" x14ac:dyDescent="0.45">
      <c r="A1082" t="s">
        <v>12</v>
      </c>
      <c r="B1082" s="1">
        <f>Raw_Prices!H459</f>
        <v>45590</v>
      </c>
      <c r="C1082" s="12">
        <f>Raw_Prices!L459</f>
        <v>187.83</v>
      </c>
      <c r="D1082" s="13">
        <f t="shared" si="34"/>
        <v>7.7798047000752213E-3</v>
      </c>
      <c r="E1082" s="14">
        <f>IF(_xlfn.XLOOKUP($A1082,Firm_Info!$A$2:$A$12,Firm_Info!$C$2:$C$12)="Treated",1,IF(_xlfn.XLOOKUP($A1082,Firm_Info!$A$2:$A$12,Firm_Info!$C$2:$C$12)="Control",0,""))</f>
        <v>0</v>
      </c>
      <c r="F1082" s="14">
        <f>IFERROR(_xlfn.XLOOKUP($A1082,Firm_Info!$A$2:$A$11,Firm_Info!$D$2:$D$11),"")</f>
        <v>1</v>
      </c>
      <c r="G1082" s="14">
        <f>IF($F1082="","",IF($B1082&gt;=SUMIFS(Firm_Info!$F$2:$F$11,Firm_Info!$D$2:$D$11,$F1082,Firm_Info!$C$2:$C$11,"Treated"),1,0))</f>
        <v>1</v>
      </c>
      <c r="H1082" s="14">
        <f t="shared" si="35"/>
        <v>0</v>
      </c>
      <c r="I1082" s="14">
        <f>IF($F1082="","",MOD(ROW()-2,624)-INDEX(Parallel_Trends!$F$5:$F$14,MATCH($A1082,Parallel_Trends!$A$5:$A$14,0)))</f>
        <v>185</v>
      </c>
    </row>
    <row r="1083" spans="1:9" x14ac:dyDescent="0.45">
      <c r="A1083" t="s">
        <v>12</v>
      </c>
      <c r="B1083" s="1">
        <f>Raw_Prices!H460</f>
        <v>45593</v>
      </c>
      <c r="C1083" s="12">
        <f>Raw_Prices!L460</f>
        <v>188.39</v>
      </c>
      <c r="D1083" s="13">
        <f t="shared" si="34"/>
        <v>2.9814193685777646E-3</v>
      </c>
      <c r="E1083" s="14">
        <f>IF(_xlfn.XLOOKUP($A1083,Firm_Info!$A$2:$A$12,Firm_Info!$C$2:$C$12)="Treated",1,IF(_xlfn.XLOOKUP($A1083,Firm_Info!$A$2:$A$12,Firm_Info!$C$2:$C$12)="Control",0,""))</f>
        <v>0</v>
      </c>
      <c r="F1083" s="14">
        <f>IFERROR(_xlfn.XLOOKUP($A1083,Firm_Info!$A$2:$A$11,Firm_Info!$D$2:$D$11),"")</f>
        <v>1</v>
      </c>
      <c r="G1083" s="14">
        <f>IF($F1083="","",IF($B1083&gt;=SUMIFS(Firm_Info!$F$2:$F$11,Firm_Info!$D$2:$D$11,$F1083,Firm_Info!$C$2:$C$11,"Treated"),1,0))</f>
        <v>1</v>
      </c>
      <c r="H1083" s="14">
        <f t="shared" si="35"/>
        <v>0</v>
      </c>
      <c r="I1083" s="14">
        <f>IF($F1083="","",MOD(ROW()-2,624)-INDEX(Parallel_Trends!$F$5:$F$14,MATCH($A1083,Parallel_Trends!$A$5:$A$14,0)))</f>
        <v>186</v>
      </c>
    </row>
    <row r="1084" spans="1:9" x14ac:dyDescent="0.45">
      <c r="A1084" t="s">
        <v>12</v>
      </c>
      <c r="B1084" s="1">
        <f>Raw_Prices!H461</f>
        <v>45594</v>
      </c>
      <c r="C1084" s="12">
        <f>Raw_Prices!L461</f>
        <v>190.83</v>
      </c>
      <c r="D1084" s="13">
        <f t="shared" si="34"/>
        <v>1.2951855194012651E-2</v>
      </c>
      <c r="E1084" s="14">
        <f>IF(_xlfn.XLOOKUP($A1084,Firm_Info!$A$2:$A$12,Firm_Info!$C$2:$C$12)="Treated",1,IF(_xlfn.XLOOKUP($A1084,Firm_Info!$A$2:$A$12,Firm_Info!$C$2:$C$12)="Control",0,""))</f>
        <v>0</v>
      </c>
      <c r="F1084" s="14">
        <f>IFERROR(_xlfn.XLOOKUP($A1084,Firm_Info!$A$2:$A$11,Firm_Info!$D$2:$D$11),"")</f>
        <v>1</v>
      </c>
      <c r="G1084" s="14">
        <f>IF($F1084="","",IF($B1084&gt;=SUMIFS(Firm_Info!$F$2:$F$11,Firm_Info!$D$2:$D$11,$F1084,Firm_Info!$C$2:$C$11,"Treated"),1,0))</f>
        <v>1</v>
      </c>
      <c r="H1084" s="14">
        <f t="shared" si="35"/>
        <v>0</v>
      </c>
      <c r="I1084" s="14">
        <f>IF($F1084="","",MOD(ROW()-2,624)-INDEX(Parallel_Trends!$F$5:$F$14,MATCH($A1084,Parallel_Trends!$A$5:$A$14,0)))</f>
        <v>187</v>
      </c>
    </row>
    <row r="1085" spans="1:9" x14ac:dyDescent="0.45">
      <c r="A1085" t="s">
        <v>12</v>
      </c>
      <c r="B1085" s="1">
        <f>Raw_Prices!H462</f>
        <v>45595</v>
      </c>
      <c r="C1085" s="12">
        <f>Raw_Prices!L462</f>
        <v>192.73</v>
      </c>
      <c r="D1085" s="13">
        <f t="shared" si="34"/>
        <v>9.956505790494008E-3</v>
      </c>
      <c r="E1085" s="14">
        <f>IF(_xlfn.XLOOKUP($A1085,Firm_Info!$A$2:$A$12,Firm_Info!$C$2:$C$12)="Treated",1,IF(_xlfn.XLOOKUP($A1085,Firm_Info!$A$2:$A$12,Firm_Info!$C$2:$C$12)="Control",0,""))</f>
        <v>0</v>
      </c>
      <c r="F1085" s="14">
        <f>IFERROR(_xlfn.XLOOKUP($A1085,Firm_Info!$A$2:$A$11,Firm_Info!$D$2:$D$11),"")</f>
        <v>1</v>
      </c>
      <c r="G1085" s="14">
        <f>IF($F1085="","",IF($B1085&gt;=SUMIFS(Firm_Info!$F$2:$F$11,Firm_Info!$D$2:$D$11,$F1085,Firm_Info!$C$2:$C$11,"Treated"),1,0))</f>
        <v>1</v>
      </c>
      <c r="H1085" s="14">
        <f t="shared" si="35"/>
        <v>0</v>
      </c>
      <c r="I1085" s="14">
        <f>IF($F1085="","",MOD(ROW()-2,624)-INDEX(Parallel_Trends!$F$5:$F$14,MATCH($A1085,Parallel_Trends!$A$5:$A$14,0)))</f>
        <v>188</v>
      </c>
    </row>
    <row r="1086" spans="1:9" x14ac:dyDescent="0.45">
      <c r="A1086" t="s">
        <v>12</v>
      </c>
      <c r="B1086" s="1">
        <f>Raw_Prices!H463</f>
        <v>45596</v>
      </c>
      <c r="C1086" s="12">
        <f>Raw_Prices!L463</f>
        <v>186.4</v>
      </c>
      <c r="D1086" s="13">
        <f t="shared" si="34"/>
        <v>-3.2843874850827515E-2</v>
      </c>
      <c r="E1086" s="14">
        <f>IF(_xlfn.XLOOKUP($A1086,Firm_Info!$A$2:$A$12,Firm_Info!$C$2:$C$12)="Treated",1,IF(_xlfn.XLOOKUP($A1086,Firm_Info!$A$2:$A$12,Firm_Info!$C$2:$C$12)="Control",0,""))</f>
        <v>0</v>
      </c>
      <c r="F1086" s="14">
        <f>IFERROR(_xlfn.XLOOKUP($A1086,Firm_Info!$A$2:$A$11,Firm_Info!$D$2:$D$11),"")</f>
        <v>1</v>
      </c>
      <c r="G1086" s="14">
        <f>IF($F1086="","",IF($B1086&gt;=SUMIFS(Firm_Info!$F$2:$F$11,Firm_Info!$D$2:$D$11,$F1086,Firm_Info!$C$2:$C$11,"Treated"),1,0))</f>
        <v>1</v>
      </c>
      <c r="H1086" s="14">
        <f t="shared" si="35"/>
        <v>0</v>
      </c>
      <c r="I1086" s="14">
        <f>IF($F1086="","",MOD(ROW()-2,624)-INDEX(Parallel_Trends!$F$5:$F$14,MATCH($A1086,Parallel_Trends!$A$5:$A$14,0)))</f>
        <v>189</v>
      </c>
    </row>
    <row r="1087" spans="1:9" x14ac:dyDescent="0.45">
      <c r="A1087" t="s">
        <v>12</v>
      </c>
      <c r="B1087" s="1">
        <f>Raw_Prices!H464</f>
        <v>45597</v>
      </c>
      <c r="C1087" s="12">
        <f>Raw_Prices!L464</f>
        <v>197.93</v>
      </c>
      <c r="D1087" s="13">
        <f t="shared" si="34"/>
        <v>6.1856223175965619E-2</v>
      </c>
      <c r="E1087" s="14">
        <f>IF(_xlfn.XLOOKUP($A1087,Firm_Info!$A$2:$A$12,Firm_Info!$C$2:$C$12)="Treated",1,IF(_xlfn.XLOOKUP($A1087,Firm_Info!$A$2:$A$12,Firm_Info!$C$2:$C$12)="Control",0,""))</f>
        <v>0</v>
      </c>
      <c r="F1087" s="14">
        <f>IFERROR(_xlfn.XLOOKUP($A1087,Firm_Info!$A$2:$A$11,Firm_Info!$D$2:$D$11),"")</f>
        <v>1</v>
      </c>
      <c r="G1087" s="14">
        <f>IF($F1087="","",IF($B1087&gt;=SUMIFS(Firm_Info!$F$2:$F$11,Firm_Info!$D$2:$D$11,$F1087,Firm_Info!$C$2:$C$11,"Treated"),1,0))</f>
        <v>1</v>
      </c>
      <c r="H1087" s="14">
        <f t="shared" si="35"/>
        <v>0</v>
      </c>
      <c r="I1087" s="14">
        <f>IF($F1087="","",MOD(ROW()-2,624)-INDEX(Parallel_Trends!$F$5:$F$14,MATCH($A1087,Parallel_Trends!$A$5:$A$14,0)))</f>
        <v>190</v>
      </c>
    </row>
    <row r="1088" spans="1:9" x14ac:dyDescent="0.45">
      <c r="A1088" t="s">
        <v>12</v>
      </c>
      <c r="B1088" s="1">
        <f>Raw_Prices!H465</f>
        <v>45600</v>
      </c>
      <c r="C1088" s="12">
        <f>Raw_Prices!L465</f>
        <v>195.78</v>
      </c>
      <c r="D1088" s="13">
        <f t="shared" si="34"/>
        <v>-1.0862426110241019E-2</v>
      </c>
      <c r="E1088" s="14">
        <f>IF(_xlfn.XLOOKUP($A1088,Firm_Info!$A$2:$A$12,Firm_Info!$C$2:$C$12)="Treated",1,IF(_xlfn.XLOOKUP($A1088,Firm_Info!$A$2:$A$12,Firm_Info!$C$2:$C$12)="Control",0,""))</f>
        <v>0</v>
      </c>
      <c r="F1088" s="14">
        <f>IFERROR(_xlfn.XLOOKUP($A1088,Firm_Info!$A$2:$A$11,Firm_Info!$D$2:$D$11),"")</f>
        <v>1</v>
      </c>
      <c r="G1088" s="14">
        <f>IF($F1088="","",IF($B1088&gt;=SUMIFS(Firm_Info!$F$2:$F$11,Firm_Info!$D$2:$D$11,$F1088,Firm_Info!$C$2:$C$11,"Treated"),1,0))</f>
        <v>1</v>
      </c>
      <c r="H1088" s="14">
        <f t="shared" si="35"/>
        <v>0</v>
      </c>
      <c r="I1088" s="14">
        <f>IF($F1088="","",MOD(ROW()-2,624)-INDEX(Parallel_Trends!$F$5:$F$14,MATCH($A1088,Parallel_Trends!$A$5:$A$14,0)))</f>
        <v>191</v>
      </c>
    </row>
    <row r="1089" spans="1:9" x14ac:dyDescent="0.45">
      <c r="A1089" t="s">
        <v>12</v>
      </c>
      <c r="B1089" s="1">
        <f>Raw_Prices!H466</f>
        <v>45601</v>
      </c>
      <c r="C1089" s="12">
        <f>Raw_Prices!L466</f>
        <v>199.5</v>
      </c>
      <c r="D1089" s="13">
        <f t="shared" si="34"/>
        <v>1.9000919399325689E-2</v>
      </c>
      <c r="E1089" s="14">
        <f>IF(_xlfn.XLOOKUP($A1089,Firm_Info!$A$2:$A$12,Firm_Info!$C$2:$C$12)="Treated",1,IF(_xlfn.XLOOKUP($A1089,Firm_Info!$A$2:$A$12,Firm_Info!$C$2:$C$12)="Control",0,""))</f>
        <v>0</v>
      </c>
      <c r="F1089" s="14">
        <f>IFERROR(_xlfn.XLOOKUP($A1089,Firm_Info!$A$2:$A$11,Firm_Info!$D$2:$D$11),"")</f>
        <v>1</v>
      </c>
      <c r="G1089" s="14">
        <f>IF($F1089="","",IF($B1089&gt;=SUMIFS(Firm_Info!$F$2:$F$11,Firm_Info!$D$2:$D$11,$F1089,Firm_Info!$C$2:$C$11,"Treated"),1,0))</f>
        <v>1</v>
      </c>
      <c r="H1089" s="14">
        <f t="shared" si="35"/>
        <v>0</v>
      </c>
      <c r="I1089" s="14">
        <f>IF($F1089="","",MOD(ROW()-2,624)-INDEX(Parallel_Trends!$F$5:$F$14,MATCH($A1089,Parallel_Trends!$A$5:$A$14,0)))</f>
        <v>192</v>
      </c>
    </row>
    <row r="1090" spans="1:9" x14ac:dyDescent="0.45">
      <c r="A1090" t="s">
        <v>12</v>
      </c>
      <c r="B1090" s="1">
        <f>Raw_Prices!H467</f>
        <v>45602</v>
      </c>
      <c r="C1090" s="12">
        <f>Raw_Prices!L467</f>
        <v>207.09</v>
      </c>
      <c r="D1090" s="13">
        <f t="shared" si="34"/>
        <v>3.8045112781954993E-2</v>
      </c>
      <c r="E1090" s="14">
        <f>IF(_xlfn.XLOOKUP($A1090,Firm_Info!$A$2:$A$12,Firm_Info!$C$2:$C$12)="Treated",1,IF(_xlfn.XLOOKUP($A1090,Firm_Info!$A$2:$A$12,Firm_Info!$C$2:$C$12)="Control",0,""))</f>
        <v>0</v>
      </c>
      <c r="F1090" s="14">
        <f>IFERROR(_xlfn.XLOOKUP($A1090,Firm_Info!$A$2:$A$11,Firm_Info!$D$2:$D$11),"")</f>
        <v>1</v>
      </c>
      <c r="G1090" s="14">
        <f>IF($F1090="","",IF($B1090&gt;=SUMIFS(Firm_Info!$F$2:$F$11,Firm_Info!$D$2:$D$11,$F1090,Firm_Info!$C$2:$C$11,"Treated"),1,0))</f>
        <v>1</v>
      </c>
      <c r="H1090" s="14">
        <f t="shared" si="35"/>
        <v>0</v>
      </c>
      <c r="I1090" s="14">
        <f>IF($F1090="","",MOD(ROW()-2,624)-INDEX(Parallel_Trends!$F$5:$F$14,MATCH($A1090,Parallel_Trends!$A$5:$A$14,0)))</f>
        <v>193</v>
      </c>
    </row>
    <row r="1091" spans="1:9" x14ac:dyDescent="0.45">
      <c r="A1091" t="s">
        <v>12</v>
      </c>
      <c r="B1091" s="1">
        <f>Raw_Prices!H468</f>
        <v>45603</v>
      </c>
      <c r="C1091" s="12">
        <f>Raw_Prices!L468</f>
        <v>210.05</v>
      </c>
      <c r="D1091" s="13">
        <f t="shared" si="34"/>
        <v>1.4293302428895593E-2</v>
      </c>
      <c r="E1091" s="14">
        <f>IF(_xlfn.XLOOKUP($A1091,Firm_Info!$A$2:$A$12,Firm_Info!$C$2:$C$12)="Treated",1,IF(_xlfn.XLOOKUP($A1091,Firm_Info!$A$2:$A$12,Firm_Info!$C$2:$C$12)="Control",0,""))</f>
        <v>0</v>
      </c>
      <c r="F1091" s="14">
        <f>IFERROR(_xlfn.XLOOKUP($A1091,Firm_Info!$A$2:$A$11,Firm_Info!$D$2:$D$11),"")</f>
        <v>1</v>
      </c>
      <c r="G1091" s="14">
        <f>IF($F1091="","",IF($B1091&gt;=SUMIFS(Firm_Info!$F$2:$F$11,Firm_Info!$D$2:$D$11,$F1091,Firm_Info!$C$2:$C$11,"Treated"),1,0))</f>
        <v>1</v>
      </c>
      <c r="H1091" s="14">
        <f t="shared" si="35"/>
        <v>0</v>
      </c>
      <c r="I1091" s="14">
        <f>IF($F1091="","",MOD(ROW()-2,624)-INDEX(Parallel_Trends!$F$5:$F$14,MATCH($A1091,Parallel_Trends!$A$5:$A$14,0)))</f>
        <v>194</v>
      </c>
    </row>
    <row r="1092" spans="1:9" x14ac:dyDescent="0.45">
      <c r="A1092" t="s">
        <v>12</v>
      </c>
      <c r="B1092" s="1">
        <f>Raw_Prices!H469</f>
        <v>45604</v>
      </c>
      <c r="C1092" s="12">
        <f>Raw_Prices!L469</f>
        <v>208.18</v>
      </c>
      <c r="D1092" s="13">
        <f t="shared" si="34"/>
        <v>-8.9026422280409356E-3</v>
      </c>
      <c r="E1092" s="14">
        <f>IF(_xlfn.XLOOKUP($A1092,Firm_Info!$A$2:$A$12,Firm_Info!$C$2:$C$12)="Treated",1,IF(_xlfn.XLOOKUP($A1092,Firm_Info!$A$2:$A$12,Firm_Info!$C$2:$C$12)="Control",0,""))</f>
        <v>0</v>
      </c>
      <c r="F1092" s="14">
        <f>IFERROR(_xlfn.XLOOKUP($A1092,Firm_Info!$A$2:$A$11,Firm_Info!$D$2:$D$11),"")</f>
        <v>1</v>
      </c>
      <c r="G1092" s="14">
        <f>IF($F1092="","",IF($B1092&gt;=SUMIFS(Firm_Info!$F$2:$F$11,Firm_Info!$D$2:$D$11,$F1092,Firm_Info!$C$2:$C$11,"Treated"),1,0))</f>
        <v>1</v>
      </c>
      <c r="H1092" s="14">
        <f t="shared" si="35"/>
        <v>0</v>
      </c>
      <c r="I1092" s="14">
        <f>IF($F1092="","",MOD(ROW()-2,624)-INDEX(Parallel_Trends!$F$5:$F$14,MATCH($A1092,Parallel_Trends!$A$5:$A$14,0)))</f>
        <v>195</v>
      </c>
    </row>
    <row r="1093" spans="1:9" x14ac:dyDescent="0.45">
      <c r="A1093" t="s">
        <v>12</v>
      </c>
      <c r="B1093" s="1">
        <f>Raw_Prices!H470</f>
        <v>45607</v>
      </c>
      <c r="C1093" s="12">
        <f>Raw_Prices!L470</f>
        <v>206.84</v>
      </c>
      <c r="D1093" s="13">
        <f t="shared" si="34"/>
        <v>-6.436737438754947E-3</v>
      </c>
      <c r="E1093" s="14">
        <f>IF(_xlfn.XLOOKUP($A1093,Firm_Info!$A$2:$A$12,Firm_Info!$C$2:$C$12)="Treated",1,IF(_xlfn.XLOOKUP($A1093,Firm_Info!$A$2:$A$12,Firm_Info!$C$2:$C$12)="Control",0,""))</f>
        <v>0</v>
      </c>
      <c r="F1093" s="14">
        <f>IFERROR(_xlfn.XLOOKUP($A1093,Firm_Info!$A$2:$A$11,Firm_Info!$D$2:$D$11),"")</f>
        <v>1</v>
      </c>
      <c r="G1093" s="14">
        <f>IF($F1093="","",IF($B1093&gt;=SUMIFS(Firm_Info!$F$2:$F$11,Firm_Info!$D$2:$D$11,$F1093,Firm_Info!$C$2:$C$11,"Treated"),1,0))</f>
        <v>1</v>
      </c>
      <c r="H1093" s="14">
        <f t="shared" si="35"/>
        <v>0</v>
      </c>
      <c r="I1093" s="14">
        <f>IF($F1093="","",MOD(ROW()-2,624)-INDEX(Parallel_Trends!$F$5:$F$14,MATCH($A1093,Parallel_Trends!$A$5:$A$14,0)))</f>
        <v>196</v>
      </c>
    </row>
    <row r="1094" spans="1:9" x14ac:dyDescent="0.45">
      <c r="A1094" t="s">
        <v>12</v>
      </c>
      <c r="B1094" s="1">
        <f>Raw_Prices!H471</f>
        <v>45608</v>
      </c>
      <c r="C1094" s="12">
        <f>Raw_Prices!L471</f>
        <v>208.91</v>
      </c>
      <c r="D1094" s="13">
        <f t="shared" si="34"/>
        <v>1.000773544768907E-2</v>
      </c>
      <c r="E1094" s="14">
        <f>IF(_xlfn.XLOOKUP($A1094,Firm_Info!$A$2:$A$12,Firm_Info!$C$2:$C$12)="Treated",1,IF(_xlfn.XLOOKUP($A1094,Firm_Info!$A$2:$A$12,Firm_Info!$C$2:$C$12)="Control",0,""))</f>
        <v>0</v>
      </c>
      <c r="F1094" s="14">
        <f>IFERROR(_xlfn.XLOOKUP($A1094,Firm_Info!$A$2:$A$11,Firm_Info!$D$2:$D$11),"")</f>
        <v>1</v>
      </c>
      <c r="G1094" s="14">
        <f>IF($F1094="","",IF($B1094&gt;=SUMIFS(Firm_Info!$F$2:$F$11,Firm_Info!$D$2:$D$11,$F1094,Firm_Info!$C$2:$C$11,"Treated"),1,0))</f>
        <v>1</v>
      </c>
      <c r="H1094" s="14">
        <f t="shared" si="35"/>
        <v>0</v>
      </c>
      <c r="I1094" s="14">
        <f>IF($F1094="","",MOD(ROW()-2,624)-INDEX(Parallel_Trends!$F$5:$F$14,MATCH($A1094,Parallel_Trends!$A$5:$A$14,0)))</f>
        <v>197</v>
      </c>
    </row>
    <row r="1095" spans="1:9" x14ac:dyDescent="0.45">
      <c r="A1095" t="s">
        <v>12</v>
      </c>
      <c r="B1095" s="1">
        <f>Raw_Prices!H472</f>
        <v>45609</v>
      </c>
      <c r="C1095" s="12">
        <f>Raw_Prices!L472</f>
        <v>214.1</v>
      </c>
      <c r="D1095" s="13">
        <f t="shared" si="34"/>
        <v>2.4843233928485864E-2</v>
      </c>
      <c r="E1095" s="14">
        <f>IF(_xlfn.XLOOKUP($A1095,Firm_Info!$A$2:$A$12,Firm_Info!$C$2:$C$12)="Treated",1,IF(_xlfn.XLOOKUP($A1095,Firm_Info!$A$2:$A$12,Firm_Info!$C$2:$C$12)="Control",0,""))</f>
        <v>0</v>
      </c>
      <c r="F1095" s="14">
        <f>IFERROR(_xlfn.XLOOKUP($A1095,Firm_Info!$A$2:$A$11,Firm_Info!$D$2:$D$11),"")</f>
        <v>1</v>
      </c>
      <c r="G1095" s="14">
        <f>IF($F1095="","",IF($B1095&gt;=SUMIFS(Firm_Info!$F$2:$F$11,Firm_Info!$D$2:$D$11,$F1095,Firm_Info!$C$2:$C$11,"Treated"),1,0))</f>
        <v>1</v>
      </c>
      <c r="H1095" s="14">
        <f t="shared" si="35"/>
        <v>0</v>
      </c>
      <c r="I1095" s="14">
        <f>IF($F1095="","",MOD(ROW()-2,624)-INDEX(Parallel_Trends!$F$5:$F$14,MATCH($A1095,Parallel_Trends!$A$5:$A$14,0)))</f>
        <v>198</v>
      </c>
    </row>
    <row r="1096" spans="1:9" x14ac:dyDescent="0.45">
      <c r="A1096" t="s">
        <v>12</v>
      </c>
      <c r="B1096" s="1">
        <f>Raw_Prices!H473</f>
        <v>45610</v>
      </c>
      <c r="C1096" s="12">
        <f>Raw_Prices!L473</f>
        <v>211.48</v>
      </c>
      <c r="D1096" s="13">
        <f t="shared" si="34"/>
        <v>-1.2237272302662361E-2</v>
      </c>
      <c r="E1096" s="14">
        <f>IF(_xlfn.XLOOKUP($A1096,Firm_Info!$A$2:$A$12,Firm_Info!$C$2:$C$12)="Treated",1,IF(_xlfn.XLOOKUP($A1096,Firm_Info!$A$2:$A$12,Firm_Info!$C$2:$C$12)="Control",0,""))</f>
        <v>0</v>
      </c>
      <c r="F1096" s="14">
        <f>IFERROR(_xlfn.XLOOKUP($A1096,Firm_Info!$A$2:$A$11,Firm_Info!$D$2:$D$11),"")</f>
        <v>1</v>
      </c>
      <c r="G1096" s="14">
        <f>IF($F1096="","",IF($B1096&gt;=SUMIFS(Firm_Info!$F$2:$F$11,Firm_Info!$D$2:$D$11,$F1096,Firm_Info!$C$2:$C$11,"Treated"),1,0))</f>
        <v>1</v>
      </c>
      <c r="H1096" s="14">
        <f t="shared" si="35"/>
        <v>0</v>
      </c>
      <c r="I1096" s="14">
        <f>IF($F1096="","",MOD(ROW()-2,624)-INDEX(Parallel_Trends!$F$5:$F$14,MATCH($A1096,Parallel_Trends!$A$5:$A$14,0)))</f>
        <v>199</v>
      </c>
    </row>
    <row r="1097" spans="1:9" x14ac:dyDescent="0.45">
      <c r="A1097" t="s">
        <v>12</v>
      </c>
      <c r="B1097" s="1">
        <f>Raw_Prices!H474</f>
        <v>45611</v>
      </c>
      <c r="C1097" s="12">
        <f>Raw_Prices!L474</f>
        <v>202.61</v>
      </c>
      <c r="D1097" s="13">
        <f t="shared" si="34"/>
        <v>-4.1942500472857858E-2</v>
      </c>
      <c r="E1097" s="14">
        <f>IF(_xlfn.XLOOKUP($A1097,Firm_Info!$A$2:$A$12,Firm_Info!$C$2:$C$12)="Treated",1,IF(_xlfn.XLOOKUP($A1097,Firm_Info!$A$2:$A$12,Firm_Info!$C$2:$C$12)="Control",0,""))</f>
        <v>0</v>
      </c>
      <c r="F1097" s="14">
        <f>IFERROR(_xlfn.XLOOKUP($A1097,Firm_Info!$A$2:$A$11,Firm_Info!$D$2:$D$11),"")</f>
        <v>1</v>
      </c>
      <c r="G1097" s="14">
        <f>IF($F1097="","",IF($B1097&gt;=SUMIFS(Firm_Info!$F$2:$F$11,Firm_Info!$D$2:$D$11,$F1097,Firm_Info!$C$2:$C$11,"Treated"),1,0))</f>
        <v>1</v>
      </c>
      <c r="H1097" s="14">
        <f t="shared" si="35"/>
        <v>0</v>
      </c>
      <c r="I1097" s="14">
        <f>IF($F1097="","",MOD(ROW()-2,624)-INDEX(Parallel_Trends!$F$5:$F$14,MATCH($A1097,Parallel_Trends!$A$5:$A$14,0)))</f>
        <v>200</v>
      </c>
    </row>
    <row r="1098" spans="1:9" x14ac:dyDescent="0.45">
      <c r="A1098" t="s">
        <v>12</v>
      </c>
      <c r="B1098" s="1">
        <f>Raw_Prices!H475</f>
        <v>45614</v>
      </c>
      <c r="C1098" s="12">
        <f>Raw_Prices!L475</f>
        <v>201.7</v>
      </c>
      <c r="D1098" s="13">
        <f t="shared" si="34"/>
        <v>-4.4913873945018334E-3</v>
      </c>
      <c r="E1098" s="14">
        <f>IF(_xlfn.XLOOKUP($A1098,Firm_Info!$A$2:$A$12,Firm_Info!$C$2:$C$12)="Treated",1,IF(_xlfn.XLOOKUP($A1098,Firm_Info!$A$2:$A$12,Firm_Info!$C$2:$C$12)="Control",0,""))</f>
        <v>0</v>
      </c>
      <c r="F1098" s="14">
        <f>IFERROR(_xlfn.XLOOKUP($A1098,Firm_Info!$A$2:$A$11,Firm_Info!$D$2:$D$11),"")</f>
        <v>1</v>
      </c>
      <c r="G1098" s="14">
        <f>IF($F1098="","",IF($B1098&gt;=SUMIFS(Firm_Info!$F$2:$F$11,Firm_Info!$D$2:$D$11,$F1098,Firm_Info!$C$2:$C$11,"Treated"),1,0))</f>
        <v>1</v>
      </c>
      <c r="H1098" s="14">
        <f t="shared" si="35"/>
        <v>0</v>
      </c>
      <c r="I1098" s="14">
        <f>IF($F1098="","",MOD(ROW()-2,624)-INDEX(Parallel_Trends!$F$5:$F$14,MATCH($A1098,Parallel_Trends!$A$5:$A$14,0)))</f>
        <v>201</v>
      </c>
    </row>
    <row r="1099" spans="1:9" x14ac:dyDescent="0.45">
      <c r="A1099" t="s">
        <v>12</v>
      </c>
      <c r="B1099" s="1">
        <f>Raw_Prices!H476</f>
        <v>45615</v>
      </c>
      <c r="C1099" s="12">
        <f>Raw_Prices!L476</f>
        <v>204.61</v>
      </c>
      <c r="D1099" s="13">
        <f t="shared" si="34"/>
        <v>1.4427367377293221E-2</v>
      </c>
      <c r="E1099" s="14">
        <f>IF(_xlfn.XLOOKUP($A1099,Firm_Info!$A$2:$A$12,Firm_Info!$C$2:$C$12)="Treated",1,IF(_xlfn.XLOOKUP($A1099,Firm_Info!$A$2:$A$12,Firm_Info!$C$2:$C$12)="Control",0,""))</f>
        <v>0</v>
      </c>
      <c r="F1099" s="14">
        <f>IFERROR(_xlfn.XLOOKUP($A1099,Firm_Info!$A$2:$A$11,Firm_Info!$D$2:$D$11),"")</f>
        <v>1</v>
      </c>
      <c r="G1099" s="14">
        <f>IF($F1099="","",IF($B1099&gt;=SUMIFS(Firm_Info!$F$2:$F$11,Firm_Info!$D$2:$D$11,$F1099,Firm_Info!$C$2:$C$11,"Treated"),1,0))</f>
        <v>1</v>
      </c>
      <c r="H1099" s="14">
        <f t="shared" si="35"/>
        <v>0</v>
      </c>
      <c r="I1099" s="14">
        <f>IF($F1099="","",MOD(ROW()-2,624)-INDEX(Parallel_Trends!$F$5:$F$14,MATCH($A1099,Parallel_Trends!$A$5:$A$14,0)))</f>
        <v>202</v>
      </c>
    </row>
    <row r="1100" spans="1:9" x14ac:dyDescent="0.45">
      <c r="A1100" t="s">
        <v>12</v>
      </c>
      <c r="B1100" s="1">
        <f>Raw_Prices!H477</f>
        <v>45616</v>
      </c>
      <c r="C1100" s="12">
        <f>Raw_Prices!L477</f>
        <v>202.88</v>
      </c>
      <c r="D1100" s="13">
        <f t="shared" si="34"/>
        <v>-8.4551097209325521E-3</v>
      </c>
      <c r="E1100" s="14">
        <f>IF(_xlfn.XLOOKUP($A1100,Firm_Info!$A$2:$A$12,Firm_Info!$C$2:$C$12)="Treated",1,IF(_xlfn.XLOOKUP($A1100,Firm_Info!$A$2:$A$12,Firm_Info!$C$2:$C$12)="Control",0,""))</f>
        <v>0</v>
      </c>
      <c r="F1100" s="14">
        <f>IFERROR(_xlfn.XLOOKUP($A1100,Firm_Info!$A$2:$A$11,Firm_Info!$D$2:$D$11),"")</f>
        <v>1</v>
      </c>
      <c r="G1100" s="14">
        <f>IF($F1100="","",IF($B1100&gt;=SUMIFS(Firm_Info!$F$2:$F$11,Firm_Info!$D$2:$D$11,$F1100,Firm_Info!$C$2:$C$11,"Treated"),1,0))</f>
        <v>1</v>
      </c>
      <c r="H1100" s="14">
        <f t="shared" si="35"/>
        <v>0</v>
      </c>
      <c r="I1100" s="14">
        <f>IF($F1100="","",MOD(ROW()-2,624)-INDEX(Parallel_Trends!$F$5:$F$14,MATCH($A1100,Parallel_Trends!$A$5:$A$14,0)))</f>
        <v>203</v>
      </c>
    </row>
    <row r="1101" spans="1:9" x14ac:dyDescent="0.45">
      <c r="A1101" t="s">
        <v>12</v>
      </c>
      <c r="B1101" s="1">
        <f>Raw_Prices!H478</f>
        <v>45617</v>
      </c>
      <c r="C1101" s="12">
        <f>Raw_Prices!L478</f>
        <v>198.38</v>
      </c>
      <c r="D1101" s="13">
        <f t="shared" si="34"/>
        <v>-2.2180599369085119E-2</v>
      </c>
      <c r="E1101" s="14">
        <f>IF(_xlfn.XLOOKUP($A1101,Firm_Info!$A$2:$A$12,Firm_Info!$C$2:$C$12)="Treated",1,IF(_xlfn.XLOOKUP($A1101,Firm_Info!$A$2:$A$12,Firm_Info!$C$2:$C$12)="Control",0,""))</f>
        <v>0</v>
      </c>
      <c r="F1101" s="14">
        <f>IFERROR(_xlfn.XLOOKUP($A1101,Firm_Info!$A$2:$A$11,Firm_Info!$D$2:$D$11),"")</f>
        <v>1</v>
      </c>
      <c r="G1101" s="14">
        <f>IF($F1101="","",IF($B1101&gt;=SUMIFS(Firm_Info!$F$2:$F$11,Firm_Info!$D$2:$D$11,$F1101,Firm_Info!$C$2:$C$11,"Treated"),1,0))</f>
        <v>1</v>
      </c>
      <c r="H1101" s="14">
        <f t="shared" si="35"/>
        <v>0</v>
      </c>
      <c r="I1101" s="14">
        <f>IF($F1101="","",MOD(ROW()-2,624)-INDEX(Parallel_Trends!$F$5:$F$14,MATCH($A1101,Parallel_Trends!$A$5:$A$14,0)))</f>
        <v>204</v>
      </c>
    </row>
    <row r="1102" spans="1:9" x14ac:dyDescent="0.45">
      <c r="A1102" t="s">
        <v>12</v>
      </c>
      <c r="B1102" s="1">
        <f>Raw_Prices!H479</f>
        <v>45618</v>
      </c>
      <c r="C1102" s="12">
        <f>Raw_Prices!L479</f>
        <v>197.12</v>
      </c>
      <c r="D1102" s="13">
        <f t="shared" si="34"/>
        <v>-6.3514467184191403E-3</v>
      </c>
      <c r="E1102" s="14">
        <f>IF(_xlfn.XLOOKUP($A1102,Firm_Info!$A$2:$A$12,Firm_Info!$C$2:$C$12)="Treated",1,IF(_xlfn.XLOOKUP($A1102,Firm_Info!$A$2:$A$12,Firm_Info!$C$2:$C$12)="Control",0,""))</f>
        <v>0</v>
      </c>
      <c r="F1102" s="14">
        <f>IFERROR(_xlfn.XLOOKUP($A1102,Firm_Info!$A$2:$A$11,Firm_Info!$D$2:$D$11),"")</f>
        <v>1</v>
      </c>
      <c r="G1102" s="14">
        <f>IF($F1102="","",IF($B1102&gt;=SUMIFS(Firm_Info!$F$2:$F$11,Firm_Info!$D$2:$D$11,$F1102,Firm_Info!$C$2:$C$11,"Treated"),1,0))</f>
        <v>1</v>
      </c>
      <c r="H1102" s="14">
        <f t="shared" si="35"/>
        <v>0</v>
      </c>
      <c r="I1102" s="14">
        <f>IF($F1102="","",MOD(ROW()-2,624)-INDEX(Parallel_Trends!$F$5:$F$14,MATCH($A1102,Parallel_Trends!$A$5:$A$14,0)))</f>
        <v>205</v>
      </c>
    </row>
    <row r="1103" spans="1:9" x14ac:dyDescent="0.45">
      <c r="A1103" t="s">
        <v>12</v>
      </c>
      <c r="B1103" s="1">
        <f>Raw_Prices!H480</f>
        <v>45621</v>
      </c>
      <c r="C1103" s="12">
        <f>Raw_Prices!L480</f>
        <v>201.45</v>
      </c>
      <c r="D1103" s="13">
        <f t="shared" si="34"/>
        <v>2.1966314935064846E-2</v>
      </c>
      <c r="E1103" s="14">
        <f>IF(_xlfn.XLOOKUP($A1103,Firm_Info!$A$2:$A$12,Firm_Info!$C$2:$C$12)="Treated",1,IF(_xlfn.XLOOKUP($A1103,Firm_Info!$A$2:$A$12,Firm_Info!$C$2:$C$12)="Control",0,""))</f>
        <v>0</v>
      </c>
      <c r="F1103" s="14">
        <f>IFERROR(_xlfn.XLOOKUP($A1103,Firm_Info!$A$2:$A$11,Firm_Info!$D$2:$D$11),"")</f>
        <v>1</v>
      </c>
      <c r="G1103" s="14">
        <f>IF($F1103="","",IF($B1103&gt;=SUMIFS(Firm_Info!$F$2:$F$11,Firm_Info!$D$2:$D$11,$F1103,Firm_Info!$C$2:$C$11,"Treated"),1,0))</f>
        <v>1</v>
      </c>
      <c r="H1103" s="14">
        <f t="shared" si="35"/>
        <v>0</v>
      </c>
      <c r="I1103" s="14">
        <f>IF($F1103="","",MOD(ROW()-2,624)-INDEX(Parallel_Trends!$F$5:$F$14,MATCH($A1103,Parallel_Trends!$A$5:$A$14,0)))</f>
        <v>206</v>
      </c>
    </row>
    <row r="1104" spans="1:9" x14ac:dyDescent="0.45">
      <c r="A1104" t="s">
        <v>12</v>
      </c>
      <c r="B1104" s="1">
        <f>Raw_Prices!H481</f>
        <v>45622</v>
      </c>
      <c r="C1104" s="12">
        <f>Raw_Prices!L481</f>
        <v>207.86</v>
      </c>
      <c r="D1104" s="13">
        <f t="shared" si="34"/>
        <v>3.1819310002482171E-2</v>
      </c>
      <c r="E1104" s="14">
        <f>IF(_xlfn.XLOOKUP($A1104,Firm_Info!$A$2:$A$12,Firm_Info!$C$2:$C$12)="Treated",1,IF(_xlfn.XLOOKUP($A1104,Firm_Info!$A$2:$A$12,Firm_Info!$C$2:$C$12)="Control",0,""))</f>
        <v>0</v>
      </c>
      <c r="F1104" s="14">
        <f>IFERROR(_xlfn.XLOOKUP($A1104,Firm_Info!$A$2:$A$11,Firm_Info!$D$2:$D$11),"")</f>
        <v>1</v>
      </c>
      <c r="G1104" s="14">
        <f>IF($F1104="","",IF($B1104&gt;=SUMIFS(Firm_Info!$F$2:$F$11,Firm_Info!$D$2:$D$11,$F1104,Firm_Info!$C$2:$C$11,"Treated"),1,0))</f>
        <v>1</v>
      </c>
      <c r="H1104" s="14">
        <f t="shared" si="35"/>
        <v>0</v>
      </c>
      <c r="I1104" s="14">
        <f>IF($F1104="","",MOD(ROW()-2,624)-INDEX(Parallel_Trends!$F$5:$F$14,MATCH($A1104,Parallel_Trends!$A$5:$A$14,0)))</f>
        <v>207</v>
      </c>
    </row>
    <row r="1105" spans="1:9" x14ac:dyDescent="0.45">
      <c r="A1105" t="s">
        <v>12</v>
      </c>
      <c r="B1105" s="1">
        <f>Raw_Prices!H482</f>
        <v>45623</v>
      </c>
      <c r="C1105" s="12">
        <f>Raw_Prices!L482</f>
        <v>205.74</v>
      </c>
      <c r="D1105" s="13">
        <f t="shared" si="34"/>
        <v>-1.0199172519965383E-2</v>
      </c>
      <c r="E1105" s="14">
        <f>IF(_xlfn.XLOOKUP($A1105,Firm_Info!$A$2:$A$12,Firm_Info!$C$2:$C$12)="Treated",1,IF(_xlfn.XLOOKUP($A1105,Firm_Info!$A$2:$A$12,Firm_Info!$C$2:$C$12)="Control",0,""))</f>
        <v>0</v>
      </c>
      <c r="F1105" s="14">
        <f>IFERROR(_xlfn.XLOOKUP($A1105,Firm_Info!$A$2:$A$11,Firm_Info!$D$2:$D$11),"")</f>
        <v>1</v>
      </c>
      <c r="G1105" s="14">
        <f>IF($F1105="","",IF($B1105&gt;=SUMIFS(Firm_Info!$F$2:$F$11,Firm_Info!$D$2:$D$11,$F1105,Firm_Info!$C$2:$C$11,"Treated"),1,0))</f>
        <v>1</v>
      </c>
      <c r="H1105" s="14">
        <f t="shared" si="35"/>
        <v>0</v>
      </c>
      <c r="I1105" s="14">
        <f>IF($F1105="","",MOD(ROW()-2,624)-INDEX(Parallel_Trends!$F$5:$F$14,MATCH($A1105,Parallel_Trends!$A$5:$A$14,0)))</f>
        <v>208</v>
      </c>
    </row>
    <row r="1106" spans="1:9" x14ac:dyDescent="0.45">
      <c r="A1106" t="s">
        <v>12</v>
      </c>
      <c r="B1106" s="1">
        <f>Raw_Prices!H483</f>
        <v>45625</v>
      </c>
      <c r="C1106" s="12">
        <f>Raw_Prices!L483</f>
        <v>207.89</v>
      </c>
      <c r="D1106" s="13">
        <f t="shared" si="34"/>
        <v>1.0450082628560287E-2</v>
      </c>
      <c r="E1106" s="14">
        <f>IF(_xlfn.XLOOKUP($A1106,Firm_Info!$A$2:$A$12,Firm_Info!$C$2:$C$12)="Treated",1,IF(_xlfn.XLOOKUP($A1106,Firm_Info!$A$2:$A$12,Firm_Info!$C$2:$C$12)="Control",0,""))</f>
        <v>0</v>
      </c>
      <c r="F1106" s="14">
        <f>IFERROR(_xlfn.XLOOKUP($A1106,Firm_Info!$A$2:$A$11,Firm_Info!$D$2:$D$11),"")</f>
        <v>1</v>
      </c>
      <c r="G1106" s="14">
        <f>IF($F1106="","",IF($B1106&gt;=SUMIFS(Firm_Info!$F$2:$F$11,Firm_Info!$D$2:$D$11,$F1106,Firm_Info!$C$2:$C$11,"Treated"),1,0))</f>
        <v>1</v>
      </c>
      <c r="H1106" s="14">
        <f t="shared" si="35"/>
        <v>0</v>
      </c>
      <c r="I1106" s="14">
        <f>IF($F1106="","",MOD(ROW()-2,624)-INDEX(Parallel_Trends!$F$5:$F$14,MATCH($A1106,Parallel_Trends!$A$5:$A$14,0)))</f>
        <v>209</v>
      </c>
    </row>
    <row r="1107" spans="1:9" x14ac:dyDescent="0.45">
      <c r="A1107" t="s">
        <v>12</v>
      </c>
      <c r="B1107" s="1">
        <f>Raw_Prices!H484</f>
        <v>45628</v>
      </c>
      <c r="C1107" s="12">
        <f>Raw_Prices!L484</f>
        <v>210.71</v>
      </c>
      <c r="D1107" s="13">
        <f t="shared" si="34"/>
        <v>1.3564866034922352E-2</v>
      </c>
      <c r="E1107" s="14">
        <f>IF(_xlfn.XLOOKUP($A1107,Firm_Info!$A$2:$A$12,Firm_Info!$C$2:$C$12)="Treated",1,IF(_xlfn.XLOOKUP($A1107,Firm_Info!$A$2:$A$12,Firm_Info!$C$2:$C$12)="Control",0,""))</f>
        <v>0</v>
      </c>
      <c r="F1107" s="14">
        <f>IFERROR(_xlfn.XLOOKUP($A1107,Firm_Info!$A$2:$A$11,Firm_Info!$D$2:$D$11),"")</f>
        <v>1</v>
      </c>
      <c r="G1107" s="14">
        <f>IF($F1107="","",IF($B1107&gt;=SUMIFS(Firm_Info!$F$2:$F$11,Firm_Info!$D$2:$D$11,$F1107,Firm_Info!$C$2:$C$11,"Treated"),1,0))</f>
        <v>1</v>
      </c>
      <c r="H1107" s="14">
        <f t="shared" si="35"/>
        <v>0</v>
      </c>
      <c r="I1107" s="14">
        <f>IF($F1107="","",MOD(ROW()-2,624)-INDEX(Parallel_Trends!$F$5:$F$14,MATCH($A1107,Parallel_Trends!$A$5:$A$14,0)))</f>
        <v>210</v>
      </c>
    </row>
    <row r="1108" spans="1:9" x14ac:dyDescent="0.45">
      <c r="A1108" t="s">
        <v>12</v>
      </c>
      <c r="B1108" s="1">
        <f>Raw_Prices!H485</f>
        <v>45629</v>
      </c>
      <c r="C1108" s="12">
        <f>Raw_Prices!L485</f>
        <v>213.44</v>
      </c>
      <c r="D1108" s="13">
        <f t="shared" si="34"/>
        <v>1.2956195719235009E-2</v>
      </c>
      <c r="E1108" s="14">
        <f>IF(_xlfn.XLOOKUP($A1108,Firm_Info!$A$2:$A$12,Firm_Info!$C$2:$C$12)="Treated",1,IF(_xlfn.XLOOKUP($A1108,Firm_Info!$A$2:$A$12,Firm_Info!$C$2:$C$12)="Control",0,""))</f>
        <v>0</v>
      </c>
      <c r="F1108" s="14">
        <f>IFERROR(_xlfn.XLOOKUP($A1108,Firm_Info!$A$2:$A$11,Firm_Info!$D$2:$D$11),"")</f>
        <v>1</v>
      </c>
      <c r="G1108" s="14">
        <f>IF($F1108="","",IF($B1108&gt;=SUMIFS(Firm_Info!$F$2:$F$11,Firm_Info!$D$2:$D$11,$F1108,Firm_Info!$C$2:$C$11,"Treated"),1,0))</f>
        <v>1</v>
      </c>
      <c r="H1108" s="14">
        <f t="shared" si="35"/>
        <v>0</v>
      </c>
      <c r="I1108" s="14">
        <f>IF($F1108="","",MOD(ROW()-2,624)-INDEX(Parallel_Trends!$F$5:$F$14,MATCH($A1108,Parallel_Trends!$A$5:$A$14,0)))</f>
        <v>211</v>
      </c>
    </row>
    <row r="1109" spans="1:9" x14ac:dyDescent="0.45">
      <c r="A1109" t="s">
        <v>12</v>
      </c>
      <c r="B1109" s="1">
        <f>Raw_Prices!H486</f>
        <v>45630</v>
      </c>
      <c r="C1109" s="12">
        <f>Raw_Prices!L486</f>
        <v>218.16</v>
      </c>
      <c r="D1109" s="13">
        <f t="shared" si="34"/>
        <v>2.2113943028485794E-2</v>
      </c>
      <c r="E1109" s="14">
        <f>IF(_xlfn.XLOOKUP($A1109,Firm_Info!$A$2:$A$12,Firm_Info!$C$2:$C$12)="Treated",1,IF(_xlfn.XLOOKUP($A1109,Firm_Info!$A$2:$A$12,Firm_Info!$C$2:$C$12)="Control",0,""))</f>
        <v>0</v>
      </c>
      <c r="F1109" s="14">
        <f>IFERROR(_xlfn.XLOOKUP($A1109,Firm_Info!$A$2:$A$11,Firm_Info!$D$2:$D$11),"")</f>
        <v>1</v>
      </c>
      <c r="G1109" s="14">
        <f>IF($F1109="","",IF($B1109&gt;=SUMIFS(Firm_Info!$F$2:$F$11,Firm_Info!$D$2:$D$11,$F1109,Firm_Info!$C$2:$C$11,"Treated"),1,0))</f>
        <v>1</v>
      </c>
      <c r="H1109" s="14">
        <f t="shared" si="35"/>
        <v>0</v>
      </c>
      <c r="I1109" s="14">
        <f>IF($F1109="","",MOD(ROW()-2,624)-INDEX(Parallel_Trends!$F$5:$F$14,MATCH($A1109,Parallel_Trends!$A$5:$A$14,0)))</f>
        <v>212</v>
      </c>
    </row>
    <row r="1110" spans="1:9" x14ac:dyDescent="0.45">
      <c r="A1110" t="s">
        <v>12</v>
      </c>
      <c r="B1110" s="1">
        <f>Raw_Prices!H487</f>
        <v>45631</v>
      </c>
      <c r="C1110" s="12">
        <f>Raw_Prices!L487</f>
        <v>220.55</v>
      </c>
      <c r="D1110" s="13">
        <f t="shared" si="34"/>
        <v>1.0955262192886117E-2</v>
      </c>
      <c r="E1110" s="14">
        <f>IF(_xlfn.XLOOKUP($A1110,Firm_Info!$A$2:$A$12,Firm_Info!$C$2:$C$12)="Treated",1,IF(_xlfn.XLOOKUP($A1110,Firm_Info!$A$2:$A$12,Firm_Info!$C$2:$C$12)="Control",0,""))</f>
        <v>0</v>
      </c>
      <c r="F1110" s="14">
        <f>IFERROR(_xlfn.XLOOKUP($A1110,Firm_Info!$A$2:$A$11,Firm_Info!$D$2:$D$11),"")</f>
        <v>1</v>
      </c>
      <c r="G1110" s="14">
        <f>IF($F1110="","",IF($B1110&gt;=SUMIFS(Firm_Info!$F$2:$F$11,Firm_Info!$D$2:$D$11,$F1110,Firm_Info!$C$2:$C$11,"Treated"),1,0))</f>
        <v>1</v>
      </c>
      <c r="H1110" s="14">
        <f t="shared" si="35"/>
        <v>0</v>
      </c>
      <c r="I1110" s="14">
        <f>IF($F1110="","",MOD(ROW()-2,624)-INDEX(Parallel_Trends!$F$5:$F$14,MATCH($A1110,Parallel_Trends!$A$5:$A$14,0)))</f>
        <v>213</v>
      </c>
    </row>
    <row r="1111" spans="1:9" x14ac:dyDescent="0.45">
      <c r="A1111" t="s">
        <v>12</v>
      </c>
      <c r="B1111" s="1">
        <f>Raw_Prices!H488</f>
        <v>45632</v>
      </c>
      <c r="C1111" s="12">
        <f>Raw_Prices!L488</f>
        <v>227.03</v>
      </c>
      <c r="D1111" s="13">
        <f t="shared" si="34"/>
        <v>2.9381092722738478E-2</v>
      </c>
      <c r="E1111" s="14">
        <f>IF(_xlfn.XLOOKUP($A1111,Firm_Info!$A$2:$A$12,Firm_Info!$C$2:$C$12)="Treated",1,IF(_xlfn.XLOOKUP($A1111,Firm_Info!$A$2:$A$12,Firm_Info!$C$2:$C$12)="Control",0,""))</f>
        <v>0</v>
      </c>
      <c r="F1111" s="14">
        <f>IFERROR(_xlfn.XLOOKUP($A1111,Firm_Info!$A$2:$A$11,Firm_Info!$D$2:$D$11),"")</f>
        <v>1</v>
      </c>
      <c r="G1111" s="14">
        <f>IF($F1111="","",IF($B1111&gt;=SUMIFS(Firm_Info!$F$2:$F$11,Firm_Info!$D$2:$D$11,$F1111,Firm_Info!$C$2:$C$11,"Treated"),1,0))</f>
        <v>1</v>
      </c>
      <c r="H1111" s="14">
        <f t="shared" si="35"/>
        <v>0</v>
      </c>
      <c r="I1111" s="14">
        <f>IF($F1111="","",MOD(ROW()-2,624)-INDEX(Parallel_Trends!$F$5:$F$14,MATCH($A1111,Parallel_Trends!$A$5:$A$14,0)))</f>
        <v>214</v>
      </c>
    </row>
    <row r="1112" spans="1:9" x14ac:dyDescent="0.45">
      <c r="A1112" t="s">
        <v>12</v>
      </c>
      <c r="B1112" s="1">
        <f>Raw_Prices!H489</f>
        <v>45635</v>
      </c>
      <c r="C1112" s="12">
        <f>Raw_Prices!L489</f>
        <v>226.09</v>
      </c>
      <c r="D1112" s="13">
        <f t="shared" si="34"/>
        <v>-4.140421970664665E-3</v>
      </c>
      <c r="E1112" s="14">
        <f>IF(_xlfn.XLOOKUP($A1112,Firm_Info!$A$2:$A$12,Firm_Info!$C$2:$C$12)="Treated",1,IF(_xlfn.XLOOKUP($A1112,Firm_Info!$A$2:$A$12,Firm_Info!$C$2:$C$12)="Control",0,""))</f>
        <v>0</v>
      </c>
      <c r="F1112" s="14">
        <f>IFERROR(_xlfn.XLOOKUP($A1112,Firm_Info!$A$2:$A$11,Firm_Info!$D$2:$D$11),"")</f>
        <v>1</v>
      </c>
      <c r="G1112" s="14">
        <f>IF($F1112="","",IF($B1112&gt;=SUMIFS(Firm_Info!$F$2:$F$11,Firm_Info!$D$2:$D$11,$F1112,Firm_Info!$C$2:$C$11,"Treated"),1,0))</f>
        <v>1</v>
      </c>
      <c r="H1112" s="14">
        <f t="shared" si="35"/>
        <v>0</v>
      </c>
      <c r="I1112" s="14">
        <f>IF($F1112="","",MOD(ROW()-2,624)-INDEX(Parallel_Trends!$F$5:$F$14,MATCH($A1112,Parallel_Trends!$A$5:$A$14,0)))</f>
        <v>215</v>
      </c>
    </row>
    <row r="1113" spans="1:9" x14ac:dyDescent="0.45">
      <c r="A1113" t="s">
        <v>12</v>
      </c>
      <c r="B1113" s="1">
        <f>Raw_Prices!H490</f>
        <v>45636</v>
      </c>
      <c r="C1113" s="12">
        <f>Raw_Prices!L490</f>
        <v>225.04</v>
      </c>
      <c r="D1113" s="13">
        <f t="shared" si="34"/>
        <v>-4.6441682515813154E-3</v>
      </c>
      <c r="E1113" s="14">
        <f>IF(_xlfn.XLOOKUP($A1113,Firm_Info!$A$2:$A$12,Firm_Info!$C$2:$C$12)="Treated",1,IF(_xlfn.XLOOKUP($A1113,Firm_Info!$A$2:$A$12,Firm_Info!$C$2:$C$12)="Control",0,""))</f>
        <v>0</v>
      </c>
      <c r="F1113" s="14">
        <f>IFERROR(_xlfn.XLOOKUP($A1113,Firm_Info!$A$2:$A$11,Firm_Info!$D$2:$D$11),"")</f>
        <v>1</v>
      </c>
      <c r="G1113" s="14">
        <f>IF($F1113="","",IF($B1113&gt;=SUMIFS(Firm_Info!$F$2:$F$11,Firm_Info!$D$2:$D$11,$F1113,Firm_Info!$C$2:$C$11,"Treated"),1,0))</f>
        <v>1</v>
      </c>
      <c r="H1113" s="14">
        <f t="shared" si="35"/>
        <v>0</v>
      </c>
      <c r="I1113" s="14">
        <f>IF($F1113="","",MOD(ROW()-2,624)-INDEX(Parallel_Trends!$F$5:$F$14,MATCH($A1113,Parallel_Trends!$A$5:$A$14,0)))</f>
        <v>216</v>
      </c>
    </row>
    <row r="1114" spans="1:9" x14ac:dyDescent="0.45">
      <c r="A1114" t="s">
        <v>12</v>
      </c>
      <c r="B1114" s="1">
        <f>Raw_Prices!H491</f>
        <v>45637</v>
      </c>
      <c r="C1114" s="12">
        <f>Raw_Prices!L491</f>
        <v>230.26</v>
      </c>
      <c r="D1114" s="13">
        <f t="shared" si="34"/>
        <v>2.3195876288659711E-2</v>
      </c>
      <c r="E1114" s="14">
        <f>IF(_xlfn.XLOOKUP($A1114,Firm_Info!$A$2:$A$12,Firm_Info!$C$2:$C$12)="Treated",1,IF(_xlfn.XLOOKUP($A1114,Firm_Info!$A$2:$A$12,Firm_Info!$C$2:$C$12)="Control",0,""))</f>
        <v>0</v>
      </c>
      <c r="F1114" s="14">
        <f>IFERROR(_xlfn.XLOOKUP($A1114,Firm_Info!$A$2:$A$11,Firm_Info!$D$2:$D$11),"")</f>
        <v>1</v>
      </c>
      <c r="G1114" s="14">
        <f>IF($F1114="","",IF($B1114&gt;=SUMIFS(Firm_Info!$F$2:$F$11,Firm_Info!$D$2:$D$11,$F1114,Firm_Info!$C$2:$C$11,"Treated"),1,0))</f>
        <v>1</v>
      </c>
      <c r="H1114" s="14">
        <f t="shared" si="35"/>
        <v>0</v>
      </c>
      <c r="I1114" s="14">
        <f>IF($F1114="","",MOD(ROW()-2,624)-INDEX(Parallel_Trends!$F$5:$F$14,MATCH($A1114,Parallel_Trends!$A$5:$A$14,0)))</f>
        <v>217</v>
      </c>
    </row>
    <row r="1115" spans="1:9" x14ac:dyDescent="0.45">
      <c r="A1115" t="s">
        <v>12</v>
      </c>
      <c r="B1115" s="1">
        <f>Raw_Prices!H492</f>
        <v>45638</v>
      </c>
      <c r="C1115" s="12">
        <f>Raw_Prices!L492</f>
        <v>228.97</v>
      </c>
      <c r="D1115" s="13">
        <f t="shared" si="34"/>
        <v>-5.6023625466863347E-3</v>
      </c>
      <c r="E1115" s="14">
        <f>IF(_xlfn.XLOOKUP($A1115,Firm_Info!$A$2:$A$12,Firm_Info!$C$2:$C$12)="Treated",1,IF(_xlfn.XLOOKUP($A1115,Firm_Info!$A$2:$A$12,Firm_Info!$C$2:$C$12)="Control",0,""))</f>
        <v>0</v>
      </c>
      <c r="F1115" s="14">
        <f>IFERROR(_xlfn.XLOOKUP($A1115,Firm_Info!$A$2:$A$11,Firm_Info!$D$2:$D$11),"")</f>
        <v>1</v>
      </c>
      <c r="G1115" s="14">
        <f>IF($F1115="","",IF($B1115&gt;=SUMIFS(Firm_Info!$F$2:$F$11,Firm_Info!$D$2:$D$11,$F1115,Firm_Info!$C$2:$C$11,"Treated"),1,0))</f>
        <v>1</v>
      </c>
      <c r="H1115" s="14">
        <f t="shared" si="35"/>
        <v>0</v>
      </c>
      <c r="I1115" s="14">
        <f>IF($F1115="","",MOD(ROW()-2,624)-INDEX(Parallel_Trends!$F$5:$F$14,MATCH($A1115,Parallel_Trends!$A$5:$A$14,0)))</f>
        <v>218</v>
      </c>
    </row>
    <row r="1116" spans="1:9" x14ac:dyDescent="0.45">
      <c r="A1116" t="s">
        <v>12</v>
      </c>
      <c r="B1116" s="1">
        <f>Raw_Prices!H493</f>
        <v>45639</v>
      </c>
      <c r="C1116" s="12">
        <f>Raw_Prices!L493</f>
        <v>227.46</v>
      </c>
      <c r="D1116" s="13">
        <f t="shared" si="34"/>
        <v>-6.5947504039830518E-3</v>
      </c>
      <c r="E1116" s="14">
        <f>IF(_xlfn.XLOOKUP($A1116,Firm_Info!$A$2:$A$12,Firm_Info!$C$2:$C$12)="Treated",1,IF(_xlfn.XLOOKUP($A1116,Firm_Info!$A$2:$A$12,Firm_Info!$C$2:$C$12)="Control",0,""))</f>
        <v>0</v>
      </c>
      <c r="F1116" s="14">
        <f>IFERROR(_xlfn.XLOOKUP($A1116,Firm_Info!$A$2:$A$11,Firm_Info!$D$2:$D$11),"")</f>
        <v>1</v>
      </c>
      <c r="G1116" s="14">
        <f>IF($F1116="","",IF($B1116&gt;=SUMIFS(Firm_Info!$F$2:$F$11,Firm_Info!$D$2:$D$11,$F1116,Firm_Info!$C$2:$C$11,"Treated"),1,0))</f>
        <v>1</v>
      </c>
      <c r="H1116" s="14">
        <f t="shared" si="35"/>
        <v>0</v>
      </c>
      <c r="I1116" s="14">
        <f>IF($F1116="","",MOD(ROW()-2,624)-INDEX(Parallel_Trends!$F$5:$F$14,MATCH($A1116,Parallel_Trends!$A$5:$A$14,0)))</f>
        <v>219</v>
      </c>
    </row>
    <row r="1117" spans="1:9" x14ac:dyDescent="0.45">
      <c r="A1117" t="s">
        <v>12</v>
      </c>
      <c r="B1117" s="1">
        <f>Raw_Prices!H494</f>
        <v>45642</v>
      </c>
      <c r="C1117" s="12">
        <f>Raw_Prices!L494</f>
        <v>232.93</v>
      </c>
      <c r="D1117" s="13">
        <f t="shared" si="34"/>
        <v>2.4048184296139974E-2</v>
      </c>
      <c r="E1117" s="14">
        <f>IF(_xlfn.XLOOKUP($A1117,Firm_Info!$A$2:$A$12,Firm_Info!$C$2:$C$12)="Treated",1,IF(_xlfn.XLOOKUP($A1117,Firm_Info!$A$2:$A$12,Firm_Info!$C$2:$C$12)="Control",0,""))</f>
        <v>0</v>
      </c>
      <c r="F1117" s="14">
        <f>IFERROR(_xlfn.XLOOKUP($A1117,Firm_Info!$A$2:$A$11,Firm_Info!$D$2:$D$11),"")</f>
        <v>1</v>
      </c>
      <c r="G1117" s="14">
        <f>IF($F1117="","",IF($B1117&gt;=SUMIFS(Firm_Info!$F$2:$F$11,Firm_Info!$D$2:$D$11,$F1117,Firm_Info!$C$2:$C$11,"Treated"),1,0))</f>
        <v>1</v>
      </c>
      <c r="H1117" s="14">
        <f t="shared" si="35"/>
        <v>0</v>
      </c>
      <c r="I1117" s="14">
        <f>IF($F1117="","",MOD(ROW()-2,624)-INDEX(Parallel_Trends!$F$5:$F$14,MATCH($A1117,Parallel_Trends!$A$5:$A$14,0)))</f>
        <v>220</v>
      </c>
    </row>
    <row r="1118" spans="1:9" x14ac:dyDescent="0.45">
      <c r="A1118" t="s">
        <v>12</v>
      </c>
      <c r="B1118" s="1">
        <f>Raw_Prices!H495</f>
        <v>45643</v>
      </c>
      <c r="C1118" s="12">
        <f>Raw_Prices!L495</f>
        <v>231.15</v>
      </c>
      <c r="D1118" s="13">
        <f t="shared" si="34"/>
        <v>-7.6417807925127645E-3</v>
      </c>
      <c r="E1118" s="14">
        <f>IF(_xlfn.XLOOKUP($A1118,Firm_Info!$A$2:$A$12,Firm_Info!$C$2:$C$12)="Treated",1,IF(_xlfn.XLOOKUP($A1118,Firm_Info!$A$2:$A$12,Firm_Info!$C$2:$C$12)="Control",0,""))</f>
        <v>0</v>
      </c>
      <c r="F1118" s="14">
        <f>IFERROR(_xlfn.XLOOKUP($A1118,Firm_Info!$A$2:$A$11,Firm_Info!$D$2:$D$11),"")</f>
        <v>1</v>
      </c>
      <c r="G1118" s="14">
        <f>IF($F1118="","",IF($B1118&gt;=SUMIFS(Firm_Info!$F$2:$F$11,Firm_Info!$D$2:$D$11,$F1118,Firm_Info!$C$2:$C$11,"Treated"),1,0))</f>
        <v>1</v>
      </c>
      <c r="H1118" s="14">
        <f t="shared" si="35"/>
        <v>0</v>
      </c>
      <c r="I1118" s="14">
        <f>IF($F1118="","",MOD(ROW()-2,624)-INDEX(Parallel_Trends!$F$5:$F$14,MATCH($A1118,Parallel_Trends!$A$5:$A$14,0)))</f>
        <v>221</v>
      </c>
    </row>
    <row r="1119" spans="1:9" x14ac:dyDescent="0.45">
      <c r="A1119" t="s">
        <v>12</v>
      </c>
      <c r="B1119" s="1">
        <f>Raw_Prices!H496</f>
        <v>45644</v>
      </c>
      <c r="C1119" s="12">
        <f>Raw_Prices!L496</f>
        <v>220.52</v>
      </c>
      <c r="D1119" s="13">
        <f t="shared" si="34"/>
        <v>-4.5987454034176922E-2</v>
      </c>
      <c r="E1119" s="14">
        <f>IF(_xlfn.XLOOKUP($A1119,Firm_Info!$A$2:$A$12,Firm_Info!$C$2:$C$12)="Treated",1,IF(_xlfn.XLOOKUP($A1119,Firm_Info!$A$2:$A$12,Firm_Info!$C$2:$C$12)="Control",0,""))</f>
        <v>0</v>
      </c>
      <c r="F1119" s="14">
        <f>IFERROR(_xlfn.XLOOKUP($A1119,Firm_Info!$A$2:$A$11,Firm_Info!$D$2:$D$11),"")</f>
        <v>1</v>
      </c>
      <c r="G1119" s="14">
        <f>IF($F1119="","",IF($B1119&gt;=SUMIFS(Firm_Info!$F$2:$F$11,Firm_Info!$D$2:$D$11,$F1119,Firm_Info!$C$2:$C$11,"Treated"),1,0))</f>
        <v>1</v>
      </c>
      <c r="H1119" s="14">
        <f t="shared" si="35"/>
        <v>0</v>
      </c>
      <c r="I1119" s="14">
        <f>IF($F1119="","",MOD(ROW()-2,624)-INDEX(Parallel_Trends!$F$5:$F$14,MATCH($A1119,Parallel_Trends!$A$5:$A$14,0)))</f>
        <v>222</v>
      </c>
    </row>
    <row r="1120" spans="1:9" x14ac:dyDescent="0.45">
      <c r="A1120" t="s">
        <v>12</v>
      </c>
      <c r="B1120" s="1">
        <f>Raw_Prices!H497</f>
        <v>45645</v>
      </c>
      <c r="C1120" s="12">
        <f>Raw_Prices!L497</f>
        <v>223.29</v>
      </c>
      <c r="D1120" s="13">
        <f t="shared" si="34"/>
        <v>1.2561218937057861E-2</v>
      </c>
      <c r="E1120" s="14">
        <f>IF(_xlfn.XLOOKUP($A1120,Firm_Info!$A$2:$A$12,Firm_Info!$C$2:$C$12)="Treated",1,IF(_xlfn.XLOOKUP($A1120,Firm_Info!$A$2:$A$12,Firm_Info!$C$2:$C$12)="Control",0,""))</f>
        <v>0</v>
      </c>
      <c r="F1120" s="14">
        <f>IFERROR(_xlfn.XLOOKUP($A1120,Firm_Info!$A$2:$A$11,Firm_Info!$D$2:$D$11),"")</f>
        <v>1</v>
      </c>
      <c r="G1120" s="14">
        <f>IF($F1120="","",IF($B1120&gt;=SUMIFS(Firm_Info!$F$2:$F$11,Firm_Info!$D$2:$D$11,$F1120,Firm_Info!$C$2:$C$11,"Treated"),1,0))</f>
        <v>1</v>
      </c>
      <c r="H1120" s="14">
        <f t="shared" si="35"/>
        <v>0</v>
      </c>
      <c r="I1120" s="14">
        <f>IF($F1120="","",MOD(ROW()-2,624)-INDEX(Parallel_Trends!$F$5:$F$14,MATCH($A1120,Parallel_Trends!$A$5:$A$14,0)))</f>
        <v>223</v>
      </c>
    </row>
    <row r="1121" spans="1:9" x14ac:dyDescent="0.45">
      <c r="A1121" t="s">
        <v>12</v>
      </c>
      <c r="B1121" s="1">
        <f>Raw_Prices!H498</f>
        <v>45646</v>
      </c>
      <c r="C1121" s="12">
        <f>Raw_Prices!L498</f>
        <v>224.92</v>
      </c>
      <c r="D1121" s="13">
        <f t="shared" si="34"/>
        <v>7.2999238658246757E-3</v>
      </c>
      <c r="E1121" s="14">
        <f>IF(_xlfn.XLOOKUP($A1121,Firm_Info!$A$2:$A$12,Firm_Info!$C$2:$C$12)="Treated",1,IF(_xlfn.XLOOKUP($A1121,Firm_Info!$A$2:$A$12,Firm_Info!$C$2:$C$12)="Control",0,""))</f>
        <v>0</v>
      </c>
      <c r="F1121" s="14">
        <f>IFERROR(_xlfn.XLOOKUP($A1121,Firm_Info!$A$2:$A$11,Firm_Info!$D$2:$D$11),"")</f>
        <v>1</v>
      </c>
      <c r="G1121" s="14">
        <f>IF($F1121="","",IF($B1121&gt;=SUMIFS(Firm_Info!$F$2:$F$11,Firm_Info!$D$2:$D$11,$F1121,Firm_Info!$C$2:$C$11,"Treated"),1,0))</f>
        <v>1</v>
      </c>
      <c r="H1121" s="14">
        <f t="shared" si="35"/>
        <v>0</v>
      </c>
      <c r="I1121" s="14">
        <f>IF($F1121="","",MOD(ROW()-2,624)-INDEX(Parallel_Trends!$F$5:$F$14,MATCH($A1121,Parallel_Trends!$A$5:$A$14,0)))</f>
        <v>224</v>
      </c>
    </row>
    <row r="1122" spans="1:9" x14ac:dyDescent="0.45">
      <c r="A1122" t="s">
        <v>12</v>
      </c>
      <c r="B1122" s="1">
        <f>Raw_Prices!H499</f>
        <v>45649</v>
      </c>
      <c r="C1122" s="12">
        <f>Raw_Prices!L499</f>
        <v>225.06</v>
      </c>
      <c r="D1122" s="13">
        <f t="shared" si="34"/>
        <v>6.224435354793556E-4</v>
      </c>
      <c r="E1122" s="14">
        <f>IF(_xlfn.XLOOKUP($A1122,Firm_Info!$A$2:$A$12,Firm_Info!$C$2:$C$12)="Treated",1,IF(_xlfn.XLOOKUP($A1122,Firm_Info!$A$2:$A$12,Firm_Info!$C$2:$C$12)="Control",0,""))</f>
        <v>0</v>
      </c>
      <c r="F1122" s="14">
        <f>IFERROR(_xlfn.XLOOKUP($A1122,Firm_Info!$A$2:$A$11,Firm_Info!$D$2:$D$11),"")</f>
        <v>1</v>
      </c>
      <c r="G1122" s="14">
        <f>IF($F1122="","",IF($B1122&gt;=SUMIFS(Firm_Info!$F$2:$F$11,Firm_Info!$D$2:$D$11,$F1122,Firm_Info!$C$2:$C$11,"Treated"),1,0))</f>
        <v>1</v>
      </c>
      <c r="H1122" s="14">
        <f t="shared" si="35"/>
        <v>0</v>
      </c>
      <c r="I1122" s="14">
        <f>IF($F1122="","",MOD(ROW()-2,624)-INDEX(Parallel_Trends!$F$5:$F$14,MATCH($A1122,Parallel_Trends!$A$5:$A$14,0)))</f>
        <v>225</v>
      </c>
    </row>
    <row r="1123" spans="1:9" x14ac:dyDescent="0.45">
      <c r="A1123" t="s">
        <v>12</v>
      </c>
      <c r="B1123" s="1">
        <f>Raw_Prices!H500</f>
        <v>45650</v>
      </c>
      <c r="C1123" s="12">
        <f>Raw_Prices!L500</f>
        <v>229.05</v>
      </c>
      <c r="D1123" s="13">
        <f t="shared" si="34"/>
        <v>1.7728605705145339E-2</v>
      </c>
      <c r="E1123" s="14">
        <f>IF(_xlfn.XLOOKUP($A1123,Firm_Info!$A$2:$A$12,Firm_Info!$C$2:$C$12)="Treated",1,IF(_xlfn.XLOOKUP($A1123,Firm_Info!$A$2:$A$12,Firm_Info!$C$2:$C$12)="Control",0,""))</f>
        <v>0</v>
      </c>
      <c r="F1123" s="14">
        <f>IFERROR(_xlfn.XLOOKUP($A1123,Firm_Info!$A$2:$A$11,Firm_Info!$D$2:$D$11),"")</f>
        <v>1</v>
      </c>
      <c r="G1123" s="14">
        <f>IF($F1123="","",IF($B1123&gt;=SUMIFS(Firm_Info!$F$2:$F$11,Firm_Info!$D$2:$D$11,$F1123,Firm_Info!$C$2:$C$11,"Treated"),1,0))</f>
        <v>1</v>
      </c>
      <c r="H1123" s="14">
        <f t="shared" si="35"/>
        <v>0</v>
      </c>
      <c r="I1123" s="14">
        <f>IF($F1123="","",MOD(ROW()-2,624)-INDEX(Parallel_Trends!$F$5:$F$14,MATCH($A1123,Parallel_Trends!$A$5:$A$14,0)))</f>
        <v>226</v>
      </c>
    </row>
    <row r="1124" spans="1:9" x14ac:dyDescent="0.45">
      <c r="A1124" t="s">
        <v>12</v>
      </c>
      <c r="B1124" s="1">
        <f>Raw_Prices!H501</f>
        <v>45652</v>
      </c>
      <c r="C1124" s="12">
        <f>Raw_Prices!L501</f>
        <v>227.05</v>
      </c>
      <c r="D1124" s="13">
        <f t="shared" si="34"/>
        <v>-8.7317179655097554E-3</v>
      </c>
      <c r="E1124" s="14">
        <f>IF(_xlfn.XLOOKUP($A1124,Firm_Info!$A$2:$A$12,Firm_Info!$C$2:$C$12)="Treated",1,IF(_xlfn.XLOOKUP($A1124,Firm_Info!$A$2:$A$12,Firm_Info!$C$2:$C$12)="Control",0,""))</f>
        <v>0</v>
      </c>
      <c r="F1124" s="14">
        <f>IFERROR(_xlfn.XLOOKUP($A1124,Firm_Info!$A$2:$A$11,Firm_Info!$D$2:$D$11),"")</f>
        <v>1</v>
      </c>
      <c r="G1124" s="14">
        <f>IF($F1124="","",IF($B1124&gt;=SUMIFS(Firm_Info!$F$2:$F$11,Firm_Info!$D$2:$D$11,$F1124,Firm_Info!$C$2:$C$11,"Treated"),1,0))</f>
        <v>1</v>
      </c>
      <c r="H1124" s="14">
        <f t="shared" si="35"/>
        <v>0</v>
      </c>
      <c r="I1124" s="14">
        <f>IF($F1124="","",MOD(ROW()-2,624)-INDEX(Parallel_Trends!$F$5:$F$14,MATCH($A1124,Parallel_Trends!$A$5:$A$14,0)))</f>
        <v>227</v>
      </c>
    </row>
    <row r="1125" spans="1:9" x14ac:dyDescent="0.45">
      <c r="A1125" t="s">
        <v>12</v>
      </c>
      <c r="B1125" s="1">
        <f>Raw_Prices!H502</f>
        <v>45653</v>
      </c>
      <c r="C1125" s="12">
        <f>Raw_Prices!L502</f>
        <v>223.75</v>
      </c>
      <c r="D1125" s="13">
        <f t="shared" si="34"/>
        <v>-1.4534243558687598E-2</v>
      </c>
      <c r="E1125" s="14">
        <f>IF(_xlfn.XLOOKUP($A1125,Firm_Info!$A$2:$A$12,Firm_Info!$C$2:$C$12)="Treated",1,IF(_xlfn.XLOOKUP($A1125,Firm_Info!$A$2:$A$12,Firm_Info!$C$2:$C$12)="Control",0,""))</f>
        <v>0</v>
      </c>
      <c r="F1125" s="14">
        <f>IFERROR(_xlfn.XLOOKUP($A1125,Firm_Info!$A$2:$A$11,Firm_Info!$D$2:$D$11),"")</f>
        <v>1</v>
      </c>
      <c r="G1125" s="14">
        <f>IF($F1125="","",IF($B1125&gt;=SUMIFS(Firm_Info!$F$2:$F$11,Firm_Info!$D$2:$D$11,$F1125,Firm_Info!$C$2:$C$11,"Treated"),1,0))</f>
        <v>1</v>
      </c>
      <c r="H1125" s="14">
        <f t="shared" si="35"/>
        <v>0</v>
      </c>
      <c r="I1125" s="14">
        <f>IF($F1125="","",MOD(ROW()-2,624)-INDEX(Parallel_Trends!$F$5:$F$14,MATCH($A1125,Parallel_Trends!$A$5:$A$14,0)))</f>
        <v>228</v>
      </c>
    </row>
    <row r="1126" spans="1:9" x14ac:dyDescent="0.45">
      <c r="A1126" t="s">
        <v>12</v>
      </c>
      <c r="B1126" s="1">
        <f>Raw_Prices!H503</f>
        <v>45656</v>
      </c>
      <c r="C1126" s="12">
        <f>Raw_Prices!L503</f>
        <v>221.3</v>
      </c>
      <c r="D1126" s="13">
        <f t="shared" si="34"/>
        <v>-1.0949720670391017E-2</v>
      </c>
      <c r="E1126" s="14">
        <f>IF(_xlfn.XLOOKUP($A1126,Firm_Info!$A$2:$A$12,Firm_Info!$C$2:$C$12)="Treated",1,IF(_xlfn.XLOOKUP($A1126,Firm_Info!$A$2:$A$12,Firm_Info!$C$2:$C$12)="Control",0,""))</f>
        <v>0</v>
      </c>
      <c r="F1126" s="14">
        <f>IFERROR(_xlfn.XLOOKUP($A1126,Firm_Info!$A$2:$A$11,Firm_Info!$D$2:$D$11),"")</f>
        <v>1</v>
      </c>
      <c r="G1126" s="14">
        <f>IF($F1126="","",IF($B1126&gt;=SUMIFS(Firm_Info!$F$2:$F$11,Firm_Info!$D$2:$D$11,$F1126,Firm_Info!$C$2:$C$11,"Treated"),1,0))</f>
        <v>1</v>
      </c>
      <c r="H1126" s="14">
        <f t="shared" si="35"/>
        <v>0</v>
      </c>
      <c r="I1126" s="14">
        <f>IF($F1126="","",MOD(ROW()-2,624)-INDEX(Parallel_Trends!$F$5:$F$14,MATCH($A1126,Parallel_Trends!$A$5:$A$14,0)))</f>
        <v>229</v>
      </c>
    </row>
    <row r="1127" spans="1:9" x14ac:dyDescent="0.45">
      <c r="A1127" t="s">
        <v>12</v>
      </c>
      <c r="B1127" s="1">
        <f>Raw_Prices!H504</f>
        <v>45657</v>
      </c>
      <c r="C1127" s="12">
        <f>Raw_Prices!L504</f>
        <v>219.39</v>
      </c>
      <c r="D1127" s="13">
        <f t="shared" si="34"/>
        <v>-8.6308178942613445E-3</v>
      </c>
      <c r="E1127" s="14">
        <f>IF(_xlfn.XLOOKUP($A1127,Firm_Info!$A$2:$A$12,Firm_Info!$C$2:$C$12)="Treated",1,IF(_xlfn.XLOOKUP($A1127,Firm_Info!$A$2:$A$12,Firm_Info!$C$2:$C$12)="Control",0,""))</f>
        <v>0</v>
      </c>
      <c r="F1127" s="14">
        <f>IFERROR(_xlfn.XLOOKUP($A1127,Firm_Info!$A$2:$A$11,Firm_Info!$D$2:$D$11),"")</f>
        <v>1</v>
      </c>
      <c r="G1127" s="14">
        <f>IF($F1127="","",IF($B1127&gt;=SUMIFS(Firm_Info!$F$2:$F$11,Firm_Info!$D$2:$D$11,$F1127,Firm_Info!$C$2:$C$11,"Treated"),1,0))</f>
        <v>1</v>
      </c>
      <c r="H1127" s="14">
        <f t="shared" si="35"/>
        <v>0</v>
      </c>
      <c r="I1127" s="14">
        <f>IF($F1127="","",MOD(ROW()-2,624)-INDEX(Parallel_Trends!$F$5:$F$14,MATCH($A1127,Parallel_Trends!$A$5:$A$14,0)))</f>
        <v>230</v>
      </c>
    </row>
    <row r="1128" spans="1:9" x14ac:dyDescent="0.45">
      <c r="A1128" t="s">
        <v>12</v>
      </c>
      <c r="B1128" s="1">
        <f>Raw_Prices!H505</f>
        <v>45659</v>
      </c>
      <c r="C1128" s="12">
        <f>Raw_Prices!L505</f>
        <v>220.22</v>
      </c>
      <c r="D1128" s="13">
        <f t="shared" si="34"/>
        <v>3.7832171019644978E-3</v>
      </c>
      <c r="E1128" s="14">
        <f>IF(_xlfn.XLOOKUP($A1128,Firm_Info!$A$2:$A$12,Firm_Info!$C$2:$C$12)="Treated",1,IF(_xlfn.XLOOKUP($A1128,Firm_Info!$A$2:$A$12,Firm_Info!$C$2:$C$12)="Control",0,""))</f>
        <v>0</v>
      </c>
      <c r="F1128" s="14">
        <f>IFERROR(_xlfn.XLOOKUP($A1128,Firm_Info!$A$2:$A$11,Firm_Info!$D$2:$D$11),"")</f>
        <v>1</v>
      </c>
      <c r="G1128" s="14">
        <f>IF($F1128="","",IF($B1128&gt;=SUMIFS(Firm_Info!$F$2:$F$11,Firm_Info!$D$2:$D$11,$F1128,Firm_Info!$C$2:$C$11,"Treated"),1,0))</f>
        <v>1</v>
      </c>
      <c r="H1128" s="14">
        <f t="shared" si="35"/>
        <v>0</v>
      </c>
      <c r="I1128" s="14">
        <f>IF($F1128="","",MOD(ROW()-2,624)-INDEX(Parallel_Trends!$F$5:$F$14,MATCH($A1128,Parallel_Trends!$A$5:$A$14,0)))</f>
        <v>231</v>
      </c>
    </row>
    <row r="1129" spans="1:9" x14ac:dyDescent="0.45">
      <c r="A1129" t="s">
        <v>12</v>
      </c>
      <c r="B1129" s="1">
        <f>Raw_Prices!H506</f>
        <v>45660</v>
      </c>
      <c r="C1129" s="12">
        <f>Raw_Prices!L506</f>
        <v>224.19</v>
      </c>
      <c r="D1129" s="13">
        <f t="shared" si="34"/>
        <v>1.802742711833627E-2</v>
      </c>
      <c r="E1129" s="14">
        <f>IF(_xlfn.XLOOKUP($A1129,Firm_Info!$A$2:$A$12,Firm_Info!$C$2:$C$12)="Treated",1,IF(_xlfn.XLOOKUP($A1129,Firm_Info!$A$2:$A$12,Firm_Info!$C$2:$C$12)="Control",0,""))</f>
        <v>0</v>
      </c>
      <c r="F1129" s="14">
        <f>IFERROR(_xlfn.XLOOKUP($A1129,Firm_Info!$A$2:$A$11,Firm_Info!$D$2:$D$11),"")</f>
        <v>1</v>
      </c>
      <c r="G1129" s="14">
        <f>IF($F1129="","",IF($B1129&gt;=SUMIFS(Firm_Info!$F$2:$F$11,Firm_Info!$D$2:$D$11,$F1129,Firm_Info!$C$2:$C$11,"Treated"),1,0))</f>
        <v>1</v>
      </c>
      <c r="H1129" s="14">
        <f t="shared" si="35"/>
        <v>0</v>
      </c>
      <c r="I1129" s="14">
        <f>IF($F1129="","",MOD(ROW()-2,624)-INDEX(Parallel_Trends!$F$5:$F$14,MATCH($A1129,Parallel_Trends!$A$5:$A$14,0)))</f>
        <v>232</v>
      </c>
    </row>
    <row r="1130" spans="1:9" x14ac:dyDescent="0.45">
      <c r="A1130" t="s">
        <v>12</v>
      </c>
      <c r="B1130" s="1">
        <f>Raw_Prices!H507</f>
        <v>45663</v>
      </c>
      <c r="C1130" s="12">
        <f>Raw_Prices!L507</f>
        <v>227.61</v>
      </c>
      <c r="D1130" s="13">
        <f t="shared" si="34"/>
        <v>1.525491770373355E-2</v>
      </c>
      <c r="E1130" s="14">
        <f>IF(_xlfn.XLOOKUP($A1130,Firm_Info!$A$2:$A$12,Firm_Info!$C$2:$C$12)="Treated",1,IF(_xlfn.XLOOKUP($A1130,Firm_Info!$A$2:$A$12,Firm_Info!$C$2:$C$12)="Control",0,""))</f>
        <v>0</v>
      </c>
      <c r="F1130" s="14">
        <f>IFERROR(_xlfn.XLOOKUP($A1130,Firm_Info!$A$2:$A$11,Firm_Info!$D$2:$D$11),"")</f>
        <v>1</v>
      </c>
      <c r="G1130" s="14">
        <f>IF($F1130="","",IF($B1130&gt;=SUMIFS(Firm_Info!$F$2:$F$11,Firm_Info!$D$2:$D$11,$F1130,Firm_Info!$C$2:$C$11,"Treated"),1,0))</f>
        <v>1</v>
      </c>
      <c r="H1130" s="14">
        <f t="shared" si="35"/>
        <v>0</v>
      </c>
      <c r="I1130" s="14">
        <f>IF($F1130="","",MOD(ROW()-2,624)-INDEX(Parallel_Trends!$F$5:$F$14,MATCH($A1130,Parallel_Trends!$A$5:$A$14,0)))</f>
        <v>233</v>
      </c>
    </row>
    <row r="1131" spans="1:9" x14ac:dyDescent="0.45">
      <c r="A1131" t="s">
        <v>12</v>
      </c>
      <c r="B1131" s="1">
        <f>Raw_Prices!H508</f>
        <v>45664</v>
      </c>
      <c r="C1131" s="12">
        <f>Raw_Prices!L508</f>
        <v>222.11</v>
      </c>
      <c r="D1131" s="13">
        <f t="shared" si="34"/>
        <v>-2.4164140415623203E-2</v>
      </c>
      <c r="E1131" s="14">
        <f>IF(_xlfn.XLOOKUP($A1131,Firm_Info!$A$2:$A$12,Firm_Info!$C$2:$C$12)="Treated",1,IF(_xlfn.XLOOKUP($A1131,Firm_Info!$A$2:$A$12,Firm_Info!$C$2:$C$12)="Control",0,""))</f>
        <v>0</v>
      </c>
      <c r="F1131" s="14">
        <f>IFERROR(_xlfn.XLOOKUP($A1131,Firm_Info!$A$2:$A$11,Firm_Info!$D$2:$D$11),"")</f>
        <v>1</v>
      </c>
      <c r="G1131" s="14">
        <f>IF($F1131="","",IF($B1131&gt;=SUMIFS(Firm_Info!$F$2:$F$11,Firm_Info!$D$2:$D$11,$F1131,Firm_Info!$C$2:$C$11,"Treated"),1,0))</f>
        <v>1</v>
      </c>
      <c r="H1131" s="14">
        <f t="shared" si="35"/>
        <v>0</v>
      </c>
      <c r="I1131" s="14">
        <f>IF($F1131="","",MOD(ROW()-2,624)-INDEX(Parallel_Trends!$F$5:$F$14,MATCH($A1131,Parallel_Trends!$A$5:$A$14,0)))</f>
        <v>234</v>
      </c>
    </row>
    <row r="1132" spans="1:9" x14ac:dyDescent="0.45">
      <c r="A1132" t="s">
        <v>12</v>
      </c>
      <c r="B1132" s="1">
        <f>Raw_Prices!H509</f>
        <v>45665</v>
      </c>
      <c r="C1132" s="12">
        <f>Raw_Prices!L509</f>
        <v>222.13</v>
      </c>
      <c r="D1132" s="13">
        <f t="shared" si="34"/>
        <v>9.0045472963762307E-5</v>
      </c>
      <c r="E1132" s="14">
        <f>IF(_xlfn.XLOOKUP($A1132,Firm_Info!$A$2:$A$12,Firm_Info!$C$2:$C$12)="Treated",1,IF(_xlfn.XLOOKUP($A1132,Firm_Info!$A$2:$A$12,Firm_Info!$C$2:$C$12)="Control",0,""))</f>
        <v>0</v>
      </c>
      <c r="F1132" s="14">
        <f>IFERROR(_xlfn.XLOOKUP($A1132,Firm_Info!$A$2:$A$11,Firm_Info!$D$2:$D$11),"")</f>
        <v>1</v>
      </c>
      <c r="G1132" s="14">
        <f>IF($F1132="","",IF($B1132&gt;=SUMIFS(Firm_Info!$F$2:$F$11,Firm_Info!$D$2:$D$11,$F1132,Firm_Info!$C$2:$C$11,"Treated"),1,0))</f>
        <v>1</v>
      </c>
      <c r="H1132" s="14">
        <f t="shared" si="35"/>
        <v>0</v>
      </c>
      <c r="I1132" s="14">
        <f>IF($F1132="","",MOD(ROW()-2,624)-INDEX(Parallel_Trends!$F$5:$F$14,MATCH($A1132,Parallel_Trends!$A$5:$A$14,0)))</f>
        <v>235</v>
      </c>
    </row>
    <row r="1133" spans="1:9" x14ac:dyDescent="0.45">
      <c r="A1133" t="s">
        <v>12</v>
      </c>
      <c r="B1133" s="1">
        <f>Raw_Prices!H510</f>
        <v>45667</v>
      </c>
      <c r="C1133" s="12">
        <f>Raw_Prices!L510</f>
        <v>218.94</v>
      </c>
      <c r="D1133" s="13">
        <f t="shared" si="34"/>
        <v>-1.4360959798316308E-2</v>
      </c>
      <c r="E1133" s="14">
        <f>IF(_xlfn.XLOOKUP($A1133,Firm_Info!$A$2:$A$12,Firm_Info!$C$2:$C$12)="Treated",1,IF(_xlfn.XLOOKUP($A1133,Firm_Info!$A$2:$A$12,Firm_Info!$C$2:$C$12)="Control",0,""))</f>
        <v>0</v>
      </c>
      <c r="F1133" s="14">
        <f>IFERROR(_xlfn.XLOOKUP($A1133,Firm_Info!$A$2:$A$11,Firm_Info!$D$2:$D$11),"")</f>
        <v>1</v>
      </c>
      <c r="G1133" s="14">
        <f>IF($F1133="","",IF($B1133&gt;=SUMIFS(Firm_Info!$F$2:$F$11,Firm_Info!$D$2:$D$11,$F1133,Firm_Info!$C$2:$C$11,"Treated"),1,0))</f>
        <v>1</v>
      </c>
      <c r="H1133" s="14">
        <f t="shared" si="35"/>
        <v>0</v>
      </c>
      <c r="I1133" s="14">
        <f>IF($F1133="","",MOD(ROW()-2,624)-INDEX(Parallel_Trends!$F$5:$F$14,MATCH($A1133,Parallel_Trends!$A$5:$A$14,0)))</f>
        <v>236</v>
      </c>
    </row>
    <row r="1134" spans="1:9" x14ac:dyDescent="0.45">
      <c r="A1134" t="s">
        <v>12</v>
      </c>
      <c r="B1134" s="1">
        <f>Raw_Prices!H511</f>
        <v>45670</v>
      </c>
      <c r="C1134" s="12">
        <f>Raw_Prices!L511</f>
        <v>218.46</v>
      </c>
      <c r="D1134" s="13">
        <f t="shared" si="34"/>
        <v>-2.1923814743765035E-3</v>
      </c>
      <c r="E1134" s="14">
        <f>IF(_xlfn.XLOOKUP($A1134,Firm_Info!$A$2:$A$12,Firm_Info!$C$2:$C$12)="Treated",1,IF(_xlfn.XLOOKUP($A1134,Firm_Info!$A$2:$A$12,Firm_Info!$C$2:$C$12)="Control",0,""))</f>
        <v>0</v>
      </c>
      <c r="F1134" s="14">
        <f>IFERROR(_xlfn.XLOOKUP($A1134,Firm_Info!$A$2:$A$11,Firm_Info!$D$2:$D$11),"")</f>
        <v>1</v>
      </c>
      <c r="G1134" s="14">
        <f>IF($F1134="","",IF($B1134&gt;=SUMIFS(Firm_Info!$F$2:$F$11,Firm_Info!$D$2:$D$11,$F1134,Firm_Info!$C$2:$C$11,"Treated"),1,0))</f>
        <v>1</v>
      </c>
      <c r="H1134" s="14">
        <f t="shared" si="35"/>
        <v>0</v>
      </c>
      <c r="I1134" s="14">
        <f>IF($F1134="","",MOD(ROW()-2,624)-INDEX(Parallel_Trends!$F$5:$F$14,MATCH($A1134,Parallel_Trends!$A$5:$A$14,0)))</f>
        <v>237</v>
      </c>
    </row>
    <row r="1135" spans="1:9" x14ac:dyDescent="0.45">
      <c r="A1135" t="s">
        <v>12</v>
      </c>
      <c r="B1135" s="1">
        <f>Raw_Prices!H512</f>
        <v>45671</v>
      </c>
      <c r="C1135" s="12">
        <f>Raw_Prices!L512</f>
        <v>217.76</v>
      </c>
      <c r="D1135" s="13">
        <f t="shared" si="34"/>
        <v>-3.2042479172389449E-3</v>
      </c>
      <c r="E1135" s="14">
        <f>IF(_xlfn.XLOOKUP($A1135,Firm_Info!$A$2:$A$12,Firm_Info!$C$2:$C$12)="Treated",1,IF(_xlfn.XLOOKUP($A1135,Firm_Info!$A$2:$A$12,Firm_Info!$C$2:$C$12)="Control",0,""))</f>
        <v>0</v>
      </c>
      <c r="F1135" s="14">
        <f>IFERROR(_xlfn.XLOOKUP($A1135,Firm_Info!$A$2:$A$11,Firm_Info!$D$2:$D$11),"")</f>
        <v>1</v>
      </c>
      <c r="G1135" s="14">
        <f>IF($F1135="","",IF($B1135&gt;=SUMIFS(Firm_Info!$F$2:$F$11,Firm_Info!$D$2:$D$11,$F1135,Firm_Info!$C$2:$C$11,"Treated"),1,0))</f>
        <v>1</v>
      </c>
      <c r="H1135" s="14">
        <f t="shared" si="35"/>
        <v>0</v>
      </c>
      <c r="I1135" s="14">
        <f>IF($F1135="","",MOD(ROW()-2,624)-INDEX(Parallel_Trends!$F$5:$F$14,MATCH($A1135,Parallel_Trends!$A$5:$A$14,0)))</f>
        <v>238</v>
      </c>
    </row>
    <row r="1136" spans="1:9" x14ac:dyDescent="0.45">
      <c r="A1136" t="s">
        <v>12</v>
      </c>
      <c r="B1136" s="1">
        <f>Raw_Prices!H513</f>
        <v>45672</v>
      </c>
      <c r="C1136" s="12">
        <f>Raw_Prices!L513</f>
        <v>223.35</v>
      </c>
      <c r="D1136" s="13">
        <f t="shared" si="34"/>
        <v>2.5670462894930246E-2</v>
      </c>
      <c r="E1136" s="14">
        <f>IF(_xlfn.XLOOKUP($A1136,Firm_Info!$A$2:$A$12,Firm_Info!$C$2:$C$12)="Treated",1,IF(_xlfn.XLOOKUP($A1136,Firm_Info!$A$2:$A$12,Firm_Info!$C$2:$C$12)="Control",0,""))</f>
        <v>0</v>
      </c>
      <c r="F1136" s="14">
        <f>IFERROR(_xlfn.XLOOKUP($A1136,Firm_Info!$A$2:$A$11,Firm_Info!$D$2:$D$11),"")</f>
        <v>1</v>
      </c>
      <c r="G1136" s="14">
        <f>IF($F1136="","",IF($B1136&gt;=SUMIFS(Firm_Info!$F$2:$F$11,Firm_Info!$D$2:$D$11,$F1136,Firm_Info!$C$2:$C$11,"Treated"),1,0))</f>
        <v>1</v>
      </c>
      <c r="H1136" s="14">
        <f t="shared" si="35"/>
        <v>0</v>
      </c>
      <c r="I1136" s="14">
        <f>IF($F1136="","",MOD(ROW()-2,624)-INDEX(Parallel_Trends!$F$5:$F$14,MATCH($A1136,Parallel_Trends!$A$5:$A$14,0)))</f>
        <v>239</v>
      </c>
    </row>
    <row r="1137" spans="1:9" x14ac:dyDescent="0.45">
      <c r="A1137" t="s">
        <v>12</v>
      </c>
      <c r="B1137" s="1">
        <f>Raw_Prices!H514</f>
        <v>45673</v>
      </c>
      <c r="C1137" s="12">
        <f>Raw_Prices!L514</f>
        <v>220.66</v>
      </c>
      <c r="D1137" s="13">
        <f t="shared" si="34"/>
        <v>-1.2043877322587826E-2</v>
      </c>
      <c r="E1137" s="14">
        <f>IF(_xlfn.XLOOKUP($A1137,Firm_Info!$A$2:$A$12,Firm_Info!$C$2:$C$12)="Treated",1,IF(_xlfn.XLOOKUP($A1137,Firm_Info!$A$2:$A$12,Firm_Info!$C$2:$C$12)="Control",0,""))</f>
        <v>0</v>
      </c>
      <c r="F1137" s="14">
        <f>IFERROR(_xlfn.XLOOKUP($A1137,Firm_Info!$A$2:$A$11,Firm_Info!$D$2:$D$11),"")</f>
        <v>1</v>
      </c>
      <c r="G1137" s="14">
        <f>IF($F1137="","",IF($B1137&gt;=SUMIFS(Firm_Info!$F$2:$F$11,Firm_Info!$D$2:$D$11,$F1137,Firm_Info!$C$2:$C$11,"Treated"),1,0))</f>
        <v>1</v>
      </c>
      <c r="H1137" s="14">
        <f t="shared" si="35"/>
        <v>0</v>
      </c>
      <c r="I1137" s="14">
        <f>IF($F1137="","",MOD(ROW()-2,624)-INDEX(Parallel_Trends!$F$5:$F$14,MATCH($A1137,Parallel_Trends!$A$5:$A$14,0)))</f>
        <v>240</v>
      </c>
    </row>
    <row r="1138" spans="1:9" x14ac:dyDescent="0.45">
      <c r="A1138" t="s">
        <v>12</v>
      </c>
      <c r="B1138" s="1">
        <f>Raw_Prices!H515</f>
        <v>45674</v>
      </c>
      <c r="C1138" s="12">
        <f>Raw_Prices!L515</f>
        <v>225.94</v>
      </c>
      <c r="D1138" s="13">
        <f t="shared" si="34"/>
        <v>2.3928215353938187E-2</v>
      </c>
      <c r="E1138" s="14">
        <f>IF(_xlfn.XLOOKUP($A1138,Firm_Info!$A$2:$A$12,Firm_Info!$C$2:$C$12)="Treated",1,IF(_xlfn.XLOOKUP($A1138,Firm_Info!$A$2:$A$12,Firm_Info!$C$2:$C$12)="Control",0,""))</f>
        <v>0</v>
      </c>
      <c r="F1138" s="14">
        <f>IFERROR(_xlfn.XLOOKUP($A1138,Firm_Info!$A$2:$A$11,Firm_Info!$D$2:$D$11),"")</f>
        <v>1</v>
      </c>
      <c r="G1138" s="14">
        <f>IF($F1138="","",IF($B1138&gt;=SUMIFS(Firm_Info!$F$2:$F$11,Firm_Info!$D$2:$D$11,$F1138,Firm_Info!$C$2:$C$11,"Treated"),1,0))</f>
        <v>1</v>
      </c>
      <c r="H1138" s="14">
        <f t="shared" si="35"/>
        <v>0</v>
      </c>
      <c r="I1138" s="14">
        <f>IF($F1138="","",MOD(ROW()-2,624)-INDEX(Parallel_Trends!$F$5:$F$14,MATCH($A1138,Parallel_Trends!$A$5:$A$14,0)))</f>
        <v>241</v>
      </c>
    </row>
    <row r="1139" spans="1:9" x14ac:dyDescent="0.45">
      <c r="A1139" t="s">
        <v>12</v>
      </c>
      <c r="B1139" s="1">
        <f>Raw_Prices!H516</f>
        <v>45678</v>
      </c>
      <c r="C1139" s="12">
        <f>Raw_Prices!L516</f>
        <v>230.71</v>
      </c>
      <c r="D1139" s="13">
        <f t="shared" si="34"/>
        <v>2.1111799592812286E-2</v>
      </c>
      <c r="E1139" s="14">
        <f>IF(_xlfn.XLOOKUP($A1139,Firm_Info!$A$2:$A$12,Firm_Info!$C$2:$C$12)="Treated",1,IF(_xlfn.XLOOKUP($A1139,Firm_Info!$A$2:$A$12,Firm_Info!$C$2:$C$12)="Control",0,""))</f>
        <v>0</v>
      </c>
      <c r="F1139" s="14">
        <f>IFERROR(_xlfn.XLOOKUP($A1139,Firm_Info!$A$2:$A$11,Firm_Info!$D$2:$D$11),"")</f>
        <v>1</v>
      </c>
      <c r="G1139" s="14">
        <f>IF($F1139="","",IF($B1139&gt;=SUMIFS(Firm_Info!$F$2:$F$11,Firm_Info!$D$2:$D$11,$F1139,Firm_Info!$C$2:$C$11,"Treated"),1,0))</f>
        <v>1</v>
      </c>
      <c r="H1139" s="14">
        <f t="shared" si="35"/>
        <v>0</v>
      </c>
      <c r="I1139" s="14">
        <f>IF($F1139="","",MOD(ROW()-2,624)-INDEX(Parallel_Trends!$F$5:$F$14,MATCH($A1139,Parallel_Trends!$A$5:$A$14,0)))</f>
        <v>242</v>
      </c>
    </row>
    <row r="1140" spans="1:9" x14ac:dyDescent="0.45">
      <c r="A1140" t="s">
        <v>12</v>
      </c>
      <c r="B1140" s="1">
        <f>Raw_Prices!H517</f>
        <v>45679</v>
      </c>
      <c r="C1140" s="12">
        <f>Raw_Prices!L517</f>
        <v>235.01</v>
      </c>
      <c r="D1140" s="13">
        <f t="shared" ref="D1140:D1203" si="36">C1140/C1139-1</f>
        <v>1.8638117116726471E-2</v>
      </c>
      <c r="E1140" s="14">
        <f>IF(_xlfn.XLOOKUP($A1140,Firm_Info!$A$2:$A$12,Firm_Info!$C$2:$C$12)="Treated",1,IF(_xlfn.XLOOKUP($A1140,Firm_Info!$A$2:$A$12,Firm_Info!$C$2:$C$12)="Control",0,""))</f>
        <v>0</v>
      </c>
      <c r="F1140" s="14">
        <f>IFERROR(_xlfn.XLOOKUP($A1140,Firm_Info!$A$2:$A$11,Firm_Info!$D$2:$D$11),"")</f>
        <v>1</v>
      </c>
      <c r="G1140" s="14">
        <f>IF($F1140="","",IF($B1140&gt;=SUMIFS(Firm_Info!$F$2:$F$11,Firm_Info!$D$2:$D$11,$F1140,Firm_Info!$C$2:$C$11,"Treated"),1,0))</f>
        <v>1</v>
      </c>
      <c r="H1140" s="14">
        <f t="shared" ref="H1140:H1203" si="37">IF($F1140="","",$E1140*$G1140)</f>
        <v>0</v>
      </c>
      <c r="I1140" s="14">
        <f>IF($F1140="","",MOD(ROW()-2,624)-INDEX(Parallel_Trends!$F$5:$F$14,MATCH($A1140,Parallel_Trends!$A$5:$A$14,0)))</f>
        <v>243</v>
      </c>
    </row>
    <row r="1141" spans="1:9" x14ac:dyDescent="0.45">
      <c r="A1141" t="s">
        <v>12</v>
      </c>
      <c r="B1141" s="1">
        <f>Raw_Prices!H518</f>
        <v>45680</v>
      </c>
      <c r="C1141" s="12">
        <f>Raw_Prices!L518</f>
        <v>235.42</v>
      </c>
      <c r="D1141" s="13">
        <f t="shared" si="36"/>
        <v>1.744606612484656E-3</v>
      </c>
      <c r="E1141" s="14">
        <f>IF(_xlfn.XLOOKUP($A1141,Firm_Info!$A$2:$A$12,Firm_Info!$C$2:$C$12)="Treated",1,IF(_xlfn.XLOOKUP($A1141,Firm_Info!$A$2:$A$12,Firm_Info!$C$2:$C$12)="Control",0,""))</f>
        <v>0</v>
      </c>
      <c r="F1141" s="14">
        <f>IFERROR(_xlfn.XLOOKUP($A1141,Firm_Info!$A$2:$A$11,Firm_Info!$D$2:$D$11),"")</f>
        <v>1</v>
      </c>
      <c r="G1141" s="14">
        <f>IF($F1141="","",IF($B1141&gt;=SUMIFS(Firm_Info!$F$2:$F$11,Firm_Info!$D$2:$D$11,$F1141,Firm_Info!$C$2:$C$11,"Treated"),1,0))</f>
        <v>1</v>
      </c>
      <c r="H1141" s="14">
        <f t="shared" si="37"/>
        <v>0</v>
      </c>
      <c r="I1141" s="14">
        <f>IF($F1141="","",MOD(ROW()-2,624)-INDEX(Parallel_Trends!$F$5:$F$14,MATCH($A1141,Parallel_Trends!$A$5:$A$14,0)))</f>
        <v>244</v>
      </c>
    </row>
    <row r="1142" spans="1:9" x14ac:dyDescent="0.45">
      <c r="A1142" t="s">
        <v>12</v>
      </c>
      <c r="B1142" s="1">
        <f>Raw_Prices!H519</f>
        <v>45681</v>
      </c>
      <c r="C1142" s="12">
        <f>Raw_Prices!L519</f>
        <v>234.85</v>
      </c>
      <c r="D1142" s="13">
        <f t="shared" si="36"/>
        <v>-2.4212046555093236E-3</v>
      </c>
      <c r="E1142" s="14">
        <f>IF(_xlfn.XLOOKUP($A1142,Firm_Info!$A$2:$A$12,Firm_Info!$C$2:$C$12)="Treated",1,IF(_xlfn.XLOOKUP($A1142,Firm_Info!$A$2:$A$12,Firm_Info!$C$2:$C$12)="Control",0,""))</f>
        <v>0</v>
      </c>
      <c r="F1142" s="14">
        <f>IFERROR(_xlfn.XLOOKUP($A1142,Firm_Info!$A$2:$A$11,Firm_Info!$D$2:$D$11),"")</f>
        <v>1</v>
      </c>
      <c r="G1142" s="14">
        <f>IF($F1142="","",IF($B1142&gt;=SUMIFS(Firm_Info!$F$2:$F$11,Firm_Info!$D$2:$D$11,$F1142,Firm_Info!$C$2:$C$11,"Treated"),1,0))</f>
        <v>1</v>
      </c>
      <c r="H1142" s="14">
        <f t="shared" si="37"/>
        <v>0</v>
      </c>
      <c r="I1142" s="14">
        <f>IF($F1142="","",MOD(ROW()-2,624)-INDEX(Parallel_Trends!$F$5:$F$14,MATCH($A1142,Parallel_Trends!$A$5:$A$14,0)))</f>
        <v>245</v>
      </c>
    </row>
    <row r="1143" spans="1:9" x14ac:dyDescent="0.45">
      <c r="A1143" t="s">
        <v>12</v>
      </c>
      <c r="B1143" s="1">
        <f>Raw_Prices!H520</f>
        <v>45684</v>
      </c>
      <c r="C1143" s="12">
        <f>Raw_Prices!L520</f>
        <v>235.42</v>
      </c>
      <c r="D1143" s="13">
        <f t="shared" si="36"/>
        <v>2.4270811156057448E-3</v>
      </c>
      <c r="E1143" s="14">
        <f>IF(_xlfn.XLOOKUP($A1143,Firm_Info!$A$2:$A$12,Firm_Info!$C$2:$C$12)="Treated",1,IF(_xlfn.XLOOKUP($A1143,Firm_Info!$A$2:$A$12,Firm_Info!$C$2:$C$12)="Control",0,""))</f>
        <v>0</v>
      </c>
      <c r="F1143" s="14">
        <f>IFERROR(_xlfn.XLOOKUP($A1143,Firm_Info!$A$2:$A$11,Firm_Info!$D$2:$D$11),"")</f>
        <v>1</v>
      </c>
      <c r="G1143" s="14">
        <f>IF($F1143="","",IF($B1143&gt;=SUMIFS(Firm_Info!$F$2:$F$11,Firm_Info!$D$2:$D$11,$F1143,Firm_Info!$C$2:$C$11,"Treated"),1,0))</f>
        <v>1</v>
      </c>
      <c r="H1143" s="14">
        <f t="shared" si="37"/>
        <v>0</v>
      </c>
      <c r="I1143" s="14">
        <f>IF($F1143="","",MOD(ROW()-2,624)-INDEX(Parallel_Trends!$F$5:$F$14,MATCH($A1143,Parallel_Trends!$A$5:$A$14,0)))</f>
        <v>246</v>
      </c>
    </row>
    <row r="1144" spans="1:9" x14ac:dyDescent="0.45">
      <c r="A1144" t="s">
        <v>12</v>
      </c>
      <c r="B1144" s="1">
        <f>Raw_Prices!H521</f>
        <v>45685</v>
      </c>
      <c r="C1144" s="12">
        <f>Raw_Prices!L521</f>
        <v>238.15</v>
      </c>
      <c r="D1144" s="13">
        <f t="shared" si="36"/>
        <v>1.1596295981649796E-2</v>
      </c>
      <c r="E1144" s="14">
        <f>IF(_xlfn.XLOOKUP($A1144,Firm_Info!$A$2:$A$12,Firm_Info!$C$2:$C$12)="Treated",1,IF(_xlfn.XLOOKUP($A1144,Firm_Info!$A$2:$A$12,Firm_Info!$C$2:$C$12)="Control",0,""))</f>
        <v>0</v>
      </c>
      <c r="F1144" s="14">
        <f>IFERROR(_xlfn.XLOOKUP($A1144,Firm_Info!$A$2:$A$11,Firm_Info!$D$2:$D$11),"")</f>
        <v>1</v>
      </c>
      <c r="G1144" s="14">
        <f>IF($F1144="","",IF($B1144&gt;=SUMIFS(Firm_Info!$F$2:$F$11,Firm_Info!$D$2:$D$11,$F1144,Firm_Info!$C$2:$C$11,"Treated"),1,0))</f>
        <v>1</v>
      </c>
      <c r="H1144" s="14">
        <f t="shared" si="37"/>
        <v>0</v>
      </c>
      <c r="I1144" s="14">
        <f>IF($F1144="","",MOD(ROW()-2,624)-INDEX(Parallel_Trends!$F$5:$F$14,MATCH($A1144,Parallel_Trends!$A$5:$A$14,0)))</f>
        <v>247</v>
      </c>
    </row>
    <row r="1145" spans="1:9" x14ac:dyDescent="0.45">
      <c r="A1145" t="s">
        <v>12</v>
      </c>
      <c r="B1145" s="1">
        <f>Raw_Prices!H522</f>
        <v>45686</v>
      </c>
      <c r="C1145" s="12">
        <f>Raw_Prices!L522</f>
        <v>237.07</v>
      </c>
      <c r="D1145" s="13">
        <f t="shared" si="36"/>
        <v>-4.5349569598992501E-3</v>
      </c>
      <c r="E1145" s="14">
        <f>IF(_xlfn.XLOOKUP($A1145,Firm_Info!$A$2:$A$12,Firm_Info!$C$2:$C$12)="Treated",1,IF(_xlfn.XLOOKUP($A1145,Firm_Info!$A$2:$A$12,Firm_Info!$C$2:$C$12)="Control",0,""))</f>
        <v>0</v>
      </c>
      <c r="F1145" s="14">
        <f>IFERROR(_xlfn.XLOOKUP($A1145,Firm_Info!$A$2:$A$11,Firm_Info!$D$2:$D$11),"")</f>
        <v>1</v>
      </c>
      <c r="G1145" s="14">
        <f>IF($F1145="","",IF($B1145&gt;=SUMIFS(Firm_Info!$F$2:$F$11,Firm_Info!$D$2:$D$11,$F1145,Firm_Info!$C$2:$C$11,"Treated"),1,0))</f>
        <v>1</v>
      </c>
      <c r="H1145" s="14">
        <f t="shared" si="37"/>
        <v>0</v>
      </c>
      <c r="I1145" s="14">
        <f>IF($F1145="","",MOD(ROW()-2,624)-INDEX(Parallel_Trends!$F$5:$F$14,MATCH($A1145,Parallel_Trends!$A$5:$A$14,0)))</f>
        <v>248</v>
      </c>
    </row>
    <row r="1146" spans="1:9" x14ac:dyDescent="0.45">
      <c r="A1146" t="s">
        <v>12</v>
      </c>
      <c r="B1146" s="1">
        <f>Raw_Prices!H523</f>
        <v>45687</v>
      </c>
      <c r="C1146" s="12">
        <f>Raw_Prices!L523</f>
        <v>234.64</v>
      </c>
      <c r="D1146" s="13">
        <f t="shared" si="36"/>
        <v>-1.0250137090310862E-2</v>
      </c>
      <c r="E1146" s="14">
        <f>IF(_xlfn.XLOOKUP($A1146,Firm_Info!$A$2:$A$12,Firm_Info!$C$2:$C$12)="Treated",1,IF(_xlfn.XLOOKUP($A1146,Firm_Info!$A$2:$A$12,Firm_Info!$C$2:$C$12)="Control",0,""))</f>
        <v>0</v>
      </c>
      <c r="F1146" s="14">
        <f>IFERROR(_xlfn.XLOOKUP($A1146,Firm_Info!$A$2:$A$11,Firm_Info!$D$2:$D$11),"")</f>
        <v>1</v>
      </c>
      <c r="G1146" s="14">
        <f>IF($F1146="","",IF($B1146&gt;=SUMIFS(Firm_Info!$F$2:$F$11,Firm_Info!$D$2:$D$11,$F1146,Firm_Info!$C$2:$C$11,"Treated"),1,0))</f>
        <v>1</v>
      </c>
      <c r="H1146" s="14">
        <f t="shared" si="37"/>
        <v>0</v>
      </c>
      <c r="I1146" s="14">
        <f>IF($F1146="","",MOD(ROW()-2,624)-INDEX(Parallel_Trends!$F$5:$F$14,MATCH($A1146,Parallel_Trends!$A$5:$A$14,0)))</f>
        <v>249</v>
      </c>
    </row>
    <row r="1147" spans="1:9" x14ac:dyDescent="0.45">
      <c r="A1147" t="s">
        <v>12</v>
      </c>
      <c r="B1147" s="1">
        <f>Raw_Prices!H524</f>
        <v>45688</v>
      </c>
      <c r="C1147" s="12">
        <f>Raw_Prices!L524</f>
        <v>237.68</v>
      </c>
      <c r="D1147" s="13">
        <f t="shared" si="36"/>
        <v>1.2956017729287561E-2</v>
      </c>
      <c r="E1147" s="14">
        <f>IF(_xlfn.XLOOKUP($A1147,Firm_Info!$A$2:$A$12,Firm_Info!$C$2:$C$12)="Treated",1,IF(_xlfn.XLOOKUP($A1147,Firm_Info!$A$2:$A$12,Firm_Info!$C$2:$C$12)="Control",0,""))</f>
        <v>0</v>
      </c>
      <c r="F1147" s="14">
        <f>IFERROR(_xlfn.XLOOKUP($A1147,Firm_Info!$A$2:$A$11,Firm_Info!$D$2:$D$11),"")</f>
        <v>1</v>
      </c>
      <c r="G1147" s="14">
        <f>IF($F1147="","",IF($B1147&gt;=SUMIFS(Firm_Info!$F$2:$F$11,Firm_Info!$D$2:$D$11,$F1147,Firm_Info!$C$2:$C$11,"Treated"),1,0))</f>
        <v>1</v>
      </c>
      <c r="H1147" s="14">
        <f t="shared" si="37"/>
        <v>0</v>
      </c>
      <c r="I1147" s="14">
        <f>IF($F1147="","",MOD(ROW()-2,624)-INDEX(Parallel_Trends!$F$5:$F$14,MATCH($A1147,Parallel_Trends!$A$5:$A$14,0)))</f>
        <v>250</v>
      </c>
    </row>
    <row r="1148" spans="1:9" x14ac:dyDescent="0.45">
      <c r="A1148" t="s">
        <v>12</v>
      </c>
      <c r="B1148" s="1">
        <f>Raw_Prices!H525</f>
        <v>45691</v>
      </c>
      <c r="C1148" s="12">
        <f>Raw_Prices!L525</f>
        <v>237.42</v>
      </c>
      <c r="D1148" s="13">
        <f t="shared" si="36"/>
        <v>-1.0939077751599413E-3</v>
      </c>
      <c r="E1148" s="14">
        <f>IF(_xlfn.XLOOKUP($A1148,Firm_Info!$A$2:$A$12,Firm_Info!$C$2:$C$12)="Treated",1,IF(_xlfn.XLOOKUP($A1148,Firm_Info!$A$2:$A$12,Firm_Info!$C$2:$C$12)="Control",0,""))</f>
        <v>0</v>
      </c>
      <c r="F1148" s="14">
        <f>IFERROR(_xlfn.XLOOKUP($A1148,Firm_Info!$A$2:$A$11,Firm_Info!$D$2:$D$11),"")</f>
        <v>1</v>
      </c>
      <c r="G1148" s="14">
        <f>IF($F1148="","",IF($B1148&gt;=SUMIFS(Firm_Info!$F$2:$F$11,Firm_Info!$D$2:$D$11,$F1148,Firm_Info!$C$2:$C$11,"Treated"),1,0))</f>
        <v>1</v>
      </c>
      <c r="H1148" s="14">
        <f t="shared" si="37"/>
        <v>0</v>
      </c>
      <c r="I1148" s="14">
        <f>IF($F1148="","",MOD(ROW()-2,624)-INDEX(Parallel_Trends!$F$5:$F$14,MATCH($A1148,Parallel_Trends!$A$5:$A$14,0)))</f>
        <v>251</v>
      </c>
    </row>
    <row r="1149" spans="1:9" x14ac:dyDescent="0.45">
      <c r="A1149" t="s">
        <v>12</v>
      </c>
      <c r="B1149" s="1">
        <f>Raw_Prices!H526</f>
        <v>45692</v>
      </c>
      <c r="C1149" s="12">
        <f>Raw_Prices!L526</f>
        <v>242.06</v>
      </c>
      <c r="D1149" s="13">
        <f t="shared" si="36"/>
        <v>1.9543425153736083E-2</v>
      </c>
      <c r="E1149" s="14">
        <f>IF(_xlfn.XLOOKUP($A1149,Firm_Info!$A$2:$A$12,Firm_Info!$C$2:$C$12)="Treated",1,IF(_xlfn.XLOOKUP($A1149,Firm_Info!$A$2:$A$12,Firm_Info!$C$2:$C$12)="Control",0,""))</f>
        <v>0</v>
      </c>
      <c r="F1149" s="14">
        <f>IFERROR(_xlfn.XLOOKUP($A1149,Firm_Info!$A$2:$A$11,Firm_Info!$D$2:$D$11),"")</f>
        <v>1</v>
      </c>
      <c r="G1149" s="14">
        <f>IF($F1149="","",IF($B1149&gt;=SUMIFS(Firm_Info!$F$2:$F$11,Firm_Info!$D$2:$D$11,$F1149,Firm_Info!$C$2:$C$11,"Treated"),1,0))</f>
        <v>1</v>
      </c>
      <c r="H1149" s="14">
        <f t="shared" si="37"/>
        <v>0</v>
      </c>
      <c r="I1149" s="14">
        <f>IF($F1149="","",MOD(ROW()-2,624)-INDEX(Parallel_Trends!$F$5:$F$14,MATCH($A1149,Parallel_Trends!$A$5:$A$14,0)))</f>
        <v>252</v>
      </c>
    </row>
    <row r="1150" spans="1:9" x14ac:dyDescent="0.45">
      <c r="A1150" t="s">
        <v>12</v>
      </c>
      <c r="B1150" s="1">
        <f>Raw_Prices!H527</f>
        <v>45693</v>
      </c>
      <c r="C1150" s="12">
        <f>Raw_Prices!L527</f>
        <v>236.17</v>
      </c>
      <c r="D1150" s="13">
        <f t="shared" si="36"/>
        <v>-2.4332810047095865E-2</v>
      </c>
      <c r="E1150" s="14">
        <f>IF(_xlfn.XLOOKUP($A1150,Firm_Info!$A$2:$A$12,Firm_Info!$C$2:$C$12)="Treated",1,IF(_xlfn.XLOOKUP($A1150,Firm_Info!$A$2:$A$12,Firm_Info!$C$2:$C$12)="Control",0,""))</f>
        <v>0</v>
      </c>
      <c r="F1150" s="14">
        <f>IFERROR(_xlfn.XLOOKUP($A1150,Firm_Info!$A$2:$A$11,Firm_Info!$D$2:$D$11),"")</f>
        <v>1</v>
      </c>
      <c r="G1150" s="14">
        <f>IF($F1150="","",IF($B1150&gt;=SUMIFS(Firm_Info!$F$2:$F$11,Firm_Info!$D$2:$D$11,$F1150,Firm_Info!$C$2:$C$11,"Treated"),1,0))</f>
        <v>1</v>
      </c>
      <c r="H1150" s="14">
        <f t="shared" si="37"/>
        <v>0</v>
      </c>
      <c r="I1150" s="14">
        <f>IF($F1150="","",MOD(ROW()-2,624)-INDEX(Parallel_Trends!$F$5:$F$14,MATCH($A1150,Parallel_Trends!$A$5:$A$14,0)))</f>
        <v>253</v>
      </c>
    </row>
    <row r="1151" spans="1:9" x14ac:dyDescent="0.45">
      <c r="A1151" t="s">
        <v>12</v>
      </c>
      <c r="B1151" s="1">
        <f>Raw_Prices!H528</f>
        <v>45694</v>
      </c>
      <c r="C1151" s="12">
        <f>Raw_Prices!L528</f>
        <v>238.83</v>
      </c>
      <c r="D1151" s="13">
        <f t="shared" si="36"/>
        <v>1.1263073209975882E-2</v>
      </c>
      <c r="E1151" s="14">
        <f>IF(_xlfn.XLOOKUP($A1151,Firm_Info!$A$2:$A$12,Firm_Info!$C$2:$C$12)="Treated",1,IF(_xlfn.XLOOKUP($A1151,Firm_Info!$A$2:$A$12,Firm_Info!$C$2:$C$12)="Control",0,""))</f>
        <v>0</v>
      </c>
      <c r="F1151" s="14">
        <f>IFERROR(_xlfn.XLOOKUP($A1151,Firm_Info!$A$2:$A$11,Firm_Info!$D$2:$D$11),"")</f>
        <v>1</v>
      </c>
      <c r="G1151" s="14">
        <f>IF($F1151="","",IF($B1151&gt;=SUMIFS(Firm_Info!$F$2:$F$11,Firm_Info!$D$2:$D$11,$F1151,Firm_Info!$C$2:$C$11,"Treated"),1,0))</f>
        <v>1</v>
      </c>
      <c r="H1151" s="14">
        <f t="shared" si="37"/>
        <v>0</v>
      </c>
      <c r="I1151" s="14">
        <f>IF($F1151="","",MOD(ROW()-2,624)-INDEX(Parallel_Trends!$F$5:$F$14,MATCH($A1151,Parallel_Trends!$A$5:$A$14,0)))</f>
        <v>254</v>
      </c>
    </row>
    <row r="1152" spans="1:9" x14ac:dyDescent="0.45">
      <c r="A1152" t="s">
        <v>12</v>
      </c>
      <c r="B1152" s="1">
        <f>Raw_Prices!H529</f>
        <v>45695</v>
      </c>
      <c r="C1152" s="12">
        <f>Raw_Prices!L529</f>
        <v>229.15</v>
      </c>
      <c r="D1152" s="13">
        <f t="shared" si="36"/>
        <v>-4.0530921576016454E-2</v>
      </c>
      <c r="E1152" s="14">
        <f>IF(_xlfn.XLOOKUP($A1152,Firm_Info!$A$2:$A$12,Firm_Info!$C$2:$C$12)="Treated",1,IF(_xlfn.XLOOKUP($A1152,Firm_Info!$A$2:$A$12,Firm_Info!$C$2:$C$12)="Control",0,""))</f>
        <v>0</v>
      </c>
      <c r="F1152" s="14">
        <f>IFERROR(_xlfn.XLOOKUP($A1152,Firm_Info!$A$2:$A$11,Firm_Info!$D$2:$D$11),"")</f>
        <v>1</v>
      </c>
      <c r="G1152" s="14">
        <f>IF($F1152="","",IF($B1152&gt;=SUMIFS(Firm_Info!$F$2:$F$11,Firm_Info!$D$2:$D$11,$F1152,Firm_Info!$C$2:$C$11,"Treated"),1,0))</f>
        <v>1</v>
      </c>
      <c r="H1152" s="14">
        <f t="shared" si="37"/>
        <v>0</v>
      </c>
      <c r="I1152" s="14">
        <f>IF($F1152="","",MOD(ROW()-2,624)-INDEX(Parallel_Trends!$F$5:$F$14,MATCH($A1152,Parallel_Trends!$A$5:$A$14,0)))</f>
        <v>255</v>
      </c>
    </row>
    <row r="1153" spans="1:9" x14ac:dyDescent="0.45">
      <c r="A1153" t="s">
        <v>12</v>
      </c>
      <c r="B1153" s="1">
        <f>Raw_Prices!H530</f>
        <v>45698</v>
      </c>
      <c r="C1153" s="12">
        <f>Raw_Prices!L530</f>
        <v>233.14</v>
      </c>
      <c r="D1153" s="13">
        <f t="shared" si="36"/>
        <v>1.7412175430940424E-2</v>
      </c>
      <c r="E1153" s="14">
        <f>IF(_xlfn.XLOOKUP($A1153,Firm_Info!$A$2:$A$12,Firm_Info!$C$2:$C$12)="Treated",1,IF(_xlfn.XLOOKUP($A1153,Firm_Info!$A$2:$A$12,Firm_Info!$C$2:$C$12)="Control",0,""))</f>
        <v>0</v>
      </c>
      <c r="F1153" s="14">
        <f>IFERROR(_xlfn.XLOOKUP($A1153,Firm_Info!$A$2:$A$11,Firm_Info!$D$2:$D$11),"")</f>
        <v>1</v>
      </c>
      <c r="G1153" s="14">
        <f>IF($F1153="","",IF($B1153&gt;=SUMIFS(Firm_Info!$F$2:$F$11,Firm_Info!$D$2:$D$11,$F1153,Firm_Info!$C$2:$C$11,"Treated"),1,0))</f>
        <v>1</v>
      </c>
      <c r="H1153" s="14">
        <f t="shared" si="37"/>
        <v>0</v>
      </c>
      <c r="I1153" s="14">
        <f>IF($F1153="","",MOD(ROW()-2,624)-INDEX(Parallel_Trends!$F$5:$F$14,MATCH($A1153,Parallel_Trends!$A$5:$A$14,0)))</f>
        <v>256</v>
      </c>
    </row>
    <row r="1154" spans="1:9" x14ac:dyDescent="0.45">
      <c r="A1154" t="s">
        <v>12</v>
      </c>
      <c r="B1154" s="1">
        <f>Raw_Prices!H531</f>
        <v>45699</v>
      </c>
      <c r="C1154" s="12">
        <f>Raw_Prices!L531</f>
        <v>232.76</v>
      </c>
      <c r="D1154" s="13">
        <f t="shared" si="36"/>
        <v>-1.6299219353178573E-3</v>
      </c>
      <c r="E1154" s="14">
        <f>IF(_xlfn.XLOOKUP($A1154,Firm_Info!$A$2:$A$12,Firm_Info!$C$2:$C$12)="Treated",1,IF(_xlfn.XLOOKUP($A1154,Firm_Info!$A$2:$A$12,Firm_Info!$C$2:$C$12)="Control",0,""))</f>
        <v>0</v>
      </c>
      <c r="F1154" s="14">
        <f>IFERROR(_xlfn.XLOOKUP($A1154,Firm_Info!$A$2:$A$11,Firm_Info!$D$2:$D$11),"")</f>
        <v>1</v>
      </c>
      <c r="G1154" s="14">
        <f>IF($F1154="","",IF($B1154&gt;=SUMIFS(Firm_Info!$F$2:$F$11,Firm_Info!$D$2:$D$11,$F1154,Firm_Info!$C$2:$C$11,"Treated"),1,0))</f>
        <v>1</v>
      </c>
      <c r="H1154" s="14">
        <f t="shared" si="37"/>
        <v>0</v>
      </c>
      <c r="I1154" s="14">
        <f>IF($F1154="","",MOD(ROW()-2,624)-INDEX(Parallel_Trends!$F$5:$F$14,MATCH($A1154,Parallel_Trends!$A$5:$A$14,0)))</f>
        <v>257</v>
      </c>
    </row>
    <row r="1155" spans="1:9" x14ac:dyDescent="0.45">
      <c r="A1155" t="s">
        <v>12</v>
      </c>
      <c r="B1155" s="1">
        <f>Raw_Prices!H532</f>
        <v>45700</v>
      </c>
      <c r="C1155" s="12">
        <f>Raw_Prices!L532</f>
        <v>228.93</v>
      </c>
      <c r="D1155" s="13">
        <f t="shared" si="36"/>
        <v>-1.6454717305378841E-2</v>
      </c>
      <c r="E1155" s="14">
        <f>IF(_xlfn.XLOOKUP($A1155,Firm_Info!$A$2:$A$12,Firm_Info!$C$2:$C$12)="Treated",1,IF(_xlfn.XLOOKUP($A1155,Firm_Info!$A$2:$A$12,Firm_Info!$C$2:$C$12)="Control",0,""))</f>
        <v>0</v>
      </c>
      <c r="F1155" s="14">
        <f>IFERROR(_xlfn.XLOOKUP($A1155,Firm_Info!$A$2:$A$11,Firm_Info!$D$2:$D$11),"")</f>
        <v>1</v>
      </c>
      <c r="G1155" s="14">
        <f>IF($F1155="","",IF($B1155&gt;=SUMIFS(Firm_Info!$F$2:$F$11,Firm_Info!$D$2:$D$11,$F1155,Firm_Info!$C$2:$C$11,"Treated"),1,0))</f>
        <v>1</v>
      </c>
      <c r="H1155" s="14">
        <f t="shared" si="37"/>
        <v>0</v>
      </c>
      <c r="I1155" s="14">
        <f>IF($F1155="","",MOD(ROW()-2,624)-INDEX(Parallel_Trends!$F$5:$F$14,MATCH($A1155,Parallel_Trends!$A$5:$A$14,0)))</f>
        <v>258</v>
      </c>
    </row>
    <row r="1156" spans="1:9" x14ac:dyDescent="0.45">
      <c r="A1156" t="s">
        <v>12</v>
      </c>
      <c r="B1156" s="1">
        <f>Raw_Prices!H533</f>
        <v>45701</v>
      </c>
      <c r="C1156" s="12">
        <f>Raw_Prices!L533</f>
        <v>230.37</v>
      </c>
      <c r="D1156" s="13">
        <f t="shared" si="36"/>
        <v>6.2901323548683052E-3</v>
      </c>
      <c r="E1156" s="14">
        <f>IF(_xlfn.XLOOKUP($A1156,Firm_Info!$A$2:$A$12,Firm_Info!$C$2:$C$12)="Treated",1,IF(_xlfn.XLOOKUP($A1156,Firm_Info!$A$2:$A$12,Firm_Info!$C$2:$C$12)="Control",0,""))</f>
        <v>0</v>
      </c>
      <c r="F1156" s="14">
        <f>IFERROR(_xlfn.XLOOKUP($A1156,Firm_Info!$A$2:$A$11,Firm_Info!$D$2:$D$11),"")</f>
        <v>1</v>
      </c>
      <c r="G1156" s="14">
        <f>IF($F1156="","",IF($B1156&gt;=SUMIFS(Firm_Info!$F$2:$F$11,Firm_Info!$D$2:$D$11,$F1156,Firm_Info!$C$2:$C$11,"Treated"),1,0))</f>
        <v>1</v>
      </c>
      <c r="H1156" s="14">
        <f t="shared" si="37"/>
        <v>0</v>
      </c>
      <c r="I1156" s="14">
        <f>IF($F1156="","",MOD(ROW()-2,624)-INDEX(Parallel_Trends!$F$5:$F$14,MATCH($A1156,Parallel_Trends!$A$5:$A$14,0)))</f>
        <v>259</v>
      </c>
    </row>
    <row r="1157" spans="1:9" x14ac:dyDescent="0.45">
      <c r="A1157" t="s">
        <v>12</v>
      </c>
      <c r="B1157" s="1">
        <f>Raw_Prices!H534</f>
        <v>45702</v>
      </c>
      <c r="C1157" s="12">
        <f>Raw_Prices!L534</f>
        <v>228.68</v>
      </c>
      <c r="D1157" s="13">
        <f t="shared" si="36"/>
        <v>-7.3360246559881492E-3</v>
      </c>
      <c r="E1157" s="14">
        <f>IF(_xlfn.XLOOKUP($A1157,Firm_Info!$A$2:$A$12,Firm_Info!$C$2:$C$12)="Treated",1,IF(_xlfn.XLOOKUP($A1157,Firm_Info!$A$2:$A$12,Firm_Info!$C$2:$C$12)="Control",0,""))</f>
        <v>0</v>
      </c>
      <c r="F1157" s="14">
        <f>IFERROR(_xlfn.XLOOKUP($A1157,Firm_Info!$A$2:$A$11,Firm_Info!$D$2:$D$11),"")</f>
        <v>1</v>
      </c>
      <c r="G1157" s="14">
        <f>IF($F1157="","",IF($B1157&gt;=SUMIFS(Firm_Info!$F$2:$F$11,Firm_Info!$D$2:$D$11,$F1157,Firm_Info!$C$2:$C$11,"Treated"),1,0))</f>
        <v>1</v>
      </c>
      <c r="H1157" s="14">
        <f t="shared" si="37"/>
        <v>0</v>
      </c>
      <c r="I1157" s="14">
        <f>IF($F1157="","",MOD(ROW()-2,624)-INDEX(Parallel_Trends!$F$5:$F$14,MATCH($A1157,Parallel_Trends!$A$5:$A$14,0)))</f>
        <v>260</v>
      </c>
    </row>
    <row r="1158" spans="1:9" x14ac:dyDescent="0.45">
      <c r="A1158" t="s">
        <v>12</v>
      </c>
      <c r="B1158" s="1">
        <f>Raw_Prices!H535</f>
        <v>45706</v>
      </c>
      <c r="C1158" s="12">
        <f>Raw_Prices!L535</f>
        <v>226.65</v>
      </c>
      <c r="D1158" s="13">
        <f t="shared" si="36"/>
        <v>-8.8770334091307079E-3</v>
      </c>
      <c r="E1158" s="14">
        <f>IF(_xlfn.XLOOKUP($A1158,Firm_Info!$A$2:$A$12,Firm_Info!$C$2:$C$12)="Treated",1,IF(_xlfn.XLOOKUP($A1158,Firm_Info!$A$2:$A$12,Firm_Info!$C$2:$C$12)="Control",0,""))</f>
        <v>0</v>
      </c>
      <c r="F1158" s="14">
        <f>IFERROR(_xlfn.XLOOKUP($A1158,Firm_Info!$A$2:$A$11,Firm_Info!$D$2:$D$11),"")</f>
        <v>1</v>
      </c>
      <c r="G1158" s="14">
        <f>IF($F1158="","",IF($B1158&gt;=SUMIFS(Firm_Info!$F$2:$F$11,Firm_Info!$D$2:$D$11,$F1158,Firm_Info!$C$2:$C$11,"Treated"),1,0))</f>
        <v>1</v>
      </c>
      <c r="H1158" s="14">
        <f t="shared" si="37"/>
        <v>0</v>
      </c>
      <c r="I1158" s="14">
        <f>IF($F1158="","",MOD(ROW()-2,624)-INDEX(Parallel_Trends!$F$5:$F$14,MATCH($A1158,Parallel_Trends!$A$5:$A$14,0)))</f>
        <v>261</v>
      </c>
    </row>
    <row r="1159" spans="1:9" x14ac:dyDescent="0.45">
      <c r="A1159" t="s">
        <v>12</v>
      </c>
      <c r="B1159" s="1">
        <f>Raw_Prices!H536</f>
        <v>45707</v>
      </c>
      <c r="C1159" s="12">
        <f>Raw_Prices!L536</f>
        <v>226.63</v>
      </c>
      <c r="D1159" s="13">
        <f t="shared" si="36"/>
        <v>-8.8241782484010933E-5</v>
      </c>
      <c r="E1159" s="14">
        <f>IF(_xlfn.XLOOKUP($A1159,Firm_Info!$A$2:$A$12,Firm_Info!$C$2:$C$12)="Treated",1,IF(_xlfn.XLOOKUP($A1159,Firm_Info!$A$2:$A$12,Firm_Info!$C$2:$C$12)="Control",0,""))</f>
        <v>0</v>
      </c>
      <c r="F1159" s="14">
        <f>IFERROR(_xlfn.XLOOKUP($A1159,Firm_Info!$A$2:$A$11,Firm_Info!$D$2:$D$11),"")</f>
        <v>1</v>
      </c>
      <c r="G1159" s="14">
        <f>IF($F1159="","",IF($B1159&gt;=SUMIFS(Firm_Info!$F$2:$F$11,Firm_Info!$D$2:$D$11,$F1159,Firm_Info!$C$2:$C$11,"Treated"),1,0))</f>
        <v>1</v>
      </c>
      <c r="H1159" s="14">
        <f t="shared" si="37"/>
        <v>0</v>
      </c>
      <c r="I1159" s="14">
        <f>IF($F1159="","",MOD(ROW()-2,624)-INDEX(Parallel_Trends!$F$5:$F$14,MATCH($A1159,Parallel_Trends!$A$5:$A$14,0)))</f>
        <v>262</v>
      </c>
    </row>
    <row r="1160" spans="1:9" x14ac:dyDescent="0.45">
      <c r="A1160" t="s">
        <v>12</v>
      </c>
      <c r="B1160" s="1">
        <f>Raw_Prices!H537</f>
        <v>45708</v>
      </c>
      <c r="C1160" s="12">
        <f>Raw_Prices!L537</f>
        <v>222.88</v>
      </c>
      <c r="D1160" s="13">
        <f t="shared" si="36"/>
        <v>-1.6546794334377668E-2</v>
      </c>
      <c r="E1160" s="14">
        <f>IF(_xlfn.XLOOKUP($A1160,Firm_Info!$A$2:$A$12,Firm_Info!$C$2:$C$12)="Treated",1,IF(_xlfn.XLOOKUP($A1160,Firm_Info!$A$2:$A$12,Firm_Info!$C$2:$C$12)="Control",0,""))</f>
        <v>0</v>
      </c>
      <c r="F1160" s="14">
        <f>IFERROR(_xlfn.XLOOKUP($A1160,Firm_Info!$A$2:$A$11,Firm_Info!$D$2:$D$11),"")</f>
        <v>1</v>
      </c>
      <c r="G1160" s="14">
        <f>IF($F1160="","",IF($B1160&gt;=SUMIFS(Firm_Info!$F$2:$F$11,Firm_Info!$D$2:$D$11,$F1160,Firm_Info!$C$2:$C$11,"Treated"),1,0))</f>
        <v>1</v>
      </c>
      <c r="H1160" s="14">
        <f t="shared" si="37"/>
        <v>0</v>
      </c>
      <c r="I1160" s="14">
        <f>IF($F1160="","",MOD(ROW()-2,624)-INDEX(Parallel_Trends!$F$5:$F$14,MATCH($A1160,Parallel_Trends!$A$5:$A$14,0)))</f>
        <v>263</v>
      </c>
    </row>
    <row r="1161" spans="1:9" x14ac:dyDescent="0.45">
      <c r="A1161" t="s">
        <v>12</v>
      </c>
      <c r="B1161" s="1">
        <f>Raw_Prices!H538</f>
        <v>45709</v>
      </c>
      <c r="C1161" s="12">
        <f>Raw_Prices!L538</f>
        <v>216.58</v>
      </c>
      <c r="D1161" s="13">
        <f t="shared" si="36"/>
        <v>-2.8266331658291399E-2</v>
      </c>
      <c r="E1161" s="14">
        <f>IF(_xlfn.XLOOKUP($A1161,Firm_Info!$A$2:$A$12,Firm_Info!$C$2:$C$12)="Treated",1,IF(_xlfn.XLOOKUP($A1161,Firm_Info!$A$2:$A$12,Firm_Info!$C$2:$C$12)="Control",0,""))</f>
        <v>0</v>
      </c>
      <c r="F1161" s="14">
        <f>IFERROR(_xlfn.XLOOKUP($A1161,Firm_Info!$A$2:$A$11,Firm_Info!$D$2:$D$11),"")</f>
        <v>1</v>
      </c>
      <c r="G1161" s="14">
        <f>IF($F1161="","",IF($B1161&gt;=SUMIFS(Firm_Info!$F$2:$F$11,Firm_Info!$D$2:$D$11,$F1161,Firm_Info!$C$2:$C$11,"Treated"),1,0))</f>
        <v>1</v>
      </c>
      <c r="H1161" s="14">
        <f t="shared" si="37"/>
        <v>0</v>
      </c>
      <c r="I1161" s="14">
        <f>IF($F1161="","",MOD(ROW()-2,624)-INDEX(Parallel_Trends!$F$5:$F$14,MATCH($A1161,Parallel_Trends!$A$5:$A$14,0)))</f>
        <v>264</v>
      </c>
    </row>
    <row r="1162" spans="1:9" x14ac:dyDescent="0.45">
      <c r="A1162" t="s">
        <v>12</v>
      </c>
      <c r="B1162" s="1">
        <f>Raw_Prices!H539</f>
        <v>45712</v>
      </c>
      <c r="C1162" s="12">
        <f>Raw_Prices!L539</f>
        <v>212.71</v>
      </c>
      <c r="D1162" s="13">
        <f t="shared" si="36"/>
        <v>-1.7868685935912842E-2</v>
      </c>
      <c r="E1162" s="14">
        <f>IF(_xlfn.XLOOKUP($A1162,Firm_Info!$A$2:$A$12,Firm_Info!$C$2:$C$12)="Treated",1,IF(_xlfn.XLOOKUP($A1162,Firm_Info!$A$2:$A$12,Firm_Info!$C$2:$C$12)="Control",0,""))</f>
        <v>0</v>
      </c>
      <c r="F1162" s="14">
        <f>IFERROR(_xlfn.XLOOKUP($A1162,Firm_Info!$A$2:$A$11,Firm_Info!$D$2:$D$11),"")</f>
        <v>1</v>
      </c>
      <c r="G1162" s="14">
        <f>IF($F1162="","",IF($B1162&gt;=SUMIFS(Firm_Info!$F$2:$F$11,Firm_Info!$D$2:$D$11,$F1162,Firm_Info!$C$2:$C$11,"Treated"),1,0))</f>
        <v>1</v>
      </c>
      <c r="H1162" s="14">
        <f t="shared" si="37"/>
        <v>0</v>
      </c>
      <c r="I1162" s="14">
        <f>IF($F1162="","",MOD(ROW()-2,624)-INDEX(Parallel_Trends!$F$5:$F$14,MATCH($A1162,Parallel_Trends!$A$5:$A$14,0)))</f>
        <v>265</v>
      </c>
    </row>
    <row r="1163" spans="1:9" x14ac:dyDescent="0.45">
      <c r="A1163" t="s">
        <v>12</v>
      </c>
      <c r="B1163" s="1">
        <f>Raw_Prices!H540</f>
        <v>45713</v>
      </c>
      <c r="C1163" s="12">
        <f>Raw_Prices!L540</f>
        <v>212.8</v>
      </c>
      <c r="D1163" s="13">
        <f t="shared" si="36"/>
        <v>4.2311127826621941E-4</v>
      </c>
      <c r="E1163" s="14">
        <f>IF(_xlfn.XLOOKUP($A1163,Firm_Info!$A$2:$A$12,Firm_Info!$C$2:$C$12)="Treated",1,IF(_xlfn.XLOOKUP($A1163,Firm_Info!$A$2:$A$12,Firm_Info!$C$2:$C$12)="Control",0,""))</f>
        <v>0</v>
      </c>
      <c r="F1163" s="14">
        <f>IFERROR(_xlfn.XLOOKUP($A1163,Firm_Info!$A$2:$A$11,Firm_Info!$D$2:$D$11),"")</f>
        <v>1</v>
      </c>
      <c r="G1163" s="14">
        <f>IF($F1163="","",IF($B1163&gt;=SUMIFS(Firm_Info!$F$2:$F$11,Firm_Info!$D$2:$D$11,$F1163,Firm_Info!$C$2:$C$11,"Treated"),1,0))</f>
        <v>1</v>
      </c>
      <c r="H1163" s="14">
        <f t="shared" si="37"/>
        <v>0</v>
      </c>
      <c r="I1163" s="14">
        <f>IF($F1163="","",MOD(ROW()-2,624)-INDEX(Parallel_Trends!$F$5:$F$14,MATCH($A1163,Parallel_Trends!$A$5:$A$14,0)))</f>
        <v>266</v>
      </c>
    </row>
    <row r="1164" spans="1:9" x14ac:dyDescent="0.45">
      <c r="A1164" t="s">
        <v>12</v>
      </c>
      <c r="B1164" s="1">
        <f>Raw_Prices!H541</f>
        <v>45714</v>
      </c>
      <c r="C1164" s="12">
        <f>Raw_Prices!L541</f>
        <v>214.35</v>
      </c>
      <c r="D1164" s="13">
        <f t="shared" si="36"/>
        <v>7.2838345864660869E-3</v>
      </c>
      <c r="E1164" s="14">
        <f>IF(_xlfn.XLOOKUP($A1164,Firm_Info!$A$2:$A$12,Firm_Info!$C$2:$C$12)="Treated",1,IF(_xlfn.XLOOKUP($A1164,Firm_Info!$A$2:$A$12,Firm_Info!$C$2:$C$12)="Control",0,""))</f>
        <v>0</v>
      </c>
      <c r="F1164" s="14">
        <f>IFERROR(_xlfn.XLOOKUP($A1164,Firm_Info!$A$2:$A$11,Firm_Info!$D$2:$D$11),"")</f>
        <v>1</v>
      </c>
      <c r="G1164" s="14">
        <f>IF($F1164="","",IF($B1164&gt;=SUMIFS(Firm_Info!$F$2:$F$11,Firm_Info!$D$2:$D$11,$F1164,Firm_Info!$C$2:$C$11,"Treated"),1,0))</f>
        <v>1</v>
      </c>
      <c r="H1164" s="14">
        <f t="shared" si="37"/>
        <v>0</v>
      </c>
      <c r="I1164" s="14">
        <f>IF($F1164="","",MOD(ROW()-2,624)-INDEX(Parallel_Trends!$F$5:$F$14,MATCH($A1164,Parallel_Trends!$A$5:$A$14,0)))</f>
        <v>267</v>
      </c>
    </row>
    <row r="1165" spans="1:9" x14ac:dyDescent="0.45">
      <c r="A1165" t="s">
        <v>12</v>
      </c>
      <c r="B1165" s="1">
        <f>Raw_Prices!H542</f>
        <v>45715</v>
      </c>
      <c r="C1165" s="12">
        <f>Raw_Prices!L542</f>
        <v>208.74</v>
      </c>
      <c r="D1165" s="13">
        <f t="shared" si="36"/>
        <v>-2.6172148355493308E-2</v>
      </c>
      <c r="E1165" s="14">
        <f>IF(_xlfn.XLOOKUP($A1165,Firm_Info!$A$2:$A$12,Firm_Info!$C$2:$C$12)="Treated",1,IF(_xlfn.XLOOKUP($A1165,Firm_Info!$A$2:$A$12,Firm_Info!$C$2:$C$12)="Control",0,""))</f>
        <v>0</v>
      </c>
      <c r="F1165" s="14">
        <f>IFERROR(_xlfn.XLOOKUP($A1165,Firm_Info!$A$2:$A$11,Firm_Info!$D$2:$D$11),"")</f>
        <v>1</v>
      </c>
      <c r="G1165" s="14">
        <f>IF($F1165="","",IF($B1165&gt;=SUMIFS(Firm_Info!$F$2:$F$11,Firm_Info!$D$2:$D$11,$F1165,Firm_Info!$C$2:$C$11,"Treated"),1,0))</f>
        <v>1</v>
      </c>
      <c r="H1165" s="14">
        <f t="shared" si="37"/>
        <v>0</v>
      </c>
      <c r="I1165" s="14">
        <f>IF($F1165="","",MOD(ROW()-2,624)-INDEX(Parallel_Trends!$F$5:$F$14,MATCH($A1165,Parallel_Trends!$A$5:$A$14,0)))</f>
        <v>268</v>
      </c>
    </row>
    <row r="1166" spans="1:9" x14ac:dyDescent="0.45">
      <c r="A1166" t="s">
        <v>12</v>
      </c>
      <c r="B1166" s="1">
        <f>Raw_Prices!H543</f>
        <v>45716</v>
      </c>
      <c r="C1166" s="12">
        <f>Raw_Prices!L543</f>
        <v>212.28</v>
      </c>
      <c r="D1166" s="13">
        <f t="shared" si="36"/>
        <v>1.6958896234550158E-2</v>
      </c>
      <c r="E1166" s="14">
        <f>IF(_xlfn.XLOOKUP($A1166,Firm_Info!$A$2:$A$12,Firm_Info!$C$2:$C$12)="Treated",1,IF(_xlfn.XLOOKUP($A1166,Firm_Info!$A$2:$A$12,Firm_Info!$C$2:$C$12)="Control",0,""))</f>
        <v>0</v>
      </c>
      <c r="F1166" s="14">
        <f>IFERROR(_xlfn.XLOOKUP($A1166,Firm_Info!$A$2:$A$11,Firm_Info!$D$2:$D$11),"")</f>
        <v>1</v>
      </c>
      <c r="G1166" s="14">
        <f>IF($F1166="","",IF($B1166&gt;=SUMIFS(Firm_Info!$F$2:$F$11,Firm_Info!$D$2:$D$11,$F1166,Firm_Info!$C$2:$C$11,"Treated"),1,0))</f>
        <v>1</v>
      </c>
      <c r="H1166" s="14">
        <f t="shared" si="37"/>
        <v>0</v>
      </c>
      <c r="I1166" s="14">
        <f>IF($F1166="","",MOD(ROW()-2,624)-INDEX(Parallel_Trends!$F$5:$F$14,MATCH($A1166,Parallel_Trends!$A$5:$A$14,0)))</f>
        <v>269</v>
      </c>
    </row>
    <row r="1167" spans="1:9" x14ac:dyDescent="0.45">
      <c r="A1167" t="s">
        <v>12</v>
      </c>
      <c r="B1167" s="1">
        <f>Raw_Prices!H544</f>
        <v>45719</v>
      </c>
      <c r="C1167" s="12">
        <f>Raw_Prices!L544</f>
        <v>205.02</v>
      </c>
      <c r="D1167" s="13">
        <f t="shared" si="36"/>
        <v>-3.4200113058224901E-2</v>
      </c>
      <c r="E1167" s="14">
        <f>IF(_xlfn.XLOOKUP($A1167,Firm_Info!$A$2:$A$12,Firm_Info!$C$2:$C$12)="Treated",1,IF(_xlfn.XLOOKUP($A1167,Firm_Info!$A$2:$A$12,Firm_Info!$C$2:$C$12)="Control",0,""))</f>
        <v>0</v>
      </c>
      <c r="F1167" s="14">
        <f>IFERROR(_xlfn.XLOOKUP($A1167,Firm_Info!$A$2:$A$11,Firm_Info!$D$2:$D$11),"")</f>
        <v>1</v>
      </c>
      <c r="G1167" s="14">
        <f>IF($F1167="","",IF($B1167&gt;=SUMIFS(Firm_Info!$F$2:$F$11,Firm_Info!$D$2:$D$11,$F1167,Firm_Info!$C$2:$C$11,"Treated"),1,0))</f>
        <v>1</v>
      </c>
      <c r="H1167" s="14">
        <f t="shared" si="37"/>
        <v>0</v>
      </c>
      <c r="I1167" s="14">
        <f>IF($F1167="","",MOD(ROW()-2,624)-INDEX(Parallel_Trends!$F$5:$F$14,MATCH($A1167,Parallel_Trends!$A$5:$A$14,0)))</f>
        <v>270</v>
      </c>
    </row>
    <row r="1168" spans="1:9" x14ac:dyDescent="0.45">
      <c r="A1168" t="s">
        <v>12</v>
      </c>
      <c r="B1168" s="1">
        <f>Raw_Prices!H545</f>
        <v>45720</v>
      </c>
      <c r="C1168" s="12">
        <f>Raw_Prices!L545</f>
        <v>203.8</v>
      </c>
      <c r="D1168" s="13">
        <f t="shared" si="36"/>
        <v>-5.9506389620525013E-3</v>
      </c>
      <c r="E1168" s="14">
        <f>IF(_xlfn.XLOOKUP($A1168,Firm_Info!$A$2:$A$12,Firm_Info!$C$2:$C$12)="Treated",1,IF(_xlfn.XLOOKUP($A1168,Firm_Info!$A$2:$A$12,Firm_Info!$C$2:$C$12)="Control",0,""))</f>
        <v>0</v>
      </c>
      <c r="F1168" s="14">
        <f>IFERROR(_xlfn.XLOOKUP($A1168,Firm_Info!$A$2:$A$11,Firm_Info!$D$2:$D$11),"")</f>
        <v>1</v>
      </c>
      <c r="G1168" s="14">
        <f>IF($F1168="","",IF($B1168&gt;=SUMIFS(Firm_Info!$F$2:$F$11,Firm_Info!$D$2:$D$11,$F1168,Firm_Info!$C$2:$C$11,"Treated"),1,0))</f>
        <v>1</v>
      </c>
      <c r="H1168" s="14">
        <f t="shared" si="37"/>
        <v>0</v>
      </c>
      <c r="I1168" s="14">
        <f>IF($F1168="","",MOD(ROW()-2,624)-INDEX(Parallel_Trends!$F$5:$F$14,MATCH($A1168,Parallel_Trends!$A$5:$A$14,0)))</f>
        <v>271</v>
      </c>
    </row>
    <row r="1169" spans="1:9" x14ac:dyDescent="0.45">
      <c r="A1169" t="s">
        <v>12</v>
      </c>
      <c r="B1169" s="1">
        <f>Raw_Prices!H546</f>
        <v>45721</v>
      </c>
      <c r="C1169" s="12">
        <f>Raw_Prices!L546</f>
        <v>208.36</v>
      </c>
      <c r="D1169" s="13">
        <f t="shared" si="36"/>
        <v>2.2374877330716414E-2</v>
      </c>
      <c r="E1169" s="14">
        <f>IF(_xlfn.XLOOKUP($A1169,Firm_Info!$A$2:$A$12,Firm_Info!$C$2:$C$12)="Treated",1,IF(_xlfn.XLOOKUP($A1169,Firm_Info!$A$2:$A$12,Firm_Info!$C$2:$C$12)="Control",0,""))</f>
        <v>0</v>
      </c>
      <c r="F1169" s="14">
        <f>IFERROR(_xlfn.XLOOKUP($A1169,Firm_Info!$A$2:$A$11,Firm_Info!$D$2:$D$11),"")</f>
        <v>1</v>
      </c>
      <c r="G1169" s="14">
        <f>IF($F1169="","",IF($B1169&gt;=SUMIFS(Firm_Info!$F$2:$F$11,Firm_Info!$D$2:$D$11,$F1169,Firm_Info!$C$2:$C$11,"Treated"),1,0))</f>
        <v>1</v>
      </c>
      <c r="H1169" s="14">
        <f t="shared" si="37"/>
        <v>0</v>
      </c>
      <c r="I1169" s="14">
        <f>IF($F1169="","",MOD(ROW()-2,624)-INDEX(Parallel_Trends!$F$5:$F$14,MATCH($A1169,Parallel_Trends!$A$5:$A$14,0)))</f>
        <v>272</v>
      </c>
    </row>
    <row r="1170" spans="1:9" x14ac:dyDescent="0.45">
      <c r="A1170" t="s">
        <v>12</v>
      </c>
      <c r="B1170" s="1">
        <f>Raw_Prices!H547</f>
        <v>45722</v>
      </c>
      <c r="C1170" s="12">
        <f>Raw_Prices!L547</f>
        <v>200.7</v>
      </c>
      <c r="D1170" s="13">
        <f t="shared" si="36"/>
        <v>-3.6763294298329918E-2</v>
      </c>
      <c r="E1170" s="14">
        <f>IF(_xlfn.XLOOKUP($A1170,Firm_Info!$A$2:$A$12,Firm_Info!$C$2:$C$12)="Treated",1,IF(_xlfn.XLOOKUP($A1170,Firm_Info!$A$2:$A$12,Firm_Info!$C$2:$C$12)="Control",0,""))</f>
        <v>0</v>
      </c>
      <c r="F1170" s="14">
        <f>IFERROR(_xlfn.XLOOKUP($A1170,Firm_Info!$A$2:$A$11,Firm_Info!$D$2:$D$11),"")</f>
        <v>1</v>
      </c>
      <c r="G1170" s="14">
        <f>IF($F1170="","",IF($B1170&gt;=SUMIFS(Firm_Info!$F$2:$F$11,Firm_Info!$D$2:$D$11,$F1170,Firm_Info!$C$2:$C$11,"Treated"),1,0))</f>
        <v>1</v>
      </c>
      <c r="H1170" s="14">
        <f t="shared" si="37"/>
        <v>0</v>
      </c>
      <c r="I1170" s="14">
        <f>IF($F1170="","",MOD(ROW()-2,624)-INDEX(Parallel_Trends!$F$5:$F$14,MATCH($A1170,Parallel_Trends!$A$5:$A$14,0)))</f>
        <v>273</v>
      </c>
    </row>
    <row r="1171" spans="1:9" x14ac:dyDescent="0.45">
      <c r="A1171" t="s">
        <v>12</v>
      </c>
      <c r="B1171" s="1">
        <f>Raw_Prices!H548</f>
        <v>45723</v>
      </c>
      <c r="C1171" s="12">
        <f>Raw_Prices!L548</f>
        <v>199.25</v>
      </c>
      <c r="D1171" s="13">
        <f t="shared" si="36"/>
        <v>-7.2247135027403431E-3</v>
      </c>
      <c r="E1171" s="14">
        <f>IF(_xlfn.XLOOKUP($A1171,Firm_Info!$A$2:$A$12,Firm_Info!$C$2:$C$12)="Treated",1,IF(_xlfn.XLOOKUP($A1171,Firm_Info!$A$2:$A$12,Firm_Info!$C$2:$C$12)="Control",0,""))</f>
        <v>0</v>
      </c>
      <c r="F1171" s="14">
        <f>IFERROR(_xlfn.XLOOKUP($A1171,Firm_Info!$A$2:$A$11,Firm_Info!$D$2:$D$11),"")</f>
        <v>1</v>
      </c>
      <c r="G1171" s="14">
        <f>IF($F1171="","",IF($B1171&gt;=SUMIFS(Firm_Info!$F$2:$F$11,Firm_Info!$D$2:$D$11,$F1171,Firm_Info!$C$2:$C$11,"Treated"),1,0))</f>
        <v>1</v>
      </c>
      <c r="H1171" s="14">
        <f t="shared" si="37"/>
        <v>0</v>
      </c>
      <c r="I1171" s="14">
        <f>IF($F1171="","",MOD(ROW()-2,624)-INDEX(Parallel_Trends!$F$5:$F$14,MATCH($A1171,Parallel_Trends!$A$5:$A$14,0)))</f>
        <v>274</v>
      </c>
    </row>
    <row r="1172" spans="1:9" x14ac:dyDescent="0.45">
      <c r="A1172" t="s">
        <v>12</v>
      </c>
      <c r="B1172" s="1">
        <f>Raw_Prices!H549</f>
        <v>45726</v>
      </c>
      <c r="C1172" s="12">
        <f>Raw_Prices!L549</f>
        <v>194.54</v>
      </c>
      <c r="D1172" s="13">
        <f t="shared" si="36"/>
        <v>-2.3638644918444252E-2</v>
      </c>
      <c r="E1172" s="14">
        <f>IF(_xlfn.XLOOKUP($A1172,Firm_Info!$A$2:$A$12,Firm_Info!$C$2:$C$12)="Treated",1,IF(_xlfn.XLOOKUP($A1172,Firm_Info!$A$2:$A$12,Firm_Info!$C$2:$C$12)="Control",0,""))</f>
        <v>0</v>
      </c>
      <c r="F1172" s="14">
        <f>IFERROR(_xlfn.XLOOKUP($A1172,Firm_Info!$A$2:$A$11,Firm_Info!$D$2:$D$11),"")</f>
        <v>1</v>
      </c>
      <c r="G1172" s="14">
        <f>IF($F1172="","",IF($B1172&gt;=SUMIFS(Firm_Info!$F$2:$F$11,Firm_Info!$D$2:$D$11,$F1172,Firm_Info!$C$2:$C$11,"Treated"),1,0))</f>
        <v>1</v>
      </c>
      <c r="H1172" s="14">
        <f t="shared" si="37"/>
        <v>0</v>
      </c>
      <c r="I1172" s="14">
        <f>IF($F1172="","",MOD(ROW()-2,624)-INDEX(Parallel_Trends!$F$5:$F$14,MATCH($A1172,Parallel_Trends!$A$5:$A$14,0)))</f>
        <v>275</v>
      </c>
    </row>
    <row r="1173" spans="1:9" x14ac:dyDescent="0.45">
      <c r="A1173" t="s">
        <v>12</v>
      </c>
      <c r="B1173" s="1">
        <f>Raw_Prices!H550</f>
        <v>45727</v>
      </c>
      <c r="C1173" s="12">
        <f>Raw_Prices!L550</f>
        <v>196.59</v>
      </c>
      <c r="D1173" s="13">
        <f t="shared" si="36"/>
        <v>1.0537678626503677E-2</v>
      </c>
      <c r="E1173" s="14">
        <f>IF(_xlfn.XLOOKUP($A1173,Firm_Info!$A$2:$A$12,Firm_Info!$C$2:$C$12)="Treated",1,IF(_xlfn.XLOOKUP($A1173,Firm_Info!$A$2:$A$12,Firm_Info!$C$2:$C$12)="Control",0,""))</f>
        <v>0</v>
      </c>
      <c r="F1173" s="14">
        <f>IFERROR(_xlfn.XLOOKUP($A1173,Firm_Info!$A$2:$A$11,Firm_Info!$D$2:$D$11),"")</f>
        <v>1</v>
      </c>
      <c r="G1173" s="14">
        <f>IF($F1173="","",IF($B1173&gt;=SUMIFS(Firm_Info!$F$2:$F$11,Firm_Info!$D$2:$D$11,$F1173,Firm_Info!$C$2:$C$11,"Treated"),1,0))</f>
        <v>1</v>
      </c>
      <c r="H1173" s="14">
        <f t="shared" si="37"/>
        <v>0</v>
      </c>
      <c r="I1173" s="14">
        <f>IF($F1173="","",MOD(ROW()-2,624)-INDEX(Parallel_Trends!$F$5:$F$14,MATCH($A1173,Parallel_Trends!$A$5:$A$14,0)))</f>
        <v>276</v>
      </c>
    </row>
    <row r="1174" spans="1:9" x14ac:dyDescent="0.45">
      <c r="A1174" t="s">
        <v>12</v>
      </c>
      <c r="B1174" s="1">
        <f>Raw_Prices!H551</f>
        <v>45728</v>
      </c>
      <c r="C1174" s="12">
        <f>Raw_Prices!L551</f>
        <v>198.89</v>
      </c>
      <c r="D1174" s="13">
        <f t="shared" si="36"/>
        <v>1.1699476066941328E-2</v>
      </c>
      <c r="E1174" s="14">
        <f>IF(_xlfn.XLOOKUP($A1174,Firm_Info!$A$2:$A$12,Firm_Info!$C$2:$C$12)="Treated",1,IF(_xlfn.XLOOKUP($A1174,Firm_Info!$A$2:$A$12,Firm_Info!$C$2:$C$12)="Control",0,""))</f>
        <v>0</v>
      </c>
      <c r="F1174" s="14">
        <f>IFERROR(_xlfn.XLOOKUP($A1174,Firm_Info!$A$2:$A$11,Firm_Info!$D$2:$D$11),"")</f>
        <v>1</v>
      </c>
      <c r="G1174" s="14">
        <f>IF($F1174="","",IF($B1174&gt;=SUMIFS(Firm_Info!$F$2:$F$11,Firm_Info!$D$2:$D$11,$F1174,Firm_Info!$C$2:$C$11,"Treated"),1,0))</f>
        <v>1</v>
      </c>
      <c r="H1174" s="14">
        <f t="shared" si="37"/>
        <v>0</v>
      </c>
      <c r="I1174" s="14">
        <f>IF($F1174="","",MOD(ROW()-2,624)-INDEX(Parallel_Trends!$F$5:$F$14,MATCH($A1174,Parallel_Trends!$A$5:$A$14,0)))</f>
        <v>277</v>
      </c>
    </row>
    <row r="1175" spans="1:9" x14ac:dyDescent="0.45">
      <c r="A1175" t="s">
        <v>12</v>
      </c>
      <c r="B1175" s="1">
        <f>Raw_Prices!H552</f>
        <v>45729</v>
      </c>
      <c r="C1175" s="12">
        <f>Raw_Prices!L552</f>
        <v>193.89</v>
      </c>
      <c r="D1175" s="13">
        <f t="shared" si="36"/>
        <v>-2.5139524360199061E-2</v>
      </c>
      <c r="E1175" s="14">
        <f>IF(_xlfn.XLOOKUP($A1175,Firm_Info!$A$2:$A$12,Firm_Info!$C$2:$C$12)="Treated",1,IF(_xlfn.XLOOKUP($A1175,Firm_Info!$A$2:$A$12,Firm_Info!$C$2:$C$12)="Control",0,""))</f>
        <v>0</v>
      </c>
      <c r="F1175" s="14">
        <f>IFERROR(_xlfn.XLOOKUP($A1175,Firm_Info!$A$2:$A$11,Firm_Info!$D$2:$D$11),"")</f>
        <v>1</v>
      </c>
      <c r="G1175" s="14">
        <f>IF($F1175="","",IF($B1175&gt;=SUMIFS(Firm_Info!$F$2:$F$11,Firm_Info!$D$2:$D$11,$F1175,Firm_Info!$C$2:$C$11,"Treated"),1,0))</f>
        <v>1</v>
      </c>
      <c r="H1175" s="14">
        <f t="shared" si="37"/>
        <v>0</v>
      </c>
      <c r="I1175" s="14">
        <f>IF($F1175="","",MOD(ROW()-2,624)-INDEX(Parallel_Trends!$F$5:$F$14,MATCH($A1175,Parallel_Trends!$A$5:$A$14,0)))</f>
        <v>278</v>
      </c>
    </row>
    <row r="1176" spans="1:9" x14ac:dyDescent="0.45">
      <c r="A1176" t="s">
        <v>12</v>
      </c>
      <c r="B1176" s="1">
        <f>Raw_Prices!H553</f>
        <v>45730</v>
      </c>
      <c r="C1176" s="12">
        <f>Raw_Prices!L553</f>
        <v>197.95</v>
      </c>
      <c r="D1176" s="13">
        <f t="shared" si="36"/>
        <v>2.0939708081902042E-2</v>
      </c>
      <c r="E1176" s="14">
        <f>IF(_xlfn.XLOOKUP($A1176,Firm_Info!$A$2:$A$12,Firm_Info!$C$2:$C$12)="Treated",1,IF(_xlfn.XLOOKUP($A1176,Firm_Info!$A$2:$A$12,Firm_Info!$C$2:$C$12)="Control",0,""))</f>
        <v>0</v>
      </c>
      <c r="F1176" s="14">
        <f>IFERROR(_xlfn.XLOOKUP($A1176,Firm_Info!$A$2:$A$11,Firm_Info!$D$2:$D$11),"")</f>
        <v>1</v>
      </c>
      <c r="G1176" s="14">
        <f>IF($F1176="","",IF($B1176&gt;=SUMIFS(Firm_Info!$F$2:$F$11,Firm_Info!$D$2:$D$11,$F1176,Firm_Info!$C$2:$C$11,"Treated"),1,0))</f>
        <v>1</v>
      </c>
      <c r="H1176" s="14">
        <f t="shared" si="37"/>
        <v>0</v>
      </c>
      <c r="I1176" s="14">
        <f>IF($F1176="","",MOD(ROW()-2,624)-INDEX(Parallel_Trends!$F$5:$F$14,MATCH($A1176,Parallel_Trends!$A$5:$A$14,0)))</f>
        <v>279</v>
      </c>
    </row>
    <row r="1177" spans="1:9" x14ac:dyDescent="0.45">
      <c r="A1177" t="s">
        <v>12</v>
      </c>
      <c r="B1177" s="1">
        <f>Raw_Prices!H554</f>
        <v>45733</v>
      </c>
      <c r="C1177" s="12">
        <f>Raw_Prices!L554</f>
        <v>195.74</v>
      </c>
      <c r="D1177" s="13">
        <f t="shared" si="36"/>
        <v>-1.1164435463500766E-2</v>
      </c>
      <c r="E1177" s="14">
        <f>IF(_xlfn.XLOOKUP($A1177,Firm_Info!$A$2:$A$12,Firm_Info!$C$2:$C$12)="Treated",1,IF(_xlfn.XLOOKUP($A1177,Firm_Info!$A$2:$A$12,Firm_Info!$C$2:$C$12)="Control",0,""))</f>
        <v>0</v>
      </c>
      <c r="F1177" s="14">
        <f>IFERROR(_xlfn.XLOOKUP($A1177,Firm_Info!$A$2:$A$11,Firm_Info!$D$2:$D$11),"")</f>
        <v>1</v>
      </c>
      <c r="G1177" s="14">
        <f>IF($F1177="","",IF($B1177&gt;=SUMIFS(Firm_Info!$F$2:$F$11,Firm_Info!$D$2:$D$11,$F1177,Firm_Info!$C$2:$C$11,"Treated"),1,0))</f>
        <v>1</v>
      </c>
      <c r="H1177" s="14">
        <f t="shared" si="37"/>
        <v>0</v>
      </c>
      <c r="I1177" s="14">
        <f>IF($F1177="","",MOD(ROW()-2,624)-INDEX(Parallel_Trends!$F$5:$F$14,MATCH($A1177,Parallel_Trends!$A$5:$A$14,0)))</f>
        <v>280</v>
      </c>
    </row>
    <row r="1178" spans="1:9" x14ac:dyDescent="0.45">
      <c r="A1178" t="s">
        <v>12</v>
      </c>
      <c r="B1178" s="1">
        <f>Raw_Prices!H555</f>
        <v>45734</v>
      </c>
      <c r="C1178" s="12">
        <f>Raw_Prices!L555</f>
        <v>192.82</v>
      </c>
      <c r="D1178" s="13">
        <f t="shared" si="36"/>
        <v>-1.4917748033105194E-2</v>
      </c>
      <c r="E1178" s="14">
        <f>IF(_xlfn.XLOOKUP($A1178,Firm_Info!$A$2:$A$12,Firm_Info!$C$2:$C$12)="Treated",1,IF(_xlfn.XLOOKUP($A1178,Firm_Info!$A$2:$A$12,Firm_Info!$C$2:$C$12)="Control",0,""))</f>
        <v>0</v>
      </c>
      <c r="F1178" s="14">
        <f>IFERROR(_xlfn.XLOOKUP($A1178,Firm_Info!$A$2:$A$11,Firm_Info!$D$2:$D$11),"")</f>
        <v>1</v>
      </c>
      <c r="G1178" s="14">
        <f>IF($F1178="","",IF($B1178&gt;=SUMIFS(Firm_Info!$F$2:$F$11,Firm_Info!$D$2:$D$11,$F1178,Firm_Info!$C$2:$C$11,"Treated"),1,0))</f>
        <v>1</v>
      </c>
      <c r="H1178" s="14">
        <f t="shared" si="37"/>
        <v>0</v>
      </c>
      <c r="I1178" s="14">
        <f>IF($F1178="","",MOD(ROW()-2,624)-INDEX(Parallel_Trends!$F$5:$F$14,MATCH($A1178,Parallel_Trends!$A$5:$A$14,0)))</f>
        <v>281</v>
      </c>
    </row>
    <row r="1179" spans="1:9" x14ac:dyDescent="0.45">
      <c r="A1179" t="s">
        <v>12</v>
      </c>
      <c r="B1179" s="1">
        <f>Raw_Prices!H556</f>
        <v>45735</v>
      </c>
      <c r="C1179" s="12">
        <f>Raw_Prices!L556</f>
        <v>195.54</v>
      </c>
      <c r="D1179" s="13">
        <f t="shared" si="36"/>
        <v>1.4106420495799243E-2</v>
      </c>
      <c r="E1179" s="14">
        <f>IF(_xlfn.XLOOKUP($A1179,Firm_Info!$A$2:$A$12,Firm_Info!$C$2:$C$12)="Treated",1,IF(_xlfn.XLOOKUP($A1179,Firm_Info!$A$2:$A$12,Firm_Info!$C$2:$C$12)="Control",0,""))</f>
        <v>0</v>
      </c>
      <c r="F1179" s="14">
        <f>IFERROR(_xlfn.XLOOKUP($A1179,Firm_Info!$A$2:$A$11,Firm_Info!$D$2:$D$11),"")</f>
        <v>1</v>
      </c>
      <c r="G1179" s="14">
        <f>IF($F1179="","",IF($B1179&gt;=SUMIFS(Firm_Info!$F$2:$F$11,Firm_Info!$D$2:$D$11,$F1179,Firm_Info!$C$2:$C$11,"Treated"),1,0))</f>
        <v>1</v>
      </c>
      <c r="H1179" s="14">
        <f t="shared" si="37"/>
        <v>0</v>
      </c>
      <c r="I1179" s="14">
        <f>IF($F1179="","",MOD(ROW()-2,624)-INDEX(Parallel_Trends!$F$5:$F$14,MATCH($A1179,Parallel_Trends!$A$5:$A$14,0)))</f>
        <v>282</v>
      </c>
    </row>
    <row r="1180" spans="1:9" x14ac:dyDescent="0.45">
      <c r="A1180" t="s">
        <v>12</v>
      </c>
      <c r="B1180" s="1">
        <f>Raw_Prices!H557</f>
        <v>45736</v>
      </c>
      <c r="C1180" s="12">
        <f>Raw_Prices!L557</f>
        <v>194.95</v>
      </c>
      <c r="D1180" s="13">
        <f t="shared" si="36"/>
        <v>-3.0172854658893078E-3</v>
      </c>
      <c r="E1180" s="14">
        <f>IF(_xlfn.XLOOKUP($A1180,Firm_Info!$A$2:$A$12,Firm_Info!$C$2:$C$12)="Treated",1,IF(_xlfn.XLOOKUP($A1180,Firm_Info!$A$2:$A$12,Firm_Info!$C$2:$C$12)="Control",0,""))</f>
        <v>0</v>
      </c>
      <c r="F1180" s="14">
        <f>IFERROR(_xlfn.XLOOKUP($A1180,Firm_Info!$A$2:$A$11,Firm_Info!$D$2:$D$11),"")</f>
        <v>1</v>
      </c>
      <c r="G1180" s="14">
        <f>IF($F1180="","",IF($B1180&gt;=SUMIFS(Firm_Info!$F$2:$F$11,Firm_Info!$D$2:$D$11,$F1180,Firm_Info!$C$2:$C$11,"Treated"),1,0))</f>
        <v>1</v>
      </c>
      <c r="H1180" s="14">
        <f t="shared" si="37"/>
        <v>0</v>
      </c>
      <c r="I1180" s="14">
        <f>IF($F1180="","",MOD(ROW()-2,624)-INDEX(Parallel_Trends!$F$5:$F$14,MATCH($A1180,Parallel_Trends!$A$5:$A$14,0)))</f>
        <v>283</v>
      </c>
    </row>
    <row r="1181" spans="1:9" x14ac:dyDescent="0.45">
      <c r="A1181" t="s">
        <v>12</v>
      </c>
      <c r="B1181" s="1">
        <f>Raw_Prices!H558</f>
        <v>45737</v>
      </c>
      <c r="C1181" s="12">
        <f>Raw_Prices!L558</f>
        <v>196.21</v>
      </c>
      <c r="D1181" s="13">
        <f t="shared" si="36"/>
        <v>6.4631956912029054E-3</v>
      </c>
      <c r="E1181" s="14">
        <f>IF(_xlfn.XLOOKUP($A1181,Firm_Info!$A$2:$A$12,Firm_Info!$C$2:$C$12)="Treated",1,IF(_xlfn.XLOOKUP($A1181,Firm_Info!$A$2:$A$12,Firm_Info!$C$2:$C$12)="Control",0,""))</f>
        <v>0</v>
      </c>
      <c r="F1181" s="14">
        <f>IFERROR(_xlfn.XLOOKUP($A1181,Firm_Info!$A$2:$A$11,Firm_Info!$D$2:$D$11),"")</f>
        <v>1</v>
      </c>
      <c r="G1181" s="14">
        <f>IF($F1181="","",IF($B1181&gt;=SUMIFS(Firm_Info!$F$2:$F$11,Firm_Info!$D$2:$D$11,$F1181,Firm_Info!$C$2:$C$11,"Treated"),1,0))</f>
        <v>1</v>
      </c>
      <c r="H1181" s="14">
        <f t="shared" si="37"/>
        <v>0</v>
      </c>
      <c r="I1181" s="14">
        <f>IF($F1181="","",MOD(ROW()-2,624)-INDEX(Parallel_Trends!$F$5:$F$14,MATCH($A1181,Parallel_Trends!$A$5:$A$14,0)))</f>
        <v>284</v>
      </c>
    </row>
    <row r="1182" spans="1:9" x14ac:dyDescent="0.45">
      <c r="A1182" t="s">
        <v>12</v>
      </c>
      <c r="B1182" s="1">
        <f>Raw_Prices!H559</f>
        <v>45740</v>
      </c>
      <c r="C1182" s="12">
        <f>Raw_Prices!L559</f>
        <v>203.26</v>
      </c>
      <c r="D1182" s="13">
        <f t="shared" si="36"/>
        <v>3.593089037255992E-2</v>
      </c>
      <c r="E1182" s="14">
        <f>IF(_xlfn.XLOOKUP($A1182,Firm_Info!$A$2:$A$12,Firm_Info!$C$2:$C$12)="Treated",1,IF(_xlfn.XLOOKUP($A1182,Firm_Info!$A$2:$A$12,Firm_Info!$C$2:$C$12)="Control",0,""))</f>
        <v>0</v>
      </c>
      <c r="F1182" s="14">
        <f>IFERROR(_xlfn.XLOOKUP($A1182,Firm_Info!$A$2:$A$11,Firm_Info!$D$2:$D$11),"")</f>
        <v>1</v>
      </c>
      <c r="G1182" s="14">
        <f>IF($F1182="","",IF($B1182&gt;=SUMIFS(Firm_Info!$F$2:$F$11,Firm_Info!$D$2:$D$11,$F1182,Firm_Info!$C$2:$C$11,"Treated"),1,0))</f>
        <v>1</v>
      </c>
      <c r="H1182" s="14">
        <f t="shared" si="37"/>
        <v>0</v>
      </c>
      <c r="I1182" s="14">
        <f>IF($F1182="","",MOD(ROW()-2,624)-INDEX(Parallel_Trends!$F$5:$F$14,MATCH($A1182,Parallel_Trends!$A$5:$A$14,0)))</f>
        <v>285</v>
      </c>
    </row>
    <row r="1183" spans="1:9" x14ac:dyDescent="0.45">
      <c r="A1183" t="s">
        <v>12</v>
      </c>
      <c r="B1183" s="1">
        <f>Raw_Prices!H560</f>
        <v>45741</v>
      </c>
      <c r="C1183" s="12">
        <f>Raw_Prices!L560</f>
        <v>205.71</v>
      </c>
      <c r="D1183" s="13">
        <f t="shared" si="36"/>
        <v>1.205352750172195E-2</v>
      </c>
      <c r="E1183" s="14">
        <f>IF(_xlfn.XLOOKUP($A1183,Firm_Info!$A$2:$A$12,Firm_Info!$C$2:$C$12)="Treated",1,IF(_xlfn.XLOOKUP($A1183,Firm_Info!$A$2:$A$12,Firm_Info!$C$2:$C$12)="Control",0,""))</f>
        <v>0</v>
      </c>
      <c r="F1183" s="14">
        <f>IFERROR(_xlfn.XLOOKUP($A1183,Firm_Info!$A$2:$A$11,Firm_Info!$D$2:$D$11),"")</f>
        <v>1</v>
      </c>
      <c r="G1183" s="14">
        <f>IF($F1183="","",IF($B1183&gt;=SUMIFS(Firm_Info!$F$2:$F$11,Firm_Info!$D$2:$D$11,$F1183,Firm_Info!$C$2:$C$11,"Treated"),1,0))</f>
        <v>1</v>
      </c>
      <c r="H1183" s="14">
        <f t="shared" si="37"/>
        <v>0</v>
      </c>
      <c r="I1183" s="14">
        <f>IF($F1183="","",MOD(ROW()-2,624)-INDEX(Parallel_Trends!$F$5:$F$14,MATCH($A1183,Parallel_Trends!$A$5:$A$14,0)))</f>
        <v>286</v>
      </c>
    </row>
    <row r="1184" spans="1:9" x14ac:dyDescent="0.45">
      <c r="A1184" t="s">
        <v>12</v>
      </c>
      <c r="B1184" s="1">
        <f>Raw_Prices!H561</f>
        <v>45742</v>
      </c>
      <c r="C1184" s="12">
        <f>Raw_Prices!L561</f>
        <v>201.13</v>
      </c>
      <c r="D1184" s="13">
        <f t="shared" si="36"/>
        <v>-2.2264352729570835E-2</v>
      </c>
      <c r="E1184" s="14">
        <f>IF(_xlfn.XLOOKUP($A1184,Firm_Info!$A$2:$A$12,Firm_Info!$C$2:$C$12)="Treated",1,IF(_xlfn.XLOOKUP($A1184,Firm_Info!$A$2:$A$12,Firm_Info!$C$2:$C$12)="Control",0,""))</f>
        <v>0</v>
      </c>
      <c r="F1184" s="14">
        <f>IFERROR(_xlfn.XLOOKUP($A1184,Firm_Info!$A$2:$A$11,Firm_Info!$D$2:$D$11),"")</f>
        <v>1</v>
      </c>
      <c r="G1184" s="14">
        <f>IF($F1184="","",IF($B1184&gt;=SUMIFS(Firm_Info!$F$2:$F$11,Firm_Info!$D$2:$D$11,$F1184,Firm_Info!$C$2:$C$11,"Treated"),1,0))</f>
        <v>1</v>
      </c>
      <c r="H1184" s="14">
        <f t="shared" si="37"/>
        <v>0</v>
      </c>
      <c r="I1184" s="14">
        <f>IF($F1184="","",MOD(ROW()-2,624)-INDEX(Parallel_Trends!$F$5:$F$14,MATCH($A1184,Parallel_Trends!$A$5:$A$14,0)))</f>
        <v>287</v>
      </c>
    </row>
    <row r="1185" spans="1:9" x14ac:dyDescent="0.45">
      <c r="A1185" t="s">
        <v>12</v>
      </c>
      <c r="B1185" s="1">
        <f>Raw_Prices!H562</f>
        <v>45743</v>
      </c>
      <c r="C1185" s="12">
        <f>Raw_Prices!L562</f>
        <v>201.36</v>
      </c>
      <c r="D1185" s="13">
        <f t="shared" si="36"/>
        <v>1.1435390046239391E-3</v>
      </c>
      <c r="E1185" s="14">
        <f>IF(_xlfn.XLOOKUP($A1185,Firm_Info!$A$2:$A$12,Firm_Info!$C$2:$C$12)="Treated",1,IF(_xlfn.XLOOKUP($A1185,Firm_Info!$A$2:$A$12,Firm_Info!$C$2:$C$12)="Control",0,""))</f>
        <v>0</v>
      </c>
      <c r="F1185" s="14">
        <f>IFERROR(_xlfn.XLOOKUP($A1185,Firm_Info!$A$2:$A$11,Firm_Info!$D$2:$D$11),"")</f>
        <v>1</v>
      </c>
      <c r="G1185" s="14">
        <f>IF($F1185="","",IF($B1185&gt;=SUMIFS(Firm_Info!$F$2:$F$11,Firm_Info!$D$2:$D$11,$F1185,Firm_Info!$C$2:$C$11,"Treated"),1,0))</f>
        <v>1</v>
      </c>
      <c r="H1185" s="14">
        <f t="shared" si="37"/>
        <v>0</v>
      </c>
      <c r="I1185" s="14">
        <f>IF($F1185="","",MOD(ROW()-2,624)-INDEX(Parallel_Trends!$F$5:$F$14,MATCH($A1185,Parallel_Trends!$A$5:$A$14,0)))</f>
        <v>288</v>
      </c>
    </row>
    <row r="1186" spans="1:9" x14ac:dyDescent="0.45">
      <c r="A1186" t="s">
        <v>12</v>
      </c>
      <c r="B1186" s="1">
        <f>Raw_Prices!H563</f>
        <v>45744</v>
      </c>
      <c r="C1186" s="12">
        <f>Raw_Prices!L563</f>
        <v>192.72</v>
      </c>
      <c r="D1186" s="13">
        <f t="shared" si="36"/>
        <v>-4.2908224076281365E-2</v>
      </c>
      <c r="E1186" s="14">
        <f>IF(_xlfn.XLOOKUP($A1186,Firm_Info!$A$2:$A$12,Firm_Info!$C$2:$C$12)="Treated",1,IF(_xlfn.XLOOKUP($A1186,Firm_Info!$A$2:$A$12,Firm_Info!$C$2:$C$12)="Control",0,""))</f>
        <v>0</v>
      </c>
      <c r="F1186" s="14">
        <f>IFERROR(_xlfn.XLOOKUP($A1186,Firm_Info!$A$2:$A$11,Firm_Info!$D$2:$D$11),"")</f>
        <v>1</v>
      </c>
      <c r="G1186" s="14">
        <f>IF($F1186="","",IF($B1186&gt;=SUMIFS(Firm_Info!$F$2:$F$11,Firm_Info!$D$2:$D$11,$F1186,Firm_Info!$C$2:$C$11,"Treated"),1,0))</f>
        <v>1</v>
      </c>
      <c r="H1186" s="14">
        <f t="shared" si="37"/>
        <v>0</v>
      </c>
      <c r="I1186" s="14">
        <f>IF($F1186="","",MOD(ROW()-2,624)-INDEX(Parallel_Trends!$F$5:$F$14,MATCH($A1186,Parallel_Trends!$A$5:$A$14,0)))</f>
        <v>289</v>
      </c>
    </row>
    <row r="1187" spans="1:9" x14ac:dyDescent="0.45">
      <c r="A1187" t="s">
        <v>12</v>
      </c>
      <c r="B1187" s="1">
        <f>Raw_Prices!H564</f>
        <v>45747</v>
      </c>
      <c r="C1187" s="12">
        <f>Raw_Prices!L564</f>
        <v>190.26</v>
      </c>
      <c r="D1187" s="13">
        <f t="shared" si="36"/>
        <v>-1.2764632627646377E-2</v>
      </c>
      <c r="E1187" s="14">
        <f>IF(_xlfn.XLOOKUP($A1187,Firm_Info!$A$2:$A$12,Firm_Info!$C$2:$C$12)="Treated",1,IF(_xlfn.XLOOKUP($A1187,Firm_Info!$A$2:$A$12,Firm_Info!$C$2:$C$12)="Control",0,""))</f>
        <v>0</v>
      </c>
      <c r="F1187" s="14">
        <f>IFERROR(_xlfn.XLOOKUP($A1187,Firm_Info!$A$2:$A$11,Firm_Info!$D$2:$D$11),"")</f>
        <v>1</v>
      </c>
      <c r="G1187" s="14">
        <f>IF($F1187="","",IF($B1187&gt;=SUMIFS(Firm_Info!$F$2:$F$11,Firm_Info!$D$2:$D$11,$F1187,Firm_Info!$C$2:$C$11,"Treated"),1,0))</f>
        <v>1</v>
      </c>
      <c r="H1187" s="14">
        <f t="shared" si="37"/>
        <v>0</v>
      </c>
      <c r="I1187" s="14">
        <f>IF($F1187="","",MOD(ROW()-2,624)-INDEX(Parallel_Trends!$F$5:$F$14,MATCH($A1187,Parallel_Trends!$A$5:$A$14,0)))</f>
        <v>290</v>
      </c>
    </row>
    <row r="1188" spans="1:9" x14ac:dyDescent="0.45">
      <c r="A1188" t="s">
        <v>12</v>
      </c>
      <c r="B1188" s="1">
        <f>Raw_Prices!H565</f>
        <v>45748</v>
      </c>
      <c r="C1188" s="12">
        <f>Raw_Prices!L565</f>
        <v>192.17</v>
      </c>
      <c r="D1188" s="13">
        <f t="shared" si="36"/>
        <v>1.0038894144854371E-2</v>
      </c>
      <c r="E1188" s="14">
        <f>IF(_xlfn.XLOOKUP($A1188,Firm_Info!$A$2:$A$12,Firm_Info!$C$2:$C$12)="Treated",1,IF(_xlfn.XLOOKUP($A1188,Firm_Info!$A$2:$A$12,Firm_Info!$C$2:$C$12)="Control",0,""))</f>
        <v>0</v>
      </c>
      <c r="F1188" s="14">
        <f>IFERROR(_xlfn.XLOOKUP($A1188,Firm_Info!$A$2:$A$11,Firm_Info!$D$2:$D$11),"")</f>
        <v>1</v>
      </c>
      <c r="G1188" s="14">
        <f>IF($F1188="","",IF($B1188&gt;=SUMIFS(Firm_Info!$F$2:$F$11,Firm_Info!$D$2:$D$11,$F1188,Firm_Info!$C$2:$C$11,"Treated"),1,0))</f>
        <v>1</v>
      </c>
      <c r="H1188" s="14">
        <f t="shared" si="37"/>
        <v>0</v>
      </c>
      <c r="I1188" s="14">
        <f>IF($F1188="","",MOD(ROW()-2,624)-INDEX(Parallel_Trends!$F$5:$F$14,MATCH($A1188,Parallel_Trends!$A$5:$A$14,0)))</f>
        <v>291</v>
      </c>
    </row>
    <row r="1189" spans="1:9" x14ac:dyDescent="0.45">
      <c r="A1189" t="s">
        <v>12</v>
      </c>
      <c r="B1189" s="1">
        <f>Raw_Prices!H566</f>
        <v>45749</v>
      </c>
      <c r="C1189" s="12">
        <f>Raw_Prices!L566</f>
        <v>196.01</v>
      </c>
      <c r="D1189" s="13">
        <f t="shared" si="36"/>
        <v>1.9982307332049754E-2</v>
      </c>
      <c r="E1189" s="14">
        <f>IF(_xlfn.XLOOKUP($A1189,Firm_Info!$A$2:$A$12,Firm_Info!$C$2:$C$12)="Treated",1,IF(_xlfn.XLOOKUP($A1189,Firm_Info!$A$2:$A$12,Firm_Info!$C$2:$C$12)="Control",0,""))</f>
        <v>0</v>
      </c>
      <c r="F1189" s="14">
        <f>IFERROR(_xlfn.XLOOKUP($A1189,Firm_Info!$A$2:$A$11,Firm_Info!$D$2:$D$11),"")</f>
        <v>1</v>
      </c>
      <c r="G1189" s="14">
        <f>IF($F1189="","",IF($B1189&gt;=SUMIFS(Firm_Info!$F$2:$F$11,Firm_Info!$D$2:$D$11,$F1189,Firm_Info!$C$2:$C$11,"Treated"),1,0))</f>
        <v>1</v>
      </c>
      <c r="H1189" s="14">
        <f t="shared" si="37"/>
        <v>0</v>
      </c>
      <c r="I1189" s="14">
        <f>IF($F1189="","",MOD(ROW()-2,624)-INDEX(Parallel_Trends!$F$5:$F$14,MATCH($A1189,Parallel_Trends!$A$5:$A$14,0)))</f>
        <v>292</v>
      </c>
    </row>
    <row r="1190" spans="1:9" x14ac:dyDescent="0.45">
      <c r="A1190" t="s">
        <v>12</v>
      </c>
      <c r="B1190" s="1">
        <f>Raw_Prices!H567</f>
        <v>45750</v>
      </c>
      <c r="C1190" s="12">
        <f>Raw_Prices!L567</f>
        <v>178.41</v>
      </c>
      <c r="D1190" s="13">
        <f t="shared" si="36"/>
        <v>-8.9791337176674646E-2</v>
      </c>
      <c r="E1190" s="14">
        <f>IF(_xlfn.XLOOKUP($A1190,Firm_Info!$A$2:$A$12,Firm_Info!$C$2:$C$12)="Treated",1,IF(_xlfn.XLOOKUP($A1190,Firm_Info!$A$2:$A$12,Firm_Info!$C$2:$C$12)="Control",0,""))</f>
        <v>0</v>
      </c>
      <c r="F1190" s="14">
        <f>IFERROR(_xlfn.XLOOKUP($A1190,Firm_Info!$A$2:$A$11,Firm_Info!$D$2:$D$11),"")</f>
        <v>1</v>
      </c>
      <c r="G1190" s="14">
        <f>IF($F1190="","",IF($B1190&gt;=SUMIFS(Firm_Info!$F$2:$F$11,Firm_Info!$D$2:$D$11,$F1190,Firm_Info!$C$2:$C$11,"Treated"),1,0))</f>
        <v>1</v>
      </c>
      <c r="H1190" s="14">
        <f t="shared" si="37"/>
        <v>0</v>
      </c>
      <c r="I1190" s="14">
        <f>IF($F1190="","",MOD(ROW()-2,624)-INDEX(Parallel_Trends!$F$5:$F$14,MATCH($A1190,Parallel_Trends!$A$5:$A$14,0)))</f>
        <v>293</v>
      </c>
    </row>
    <row r="1191" spans="1:9" x14ac:dyDescent="0.45">
      <c r="A1191" t="s">
        <v>12</v>
      </c>
      <c r="B1191" s="1">
        <f>Raw_Prices!H568</f>
        <v>45751</v>
      </c>
      <c r="C1191" s="12">
        <f>Raw_Prices!L568</f>
        <v>171</v>
      </c>
      <c r="D1191" s="13">
        <f t="shared" si="36"/>
        <v>-4.1533546325878579E-2</v>
      </c>
      <c r="E1191" s="14">
        <f>IF(_xlfn.XLOOKUP($A1191,Firm_Info!$A$2:$A$12,Firm_Info!$C$2:$C$12)="Treated",1,IF(_xlfn.XLOOKUP($A1191,Firm_Info!$A$2:$A$12,Firm_Info!$C$2:$C$12)="Control",0,""))</f>
        <v>0</v>
      </c>
      <c r="F1191" s="14">
        <f>IFERROR(_xlfn.XLOOKUP($A1191,Firm_Info!$A$2:$A$11,Firm_Info!$D$2:$D$11),"")</f>
        <v>1</v>
      </c>
      <c r="G1191" s="14">
        <f>IF($F1191="","",IF($B1191&gt;=SUMIFS(Firm_Info!$F$2:$F$11,Firm_Info!$D$2:$D$11,$F1191,Firm_Info!$C$2:$C$11,"Treated"),1,0))</f>
        <v>1</v>
      </c>
      <c r="H1191" s="14">
        <f t="shared" si="37"/>
        <v>0</v>
      </c>
      <c r="I1191" s="14">
        <f>IF($F1191="","",MOD(ROW()-2,624)-INDEX(Parallel_Trends!$F$5:$F$14,MATCH($A1191,Parallel_Trends!$A$5:$A$14,0)))</f>
        <v>294</v>
      </c>
    </row>
    <row r="1192" spans="1:9" x14ac:dyDescent="0.45">
      <c r="A1192" t="s">
        <v>12</v>
      </c>
      <c r="B1192" s="1">
        <f>Raw_Prices!H569</f>
        <v>45754</v>
      </c>
      <c r="C1192" s="12">
        <f>Raw_Prices!L569</f>
        <v>175.26</v>
      </c>
      <c r="D1192" s="13">
        <f t="shared" si="36"/>
        <v>2.491228070175433E-2</v>
      </c>
      <c r="E1192" s="14">
        <f>IF(_xlfn.XLOOKUP($A1192,Firm_Info!$A$2:$A$12,Firm_Info!$C$2:$C$12)="Treated",1,IF(_xlfn.XLOOKUP($A1192,Firm_Info!$A$2:$A$12,Firm_Info!$C$2:$C$12)="Control",0,""))</f>
        <v>0</v>
      </c>
      <c r="F1192" s="14">
        <f>IFERROR(_xlfn.XLOOKUP($A1192,Firm_Info!$A$2:$A$11,Firm_Info!$D$2:$D$11),"")</f>
        <v>1</v>
      </c>
      <c r="G1192" s="14">
        <f>IF($F1192="","",IF($B1192&gt;=SUMIFS(Firm_Info!$F$2:$F$11,Firm_Info!$D$2:$D$11,$F1192,Firm_Info!$C$2:$C$11,"Treated"),1,0))</f>
        <v>1</v>
      </c>
      <c r="H1192" s="14">
        <f t="shared" si="37"/>
        <v>0</v>
      </c>
      <c r="I1192" s="14">
        <f>IF($F1192="","",MOD(ROW()-2,624)-INDEX(Parallel_Trends!$F$5:$F$14,MATCH($A1192,Parallel_Trends!$A$5:$A$14,0)))</f>
        <v>295</v>
      </c>
    </row>
    <row r="1193" spans="1:9" x14ac:dyDescent="0.45">
      <c r="A1193" t="s">
        <v>12</v>
      </c>
      <c r="B1193" s="1">
        <f>Raw_Prices!H570</f>
        <v>45755</v>
      </c>
      <c r="C1193" s="12">
        <f>Raw_Prices!L570</f>
        <v>170.66</v>
      </c>
      <c r="D1193" s="13">
        <f t="shared" si="36"/>
        <v>-2.6246719160104903E-2</v>
      </c>
      <c r="E1193" s="14">
        <f>IF(_xlfn.XLOOKUP($A1193,Firm_Info!$A$2:$A$12,Firm_Info!$C$2:$C$12)="Treated",1,IF(_xlfn.XLOOKUP($A1193,Firm_Info!$A$2:$A$12,Firm_Info!$C$2:$C$12)="Control",0,""))</f>
        <v>0</v>
      </c>
      <c r="F1193" s="14">
        <f>IFERROR(_xlfn.XLOOKUP($A1193,Firm_Info!$A$2:$A$11,Firm_Info!$D$2:$D$11),"")</f>
        <v>1</v>
      </c>
      <c r="G1193" s="14">
        <f>IF($F1193="","",IF($B1193&gt;=SUMIFS(Firm_Info!$F$2:$F$11,Firm_Info!$D$2:$D$11,$F1193,Firm_Info!$C$2:$C$11,"Treated"),1,0))</f>
        <v>1</v>
      </c>
      <c r="H1193" s="14">
        <f t="shared" si="37"/>
        <v>0</v>
      </c>
      <c r="I1193" s="14">
        <f>IF($F1193="","",MOD(ROW()-2,624)-INDEX(Parallel_Trends!$F$5:$F$14,MATCH($A1193,Parallel_Trends!$A$5:$A$14,0)))</f>
        <v>296</v>
      </c>
    </row>
    <row r="1194" spans="1:9" x14ac:dyDescent="0.45">
      <c r="A1194" t="s">
        <v>12</v>
      </c>
      <c r="B1194" s="1">
        <f>Raw_Prices!H571</f>
        <v>45756</v>
      </c>
      <c r="C1194" s="12">
        <f>Raw_Prices!L571</f>
        <v>191.1</v>
      </c>
      <c r="D1194" s="13">
        <f t="shared" si="36"/>
        <v>0.11977030352748153</v>
      </c>
      <c r="E1194" s="14">
        <f>IF(_xlfn.XLOOKUP($A1194,Firm_Info!$A$2:$A$12,Firm_Info!$C$2:$C$12)="Treated",1,IF(_xlfn.XLOOKUP($A1194,Firm_Info!$A$2:$A$12,Firm_Info!$C$2:$C$12)="Control",0,""))</f>
        <v>0</v>
      </c>
      <c r="F1194" s="14">
        <f>IFERROR(_xlfn.XLOOKUP($A1194,Firm_Info!$A$2:$A$11,Firm_Info!$D$2:$D$11),"")</f>
        <v>1</v>
      </c>
      <c r="G1194" s="14">
        <f>IF($F1194="","",IF($B1194&gt;=SUMIFS(Firm_Info!$F$2:$F$11,Firm_Info!$D$2:$D$11,$F1194,Firm_Info!$C$2:$C$11,"Treated"),1,0))</f>
        <v>1</v>
      </c>
      <c r="H1194" s="14">
        <f t="shared" si="37"/>
        <v>0</v>
      </c>
      <c r="I1194" s="14">
        <f>IF($F1194="","",MOD(ROW()-2,624)-INDEX(Parallel_Trends!$F$5:$F$14,MATCH($A1194,Parallel_Trends!$A$5:$A$14,0)))</f>
        <v>297</v>
      </c>
    </row>
    <row r="1195" spans="1:9" x14ac:dyDescent="0.45">
      <c r="A1195" t="s">
        <v>12</v>
      </c>
      <c r="B1195" s="1">
        <f>Raw_Prices!H572</f>
        <v>45757</v>
      </c>
      <c r="C1195" s="12">
        <f>Raw_Prices!L572</f>
        <v>181.22</v>
      </c>
      <c r="D1195" s="13">
        <f t="shared" si="36"/>
        <v>-5.1700680272108834E-2</v>
      </c>
      <c r="E1195" s="14">
        <f>IF(_xlfn.XLOOKUP($A1195,Firm_Info!$A$2:$A$12,Firm_Info!$C$2:$C$12)="Treated",1,IF(_xlfn.XLOOKUP($A1195,Firm_Info!$A$2:$A$12,Firm_Info!$C$2:$C$12)="Control",0,""))</f>
        <v>0</v>
      </c>
      <c r="F1195" s="14">
        <f>IFERROR(_xlfn.XLOOKUP($A1195,Firm_Info!$A$2:$A$11,Firm_Info!$D$2:$D$11),"")</f>
        <v>1</v>
      </c>
      <c r="G1195" s="14">
        <f>IF($F1195="","",IF($B1195&gt;=SUMIFS(Firm_Info!$F$2:$F$11,Firm_Info!$D$2:$D$11,$F1195,Firm_Info!$C$2:$C$11,"Treated"),1,0))</f>
        <v>1</v>
      </c>
      <c r="H1195" s="14">
        <f t="shared" si="37"/>
        <v>0</v>
      </c>
      <c r="I1195" s="14">
        <f>IF($F1195="","",MOD(ROW()-2,624)-INDEX(Parallel_Trends!$F$5:$F$14,MATCH($A1195,Parallel_Trends!$A$5:$A$14,0)))</f>
        <v>298</v>
      </c>
    </row>
    <row r="1196" spans="1:9" x14ac:dyDescent="0.45">
      <c r="A1196" t="s">
        <v>12</v>
      </c>
      <c r="B1196" s="1">
        <f>Raw_Prices!H573</f>
        <v>45758</v>
      </c>
      <c r="C1196" s="12">
        <f>Raw_Prices!L573</f>
        <v>184.87</v>
      </c>
      <c r="D1196" s="13">
        <f t="shared" si="36"/>
        <v>2.0141264761063926E-2</v>
      </c>
      <c r="E1196" s="14">
        <f>IF(_xlfn.XLOOKUP($A1196,Firm_Info!$A$2:$A$12,Firm_Info!$C$2:$C$12)="Treated",1,IF(_xlfn.XLOOKUP($A1196,Firm_Info!$A$2:$A$12,Firm_Info!$C$2:$C$12)="Control",0,""))</f>
        <v>0</v>
      </c>
      <c r="F1196" s="14">
        <f>IFERROR(_xlfn.XLOOKUP($A1196,Firm_Info!$A$2:$A$11,Firm_Info!$D$2:$D$11),"")</f>
        <v>1</v>
      </c>
      <c r="G1196" s="14">
        <f>IF($F1196="","",IF($B1196&gt;=SUMIFS(Firm_Info!$F$2:$F$11,Firm_Info!$D$2:$D$11,$F1196,Firm_Info!$C$2:$C$11,"Treated"),1,0))</f>
        <v>1</v>
      </c>
      <c r="H1196" s="14">
        <f t="shared" si="37"/>
        <v>0</v>
      </c>
      <c r="I1196" s="14">
        <f>IF($F1196="","",MOD(ROW()-2,624)-INDEX(Parallel_Trends!$F$5:$F$14,MATCH($A1196,Parallel_Trends!$A$5:$A$14,0)))</f>
        <v>299</v>
      </c>
    </row>
    <row r="1197" spans="1:9" x14ac:dyDescent="0.45">
      <c r="A1197" t="s">
        <v>12</v>
      </c>
      <c r="B1197" s="1">
        <f>Raw_Prices!H574</f>
        <v>45761</v>
      </c>
      <c r="C1197" s="12">
        <f>Raw_Prices!L574</f>
        <v>182.12</v>
      </c>
      <c r="D1197" s="13">
        <f t="shared" si="36"/>
        <v>-1.4875317790880027E-2</v>
      </c>
      <c r="E1197" s="14">
        <f>IF(_xlfn.XLOOKUP($A1197,Firm_Info!$A$2:$A$12,Firm_Info!$C$2:$C$12)="Treated",1,IF(_xlfn.XLOOKUP($A1197,Firm_Info!$A$2:$A$12,Firm_Info!$C$2:$C$12)="Control",0,""))</f>
        <v>0</v>
      </c>
      <c r="F1197" s="14">
        <f>IFERROR(_xlfn.XLOOKUP($A1197,Firm_Info!$A$2:$A$11,Firm_Info!$D$2:$D$11),"")</f>
        <v>1</v>
      </c>
      <c r="G1197" s="14">
        <f>IF($F1197="","",IF($B1197&gt;=SUMIFS(Firm_Info!$F$2:$F$11,Firm_Info!$D$2:$D$11,$F1197,Firm_Info!$C$2:$C$11,"Treated"),1,0))</f>
        <v>1</v>
      </c>
      <c r="H1197" s="14">
        <f t="shared" si="37"/>
        <v>0</v>
      </c>
      <c r="I1197" s="14">
        <f>IF($F1197="","",MOD(ROW()-2,624)-INDEX(Parallel_Trends!$F$5:$F$14,MATCH($A1197,Parallel_Trends!$A$5:$A$14,0)))</f>
        <v>300</v>
      </c>
    </row>
    <row r="1198" spans="1:9" x14ac:dyDescent="0.45">
      <c r="A1198" t="s">
        <v>12</v>
      </c>
      <c r="B1198" s="1">
        <f>Raw_Prices!H575</f>
        <v>45762</v>
      </c>
      <c r="C1198" s="12">
        <f>Raw_Prices!L575</f>
        <v>179.59</v>
      </c>
      <c r="D1198" s="13">
        <f t="shared" si="36"/>
        <v>-1.389193938062816E-2</v>
      </c>
      <c r="E1198" s="14">
        <f>IF(_xlfn.XLOOKUP($A1198,Firm_Info!$A$2:$A$12,Firm_Info!$C$2:$C$12)="Treated",1,IF(_xlfn.XLOOKUP($A1198,Firm_Info!$A$2:$A$12,Firm_Info!$C$2:$C$12)="Control",0,""))</f>
        <v>0</v>
      </c>
      <c r="F1198" s="14">
        <f>IFERROR(_xlfn.XLOOKUP($A1198,Firm_Info!$A$2:$A$11,Firm_Info!$D$2:$D$11),"")</f>
        <v>1</v>
      </c>
      <c r="G1198" s="14">
        <f>IF($F1198="","",IF($B1198&gt;=SUMIFS(Firm_Info!$F$2:$F$11,Firm_Info!$D$2:$D$11,$F1198,Firm_Info!$C$2:$C$11,"Treated"),1,0))</f>
        <v>1</v>
      </c>
      <c r="H1198" s="14">
        <f t="shared" si="37"/>
        <v>0</v>
      </c>
      <c r="I1198" s="14">
        <f>IF($F1198="","",MOD(ROW()-2,624)-INDEX(Parallel_Trends!$F$5:$F$14,MATCH($A1198,Parallel_Trends!$A$5:$A$14,0)))</f>
        <v>301</v>
      </c>
    </row>
    <row r="1199" spans="1:9" x14ac:dyDescent="0.45">
      <c r="A1199" t="s">
        <v>12</v>
      </c>
      <c r="B1199" s="1">
        <f>Raw_Prices!H576</f>
        <v>45763</v>
      </c>
      <c r="C1199" s="12">
        <f>Raw_Prices!L576</f>
        <v>174.33</v>
      </c>
      <c r="D1199" s="13">
        <f t="shared" si="36"/>
        <v>-2.9288935909571712E-2</v>
      </c>
      <c r="E1199" s="14">
        <f>IF(_xlfn.XLOOKUP($A1199,Firm_Info!$A$2:$A$12,Firm_Info!$C$2:$C$12)="Treated",1,IF(_xlfn.XLOOKUP($A1199,Firm_Info!$A$2:$A$12,Firm_Info!$C$2:$C$12)="Control",0,""))</f>
        <v>0</v>
      </c>
      <c r="F1199" s="14">
        <f>IFERROR(_xlfn.XLOOKUP($A1199,Firm_Info!$A$2:$A$11,Firm_Info!$D$2:$D$11),"")</f>
        <v>1</v>
      </c>
      <c r="G1199" s="14">
        <f>IF($F1199="","",IF($B1199&gt;=SUMIFS(Firm_Info!$F$2:$F$11,Firm_Info!$D$2:$D$11,$F1199,Firm_Info!$C$2:$C$11,"Treated"),1,0))</f>
        <v>1</v>
      </c>
      <c r="H1199" s="14">
        <f t="shared" si="37"/>
        <v>0</v>
      </c>
      <c r="I1199" s="14">
        <f>IF($F1199="","",MOD(ROW()-2,624)-INDEX(Parallel_Trends!$F$5:$F$14,MATCH($A1199,Parallel_Trends!$A$5:$A$14,0)))</f>
        <v>302</v>
      </c>
    </row>
    <row r="1200" spans="1:9" x14ac:dyDescent="0.45">
      <c r="A1200" t="s">
        <v>12</v>
      </c>
      <c r="B1200" s="1">
        <f>Raw_Prices!H577</f>
        <v>45764</v>
      </c>
      <c r="C1200" s="12">
        <f>Raw_Prices!L577</f>
        <v>172.61</v>
      </c>
      <c r="D1200" s="13">
        <f t="shared" si="36"/>
        <v>-9.8663454368151937E-3</v>
      </c>
      <c r="E1200" s="14">
        <f>IF(_xlfn.XLOOKUP($A1200,Firm_Info!$A$2:$A$12,Firm_Info!$C$2:$C$12)="Treated",1,IF(_xlfn.XLOOKUP($A1200,Firm_Info!$A$2:$A$12,Firm_Info!$C$2:$C$12)="Control",0,""))</f>
        <v>0</v>
      </c>
      <c r="F1200" s="14">
        <f>IFERROR(_xlfn.XLOOKUP($A1200,Firm_Info!$A$2:$A$11,Firm_Info!$D$2:$D$11),"")</f>
        <v>1</v>
      </c>
      <c r="G1200" s="14">
        <f>IF($F1200="","",IF($B1200&gt;=SUMIFS(Firm_Info!$F$2:$F$11,Firm_Info!$D$2:$D$11,$F1200,Firm_Info!$C$2:$C$11,"Treated"),1,0))</f>
        <v>1</v>
      </c>
      <c r="H1200" s="14">
        <f t="shared" si="37"/>
        <v>0</v>
      </c>
      <c r="I1200" s="14">
        <f>IF($F1200="","",MOD(ROW()-2,624)-INDEX(Parallel_Trends!$F$5:$F$14,MATCH($A1200,Parallel_Trends!$A$5:$A$14,0)))</f>
        <v>303</v>
      </c>
    </row>
    <row r="1201" spans="1:9" x14ac:dyDescent="0.45">
      <c r="A1201" t="s">
        <v>12</v>
      </c>
      <c r="B1201" s="1">
        <f>Raw_Prices!H578</f>
        <v>45768</v>
      </c>
      <c r="C1201" s="12">
        <f>Raw_Prices!L578</f>
        <v>167.32</v>
      </c>
      <c r="D1201" s="13">
        <f t="shared" si="36"/>
        <v>-3.0647123573373625E-2</v>
      </c>
      <c r="E1201" s="14">
        <f>IF(_xlfn.XLOOKUP($A1201,Firm_Info!$A$2:$A$12,Firm_Info!$C$2:$C$12)="Treated",1,IF(_xlfn.XLOOKUP($A1201,Firm_Info!$A$2:$A$12,Firm_Info!$C$2:$C$12)="Control",0,""))</f>
        <v>0</v>
      </c>
      <c r="F1201" s="14">
        <f>IFERROR(_xlfn.XLOOKUP($A1201,Firm_Info!$A$2:$A$11,Firm_Info!$D$2:$D$11),"")</f>
        <v>1</v>
      </c>
      <c r="G1201" s="14">
        <f>IF($F1201="","",IF($B1201&gt;=SUMIFS(Firm_Info!$F$2:$F$11,Firm_Info!$D$2:$D$11,$F1201,Firm_Info!$C$2:$C$11,"Treated"),1,0))</f>
        <v>1</v>
      </c>
      <c r="H1201" s="14">
        <f t="shared" si="37"/>
        <v>0</v>
      </c>
      <c r="I1201" s="14">
        <f>IF($F1201="","",MOD(ROW()-2,624)-INDEX(Parallel_Trends!$F$5:$F$14,MATCH($A1201,Parallel_Trends!$A$5:$A$14,0)))</f>
        <v>304</v>
      </c>
    </row>
    <row r="1202" spans="1:9" x14ac:dyDescent="0.45">
      <c r="A1202" t="s">
        <v>12</v>
      </c>
      <c r="B1202" s="1">
        <f>Raw_Prices!H579</f>
        <v>45769</v>
      </c>
      <c r="C1202" s="12">
        <f>Raw_Prices!L579</f>
        <v>173.18</v>
      </c>
      <c r="D1202" s="13">
        <f t="shared" si="36"/>
        <v>3.5022710972985927E-2</v>
      </c>
      <c r="E1202" s="14">
        <f>IF(_xlfn.XLOOKUP($A1202,Firm_Info!$A$2:$A$12,Firm_Info!$C$2:$C$12)="Treated",1,IF(_xlfn.XLOOKUP($A1202,Firm_Info!$A$2:$A$12,Firm_Info!$C$2:$C$12)="Control",0,""))</f>
        <v>0</v>
      </c>
      <c r="F1202" s="14">
        <f>IFERROR(_xlfn.XLOOKUP($A1202,Firm_Info!$A$2:$A$11,Firm_Info!$D$2:$D$11),"")</f>
        <v>1</v>
      </c>
      <c r="G1202" s="14">
        <f>IF($F1202="","",IF($B1202&gt;=SUMIFS(Firm_Info!$F$2:$F$11,Firm_Info!$D$2:$D$11,$F1202,Firm_Info!$C$2:$C$11,"Treated"),1,0))</f>
        <v>1</v>
      </c>
      <c r="H1202" s="14">
        <f t="shared" si="37"/>
        <v>0</v>
      </c>
      <c r="I1202" s="14">
        <f>IF($F1202="","",MOD(ROW()-2,624)-INDEX(Parallel_Trends!$F$5:$F$14,MATCH($A1202,Parallel_Trends!$A$5:$A$14,0)))</f>
        <v>305</v>
      </c>
    </row>
    <row r="1203" spans="1:9" x14ac:dyDescent="0.45">
      <c r="A1203" t="s">
        <v>12</v>
      </c>
      <c r="B1203" s="1">
        <f>Raw_Prices!H580</f>
        <v>45770</v>
      </c>
      <c r="C1203" s="12">
        <f>Raw_Prices!L580</f>
        <v>180.6</v>
      </c>
      <c r="D1203" s="13">
        <f t="shared" si="36"/>
        <v>4.2845594179466318E-2</v>
      </c>
      <c r="E1203" s="14">
        <f>IF(_xlfn.XLOOKUP($A1203,Firm_Info!$A$2:$A$12,Firm_Info!$C$2:$C$12)="Treated",1,IF(_xlfn.XLOOKUP($A1203,Firm_Info!$A$2:$A$12,Firm_Info!$C$2:$C$12)="Control",0,""))</f>
        <v>0</v>
      </c>
      <c r="F1203" s="14">
        <f>IFERROR(_xlfn.XLOOKUP($A1203,Firm_Info!$A$2:$A$11,Firm_Info!$D$2:$D$11),"")</f>
        <v>1</v>
      </c>
      <c r="G1203" s="14">
        <f>IF($F1203="","",IF($B1203&gt;=SUMIFS(Firm_Info!$F$2:$F$11,Firm_Info!$D$2:$D$11,$F1203,Firm_Info!$C$2:$C$11,"Treated"),1,0))</f>
        <v>1</v>
      </c>
      <c r="H1203" s="14">
        <f t="shared" si="37"/>
        <v>0</v>
      </c>
      <c r="I1203" s="14">
        <f>IF($F1203="","",MOD(ROW()-2,624)-INDEX(Parallel_Trends!$F$5:$F$14,MATCH($A1203,Parallel_Trends!$A$5:$A$14,0)))</f>
        <v>306</v>
      </c>
    </row>
    <row r="1204" spans="1:9" x14ac:dyDescent="0.45">
      <c r="A1204" t="s">
        <v>12</v>
      </c>
      <c r="B1204" s="1">
        <f>Raw_Prices!H581</f>
        <v>45771</v>
      </c>
      <c r="C1204" s="12">
        <f>Raw_Prices!L581</f>
        <v>186.54</v>
      </c>
      <c r="D1204" s="13">
        <f t="shared" ref="D1204:D1249" si="38">C1204/C1203-1</f>
        <v>3.2890365448504877E-2</v>
      </c>
      <c r="E1204" s="14">
        <f>IF(_xlfn.XLOOKUP($A1204,Firm_Info!$A$2:$A$12,Firm_Info!$C$2:$C$12)="Treated",1,IF(_xlfn.XLOOKUP($A1204,Firm_Info!$A$2:$A$12,Firm_Info!$C$2:$C$12)="Control",0,""))</f>
        <v>0</v>
      </c>
      <c r="F1204" s="14">
        <f>IFERROR(_xlfn.XLOOKUP($A1204,Firm_Info!$A$2:$A$11,Firm_Info!$D$2:$D$11),"")</f>
        <v>1</v>
      </c>
      <c r="G1204" s="14">
        <f>IF($F1204="","",IF($B1204&gt;=SUMIFS(Firm_Info!$F$2:$F$11,Firm_Info!$D$2:$D$11,$F1204,Firm_Info!$C$2:$C$11,"Treated"),1,0))</f>
        <v>1</v>
      </c>
      <c r="H1204" s="14">
        <f t="shared" ref="H1204:H1249" si="39">IF($F1204="","",$E1204*$G1204)</f>
        <v>0</v>
      </c>
      <c r="I1204" s="14">
        <f>IF($F1204="","",MOD(ROW()-2,624)-INDEX(Parallel_Trends!$F$5:$F$14,MATCH($A1204,Parallel_Trends!$A$5:$A$14,0)))</f>
        <v>307</v>
      </c>
    </row>
    <row r="1205" spans="1:9" x14ac:dyDescent="0.45">
      <c r="A1205" t="s">
        <v>12</v>
      </c>
      <c r="B1205" s="1">
        <f>Raw_Prices!H582</f>
        <v>45772</v>
      </c>
      <c r="C1205" s="12">
        <f>Raw_Prices!L582</f>
        <v>188.99</v>
      </c>
      <c r="D1205" s="13">
        <f t="shared" si="38"/>
        <v>1.3133912297630612E-2</v>
      </c>
      <c r="E1205" s="14">
        <f>IF(_xlfn.XLOOKUP($A1205,Firm_Info!$A$2:$A$12,Firm_Info!$C$2:$C$12)="Treated",1,IF(_xlfn.XLOOKUP($A1205,Firm_Info!$A$2:$A$12,Firm_Info!$C$2:$C$12)="Control",0,""))</f>
        <v>0</v>
      </c>
      <c r="F1205" s="14">
        <f>IFERROR(_xlfn.XLOOKUP($A1205,Firm_Info!$A$2:$A$11,Firm_Info!$D$2:$D$11),"")</f>
        <v>1</v>
      </c>
      <c r="G1205" s="14">
        <f>IF($F1205="","",IF($B1205&gt;=SUMIFS(Firm_Info!$F$2:$F$11,Firm_Info!$D$2:$D$11,$F1205,Firm_Info!$C$2:$C$11,"Treated"),1,0))</f>
        <v>1</v>
      </c>
      <c r="H1205" s="14">
        <f t="shared" si="39"/>
        <v>0</v>
      </c>
      <c r="I1205" s="14">
        <f>IF($F1205="","",MOD(ROW()-2,624)-INDEX(Parallel_Trends!$F$5:$F$14,MATCH($A1205,Parallel_Trends!$A$5:$A$14,0)))</f>
        <v>308</v>
      </c>
    </row>
    <row r="1206" spans="1:9" x14ac:dyDescent="0.45">
      <c r="A1206" t="s">
        <v>12</v>
      </c>
      <c r="B1206" s="1">
        <f>Raw_Prices!H583</f>
        <v>45775</v>
      </c>
      <c r="C1206" s="12">
        <f>Raw_Prices!L583</f>
        <v>187.7</v>
      </c>
      <c r="D1206" s="13">
        <f t="shared" si="38"/>
        <v>-6.8257579766126675E-3</v>
      </c>
      <c r="E1206" s="14">
        <f>IF(_xlfn.XLOOKUP($A1206,Firm_Info!$A$2:$A$12,Firm_Info!$C$2:$C$12)="Treated",1,IF(_xlfn.XLOOKUP($A1206,Firm_Info!$A$2:$A$12,Firm_Info!$C$2:$C$12)="Control",0,""))</f>
        <v>0</v>
      </c>
      <c r="F1206" s="14">
        <f>IFERROR(_xlfn.XLOOKUP($A1206,Firm_Info!$A$2:$A$11,Firm_Info!$D$2:$D$11),"")</f>
        <v>1</v>
      </c>
      <c r="G1206" s="14">
        <f>IF($F1206="","",IF($B1206&gt;=SUMIFS(Firm_Info!$F$2:$F$11,Firm_Info!$D$2:$D$11,$F1206,Firm_Info!$C$2:$C$11,"Treated"),1,0))</f>
        <v>1</v>
      </c>
      <c r="H1206" s="14">
        <f t="shared" si="39"/>
        <v>0</v>
      </c>
      <c r="I1206" s="14">
        <f>IF($F1206="","",MOD(ROW()-2,624)-INDEX(Parallel_Trends!$F$5:$F$14,MATCH($A1206,Parallel_Trends!$A$5:$A$14,0)))</f>
        <v>309</v>
      </c>
    </row>
    <row r="1207" spans="1:9" x14ac:dyDescent="0.45">
      <c r="A1207" t="s">
        <v>12</v>
      </c>
      <c r="B1207" s="1">
        <f>Raw_Prices!H584</f>
        <v>45776</v>
      </c>
      <c r="C1207" s="12">
        <f>Raw_Prices!L584</f>
        <v>187.39</v>
      </c>
      <c r="D1207" s="13">
        <f t="shared" si="38"/>
        <v>-1.6515716568993311E-3</v>
      </c>
      <c r="E1207" s="14">
        <f>IF(_xlfn.XLOOKUP($A1207,Firm_Info!$A$2:$A$12,Firm_Info!$C$2:$C$12)="Treated",1,IF(_xlfn.XLOOKUP($A1207,Firm_Info!$A$2:$A$12,Firm_Info!$C$2:$C$12)="Control",0,""))</f>
        <v>0</v>
      </c>
      <c r="F1207" s="14">
        <f>IFERROR(_xlfn.XLOOKUP($A1207,Firm_Info!$A$2:$A$11,Firm_Info!$D$2:$D$11),"")</f>
        <v>1</v>
      </c>
      <c r="G1207" s="14">
        <f>IF($F1207="","",IF($B1207&gt;=SUMIFS(Firm_Info!$F$2:$F$11,Firm_Info!$D$2:$D$11,$F1207,Firm_Info!$C$2:$C$11,"Treated"),1,0))</f>
        <v>1</v>
      </c>
      <c r="H1207" s="14">
        <f t="shared" si="39"/>
        <v>0</v>
      </c>
      <c r="I1207" s="14">
        <f>IF($F1207="","",MOD(ROW()-2,624)-INDEX(Parallel_Trends!$F$5:$F$14,MATCH($A1207,Parallel_Trends!$A$5:$A$14,0)))</f>
        <v>310</v>
      </c>
    </row>
    <row r="1208" spans="1:9" x14ac:dyDescent="0.45">
      <c r="A1208" t="s">
        <v>12</v>
      </c>
      <c r="B1208" s="1">
        <f>Raw_Prices!H585</f>
        <v>45777</v>
      </c>
      <c r="C1208" s="12">
        <f>Raw_Prices!L585</f>
        <v>184.42</v>
      </c>
      <c r="D1208" s="13">
        <f t="shared" si="38"/>
        <v>-1.5849298254976274E-2</v>
      </c>
      <c r="E1208" s="14">
        <f>IF(_xlfn.XLOOKUP($A1208,Firm_Info!$A$2:$A$12,Firm_Info!$C$2:$C$12)="Treated",1,IF(_xlfn.XLOOKUP($A1208,Firm_Info!$A$2:$A$12,Firm_Info!$C$2:$C$12)="Control",0,""))</f>
        <v>0</v>
      </c>
      <c r="F1208" s="14">
        <f>IFERROR(_xlfn.XLOOKUP($A1208,Firm_Info!$A$2:$A$11,Firm_Info!$D$2:$D$11),"")</f>
        <v>1</v>
      </c>
      <c r="G1208" s="14">
        <f>IF($F1208="","",IF($B1208&gt;=SUMIFS(Firm_Info!$F$2:$F$11,Firm_Info!$D$2:$D$11,$F1208,Firm_Info!$C$2:$C$11,"Treated"),1,0))</f>
        <v>1</v>
      </c>
      <c r="H1208" s="14">
        <f t="shared" si="39"/>
        <v>0</v>
      </c>
      <c r="I1208" s="14">
        <f>IF($F1208="","",MOD(ROW()-2,624)-INDEX(Parallel_Trends!$F$5:$F$14,MATCH($A1208,Parallel_Trends!$A$5:$A$14,0)))</f>
        <v>311</v>
      </c>
    </row>
    <row r="1209" spans="1:9" x14ac:dyDescent="0.45">
      <c r="A1209" t="s">
        <v>12</v>
      </c>
      <c r="B1209" s="1">
        <f>Raw_Prices!H586</f>
        <v>45778</v>
      </c>
      <c r="C1209" s="12">
        <f>Raw_Prices!L586</f>
        <v>190.2</v>
      </c>
      <c r="D1209" s="13">
        <f t="shared" si="38"/>
        <v>3.1341503090771106E-2</v>
      </c>
      <c r="E1209" s="14">
        <f>IF(_xlfn.XLOOKUP($A1209,Firm_Info!$A$2:$A$12,Firm_Info!$C$2:$C$12)="Treated",1,IF(_xlfn.XLOOKUP($A1209,Firm_Info!$A$2:$A$12,Firm_Info!$C$2:$C$12)="Control",0,""))</f>
        <v>0</v>
      </c>
      <c r="F1209" s="14">
        <f>IFERROR(_xlfn.XLOOKUP($A1209,Firm_Info!$A$2:$A$11,Firm_Info!$D$2:$D$11),"")</f>
        <v>1</v>
      </c>
      <c r="G1209" s="14">
        <f>IF($F1209="","",IF($B1209&gt;=SUMIFS(Firm_Info!$F$2:$F$11,Firm_Info!$D$2:$D$11,$F1209,Firm_Info!$C$2:$C$11,"Treated"),1,0))</f>
        <v>1</v>
      </c>
      <c r="H1209" s="14">
        <f t="shared" si="39"/>
        <v>0</v>
      </c>
      <c r="I1209" s="14">
        <f>IF($F1209="","",MOD(ROW()-2,624)-INDEX(Parallel_Trends!$F$5:$F$14,MATCH($A1209,Parallel_Trends!$A$5:$A$14,0)))</f>
        <v>312</v>
      </c>
    </row>
    <row r="1210" spans="1:9" x14ac:dyDescent="0.45">
      <c r="A1210" t="s">
        <v>12</v>
      </c>
      <c r="B1210" s="1">
        <f>Raw_Prices!H587</f>
        <v>45779</v>
      </c>
      <c r="C1210" s="12">
        <f>Raw_Prices!L587</f>
        <v>189.98</v>
      </c>
      <c r="D1210" s="13">
        <f t="shared" si="38"/>
        <v>-1.1566771819138122E-3</v>
      </c>
      <c r="E1210" s="14">
        <f>IF(_xlfn.XLOOKUP($A1210,Firm_Info!$A$2:$A$12,Firm_Info!$C$2:$C$12)="Treated",1,IF(_xlfn.XLOOKUP($A1210,Firm_Info!$A$2:$A$12,Firm_Info!$C$2:$C$12)="Control",0,""))</f>
        <v>0</v>
      </c>
      <c r="F1210" s="14">
        <f>IFERROR(_xlfn.XLOOKUP($A1210,Firm_Info!$A$2:$A$11,Firm_Info!$D$2:$D$11),"")</f>
        <v>1</v>
      </c>
      <c r="G1210" s="14">
        <f>IF($F1210="","",IF($B1210&gt;=SUMIFS(Firm_Info!$F$2:$F$11,Firm_Info!$D$2:$D$11,$F1210,Firm_Info!$C$2:$C$11,"Treated"),1,0))</f>
        <v>1</v>
      </c>
      <c r="H1210" s="14">
        <f t="shared" si="39"/>
        <v>0</v>
      </c>
      <c r="I1210" s="14">
        <f>IF($F1210="","",MOD(ROW()-2,624)-INDEX(Parallel_Trends!$F$5:$F$14,MATCH($A1210,Parallel_Trends!$A$5:$A$14,0)))</f>
        <v>313</v>
      </c>
    </row>
    <row r="1211" spans="1:9" x14ac:dyDescent="0.45">
      <c r="A1211" t="s">
        <v>12</v>
      </c>
      <c r="B1211" s="1">
        <f>Raw_Prices!H588</f>
        <v>45782</v>
      </c>
      <c r="C1211" s="12">
        <f>Raw_Prices!L588</f>
        <v>186.35</v>
      </c>
      <c r="D1211" s="13">
        <f t="shared" si="38"/>
        <v>-1.9107274449942091E-2</v>
      </c>
      <c r="E1211" s="14">
        <f>IF(_xlfn.XLOOKUP($A1211,Firm_Info!$A$2:$A$12,Firm_Info!$C$2:$C$12)="Treated",1,IF(_xlfn.XLOOKUP($A1211,Firm_Info!$A$2:$A$12,Firm_Info!$C$2:$C$12)="Control",0,""))</f>
        <v>0</v>
      </c>
      <c r="F1211" s="14">
        <f>IFERROR(_xlfn.XLOOKUP($A1211,Firm_Info!$A$2:$A$11,Firm_Info!$D$2:$D$11),"")</f>
        <v>1</v>
      </c>
      <c r="G1211" s="14">
        <f>IF($F1211="","",IF($B1211&gt;=SUMIFS(Firm_Info!$F$2:$F$11,Firm_Info!$D$2:$D$11,$F1211,Firm_Info!$C$2:$C$11,"Treated"),1,0))</f>
        <v>1</v>
      </c>
      <c r="H1211" s="14">
        <f t="shared" si="39"/>
        <v>0</v>
      </c>
      <c r="I1211" s="14">
        <f>IF($F1211="","",MOD(ROW()-2,624)-INDEX(Parallel_Trends!$F$5:$F$14,MATCH($A1211,Parallel_Trends!$A$5:$A$14,0)))</f>
        <v>314</v>
      </c>
    </row>
    <row r="1212" spans="1:9" x14ac:dyDescent="0.45">
      <c r="A1212" t="s">
        <v>12</v>
      </c>
      <c r="B1212" s="1">
        <f>Raw_Prices!H589</f>
        <v>45783</v>
      </c>
      <c r="C1212" s="12">
        <f>Raw_Prices!L589</f>
        <v>185.01</v>
      </c>
      <c r="D1212" s="13">
        <f t="shared" si="38"/>
        <v>-7.1907700563456078E-3</v>
      </c>
      <c r="E1212" s="14">
        <f>IF(_xlfn.XLOOKUP($A1212,Firm_Info!$A$2:$A$12,Firm_Info!$C$2:$C$12)="Treated",1,IF(_xlfn.XLOOKUP($A1212,Firm_Info!$A$2:$A$12,Firm_Info!$C$2:$C$12)="Control",0,""))</f>
        <v>0</v>
      </c>
      <c r="F1212" s="14">
        <f>IFERROR(_xlfn.XLOOKUP($A1212,Firm_Info!$A$2:$A$11,Firm_Info!$D$2:$D$11),"")</f>
        <v>1</v>
      </c>
      <c r="G1212" s="14">
        <f>IF($F1212="","",IF($B1212&gt;=SUMIFS(Firm_Info!$F$2:$F$11,Firm_Info!$D$2:$D$11,$F1212,Firm_Info!$C$2:$C$11,"Treated"),1,0))</f>
        <v>1</v>
      </c>
      <c r="H1212" s="14">
        <f t="shared" si="39"/>
        <v>0</v>
      </c>
      <c r="I1212" s="14">
        <f>IF($F1212="","",MOD(ROW()-2,624)-INDEX(Parallel_Trends!$F$5:$F$14,MATCH($A1212,Parallel_Trends!$A$5:$A$14,0)))</f>
        <v>315</v>
      </c>
    </row>
    <row r="1213" spans="1:9" x14ac:dyDescent="0.45">
      <c r="A1213" t="s">
        <v>12</v>
      </c>
      <c r="B1213" s="1">
        <f>Raw_Prices!H590</f>
        <v>45784</v>
      </c>
      <c r="C1213" s="12">
        <f>Raw_Prices!L590</f>
        <v>188.71</v>
      </c>
      <c r="D1213" s="13">
        <f t="shared" si="38"/>
        <v>1.999891897735262E-2</v>
      </c>
      <c r="E1213" s="14">
        <f>IF(_xlfn.XLOOKUP($A1213,Firm_Info!$A$2:$A$12,Firm_Info!$C$2:$C$12)="Treated",1,IF(_xlfn.XLOOKUP($A1213,Firm_Info!$A$2:$A$12,Firm_Info!$C$2:$C$12)="Control",0,""))</f>
        <v>0</v>
      </c>
      <c r="F1213" s="14">
        <f>IFERROR(_xlfn.XLOOKUP($A1213,Firm_Info!$A$2:$A$11,Firm_Info!$D$2:$D$11),"")</f>
        <v>1</v>
      </c>
      <c r="G1213" s="14">
        <f>IF($F1213="","",IF($B1213&gt;=SUMIFS(Firm_Info!$F$2:$F$11,Firm_Info!$D$2:$D$11,$F1213,Firm_Info!$C$2:$C$11,"Treated"),1,0))</f>
        <v>1</v>
      </c>
      <c r="H1213" s="14">
        <f t="shared" si="39"/>
        <v>0</v>
      </c>
      <c r="I1213" s="14">
        <f>IF($F1213="","",MOD(ROW()-2,624)-INDEX(Parallel_Trends!$F$5:$F$14,MATCH($A1213,Parallel_Trends!$A$5:$A$14,0)))</f>
        <v>316</v>
      </c>
    </row>
    <row r="1214" spans="1:9" x14ac:dyDescent="0.45">
      <c r="A1214" t="s">
        <v>12</v>
      </c>
      <c r="B1214" s="1">
        <f>Raw_Prices!H591</f>
        <v>45785</v>
      </c>
      <c r="C1214" s="12">
        <f>Raw_Prices!L591</f>
        <v>192.08</v>
      </c>
      <c r="D1214" s="13">
        <f t="shared" si="38"/>
        <v>1.7858089131471688E-2</v>
      </c>
      <c r="E1214" s="14">
        <f>IF(_xlfn.XLOOKUP($A1214,Firm_Info!$A$2:$A$12,Firm_Info!$C$2:$C$12)="Treated",1,IF(_xlfn.XLOOKUP($A1214,Firm_Info!$A$2:$A$12,Firm_Info!$C$2:$C$12)="Control",0,""))</f>
        <v>0</v>
      </c>
      <c r="F1214" s="14">
        <f>IFERROR(_xlfn.XLOOKUP($A1214,Firm_Info!$A$2:$A$11,Firm_Info!$D$2:$D$11),"")</f>
        <v>1</v>
      </c>
      <c r="G1214" s="14">
        <f>IF($F1214="","",IF($B1214&gt;=SUMIFS(Firm_Info!$F$2:$F$11,Firm_Info!$D$2:$D$11,$F1214,Firm_Info!$C$2:$C$11,"Treated"),1,0))</f>
        <v>1</v>
      </c>
      <c r="H1214" s="14">
        <f t="shared" si="39"/>
        <v>0</v>
      </c>
      <c r="I1214" s="14">
        <f>IF($F1214="","",MOD(ROW()-2,624)-INDEX(Parallel_Trends!$F$5:$F$14,MATCH($A1214,Parallel_Trends!$A$5:$A$14,0)))</f>
        <v>317</v>
      </c>
    </row>
    <row r="1215" spans="1:9" x14ac:dyDescent="0.45">
      <c r="A1215" t="s">
        <v>12</v>
      </c>
      <c r="B1215" s="1">
        <f>Raw_Prices!H592</f>
        <v>45786</v>
      </c>
      <c r="C1215" s="12">
        <f>Raw_Prices!L592</f>
        <v>193.06</v>
      </c>
      <c r="D1215" s="13">
        <f t="shared" si="38"/>
        <v>5.1020408163264808E-3</v>
      </c>
      <c r="E1215" s="14">
        <f>IF(_xlfn.XLOOKUP($A1215,Firm_Info!$A$2:$A$12,Firm_Info!$C$2:$C$12)="Treated",1,IF(_xlfn.XLOOKUP($A1215,Firm_Info!$A$2:$A$12,Firm_Info!$C$2:$C$12)="Control",0,""))</f>
        <v>0</v>
      </c>
      <c r="F1215" s="14">
        <f>IFERROR(_xlfn.XLOOKUP($A1215,Firm_Info!$A$2:$A$11,Firm_Info!$D$2:$D$11),"")</f>
        <v>1</v>
      </c>
      <c r="G1215" s="14">
        <f>IF($F1215="","",IF($B1215&gt;=SUMIFS(Firm_Info!$F$2:$F$11,Firm_Info!$D$2:$D$11,$F1215,Firm_Info!$C$2:$C$11,"Treated"),1,0))</f>
        <v>1</v>
      </c>
      <c r="H1215" s="14">
        <f t="shared" si="39"/>
        <v>0</v>
      </c>
      <c r="I1215" s="14">
        <f>IF($F1215="","",MOD(ROW()-2,624)-INDEX(Parallel_Trends!$F$5:$F$14,MATCH($A1215,Parallel_Trends!$A$5:$A$14,0)))</f>
        <v>318</v>
      </c>
    </row>
    <row r="1216" spans="1:9" x14ac:dyDescent="0.45">
      <c r="A1216" t="s">
        <v>12</v>
      </c>
      <c r="B1216" s="1">
        <f>Raw_Prices!H593</f>
        <v>45789</v>
      </c>
      <c r="C1216" s="12">
        <f>Raw_Prices!L593</f>
        <v>208.64</v>
      </c>
      <c r="D1216" s="13">
        <f t="shared" si="38"/>
        <v>8.0700300424738414E-2</v>
      </c>
      <c r="E1216" s="14">
        <f>IF(_xlfn.XLOOKUP($A1216,Firm_Info!$A$2:$A$12,Firm_Info!$C$2:$C$12)="Treated",1,IF(_xlfn.XLOOKUP($A1216,Firm_Info!$A$2:$A$12,Firm_Info!$C$2:$C$12)="Control",0,""))</f>
        <v>0</v>
      </c>
      <c r="F1216" s="14">
        <f>IFERROR(_xlfn.XLOOKUP($A1216,Firm_Info!$A$2:$A$11,Firm_Info!$D$2:$D$11),"")</f>
        <v>1</v>
      </c>
      <c r="G1216" s="14">
        <f>IF($F1216="","",IF($B1216&gt;=SUMIFS(Firm_Info!$F$2:$F$11,Firm_Info!$D$2:$D$11,$F1216,Firm_Info!$C$2:$C$11,"Treated"),1,0))</f>
        <v>1</v>
      </c>
      <c r="H1216" s="14">
        <f t="shared" si="39"/>
        <v>0</v>
      </c>
      <c r="I1216" s="14">
        <f>IF($F1216="","",MOD(ROW()-2,624)-INDEX(Parallel_Trends!$F$5:$F$14,MATCH($A1216,Parallel_Trends!$A$5:$A$14,0)))</f>
        <v>319</v>
      </c>
    </row>
    <row r="1217" spans="1:9" x14ac:dyDescent="0.45">
      <c r="A1217" t="s">
        <v>12</v>
      </c>
      <c r="B1217" s="1">
        <f>Raw_Prices!H594</f>
        <v>45790</v>
      </c>
      <c r="C1217" s="12">
        <f>Raw_Prices!L594</f>
        <v>211.37</v>
      </c>
      <c r="D1217" s="13">
        <f t="shared" si="38"/>
        <v>1.3084739263803824E-2</v>
      </c>
      <c r="E1217" s="14">
        <f>IF(_xlfn.XLOOKUP($A1217,Firm_Info!$A$2:$A$12,Firm_Info!$C$2:$C$12)="Treated",1,IF(_xlfn.XLOOKUP($A1217,Firm_Info!$A$2:$A$12,Firm_Info!$C$2:$C$12)="Control",0,""))</f>
        <v>0</v>
      </c>
      <c r="F1217" s="14">
        <f>IFERROR(_xlfn.XLOOKUP($A1217,Firm_Info!$A$2:$A$11,Firm_Info!$D$2:$D$11),"")</f>
        <v>1</v>
      </c>
      <c r="G1217" s="14">
        <f>IF($F1217="","",IF($B1217&gt;=SUMIFS(Firm_Info!$F$2:$F$11,Firm_Info!$D$2:$D$11,$F1217,Firm_Info!$C$2:$C$11,"Treated"),1,0))</f>
        <v>1</v>
      </c>
      <c r="H1217" s="14">
        <f t="shared" si="39"/>
        <v>0</v>
      </c>
      <c r="I1217" s="14">
        <f>IF($F1217="","",MOD(ROW()-2,624)-INDEX(Parallel_Trends!$F$5:$F$14,MATCH($A1217,Parallel_Trends!$A$5:$A$14,0)))</f>
        <v>320</v>
      </c>
    </row>
    <row r="1218" spans="1:9" x14ac:dyDescent="0.45">
      <c r="A1218" t="s">
        <v>12</v>
      </c>
      <c r="B1218" s="1">
        <f>Raw_Prices!H595</f>
        <v>45791</v>
      </c>
      <c r="C1218" s="12">
        <f>Raw_Prices!L595</f>
        <v>210.25</v>
      </c>
      <c r="D1218" s="13">
        <f t="shared" si="38"/>
        <v>-5.2987651984671702E-3</v>
      </c>
      <c r="E1218" s="14">
        <f>IF(_xlfn.XLOOKUP($A1218,Firm_Info!$A$2:$A$12,Firm_Info!$C$2:$C$12)="Treated",1,IF(_xlfn.XLOOKUP($A1218,Firm_Info!$A$2:$A$12,Firm_Info!$C$2:$C$12)="Control",0,""))</f>
        <v>0</v>
      </c>
      <c r="F1218" s="14">
        <f>IFERROR(_xlfn.XLOOKUP($A1218,Firm_Info!$A$2:$A$11,Firm_Info!$D$2:$D$11),"")</f>
        <v>1</v>
      </c>
      <c r="G1218" s="14">
        <f>IF($F1218="","",IF($B1218&gt;=SUMIFS(Firm_Info!$F$2:$F$11,Firm_Info!$D$2:$D$11,$F1218,Firm_Info!$C$2:$C$11,"Treated"),1,0))</f>
        <v>1</v>
      </c>
      <c r="H1218" s="14">
        <f t="shared" si="39"/>
        <v>0</v>
      </c>
      <c r="I1218" s="14">
        <f>IF($F1218="","",MOD(ROW()-2,624)-INDEX(Parallel_Trends!$F$5:$F$14,MATCH($A1218,Parallel_Trends!$A$5:$A$14,0)))</f>
        <v>321</v>
      </c>
    </row>
    <row r="1219" spans="1:9" x14ac:dyDescent="0.45">
      <c r="A1219" t="s">
        <v>12</v>
      </c>
      <c r="B1219" s="1">
        <f>Raw_Prices!H596</f>
        <v>45792</v>
      </c>
      <c r="C1219" s="12">
        <f>Raw_Prices!L596</f>
        <v>205.17</v>
      </c>
      <c r="D1219" s="13">
        <f t="shared" si="38"/>
        <v>-2.4161712247324663E-2</v>
      </c>
      <c r="E1219" s="14">
        <f>IF(_xlfn.XLOOKUP($A1219,Firm_Info!$A$2:$A$12,Firm_Info!$C$2:$C$12)="Treated",1,IF(_xlfn.XLOOKUP($A1219,Firm_Info!$A$2:$A$12,Firm_Info!$C$2:$C$12)="Control",0,""))</f>
        <v>0</v>
      </c>
      <c r="F1219" s="14">
        <f>IFERROR(_xlfn.XLOOKUP($A1219,Firm_Info!$A$2:$A$11,Firm_Info!$D$2:$D$11),"")</f>
        <v>1</v>
      </c>
      <c r="G1219" s="14">
        <f>IF($F1219="","",IF($B1219&gt;=SUMIFS(Firm_Info!$F$2:$F$11,Firm_Info!$D$2:$D$11,$F1219,Firm_Info!$C$2:$C$11,"Treated"),1,0))</f>
        <v>1</v>
      </c>
      <c r="H1219" s="14">
        <f t="shared" si="39"/>
        <v>0</v>
      </c>
      <c r="I1219" s="14">
        <f>IF($F1219="","",MOD(ROW()-2,624)-INDEX(Parallel_Trends!$F$5:$F$14,MATCH($A1219,Parallel_Trends!$A$5:$A$14,0)))</f>
        <v>322</v>
      </c>
    </row>
    <row r="1220" spans="1:9" x14ac:dyDescent="0.45">
      <c r="A1220" t="s">
        <v>12</v>
      </c>
      <c r="B1220" s="1">
        <f>Raw_Prices!H597</f>
        <v>45793</v>
      </c>
      <c r="C1220" s="12">
        <f>Raw_Prices!L597</f>
        <v>205.59</v>
      </c>
      <c r="D1220" s="13">
        <f t="shared" si="38"/>
        <v>2.0470829068577334E-3</v>
      </c>
      <c r="E1220" s="14">
        <f>IF(_xlfn.XLOOKUP($A1220,Firm_Info!$A$2:$A$12,Firm_Info!$C$2:$C$12)="Treated",1,IF(_xlfn.XLOOKUP($A1220,Firm_Info!$A$2:$A$12,Firm_Info!$C$2:$C$12)="Control",0,""))</f>
        <v>0</v>
      </c>
      <c r="F1220" s="14">
        <f>IFERROR(_xlfn.XLOOKUP($A1220,Firm_Info!$A$2:$A$11,Firm_Info!$D$2:$D$11),"")</f>
        <v>1</v>
      </c>
      <c r="G1220" s="14">
        <f>IF($F1220="","",IF($B1220&gt;=SUMIFS(Firm_Info!$F$2:$F$11,Firm_Info!$D$2:$D$11,$F1220,Firm_Info!$C$2:$C$11,"Treated"),1,0))</f>
        <v>1</v>
      </c>
      <c r="H1220" s="14">
        <f t="shared" si="39"/>
        <v>0</v>
      </c>
      <c r="I1220" s="14">
        <f>IF($F1220="","",MOD(ROW()-2,624)-INDEX(Parallel_Trends!$F$5:$F$14,MATCH($A1220,Parallel_Trends!$A$5:$A$14,0)))</f>
        <v>323</v>
      </c>
    </row>
    <row r="1221" spans="1:9" x14ac:dyDescent="0.45">
      <c r="A1221" t="s">
        <v>12</v>
      </c>
      <c r="B1221" s="1">
        <f>Raw_Prices!H598</f>
        <v>45796</v>
      </c>
      <c r="C1221" s="12">
        <f>Raw_Prices!L598</f>
        <v>206.16</v>
      </c>
      <c r="D1221" s="13">
        <f t="shared" si="38"/>
        <v>2.7725083904859282E-3</v>
      </c>
      <c r="E1221" s="14">
        <f>IF(_xlfn.XLOOKUP($A1221,Firm_Info!$A$2:$A$12,Firm_Info!$C$2:$C$12)="Treated",1,IF(_xlfn.XLOOKUP($A1221,Firm_Info!$A$2:$A$12,Firm_Info!$C$2:$C$12)="Control",0,""))</f>
        <v>0</v>
      </c>
      <c r="F1221" s="14">
        <f>IFERROR(_xlfn.XLOOKUP($A1221,Firm_Info!$A$2:$A$11,Firm_Info!$D$2:$D$11),"")</f>
        <v>1</v>
      </c>
      <c r="G1221" s="14">
        <f>IF($F1221="","",IF($B1221&gt;=SUMIFS(Firm_Info!$F$2:$F$11,Firm_Info!$D$2:$D$11,$F1221,Firm_Info!$C$2:$C$11,"Treated"),1,0))</f>
        <v>1</v>
      </c>
      <c r="H1221" s="14">
        <f t="shared" si="39"/>
        <v>0</v>
      </c>
      <c r="I1221" s="14">
        <f>IF($F1221="","",MOD(ROW()-2,624)-INDEX(Parallel_Trends!$F$5:$F$14,MATCH($A1221,Parallel_Trends!$A$5:$A$14,0)))</f>
        <v>324</v>
      </c>
    </row>
    <row r="1222" spans="1:9" x14ac:dyDescent="0.45">
      <c r="A1222" t="s">
        <v>12</v>
      </c>
      <c r="B1222" s="1">
        <f>Raw_Prices!H599</f>
        <v>45797</v>
      </c>
      <c r="C1222" s="12">
        <f>Raw_Prices!L599</f>
        <v>204.07</v>
      </c>
      <c r="D1222" s="13">
        <f t="shared" si="38"/>
        <v>-1.013775708187814E-2</v>
      </c>
      <c r="E1222" s="14">
        <f>IF(_xlfn.XLOOKUP($A1222,Firm_Info!$A$2:$A$12,Firm_Info!$C$2:$C$12)="Treated",1,IF(_xlfn.XLOOKUP($A1222,Firm_Info!$A$2:$A$12,Firm_Info!$C$2:$C$12)="Control",0,""))</f>
        <v>0</v>
      </c>
      <c r="F1222" s="14">
        <f>IFERROR(_xlfn.XLOOKUP($A1222,Firm_Info!$A$2:$A$11,Firm_Info!$D$2:$D$11),"")</f>
        <v>1</v>
      </c>
      <c r="G1222" s="14">
        <f>IF($F1222="","",IF($B1222&gt;=SUMIFS(Firm_Info!$F$2:$F$11,Firm_Info!$D$2:$D$11,$F1222,Firm_Info!$C$2:$C$11,"Treated"),1,0))</f>
        <v>1</v>
      </c>
      <c r="H1222" s="14">
        <f t="shared" si="39"/>
        <v>0</v>
      </c>
      <c r="I1222" s="14">
        <f>IF($F1222="","",MOD(ROW()-2,624)-INDEX(Parallel_Trends!$F$5:$F$14,MATCH($A1222,Parallel_Trends!$A$5:$A$14,0)))</f>
        <v>325</v>
      </c>
    </row>
    <row r="1223" spans="1:9" x14ac:dyDescent="0.45">
      <c r="A1223" t="s">
        <v>12</v>
      </c>
      <c r="B1223" s="1">
        <f>Raw_Prices!H600</f>
        <v>45798</v>
      </c>
      <c r="C1223" s="12">
        <f>Raw_Prices!L600</f>
        <v>201.12</v>
      </c>
      <c r="D1223" s="13">
        <f t="shared" si="38"/>
        <v>-1.4455823981966875E-2</v>
      </c>
      <c r="E1223" s="14">
        <f>IF(_xlfn.XLOOKUP($A1223,Firm_Info!$A$2:$A$12,Firm_Info!$C$2:$C$12)="Treated",1,IF(_xlfn.XLOOKUP($A1223,Firm_Info!$A$2:$A$12,Firm_Info!$C$2:$C$12)="Control",0,""))</f>
        <v>0</v>
      </c>
      <c r="F1223" s="14">
        <f>IFERROR(_xlfn.XLOOKUP($A1223,Firm_Info!$A$2:$A$11,Firm_Info!$D$2:$D$11),"")</f>
        <v>1</v>
      </c>
      <c r="G1223" s="14">
        <f>IF($F1223="","",IF($B1223&gt;=SUMIFS(Firm_Info!$F$2:$F$11,Firm_Info!$D$2:$D$11,$F1223,Firm_Info!$C$2:$C$11,"Treated"),1,0))</f>
        <v>1</v>
      </c>
      <c r="H1223" s="14">
        <f t="shared" si="39"/>
        <v>0</v>
      </c>
      <c r="I1223" s="14">
        <f>IF($F1223="","",MOD(ROW()-2,624)-INDEX(Parallel_Trends!$F$5:$F$14,MATCH($A1223,Parallel_Trends!$A$5:$A$14,0)))</f>
        <v>326</v>
      </c>
    </row>
    <row r="1224" spans="1:9" x14ac:dyDescent="0.45">
      <c r="A1224" t="s">
        <v>12</v>
      </c>
      <c r="B1224" s="1">
        <f>Raw_Prices!H601</f>
        <v>45799</v>
      </c>
      <c r="C1224" s="12">
        <f>Raw_Prices!L601</f>
        <v>203.1</v>
      </c>
      <c r="D1224" s="13">
        <f t="shared" si="38"/>
        <v>9.8448687350833897E-3</v>
      </c>
      <c r="E1224" s="14">
        <f>IF(_xlfn.XLOOKUP($A1224,Firm_Info!$A$2:$A$12,Firm_Info!$C$2:$C$12)="Treated",1,IF(_xlfn.XLOOKUP($A1224,Firm_Info!$A$2:$A$12,Firm_Info!$C$2:$C$12)="Control",0,""))</f>
        <v>0</v>
      </c>
      <c r="F1224" s="14">
        <f>IFERROR(_xlfn.XLOOKUP($A1224,Firm_Info!$A$2:$A$11,Firm_Info!$D$2:$D$11),"")</f>
        <v>1</v>
      </c>
      <c r="G1224" s="14">
        <f>IF($F1224="","",IF($B1224&gt;=SUMIFS(Firm_Info!$F$2:$F$11,Firm_Info!$D$2:$D$11,$F1224,Firm_Info!$C$2:$C$11,"Treated"),1,0))</f>
        <v>1</v>
      </c>
      <c r="H1224" s="14">
        <f t="shared" si="39"/>
        <v>0</v>
      </c>
      <c r="I1224" s="14">
        <f>IF($F1224="","",MOD(ROW()-2,624)-INDEX(Parallel_Trends!$F$5:$F$14,MATCH($A1224,Parallel_Trends!$A$5:$A$14,0)))</f>
        <v>327</v>
      </c>
    </row>
    <row r="1225" spans="1:9" x14ac:dyDescent="0.45">
      <c r="A1225" t="s">
        <v>12</v>
      </c>
      <c r="B1225" s="1">
        <f>Raw_Prices!H602</f>
        <v>45800</v>
      </c>
      <c r="C1225" s="12">
        <f>Raw_Prices!L602</f>
        <v>200.99</v>
      </c>
      <c r="D1225" s="13">
        <f t="shared" si="38"/>
        <v>-1.0388970950270693E-2</v>
      </c>
      <c r="E1225" s="14">
        <f>IF(_xlfn.XLOOKUP($A1225,Firm_Info!$A$2:$A$12,Firm_Info!$C$2:$C$12)="Treated",1,IF(_xlfn.XLOOKUP($A1225,Firm_Info!$A$2:$A$12,Firm_Info!$C$2:$C$12)="Control",0,""))</f>
        <v>0</v>
      </c>
      <c r="F1225" s="14">
        <f>IFERROR(_xlfn.XLOOKUP($A1225,Firm_Info!$A$2:$A$11,Firm_Info!$D$2:$D$11),"")</f>
        <v>1</v>
      </c>
      <c r="G1225" s="14">
        <f>IF($F1225="","",IF($B1225&gt;=SUMIFS(Firm_Info!$F$2:$F$11,Firm_Info!$D$2:$D$11,$F1225,Firm_Info!$C$2:$C$11,"Treated"),1,0))</f>
        <v>1</v>
      </c>
      <c r="H1225" s="14">
        <f t="shared" si="39"/>
        <v>0</v>
      </c>
      <c r="I1225" s="14">
        <f>IF($F1225="","",MOD(ROW()-2,624)-INDEX(Parallel_Trends!$F$5:$F$14,MATCH($A1225,Parallel_Trends!$A$5:$A$14,0)))</f>
        <v>328</v>
      </c>
    </row>
    <row r="1226" spans="1:9" x14ac:dyDescent="0.45">
      <c r="A1226" t="s">
        <v>12</v>
      </c>
      <c r="B1226" s="1">
        <f>Raw_Prices!H603</f>
        <v>45804</v>
      </c>
      <c r="C1226" s="12">
        <f>Raw_Prices!L603</f>
        <v>206.02</v>
      </c>
      <c r="D1226" s="13">
        <f t="shared" si="38"/>
        <v>2.5026120702522414E-2</v>
      </c>
      <c r="E1226" s="14">
        <f>IF(_xlfn.XLOOKUP($A1226,Firm_Info!$A$2:$A$12,Firm_Info!$C$2:$C$12)="Treated",1,IF(_xlfn.XLOOKUP($A1226,Firm_Info!$A$2:$A$12,Firm_Info!$C$2:$C$12)="Control",0,""))</f>
        <v>0</v>
      </c>
      <c r="F1226" s="14">
        <f>IFERROR(_xlfn.XLOOKUP($A1226,Firm_Info!$A$2:$A$11,Firm_Info!$D$2:$D$11),"")</f>
        <v>1</v>
      </c>
      <c r="G1226" s="14">
        <f>IF($F1226="","",IF($B1226&gt;=SUMIFS(Firm_Info!$F$2:$F$11,Firm_Info!$D$2:$D$11,$F1226,Firm_Info!$C$2:$C$11,"Treated"),1,0))</f>
        <v>1</v>
      </c>
      <c r="H1226" s="14">
        <f t="shared" si="39"/>
        <v>0</v>
      </c>
      <c r="I1226" s="14">
        <f>IF($F1226="","",MOD(ROW()-2,624)-INDEX(Parallel_Trends!$F$5:$F$14,MATCH($A1226,Parallel_Trends!$A$5:$A$14,0)))</f>
        <v>329</v>
      </c>
    </row>
    <row r="1227" spans="1:9" x14ac:dyDescent="0.45">
      <c r="A1227" t="s">
        <v>12</v>
      </c>
      <c r="B1227" s="1">
        <f>Raw_Prices!H604</f>
        <v>45805</v>
      </c>
      <c r="C1227" s="12">
        <f>Raw_Prices!L604</f>
        <v>204.72</v>
      </c>
      <c r="D1227" s="13">
        <f t="shared" si="38"/>
        <v>-6.3100669837879986E-3</v>
      </c>
      <c r="E1227" s="14">
        <f>IF(_xlfn.XLOOKUP($A1227,Firm_Info!$A$2:$A$12,Firm_Info!$C$2:$C$12)="Treated",1,IF(_xlfn.XLOOKUP($A1227,Firm_Info!$A$2:$A$12,Firm_Info!$C$2:$C$12)="Control",0,""))</f>
        <v>0</v>
      </c>
      <c r="F1227" s="14">
        <f>IFERROR(_xlfn.XLOOKUP($A1227,Firm_Info!$A$2:$A$11,Firm_Info!$D$2:$D$11),"")</f>
        <v>1</v>
      </c>
      <c r="G1227" s="14">
        <f>IF($F1227="","",IF($B1227&gt;=SUMIFS(Firm_Info!$F$2:$F$11,Firm_Info!$D$2:$D$11,$F1227,Firm_Info!$C$2:$C$11,"Treated"),1,0))</f>
        <v>1</v>
      </c>
      <c r="H1227" s="14">
        <f t="shared" si="39"/>
        <v>0</v>
      </c>
      <c r="I1227" s="14">
        <f>IF($F1227="","",MOD(ROW()-2,624)-INDEX(Parallel_Trends!$F$5:$F$14,MATCH($A1227,Parallel_Trends!$A$5:$A$14,0)))</f>
        <v>330</v>
      </c>
    </row>
    <row r="1228" spans="1:9" x14ac:dyDescent="0.45">
      <c r="A1228" t="s">
        <v>12</v>
      </c>
      <c r="B1228" s="1">
        <f>Raw_Prices!H605</f>
        <v>45806</v>
      </c>
      <c r="C1228" s="12">
        <f>Raw_Prices!L605</f>
        <v>205.7</v>
      </c>
      <c r="D1228" s="13">
        <f t="shared" si="38"/>
        <v>4.7870261821023607E-3</v>
      </c>
      <c r="E1228" s="14">
        <f>IF(_xlfn.XLOOKUP($A1228,Firm_Info!$A$2:$A$12,Firm_Info!$C$2:$C$12)="Treated",1,IF(_xlfn.XLOOKUP($A1228,Firm_Info!$A$2:$A$12,Firm_Info!$C$2:$C$12)="Control",0,""))</f>
        <v>0</v>
      </c>
      <c r="F1228" s="14">
        <f>IFERROR(_xlfn.XLOOKUP($A1228,Firm_Info!$A$2:$A$11,Firm_Info!$D$2:$D$11),"")</f>
        <v>1</v>
      </c>
      <c r="G1228" s="14">
        <f>IF($F1228="","",IF($B1228&gt;=SUMIFS(Firm_Info!$F$2:$F$11,Firm_Info!$D$2:$D$11,$F1228,Firm_Info!$C$2:$C$11,"Treated"),1,0))</f>
        <v>1</v>
      </c>
      <c r="H1228" s="14">
        <f t="shared" si="39"/>
        <v>0</v>
      </c>
      <c r="I1228" s="14">
        <f>IF($F1228="","",MOD(ROW()-2,624)-INDEX(Parallel_Trends!$F$5:$F$14,MATCH($A1228,Parallel_Trends!$A$5:$A$14,0)))</f>
        <v>331</v>
      </c>
    </row>
    <row r="1229" spans="1:9" x14ac:dyDescent="0.45">
      <c r="A1229" t="s">
        <v>12</v>
      </c>
      <c r="B1229" s="1">
        <f>Raw_Prices!H606</f>
        <v>45807</v>
      </c>
      <c r="C1229" s="12">
        <f>Raw_Prices!L606</f>
        <v>205.01</v>
      </c>
      <c r="D1229" s="13">
        <f t="shared" si="38"/>
        <v>-3.3543996110840801E-3</v>
      </c>
      <c r="E1229" s="14">
        <f>IF(_xlfn.XLOOKUP($A1229,Firm_Info!$A$2:$A$12,Firm_Info!$C$2:$C$12)="Treated",1,IF(_xlfn.XLOOKUP($A1229,Firm_Info!$A$2:$A$12,Firm_Info!$C$2:$C$12)="Control",0,""))</f>
        <v>0</v>
      </c>
      <c r="F1229" s="14">
        <f>IFERROR(_xlfn.XLOOKUP($A1229,Firm_Info!$A$2:$A$11,Firm_Info!$D$2:$D$11),"")</f>
        <v>1</v>
      </c>
      <c r="G1229" s="14">
        <f>IF($F1229="","",IF($B1229&gt;=SUMIFS(Firm_Info!$F$2:$F$11,Firm_Info!$D$2:$D$11,$F1229,Firm_Info!$C$2:$C$11,"Treated"),1,0))</f>
        <v>1</v>
      </c>
      <c r="H1229" s="14">
        <f t="shared" si="39"/>
        <v>0</v>
      </c>
      <c r="I1229" s="14">
        <f>IF($F1229="","",MOD(ROW()-2,624)-INDEX(Parallel_Trends!$F$5:$F$14,MATCH($A1229,Parallel_Trends!$A$5:$A$14,0)))</f>
        <v>332</v>
      </c>
    </row>
    <row r="1230" spans="1:9" x14ac:dyDescent="0.45">
      <c r="A1230" t="s">
        <v>12</v>
      </c>
      <c r="B1230" s="1">
        <f>Raw_Prices!H607</f>
        <v>45810</v>
      </c>
      <c r="C1230" s="12">
        <f>Raw_Prices!L607</f>
        <v>206.65</v>
      </c>
      <c r="D1230" s="13">
        <f t="shared" si="38"/>
        <v>7.9996097751329209E-3</v>
      </c>
      <c r="E1230" s="14">
        <f>IF(_xlfn.XLOOKUP($A1230,Firm_Info!$A$2:$A$12,Firm_Info!$C$2:$C$12)="Treated",1,IF(_xlfn.XLOOKUP($A1230,Firm_Info!$A$2:$A$12,Firm_Info!$C$2:$C$12)="Control",0,""))</f>
        <v>0</v>
      </c>
      <c r="F1230" s="14">
        <f>IFERROR(_xlfn.XLOOKUP($A1230,Firm_Info!$A$2:$A$11,Firm_Info!$D$2:$D$11),"")</f>
        <v>1</v>
      </c>
      <c r="G1230" s="14">
        <f>IF($F1230="","",IF($B1230&gt;=SUMIFS(Firm_Info!$F$2:$F$11,Firm_Info!$D$2:$D$11,$F1230,Firm_Info!$C$2:$C$11,"Treated"),1,0))</f>
        <v>1</v>
      </c>
      <c r="H1230" s="14">
        <f t="shared" si="39"/>
        <v>0</v>
      </c>
      <c r="I1230" s="14">
        <f>IF($F1230="","",MOD(ROW()-2,624)-INDEX(Parallel_Trends!$F$5:$F$14,MATCH($A1230,Parallel_Trends!$A$5:$A$14,0)))</f>
        <v>333</v>
      </c>
    </row>
    <row r="1231" spans="1:9" x14ac:dyDescent="0.45">
      <c r="A1231" t="s">
        <v>12</v>
      </c>
      <c r="B1231" s="1">
        <f>Raw_Prices!H608</f>
        <v>45811</v>
      </c>
      <c r="C1231" s="12">
        <f>Raw_Prices!L608</f>
        <v>205.71</v>
      </c>
      <c r="D1231" s="13">
        <f t="shared" si="38"/>
        <v>-4.5487539317686787E-3</v>
      </c>
      <c r="E1231" s="14">
        <f>IF(_xlfn.XLOOKUP($A1231,Firm_Info!$A$2:$A$12,Firm_Info!$C$2:$C$12)="Treated",1,IF(_xlfn.XLOOKUP($A1231,Firm_Info!$A$2:$A$12,Firm_Info!$C$2:$C$12)="Control",0,""))</f>
        <v>0</v>
      </c>
      <c r="F1231" s="14">
        <f>IFERROR(_xlfn.XLOOKUP($A1231,Firm_Info!$A$2:$A$11,Firm_Info!$D$2:$D$11),"")</f>
        <v>1</v>
      </c>
      <c r="G1231" s="14">
        <f>IF($F1231="","",IF($B1231&gt;=SUMIFS(Firm_Info!$F$2:$F$11,Firm_Info!$D$2:$D$11,$F1231,Firm_Info!$C$2:$C$11,"Treated"),1,0))</f>
        <v>1</v>
      </c>
      <c r="H1231" s="14">
        <f t="shared" si="39"/>
        <v>0</v>
      </c>
      <c r="I1231" s="14">
        <f>IF($F1231="","",MOD(ROW()-2,624)-INDEX(Parallel_Trends!$F$5:$F$14,MATCH($A1231,Parallel_Trends!$A$5:$A$14,0)))</f>
        <v>334</v>
      </c>
    </row>
    <row r="1232" spans="1:9" x14ac:dyDescent="0.45">
      <c r="A1232" t="s">
        <v>12</v>
      </c>
      <c r="B1232" s="1">
        <f>Raw_Prices!H609</f>
        <v>45812</v>
      </c>
      <c r="C1232" s="12">
        <f>Raw_Prices!L609</f>
        <v>207.23</v>
      </c>
      <c r="D1232" s="13">
        <f t="shared" si="38"/>
        <v>7.3890428272811448E-3</v>
      </c>
      <c r="E1232" s="14">
        <f>IF(_xlfn.XLOOKUP($A1232,Firm_Info!$A$2:$A$12,Firm_Info!$C$2:$C$12)="Treated",1,IF(_xlfn.XLOOKUP($A1232,Firm_Info!$A$2:$A$12,Firm_Info!$C$2:$C$12)="Control",0,""))</f>
        <v>0</v>
      </c>
      <c r="F1232" s="14">
        <f>IFERROR(_xlfn.XLOOKUP($A1232,Firm_Info!$A$2:$A$11,Firm_Info!$D$2:$D$11),"")</f>
        <v>1</v>
      </c>
      <c r="G1232" s="14">
        <f>IF($F1232="","",IF($B1232&gt;=SUMIFS(Firm_Info!$F$2:$F$11,Firm_Info!$D$2:$D$11,$F1232,Firm_Info!$C$2:$C$11,"Treated"),1,0))</f>
        <v>1</v>
      </c>
      <c r="H1232" s="14">
        <f t="shared" si="39"/>
        <v>0</v>
      </c>
      <c r="I1232" s="14">
        <f>IF($F1232="","",MOD(ROW()-2,624)-INDEX(Parallel_Trends!$F$5:$F$14,MATCH($A1232,Parallel_Trends!$A$5:$A$14,0)))</f>
        <v>335</v>
      </c>
    </row>
    <row r="1233" spans="1:9" x14ac:dyDescent="0.45">
      <c r="A1233" t="s">
        <v>12</v>
      </c>
      <c r="B1233" s="1">
        <f>Raw_Prices!H610</f>
        <v>45813</v>
      </c>
      <c r="C1233" s="12">
        <f>Raw_Prices!L610</f>
        <v>207.91</v>
      </c>
      <c r="D1233" s="13">
        <f t="shared" si="38"/>
        <v>3.2813781788352259E-3</v>
      </c>
      <c r="E1233" s="14">
        <f>IF(_xlfn.XLOOKUP($A1233,Firm_Info!$A$2:$A$12,Firm_Info!$C$2:$C$12)="Treated",1,IF(_xlfn.XLOOKUP($A1233,Firm_Info!$A$2:$A$12,Firm_Info!$C$2:$C$12)="Control",0,""))</f>
        <v>0</v>
      </c>
      <c r="F1233" s="14">
        <f>IFERROR(_xlfn.XLOOKUP($A1233,Firm_Info!$A$2:$A$11,Firm_Info!$D$2:$D$11),"")</f>
        <v>1</v>
      </c>
      <c r="G1233" s="14">
        <f>IF($F1233="","",IF($B1233&gt;=SUMIFS(Firm_Info!$F$2:$F$11,Firm_Info!$D$2:$D$11,$F1233,Firm_Info!$C$2:$C$11,"Treated"),1,0))</f>
        <v>1</v>
      </c>
      <c r="H1233" s="14">
        <f t="shared" si="39"/>
        <v>0</v>
      </c>
      <c r="I1233" s="14">
        <f>IF($F1233="","",MOD(ROW()-2,624)-INDEX(Parallel_Trends!$F$5:$F$14,MATCH($A1233,Parallel_Trends!$A$5:$A$14,0)))</f>
        <v>336</v>
      </c>
    </row>
    <row r="1234" spans="1:9" x14ac:dyDescent="0.45">
      <c r="A1234" t="s">
        <v>12</v>
      </c>
      <c r="B1234" s="1">
        <f>Raw_Prices!H611</f>
        <v>45814</v>
      </c>
      <c r="C1234" s="12">
        <f>Raw_Prices!L611</f>
        <v>213.57</v>
      </c>
      <c r="D1234" s="13">
        <f t="shared" si="38"/>
        <v>2.7223317781732481E-2</v>
      </c>
      <c r="E1234" s="14">
        <f>IF(_xlfn.XLOOKUP($A1234,Firm_Info!$A$2:$A$12,Firm_Info!$C$2:$C$12)="Treated",1,IF(_xlfn.XLOOKUP($A1234,Firm_Info!$A$2:$A$12,Firm_Info!$C$2:$C$12)="Control",0,""))</f>
        <v>0</v>
      </c>
      <c r="F1234" s="14">
        <f>IFERROR(_xlfn.XLOOKUP($A1234,Firm_Info!$A$2:$A$11,Firm_Info!$D$2:$D$11),"")</f>
        <v>1</v>
      </c>
      <c r="G1234" s="14">
        <f>IF($F1234="","",IF($B1234&gt;=SUMIFS(Firm_Info!$F$2:$F$11,Firm_Info!$D$2:$D$11,$F1234,Firm_Info!$C$2:$C$11,"Treated"),1,0))</f>
        <v>1</v>
      </c>
      <c r="H1234" s="14">
        <f t="shared" si="39"/>
        <v>0</v>
      </c>
      <c r="I1234" s="14">
        <f>IF($F1234="","",MOD(ROW()-2,624)-INDEX(Parallel_Trends!$F$5:$F$14,MATCH($A1234,Parallel_Trends!$A$5:$A$14,0)))</f>
        <v>337</v>
      </c>
    </row>
    <row r="1235" spans="1:9" x14ac:dyDescent="0.45">
      <c r="A1235" t="s">
        <v>12</v>
      </c>
      <c r="B1235" s="1">
        <f>Raw_Prices!H612</f>
        <v>45817</v>
      </c>
      <c r="C1235" s="12">
        <f>Raw_Prices!L612</f>
        <v>216.98</v>
      </c>
      <c r="D1235" s="13">
        <f t="shared" si="38"/>
        <v>1.596666198436103E-2</v>
      </c>
      <c r="E1235" s="14">
        <f>IF(_xlfn.XLOOKUP($A1235,Firm_Info!$A$2:$A$12,Firm_Info!$C$2:$C$12)="Treated",1,IF(_xlfn.XLOOKUP($A1235,Firm_Info!$A$2:$A$12,Firm_Info!$C$2:$C$12)="Control",0,""))</f>
        <v>0</v>
      </c>
      <c r="F1235" s="14">
        <f>IFERROR(_xlfn.XLOOKUP($A1235,Firm_Info!$A$2:$A$11,Firm_Info!$D$2:$D$11),"")</f>
        <v>1</v>
      </c>
      <c r="G1235" s="14">
        <f>IF($F1235="","",IF($B1235&gt;=SUMIFS(Firm_Info!$F$2:$F$11,Firm_Info!$D$2:$D$11,$F1235,Firm_Info!$C$2:$C$11,"Treated"),1,0))</f>
        <v>1</v>
      </c>
      <c r="H1235" s="14">
        <f t="shared" si="39"/>
        <v>0</v>
      </c>
      <c r="I1235" s="14">
        <f>IF($F1235="","",MOD(ROW()-2,624)-INDEX(Parallel_Trends!$F$5:$F$14,MATCH($A1235,Parallel_Trends!$A$5:$A$14,0)))</f>
        <v>338</v>
      </c>
    </row>
    <row r="1236" spans="1:9" x14ac:dyDescent="0.45">
      <c r="A1236" t="s">
        <v>12</v>
      </c>
      <c r="B1236" s="1">
        <f>Raw_Prices!H613</f>
        <v>45818</v>
      </c>
      <c r="C1236" s="12">
        <f>Raw_Prices!L613</f>
        <v>217.61</v>
      </c>
      <c r="D1236" s="13">
        <f t="shared" si="38"/>
        <v>2.9034934095308884E-3</v>
      </c>
      <c r="E1236" s="14">
        <f>IF(_xlfn.XLOOKUP($A1236,Firm_Info!$A$2:$A$12,Firm_Info!$C$2:$C$12)="Treated",1,IF(_xlfn.XLOOKUP($A1236,Firm_Info!$A$2:$A$12,Firm_Info!$C$2:$C$12)="Control",0,""))</f>
        <v>0</v>
      </c>
      <c r="F1236" s="14">
        <f>IFERROR(_xlfn.XLOOKUP($A1236,Firm_Info!$A$2:$A$11,Firm_Info!$D$2:$D$11),"")</f>
        <v>1</v>
      </c>
      <c r="G1236" s="14">
        <f>IF($F1236="","",IF($B1236&gt;=SUMIFS(Firm_Info!$F$2:$F$11,Firm_Info!$D$2:$D$11,$F1236,Firm_Info!$C$2:$C$11,"Treated"),1,0))</f>
        <v>1</v>
      </c>
      <c r="H1236" s="14">
        <f t="shared" si="39"/>
        <v>0</v>
      </c>
      <c r="I1236" s="14">
        <f>IF($F1236="","",MOD(ROW()-2,624)-INDEX(Parallel_Trends!$F$5:$F$14,MATCH($A1236,Parallel_Trends!$A$5:$A$14,0)))</f>
        <v>339</v>
      </c>
    </row>
    <row r="1237" spans="1:9" x14ac:dyDescent="0.45">
      <c r="A1237" t="s">
        <v>12</v>
      </c>
      <c r="B1237" s="1">
        <f>Raw_Prices!H614</f>
        <v>45819</v>
      </c>
      <c r="C1237" s="12">
        <f>Raw_Prices!L614</f>
        <v>213.2</v>
      </c>
      <c r="D1237" s="13">
        <f t="shared" si="38"/>
        <v>-2.0265612793529786E-2</v>
      </c>
      <c r="E1237" s="14">
        <f>IF(_xlfn.XLOOKUP($A1237,Firm_Info!$A$2:$A$12,Firm_Info!$C$2:$C$12)="Treated",1,IF(_xlfn.XLOOKUP($A1237,Firm_Info!$A$2:$A$12,Firm_Info!$C$2:$C$12)="Control",0,""))</f>
        <v>0</v>
      </c>
      <c r="F1237" s="14">
        <f>IFERROR(_xlfn.XLOOKUP($A1237,Firm_Info!$A$2:$A$11,Firm_Info!$D$2:$D$11),"")</f>
        <v>1</v>
      </c>
      <c r="G1237" s="14">
        <f>IF($F1237="","",IF($B1237&gt;=SUMIFS(Firm_Info!$F$2:$F$11,Firm_Info!$D$2:$D$11,$F1237,Firm_Info!$C$2:$C$11,"Treated"),1,0))</f>
        <v>1</v>
      </c>
      <c r="H1237" s="14">
        <f t="shared" si="39"/>
        <v>0</v>
      </c>
      <c r="I1237" s="14">
        <f>IF($F1237="","",MOD(ROW()-2,624)-INDEX(Parallel_Trends!$F$5:$F$14,MATCH($A1237,Parallel_Trends!$A$5:$A$14,0)))</f>
        <v>340</v>
      </c>
    </row>
    <row r="1238" spans="1:9" x14ac:dyDescent="0.45">
      <c r="A1238" t="s">
        <v>12</v>
      </c>
      <c r="B1238" s="1">
        <f>Raw_Prices!H615</f>
        <v>45820</v>
      </c>
      <c r="C1238" s="12">
        <f>Raw_Prices!L615</f>
        <v>213.24</v>
      </c>
      <c r="D1238" s="13">
        <f t="shared" si="38"/>
        <v>1.8761726078819763E-4</v>
      </c>
      <c r="E1238" s="14">
        <f>IF(_xlfn.XLOOKUP($A1238,Firm_Info!$A$2:$A$12,Firm_Info!$C$2:$C$12)="Treated",1,IF(_xlfn.XLOOKUP($A1238,Firm_Info!$A$2:$A$12,Firm_Info!$C$2:$C$12)="Control",0,""))</f>
        <v>0</v>
      </c>
      <c r="F1238" s="14">
        <f>IFERROR(_xlfn.XLOOKUP($A1238,Firm_Info!$A$2:$A$11,Firm_Info!$D$2:$D$11),"")</f>
        <v>1</v>
      </c>
      <c r="G1238" s="14">
        <f>IF($F1238="","",IF($B1238&gt;=SUMIFS(Firm_Info!$F$2:$F$11,Firm_Info!$D$2:$D$11,$F1238,Firm_Info!$C$2:$C$11,"Treated"),1,0))</f>
        <v>1</v>
      </c>
      <c r="H1238" s="14">
        <f t="shared" si="39"/>
        <v>0</v>
      </c>
      <c r="I1238" s="14">
        <f>IF($F1238="","",MOD(ROW()-2,624)-INDEX(Parallel_Trends!$F$5:$F$14,MATCH($A1238,Parallel_Trends!$A$5:$A$14,0)))</f>
        <v>341</v>
      </c>
    </row>
    <row r="1239" spans="1:9" x14ac:dyDescent="0.45">
      <c r="A1239" t="s">
        <v>12</v>
      </c>
      <c r="B1239" s="1">
        <f>Raw_Prices!H616</f>
        <v>45821</v>
      </c>
      <c r="C1239" s="12">
        <f>Raw_Prices!L616</f>
        <v>212.1</v>
      </c>
      <c r="D1239" s="13">
        <f t="shared" si="38"/>
        <v>-5.3460889138998713E-3</v>
      </c>
      <c r="E1239" s="14">
        <f>IF(_xlfn.XLOOKUP($A1239,Firm_Info!$A$2:$A$12,Firm_Info!$C$2:$C$12)="Treated",1,IF(_xlfn.XLOOKUP($A1239,Firm_Info!$A$2:$A$12,Firm_Info!$C$2:$C$12)="Control",0,""))</f>
        <v>0</v>
      </c>
      <c r="F1239" s="14">
        <f>IFERROR(_xlfn.XLOOKUP($A1239,Firm_Info!$A$2:$A$11,Firm_Info!$D$2:$D$11),"")</f>
        <v>1</v>
      </c>
      <c r="G1239" s="14">
        <f>IF($F1239="","",IF($B1239&gt;=SUMIFS(Firm_Info!$F$2:$F$11,Firm_Info!$D$2:$D$11,$F1239,Firm_Info!$C$2:$C$11,"Treated"),1,0))</f>
        <v>1</v>
      </c>
      <c r="H1239" s="14">
        <f t="shared" si="39"/>
        <v>0</v>
      </c>
      <c r="I1239" s="14">
        <f>IF($F1239="","",MOD(ROW()-2,624)-INDEX(Parallel_Trends!$F$5:$F$14,MATCH($A1239,Parallel_Trends!$A$5:$A$14,0)))</f>
        <v>342</v>
      </c>
    </row>
    <row r="1240" spans="1:9" x14ac:dyDescent="0.45">
      <c r="A1240" t="s">
        <v>12</v>
      </c>
      <c r="B1240" s="1">
        <f>Raw_Prices!H617</f>
        <v>45824</v>
      </c>
      <c r="C1240" s="12">
        <f>Raw_Prices!L617</f>
        <v>216.1</v>
      </c>
      <c r="D1240" s="13">
        <f t="shared" si="38"/>
        <v>1.885902876001877E-2</v>
      </c>
      <c r="E1240" s="14">
        <f>IF(_xlfn.XLOOKUP($A1240,Firm_Info!$A$2:$A$12,Firm_Info!$C$2:$C$12)="Treated",1,IF(_xlfn.XLOOKUP($A1240,Firm_Info!$A$2:$A$12,Firm_Info!$C$2:$C$12)="Control",0,""))</f>
        <v>0</v>
      </c>
      <c r="F1240" s="14">
        <f>IFERROR(_xlfn.XLOOKUP($A1240,Firm_Info!$A$2:$A$11,Firm_Info!$D$2:$D$11),"")</f>
        <v>1</v>
      </c>
      <c r="G1240" s="14">
        <f>IF($F1240="","",IF($B1240&gt;=SUMIFS(Firm_Info!$F$2:$F$11,Firm_Info!$D$2:$D$11,$F1240,Firm_Info!$C$2:$C$11,"Treated"),1,0))</f>
        <v>1</v>
      </c>
      <c r="H1240" s="14">
        <f t="shared" si="39"/>
        <v>0</v>
      </c>
      <c r="I1240" s="14">
        <f>IF($F1240="","",MOD(ROW()-2,624)-INDEX(Parallel_Trends!$F$5:$F$14,MATCH($A1240,Parallel_Trends!$A$5:$A$14,0)))</f>
        <v>343</v>
      </c>
    </row>
    <row r="1241" spans="1:9" x14ac:dyDescent="0.45">
      <c r="A1241" t="s">
        <v>12</v>
      </c>
      <c r="B1241" s="1">
        <f>Raw_Prices!H618</f>
        <v>45825</v>
      </c>
      <c r="C1241" s="12">
        <f>Raw_Prices!L618</f>
        <v>214.82</v>
      </c>
      <c r="D1241" s="13">
        <f t="shared" si="38"/>
        <v>-5.9231837112447838E-3</v>
      </c>
      <c r="E1241" s="14">
        <f>IF(_xlfn.XLOOKUP($A1241,Firm_Info!$A$2:$A$12,Firm_Info!$C$2:$C$12)="Treated",1,IF(_xlfn.XLOOKUP($A1241,Firm_Info!$A$2:$A$12,Firm_Info!$C$2:$C$12)="Control",0,""))</f>
        <v>0</v>
      </c>
      <c r="F1241" s="14">
        <f>IFERROR(_xlfn.XLOOKUP($A1241,Firm_Info!$A$2:$A$11,Firm_Info!$D$2:$D$11),"")</f>
        <v>1</v>
      </c>
      <c r="G1241" s="14">
        <f>IF($F1241="","",IF($B1241&gt;=SUMIFS(Firm_Info!$F$2:$F$11,Firm_Info!$D$2:$D$11,$F1241,Firm_Info!$C$2:$C$11,"Treated"),1,0))</f>
        <v>1</v>
      </c>
      <c r="H1241" s="14">
        <f t="shared" si="39"/>
        <v>0</v>
      </c>
      <c r="I1241" s="14">
        <f>IF($F1241="","",MOD(ROW()-2,624)-INDEX(Parallel_Trends!$F$5:$F$14,MATCH($A1241,Parallel_Trends!$A$5:$A$14,0)))</f>
        <v>344</v>
      </c>
    </row>
    <row r="1242" spans="1:9" x14ac:dyDescent="0.45">
      <c r="A1242" t="s">
        <v>12</v>
      </c>
      <c r="B1242" s="1">
        <f>Raw_Prices!H619</f>
        <v>45826</v>
      </c>
      <c r="C1242" s="12">
        <f>Raw_Prices!L619</f>
        <v>212.52</v>
      </c>
      <c r="D1242" s="13">
        <f t="shared" si="38"/>
        <v>-1.0706638115631661E-2</v>
      </c>
      <c r="E1242" s="14">
        <f>IF(_xlfn.XLOOKUP($A1242,Firm_Info!$A$2:$A$12,Firm_Info!$C$2:$C$12)="Treated",1,IF(_xlfn.XLOOKUP($A1242,Firm_Info!$A$2:$A$12,Firm_Info!$C$2:$C$12)="Control",0,""))</f>
        <v>0</v>
      </c>
      <c r="F1242" s="14">
        <f>IFERROR(_xlfn.XLOOKUP($A1242,Firm_Info!$A$2:$A$11,Firm_Info!$D$2:$D$11),"")</f>
        <v>1</v>
      </c>
      <c r="G1242" s="14">
        <f>IF($F1242="","",IF($B1242&gt;=SUMIFS(Firm_Info!$F$2:$F$11,Firm_Info!$D$2:$D$11,$F1242,Firm_Info!$C$2:$C$11,"Treated"),1,0))</f>
        <v>1</v>
      </c>
      <c r="H1242" s="14">
        <f t="shared" si="39"/>
        <v>0</v>
      </c>
      <c r="I1242" s="14">
        <f>IF($F1242="","",MOD(ROW()-2,624)-INDEX(Parallel_Trends!$F$5:$F$14,MATCH($A1242,Parallel_Trends!$A$5:$A$14,0)))</f>
        <v>345</v>
      </c>
    </row>
    <row r="1243" spans="1:9" x14ac:dyDescent="0.45">
      <c r="A1243" t="s">
        <v>12</v>
      </c>
      <c r="B1243" s="1">
        <f>Raw_Prices!H620</f>
        <v>45828</v>
      </c>
      <c r="C1243" s="12">
        <f>Raw_Prices!L620</f>
        <v>209.69</v>
      </c>
      <c r="D1243" s="13">
        <f t="shared" si="38"/>
        <v>-1.3316393751176436E-2</v>
      </c>
      <c r="E1243" s="14">
        <f>IF(_xlfn.XLOOKUP($A1243,Firm_Info!$A$2:$A$12,Firm_Info!$C$2:$C$12)="Treated",1,IF(_xlfn.XLOOKUP($A1243,Firm_Info!$A$2:$A$12,Firm_Info!$C$2:$C$12)="Control",0,""))</f>
        <v>0</v>
      </c>
      <c r="F1243" s="14">
        <f>IFERROR(_xlfn.XLOOKUP($A1243,Firm_Info!$A$2:$A$11,Firm_Info!$D$2:$D$11),"")</f>
        <v>1</v>
      </c>
      <c r="G1243" s="14">
        <f>IF($F1243="","",IF($B1243&gt;=SUMIFS(Firm_Info!$F$2:$F$11,Firm_Info!$D$2:$D$11,$F1243,Firm_Info!$C$2:$C$11,"Treated"),1,0))</f>
        <v>1</v>
      </c>
      <c r="H1243" s="14">
        <f t="shared" si="39"/>
        <v>0</v>
      </c>
      <c r="I1243" s="14">
        <f>IF($F1243="","",MOD(ROW()-2,624)-INDEX(Parallel_Trends!$F$5:$F$14,MATCH($A1243,Parallel_Trends!$A$5:$A$14,0)))</f>
        <v>346</v>
      </c>
    </row>
    <row r="1244" spans="1:9" x14ac:dyDescent="0.45">
      <c r="A1244" t="s">
        <v>12</v>
      </c>
      <c r="B1244" s="1">
        <f>Raw_Prices!H621</f>
        <v>45831</v>
      </c>
      <c r="C1244" s="12">
        <f>Raw_Prices!L621</f>
        <v>208.47</v>
      </c>
      <c r="D1244" s="13">
        <f t="shared" si="38"/>
        <v>-5.8181124517144855E-3</v>
      </c>
      <c r="E1244" s="14">
        <f>IF(_xlfn.XLOOKUP($A1244,Firm_Info!$A$2:$A$12,Firm_Info!$C$2:$C$12)="Treated",1,IF(_xlfn.XLOOKUP($A1244,Firm_Info!$A$2:$A$12,Firm_Info!$C$2:$C$12)="Control",0,""))</f>
        <v>0</v>
      </c>
      <c r="F1244" s="14">
        <f>IFERROR(_xlfn.XLOOKUP($A1244,Firm_Info!$A$2:$A$11,Firm_Info!$D$2:$D$11),"")</f>
        <v>1</v>
      </c>
      <c r="G1244" s="14">
        <f>IF($F1244="","",IF($B1244&gt;=SUMIFS(Firm_Info!$F$2:$F$11,Firm_Info!$D$2:$D$11,$F1244,Firm_Info!$C$2:$C$11,"Treated"),1,0))</f>
        <v>1</v>
      </c>
      <c r="H1244" s="14">
        <f t="shared" si="39"/>
        <v>0</v>
      </c>
      <c r="I1244" s="14">
        <f>IF($F1244="","",MOD(ROW()-2,624)-INDEX(Parallel_Trends!$F$5:$F$14,MATCH($A1244,Parallel_Trends!$A$5:$A$14,0)))</f>
        <v>347</v>
      </c>
    </row>
    <row r="1245" spans="1:9" x14ac:dyDescent="0.45">
      <c r="A1245" t="s">
        <v>12</v>
      </c>
      <c r="B1245" s="1">
        <f>Raw_Prices!H622</f>
        <v>45832</v>
      </c>
      <c r="C1245" s="12">
        <f>Raw_Prices!L622</f>
        <v>212.77</v>
      </c>
      <c r="D1245" s="13">
        <f t="shared" si="38"/>
        <v>2.0626469036312267E-2</v>
      </c>
      <c r="E1245" s="14">
        <f>IF(_xlfn.XLOOKUP($A1245,Firm_Info!$A$2:$A$12,Firm_Info!$C$2:$C$12)="Treated",1,IF(_xlfn.XLOOKUP($A1245,Firm_Info!$A$2:$A$12,Firm_Info!$C$2:$C$12)="Control",0,""))</f>
        <v>0</v>
      </c>
      <c r="F1245" s="14">
        <f>IFERROR(_xlfn.XLOOKUP($A1245,Firm_Info!$A$2:$A$11,Firm_Info!$D$2:$D$11),"")</f>
        <v>1</v>
      </c>
      <c r="G1245" s="14">
        <f>IF($F1245="","",IF($B1245&gt;=SUMIFS(Firm_Info!$F$2:$F$11,Firm_Info!$D$2:$D$11,$F1245,Firm_Info!$C$2:$C$11,"Treated"),1,0))</f>
        <v>1</v>
      </c>
      <c r="H1245" s="14">
        <f t="shared" si="39"/>
        <v>0</v>
      </c>
      <c r="I1245" s="14">
        <f>IF($F1245="","",MOD(ROW()-2,624)-INDEX(Parallel_Trends!$F$5:$F$14,MATCH($A1245,Parallel_Trends!$A$5:$A$14,0)))</f>
        <v>348</v>
      </c>
    </row>
    <row r="1246" spans="1:9" x14ac:dyDescent="0.45">
      <c r="A1246" t="s">
        <v>12</v>
      </c>
      <c r="B1246" s="1">
        <f>Raw_Prices!H623</f>
        <v>45833</v>
      </c>
      <c r="C1246" s="12">
        <f>Raw_Prices!L623</f>
        <v>211.99</v>
      </c>
      <c r="D1246" s="13">
        <f t="shared" si="38"/>
        <v>-3.6659303473234317E-3</v>
      </c>
      <c r="E1246" s="14">
        <f>IF(_xlfn.XLOOKUP($A1246,Firm_Info!$A$2:$A$12,Firm_Info!$C$2:$C$12)="Treated",1,IF(_xlfn.XLOOKUP($A1246,Firm_Info!$A$2:$A$12,Firm_Info!$C$2:$C$12)="Control",0,""))</f>
        <v>0</v>
      </c>
      <c r="F1246" s="14">
        <f>IFERROR(_xlfn.XLOOKUP($A1246,Firm_Info!$A$2:$A$11,Firm_Info!$D$2:$D$11),"")</f>
        <v>1</v>
      </c>
      <c r="G1246" s="14">
        <f>IF($F1246="","",IF($B1246&gt;=SUMIFS(Firm_Info!$F$2:$F$11,Firm_Info!$D$2:$D$11,$F1246,Firm_Info!$C$2:$C$11,"Treated"),1,0))</f>
        <v>1</v>
      </c>
      <c r="H1246" s="14">
        <f t="shared" si="39"/>
        <v>0</v>
      </c>
      <c r="I1246" s="14">
        <f>IF($F1246="","",MOD(ROW()-2,624)-INDEX(Parallel_Trends!$F$5:$F$14,MATCH($A1246,Parallel_Trends!$A$5:$A$14,0)))</f>
        <v>349</v>
      </c>
    </row>
    <row r="1247" spans="1:9" x14ac:dyDescent="0.45">
      <c r="A1247" t="s">
        <v>12</v>
      </c>
      <c r="B1247" s="1">
        <f>Raw_Prices!H624</f>
        <v>45834</v>
      </c>
      <c r="C1247" s="12">
        <f>Raw_Prices!L624</f>
        <v>217.12</v>
      </c>
      <c r="D1247" s="13">
        <f t="shared" si="38"/>
        <v>2.41992546818246E-2</v>
      </c>
      <c r="E1247" s="14">
        <f>IF(_xlfn.XLOOKUP($A1247,Firm_Info!$A$2:$A$12,Firm_Info!$C$2:$C$12)="Treated",1,IF(_xlfn.XLOOKUP($A1247,Firm_Info!$A$2:$A$12,Firm_Info!$C$2:$C$12)="Control",0,""))</f>
        <v>0</v>
      </c>
      <c r="F1247" s="14">
        <f>IFERROR(_xlfn.XLOOKUP($A1247,Firm_Info!$A$2:$A$11,Firm_Info!$D$2:$D$11),"")</f>
        <v>1</v>
      </c>
      <c r="G1247" s="14">
        <f>IF($F1247="","",IF($B1247&gt;=SUMIFS(Firm_Info!$F$2:$F$11,Firm_Info!$D$2:$D$11,$F1247,Firm_Info!$C$2:$C$11,"Treated"),1,0))</f>
        <v>1</v>
      </c>
      <c r="H1247" s="14">
        <f t="shared" si="39"/>
        <v>0</v>
      </c>
      <c r="I1247" s="14">
        <f>IF($F1247="","",MOD(ROW()-2,624)-INDEX(Parallel_Trends!$F$5:$F$14,MATCH($A1247,Parallel_Trends!$A$5:$A$14,0)))</f>
        <v>350</v>
      </c>
    </row>
    <row r="1248" spans="1:9" x14ac:dyDescent="0.45">
      <c r="A1248" t="s">
        <v>12</v>
      </c>
      <c r="B1248" s="1">
        <f>Raw_Prices!H625</f>
        <v>45835</v>
      </c>
      <c r="C1248" s="12">
        <f>Raw_Prices!L625</f>
        <v>223.3</v>
      </c>
      <c r="D1248" s="13">
        <f t="shared" si="38"/>
        <v>2.8463522476050107E-2</v>
      </c>
      <c r="E1248" s="14">
        <f>IF(_xlfn.XLOOKUP($A1248,Firm_Info!$A$2:$A$12,Firm_Info!$C$2:$C$12)="Treated",1,IF(_xlfn.XLOOKUP($A1248,Firm_Info!$A$2:$A$12,Firm_Info!$C$2:$C$12)="Control",0,""))</f>
        <v>0</v>
      </c>
      <c r="F1248" s="14">
        <f>IFERROR(_xlfn.XLOOKUP($A1248,Firm_Info!$A$2:$A$11,Firm_Info!$D$2:$D$11),"")</f>
        <v>1</v>
      </c>
      <c r="G1248" s="14">
        <f>IF($F1248="","",IF($B1248&gt;=SUMIFS(Firm_Info!$F$2:$F$11,Firm_Info!$D$2:$D$11,$F1248,Firm_Info!$C$2:$C$11,"Treated"),1,0))</f>
        <v>1</v>
      </c>
      <c r="H1248" s="14">
        <f t="shared" si="39"/>
        <v>0</v>
      </c>
      <c r="I1248" s="14">
        <f>IF($F1248="","",MOD(ROW()-2,624)-INDEX(Parallel_Trends!$F$5:$F$14,MATCH($A1248,Parallel_Trends!$A$5:$A$14,0)))</f>
        <v>351</v>
      </c>
    </row>
    <row r="1249" spans="1:9" x14ac:dyDescent="0.45">
      <c r="A1249" t="s">
        <v>12</v>
      </c>
      <c r="B1249" s="1">
        <f>Raw_Prices!H626</f>
        <v>45838</v>
      </c>
      <c r="C1249" s="12">
        <f>Raw_Prices!L626</f>
        <v>219.39</v>
      </c>
      <c r="D1249" s="13">
        <f t="shared" si="38"/>
        <v>-1.7510076130765939E-2</v>
      </c>
      <c r="E1249" s="14">
        <f>IF(_xlfn.XLOOKUP($A1249,Firm_Info!$A$2:$A$12,Firm_Info!$C$2:$C$12)="Treated",1,IF(_xlfn.XLOOKUP($A1249,Firm_Info!$A$2:$A$12,Firm_Info!$C$2:$C$12)="Control",0,""))</f>
        <v>0</v>
      </c>
      <c r="F1249" s="14">
        <f>IFERROR(_xlfn.XLOOKUP($A1249,Firm_Info!$A$2:$A$11,Firm_Info!$D$2:$D$11),"")</f>
        <v>1</v>
      </c>
      <c r="G1249" s="14">
        <f>IF($F1249="","",IF($B1249&gt;=SUMIFS(Firm_Info!$F$2:$F$11,Firm_Info!$D$2:$D$11,$F1249,Firm_Info!$C$2:$C$11,"Treated"),1,0))</f>
        <v>1</v>
      </c>
      <c r="H1249" s="14">
        <f t="shared" si="39"/>
        <v>0</v>
      </c>
      <c r="I1249" s="14">
        <f>IF($F1249="","",MOD(ROW()-2,624)-INDEX(Parallel_Trends!$F$5:$F$14,MATCH($A1249,Parallel_Trends!$A$5:$A$14,0)))</f>
        <v>352</v>
      </c>
    </row>
    <row r="1250" spans="1:9" x14ac:dyDescent="0.45">
      <c r="A1250" t="s">
        <v>16</v>
      </c>
      <c r="B1250" s="1">
        <f>Raw_Prices!O3</f>
        <v>44929</v>
      </c>
      <c r="C1250" s="12">
        <f>Raw_Prices!S3</f>
        <v>88.798000000000002</v>
      </c>
      <c r="D1250" s="13"/>
      <c r="E1250" s="14">
        <f>IF(_xlfn.XLOOKUP($A1250,Firm_Info!$A$2:$A$12,Firm_Info!$C$2:$C$12)="Treated",1,IF(_xlfn.XLOOKUP($A1250,Firm_Info!$A$2:$A$12,Firm_Info!$C$2:$C$12)="Control",0,""))</f>
        <v>1</v>
      </c>
      <c r="F1250" s="14">
        <f>IFERROR(_xlfn.XLOOKUP($A1250,Firm_Info!$A$2:$A$11,Firm_Info!$D$2:$D$11),"")</f>
        <v>2</v>
      </c>
      <c r="G1250" s="14">
        <f>IF($F1250="","",IF($B1250&gt;=SUMIFS(Firm_Info!$F$2:$F$11,Firm_Info!$D$2:$D$11,$F1250,Firm_Info!$C$2:$C$11,"Treated"),1,0))</f>
        <v>0</v>
      </c>
      <c r="H1250" s="14">
        <f>IF($F1250="","",$E1250*$G1250)</f>
        <v>0</v>
      </c>
      <c r="I1250" s="14">
        <f>IF($F1250="","",MOD(ROW()-2,624)-INDEX(Parallel_Trends!$F$5:$F$14,MATCH($A1250,Parallel_Trends!$A$5:$A$14,0)))</f>
        <v>-329</v>
      </c>
    </row>
    <row r="1251" spans="1:9" x14ac:dyDescent="0.45">
      <c r="A1251" t="s">
        <v>16</v>
      </c>
      <c r="B1251" s="1">
        <f>Raw_Prices!O4</f>
        <v>44930</v>
      </c>
      <c r="C1251" s="12">
        <f>Raw_Prices!S4</f>
        <v>87.761799999999994</v>
      </c>
      <c r="D1251" s="13">
        <f>C1251/C1250-1</f>
        <v>-1.1669181738327539E-2</v>
      </c>
      <c r="E1251" s="14">
        <f>IF(_xlfn.XLOOKUP($A1251,Firm_Info!$A$2:$A$12,Firm_Info!$C$2:$C$12)="Treated",1,IF(_xlfn.XLOOKUP($A1251,Firm_Info!$A$2:$A$12,Firm_Info!$C$2:$C$12)="Control",0,""))</f>
        <v>1</v>
      </c>
      <c r="F1251" s="14">
        <f>IFERROR(_xlfn.XLOOKUP($A1251,Firm_Info!$A$2:$A$11,Firm_Info!$D$2:$D$11),"")</f>
        <v>2</v>
      </c>
      <c r="G1251" s="14">
        <f>IF($F1251="","",IF($B1251&gt;=SUMIFS(Firm_Info!$F$2:$F$11,Firm_Info!$D$2:$D$11,$F1251,Firm_Info!$C$2:$C$11,"Treated"),1,0))</f>
        <v>0</v>
      </c>
      <c r="H1251" s="14">
        <f>IF($F1251="","",$E1251*$G1251)</f>
        <v>0</v>
      </c>
      <c r="I1251" s="14">
        <f>IF($F1251="","",MOD(ROW()-2,624)-INDEX(Parallel_Trends!$F$5:$F$14,MATCH($A1251,Parallel_Trends!$A$5:$A$14,0)))</f>
        <v>-328</v>
      </c>
    </row>
    <row r="1252" spans="1:9" x14ac:dyDescent="0.45">
      <c r="A1252" t="s">
        <v>16</v>
      </c>
      <c r="B1252" s="1">
        <f>Raw_Prices!O5</f>
        <v>44931</v>
      </c>
      <c r="C1252" s="12">
        <f>Raw_Prices!S5</f>
        <v>85.8887</v>
      </c>
      <c r="D1252" s="13">
        <f t="shared" ref="D1252:D1315" si="40">C1252/C1251-1</f>
        <v>-2.1342998890177656E-2</v>
      </c>
      <c r="E1252" s="14">
        <f>IF(_xlfn.XLOOKUP($A1252,Firm_Info!$A$2:$A$12,Firm_Info!$C$2:$C$12)="Treated",1,IF(_xlfn.XLOOKUP($A1252,Firm_Info!$A$2:$A$12,Firm_Info!$C$2:$C$12)="Control",0,""))</f>
        <v>1</v>
      </c>
      <c r="F1252" s="14">
        <f>IFERROR(_xlfn.XLOOKUP($A1252,Firm_Info!$A$2:$A$11,Firm_Info!$D$2:$D$11),"")</f>
        <v>2</v>
      </c>
      <c r="G1252" s="14">
        <f>IF($F1252="","",IF($B1252&gt;=SUMIFS(Firm_Info!$F$2:$F$11,Firm_Info!$D$2:$D$11,$F1252,Firm_Info!$C$2:$C$11,"Treated"),1,0))</f>
        <v>0</v>
      </c>
      <c r="H1252" s="14">
        <f t="shared" ref="H1252:H1315" si="41">IF($F1252="","",$E1252*$G1252)</f>
        <v>0</v>
      </c>
      <c r="I1252" s="14">
        <f>IF($F1252="","",MOD(ROW()-2,624)-INDEX(Parallel_Trends!$F$5:$F$14,MATCH($A1252,Parallel_Trends!$A$5:$A$14,0)))</f>
        <v>-327</v>
      </c>
    </row>
    <row r="1253" spans="1:9" x14ac:dyDescent="0.45">
      <c r="A1253" t="s">
        <v>16</v>
      </c>
      <c r="B1253" s="1">
        <f>Raw_Prices!O6</f>
        <v>44932</v>
      </c>
      <c r="C1253" s="12">
        <f>Raw_Prices!S6</f>
        <v>87.024600000000007</v>
      </c>
      <c r="D1253" s="13">
        <f t="shared" si="40"/>
        <v>1.3225255475982411E-2</v>
      </c>
      <c r="E1253" s="14">
        <f>IF(_xlfn.XLOOKUP($A1253,Firm_Info!$A$2:$A$12,Firm_Info!$C$2:$C$12)="Treated",1,IF(_xlfn.XLOOKUP($A1253,Firm_Info!$A$2:$A$12,Firm_Info!$C$2:$C$12)="Control",0,""))</f>
        <v>1</v>
      </c>
      <c r="F1253" s="14">
        <f>IFERROR(_xlfn.XLOOKUP($A1253,Firm_Info!$A$2:$A$11,Firm_Info!$D$2:$D$11),"")</f>
        <v>2</v>
      </c>
      <c r="G1253" s="14">
        <f>IF($F1253="","",IF($B1253&gt;=SUMIFS(Firm_Info!$F$2:$F$11,Firm_Info!$D$2:$D$11,$F1253,Firm_Info!$C$2:$C$11,"Treated"),1,0))</f>
        <v>0</v>
      </c>
      <c r="H1253" s="14">
        <f t="shared" si="41"/>
        <v>0</v>
      </c>
      <c r="I1253" s="14">
        <f>IF($F1253="","",MOD(ROW()-2,624)-INDEX(Parallel_Trends!$F$5:$F$14,MATCH($A1253,Parallel_Trends!$A$5:$A$14,0)))</f>
        <v>-326</v>
      </c>
    </row>
    <row r="1254" spans="1:9" x14ac:dyDescent="0.45">
      <c r="A1254" t="s">
        <v>16</v>
      </c>
      <c r="B1254" s="1">
        <f>Raw_Prices!O7</f>
        <v>44935</v>
      </c>
      <c r="C1254" s="12">
        <f>Raw_Prices!S7</f>
        <v>87.702100000000002</v>
      </c>
      <c r="D1254" s="13">
        <f t="shared" si="40"/>
        <v>7.7851550021488247E-3</v>
      </c>
      <c r="E1254" s="14">
        <f>IF(_xlfn.XLOOKUP($A1254,Firm_Info!$A$2:$A$12,Firm_Info!$C$2:$C$12)="Treated",1,IF(_xlfn.XLOOKUP($A1254,Firm_Info!$A$2:$A$12,Firm_Info!$C$2:$C$12)="Control",0,""))</f>
        <v>1</v>
      </c>
      <c r="F1254" s="14">
        <f>IFERROR(_xlfn.XLOOKUP($A1254,Firm_Info!$A$2:$A$11,Firm_Info!$D$2:$D$11),"")</f>
        <v>2</v>
      </c>
      <c r="G1254" s="14">
        <f>IF($F1254="","",IF($B1254&gt;=SUMIFS(Firm_Info!$F$2:$F$11,Firm_Info!$D$2:$D$11,$F1254,Firm_Info!$C$2:$C$11,"Treated"),1,0))</f>
        <v>0</v>
      </c>
      <c r="H1254" s="14">
        <f t="shared" si="41"/>
        <v>0</v>
      </c>
      <c r="I1254" s="14">
        <f>IF($F1254="","",MOD(ROW()-2,624)-INDEX(Parallel_Trends!$F$5:$F$14,MATCH($A1254,Parallel_Trends!$A$5:$A$14,0)))</f>
        <v>-325</v>
      </c>
    </row>
    <row r="1255" spans="1:9" x14ac:dyDescent="0.45">
      <c r="A1255" t="s">
        <v>16</v>
      </c>
      <c r="B1255" s="1">
        <f>Raw_Prices!O8</f>
        <v>44936</v>
      </c>
      <c r="C1255" s="12">
        <f>Raw_Prices!S8</f>
        <v>88.1006</v>
      </c>
      <c r="D1255" s="13">
        <f t="shared" si="40"/>
        <v>4.5437908556351658E-3</v>
      </c>
      <c r="E1255" s="14">
        <f>IF(_xlfn.XLOOKUP($A1255,Firm_Info!$A$2:$A$12,Firm_Info!$C$2:$C$12)="Treated",1,IF(_xlfn.XLOOKUP($A1255,Firm_Info!$A$2:$A$12,Firm_Info!$C$2:$C$12)="Control",0,""))</f>
        <v>1</v>
      </c>
      <c r="F1255" s="14">
        <f>IFERROR(_xlfn.XLOOKUP($A1255,Firm_Info!$A$2:$A$11,Firm_Info!$D$2:$D$11),"")</f>
        <v>2</v>
      </c>
      <c r="G1255" s="14">
        <f>IF($F1255="","",IF($B1255&gt;=SUMIFS(Firm_Info!$F$2:$F$11,Firm_Info!$D$2:$D$11,$F1255,Firm_Info!$C$2:$C$11,"Treated"),1,0))</f>
        <v>0</v>
      </c>
      <c r="H1255" s="14">
        <f t="shared" si="41"/>
        <v>0</v>
      </c>
      <c r="I1255" s="14">
        <f>IF($F1255="","",MOD(ROW()-2,624)-INDEX(Parallel_Trends!$F$5:$F$14,MATCH($A1255,Parallel_Trends!$A$5:$A$14,0)))</f>
        <v>-324</v>
      </c>
    </row>
    <row r="1256" spans="1:9" x14ac:dyDescent="0.45">
      <c r="A1256" t="s">
        <v>16</v>
      </c>
      <c r="B1256" s="1">
        <f>Raw_Prices!O9</f>
        <v>44937</v>
      </c>
      <c r="C1256" s="12">
        <f>Raw_Prices!S9</f>
        <v>91.189499999999995</v>
      </c>
      <c r="D1256" s="13">
        <f t="shared" si="40"/>
        <v>3.5061055202802116E-2</v>
      </c>
      <c r="E1256" s="14">
        <f>IF(_xlfn.XLOOKUP($A1256,Firm_Info!$A$2:$A$12,Firm_Info!$C$2:$C$12)="Treated",1,IF(_xlfn.XLOOKUP($A1256,Firm_Info!$A$2:$A$12,Firm_Info!$C$2:$C$12)="Control",0,""))</f>
        <v>1</v>
      </c>
      <c r="F1256" s="14">
        <f>IFERROR(_xlfn.XLOOKUP($A1256,Firm_Info!$A$2:$A$11,Firm_Info!$D$2:$D$11),"")</f>
        <v>2</v>
      </c>
      <c r="G1256" s="14">
        <f>IF($F1256="","",IF($B1256&gt;=SUMIFS(Firm_Info!$F$2:$F$11,Firm_Info!$D$2:$D$11,$F1256,Firm_Info!$C$2:$C$11,"Treated"),1,0))</f>
        <v>0</v>
      </c>
      <c r="H1256" s="14">
        <f t="shared" si="41"/>
        <v>0</v>
      </c>
      <c r="I1256" s="14">
        <f>IF($F1256="","",MOD(ROW()-2,624)-INDEX(Parallel_Trends!$F$5:$F$14,MATCH($A1256,Parallel_Trends!$A$5:$A$14,0)))</f>
        <v>-323</v>
      </c>
    </row>
    <row r="1257" spans="1:9" x14ac:dyDescent="0.45">
      <c r="A1257" t="s">
        <v>16</v>
      </c>
      <c r="B1257" s="1">
        <f>Raw_Prices!O10</f>
        <v>44938</v>
      </c>
      <c r="C1257" s="12">
        <f>Raw_Prices!S10</f>
        <v>90.800799999999995</v>
      </c>
      <c r="D1257" s="13">
        <f t="shared" si="40"/>
        <v>-4.2625521578690817E-3</v>
      </c>
      <c r="E1257" s="14">
        <f>IF(_xlfn.XLOOKUP($A1257,Firm_Info!$A$2:$A$12,Firm_Info!$C$2:$C$12)="Treated",1,IF(_xlfn.XLOOKUP($A1257,Firm_Info!$A$2:$A$12,Firm_Info!$C$2:$C$12)="Control",0,""))</f>
        <v>1</v>
      </c>
      <c r="F1257" s="14">
        <f>IFERROR(_xlfn.XLOOKUP($A1257,Firm_Info!$A$2:$A$11,Firm_Info!$D$2:$D$11),"")</f>
        <v>2</v>
      </c>
      <c r="G1257" s="14">
        <f>IF($F1257="","",IF($B1257&gt;=SUMIFS(Firm_Info!$F$2:$F$11,Firm_Info!$D$2:$D$11,$F1257,Firm_Info!$C$2:$C$11,"Treated"),1,0))</f>
        <v>0</v>
      </c>
      <c r="H1257" s="14">
        <f t="shared" si="41"/>
        <v>0</v>
      </c>
      <c r="I1257" s="14">
        <f>IF($F1257="","",MOD(ROW()-2,624)-INDEX(Parallel_Trends!$F$5:$F$14,MATCH($A1257,Parallel_Trends!$A$5:$A$14,0)))</f>
        <v>-322</v>
      </c>
    </row>
    <row r="1258" spans="1:9" x14ac:dyDescent="0.45">
      <c r="A1258" t="s">
        <v>16</v>
      </c>
      <c r="B1258" s="1">
        <f>Raw_Prices!O11</f>
        <v>44939</v>
      </c>
      <c r="C1258" s="12">
        <f>Raw_Prices!S11</f>
        <v>91.787300000000002</v>
      </c>
      <c r="D1258" s="13">
        <f t="shared" si="40"/>
        <v>1.08644417229804E-2</v>
      </c>
      <c r="E1258" s="14">
        <f>IF(_xlfn.XLOOKUP($A1258,Firm_Info!$A$2:$A$12,Firm_Info!$C$2:$C$12)="Treated",1,IF(_xlfn.XLOOKUP($A1258,Firm_Info!$A$2:$A$12,Firm_Info!$C$2:$C$12)="Control",0,""))</f>
        <v>1</v>
      </c>
      <c r="F1258" s="14">
        <f>IFERROR(_xlfn.XLOOKUP($A1258,Firm_Info!$A$2:$A$11,Firm_Info!$D$2:$D$11),"")</f>
        <v>2</v>
      </c>
      <c r="G1258" s="14">
        <f>IF($F1258="","",IF($B1258&gt;=SUMIFS(Firm_Info!$F$2:$F$11,Firm_Info!$D$2:$D$11,$F1258,Firm_Info!$C$2:$C$11,"Treated"),1,0))</f>
        <v>0</v>
      </c>
      <c r="H1258" s="14">
        <f t="shared" si="41"/>
        <v>0</v>
      </c>
      <c r="I1258" s="14">
        <f>IF($F1258="","",MOD(ROW()-2,624)-INDEX(Parallel_Trends!$F$5:$F$14,MATCH($A1258,Parallel_Trends!$A$5:$A$14,0)))</f>
        <v>-321</v>
      </c>
    </row>
    <row r="1259" spans="1:9" x14ac:dyDescent="0.45">
      <c r="A1259" t="s">
        <v>16</v>
      </c>
      <c r="B1259" s="1">
        <f>Raw_Prices!O12</f>
        <v>44943</v>
      </c>
      <c r="C1259" s="12">
        <f>Raw_Prices!S12</f>
        <v>90.960300000000004</v>
      </c>
      <c r="D1259" s="13">
        <f t="shared" si="40"/>
        <v>-9.00996107304608E-3</v>
      </c>
      <c r="E1259" s="14">
        <f>IF(_xlfn.XLOOKUP($A1259,Firm_Info!$A$2:$A$12,Firm_Info!$C$2:$C$12)="Treated",1,IF(_xlfn.XLOOKUP($A1259,Firm_Info!$A$2:$A$12,Firm_Info!$C$2:$C$12)="Control",0,""))</f>
        <v>1</v>
      </c>
      <c r="F1259" s="14">
        <f>IFERROR(_xlfn.XLOOKUP($A1259,Firm_Info!$A$2:$A$11,Firm_Info!$D$2:$D$11),"")</f>
        <v>2</v>
      </c>
      <c r="G1259" s="14">
        <f>IF($F1259="","",IF($B1259&gt;=SUMIFS(Firm_Info!$F$2:$F$11,Firm_Info!$D$2:$D$11,$F1259,Firm_Info!$C$2:$C$11,"Treated"),1,0))</f>
        <v>0</v>
      </c>
      <c r="H1259" s="14">
        <f t="shared" si="41"/>
        <v>0</v>
      </c>
      <c r="I1259" s="14">
        <f>IF($F1259="","",MOD(ROW()-2,624)-INDEX(Parallel_Trends!$F$5:$F$14,MATCH($A1259,Parallel_Trends!$A$5:$A$14,0)))</f>
        <v>-320</v>
      </c>
    </row>
    <row r="1260" spans="1:9" x14ac:dyDescent="0.45">
      <c r="A1260" t="s">
        <v>16</v>
      </c>
      <c r="B1260" s="1">
        <f>Raw_Prices!O13</f>
        <v>44944</v>
      </c>
      <c r="C1260" s="12">
        <f>Raw_Prices!S13</f>
        <v>90.790800000000004</v>
      </c>
      <c r="D1260" s="13">
        <f t="shared" si="40"/>
        <v>-1.8634503184355999E-3</v>
      </c>
      <c r="E1260" s="14">
        <f>IF(_xlfn.XLOOKUP($A1260,Firm_Info!$A$2:$A$12,Firm_Info!$C$2:$C$12)="Treated",1,IF(_xlfn.XLOOKUP($A1260,Firm_Info!$A$2:$A$12,Firm_Info!$C$2:$C$12)="Control",0,""))</f>
        <v>1</v>
      </c>
      <c r="F1260" s="14">
        <f>IFERROR(_xlfn.XLOOKUP($A1260,Firm_Info!$A$2:$A$11,Firm_Info!$D$2:$D$11),"")</f>
        <v>2</v>
      </c>
      <c r="G1260" s="14">
        <f>IF($F1260="","",IF($B1260&gt;=SUMIFS(Firm_Info!$F$2:$F$11,Firm_Info!$D$2:$D$11,$F1260,Firm_Info!$C$2:$C$11,"Treated"),1,0))</f>
        <v>0</v>
      </c>
      <c r="H1260" s="14">
        <f t="shared" si="41"/>
        <v>0</v>
      </c>
      <c r="I1260" s="14">
        <f>IF($F1260="","",MOD(ROW()-2,624)-INDEX(Parallel_Trends!$F$5:$F$14,MATCH($A1260,Parallel_Trends!$A$5:$A$14,0)))</f>
        <v>-319</v>
      </c>
    </row>
    <row r="1261" spans="1:9" x14ac:dyDescent="0.45">
      <c r="A1261" t="s">
        <v>16</v>
      </c>
      <c r="B1261" s="1">
        <f>Raw_Prices!O14</f>
        <v>44945</v>
      </c>
      <c r="C1261" s="12">
        <f>Raw_Prices!S14</f>
        <v>92.713800000000006</v>
      </c>
      <c r="D1261" s="13">
        <f t="shared" si="40"/>
        <v>2.1180560144860472E-2</v>
      </c>
      <c r="E1261" s="14">
        <f>IF(_xlfn.XLOOKUP($A1261,Firm_Info!$A$2:$A$12,Firm_Info!$C$2:$C$12)="Treated",1,IF(_xlfn.XLOOKUP($A1261,Firm_Info!$A$2:$A$12,Firm_Info!$C$2:$C$12)="Control",0,""))</f>
        <v>1</v>
      </c>
      <c r="F1261" s="14">
        <f>IFERROR(_xlfn.XLOOKUP($A1261,Firm_Info!$A$2:$A$11,Firm_Info!$D$2:$D$11),"")</f>
        <v>2</v>
      </c>
      <c r="G1261" s="14">
        <f>IF($F1261="","",IF($B1261&gt;=SUMIFS(Firm_Info!$F$2:$F$11,Firm_Info!$D$2:$D$11,$F1261,Firm_Info!$C$2:$C$11,"Treated"),1,0))</f>
        <v>0</v>
      </c>
      <c r="H1261" s="14">
        <f t="shared" si="41"/>
        <v>0</v>
      </c>
      <c r="I1261" s="14">
        <f>IF($F1261="","",MOD(ROW()-2,624)-INDEX(Parallel_Trends!$F$5:$F$14,MATCH($A1261,Parallel_Trends!$A$5:$A$14,0)))</f>
        <v>-318</v>
      </c>
    </row>
    <row r="1262" spans="1:9" x14ac:dyDescent="0.45">
      <c r="A1262" t="s">
        <v>16</v>
      </c>
      <c r="B1262" s="1">
        <f>Raw_Prices!O15</f>
        <v>44946</v>
      </c>
      <c r="C1262" s="12">
        <f>Raw_Prices!S15</f>
        <v>97.665999999999997</v>
      </c>
      <c r="D1262" s="13">
        <f t="shared" si="40"/>
        <v>5.3413839148001685E-2</v>
      </c>
      <c r="E1262" s="14">
        <f>IF(_xlfn.XLOOKUP($A1262,Firm_Info!$A$2:$A$12,Firm_Info!$C$2:$C$12)="Treated",1,IF(_xlfn.XLOOKUP($A1262,Firm_Info!$A$2:$A$12,Firm_Info!$C$2:$C$12)="Control",0,""))</f>
        <v>1</v>
      </c>
      <c r="F1262" s="14">
        <f>IFERROR(_xlfn.XLOOKUP($A1262,Firm_Info!$A$2:$A$11,Firm_Info!$D$2:$D$11),"")</f>
        <v>2</v>
      </c>
      <c r="G1262" s="14">
        <f>IF($F1262="","",IF($B1262&gt;=SUMIFS(Firm_Info!$F$2:$F$11,Firm_Info!$D$2:$D$11,$F1262,Firm_Info!$C$2:$C$11,"Treated"),1,0))</f>
        <v>0</v>
      </c>
      <c r="H1262" s="14">
        <f t="shared" si="41"/>
        <v>0</v>
      </c>
      <c r="I1262" s="14">
        <f>IF($F1262="","",MOD(ROW()-2,624)-INDEX(Parallel_Trends!$F$5:$F$14,MATCH($A1262,Parallel_Trends!$A$5:$A$14,0)))</f>
        <v>-317</v>
      </c>
    </row>
    <row r="1263" spans="1:9" x14ac:dyDescent="0.45">
      <c r="A1263" t="s">
        <v>16</v>
      </c>
      <c r="B1263" s="1">
        <f>Raw_Prices!O16</f>
        <v>44949</v>
      </c>
      <c r="C1263" s="12">
        <f>Raw_Prices!S16</f>
        <v>99.429500000000004</v>
      </c>
      <c r="D1263" s="13">
        <f t="shared" si="40"/>
        <v>1.805643724530559E-2</v>
      </c>
      <c r="E1263" s="14">
        <f>IF(_xlfn.XLOOKUP($A1263,Firm_Info!$A$2:$A$12,Firm_Info!$C$2:$C$12)="Treated",1,IF(_xlfn.XLOOKUP($A1263,Firm_Info!$A$2:$A$12,Firm_Info!$C$2:$C$12)="Control",0,""))</f>
        <v>1</v>
      </c>
      <c r="F1263" s="14">
        <f>IFERROR(_xlfn.XLOOKUP($A1263,Firm_Info!$A$2:$A$11,Firm_Info!$D$2:$D$11),"")</f>
        <v>2</v>
      </c>
      <c r="G1263" s="14">
        <f>IF($F1263="","",IF($B1263&gt;=SUMIFS(Firm_Info!$F$2:$F$11,Firm_Info!$D$2:$D$11,$F1263,Firm_Info!$C$2:$C$11,"Treated"),1,0))</f>
        <v>0</v>
      </c>
      <c r="H1263" s="14">
        <f t="shared" si="41"/>
        <v>0</v>
      </c>
      <c r="I1263" s="14">
        <f>IF($F1263="","",MOD(ROW()-2,624)-INDEX(Parallel_Trends!$F$5:$F$14,MATCH($A1263,Parallel_Trends!$A$5:$A$14,0)))</f>
        <v>-316</v>
      </c>
    </row>
    <row r="1264" spans="1:9" x14ac:dyDescent="0.45">
      <c r="A1264" t="s">
        <v>16</v>
      </c>
      <c r="B1264" s="1">
        <f>Raw_Prices!O17</f>
        <v>44950</v>
      </c>
      <c r="C1264" s="12">
        <f>Raw_Prices!S17</f>
        <v>97.347099999999998</v>
      </c>
      <c r="D1264" s="13">
        <f t="shared" si="40"/>
        <v>-2.0943482568050786E-2</v>
      </c>
      <c r="E1264" s="14">
        <f>IF(_xlfn.XLOOKUP($A1264,Firm_Info!$A$2:$A$12,Firm_Info!$C$2:$C$12)="Treated",1,IF(_xlfn.XLOOKUP($A1264,Firm_Info!$A$2:$A$12,Firm_Info!$C$2:$C$12)="Control",0,""))</f>
        <v>1</v>
      </c>
      <c r="F1264" s="14">
        <f>IFERROR(_xlfn.XLOOKUP($A1264,Firm_Info!$A$2:$A$11,Firm_Info!$D$2:$D$11),"")</f>
        <v>2</v>
      </c>
      <c r="G1264" s="14">
        <f>IF($F1264="","",IF($B1264&gt;=SUMIFS(Firm_Info!$F$2:$F$11,Firm_Info!$D$2:$D$11,$F1264,Firm_Info!$C$2:$C$11,"Treated"),1,0))</f>
        <v>0</v>
      </c>
      <c r="H1264" s="14">
        <f t="shared" si="41"/>
        <v>0</v>
      </c>
      <c r="I1264" s="14">
        <f>IF($F1264="","",MOD(ROW()-2,624)-INDEX(Parallel_Trends!$F$5:$F$14,MATCH($A1264,Parallel_Trends!$A$5:$A$14,0)))</f>
        <v>-315</v>
      </c>
    </row>
    <row r="1265" spans="1:9" x14ac:dyDescent="0.45">
      <c r="A1265" t="s">
        <v>16</v>
      </c>
      <c r="B1265" s="1">
        <f>Raw_Prices!O18</f>
        <v>44951</v>
      </c>
      <c r="C1265" s="12">
        <f>Raw_Prices!S18</f>
        <v>94.876099999999994</v>
      </c>
      <c r="D1265" s="13">
        <f t="shared" si="40"/>
        <v>-2.5383396115549406E-2</v>
      </c>
      <c r="E1265" s="14">
        <f>IF(_xlfn.XLOOKUP($A1265,Firm_Info!$A$2:$A$12,Firm_Info!$C$2:$C$12)="Treated",1,IF(_xlfn.XLOOKUP($A1265,Firm_Info!$A$2:$A$12,Firm_Info!$C$2:$C$12)="Control",0,""))</f>
        <v>1</v>
      </c>
      <c r="F1265" s="14">
        <f>IFERROR(_xlfn.XLOOKUP($A1265,Firm_Info!$A$2:$A$11,Firm_Info!$D$2:$D$11),"")</f>
        <v>2</v>
      </c>
      <c r="G1265" s="14">
        <f>IF($F1265="","",IF($B1265&gt;=SUMIFS(Firm_Info!$F$2:$F$11,Firm_Info!$D$2:$D$11,$F1265,Firm_Info!$C$2:$C$11,"Treated"),1,0))</f>
        <v>0</v>
      </c>
      <c r="H1265" s="14">
        <f t="shared" si="41"/>
        <v>0</v>
      </c>
      <c r="I1265" s="14">
        <f>IF($F1265="","",MOD(ROW()-2,624)-INDEX(Parallel_Trends!$F$5:$F$14,MATCH($A1265,Parallel_Trends!$A$5:$A$14,0)))</f>
        <v>-314</v>
      </c>
    </row>
    <row r="1266" spans="1:9" x14ac:dyDescent="0.45">
      <c r="A1266" t="s">
        <v>16</v>
      </c>
      <c r="B1266" s="1">
        <f>Raw_Prices!O19</f>
        <v>44952</v>
      </c>
      <c r="C1266" s="12">
        <f>Raw_Prices!S19</f>
        <v>97.167699999999996</v>
      </c>
      <c r="D1266" s="13">
        <f t="shared" si="40"/>
        <v>2.4153606651200921E-2</v>
      </c>
      <c r="E1266" s="14">
        <f>IF(_xlfn.XLOOKUP($A1266,Firm_Info!$A$2:$A$12,Firm_Info!$C$2:$C$12)="Treated",1,IF(_xlfn.XLOOKUP($A1266,Firm_Info!$A$2:$A$12,Firm_Info!$C$2:$C$12)="Control",0,""))</f>
        <v>1</v>
      </c>
      <c r="F1266" s="14">
        <f>IFERROR(_xlfn.XLOOKUP($A1266,Firm_Info!$A$2:$A$11,Firm_Info!$D$2:$D$11),"")</f>
        <v>2</v>
      </c>
      <c r="G1266" s="14">
        <f>IF($F1266="","",IF($B1266&gt;=SUMIFS(Firm_Info!$F$2:$F$11,Firm_Info!$D$2:$D$11,$F1266,Firm_Info!$C$2:$C$11,"Treated"),1,0))</f>
        <v>0</v>
      </c>
      <c r="H1266" s="14">
        <f t="shared" si="41"/>
        <v>0</v>
      </c>
      <c r="I1266" s="14">
        <f>IF($F1266="","",MOD(ROW()-2,624)-INDEX(Parallel_Trends!$F$5:$F$14,MATCH($A1266,Parallel_Trends!$A$5:$A$14,0)))</f>
        <v>-313</v>
      </c>
    </row>
    <row r="1267" spans="1:9" x14ac:dyDescent="0.45">
      <c r="A1267" t="s">
        <v>16</v>
      </c>
      <c r="B1267" s="1">
        <f>Raw_Prices!O20</f>
        <v>44953</v>
      </c>
      <c r="C1267" s="12">
        <f>Raw_Prices!S20</f>
        <v>99.011099999999999</v>
      </c>
      <c r="D1267" s="13">
        <f t="shared" si="40"/>
        <v>1.8971324833252146E-2</v>
      </c>
      <c r="E1267" s="14">
        <f>IF(_xlfn.XLOOKUP($A1267,Firm_Info!$A$2:$A$12,Firm_Info!$C$2:$C$12)="Treated",1,IF(_xlfn.XLOOKUP($A1267,Firm_Info!$A$2:$A$12,Firm_Info!$C$2:$C$12)="Control",0,""))</f>
        <v>1</v>
      </c>
      <c r="F1267" s="14">
        <f>IFERROR(_xlfn.XLOOKUP($A1267,Firm_Info!$A$2:$A$11,Firm_Info!$D$2:$D$11),"")</f>
        <v>2</v>
      </c>
      <c r="G1267" s="14">
        <f>IF($F1267="","",IF($B1267&gt;=SUMIFS(Firm_Info!$F$2:$F$11,Firm_Info!$D$2:$D$11,$F1267,Firm_Info!$C$2:$C$11,"Treated"),1,0))</f>
        <v>0</v>
      </c>
      <c r="H1267" s="14">
        <f t="shared" si="41"/>
        <v>0</v>
      </c>
      <c r="I1267" s="14">
        <f>IF($F1267="","",MOD(ROW()-2,624)-INDEX(Parallel_Trends!$F$5:$F$14,MATCH($A1267,Parallel_Trends!$A$5:$A$14,0)))</f>
        <v>-312</v>
      </c>
    </row>
    <row r="1268" spans="1:9" x14ac:dyDescent="0.45">
      <c r="A1268" t="s">
        <v>16</v>
      </c>
      <c r="B1268" s="1">
        <f>Raw_Prices!O21</f>
        <v>44956</v>
      </c>
      <c r="C1268" s="12">
        <f>Raw_Prices!S21</f>
        <v>96.5899</v>
      </c>
      <c r="D1268" s="13">
        <f t="shared" si="40"/>
        <v>-2.4453823864193036E-2</v>
      </c>
      <c r="E1268" s="14">
        <f>IF(_xlfn.XLOOKUP($A1268,Firm_Info!$A$2:$A$12,Firm_Info!$C$2:$C$12)="Treated",1,IF(_xlfn.XLOOKUP($A1268,Firm_Info!$A$2:$A$12,Firm_Info!$C$2:$C$12)="Control",0,""))</f>
        <v>1</v>
      </c>
      <c r="F1268" s="14">
        <f>IFERROR(_xlfn.XLOOKUP($A1268,Firm_Info!$A$2:$A$11,Firm_Info!$D$2:$D$11),"")</f>
        <v>2</v>
      </c>
      <c r="G1268" s="14">
        <f>IF($F1268="","",IF($B1268&gt;=SUMIFS(Firm_Info!$F$2:$F$11,Firm_Info!$D$2:$D$11,$F1268,Firm_Info!$C$2:$C$11,"Treated"),1,0))</f>
        <v>0</v>
      </c>
      <c r="H1268" s="14">
        <f t="shared" si="41"/>
        <v>0</v>
      </c>
      <c r="I1268" s="14">
        <f>IF($F1268="","",MOD(ROW()-2,624)-INDEX(Parallel_Trends!$F$5:$F$14,MATCH($A1268,Parallel_Trends!$A$5:$A$14,0)))</f>
        <v>-311</v>
      </c>
    </row>
    <row r="1269" spans="1:9" x14ac:dyDescent="0.45">
      <c r="A1269" t="s">
        <v>16</v>
      </c>
      <c r="B1269" s="1">
        <f>Raw_Prices!O22</f>
        <v>44957</v>
      </c>
      <c r="C1269" s="12">
        <f>Raw_Prices!S22</f>
        <v>98.483000000000004</v>
      </c>
      <c r="D1269" s="13">
        <f t="shared" si="40"/>
        <v>1.9599357696819197E-2</v>
      </c>
      <c r="E1269" s="14">
        <f>IF(_xlfn.XLOOKUP($A1269,Firm_Info!$A$2:$A$12,Firm_Info!$C$2:$C$12)="Treated",1,IF(_xlfn.XLOOKUP($A1269,Firm_Info!$A$2:$A$12,Firm_Info!$C$2:$C$12)="Control",0,""))</f>
        <v>1</v>
      </c>
      <c r="F1269" s="14">
        <f>IFERROR(_xlfn.XLOOKUP($A1269,Firm_Info!$A$2:$A$11,Firm_Info!$D$2:$D$11),"")</f>
        <v>2</v>
      </c>
      <c r="G1269" s="14">
        <f>IF($F1269="","",IF($B1269&gt;=SUMIFS(Firm_Info!$F$2:$F$11,Firm_Info!$D$2:$D$11,$F1269,Firm_Info!$C$2:$C$11,"Treated"),1,0))</f>
        <v>0</v>
      </c>
      <c r="H1269" s="14">
        <f t="shared" si="41"/>
        <v>0</v>
      </c>
      <c r="I1269" s="14">
        <f>IF($F1269="","",MOD(ROW()-2,624)-INDEX(Parallel_Trends!$F$5:$F$14,MATCH($A1269,Parallel_Trends!$A$5:$A$14,0)))</f>
        <v>-310</v>
      </c>
    </row>
    <row r="1270" spans="1:9" x14ac:dyDescent="0.45">
      <c r="A1270" t="s">
        <v>16</v>
      </c>
      <c r="B1270" s="1">
        <f>Raw_Prices!O23</f>
        <v>44958</v>
      </c>
      <c r="C1270" s="12">
        <f>Raw_Prices!S23</f>
        <v>100.06699999999999</v>
      </c>
      <c r="D1270" s="13">
        <f t="shared" si="40"/>
        <v>1.6083994191890882E-2</v>
      </c>
      <c r="E1270" s="14">
        <f>IF(_xlfn.XLOOKUP($A1270,Firm_Info!$A$2:$A$12,Firm_Info!$C$2:$C$12)="Treated",1,IF(_xlfn.XLOOKUP($A1270,Firm_Info!$A$2:$A$12,Firm_Info!$C$2:$C$12)="Control",0,""))</f>
        <v>1</v>
      </c>
      <c r="F1270" s="14">
        <f>IFERROR(_xlfn.XLOOKUP($A1270,Firm_Info!$A$2:$A$11,Firm_Info!$D$2:$D$11),"")</f>
        <v>2</v>
      </c>
      <c r="G1270" s="14">
        <f>IF($F1270="","",IF($B1270&gt;=SUMIFS(Firm_Info!$F$2:$F$11,Firm_Info!$D$2:$D$11,$F1270,Firm_Info!$C$2:$C$11,"Treated"),1,0))</f>
        <v>0</v>
      </c>
      <c r="H1270" s="14">
        <f t="shared" si="41"/>
        <v>0</v>
      </c>
      <c r="I1270" s="14">
        <f>IF($F1270="","",MOD(ROW()-2,624)-INDEX(Parallel_Trends!$F$5:$F$14,MATCH($A1270,Parallel_Trends!$A$5:$A$14,0)))</f>
        <v>-309</v>
      </c>
    </row>
    <row r="1271" spans="1:9" x14ac:dyDescent="0.45">
      <c r="A1271" t="s">
        <v>16</v>
      </c>
      <c r="B1271" s="1">
        <f>Raw_Prices!O24</f>
        <v>44959</v>
      </c>
      <c r="C1271" s="12">
        <f>Raw_Prices!S24</f>
        <v>107.35</v>
      </c>
      <c r="D1271" s="13">
        <f t="shared" si="40"/>
        <v>7.2781236571497043E-2</v>
      </c>
      <c r="E1271" s="14">
        <f>IF(_xlfn.XLOOKUP($A1271,Firm_Info!$A$2:$A$12,Firm_Info!$C$2:$C$12)="Treated",1,IF(_xlfn.XLOOKUP($A1271,Firm_Info!$A$2:$A$12,Firm_Info!$C$2:$C$12)="Control",0,""))</f>
        <v>1</v>
      </c>
      <c r="F1271" s="14">
        <f>IFERROR(_xlfn.XLOOKUP($A1271,Firm_Info!$A$2:$A$11,Firm_Info!$D$2:$D$11),"")</f>
        <v>2</v>
      </c>
      <c r="G1271" s="14">
        <f>IF($F1271="","",IF($B1271&gt;=SUMIFS(Firm_Info!$F$2:$F$11,Firm_Info!$D$2:$D$11,$F1271,Firm_Info!$C$2:$C$11,"Treated"),1,0))</f>
        <v>0</v>
      </c>
      <c r="H1271" s="14">
        <f t="shared" si="41"/>
        <v>0</v>
      </c>
      <c r="I1271" s="14">
        <f>IF($F1271="","",MOD(ROW()-2,624)-INDEX(Parallel_Trends!$F$5:$F$14,MATCH($A1271,Parallel_Trends!$A$5:$A$14,0)))</f>
        <v>-308</v>
      </c>
    </row>
    <row r="1272" spans="1:9" x14ac:dyDescent="0.45">
      <c r="A1272" t="s">
        <v>16</v>
      </c>
      <c r="B1272" s="1">
        <f>Raw_Prices!O25</f>
        <v>44960</v>
      </c>
      <c r="C1272" s="12">
        <f>Raw_Prices!S25</f>
        <v>104.401</v>
      </c>
      <c r="D1272" s="13">
        <f t="shared" si="40"/>
        <v>-2.747088961341404E-2</v>
      </c>
      <c r="E1272" s="14">
        <f>IF(_xlfn.XLOOKUP($A1272,Firm_Info!$A$2:$A$12,Firm_Info!$C$2:$C$12)="Treated",1,IF(_xlfn.XLOOKUP($A1272,Firm_Info!$A$2:$A$12,Firm_Info!$C$2:$C$12)="Control",0,""))</f>
        <v>1</v>
      </c>
      <c r="F1272" s="14">
        <f>IFERROR(_xlfn.XLOOKUP($A1272,Firm_Info!$A$2:$A$11,Firm_Info!$D$2:$D$11),"")</f>
        <v>2</v>
      </c>
      <c r="G1272" s="14">
        <f>IF($F1272="","",IF($B1272&gt;=SUMIFS(Firm_Info!$F$2:$F$11,Firm_Info!$D$2:$D$11,$F1272,Firm_Info!$C$2:$C$11,"Treated"),1,0))</f>
        <v>0</v>
      </c>
      <c r="H1272" s="14">
        <f t="shared" si="41"/>
        <v>0</v>
      </c>
      <c r="I1272" s="14">
        <f>IF($F1272="","",MOD(ROW()-2,624)-INDEX(Parallel_Trends!$F$5:$F$14,MATCH($A1272,Parallel_Trends!$A$5:$A$14,0)))</f>
        <v>-307</v>
      </c>
    </row>
    <row r="1273" spans="1:9" x14ac:dyDescent="0.45">
      <c r="A1273" t="s">
        <v>16</v>
      </c>
      <c r="B1273" s="1">
        <f>Raw_Prices!O26</f>
        <v>44963</v>
      </c>
      <c r="C1273" s="12">
        <f>Raw_Prices!S26</f>
        <v>102.52800000000001</v>
      </c>
      <c r="D1273" s="13">
        <f t="shared" si="40"/>
        <v>-1.7940441183513456E-2</v>
      </c>
      <c r="E1273" s="14">
        <f>IF(_xlfn.XLOOKUP($A1273,Firm_Info!$A$2:$A$12,Firm_Info!$C$2:$C$12)="Treated",1,IF(_xlfn.XLOOKUP($A1273,Firm_Info!$A$2:$A$12,Firm_Info!$C$2:$C$12)="Control",0,""))</f>
        <v>1</v>
      </c>
      <c r="F1273" s="14">
        <f>IFERROR(_xlfn.XLOOKUP($A1273,Firm_Info!$A$2:$A$11,Firm_Info!$D$2:$D$11),"")</f>
        <v>2</v>
      </c>
      <c r="G1273" s="14">
        <f>IF($F1273="","",IF($B1273&gt;=SUMIFS(Firm_Info!$F$2:$F$11,Firm_Info!$D$2:$D$11,$F1273,Firm_Info!$C$2:$C$11,"Treated"),1,0))</f>
        <v>0</v>
      </c>
      <c r="H1273" s="14">
        <f t="shared" si="41"/>
        <v>0</v>
      </c>
      <c r="I1273" s="14">
        <f>IF($F1273="","",MOD(ROW()-2,624)-INDEX(Parallel_Trends!$F$5:$F$14,MATCH($A1273,Parallel_Trends!$A$5:$A$14,0)))</f>
        <v>-306</v>
      </c>
    </row>
    <row r="1274" spans="1:9" x14ac:dyDescent="0.45">
      <c r="A1274" t="s">
        <v>16</v>
      </c>
      <c r="B1274" s="1">
        <f>Raw_Prices!O27</f>
        <v>44964</v>
      </c>
      <c r="C1274" s="12">
        <f>Raw_Prices!S27</f>
        <v>107.252</v>
      </c>
      <c r="D1274" s="13">
        <f t="shared" si="40"/>
        <v>4.6075218476903768E-2</v>
      </c>
      <c r="E1274" s="14">
        <f>IF(_xlfn.XLOOKUP($A1274,Firm_Info!$A$2:$A$12,Firm_Info!$C$2:$C$12)="Treated",1,IF(_xlfn.XLOOKUP($A1274,Firm_Info!$A$2:$A$12,Firm_Info!$C$2:$C$12)="Control",0,""))</f>
        <v>1</v>
      </c>
      <c r="F1274" s="14">
        <f>IFERROR(_xlfn.XLOOKUP($A1274,Firm_Info!$A$2:$A$11,Firm_Info!$D$2:$D$11),"")</f>
        <v>2</v>
      </c>
      <c r="G1274" s="14">
        <f>IF($F1274="","",IF($B1274&gt;=SUMIFS(Firm_Info!$F$2:$F$11,Firm_Info!$D$2:$D$11,$F1274,Firm_Info!$C$2:$C$11,"Treated"),1,0))</f>
        <v>0</v>
      </c>
      <c r="H1274" s="14">
        <f t="shared" si="41"/>
        <v>0</v>
      </c>
      <c r="I1274" s="14">
        <f>IF($F1274="","",MOD(ROW()-2,624)-INDEX(Parallel_Trends!$F$5:$F$14,MATCH($A1274,Parallel_Trends!$A$5:$A$14,0)))</f>
        <v>-305</v>
      </c>
    </row>
    <row r="1275" spans="1:9" x14ac:dyDescent="0.45">
      <c r="A1275" t="s">
        <v>16</v>
      </c>
      <c r="B1275" s="1">
        <f>Raw_Prices!O28</f>
        <v>44965</v>
      </c>
      <c r="C1275" s="12">
        <f>Raw_Prices!S28</f>
        <v>99.011099999999999</v>
      </c>
      <c r="D1275" s="13">
        <f t="shared" si="40"/>
        <v>-7.683679558423151E-2</v>
      </c>
      <c r="E1275" s="14">
        <f>IF(_xlfn.XLOOKUP($A1275,Firm_Info!$A$2:$A$12,Firm_Info!$C$2:$C$12)="Treated",1,IF(_xlfn.XLOOKUP($A1275,Firm_Info!$A$2:$A$12,Firm_Info!$C$2:$C$12)="Control",0,""))</f>
        <v>1</v>
      </c>
      <c r="F1275" s="14">
        <f>IFERROR(_xlfn.XLOOKUP($A1275,Firm_Info!$A$2:$A$11,Firm_Info!$D$2:$D$11),"")</f>
        <v>2</v>
      </c>
      <c r="G1275" s="14">
        <f>IF($F1275="","",IF($B1275&gt;=SUMIFS(Firm_Info!$F$2:$F$11,Firm_Info!$D$2:$D$11,$F1275,Firm_Info!$C$2:$C$11,"Treated"),1,0))</f>
        <v>0</v>
      </c>
      <c r="H1275" s="14">
        <f t="shared" si="41"/>
        <v>0</v>
      </c>
      <c r="I1275" s="14">
        <f>IF($F1275="","",MOD(ROW()-2,624)-INDEX(Parallel_Trends!$F$5:$F$14,MATCH($A1275,Parallel_Trends!$A$5:$A$14,0)))</f>
        <v>-304</v>
      </c>
    </row>
    <row r="1276" spans="1:9" x14ac:dyDescent="0.45">
      <c r="A1276" t="s">
        <v>16</v>
      </c>
      <c r="B1276" s="1">
        <f>Raw_Prices!O29</f>
        <v>44966</v>
      </c>
      <c r="C1276" s="12">
        <f>Raw_Prices!S29</f>
        <v>94.666799999999995</v>
      </c>
      <c r="D1276" s="13">
        <f t="shared" si="40"/>
        <v>-4.387689865075739E-2</v>
      </c>
      <c r="E1276" s="14">
        <f>IF(_xlfn.XLOOKUP($A1276,Firm_Info!$A$2:$A$12,Firm_Info!$C$2:$C$12)="Treated",1,IF(_xlfn.XLOOKUP($A1276,Firm_Info!$A$2:$A$12,Firm_Info!$C$2:$C$12)="Control",0,""))</f>
        <v>1</v>
      </c>
      <c r="F1276" s="14">
        <f>IFERROR(_xlfn.XLOOKUP($A1276,Firm_Info!$A$2:$A$11,Firm_Info!$D$2:$D$11),"")</f>
        <v>2</v>
      </c>
      <c r="G1276" s="14">
        <f>IF($F1276="","",IF($B1276&gt;=SUMIFS(Firm_Info!$F$2:$F$11,Firm_Info!$D$2:$D$11,$F1276,Firm_Info!$C$2:$C$11,"Treated"),1,0))</f>
        <v>0</v>
      </c>
      <c r="H1276" s="14">
        <f t="shared" si="41"/>
        <v>0</v>
      </c>
      <c r="I1276" s="14">
        <f>IF($F1276="","",MOD(ROW()-2,624)-INDEX(Parallel_Trends!$F$5:$F$14,MATCH($A1276,Parallel_Trends!$A$5:$A$14,0)))</f>
        <v>-303</v>
      </c>
    </row>
    <row r="1277" spans="1:9" x14ac:dyDescent="0.45">
      <c r="A1277" t="s">
        <v>16</v>
      </c>
      <c r="B1277" s="1">
        <f>Raw_Prices!O30</f>
        <v>44967</v>
      </c>
      <c r="C1277" s="12">
        <f>Raw_Prices!S30</f>
        <v>94.228399999999993</v>
      </c>
      <c r="D1277" s="13">
        <f t="shared" si="40"/>
        <v>-4.6309793929867338E-3</v>
      </c>
      <c r="E1277" s="14">
        <f>IF(_xlfn.XLOOKUP($A1277,Firm_Info!$A$2:$A$12,Firm_Info!$C$2:$C$12)="Treated",1,IF(_xlfn.XLOOKUP($A1277,Firm_Info!$A$2:$A$12,Firm_Info!$C$2:$C$12)="Control",0,""))</f>
        <v>1</v>
      </c>
      <c r="F1277" s="14">
        <f>IFERROR(_xlfn.XLOOKUP($A1277,Firm_Info!$A$2:$A$11,Firm_Info!$D$2:$D$11),"")</f>
        <v>2</v>
      </c>
      <c r="G1277" s="14">
        <f>IF($F1277="","",IF($B1277&gt;=SUMIFS(Firm_Info!$F$2:$F$11,Firm_Info!$D$2:$D$11,$F1277,Firm_Info!$C$2:$C$11,"Treated"),1,0))</f>
        <v>0</v>
      </c>
      <c r="H1277" s="14">
        <f t="shared" si="41"/>
        <v>0</v>
      </c>
      <c r="I1277" s="14">
        <f>IF($F1277="","",MOD(ROW()-2,624)-INDEX(Parallel_Trends!$F$5:$F$14,MATCH($A1277,Parallel_Trends!$A$5:$A$14,0)))</f>
        <v>-302</v>
      </c>
    </row>
    <row r="1278" spans="1:9" x14ac:dyDescent="0.45">
      <c r="A1278" t="s">
        <v>16</v>
      </c>
      <c r="B1278" s="1">
        <f>Raw_Prices!O31</f>
        <v>44970</v>
      </c>
      <c r="C1278" s="12">
        <f>Raw_Prices!S31</f>
        <v>94.268299999999996</v>
      </c>
      <c r="D1278" s="13">
        <f t="shared" si="40"/>
        <v>4.2343921790033434E-4</v>
      </c>
      <c r="E1278" s="14">
        <f>IF(_xlfn.XLOOKUP($A1278,Firm_Info!$A$2:$A$12,Firm_Info!$C$2:$C$12)="Treated",1,IF(_xlfn.XLOOKUP($A1278,Firm_Info!$A$2:$A$12,Firm_Info!$C$2:$C$12)="Control",0,""))</f>
        <v>1</v>
      </c>
      <c r="F1278" s="14">
        <f>IFERROR(_xlfn.XLOOKUP($A1278,Firm_Info!$A$2:$A$11,Firm_Info!$D$2:$D$11),"")</f>
        <v>2</v>
      </c>
      <c r="G1278" s="14">
        <f>IF($F1278="","",IF($B1278&gt;=SUMIFS(Firm_Info!$F$2:$F$11,Firm_Info!$D$2:$D$11,$F1278,Firm_Info!$C$2:$C$11,"Treated"),1,0))</f>
        <v>0</v>
      </c>
      <c r="H1278" s="14">
        <f t="shared" si="41"/>
        <v>0</v>
      </c>
      <c r="I1278" s="14">
        <f>IF($F1278="","",MOD(ROW()-2,624)-INDEX(Parallel_Trends!$F$5:$F$14,MATCH($A1278,Parallel_Trends!$A$5:$A$14,0)))</f>
        <v>-301</v>
      </c>
    </row>
    <row r="1279" spans="1:9" x14ac:dyDescent="0.45">
      <c r="A1279" t="s">
        <v>16</v>
      </c>
      <c r="B1279" s="1">
        <f>Raw_Prices!O32</f>
        <v>44971</v>
      </c>
      <c r="C1279" s="12">
        <f>Raw_Prices!S32</f>
        <v>94.338099999999997</v>
      </c>
      <c r="D1279" s="13">
        <f t="shared" si="40"/>
        <v>7.4043978728788318E-4</v>
      </c>
      <c r="E1279" s="14">
        <f>IF(_xlfn.XLOOKUP($A1279,Firm_Info!$A$2:$A$12,Firm_Info!$C$2:$C$12)="Treated",1,IF(_xlfn.XLOOKUP($A1279,Firm_Info!$A$2:$A$12,Firm_Info!$C$2:$C$12)="Control",0,""))</f>
        <v>1</v>
      </c>
      <c r="F1279" s="14">
        <f>IFERROR(_xlfn.XLOOKUP($A1279,Firm_Info!$A$2:$A$11,Firm_Info!$D$2:$D$11),"")</f>
        <v>2</v>
      </c>
      <c r="G1279" s="14">
        <f>IF($F1279="","",IF($B1279&gt;=SUMIFS(Firm_Info!$F$2:$F$11,Firm_Info!$D$2:$D$11,$F1279,Firm_Info!$C$2:$C$11,"Treated"),1,0))</f>
        <v>0</v>
      </c>
      <c r="H1279" s="14">
        <f t="shared" si="41"/>
        <v>0</v>
      </c>
      <c r="I1279" s="14">
        <f>IF($F1279="","",MOD(ROW()-2,624)-INDEX(Parallel_Trends!$F$5:$F$14,MATCH($A1279,Parallel_Trends!$A$5:$A$14,0)))</f>
        <v>-300</v>
      </c>
    </row>
    <row r="1280" spans="1:9" x14ac:dyDescent="0.45">
      <c r="A1280" t="s">
        <v>16</v>
      </c>
      <c r="B1280" s="1">
        <f>Raw_Prices!O33</f>
        <v>44972</v>
      </c>
      <c r="C1280" s="12">
        <f>Raw_Prices!S33</f>
        <v>96.5899</v>
      </c>
      <c r="D1280" s="13">
        <f t="shared" si="40"/>
        <v>2.3869465253169242E-2</v>
      </c>
      <c r="E1280" s="14">
        <f>IF(_xlfn.XLOOKUP($A1280,Firm_Info!$A$2:$A$12,Firm_Info!$C$2:$C$12)="Treated",1,IF(_xlfn.XLOOKUP($A1280,Firm_Info!$A$2:$A$12,Firm_Info!$C$2:$C$12)="Control",0,""))</f>
        <v>1</v>
      </c>
      <c r="F1280" s="14">
        <f>IFERROR(_xlfn.XLOOKUP($A1280,Firm_Info!$A$2:$A$11,Firm_Info!$D$2:$D$11),"")</f>
        <v>2</v>
      </c>
      <c r="G1280" s="14">
        <f>IF($F1280="","",IF($B1280&gt;=SUMIFS(Firm_Info!$F$2:$F$11,Firm_Info!$D$2:$D$11,$F1280,Firm_Info!$C$2:$C$11,"Treated"),1,0))</f>
        <v>0</v>
      </c>
      <c r="H1280" s="14">
        <f t="shared" si="41"/>
        <v>0</v>
      </c>
      <c r="I1280" s="14">
        <f>IF($F1280="","",MOD(ROW()-2,624)-INDEX(Parallel_Trends!$F$5:$F$14,MATCH($A1280,Parallel_Trends!$A$5:$A$14,0)))</f>
        <v>-299</v>
      </c>
    </row>
    <row r="1281" spans="1:9" x14ac:dyDescent="0.45">
      <c r="A1281" t="s">
        <v>16</v>
      </c>
      <c r="B1281" s="1">
        <f>Raw_Prices!O34</f>
        <v>44973</v>
      </c>
      <c r="C1281" s="12">
        <f>Raw_Prices!S34</f>
        <v>95.165000000000006</v>
      </c>
      <c r="D1281" s="13">
        <f t="shared" si="40"/>
        <v>-1.4752059997991451E-2</v>
      </c>
      <c r="E1281" s="14">
        <f>IF(_xlfn.XLOOKUP($A1281,Firm_Info!$A$2:$A$12,Firm_Info!$C$2:$C$12)="Treated",1,IF(_xlfn.XLOOKUP($A1281,Firm_Info!$A$2:$A$12,Firm_Info!$C$2:$C$12)="Control",0,""))</f>
        <v>1</v>
      </c>
      <c r="F1281" s="14">
        <f>IFERROR(_xlfn.XLOOKUP($A1281,Firm_Info!$A$2:$A$11,Firm_Info!$D$2:$D$11),"")</f>
        <v>2</v>
      </c>
      <c r="G1281" s="14">
        <f>IF($F1281="","",IF($B1281&gt;=SUMIFS(Firm_Info!$F$2:$F$11,Firm_Info!$D$2:$D$11,$F1281,Firm_Info!$C$2:$C$11,"Treated"),1,0))</f>
        <v>0</v>
      </c>
      <c r="H1281" s="14">
        <f t="shared" si="41"/>
        <v>0</v>
      </c>
      <c r="I1281" s="14">
        <f>IF($F1281="","",MOD(ROW()-2,624)-INDEX(Parallel_Trends!$F$5:$F$14,MATCH($A1281,Parallel_Trends!$A$5:$A$14,0)))</f>
        <v>-298</v>
      </c>
    </row>
    <row r="1282" spans="1:9" x14ac:dyDescent="0.45">
      <c r="A1282" t="s">
        <v>16</v>
      </c>
      <c r="B1282" s="1">
        <f>Raw_Prices!O35</f>
        <v>44974</v>
      </c>
      <c r="C1282" s="12">
        <f>Raw_Prices!S35</f>
        <v>94.009200000000007</v>
      </c>
      <c r="D1282" s="13">
        <f t="shared" si="40"/>
        <v>-1.2145221457468547E-2</v>
      </c>
      <c r="E1282" s="14">
        <f>IF(_xlfn.XLOOKUP($A1282,Firm_Info!$A$2:$A$12,Firm_Info!$C$2:$C$12)="Treated",1,IF(_xlfn.XLOOKUP($A1282,Firm_Info!$A$2:$A$12,Firm_Info!$C$2:$C$12)="Control",0,""))</f>
        <v>1</v>
      </c>
      <c r="F1282" s="14">
        <f>IFERROR(_xlfn.XLOOKUP($A1282,Firm_Info!$A$2:$A$11,Firm_Info!$D$2:$D$11),"")</f>
        <v>2</v>
      </c>
      <c r="G1282" s="14">
        <f>IF($F1282="","",IF($B1282&gt;=SUMIFS(Firm_Info!$F$2:$F$11,Firm_Info!$D$2:$D$11,$F1282,Firm_Info!$C$2:$C$11,"Treated"),1,0))</f>
        <v>0</v>
      </c>
      <c r="H1282" s="14">
        <f t="shared" si="41"/>
        <v>0</v>
      </c>
      <c r="I1282" s="14">
        <f>IF($F1282="","",MOD(ROW()-2,624)-INDEX(Parallel_Trends!$F$5:$F$14,MATCH($A1282,Parallel_Trends!$A$5:$A$14,0)))</f>
        <v>-297</v>
      </c>
    </row>
    <row r="1283" spans="1:9" x14ac:dyDescent="0.45">
      <c r="A1283" t="s">
        <v>16</v>
      </c>
      <c r="B1283" s="1">
        <f>Raw_Prices!O36</f>
        <v>44978</v>
      </c>
      <c r="C1283" s="12">
        <f>Raw_Prices!S36</f>
        <v>91.458500000000001</v>
      </c>
      <c r="D1283" s="13">
        <f t="shared" si="40"/>
        <v>-2.7132450866510949E-2</v>
      </c>
      <c r="E1283" s="14">
        <f>IF(_xlfn.XLOOKUP($A1283,Firm_Info!$A$2:$A$12,Firm_Info!$C$2:$C$12)="Treated",1,IF(_xlfn.XLOOKUP($A1283,Firm_Info!$A$2:$A$12,Firm_Info!$C$2:$C$12)="Control",0,""))</f>
        <v>1</v>
      </c>
      <c r="F1283" s="14">
        <f>IFERROR(_xlfn.XLOOKUP($A1283,Firm_Info!$A$2:$A$11,Firm_Info!$D$2:$D$11),"")</f>
        <v>2</v>
      </c>
      <c r="G1283" s="14">
        <f>IF($F1283="","",IF($B1283&gt;=SUMIFS(Firm_Info!$F$2:$F$11,Firm_Info!$D$2:$D$11,$F1283,Firm_Info!$C$2:$C$11,"Treated"),1,0))</f>
        <v>0</v>
      </c>
      <c r="H1283" s="14">
        <f t="shared" si="41"/>
        <v>0</v>
      </c>
      <c r="I1283" s="14">
        <f>IF($F1283="","",MOD(ROW()-2,624)-INDEX(Parallel_Trends!$F$5:$F$14,MATCH($A1283,Parallel_Trends!$A$5:$A$14,0)))</f>
        <v>-296</v>
      </c>
    </row>
    <row r="1284" spans="1:9" x14ac:dyDescent="0.45">
      <c r="A1284" t="s">
        <v>16</v>
      </c>
      <c r="B1284" s="1">
        <f>Raw_Prices!O37</f>
        <v>44979</v>
      </c>
      <c r="C1284" s="12">
        <f>Raw_Prices!S37</f>
        <v>91.318899999999999</v>
      </c>
      <c r="D1284" s="13">
        <f t="shared" si="40"/>
        <v>-1.526375350568876E-3</v>
      </c>
      <c r="E1284" s="14">
        <f>IF(_xlfn.XLOOKUP($A1284,Firm_Info!$A$2:$A$12,Firm_Info!$C$2:$C$12)="Treated",1,IF(_xlfn.XLOOKUP($A1284,Firm_Info!$A$2:$A$12,Firm_Info!$C$2:$C$12)="Control",0,""))</f>
        <v>1</v>
      </c>
      <c r="F1284" s="14">
        <f>IFERROR(_xlfn.XLOOKUP($A1284,Firm_Info!$A$2:$A$11,Firm_Info!$D$2:$D$11),"")</f>
        <v>2</v>
      </c>
      <c r="G1284" s="14">
        <f>IF($F1284="","",IF($B1284&gt;=SUMIFS(Firm_Info!$F$2:$F$11,Firm_Info!$D$2:$D$11,$F1284,Firm_Info!$C$2:$C$11,"Treated"),1,0))</f>
        <v>0</v>
      </c>
      <c r="H1284" s="14">
        <f t="shared" si="41"/>
        <v>0</v>
      </c>
      <c r="I1284" s="14">
        <f>IF($F1284="","",MOD(ROW()-2,624)-INDEX(Parallel_Trends!$F$5:$F$14,MATCH($A1284,Parallel_Trends!$A$5:$A$14,0)))</f>
        <v>-295</v>
      </c>
    </row>
    <row r="1285" spans="1:9" x14ac:dyDescent="0.45">
      <c r="A1285" t="s">
        <v>16</v>
      </c>
      <c r="B1285" s="1">
        <f>Raw_Prices!O38</f>
        <v>44980</v>
      </c>
      <c r="C1285" s="12">
        <f>Raw_Prices!S38</f>
        <v>90.561700000000002</v>
      </c>
      <c r="D1285" s="13">
        <f t="shared" si="40"/>
        <v>-8.2918212987672657E-3</v>
      </c>
      <c r="E1285" s="14">
        <f>IF(_xlfn.XLOOKUP($A1285,Firm_Info!$A$2:$A$12,Firm_Info!$C$2:$C$12)="Treated",1,IF(_xlfn.XLOOKUP($A1285,Firm_Info!$A$2:$A$12,Firm_Info!$C$2:$C$12)="Control",0,""))</f>
        <v>1</v>
      </c>
      <c r="F1285" s="14">
        <f>IFERROR(_xlfn.XLOOKUP($A1285,Firm_Info!$A$2:$A$11,Firm_Info!$D$2:$D$11),"")</f>
        <v>2</v>
      </c>
      <c r="G1285" s="14">
        <f>IF($F1285="","",IF($B1285&gt;=SUMIFS(Firm_Info!$F$2:$F$11,Firm_Info!$D$2:$D$11,$F1285,Firm_Info!$C$2:$C$11,"Treated"),1,0))</f>
        <v>0</v>
      </c>
      <c r="H1285" s="14">
        <f t="shared" si="41"/>
        <v>0</v>
      </c>
      <c r="I1285" s="14">
        <f>IF($F1285="","",MOD(ROW()-2,624)-INDEX(Parallel_Trends!$F$5:$F$14,MATCH($A1285,Parallel_Trends!$A$5:$A$14,0)))</f>
        <v>-294</v>
      </c>
    </row>
    <row r="1286" spans="1:9" x14ac:dyDescent="0.45">
      <c r="A1286" t="s">
        <v>16</v>
      </c>
      <c r="B1286" s="1">
        <f>Raw_Prices!O39</f>
        <v>44981</v>
      </c>
      <c r="C1286" s="12">
        <f>Raw_Prices!S39</f>
        <v>88.808000000000007</v>
      </c>
      <c r="D1286" s="13">
        <f t="shared" si="40"/>
        <v>-1.9364698321696627E-2</v>
      </c>
      <c r="E1286" s="14">
        <f>IF(_xlfn.XLOOKUP($A1286,Firm_Info!$A$2:$A$12,Firm_Info!$C$2:$C$12)="Treated",1,IF(_xlfn.XLOOKUP($A1286,Firm_Info!$A$2:$A$12,Firm_Info!$C$2:$C$12)="Control",0,""))</f>
        <v>1</v>
      </c>
      <c r="F1286" s="14">
        <f>IFERROR(_xlfn.XLOOKUP($A1286,Firm_Info!$A$2:$A$11,Firm_Info!$D$2:$D$11),"")</f>
        <v>2</v>
      </c>
      <c r="G1286" s="14">
        <f>IF($F1286="","",IF($B1286&gt;=SUMIFS(Firm_Info!$F$2:$F$11,Firm_Info!$D$2:$D$11,$F1286,Firm_Info!$C$2:$C$11,"Treated"),1,0))</f>
        <v>0</v>
      </c>
      <c r="H1286" s="14">
        <f t="shared" si="41"/>
        <v>0</v>
      </c>
      <c r="I1286" s="14">
        <f>IF($F1286="","",MOD(ROW()-2,624)-INDEX(Parallel_Trends!$F$5:$F$14,MATCH($A1286,Parallel_Trends!$A$5:$A$14,0)))</f>
        <v>-293</v>
      </c>
    </row>
    <row r="1287" spans="1:9" x14ac:dyDescent="0.45">
      <c r="A1287" t="s">
        <v>16</v>
      </c>
      <c r="B1287" s="1">
        <f>Raw_Prices!O40</f>
        <v>44984</v>
      </c>
      <c r="C1287" s="12">
        <f>Raw_Prices!S40</f>
        <v>89.545400000000001</v>
      </c>
      <c r="D1287" s="13">
        <f t="shared" si="40"/>
        <v>8.3033060084676258E-3</v>
      </c>
      <c r="E1287" s="14">
        <f>IF(_xlfn.XLOOKUP($A1287,Firm_Info!$A$2:$A$12,Firm_Info!$C$2:$C$12)="Treated",1,IF(_xlfn.XLOOKUP($A1287,Firm_Info!$A$2:$A$12,Firm_Info!$C$2:$C$12)="Control",0,""))</f>
        <v>1</v>
      </c>
      <c r="F1287" s="14">
        <f>IFERROR(_xlfn.XLOOKUP($A1287,Firm_Info!$A$2:$A$11,Firm_Info!$D$2:$D$11),"")</f>
        <v>2</v>
      </c>
      <c r="G1287" s="14">
        <f>IF($F1287="","",IF($B1287&gt;=SUMIFS(Firm_Info!$F$2:$F$11,Firm_Info!$D$2:$D$11,$F1287,Firm_Info!$C$2:$C$11,"Treated"),1,0))</f>
        <v>0</v>
      </c>
      <c r="H1287" s="14">
        <f t="shared" si="41"/>
        <v>0</v>
      </c>
      <c r="I1287" s="14">
        <f>IF($F1287="","",MOD(ROW()-2,624)-INDEX(Parallel_Trends!$F$5:$F$14,MATCH($A1287,Parallel_Trends!$A$5:$A$14,0)))</f>
        <v>-292</v>
      </c>
    </row>
    <row r="1288" spans="1:9" x14ac:dyDescent="0.45">
      <c r="A1288" t="s">
        <v>16</v>
      </c>
      <c r="B1288" s="1">
        <f>Raw_Prices!O41</f>
        <v>44985</v>
      </c>
      <c r="C1288" s="12">
        <f>Raw_Prices!S41</f>
        <v>89.734800000000007</v>
      </c>
      <c r="D1288" s="13">
        <f t="shared" si="40"/>
        <v>2.1151281919562503E-3</v>
      </c>
      <c r="E1288" s="14">
        <f>IF(_xlfn.XLOOKUP($A1288,Firm_Info!$A$2:$A$12,Firm_Info!$C$2:$C$12)="Treated",1,IF(_xlfn.XLOOKUP($A1288,Firm_Info!$A$2:$A$12,Firm_Info!$C$2:$C$12)="Control",0,""))</f>
        <v>1</v>
      </c>
      <c r="F1288" s="14">
        <f>IFERROR(_xlfn.XLOOKUP($A1288,Firm_Info!$A$2:$A$11,Firm_Info!$D$2:$D$11),"")</f>
        <v>2</v>
      </c>
      <c r="G1288" s="14">
        <f>IF($F1288="","",IF($B1288&gt;=SUMIFS(Firm_Info!$F$2:$F$11,Firm_Info!$D$2:$D$11,$F1288,Firm_Info!$C$2:$C$11,"Treated"),1,0))</f>
        <v>0</v>
      </c>
      <c r="H1288" s="14">
        <f t="shared" si="41"/>
        <v>0</v>
      </c>
      <c r="I1288" s="14">
        <f>IF($F1288="","",MOD(ROW()-2,624)-INDEX(Parallel_Trends!$F$5:$F$14,MATCH($A1288,Parallel_Trends!$A$5:$A$14,0)))</f>
        <v>-291</v>
      </c>
    </row>
    <row r="1289" spans="1:9" x14ac:dyDescent="0.45">
      <c r="A1289" t="s">
        <v>16</v>
      </c>
      <c r="B1289" s="1">
        <f>Raw_Prices!O42</f>
        <v>44986</v>
      </c>
      <c r="C1289" s="12">
        <f>Raw_Prices!S42</f>
        <v>90.033600000000007</v>
      </c>
      <c r="D1289" s="13">
        <f t="shared" si="40"/>
        <v>3.3298118455715731E-3</v>
      </c>
      <c r="E1289" s="14">
        <f>IF(_xlfn.XLOOKUP($A1289,Firm_Info!$A$2:$A$12,Firm_Info!$C$2:$C$12)="Treated",1,IF(_xlfn.XLOOKUP($A1289,Firm_Info!$A$2:$A$12,Firm_Info!$C$2:$C$12)="Control",0,""))</f>
        <v>1</v>
      </c>
      <c r="F1289" s="14">
        <f>IFERROR(_xlfn.XLOOKUP($A1289,Firm_Info!$A$2:$A$11,Firm_Info!$D$2:$D$11),"")</f>
        <v>2</v>
      </c>
      <c r="G1289" s="14">
        <f>IF($F1289="","",IF($B1289&gt;=SUMIFS(Firm_Info!$F$2:$F$11,Firm_Info!$D$2:$D$11,$F1289,Firm_Info!$C$2:$C$11,"Treated"),1,0))</f>
        <v>0</v>
      </c>
      <c r="H1289" s="14">
        <f t="shared" si="41"/>
        <v>0</v>
      </c>
      <c r="I1289" s="14">
        <f>IF($F1289="","",MOD(ROW()-2,624)-INDEX(Parallel_Trends!$F$5:$F$14,MATCH($A1289,Parallel_Trends!$A$5:$A$14,0)))</f>
        <v>-290</v>
      </c>
    </row>
    <row r="1290" spans="1:9" x14ac:dyDescent="0.45">
      <c r="A1290" t="s">
        <v>16</v>
      </c>
      <c r="B1290" s="1">
        <f>Raw_Prices!O43</f>
        <v>44987</v>
      </c>
      <c r="C1290" s="12">
        <f>Raw_Prices!S43</f>
        <v>91.667599999999993</v>
      </c>
      <c r="D1290" s="13">
        <f t="shared" si="40"/>
        <v>1.8148780011018051E-2</v>
      </c>
      <c r="E1290" s="14">
        <f>IF(_xlfn.XLOOKUP($A1290,Firm_Info!$A$2:$A$12,Firm_Info!$C$2:$C$12)="Treated",1,IF(_xlfn.XLOOKUP($A1290,Firm_Info!$A$2:$A$12,Firm_Info!$C$2:$C$12)="Control",0,""))</f>
        <v>1</v>
      </c>
      <c r="F1290" s="14">
        <f>IFERROR(_xlfn.XLOOKUP($A1290,Firm_Info!$A$2:$A$11,Firm_Info!$D$2:$D$11),"")</f>
        <v>2</v>
      </c>
      <c r="G1290" s="14">
        <f>IF($F1290="","",IF($B1290&gt;=SUMIFS(Firm_Info!$F$2:$F$11,Firm_Info!$D$2:$D$11,$F1290,Firm_Info!$C$2:$C$11,"Treated"),1,0))</f>
        <v>0</v>
      </c>
      <c r="H1290" s="14">
        <f t="shared" si="41"/>
        <v>0</v>
      </c>
      <c r="I1290" s="14">
        <f>IF($F1290="","",MOD(ROW()-2,624)-INDEX(Parallel_Trends!$F$5:$F$14,MATCH($A1290,Parallel_Trends!$A$5:$A$14,0)))</f>
        <v>-289</v>
      </c>
    </row>
    <row r="1291" spans="1:9" x14ac:dyDescent="0.45">
      <c r="A1291" t="s">
        <v>16</v>
      </c>
      <c r="B1291" s="1">
        <f>Raw_Prices!O44</f>
        <v>44988</v>
      </c>
      <c r="C1291" s="12">
        <f>Raw_Prices!S44</f>
        <v>93.311700000000002</v>
      </c>
      <c r="D1291" s="13">
        <f t="shared" si="40"/>
        <v>1.7935453748107344E-2</v>
      </c>
      <c r="E1291" s="14">
        <f>IF(_xlfn.XLOOKUP($A1291,Firm_Info!$A$2:$A$12,Firm_Info!$C$2:$C$12)="Treated",1,IF(_xlfn.XLOOKUP($A1291,Firm_Info!$A$2:$A$12,Firm_Info!$C$2:$C$12)="Control",0,""))</f>
        <v>1</v>
      </c>
      <c r="F1291" s="14">
        <f>IFERROR(_xlfn.XLOOKUP($A1291,Firm_Info!$A$2:$A$11,Firm_Info!$D$2:$D$11),"")</f>
        <v>2</v>
      </c>
      <c r="G1291" s="14">
        <f>IF($F1291="","",IF($B1291&gt;=SUMIFS(Firm_Info!$F$2:$F$11,Firm_Info!$D$2:$D$11,$F1291,Firm_Info!$C$2:$C$11,"Treated"),1,0))</f>
        <v>0</v>
      </c>
      <c r="H1291" s="14">
        <f t="shared" si="41"/>
        <v>0</v>
      </c>
      <c r="I1291" s="14">
        <f>IF($F1291="","",MOD(ROW()-2,624)-INDEX(Parallel_Trends!$F$5:$F$14,MATCH($A1291,Parallel_Trends!$A$5:$A$14,0)))</f>
        <v>-288</v>
      </c>
    </row>
    <row r="1292" spans="1:9" x14ac:dyDescent="0.45">
      <c r="A1292" t="s">
        <v>16</v>
      </c>
      <c r="B1292" s="1">
        <f>Raw_Prices!O45</f>
        <v>44991</v>
      </c>
      <c r="C1292" s="12">
        <f>Raw_Prices!S45</f>
        <v>94.7864</v>
      </c>
      <c r="D1292" s="13">
        <f t="shared" si="40"/>
        <v>1.5804020288988418E-2</v>
      </c>
      <c r="E1292" s="14">
        <f>IF(_xlfn.XLOOKUP($A1292,Firm_Info!$A$2:$A$12,Firm_Info!$C$2:$C$12)="Treated",1,IF(_xlfn.XLOOKUP($A1292,Firm_Info!$A$2:$A$12,Firm_Info!$C$2:$C$12)="Control",0,""))</f>
        <v>1</v>
      </c>
      <c r="F1292" s="14">
        <f>IFERROR(_xlfn.XLOOKUP($A1292,Firm_Info!$A$2:$A$11,Firm_Info!$D$2:$D$11),"")</f>
        <v>2</v>
      </c>
      <c r="G1292" s="14">
        <f>IF($F1292="","",IF($B1292&gt;=SUMIFS(Firm_Info!$F$2:$F$11,Firm_Info!$D$2:$D$11,$F1292,Firm_Info!$C$2:$C$11,"Treated"),1,0))</f>
        <v>0</v>
      </c>
      <c r="H1292" s="14">
        <f t="shared" si="41"/>
        <v>0</v>
      </c>
      <c r="I1292" s="14">
        <f>IF($F1292="","",MOD(ROW()-2,624)-INDEX(Parallel_Trends!$F$5:$F$14,MATCH($A1292,Parallel_Trends!$A$5:$A$14,0)))</f>
        <v>-287</v>
      </c>
    </row>
    <row r="1293" spans="1:9" x14ac:dyDescent="0.45">
      <c r="A1293" t="s">
        <v>16</v>
      </c>
      <c r="B1293" s="1">
        <f>Raw_Prices!O46</f>
        <v>44992</v>
      </c>
      <c r="C1293" s="12">
        <f>Raw_Prices!S46</f>
        <v>93.521000000000001</v>
      </c>
      <c r="D1293" s="13">
        <f t="shared" si="40"/>
        <v>-1.3350016458057223E-2</v>
      </c>
      <c r="E1293" s="14">
        <f>IF(_xlfn.XLOOKUP($A1293,Firm_Info!$A$2:$A$12,Firm_Info!$C$2:$C$12)="Treated",1,IF(_xlfn.XLOOKUP($A1293,Firm_Info!$A$2:$A$12,Firm_Info!$C$2:$C$12)="Control",0,""))</f>
        <v>1</v>
      </c>
      <c r="F1293" s="14">
        <f>IFERROR(_xlfn.XLOOKUP($A1293,Firm_Info!$A$2:$A$11,Firm_Info!$D$2:$D$11),"")</f>
        <v>2</v>
      </c>
      <c r="G1293" s="14">
        <f>IF($F1293="","",IF($B1293&gt;=SUMIFS(Firm_Info!$F$2:$F$11,Firm_Info!$D$2:$D$11,$F1293,Firm_Info!$C$2:$C$11,"Treated"),1,0))</f>
        <v>0</v>
      </c>
      <c r="H1293" s="14">
        <f t="shared" si="41"/>
        <v>0</v>
      </c>
      <c r="I1293" s="14">
        <f>IF($F1293="","",MOD(ROW()-2,624)-INDEX(Parallel_Trends!$F$5:$F$14,MATCH($A1293,Parallel_Trends!$A$5:$A$14,0)))</f>
        <v>-286</v>
      </c>
    </row>
    <row r="1294" spans="1:9" x14ac:dyDescent="0.45">
      <c r="A1294" t="s">
        <v>16</v>
      </c>
      <c r="B1294" s="1">
        <f>Raw_Prices!O47</f>
        <v>44993</v>
      </c>
      <c r="C1294" s="12">
        <f>Raw_Prices!S47</f>
        <v>93.909599999999998</v>
      </c>
      <c r="D1294" s="13">
        <f t="shared" si="40"/>
        <v>4.1552164754439236E-3</v>
      </c>
      <c r="E1294" s="14">
        <f>IF(_xlfn.XLOOKUP($A1294,Firm_Info!$A$2:$A$12,Firm_Info!$C$2:$C$12)="Treated",1,IF(_xlfn.XLOOKUP($A1294,Firm_Info!$A$2:$A$12,Firm_Info!$C$2:$C$12)="Control",0,""))</f>
        <v>1</v>
      </c>
      <c r="F1294" s="14">
        <f>IFERROR(_xlfn.XLOOKUP($A1294,Firm_Info!$A$2:$A$11,Firm_Info!$D$2:$D$11),"")</f>
        <v>2</v>
      </c>
      <c r="G1294" s="14">
        <f>IF($F1294="","",IF($B1294&gt;=SUMIFS(Firm_Info!$F$2:$F$11,Firm_Info!$D$2:$D$11,$F1294,Firm_Info!$C$2:$C$11,"Treated"),1,0))</f>
        <v>0</v>
      </c>
      <c r="H1294" s="14">
        <f t="shared" si="41"/>
        <v>0</v>
      </c>
      <c r="I1294" s="14">
        <f>IF($F1294="","",MOD(ROW()-2,624)-INDEX(Parallel_Trends!$F$5:$F$14,MATCH($A1294,Parallel_Trends!$A$5:$A$14,0)))</f>
        <v>-285</v>
      </c>
    </row>
    <row r="1295" spans="1:9" x14ac:dyDescent="0.45">
      <c r="A1295" t="s">
        <v>16</v>
      </c>
      <c r="B1295" s="1">
        <f>Raw_Prices!O48</f>
        <v>44994</v>
      </c>
      <c r="C1295" s="12">
        <f>Raw_Prices!S48</f>
        <v>91.986599999999996</v>
      </c>
      <c r="D1295" s="13">
        <f t="shared" si="40"/>
        <v>-2.0477139717345216E-2</v>
      </c>
      <c r="E1295" s="14">
        <f>IF(_xlfn.XLOOKUP($A1295,Firm_Info!$A$2:$A$12,Firm_Info!$C$2:$C$12)="Treated",1,IF(_xlfn.XLOOKUP($A1295,Firm_Info!$A$2:$A$12,Firm_Info!$C$2:$C$12)="Control",0,""))</f>
        <v>1</v>
      </c>
      <c r="F1295" s="14">
        <f>IFERROR(_xlfn.XLOOKUP($A1295,Firm_Info!$A$2:$A$11,Firm_Info!$D$2:$D$11),"")</f>
        <v>2</v>
      </c>
      <c r="G1295" s="14">
        <f>IF($F1295="","",IF($B1295&gt;=SUMIFS(Firm_Info!$F$2:$F$11,Firm_Info!$D$2:$D$11,$F1295,Firm_Info!$C$2:$C$11,"Treated"),1,0))</f>
        <v>0</v>
      </c>
      <c r="H1295" s="14">
        <f t="shared" si="41"/>
        <v>0</v>
      </c>
      <c r="I1295" s="14">
        <f>IF($F1295="","",MOD(ROW()-2,624)-INDEX(Parallel_Trends!$F$5:$F$14,MATCH($A1295,Parallel_Trends!$A$5:$A$14,0)))</f>
        <v>-284</v>
      </c>
    </row>
    <row r="1296" spans="1:9" x14ac:dyDescent="0.45">
      <c r="A1296" t="s">
        <v>16</v>
      </c>
      <c r="B1296" s="1">
        <f>Raw_Prices!O49</f>
        <v>44995</v>
      </c>
      <c r="C1296" s="12">
        <f>Raw_Prices!S49</f>
        <v>90.302599999999998</v>
      </c>
      <c r="D1296" s="13">
        <f t="shared" si="40"/>
        <v>-1.8307014282515022E-2</v>
      </c>
      <c r="E1296" s="14">
        <f>IF(_xlfn.XLOOKUP($A1296,Firm_Info!$A$2:$A$12,Firm_Info!$C$2:$C$12)="Treated",1,IF(_xlfn.XLOOKUP($A1296,Firm_Info!$A$2:$A$12,Firm_Info!$C$2:$C$12)="Control",0,""))</f>
        <v>1</v>
      </c>
      <c r="F1296" s="14">
        <f>IFERROR(_xlfn.XLOOKUP($A1296,Firm_Info!$A$2:$A$11,Firm_Info!$D$2:$D$11),"")</f>
        <v>2</v>
      </c>
      <c r="G1296" s="14">
        <f>IF($F1296="","",IF($B1296&gt;=SUMIFS(Firm_Info!$F$2:$F$11,Firm_Info!$D$2:$D$11,$F1296,Firm_Info!$C$2:$C$11,"Treated"),1,0))</f>
        <v>0</v>
      </c>
      <c r="H1296" s="14">
        <f t="shared" si="41"/>
        <v>0</v>
      </c>
      <c r="I1296" s="14">
        <f>IF($F1296="","",MOD(ROW()-2,624)-INDEX(Parallel_Trends!$F$5:$F$14,MATCH($A1296,Parallel_Trends!$A$5:$A$14,0)))</f>
        <v>-283</v>
      </c>
    </row>
    <row r="1297" spans="1:9" x14ac:dyDescent="0.45">
      <c r="A1297" t="s">
        <v>16</v>
      </c>
      <c r="B1297" s="1">
        <f>Raw_Prices!O50</f>
        <v>44998</v>
      </c>
      <c r="C1297" s="12">
        <f>Raw_Prices!S50</f>
        <v>90.781000000000006</v>
      </c>
      <c r="D1297" s="13">
        <f t="shared" si="40"/>
        <v>5.2977433650858163E-3</v>
      </c>
      <c r="E1297" s="14">
        <f>IF(_xlfn.XLOOKUP($A1297,Firm_Info!$A$2:$A$12,Firm_Info!$C$2:$C$12)="Treated",1,IF(_xlfn.XLOOKUP($A1297,Firm_Info!$A$2:$A$12,Firm_Info!$C$2:$C$12)="Control",0,""))</f>
        <v>1</v>
      </c>
      <c r="F1297" s="14">
        <f>IFERROR(_xlfn.XLOOKUP($A1297,Firm_Info!$A$2:$A$11,Firm_Info!$D$2:$D$11),"")</f>
        <v>2</v>
      </c>
      <c r="G1297" s="14">
        <f>IF($F1297="","",IF($B1297&gt;=SUMIFS(Firm_Info!$F$2:$F$11,Firm_Info!$D$2:$D$11,$F1297,Firm_Info!$C$2:$C$11,"Treated"),1,0))</f>
        <v>0</v>
      </c>
      <c r="H1297" s="14">
        <f t="shared" si="41"/>
        <v>0</v>
      </c>
      <c r="I1297" s="14">
        <f>IF($F1297="","",MOD(ROW()-2,624)-INDEX(Parallel_Trends!$F$5:$F$14,MATCH($A1297,Parallel_Trends!$A$5:$A$14,0)))</f>
        <v>-282</v>
      </c>
    </row>
    <row r="1298" spans="1:9" x14ac:dyDescent="0.45">
      <c r="A1298" t="s">
        <v>16</v>
      </c>
      <c r="B1298" s="1">
        <f>Raw_Prices!O51</f>
        <v>44999</v>
      </c>
      <c r="C1298" s="12">
        <f>Raw_Prices!S51</f>
        <v>93.630600000000001</v>
      </c>
      <c r="D1298" s="13">
        <f t="shared" si="40"/>
        <v>3.1389828268029607E-2</v>
      </c>
      <c r="E1298" s="14">
        <f>IF(_xlfn.XLOOKUP($A1298,Firm_Info!$A$2:$A$12,Firm_Info!$C$2:$C$12)="Treated",1,IF(_xlfn.XLOOKUP($A1298,Firm_Info!$A$2:$A$12,Firm_Info!$C$2:$C$12)="Control",0,""))</f>
        <v>1</v>
      </c>
      <c r="F1298" s="14">
        <f>IFERROR(_xlfn.XLOOKUP($A1298,Firm_Info!$A$2:$A$11,Firm_Info!$D$2:$D$11),"")</f>
        <v>2</v>
      </c>
      <c r="G1298" s="14">
        <f>IF($F1298="","",IF($B1298&gt;=SUMIFS(Firm_Info!$F$2:$F$11,Firm_Info!$D$2:$D$11,$F1298,Firm_Info!$C$2:$C$11,"Treated"),1,0))</f>
        <v>0</v>
      </c>
      <c r="H1298" s="14">
        <f t="shared" si="41"/>
        <v>0</v>
      </c>
      <c r="I1298" s="14">
        <f>IF($F1298="","",MOD(ROW()-2,624)-INDEX(Parallel_Trends!$F$5:$F$14,MATCH($A1298,Parallel_Trends!$A$5:$A$14,0)))</f>
        <v>-281</v>
      </c>
    </row>
    <row r="1299" spans="1:9" x14ac:dyDescent="0.45">
      <c r="A1299" t="s">
        <v>16</v>
      </c>
      <c r="B1299" s="1">
        <f>Raw_Prices!O52</f>
        <v>45000</v>
      </c>
      <c r="C1299" s="12">
        <f>Raw_Prices!S52</f>
        <v>95.762799999999999</v>
      </c>
      <c r="D1299" s="13">
        <f t="shared" si="40"/>
        <v>2.2772469684056329E-2</v>
      </c>
      <c r="E1299" s="14">
        <f>IF(_xlfn.XLOOKUP($A1299,Firm_Info!$A$2:$A$12,Firm_Info!$C$2:$C$12)="Treated",1,IF(_xlfn.XLOOKUP($A1299,Firm_Info!$A$2:$A$12,Firm_Info!$C$2:$C$12)="Control",0,""))</f>
        <v>1</v>
      </c>
      <c r="F1299" s="14">
        <f>IFERROR(_xlfn.XLOOKUP($A1299,Firm_Info!$A$2:$A$11,Firm_Info!$D$2:$D$11),"")</f>
        <v>2</v>
      </c>
      <c r="G1299" s="14">
        <f>IF($F1299="","",IF($B1299&gt;=SUMIFS(Firm_Info!$F$2:$F$11,Firm_Info!$D$2:$D$11,$F1299,Firm_Info!$C$2:$C$11,"Treated"),1,0))</f>
        <v>0</v>
      </c>
      <c r="H1299" s="14">
        <f t="shared" si="41"/>
        <v>0</v>
      </c>
      <c r="I1299" s="14">
        <f>IF($F1299="","",MOD(ROW()-2,624)-INDEX(Parallel_Trends!$F$5:$F$14,MATCH($A1299,Parallel_Trends!$A$5:$A$14,0)))</f>
        <v>-280</v>
      </c>
    </row>
    <row r="1300" spans="1:9" x14ac:dyDescent="0.45">
      <c r="A1300" t="s">
        <v>16</v>
      </c>
      <c r="B1300" s="1">
        <f>Raw_Prices!O53</f>
        <v>45001</v>
      </c>
      <c r="C1300" s="12">
        <f>Raw_Prices!S53</f>
        <v>99.957400000000007</v>
      </c>
      <c r="D1300" s="13">
        <f t="shared" si="40"/>
        <v>4.3801977385790725E-2</v>
      </c>
      <c r="E1300" s="14">
        <f>IF(_xlfn.XLOOKUP($A1300,Firm_Info!$A$2:$A$12,Firm_Info!$C$2:$C$12)="Treated",1,IF(_xlfn.XLOOKUP($A1300,Firm_Info!$A$2:$A$12,Firm_Info!$C$2:$C$12)="Control",0,""))</f>
        <v>1</v>
      </c>
      <c r="F1300" s="14">
        <f>IFERROR(_xlfn.XLOOKUP($A1300,Firm_Info!$A$2:$A$11,Firm_Info!$D$2:$D$11),"")</f>
        <v>2</v>
      </c>
      <c r="G1300" s="14">
        <f>IF($F1300="","",IF($B1300&gt;=SUMIFS(Firm_Info!$F$2:$F$11,Firm_Info!$D$2:$D$11,$F1300,Firm_Info!$C$2:$C$11,"Treated"),1,0))</f>
        <v>0</v>
      </c>
      <c r="H1300" s="14">
        <f t="shared" si="41"/>
        <v>0</v>
      </c>
      <c r="I1300" s="14">
        <f>IF($F1300="","",MOD(ROW()-2,624)-INDEX(Parallel_Trends!$F$5:$F$14,MATCH($A1300,Parallel_Trends!$A$5:$A$14,0)))</f>
        <v>-279</v>
      </c>
    </row>
    <row r="1301" spans="1:9" x14ac:dyDescent="0.45">
      <c r="A1301" t="s">
        <v>16</v>
      </c>
      <c r="B1301" s="1">
        <f>Raw_Prices!O54</f>
        <v>45002</v>
      </c>
      <c r="C1301" s="12">
        <f>Raw_Prices!S54</f>
        <v>101.253</v>
      </c>
      <c r="D1301" s="13">
        <f t="shared" si="40"/>
        <v>1.2961521608205073E-2</v>
      </c>
      <c r="E1301" s="14">
        <f>IF(_xlfn.XLOOKUP($A1301,Firm_Info!$A$2:$A$12,Firm_Info!$C$2:$C$12)="Treated",1,IF(_xlfn.XLOOKUP($A1301,Firm_Info!$A$2:$A$12,Firm_Info!$C$2:$C$12)="Control",0,""))</f>
        <v>1</v>
      </c>
      <c r="F1301" s="14">
        <f>IFERROR(_xlfn.XLOOKUP($A1301,Firm_Info!$A$2:$A$11,Firm_Info!$D$2:$D$11),"")</f>
        <v>2</v>
      </c>
      <c r="G1301" s="14">
        <f>IF($F1301="","",IF($B1301&gt;=SUMIFS(Firm_Info!$F$2:$F$11,Firm_Info!$D$2:$D$11,$F1301,Firm_Info!$C$2:$C$11,"Treated"),1,0))</f>
        <v>0</v>
      </c>
      <c r="H1301" s="14">
        <f t="shared" si="41"/>
        <v>0</v>
      </c>
      <c r="I1301" s="14">
        <f>IF($F1301="","",MOD(ROW()-2,624)-INDEX(Parallel_Trends!$F$5:$F$14,MATCH($A1301,Parallel_Trends!$A$5:$A$14,0)))</f>
        <v>-278</v>
      </c>
    </row>
    <row r="1302" spans="1:9" x14ac:dyDescent="0.45">
      <c r="A1302" t="s">
        <v>16</v>
      </c>
      <c r="B1302" s="1">
        <f>Raw_Prices!O55</f>
        <v>45005</v>
      </c>
      <c r="C1302" s="12">
        <f>Raw_Prices!S55</f>
        <v>100.854</v>
      </c>
      <c r="D1302" s="13">
        <f t="shared" si="40"/>
        <v>-3.9406239815116262E-3</v>
      </c>
      <c r="E1302" s="14">
        <f>IF(_xlfn.XLOOKUP($A1302,Firm_Info!$A$2:$A$12,Firm_Info!$C$2:$C$12)="Treated",1,IF(_xlfn.XLOOKUP($A1302,Firm_Info!$A$2:$A$12,Firm_Info!$C$2:$C$12)="Control",0,""))</f>
        <v>1</v>
      </c>
      <c r="F1302" s="14">
        <f>IFERROR(_xlfn.XLOOKUP($A1302,Firm_Info!$A$2:$A$11,Firm_Info!$D$2:$D$11),"")</f>
        <v>2</v>
      </c>
      <c r="G1302" s="14">
        <f>IF($F1302="","",IF($B1302&gt;=SUMIFS(Firm_Info!$F$2:$F$11,Firm_Info!$D$2:$D$11,$F1302,Firm_Info!$C$2:$C$11,"Treated"),1,0))</f>
        <v>0</v>
      </c>
      <c r="H1302" s="14">
        <f t="shared" si="41"/>
        <v>0</v>
      </c>
      <c r="I1302" s="14">
        <f>IF($F1302="","",MOD(ROW()-2,624)-INDEX(Parallel_Trends!$F$5:$F$14,MATCH($A1302,Parallel_Trends!$A$5:$A$14,0)))</f>
        <v>-277</v>
      </c>
    </row>
    <row r="1303" spans="1:9" x14ac:dyDescent="0.45">
      <c r="A1303" t="s">
        <v>16</v>
      </c>
      <c r="B1303" s="1">
        <f>Raw_Prices!O56</f>
        <v>45006</v>
      </c>
      <c r="C1303" s="12">
        <f>Raw_Prices!S56</f>
        <v>104.541</v>
      </c>
      <c r="D1303" s="13">
        <f t="shared" si="40"/>
        <v>3.6557796418585253E-2</v>
      </c>
      <c r="E1303" s="14">
        <f>IF(_xlfn.XLOOKUP($A1303,Firm_Info!$A$2:$A$12,Firm_Info!$C$2:$C$12)="Treated",1,IF(_xlfn.XLOOKUP($A1303,Firm_Info!$A$2:$A$12,Firm_Info!$C$2:$C$12)="Control",0,""))</f>
        <v>1</v>
      </c>
      <c r="F1303" s="14">
        <f>IFERROR(_xlfn.XLOOKUP($A1303,Firm_Info!$A$2:$A$11,Firm_Info!$D$2:$D$11),"")</f>
        <v>2</v>
      </c>
      <c r="G1303" s="14">
        <f>IF($F1303="","",IF($B1303&gt;=SUMIFS(Firm_Info!$F$2:$F$11,Firm_Info!$D$2:$D$11,$F1303,Firm_Info!$C$2:$C$11,"Treated"),1,0))</f>
        <v>0</v>
      </c>
      <c r="H1303" s="14">
        <f t="shared" si="41"/>
        <v>0</v>
      </c>
      <c r="I1303" s="14">
        <f>IF($F1303="","",MOD(ROW()-2,624)-INDEX(Parallel_Trends!$F$5:$F$14,MATCH($A1303,Parallel_Trends!$A$5:$A$14,0)))</f>
        <v>-276</v>
      </c>
    </row>
    <row r="1304" spans="1:9" x14ac:dyDescent="0.45">
      <c r="A1304" t="s">
        <v>16</v>
      </c>
      <c r="B1304" s="1">
        <f>Raw_Prices!O57</f>
        <v>45007</v>
      </c>
      <c r="C1304" s="12">
        <f>Raw_Prices!S57</f>
        <v>102.996</v>
      </c>
      <c r="D1304" s="13">
        <f t="shared" si="40"/>
        <v>-1.4778890578815984E-2</v>
      </c>
      <c r="E1304" s="14">
        <f>IF(_xlfn.XLOOKUP($A1304,Firm_Info!$A$2:$A$12,Firm_Info!$C$2:$C$12)="Treated",1,IF(_xlfn.XLOOKUP($A1304,Firm_Info!$A$2:$A$12,Firm_Info!$C$2:$C$12)="Control",0,""))</f>
        <v>1</v>
      </c>
      <c r="F1304" s="14">
        <f>IFERROR(_xlfn.XLOOKUP($A1304,Firm_Info!$A$2:$A$11,Firm_Info!$D$2:$D$11),"")</f>
        <v>2</v>
      </c>
      <c r="G1304" s="14">
        <f>IF($F1304="","",IF($B1304&gt;=SUMIFS(Firm_Info!$F$2:$F$11,Firm_Info!$D$2:$D$11,$F1304,Firm_Info!$C$2:$C$11,"Treated"),1,0))</f>
        <v>0</v>
      </c>
      <c r="H1304" s="14">
        <f t="shared" si="41"/>
        <v>0</v>
      </c>
      <c r="I1304" s="14">
        <f>IF($F1304="","",MOD(ROW()-2,624)-INDEX(Parallel_Trends!$F$5:$F$14,MATCH($A1304,Parallel_Trends!$A$5:$A$14,0)))</f>
        <v>-275</v>
      </c>
    </row>
    <row r="1305" spans="1:9" x14ac:dyDescent="0.45">
      <c r="A1305" t="s">
        <v>16</v>
      </c>
      <c r="B1305" s="1">
        <f>Raw_Prices!O58</f>
        <v>45008</v>
      </c>
      <c r="C1305" s="12">
        <f>Raw_Prices!S58</f>
        <v>105.218</v>
      </c>
      <c r="D1305" s="13">
        <f t="shared" si="40"/>
        <v>2.1573653345761112E-2</v>
      </c>
      <c r="E1305" s="14">
        <f>IF(_xlfn.XLOOKUP($A1305,Firm_Info!$A$2:$A$12,Firm_Info!$C$2:$C$12)="Treated",1,IF(_xlfn.XLOOKUP($A1305,Firm_Info!$A$2:$A$12,Firm_Info!$C$2:$C$12)="Control",0,""))</f>
        <v>1</v>
      </c>
      <c r="F1305" s="14">
        <f>IFERROR(_xlfn.XLOOKUP($A1305,Firm_Info!$A$2:$A$11,Firm_Info!$D$2:$D$11),"")</f>
        <v>2</v>
      </c>
      <c r="G1305" s="14">
        <f>IF($F1305="","",IF($B1305&gt;=SUMIFS(Firm_Info!$F$2:$F$11,Firm_Info!$D$2:$D$11,$F1305,Firm_Info!$C$2:$C$11,"Treated"),1,0))</f>
        <v>0</v>
      </c>
      <c r="H1305" s="14">
        <f t="shared" si="41"/>
        <v>0</v>
      </c>
      <c r="I1305" s="14">
        <f>IF($F1305="","",MOD(ROW()-2,624)-INDEX(Parallel_Trends!$F$5:$F$14,MATCH($A1305,Parallel_Trends!$A$5:$A$14,0)))</f>
        <v>-274</v>
      </c>
    </row>
    <row r="1306" spans="1:9" x14ac:dyDescent="0.45">
      <c r="A1306" t="s">
        <v>16</v>
      </c>
      <c r="B1306" s="1">
        <f>Raw_Prices!O59</f>
        <v>45009</v>
      </c>
      <c r="C1306" s="12">
        <f>Raw_Prices!S59</f>
        <v>105.059</v>
      </c>
      <c r="D1306" s="13">
        <f t="shared" si="40"/>
        <v>-1.5111482826133393E-3</v>
      </c>
      <c r="E1306" s="14">
        <f>IF(_xlfn.XLOOKUP($A1306,Firm_Info!$A$2:$A$12,Firm_Info!$C$2:$C$12)="Treated",1,IF(_xlfn.XLOOKUP($A1306,Firm_Info!$A$2:$A$12,Firm_Info!$C$2:$C$12)="Control",0,""))</f>
        <v>1</v>
      </c>
      <c r="F1306" s="14">
        <f>IFERROR(_xlfn.XLOOKUP($A1306,Firm_Info!$A$2:$A$11,Firm_Info!$D$2:$D$11),"")</f>
        <v>2</v>
      </c>
      <c r="G1306" s="14">
        <f>IF($F1306="","",IF($B1306&gt;=SUMIFS(Firm_Info!$F$2:$F$11,Firm_Info!$D$2:$D$11,$F1306,Firm_Info!$C$2:$C$11,"Treated"),1,0))</f>
        <v>0</v>
      </c>
      <c r="H1306" s="14">
        <f t="shared" si="41"/>
        <v>0</v>
      </c>
      <c r="I1306" s="14">
        <f>IF($F1306="","",MOD(ROW()-2,624)-INDEX(Parallel_Trends!$F$5:$F$14,MATCH($A1306,Parallel_Trends!$A$5:$A$14,0)))</f>
        <v>-273</v>
      </c>
    </row>
    <row r="1307" spans="1:9" x14ac:dyDescent="0.45">
      <c r="A1307" t="s">
        <v>16</v>
      </c>
      <c r="B1307" s="1">
        <f>Raw_Prices!O60</f>
        <v>45012</v>
      </c>
      <c r="C1307" s="12">
        <f>Raw_Prices!S60</f>
        <v>102.09</v>
      </c>
      <c r="D1307" s="13">
        <f t="shared" si="40"/>
        <v>-2.826031087293801E-2</v>
      </c>
      <c r="E1307" s="14">
        <f>IF(_xlfn.XLOOKUP($A1307,Firm_Info!$A$2:$A$12,Firm_Info!$C$2:$C$12)="Treated",1,IF(_xlfn.XLOOKUP($A1307,Firm_Info!$A$2:$A$12,Firm_Info!$C$2:$C$12)="Control",0,""))</f>
        <v>1</v>
      </c>
      <c r="F1307" s="14">
        <f>IFERROR(_xlfn.XLOOKUP($A1307,Firm_Info!$A$2:$A$11,Firm_Info!$D$2:$D$11),"")</f>
        <v>2</v>
      </c>
      <c r="G1307" s="14">
        <f>IF($F1307="","",IF($B1307&gt;=SUMIFS(Firm_Info!$F$2:$F$11,Firm_Info!$D$2:$D$11,$F1307,Firm_Info!$C$2:$C$11,"Treated"),1,0))</f>
        <v>0</v>
      </c>
      <c r="H1307" s="14">
        <f t="shared" si="41"/>
        <v>0</v>
      </c>
      <c r="I1307" s="14">
        <f>IF($F1307="","",MOD(ROW()-2,624)-INDEX(Parallel_Trends!$F$5:$F$14,MATCH($A1307,Parallel_Trends!$A$5:$A$14,0)))</f>
        <v>-272</v>
      </c>
    </row>
    <row r="1308" spans="1:9" x14ac:dyDescent="0.45">
      <c r="A1308" t="s">
        <v>16</v>
      </c>
      <c r="B1308" s="1">
        <f>Raw_Prices!O61</f>
        <v>45013</v>
      </c>
      <c r="C1308" s="12">
        <f>Raw_Prices!S61</f>
        <v>100.66500000000001</v>
      </c>
      <c r="D1308" s="13">
        <f t="shared" si="40"/>
        <v>-1.3958272112841619E-2</v>
      </c>
      <c r="E1308" s="14">
        <f>IF(_xlfn.XLOOKUP($A1308,Firm_Info!$A$2:$A$12,Firm_Info!$C$2:$C$12)="Treated",1,IF(_xlfn.XLOOKUP($A1308,Firm_Info!$A$2:$A$12,Firm_Info!$C$2:$C$12)="Control",0,""))</f>
        <v>1</v>
      </c>
      <c r="F1308" s="14">
        <f>IFERROR(_xlfn.XLOOKUP($A1308,Firm_Info!$A$2:$A$11,Firm_Info!$D$2:$D$11),"")</f>
        <v>2</v>
      </c>
      <c r="G1308" s="14">
        <f>IF($F1308="","",IF($B1308&gt;=SUMIFS(Firm_Info!$F$2:$F$11,Firm_Info!$D$2:$D$11,$F1308,Firm_Info!$C$2:$C$11,"Treated"),1,0))</f>
        <v>0</v>
      </c>
      <c r="H1308" s="14">
        <f t="shared" si="41"/>
        <v>0</v>
      </c>
      <c r="I1308" s="14">
        <f>IF($F1308="","",MOD(ROW()-2,624)-INDEX(Parallel_Trends!$F$5:$F$14,MATCH($A1308,Parallel_Trends!$A$5:$A$14,0)))</f>
        <v>-271</v>
      </c>
    </row>
    <row r="1309" spans="1:9" x14ac:dyDescent="0.45">
      <c r="A1309" t="s">
        <v>16</v>
      </c>
      <c r="B1309" s="1">
        <f>Raw_Prices!O62</f>
        <v>45014</v>
      </c>
      <c r="C1309" s="12">
        <f>Raw_Prices!S62</f>
        <v>101.024</v>
      </c>
      <c r="D1309" s="13">
        <f t="shared" si="40"/>
        <v>3.5662842100034897E-3</v>
      </c>
      <c r="E1309" s="14">
        <f>IF(_xlfn.XLOOKUP($A1309,Firm_Info!$A$2:$A$12,Firm_Info!$C$2:$C$12)="Treated",1,IF(_xlfn.XLOOKUP($A1309,Firm_Info!$A$2:$A$12,Firm_Info!$C$2:$C$12)="Control",0,""))</f>
        <v>1</v>
      </c>
      <c r="F1309" s="14">
        <f>IFERROR(_xlfn.XLOOKUP($A1309,Firm_Info!$A$2:$A$11,Firm_Info!$D$2:$D$11),"")</f>
        <v>2</v>
      </c>
      <c r="G1309" s="14">
        <f>IF($F1309="","",IF($B1309&gt;=SUMIFS(Firm_Info!$F$2:$F$11,Firm_Info!$D$2:$D$11,$F1309,Firm_Info!$C$2:$C$11,"Treated"),1,0))</f>
        <v>0</v>
      </c>
      <c r="H1309" s="14">
        <f t="shared" si="41"/>
        <v>0</v>
      </c>
      <c r="I1309" s="14">
        <f>IF($F1309="","",MOD(ROW()-2,624)-INDEX(Parallel_Trends!$F$5:$F$14,MATCH($A1309,Parallel_Trends!$A$5:$A$14,0)))</f>
        <v>-270</v>
      </c>
    </row>
    <row r="1310" spans="1:9" x14ac:dyDescent="0.45">
      <c r="A1310" t="s">
        <v>16</v>
      </c>
      <c r="B1310" s="1">
        <f>Raw_Prices!O63</f>
        <v>45015</v>
      </c>
      <c r="C1310" s="12">
        <f>Raw_Prices!S63</f>
        <v>100.52500000000001</v>
      </c>
      <c r="D1310" s="13">
        <f t="shared" si="40"/>
        <v>-4.9394203357617794E-3</v>
      </c>
      <c r="E1310" s="14">
        <f>IF(_xlfn.XLOOKUP($A1310,Firm_Info!$A$2:$A$12,Firm_Info!$C$2:$C$12)="Treated",1,IF(_xlfn.XLOOKUP($A1310,Firm_Info!$A$2:$A$12,Firm_Info!$C$2:$C$12)="Control",0,""))</f>
        <v>1</v>
      </c>
      <c r="F1310" s="14">
        <f>IFERROR(_xlfn.XLOOKUP($A1310,Firm_Info!$A$2:$A$11,Firm_Info!$D$2:$D$11),"")</f>
        <v>2</v>
      </c>
      <c r="G1310" s="14">
        <f>IF($F1310="","",IF($B1310&gt;=SUMIFS(Firm_Info!$F$2:$F$11,Firm_Info!$D$2:$D$11,$F1310,Firm_Info!$C$2:$C$11,"Treated"),1,0))</f>
        <v>0</v>
      </c>
      <c r="H1310" s="14">
        <f t="shared" si="41"/>
        <v>0</v>
      </c>
      <c r="I1310" s="14">
        <f>IF($F1310="","",MOD(ROW()-2,624)-INDEX(Parallel_Trends!$F$5:$F$14,MATCH($A1310,Parallel_Trends!$A$5:$A$14,0)))</f>
        <v>-269</v>
      </c>
    </row>
    <row r="1311" spans="1:9" x14ac:dyDescent="0.45">
      <c r="A1311" t="s">
        <v>16</v>
      </c>
      <c r="B1311" s="1">
        <f>Raw_Prices!O64</f>
        <v>45016</v>
      </c>
      <c r="C1311" s="12">
        <f>Raw_Prices!S64</f>
        <v>103.35599999999999</v>
      </c>
      <c r="D1311" s="13">
        <f t="shared" si="40"/>
        <v>2.8162148719224067E-2</v>
      </c>
      <c r="E1311" s="14">
        <f>IF(_xlfn.XLOOKUP($A1311,Firm_Info!$A$2:$A$12,Firm_Info!$C$2:$C$12)="Treated",1,IF(_xlfn.XLOOKUP($A1311,Firm_Info!$A$2:$A$12,Firm_Info!$C$2:$C$12)="Control",0,""))</f>
        <v>1</v>
      </c>
      <c r="F1311" s="14">
        <f>IFERROR(_xlfn.XLOOKUP($A1311,Firm_Info!$A$2:$A$11,Firm_Info!$D$2:$D$11),"")</f>
        <v>2</v>
      </c>
      <c r="G1311" s="14">
        <f>IF($F1311="","",IF($B1311&gt;=SUMIFS(Firm_Info!$F$2:$F$11,Firm_Info!$D$2:$D$11,$F1311,Firm_Info!$C$2:$C$11,"Treated"),1,0))</f>
        <v>0</v>
      </c>
      <c r="H1311" s="14">
        <f t="shared" si="41"/>
        <v>0</v>
      </c>
      <c r="I1311" s="14">
        <f>IF($F1311="","",MOD(ROW()-2,624)-INDEX(Parallel_Trends!$F$5:$F$14,MATCH($A1311,Parallel_Trends!$A$5:$A$14,0)))</f>
        <v>-268</v>
      </c>
    </row>
    <row r="1312" spans="1:9" x14ac:dyDescent="0.45">
      <c r="A1312" t="s">
        <v>16</v>
      </c>
      <c r="B1312" s="1">
        <f>Raw_Prices!O65</f>
        <v>45019</v>
      </c>
      <c r="C1312" s="12">
        <f>Raw_Prices!S65</f>
        <v>103.983</v>
      </c>
      <c r="D1312" s="13">
        <f t="shared" si="40"/>
        <v>6.0664112388251201E-3</v>
      </c>
      <c r="E1312" s="14">
        <f>IF(_xlfn.XLOOKUP($A1312,Firm_Info!$A$2:$A$12,Firm_Info!$C$2:$C$12)="Treated",1,IF(_xlfn.XLOOKUP($A1312,Firm_Info!$A$2:$A$12,Firm_Info!$C$2:$C$12)="Control",0,""))</f>
        <v>1</v>
      </c>
      <c r="F1312" s="14">
        <f>IFERROR(_xlfn.XLOOKUP($A1312,Firm_Info!$A$2:$A$11,Firm_Info!$D$2:$D$11),"")</f>
        <v>2</v>
      </c>
      <c r="G1312" s="14">
        <f>IF($F1312="","",IF($B1312&gt;=SUMIFS(Firm_Info!$F$2:$F$11,Firm_Info!$D$2:$D$11,$F1312,Firm_Info!$C$2:$C$11,"Treated"),1,0))</f>
        <v>0</v>
      </c>
      <c r="H1312" s="14">
        <f t="shared" si="41"/>
        <v>0</v>
      </c>
      <c r="I1312" s="14">
        <f>IF($F1312="","",MOD(ROW()-2,624)-INDEX(Parallel_Trends!$F$5:$F$14,MATCH($A1312,Parallel_Trends!$A$5:$A$14,0)))</f>
        <v>-267</v>
      </c>
    </row>
    <row r="1313" spans="1:9" x14ac:dyDescent="0.45">
      <c r="A1313" t="s">
        <v>16</v>
      </c>
      <c r="B1313" s="1">
        <f>Raw_Prices!O66</f>
        <v>45020</v>
      </c>
      <c r="C1313" s="12">
        <f>Raw_Prices!S66</f>
        <v>104.34099999999999</v>
      </c>
      <c r="D1313" s="13">
        <f t="shared" si="40"/>
        <v>3.4428704692113232E-3</v>
      </c>
      <c r="E1313" s="14">
        <f>IF(_xlfn.XLOOKUP($A1313,Firm_Info!$A$2:$A$12,Firm_Info!$C$2:$C$12)="Treated",1,IF(_xlfn.XLOOKUP($A1313,Firm_Info!$A$2:$A$12,Firm_Info!$C$2:$C$12)="Control",0,""))</f>
        <v>1</v>
      </c>
      <c r="F1313" s="14">
        <f>IFERROR(_xlfn.XLOOKUP($A1313,Firm_Info!$A$2:$A$11,Firm_Info!$D$2:$D$11),"")</f>
        <v>2</v>
      </c>
      <c r="G1313" s="14">
        <f>IF($F1313="","",IF($B1313&gt;=SUMIFS(Firm_Info!$F$2:$F$11,Firm_Info!$D$2:$D$11,$F1313,Firm_Info!$C$2:$C$11,"Treated"),1,0))</f>
        <v>0</v>
      </c>
      <c r="H1313" s="14">
        <f t="shared" si="41"/>
        <v>0</v>
      </c>
      <c r="I1313" s="14">
        <f>IF($F1313="","",MOD(ROW()-2,624)-INDEX(Parallel_Trends!$F$5:$F$14,MATCH($A1313,Parallel_Trends!$A$5:$A$14,0)))</f>
        <v>-266</v>
      </c>
    </row>
    <row r="1314" spans="1:9" x14ac:dyDescent="0.45">
      <c r="A1314" t="s">
        <v>16</v>
      </c>
      <c r="B1314" s="1">
        <f>Raw_Prices!O67</f>
        <v>45021</v>
      </c>
      <c r="C1314" s="12">
        <f>Raw_Prices!S67</f>
        <v>104.093</v>
      </c>
      <c r="D1314" s="13">
        <f t="shared" si="40"/>
        <v>-2.3768221504488762E-3</v>
      </c>
      <c r="E1314" s="14">
        <f>IF(_xlfn.XLOOKUP($A1314,Firm_Info!$A$2:$A$12,Firm_Info!$C$2:$C$12)="Treated",1,IF(_xlfn.XLOOKUP($A1314,Firm_Info!$A$2:$A$12,Firm_Info!$C$2:$C$12)="Control",0,""))</f>
        <v>1</v>
      </c>
      <c r="F1314" s="14">
        <f>IFERROR(_xlfn.XLOOKUP($A1314,Firm_Info!$A$2:$A$11,Firm_Info!$D$2:$D$11),"")</f>
        <v>2</v>
      </c>
      <c r="G1314" s="14">
        <f>IF($F1314="","",IF($B1314&gt;=SUMIFS(Firm_Info!$F$2:$F$11,Firm_Info!$D$2:$D$11,$F1314,Firm_Info!$C$2:$C$11,"Treated"),1,0))</f>
        <v>0</v>
      </c>
      <c r="H1314" s="14">
        <f t="shared" si="41"/>
        <v>0</v>
      </c>
      <c r="I1314" s="14">
        <f>IF($F1314="","",MOD(ROW()-2,624)-INDEX(Parallel_Trends!$F$5:$F$14,MATCH($A1314,Parallel_Trends!$A$5:$A$14,0)))</f>
        <v>-265</v>
      </c>
    </row>
    <row r="1315" spans="1:9" x14ac:dyDescent="0.45">
      <c r="A1315" t="s">
        <v>16</v>
      </c>
      <c r="B1315" s="1">
        <f>Raw_Prices!O68</f>
        <v>45022</v>
      </c>
      <c r="C1315" s="12">
        <f>Raw_Prices!S68</f>
        <v>108.02800000000001</v>
      </c>
      <c r="D1315" s="13">
        <f t="shared" si="40"/>
        <v>3.7802734093550949E-2</v>
      </c>
      <c r="E1315" s="14">
        <f>IF(_xlfn.XLOOKUP($A1315,Firm_Info!$A$2:$A$12,Firm_Info!$C$2:$C$12)="Treated",1,IF(_xlfn.XLOOKUP($A1315,Firm_Info!$A$2:$A$12,Firm_Info!$C$2:$C$12)="Control",0,""))</f>
        <v>1</v>
      </c>
      <c r="F1315" s="14">
        <f>IFERROR(_xlfn.XLOOKUP($A1315,Firm_Info!$A$2:$A$11,Firm_Info!$D$2:$D$11),"")</f>
        <v>2</v>
      </c>
      <c r="G1315" s="14">
        <f>IF($F1315="","",IF($B1315&gt;=SUMIFS(Firm_Info!$F$2:$F$11,Firm_Info!$D$2:$D$11,$F1315,Firm_Info!$C$2:$C$11,"Treated"),1,0))</f>
        <v>0</v>
      </c>
      <c r="H1315" s="14">
        <f t="shared" si="41"/>
        <v>0</v>
      </c>
      <c r="I1315" s="14">
        <f>IF($F1315="","",MOD(ROW()-2,624)-INDEX(Parallel_Trends!$F$5:$F$14,MATCH($A1315,Parallel_Trends!$A$5:$A$14,0)))</f>
        <v>-264</v>
      </c>
    </row>
    <row r="1316" spans="1:9" x14ac:dyDescent="0.45">
      <c r="A1316" t="s">
        <v>16</v>
      </c>
      <c r="B1316" s="1">
        <f>Raw_Prices!O69</f>
        <v>45026</v>
      </c>
      <c r="C1316" s="12">
        <f>Raw_Prices!S69</f>
        <v>106.05500000000001</v>
      </c>
      <c r="D1316" s="13">
        <f t="shared" ref="D1316:D1379" si="42">C1316/C1315-1</f>
        <v>-1.8263783463546512E-2</v>
      </c>
      <c r="E1316" s="14">
        <f>IF(_xlfn.XLOOKUP($A1316,Firm_Info!$A$2:$A$12,Firm_Info!$C$2:$C$12)="Treated",1,IF(_xlfn.XLOOKUP($A1316,Firm_Info!$A$2:$A$12,Firm_Info!$C$2:$C$12)="Control",0,""))</f>
        <v>1</v>
      </c>
      <c r="F1316" s="14">
        <f>IFERROR(_xlfn.XLOOKUP($A1316,Firm_Info!$A$2:$A$11,Firm_Info!$D$2:$D$11),"")</f>
        <v>2</v>
      </c>
      <c r="G1316" s="14">
        <f>IF($F1316="","",IF($B1316&gt;=SUMIFS(Firm_Info!$F$2:$F$11,Firm_Info!$D$2:$D$11,$F1316,Firm_Info!$C$2:$C$11,"Treated"),1,0))</f>
        <v>0</v>
      </c>
      <c r="H1316" s="14">
        <f t="shared" ref="H1316:H1379" si="43">IF($F1316="","",$E1316*$G1316)</f>
        <v>0</v>
      </c>
      <c r="I1316" s="14">
        <f>IF($F1316="","",MOD(ROW()-2,624)-INDEX(Parallel_Trends!$F$5:$F$14,MATCH($A1316,Parallel_Trends!$A$5:$A$14,0)))</f>
        <v>-263</v>
      </c>
    </row>
    <row r="1317" spans="1:9" x14ac:dyDescent="0.45">
      <c r="A1317" t="s">
        <v>16</v>
      </c>
      <c r="B1317" s="1">
        <f>Raw_Prices!O70</f>
        <v>45027</v>
      </c>
      <c r="C1317" s="12">
        <f>Raw_Prices!S70</f>
        <v>104.97</v>
      </c>
      <c r="D1317" s="13">
        <f t="shared" si="42"/>
        <v>-1.0230540757154349E-2</v>
      </c>
      <c r="E1317" s="14">
        <f>IF(_xlfn.XLOOKUP($A1317,Firm_Info!$A$2:$A$12,Firm_Info!$C$2:$C$12)="Treated",1,IF(_xlfn.XLOOKUP($A1317,Firm_Info!$A$2:$A$12,Firm_Info!$C$2:$C$12)="Control",0,""))</f>
        <v>1</v>
      </c>
      <c r="F1317" s="14">
        <f>IFERROR(_xlfn.XLOOKUP($A1317,Firm_Info!$A$2:$A$11,Firm_Info!$D$2:$D$11),"")</f>
        <v>2</v>
      </c>
      <c r="G1317" s="14">
        <f>IF($F1317="","",IF($B1317&gt;=SUMIFS(Firm_Info!$F$2:$F$11,Firm_Info!$D$2:$D$11,$F1317,Firm_Info!$C$2:$C$11,"Treated"),1,0))</f>
        <v>0</v>
      </c>
      <c r="H1317" s="14">
        <f t="shared" si="43"/>
        <v>0</v>
      </c>
      <c r="I1317" s="14">
        <f>IF($F1317="","",MOD(ROW()-2,624)-INDEX(Parallel_Trends!$F$5:$F$14,MATCH($A1317,Parallel_Trends!$A$5:$A$14,0)))</f>
        <v>-262</v>
      </c>
    </row>
    <row r="1318" spans="1:9" x14ac:dyDescent="0.45">
      <c r="A1318" t="s">
        <v>16</v>
      </c>
      <c r="B1318" s="1">
        <f>Raw_Prices!O71</f>
        <v>45028</v>
      </c>
      <c r="C1318" s="12">
        <f>Raw_Prices!S71</f>
        <v>104.262</v>
      </c>
      <c r="D1318" s="13">
        <f t="shared" si="42"/>
        <v>-6.7447842240639932E-3</v>
      </c>
      <c r="E1318" s="14">
        <f>IF(_xlfn.XLOOKUP($A1318,Firm_Info!$A$2:$A$12,Firm_Info!$C$2:$C$12)="Treated",1,IF(_xlfn.XLOOKUP($A1318,Firm_Info!$A$2:$A$12,Firm_Info!$C$2:$C$12)="Control",0,""))</f>
        <v>1</v>
      </c>
      <c r="F1318" s="14">
        <f>IFERROR(_xlfn.XLOOKUP($A1318,Firm_Info!$A$2:$A$11,Firm_Info!$D$2:$D$11),"")</f>
        <v>2</v>
      </c>
      <c r="G1318" s="14">
        <f>IF($F1318="","",IF($B1318&gt;=SUMIFS(Firm_Info!$F$2:$F$11,Firm_Info!$D$2:$D$11,$F1318,Firm_Info!$C$2:$C$11,"Treated"),1,0))</f>
        <v>0</v>
      </c>
      <c r="H1318" s="14">
        <f t="shared" si="43"/>
        <v>0</v>
      </c>
      <c r="I1318" s="14">
        <f>IF($F1318="","",MOD(ROW()-2,624)-INDEX(Parallel_Trends!$F$5:$F$14,MATCH($A1318,Parallel_Trends!$A$5:$A$14,0)))</f>
        <v>-261</v>
      </c>
    </row>
    <row r="1319" spans="1:9" x14ac:dyDescent="0.45">
      <c r="A1319" t="s">
        <v>16</v>
      </c>
      <c r="B1319" s="1">
        <f>Raw_Prices!O72</f>
        <v>45029</v>
      </c>
      <c r="C1319" s="12">
        <f>Raw_Prices!S72</f>
        <v>107.042</v>
      </c>
      <c r="D1319" s="13">
        <f t="shared" si="42"/>
        <v>2.6663597475590439E-2</v>
      </c>
      <c r="E1319" s="14">
        <f>IF(_xlfn.XLOOKUP($A1319,Firm_Info!$A$2:$A$12,Firm_Info!$C$2:$C$12)="Treated",1,IF(_xlfn.XLOOKUP($A1319,Firm_Info!$A$2:$A$12,Firm_Info!$C$2:$C$12)="Control",0,""))</f>
        <v>1</v>
      </c>
      <c r="F1319" s="14">
        <f>IFERROR(_xlfn.XLOOKUP($A1319,Firm_Info!$A$2:$A$11,Firm_Info!$D$2:$D$11),"")</f>
        <v>2</v>
      </c>
      <c r="G1319" s="14">
        <f>IF($F1319="","",IF($B1319&gt;=SUMIFS(Firm_Info!$F$2:$F$11,Firm_Info!$D$2:$D$11,$F1319,Firm_Info!$C$2:$C$11,"Treated"),1,0))</f>
        <v>0</v>
      </c>
      <c r="H1319" s="14">
        <f t="shared" si="43"/>
        <v>0</v>
      </c>
      <c r="I1319" s="14">
        <f>IF($F1319="","",MOD(ROW()-2,624)-INDEX(Parallel_Trends!$F$5:$F$14,MATCH($A1319,Parallel_Trends!$A$5:$A$14,0)))</f>
        <v>-260</v>
      </c>
    </row>
    <row r="1320" spans="1:9" x14ac:dyDescent="0.45">
      <c r="A1320" t="s">
        <v>16</v>
      </c>
      <c r="B1320" s="1">
        <f>Raw_Prices!O73</f>
        <v>45030</v>
      </c>
      <c r="C1320" s="12">
        <f>Raw_Prices!S73</f>
        <v>108.477</v>
      </c>
      <c r="D1320" s="13">
        <f t="shared" si="42"/>
        <v>1.3405952803572374E-2</v>
      </c>
      <c r="E1320" s="14">
        <f>IF(_xlfn.XLOOKUP($A1320,Firm_Info!$A$2:$A$12,Firm_Info!$C$2:$C$12)="Treated",1,IF(_xlfn.XLOOKUP($A1320,Firm_Info!$A$2:$A$12,Firm_Info!$C$2:$C$12)="Control",0,""))</f>
        <v>1</v>
      </c>
      <c r="F1320" s="14">
        <f>IFERROR(_xlfn.XLOOKUP($A1320,Firm_Info!$A$2:$A$11,Firm_Info!$D$2:$D$11),"")</f>
        <v>2</v>
      </c>
      <c r="G1320" s="14">
        <f>IF($F1320="","",IF($B1320&gt;=SUMIFS(Firm_Info!$F$2:$F$11,Firm_Info!$D$2:$D$11,$F1320,Firm_Info!$C$2:$C$11,"Treated"),1,0))</f>
        <v>0</v>
      </c>
      <c r="H1320" s="14">
        <f t="shared" si="43"/>
        <v>0</v>
      </c>
      <c r="I1320" s="14">
        <f>IF($F1320="","",MOD(ROW()-2,624)-INDEX(Parallel_Trends!$F$5:$F$14,MATCH($A1320,Parallel_Trends!$A$5:$A$14,0)))</f>
        <v>-259</v>
      </c>
    </row>
    <row r="1321" spans="1:9" x14ac:dyDescent="0.45">
      <c r="A1321" t="s">
        <v>16</v>
      </c>
      <c r="B1321" s="1">
        <f>Raw_Prices!O74</f>
        <v>45033</v>
      </c>
      <c r="C1321" s="12">
        <f>Raw_Prices!S74</f>
        <v>105.58799999999999</v>
      </c>
      <c r="D1321" s="13">
        <f t="shared" si="42"/>
        <v>-2.6632373682900612E-2</v>
      </c>
      <c r="E1321" s="14">
        <f>IF(_xlfn.XLOOKUP($A1321,Firm_Info!$A$2:$A$12,Firm_Info!$C$2:$C$12)="Treated",1,IF(_xlfn.XLOOKUP($A1321,Firm_Info!$A$2:$A$12,Firm_Info!$C$2:$C$12)="Control",0,""))</f>
        <v>1</v>
      </c>
      <c r="F1321" s="14">
        <f>IFERROR(_xlfn.XLOOKUP($A1321,Firm_Info!$A$2:$A$11,Firm_Info!$D$2:$D$11),"")</f>
        <v>2</v>
      </c>
      <c r="G1321" s="14">
        <f>IF($F1321="","",IF($B1321&gt;=SUMIFS(Firm_Info!$F$2:$F$11,Firm_Info!$D$2:$D$11,$F1321,Firm_Info!$C$2:$C$11,"Treated"),1,0))</f>
        <v>0</v>
      </c>
      <c r="H1321" s="14">
        <f t="shared" si="43"/>
        <v>0</v>
      </c>
      <c r="I1321" s="14">
        <f>IF($F1321="","",MOD(ROW()-2,624)-INDEX(Parallel_Trends!$F$5:$F$14,MATCH($A1321,Parallel_Trends!$A$5:$A$14,0)))</f>
        <v>-258</v>
      </c>
    </row>
    <row r="1322" spans="1:9" x14ac:dyDescent="0.45">
      <c r="A1322" t="s">
        <v>16</v>
      </c>
      <c r="B1322" s="1">
        <f>Raw_Prices!O75</f>
        <v>45034</v>
      </c>
      <c r="C1322" s="12">
        <f>Raw_Prices!S75</f>
        <v>104.123</v>
      </c>
      <c r="D1322" s="13">
        <f t="shared" si="42"/>
        <v>-1.3874682729097865E-2</v>
      </c>
      <c r="E1322" s="14">
        <f>IF(_xlfn.XLOOKUP($A1322,Firm_Info!$A$2:$A$12,Firm_Info!$C$2:$C$12)="Treated",1,IF(_xlfn.XLOOKUP($A1322,Firm_Info!$A$2:$A$12,Firm_Info!$C$2:$C$12)="Control",0,""))</f>
        <v>1</v>
      </c>
      <c r="F1322" s="14">
        <f>IFERROR(_xlfn.XLOOKUP($A1322,Firm_Info!$A$2:$A$11,Firm_Info!$D$2:$D$11),"")</f>
        <v>2</v>
      </c>
      <c r="G1322" s="14">
        <f>IF($F1322="","",IF($B1322&gt;=SUMIFS(Firm_Info!$F$2:$F$11,Firm_Info!$D$2:$D$11,$F1322,Firm_Info!$C$2:$C$11,"Treated"),1,0))</f>
        <v>0</v>
      </c>
      <c r="H1322" s="14">
        <f t="shared" si="43"/>
        <v>0</v>
      </c>
      <c r="I1322" s="14">
        <f>IF($F1322="","",MOD(ROW()-2,624)-INDEX(Parallel_Trends!$F$5:$F$14,MATCH($A1322,Parallel_Trends!$A$5:$A$14,0)))</f>
        <v>-257</v>
      </c>
    </row>
    <row r="1323" spans="1:9" x14ac:dyDescent="0.45">
      <c r="A1323" t="s">
        <v>16</v>
      </c>
      <c r="B1323" s="1">
        <f>Raw_Prices!O76</f>
        <v>45035</v>
      </c>
      <c r="C1323" s="12">
        <f>Raw_Prices!S76</f>
        <v>103.804</v>
      </c>
      <c r="D1323" s="13">
        <f t="shared" si="42"/>
        <v>-3.0636842964570921E-3</v>
      </c>
      <c r="E1323" s="14">
        <f>IF(_xlfn.XLOOKUP($A1323,Firm_Info!$A$2:$A$12,Firm_Info!$C$2:$C$12)="Treated",1,IF(_xlfn.XLOOKUP($A1323,Firm_Info!$A$2:$A$12,Firm_Info!$C$2:$C$12)="Control",0,""))</f>
        <v>1</v>
      </c>
      <c r="F1323" s="14">
        <f>IFERROR(_xlfn.XLOOKUP($A1323,Firm_Info!$A$2:$A$11,Firm_Info!$D$2:$D$11),"")</f>
        <v>2</v>
      </c>
      <c r="G1323" s="14">
        <f>IF($F1323="","",IF($B1323&gt;=SUMIFS(Firm_Info!$F$2:$F$11,Firm_Info!$D$2:$D$11,$F1323,Firm_Info!$C$2:$C$11,"Treated"),1,0))</f>
        <v>0</v>
      </c>
      <c r="H1323" s="14">
        <f t="shared" si="43"/>
        <v>0</v>
      </c>
      <c r="I1323" s="14">
        <f>IF($F1323="","",MOD(ROW()-2,624)-INDEX(Parallel_Trends!$F$5:$F$14,MATCH($A1323,Parallel_Trends!$A$5:$A$14,0)))</f>
        <v>-256</v>
      </c>
    </row>
    <row r="1324" spans="1:9" x14ac:dyDescent="0.45">
      <c r="A1324" t="s">
        <v>16</v>
      </c>
      <c r="B1324" s="1">
        <f>Raw_Prices!O77</f>
        <v>45036</v>
      </c>
      <c r="C1324" s="12">
        <f>Raw_Prices!S77</f>
        <v>104.91</v>
      </c>
      <c r="D1324" s="13">
        <f t="shared" si="42"/>
        <v>1.0654695387460889E-2</v>
      </c>
      <c r="E1324" s="14">
        <f>IF(_xlfn.XLOOKUP($A1324,Firm_Info!$A$2:$A$12,Firm_Info!$C$2:$C$12)="Treated",1,IF(_xlfn.XLOOKUP($A1324,Firm_Info!$A$2:$A$12,Firm_Info!$C$2:$C$12)="Control",0,""))</f>
        <v>1</v>
      </c>
      <c r="F1324" s="14">
        <f>IFERROR(_xlfn.XLOOKUP($A1324,Firm_Info!$A$2:$A$11,Firm_Info!$D$2:$D$11),"")</f>
        <v>2</v>
      </c>
      <c r="G1324" s="14">
        <f>IF($F1324="","",IF($B1324&gt;=SUMIFS(Firm_Info!$F$2:$F$11,Firm_Info!$D$2:$D$11,$F1324,Firm_Info!$C$2:$C$11,"Treated"),1,0))</f>
        <v>0</v>
      </c>
      <c r="H1324" s="14">
        <f t="shared" si="43"/>
        <v>0</v>
      </c>
      <c r="I1324" s="14">
        <f>IF($F1324="","",MOD(ROW()-2,624)-INDEX(Parallel_Trends!$F$5:$F$14,MATCH($A1324,Parallel_Trends!$A$5:$A$14,0)))</f>
        <v>-255</v>
      </c>
    </row>
    <row r="1325" spans="1:9" x14ac:dyDescent="0.45">
      <c r="A1325" t="s">
        <v>16</v>
      </c>
      <c r="B1325" s="1">
        <f>Raw_Prices!O78</f>
        <v>45037</v>
      </c>
      <c r="C1325" s="12">
        <f>Raw_Prices!S78</f>
        <v>105.029</v>
      </c>
      <c r="D1325" s="13">
        <f t="shared" si="42"/>
        <v>1.134305595272167E-3</v>
      </c>
      <c r="E1325" s="14">
        <f>IF(_xlfn.XLOOKUP($A1325,Firm_Info!$A$2:$A$12,Firm_Info!$C$2:$C$12)="Treated",1,IF(_xlfn.XLOOKUP($A1325,Firm_Info!$A$2:$A$12,Firm_Info!$C$2:$C$12)="Control",0,""))</f>
        <v>1</v>
      </c>
      <c r="F1325" s="14">
        <f>IFERROR(_xlfn.XLOOKUP($A1325,Firm_Info!$A$2:$A$11,Firm_Info!$D$2:$D$11),"")</f>
        <v>2</v>
      </c>
      <c r="G1325" s="14">
        <f>IF($F1325="","",IF($B1325&gt;=SUMIFS(Firm_Info!$F$2:$F$11,Firm_Info!$D$2:$D$11,$F1325,Firm_Info!$C$2:$C$11,"Treated"),1,0))</f>
        <v>0</v>
      </c>
      <c r="H1325" s="14">
        <f t="shared" si="43"/>
        <v>0</v>
      </c>
      <c r="I1325" s="14">
        <f>IF($F1325="","",MOD(ROW()-2,624)-INDEX(Parallel_Trends!$F$5:$F$14,MATCH($A1325,Parallel_Trends!$A$5:$A$14,0)))</f>
        <v>-254</v>
      </c>
    </row>
    <row r="1326" spans="1:9" x14ac:dyDescent="0.45">
      <c r="A1326" t="s">
        <v>16</v>
      </c>
      <c r="B1326" s="1">
        <f>Raw_Prices!O79</f>
        <v>45040</v>
      </c>
      <c r="C1326" s="12">
        <f>Raw_Prices!S79</f>
        <v>105.58799999999999</v>
      </c>
      <c r="D1326" s="13">
        <f t="shared" si="42"/>
        <v>5.322339544316268E-3</v>
      </c>
      <c r="E1326" s="14">
        <f>IF(_xlfn.XLOOKUP($A1326,Firm_Info!$A$2:$A$12,Firm_Info!$C$2:$C$12)="Treated",1,IF(_xlfn.XLOOKUP($A1326,Firm_Info!$A$2:$A$12,Firm_Info!$C$2:$C$12)="Control",0,""))</f>
        <v>1</v>
      </c>
      <c r="F1326" s="14">
        <f>IFERROR(_xlfn.XLOOKUP($A1326,Firm_Info!$A$2:$A$11,Firm_Info!$D$2:$D$11),"")</f>
        <v>2</v>
      </c>
      <c r="G1326" s="14">
        <f>IF($F1326="","",IF($B1326&gt;=SUMIFS(Firm_Info!$F$2:$F$11,Firm_Info!$D$2:$D$11,$F1326,Firm_Info!$C$2:$C$11,"Treated"),1,0))</f>
        <v>0</v>
      </c>
      <c r="H1326" s="14">
        <f t="shared" si="43"/>
        <v>0</v>
      </c>
      <c r="I1326" s="14">
        <f>IF($F1326="","",MOD(ROW()-2,624)-INDEX(Parallel_Trends!$F$5:$F$14,MATCH($A1326,Parallel_Trends!$A$5:$A$14,0)))</f>
        <v>-253</v>
      </c>
    </row>
    <row r="1327" spans="1:9" x14ac:dyDescent="0.45">
      <c r="A1327" t="s">
        <v>16</v>
      </c>
      <c r="B1327" s="1">
        <f>Raw_Prices!O80</f>
        <v>45041</v>
      </c>
      <c r="C1327" s="12">
        <f>Raw_Prices!S80</f>
        <v>103.47499999999999</v>
      </c>
      <c r="D1327" s="13">
        <f t="shared" si="42"/>
        <v>-2.001174375876047E-2</v>
      </c>
      <c r="E1327" s="14">
        <f>IF(_xlfn.XLOOKUP($A1327,Firm_Info!$A$2:$A$12,Firm_Info!$C$2:$C$12)="Treated",1,IF(_xlfn.XLOOKUP($A1327,Firm_Info!$A$2:$A$12,Firm_Info!$C$2:$C$12)="Control",0,""))</f>
        <v>1</v>
      </c>
      <c r="F1327" s="14">
        <f>IFERROR(_xlfn.XLOOKUP($A1327,Firm_Info!$A$2:$A$11,Firm_Info!$D$2:$D$11),"")</f>
        <v>2</v>
      </c>
      <c r="G1327" s="14">
        <f>IF($F1327="","",IF($B1327&gt;=SUMIFS(Firm_Info!$F$2:$F$11,Firm_Info!$D$2:$D$11,$F1327,Firm_Info!$C$2:$C$11,"Treated"),1,0))</f>
        <v>0</v>
      </c>
      <c r="H1327" s="14">
        <f t="shared" si="43"/>
        <v>0</v>
      </c>
      <c r="I1327" s="14">
        <f>IF($F1327="","",MOD(ROW()-2,624)-INDEX(Parallel_Trends!$F$5:$F$14,MATCH($A1327,Parallel_Trends!$A$5:$A$14,0)))</f>
        <v>-252</v>
      </c>
    </row>
    <row r="1328" spans="1:9" x14ac:dyDescent="0.45">
      <c r="A1328" t="s">
        <v>16</v>
      </c>
      <c r="B1328" s="1">
        <f>Raw_Prices!O81</f>
        <v>45042</v>
      </c>
      <c r="C1328" s="12">
        <f>Raw_Prices!S81</f>
        <v>103.336</v>
      </c>
      <c r="D1328" s="13">
        <f t="shared" si="42"/>
        <v>-1.3433196424256222E-3</v>
      </c>
      <c r="E1328" s="14">
        <f>IF(_xlfn.XLOOKUP($A1328,Firm_Info!$A$2:$A$12,Firm_Info!$C$2:$C$12)="Treated",1,IF(_xlfn.XLOOKUP($A1328,Firm_Info!$A$2:$A$12,Firm_Info!$C$2:$C$12)="Control",0,""))</f>
        <v>1</v>
      </c>
      <c r="F1328" s="14">
        <f>IFERROR(_xlfn.XLOOKUP($A1328,Firm_Info!$A$2:$A$11,Firm_Info!$D$2:$D$11),"")</f>
        <v>2</v>
      </c>
      <c r="G1328" s="14">
        <f>IF($F1328="","",IF($B1328&gt;=SUMIFS(Firm_Info!$F$2:$F$11,Firm_Info!$D$2:$D$11,$F1328,Firm_Info!$C$2:$C$11,"Treated"),1,0))</f>
        <v>0</v>
      </c>
      <c r="H1328" s="14">
        <f t="shared" si="43"/>
        <v>0</v>
      </c>
      <c r="I1328" s="14">
        <f>IF($F1328="","",MOD(ROW()-2,624)-INDEX(Parallel_Trends!$F$5:$F$14,MATCH($A1328,Parallel_Trends!$A$5:$A$14,0)))</f>
        <v>-251</v>
      </c>
    </row>
    <row r="1329" spans="1:9" x14ac:dyDescent="0.45">
      <c r="A1329" t="s">
        <v>16</v>
      </c>
      <c r="B1329" s="1">
        <f>Raw_Prices!O82</f>
        <v>45043</v>
      </c>
      <c r="C1329" s="12">
        <f>Raw_Prices!S82</f>
        <v>107.202</v>
      </c>
      <c r="D1329" s="13">
        <f t="shared" si="42"/>
        <v>3.7411937756445024E-2</v>
      </c>
      <c r="E1329" s="14">
        <f>IF(_xlfn.XLOOKUP($A1329,Firm_Info!$A$2:$A$12,Firm_Info!$C$2:$C$12)="Treated",1,IF(_xlfn.XLOOKUP($A1329,Firm_Info!$A$2:$A$12,Firm_Info!$C$2:$C$12)="Control",0,""))</f>
        <v>1</v>
      </c>
      <c r="F1329" s="14">
        <f>IFERROR(_xlfn.XLOOKUP($A1329,Firm_Info!$A$2:$A$11,Firm_Info!$D$2:$D$11),"")</f>
        <v>2</v>
      </c>
      <c r="G1329" s="14">
        <f>IF($F1329="","",IF($B1329&gt;=SUMIFS(Firm_Info!$F$2:$F$11,Firm_Info!$D$2:$D$11,$F1329,Firm_Info!$C$2:$C$11,"Treated"),1,0))</f>
        <v>0</v>
      </c>
      <c r="H1329" s="14">
        <f t="shared" si="43"/>
        <v>0</v>
      </c>
      <c r="I1329" s="14">
        <f>IF($F1329="","",MOD(ROW()-2,624)-INDEX(Parallel_Trends!$F$5:$F$14,MATCH($A1329,Parallel_Trends!$A$5:$A$14,0)))</f>
        <v>-250</v>
      </c>
    </row>
    <row r="1330" spans="1:9" x14ac:dyDescent="0.45">
      <c r="A1330" t="s">
        <v>16</v>
      </c>
      <c r="B1330" s="1">
        <f>Raw_Prices!O83</f>
        <v>45044</v>
      </c>
      <c r="C1330" s="12">
        <f>Raw_Prices!S83</f>
        <v>106.952</v>
      </c>
      <c r="D1330" s="13">
        <f t="shared" si="42"/>
        <v>-2.3320460439171242E-3</v>
      </c>
      <c r="E1330" s="14">
        <f>IF(_xlfn.XLOOKUP($A1330,Firm_Info!$A$2:$A$12,Firm_Info!$C$2:$C$12)="Treated",1,IF(_xlfn.XLOOKUP($A1330,Firm_Info!$A$2:$A$12,Firm_Info!$C$2:$C$12)="Control",0,""))</f>
        <v>1</v>
      </c>
      <c r="F1330" s="14">
        <f>IFERROR(_xlfn.XLOOKUP($A1330,Firm_Info!$A$2:$A$11,Firm_Info!$D$2:$D$11),"")</f>
        <v>2</v>
      </c>
      <c r="G1330" s="14">
        <f>IF($F1330="","",IF($B1330&gt;=SUMIFS(Firm_Info!$F$2:$F$11,Firm_Info!$D$2:$D$11,$F1330,Firm_Info!$C$2:$C$11,"Treated"),1,0))</f>
        <v>0</v>
      </c>
      <c r="H1330" s="14">
        <f t="shared" si="43"/>
        <v>0</v>
      </c>
      <c r="I1330" s="14">
        <f>IF($F1330="","",MOD(ROW()-2,624)-INDEX(Parallel_Trends!$F$5:$F$14,MATCH($A1330,Parallel_Trends!$A$5:$A$14,0)))</f>
        <v>-249</v>
      </c>
    </row>
    <row r="1331" spans="1:9" x14ac:dyDescent="0.45">
      <c r="A1331" t="s">
        <v>16</v>
      </c>
      <c r="B1331" s="1">
        <f>Raw_Prices!O84</f>
        <v>45047</v>
      </c>
      <c r="C1331" s="12">
        <f>Raw_Prices!S84</f>
        <v>106.813</v>
      </c>
      <c r="D1331" s="13">
        <f t="shared" si="42"/>
        <v>-1.2996484404218522E-3</v>
      </c>
      <c r="E1331" s="14">
        <f>IF(_xlfn.XLOOKUP($A1331,Firm_Info!$A$2:$A$12,Firm_Info!$C$2:$C$12)="Treated",1,IF(_xlfn.XLOOKUP($A1331,Firm_Info!$A$2:$A$12,Firm_Info!$C$2:$C$12)="Control",0,""))</f>
        <v>1</v>
      </c>
      <c r="F1331" s="14">
        <f>IFERROR(_xlfn.XLOOKUP($A1331,Firm_Info!$A$2:$A$11,Firm_Info!$D$2:$D$11),"")</f>
        <v>2</v>
      </c>
      <c r="G1331" s="14">
        <f>IF($F1331="","",IF($B1331&gt;=SUMIFS(Firm_Info!$F$2:$F$11,Firm_Info!$D$2:$D$11,$F1331,Firm_Info!$C$2:$C$11,"Treated"),1,0))</f>
        <v>0</v>
      </c>
      <c r="H1331" s="14">
        <f t="shared" si="43"/>
        <v>0</v>
      </c>
      <c r="I1331" s="14">
        <f>IF($F1331="","",MOD(ROW()-2,624)-INDEX(Parallel_Trends!$F$5:$F$14,MATCH($A1331,Parallel_Trends!$A$5:$A$14,0)))</f>
        <v>-248</v>
      </c>
    </row>
    <row r="1332" spans="1:9" x14ac:dyDescent="0.45">
      <c r="A1332" t="s">
        <v>16</v>
      </c>
      <c r="B1332" s="1">
        <f>Raw_Prices!O85</f>
        <v>45048</v>
      </c>
      <c r="C1332" s="12">
        <f>Raw_Prices!S85</f>
        <v>104.94</v>
      </c>
      <c r="D1332" s="13">
        <f t="shared" si="42"/>
        <v>-1.7535318734611005E-2</v>
      </c>
      <c r="E1332" s="14">
        <f>IF(_xlfn.XLOOKUP($A1332,Firm_Info!$A$2:$A$12,Firm_Info!$C$2:$C$12)="Treated",1,IF(_xlfn.XLOOKUP($A1332,Firm_Info!$A$2:$A$12,Firm_Info!$C$2:$C$12)="Control",0,""))</f>
        <v>1</v>
      </c>
      <c r="F1332" s="14">
        <f>IFERROR(_xlfn.XLOOKUP($A1332,Firm_Info!$A$2:$A$11,Firm_Info!$D$2:$D$11),"")</f>
        <v>2</v>
      </c>
      <c r="G1332" s="14">
        <f>IF($F1332="","",IF($B1332&gt;=SUMIFS(Firm_Info!$F$2:$F$11,Firm_Info!$D$2:$D$11,$F1332,Firm_Info!$C$2:$C$11,"Treated"),1,0))</f>
        <v>0</v>
      </c>
      <c r="H1332" s="14">
        <f t="shared" si="43"/>
        <v>0</v>
      </c>
      <c r="I1332" s="14">
        <f>IF($F1332="","",MOD(ROW()-2,624)-INDEX(Parallel_Trends!$F$5:$F$14,MATCH($A1332,Parallel_Trends!$A$5:$A$14,0)))</f>
        <v>-247</v>
      </c>
    </row>
    <row r="1333" spans="1:9" x14ac:dyDescent="0.45">
      <c r="A1333" t="s">
        <v>16</v>
      </c>
      <c r="B1333" s="1">
        <f>Raw_Prices!O86</f>
        <v>45049</v>
      </c>
      <c r="C1333" s="12">
        <f>Raw_Prices!S86</f>
        <v>105.029</v>
      </c>
      <c r="D1333" s="13">
        <f t="shared" si="42"/>
        <v>8.4810367829235567E-4</v>
      </c>
      <c r="E1333" s="14">
        <f>IF(_xlfn.XLOOKUP($A1333,Firm_Info!$A$2:$A$12,Firm_Info!$C$2:$C$12)="Treated",1,IF(_xlfn.XLOOKUP($A1333,Firm_Info!$A$2:$A$12,Firm_Info!$C$2:$C$12)="Control",0,""))</f>
        <v>1</v>
      </c>
      <c r="F1333" s="14">
        <f>IFERROR(_xlfn.XLOOKUP($A1333,Firm_Info!$A$2:$A$11,Firm_Info!$D$2:$D$11),"")</f>
        <v>2</v>
      </c>
      <c r="G1333" s="14">
        <f>IF($F1333="","",IF($B1333&gt;=SUMIFS(Firm_Info!$F$2:$F$11,Firm_Info!$D$2:$D$11,$F1333,Firm_Info!$C$2:$C$11,"Treated"),1,0))</f>
        <v>0</v>
      </c>
      <c r="H1333" s="14">
        <f t="shared" si="43"/>
        <v>0</v>
      </c>
      <c r="I1333" s="14">
        <f>IF($F1333="","",MOD(ROW()-2,624)-INDEX(Parallel_Trends!$F$5:$F$14,MATCH($A1333,Parallel_Trends!$A$5:$A$14,0)))</f>
        <v>-246</v>
      </c>
    </row>
    <row r="1334" spans="1:9" x14ac:dyDescent="0.45">
      <c r="A1334" t="s">
        <v>16</v>
      </c>
      <c r="B1334" s="1">
        <f>Raw_Prices!O87</f>
        <v>45050</v>
      </c>
      <c r="C1334" s="12">
        <f>Raw_Prices!S87</f>
        <v>104.31100000000001</v>
      </c>
      <c r="D1334" s="13">
        <f t="shared" si="42"/>
        <v>-6.8362071427889859E-3</v>
      </c>
      <c r="E1334" s="14">
        <f>IF(_xlfn.XLOOKUP($A1334,Firm_Info!$A$2:$A$12,Firm_Info!$C$2:$C$12)="Treated",1,IF(_xlfn.XLOOKUP($A1334,Firm_Info!$A$2:$A$12,Firm_Info!$C$2:$C$12)="Control",0,""))</f>
        <v>1</v>
      </c>
      <c r="F1334" s="14">
        <f>IFERROR(_xlfn.XLOOKUP($A1334,Firm_Info!$A$2:$A$11,Firm_Info!$D$2:$D$11),"")</f>
        <v>2</v>
      </c>
      <c r="G1334" s="14">
        <f>IF($F1334="","",IF($B1334&gt;=SUMIFS(Firm_Info!$F$2:$F$11,Firm_Info!$D$2:$D$11,$F1334,Firm_Info!$C$2:$C$11,"Treated"),1,0))</f>
        <v>0</v>
      </c>
      <c r="H1334" s="14">
        <f t="shared" si="43"/>
        <v>0</v>
      </c>
      <c r="I1334" s="14">
        <f>IF($F1334="","",MOD(ROW()-2,624)-INDEX(Parallel_Trends!$F$5:$F$14,MATCH($A1334,Parallel_Trends!$A$5:$A$14,0)))</f>
        <v>-245</v>
      </c>
    </row>
    <row r="1335" spans="1:9" x14ac:dyDescent="0.45">
      <c r="A1335" t="s">
        <v>16</v>
      </c>
      <c r="B1335" s="1">
        <f>Raw_Prices!O88</f>
        <v>45051</v>
      </c>
      <c r="C1335" s="12">
        <f>Raw_Prices!S88</f>
        <v>105.188</v>
      </c>
      <c r="D1335" s="13">
        <f t="shared" si="42"/>
        <v>8.407550498029881E-3</v>
      </c>
      <c r="E1335" s="14">
        <f>IF(_xlfn.XLOOKUP($A1335,Firm_Info!$A$2:$A$12,Firm_Info!$C$2:$C$12)="Treated",1,IF(_xlfn.XLOOKUP($A1335,Firm_Info!$A$2:$A$12,Firm_Info!$C$2:$C$12)="Control",0,""))</f>
        <v>1</v>
      </c>
      <c r="F1335" s="14">
        <f>IFERROR(_xlfn.XLOOKUP($A1335,Firm_Info!$A$2:$A$11,Firm_Info!$D$2:$D$11),"")</f>
        <v>2</v>
      </c>
      <c r="G1335" s="14">
        <f>IF($F1335="","",IF($B1335&gt;=SUMIFS(Firm_Info!$F$2:$F$11,Firm_Info!$D$2:$D$11,$F1335,Firm_Info!$C$2:$C$11,"Treated"),1,0))</f>
        <v>0</v>
      </c>
      <c r="H1335" s="14">
        <f t="shared" si="43"/>
        <v>0</v>
      </c>
      <c r="I1335" s="14">
        <f>IF($F1335="","",MOD(ROW()-2,624)-INDEX(Parallel_Trends!$F$5:$F$14,MATCH($A1335,Parallel_Trends!$A$5:$A$14,0)))</f>
        <v>-244</v>
      </c>
    </row>
    <row r="1336" spans="1:9" x14ac:dyDescent="0.45">
      <c r="A1336" t="s">
        <v>16</v>
      </c>
      <c r="B1336" s="1">
        <f>Raw_Prices!O89</f>
        <v>45054</v>
      </c>
      <c r="C1336" s="12">
        <f>Raw_Prices!S89</f>
        <v>107.38</v>
      </c>
      <c r="D1336" s="13">
        <f t="shared" si="42"/>
        <v>2.0838878959577034E-2</v>
      </c>
      <c r="E1336" s="14">
        <f>IF(_xlfn.XLOOKUP($A1336,Firm_Info!$A$2:$A$12,Firm_Info!$C$2:$C$12)="Treated",1,IF(_xlfn.XLOOKUP($A1336,Firm_Info!$A$2:$A$12,Firm_Info!$C$2:$C$12)="Control",0,""))</f>
        <v>1</v>
      </c>
      <c r="F1336" s="14">
        <f>IFERROR(_xlfn.XLOOKUP($A1336,Firm_Info!$A$2:$A$11,Firm_Info!$D$2:$D$11),"")</f>
        <v>2</v>
      </c>
      <c r="G1336" s="14">
        <f>IF($F1336="","",IF($B1336&gt;=SUMIFS(Firm_Info!$F$2:$F$11,Firm_Info!$D$2:$D$11,$F1336,Firm_Info!$C$2:$C$11,"Treated"),1,0))</f>
        <v>0</v>
      </c>
      <c r="H1336" s="14">
        <f t="shared" si="43"/>
        <v>0</v>
      </c>
      <c r="I1336" s="14">
        <f>IF($F1336="","",MOD(ROW()-2,624)-INDEX(Parallel_Trends!$F$5:$F$14,MATCH($A1336,Parallel_Trends!$A$5:$A$14,0)))</f>
        <v>-243</v>
      </c>
    </row>
    <row r="1337" spans="1:9" x14ac:dyDescent="0.45">
      <c r="A1337" t="s">
        <v>16</v>
      </c>
      <c r="B1337" s="1">
        <f>Raw_Prices!O90</f>
        <v>45055</v>
      </c>
      <c r="C1337" s="12">
        <f>Raw_Prices!S90</f>
        <v>106.962</v>
      </c>
      <c r="D1337" s="13">
        <f t="shared" si="42"/>
        <v>-3.8927174520394514E-3</v>
      </c>
      <c r="E1337" s="14">
        <f>IF(_xlfn.XLOOKUP($A1337,Firm_Info!$A$2:$A$12,Firm_Info!$C$2:$C$12)="Treated",1,IF(_xlfn.XLOOKUP($A1337,Firm_Info!$A$2:$A$12,Firm_Info!$C$2:$C$12)="Control",0,""))</f>
        <v>1</v>
      </c>
      <c r="F1337" s="14">
        <f>IFERROR(_xlfn.XLOOKUP($A1337,Firm_Info!$A$2:$A$11,Firm_Info!$D$2:$D$11),"")</f>
        <v>2</v>
      </c>
      <c r="G1337" s="14">
        <f>IF($F1337="","",IF($B1337&gt;=SUMIFS(Firm_Info!$F$2:$F$11,Firm_Info!$D$2:$D$11,$F1337,Firm_Info!$C$2:$C$11,"Treated"),1,0))</f>
        <v>0</v>
      </c>
      <c r="H1337" s="14">
        <f t="shared" si="43"/>
        <v>0</v>
      </c>
      <c r="I1337" s="14">
        <f>IF($F1337="","",MOD(ROW()-2,624)-INDEX(Parallel_Trends!$F$5:$F$14,MATCH($A1337,Parallel_Trends!$A$5:$A$14,0)))</f>
        <v>-242</v>
      </c>
    </row>
    <row r="1338" spans="1:9" x14ac:dyDescent="0.45">
      <c r="A1338" t="s">
        <v>16</v>
      </c>
      <c r="B1338" s="1">
        <f>Raw_Prices!O91</f>
        <v>45056</v>
      </c>
      <c r="C1338" s="12">
        <f>Raw_Prices!S91</f>
        <v>111.346</v>
      </c>
      <c r="D1338" s="13">
        <f t="shared" si="42"/>
        <v>4.0986518576690889E-2</v>
      </c>
      <c r="E1338" s="14">
        <f>IF(_xlfn.XLOOKUP($A1338,Firm_Info!$A$2:$A$12,Firm_Info!$C$2:$C$12)="Treated",1,IF(_xlfn.XLOOKUP($A1338,Firm_Info!$A$2:$A$12,Firm_Info!$C$2:$C$12)="Control",0,""))</f>
        <v>1</v>
      </c>
      <c r="F1338" s="14">
        <f>IFERROR(_xlfn.XLOOKUP($A1338,Firm_Info!$A$2:$A$11,Firm_Info!$D$2:$D$11),"")</f>
        <v>2</v>
      </c>
      <c r="G1338" s="14">
        <f>IF($F1338="","",IF($B1338&gt;=SUMIFS(Firm_Info!$F$2:$F$11,Firm_Info!$D$2:$D$11,$F1338,Firm_Info!$C$2:$C$11,"Treated"),1,0))</f>
        <v>0</v>
      </c>
      <c r="H1338" s="14">
        <f t="shared" si="43"/>
        <v>0</v>
      </c>
      <c r="I1338" s="14">
        <f>IF($F1338="","",MOD(ROW()-2,624)-INDEX(Parallel_Trends!$F$5:$F$14,MATCH($A1338,Parallel_Trends!$A$5:$A$14,0)))</f>
        <v>-241</v>
      </c>
    </row>
    <row r="1339" spans="1:9" x14ac:dyDescent="0.45">
      <c r="A1339" t="s">
        <v>16</v>
      </c>
      <c r="B1339" s="1">
        <f>Raw_Prices!O92</f>
        <v>45057</v>
      </c>
      <c r="C1339" s="12">
        <f>Raw_Prices!S92</f>
        <v>116.149</v>
      </c>
      <c r="D1339" s="13">
        <f t="shared" si="42"/>
        <v>4.3135810895766236E-2</v>
      </c>
      <c r="E1339" s="14">
        <f>IF(_xlfn.XLOOKUP($A1339,Firm_Info!$A$2:$A$12,Firm_Info!$C$2:$C$12)="Treated",1,IF(_xlfn.XLOOKUP($A1339,Firm_Info!$A$2:$A$12,Firm_Info!$C$2:$C$12)="Control",0,""))</f>
        <v>1</v>
      </c>
      <c r="F1339" s="14">
        <f>IFERROR(_xlfn.XLOOKUP($A1339,Firm_Info!$A$2:$A$11,Firm_Info!$D$2:$D$11),"")</f>
        <v>2</v>
      </c>
      <c r="G1339" s="14">
        <f>IF($F1339="","",IF($B1339&gt;=SUMIFS(Firm_Info!$F$2:$F$11,Firm_Info!$D$2:$D$11,$F1339,Firm_Info!$C$2:$C$11,"Treated"),1,0))</f>
        <v>0</v>
      </c>
      <c r="H1339" s="14">
        <f t="shared" si="43"/>
        <v>0</v>
      </c>
      <c r="I1339" s="14">
        <f>IF($F1339="","",MOD(ROW()-2,624)-INDEX(Parallel_Trends!$F$5:$F$14,MATCH($A1339,Parallel_Trends!$A$5:$A$14,0)))</f>
        <v>-240</v>
      </c>
    </row>
    <row r="1340" spans="1:9" x14ac:dyDescent="0.45">
      <c r="A1340" t="s">
        <v>16</v>
      </c>
      <c r="B1340" s="1">
        <f>Raw_Prices!O93</f>
        <v>45058</v>
      </c>
      <c r="C1340" s="12">
        <f>Raw_Prices!S93</f>
        <v>117.08499999999999</v>
      </c>
      <c r="D1340" s="13">
        <f t="shared" si="42"/>
        <v>8.058614366029726E-3</v>
      </c>
      <c r="E1340" s="14">
        <f>IF(_xlfn.XLOOKUP($A1340,Firm_Info!$A$2:$A$12,Firm_Info!$C$2:$C$12)="Treated",1,IF(_xlfn.XLOOKUP($A1340,Firm_Info!$A$2:$A$12,Firm_Info!$C$2:$C$12)="Control",0,""))</f>
        <v>1</v>
      </c>
      <c r="F1340" s="14">
        <f>IFERROR(_xlfn.XLOOKUP($A1340,Firm_Info!$A$2:$A$11,Firm_Info!$D$2:$D$11),"")</f>
        <v>2</v>
      </c>
      <c r="G1340" s="14">
        <f>IF($F1340="","",IF($B1340&gt;=SUMIFS(Firm_Info!$F$2:$F$11,Firm_Info!$D$2:$D$11,$F1340,Firm_Info!$C$2:$C$11,"Treated"),1,0))</f>
        <v>0</v>
      </c>
      <c r="H1340" s="14">
        <f t="shared" si="43"/>
        <v>0</v>
      </c>
      <c r="I1340" s="14">
        <f>IF($F1340="","",MOD(ROW()-2,624)-INDEX(Parallel_Trends!$F$5:$F$14,MATCH($A1340,Parallel_Trends!$A$5:$A$14,0)))</f>
        <v>-239</v>
      </c>
    </row>
    <row r="1341" spans="1:9" x14ac:dyDescent="0.45">
      <c r="A1341" t="s">
        <v>16</v>
      </c>
      <c r="B1341" s="1">
        <f>Raw_Prices!O94</f>
        <v>45061</v>
      </c>
      <c r="C1341" s="12">
        <f>Raw_Prices!S94</f>
        <v>116.089</v>
      </c>
      <c r="D1341" s="13">
        <f t="shared" si="42"/>
        <v>-8.5066404748685986E-3</v>
      </c>
      <c r="E1341" s="14">
        <f>IF(_xlfn.XLOOKUP($A1341,Firm_Info!$A$2:$A$12,Firm_Info!$C$2:$C$12)="Treated",1,IF(_xlfn.XLOOKUP($A1341,Firm_Info!$A$2:$A$12,Firm_Info!$C$2:$C$12)="Control",0,""))</f>
        <v>1</v>
      </c>
      <c r="F1341" s="14">
        <f>IFERROR(_xlfn.XLOOKUP($A1341,Firm_Info!$A$2:$A$11,Firm_Info!$D$2:$D$11),"")</f>
        <v>2</v>
      </c>
      <c r="G1341" s="14">
        <f>IF($F1341="","",IF($B1341&gt;=SUMIFS(Firm_Info!$F$2:$F$11,Firm_Info!$D$2:$D$11,$F1341,Firm_Info!$C$2:$C$11,"Treated"),1,0))</f>
        <v>0</v>
      </c>
      <c r="H1341" s="14">
        <f t="shared" si="43"/>
        <v>0</v>
      </c>
      <c r="I1341" s="14">
        <f>IF($F1341="","",MOD(ROW()-2,624)-INDEX(Parallel_Trends!$F$5:$F$14,MATCH($A1341,Parallel_Trends!$A$5:$A$14,0)))</f>
        <v>-238</v>
      </c>
    </row>
    <row r="1342" spans="1:9" x14ac:dyDescent="0.45">
      <c r="A1342" t="s">
        <v>16</v>
      </c>
      <c r="B1342" s="1">
        <f>Raw_Prices!O95</f>
        <v>45062</v>
      </c>
      <c r="C1342" s="12">
        <f>Raw_Prices!S95</f>
        <v>119.07899999999999</v>
      </c>
      <c r="D1342" s="13">
        <f t="shared" si="42"/>
        <v>2.575610092256797E-2</v>
      </c>
      <c r="E1342" s="14">
        <f>IF(_xlfn.XLOOKUP($A1342,Firm_Info!$A$2:$A$12,Firm_Info!$C$2:$C$12)="Treated",1,IF(_xlfn.XLOOKUP($A1342,Firm_Info!$A$2:$A$12,Firm_Info!$C$2:$C$12)="Control",0,""))</f>
        <v>1</v>
      </c>
      <c r="F1342" s="14">
        <f>IFERROR(_xlfn.XLOOKUP($A1342,Firm_Info!$A$2:$A$11,Firm_Info!$D$2:$D$11),"")</f>
        <v>2</v>
      </c>
      <c r="G1342" s="14">
        <f>IF($F1342="","",IF($B1342&gt;=SUMIFS(Firm_Info!$F$2:$F$11,Firm_Info!$D$2:$D$11,$F1342,Firm_Info!$C$2:$C$11,"Treated"),1,0))</f>
        <v>0</v>
      </c>
      <c r="H1342" s="14">
        <f t="shared" si="43"/>
        <v>0</v>
      </c>
      <c r="I1342" s="14">
        <f>IF($F1342="","",MOD(ROW()-2,624)-INDEX(Parallel_Trends!$F$5:$F$14,MATCH($A1342,Parallel_Trends!$A$5:$A$14,0)))</f>
        <v>-237</v>
      </c>
    </row>
    <row r="1343" spans="1:9" x14ac:dyDescent="0.45">
      <c r="A1343" t="s">
        <v>16</v>
      </c>
      <c r="B1343" s="1">
        <f>Raw_Prices!O96</f>
        <v>45063</v>
      </c>
      <c r="C1343" s="12">
        <f>Raw_Prices!S96</f>
        <v>120.40300000000001</v>
      </c>
      <c r="D1343" s="13">
        <f t="shared" si="42"/>
        <v>1.1118669118820312E-2</v>
      </c>
      <c r="E1343" s="14">
        <f>IF(_xlfn.XLOOKUP($A1343,Firm_Info!$A$2:$A$12,Firm_Info!$C$2:$C$12)="Treated",1,IF(_xlfn.XLOOKUP($A1343,Firm_Info!$A$2:$A$12,Firm_Info!$C$2:$C$12)="Control",0,""))</f>
        <v>1</v>
      </c>
      <c r="F1343" s="14">
        <f>IFERROR(_xlfn.XLOOKUP($A1343,Firm_Info!$A$2:$A$11,Firm_Info!$D$2:$D$11),"")</f>
        <v>2</v>
      </c>
      <c r="G1343" s="14">
        <f>IF($F1343="","",IF($B1343&gt;=SUMIFS(Firm_Info!$F$2:$F$11,Firm_Info!$D$2:$D$11,$F1343,Firm_Info!$C$2:$C$11,"Treated"),1,0))</f>
        <v>0</v>
      </c>
      <c r="H1343" s="14">
        <f t="shared" si="43"/>
        <v>0</v>
      </c>
      <c r="I1343" s="14">
        <f>IF($F1343="","",MOD(ROW()-2,624)-INDEX(Parallel_Trends!$F$5:$F$14,MATCH($A1343,Parallel_Trends!$A$5:$A$14,0)))</f>
        <v>-236</v>
      </c>
    </row>
    <row r="1344" spans="1:9" x14ac:dyDescent="0.45">
      <c r="A1344" t="s">
        <v>16</v>
      </c>
      <c r="B1344" s="1">
        <f>Raw_Prices!O97</f>
        <v>45064</v>
      </c>
      <c r="C1344" s="12">
        <f>Raw_Prices!S97</f>
        <v>122.386</v>
      </c>
      <c r="D1344" s="13">
        <f t="shared" si="42"/>
        <v>1.6469689293456158E-2</v>
      </c>
      <c r="E1344" s="14">
        <f>IF(_xlfn.XLOOKUP($A1344,Firm_Info!$A$2:$A$12,Firm_Info!$C$2:$C$12)="Treated",1,IF(_xlfn.XLOOKUP($A1344,Firm_Info!$A$2:$A$12,Firm_Info!$C$2:$C$12)="Control",0,""))</f>
        <v>1</v>
      </c>
      <c r="F1344" s="14">
        <f>IFERROR(_xlfn.XLOOKUP($A1344,Firm_Info!$A$2:$A$11,Firm_Info!$D$2:$D$11),"")</f>
        <v>2</v>
      </c>
      <c r="G1344" s="14">
        <f>IF($F1344="","",IF($B1344&gt;=SUMIFS(Firm_Info!$F$2:$F$11,Firm_Info!$D$2:$D$11,$F1344,Firm_Info!$C$2:$C$11,"Treated"),1,0))</f>
        <v>0</v>
      </c>
      <c r="H1344" s="14">
        <f t="shared" si="43"/>
        <v>0</v>
      </c>
      <c r="I1344" s="14">
        <f>IF($F1344="","",MOD(ROW()-2,624)-INDEX(Parallel_Trends!$F$5:$F$14,MATCH($A1344,Parallel_Trends!$A$5:$A$14,0)))</f>
        <v>-235</v>
      </c>
    </row>
    <row r="1345" spans="1:9" x14ac:dyDescent="0.45">
      <c r="A1345" t="s">
        <v>16</v>
      </c>
      <c r="B1345" s="1">
        <f>Raw_Prices!O98</f>
        <v>45065</v>
      </c>
      <c r="C1345" s="12">
        <f>Raw_Prices!S98</f>
        <v>122.31699999999999</v>
      </c>
      <c r="D1345" s="13">
        <f t="shared" si="42"/>
        <v>-5.6378997597761327E-4</v>
      </c>
      <c r="E1345" s="14">
        <f>IF(_xlfn.XLOOKUP($A1345,Firm_Info!$A$2:$A$12,Firm_Info!$C$2:$C$12)="Treated",1,IF(_xlfn.XLOOKUP($A1345,Firm_Info!$A$2:$A$12,Firm_Info!$C$2:$C$12)="Control",0,""))</f>
        <v>1</v>
      </c>
      <c r="F1345" s="14">
        <f>IFERROR(_xlfn.XLOOKUP($A1345,Firm_Info!$A$2:$A$11,Firm_Info!$D$2:$D$11),"")</f>
        <v>2</v>
      </c>
      <c r="G1345" s="14">
        <f>IF($F1345="","",IF($B1345&gt;=SUMIFS(Firm_Info!$F$2:$F$11,Firm_Info!$D$2:$D$11,$F1345,Firm_Info!$C$2:$C$11,"Treated"),1,0))</f>
        <v>0</v>
      </c>
      <c r="H1345" s="14">
        <f t="shared" si="43"/>
        <v>0</v>
      </c>
      <c r="I1345" s="14">
        <f>IF($F1345="","",MOD(ROW()-2,624)-INDEX(Parallel_Trends!$F$5:$F$14,MATCH($A1345,Parallel_Trends!$A$5:$A$14,0)))</f>
        <v>-234</v>
      </c>
    </row>
    <row r="1346" spans="1:9" x14ac:dyDescent="0.45">
      <c r="A1346" t="s">
        <v>16</v>
      </c>
      <c r="B1346" s="1">
        <f>Raw_Prices!O99</f>
        <v>45068</v>
      </c>
      <c r="C1346" s="12">
        <f>Raw_Prices!S99</f>
        <v>124.598</v>
      </c>
      <c r="D1346" s="13">
        <f t="shared" si="42"/>
        <v>1.8648266389790447E-2</v>
      </c>
      <c r="E1346" s="14">
        <f>IF(_xlfn.XLOOKUP($A1346,Firm_Info!$A$2:$A$12,Firm_Info!$C$2:$C$12)="Treated",1,IF(_xlfn.XLOOKUP($A1346,Firm_Info!$A$2:$A$12,Firm_Info!$C$2:$C$12)="Control",0,""))</f>
        <v>1</v>
      </c>
      <c r="F1346" s="14">
        <f>IFERROR(_xlfn.XLOOKUP($A1346,Firm_Info!$A$2:$A$11,Firm_Info!$D$2:$D$11),"")</f>
        <v>2</v>
      </c>
      <c r="G1346" s="14">
        <f>IF($F1346="","",IF($B1346&gt;=SUMIFS(Firm_Info!$F$2:$F$11,Firm_Info!$D$2:$D$11,$F1346,Firm_Info!$C$2:$C$11,"Treated"),1,0))</f>
        <v>0</v>
      </c>
      <c r="H1346" s="14">
        <f t="shared" si="43"/>
        <v>0</v>
      </c>
      <c r="I1346" s="14">
        <f>IF($F1346="","",MOD(ROW()-2,624)-INDEX(Parallel_Trends!$F$5:$F$14,MATCH($A1346,Parallel_Trends!$A$5:$A$14,0)))</f>
        <v>-233</v>
      </c>
    </row>
    <row r="1347" spans="1:9" x14ac:dyDescent="0.45">
      <c r="A1347" t="s">
        <v>16</v>
      </c>
      <c r="B1347" s="1">
        <f>Raw_Prices!O100</f>
        <v>45069</v>
      </c>
      <c r="C1347" s="12">
        <f>Raw_Prices!S100</f>
        <v>122.117</v>
      </c>
      <c r="D1347" s="13">
        <f t="shared" si="42"/>
        <v>-1.9912037111350034E-2</v>
      </c>
      <c r="E1347" s="14">
        <f>IF(_xlfn.XLOOKUP($A1347,Firm_Info!$A$2:$A$12,Firm_Info!$C$2:$C$12)="Treated",1,IF(_xlfn.XLOOKUP($A1347,Firm_Info!$A$2:$A$12,Firm_Info!$C$2:$C$12)="Control",0,""))</f>
        <v>1</v>
      </c>
      <c r="F1347" s="14">
        <f>IFERROR(_xlfn.XLOOKUP($A1347,Firm_Info!$A$2:$A$11,Firm_Info!$D$2:$D$11),"")</f>
        <v>2</v>
      </c>
      <c r="G1347" s="14">
        <f>IF($F1347="","",IF($B1347&gt;=SUMIFS(Firm_Info!$F$2:$F$11,Firm_Info!$D$2:$D$11,$F1347,Firm_Info!$C$2:$C$11,"Treated"),1,0))</f>
        <v>0</v>
      </c>
      <c r="H1347" s="14">
        <f t="shared" si="43"/>
        <v>0</v>
      </c>
      <c r="I1347" s="14">
        <f>IF($F1347="","",MOD(ROW()-2,624)-INDEX(Parallel_Trends!$F$5:$F$14,MATCH($A1347,Parallel_Trends!$A$5:$A$14,0)))</f>
        <v>-232</v>
      </c>
    </row>
    <row r="1348" spans="1:9" x14ac:dyDescent="0.45">
      <c r="A1348" t="s">
        <v>16</v>
      </c>
      <c r="B1348" s="1">
        <f>Raw_Prices!O101</f>
        <v>45070</v>
      </c>
      <c r="C1348" s="12">
        <f>Raw_Prices!S101</f>
        <v>120.46299999999999</v>
      </c>
      <c r="D1348" s="13">
        <f t="shared" si="42"/>
        <v>-1.354438775928013E-2</v>
      </c>
      <c r="E1348" s="14">
        <f>IF(_xlfn.XLOOKUP($A1348,Firm_Info!$A$2:$A$12,Firm_Info!$C$2:$C$12)="Treated",1,IF(_xlfn.XLOOKUP($A1348,Firm_Info!$A$2:$A$12,Firm_Info!$C$2:$C$12)="Control",0,""))</f>
        <v>1</v>
      </c>
      <c r="F1348" s="14">
        <f>IFERROR(_xlfn.XLOOKUP($A1348,Firm_Info!$A$2:$A$11,Firm_Info!$D$2:$D$11),"")</f>
        <v>2</v>
      </c>
      <c r="G1348" s="14">
        <f>IF($F1348="","",IF($B1348&gt;=SUMIFS(Firm_Info!$F$2:$F$11,Firm_Info!$D$2:$D$11,$F1348,Firm_Info!$C$2:$C$11,"Treated"),1,0))</f>
        <v>0</v>
      </c>
      <c r="H1348" s="14">
        <f t="shared" si="43"/>
        <v>0</v>
      </c>
      <c r="I1348" s="14">
        <f>IF($F1348="","",MOD(ROW()-2,624)-INDEX(Parallel_Trends!$F$5:$F$14,MATCH($A1348,Parallel_Trends!$A$5:$A$14,0)))</f>
        <v>-231</v>
      </c>
    </row>
    <row r="1349" spans="1:9" x14ac:dyDescent="0.45">
      <c r="A1349" t="s">
        <v>16</v>
      </c>
      <c r="B1349" s="1">
        <f>Raw_Prices!O102</f>
        <v>45071</v>
      </c>
      <c r="C1349" s="12">
        <f>Raw_Prices!S102</f>
        <v>123.03400000000001</v>
      </c>
      <c r="D1349" s="13">
        <f t="shared" si="42"/>
        <v>2.1342652930775419E-2</v>
      </c>
      <c r="E1349" s="14">
        <f>IF(_xlfn.XLOOKUP($A1349,Firm_Info!$A$2:$A$12,Firm_Info!$C$2:$C$12)="Treated",1,IF(_xlfn.XLOOKUP($A1349,Firm_Info!$A$2:$A$12,Firm_Info!$C$2:$C$12)="Control",0,""))</f>
        <v>1</v>
      </c>
      <c r="F1349" s="14">
        <f>IFERROR(_xlfn.XLOOKUP($A1349,Firm_Info!$A$2:$A$11,Firm_Info!$D$2:$D$11),"")</f>
        <v>2</v>
      </c>
      <c r="G1349" s="14">
        <f>IF($F1349="","",IF($B1349&gt;=SUMIFS(Firm_Info!$F$2:$F$11,Firm_Info!$D$2:$D$11,$F1349,Firm_Info!$C$2:$C$11,"Treated"),1,0))</f>
        <v>0</v>
      </c>
      <c r="H1349" s="14">
        <f t="shared" si="43"/>
        <v>0</v>
      </c>
      <c r="I1349" s="14">
        <f>IF($F1349="","",MOD(ROW()-2,624)-INDEX(Parallel_Trends!$F$5:$F$14,MATCH($A1349,Parallel_Trends!$A$5:$A$14,0)))</f>
        <v>-230</v>
      </c>
    </row>
    <row r="1350" spans="1:9" x14ac:dyDescent="0.45">
      <c r="A1350" t="s">
        <v>16</v>
      </c>
      <c r="B1350" s="1">
        <f>Raw_Prices!O103</f>
        <v>45072</v>
      </c>
      <c r="C1350" s="12">
        <f>Raw_Prices!S103</f>
        <v>124.16</v>
      </c>
      <c r="D1350" s="13">
        <f t="shared" si="42"/>
        <v>9.1519417396817015E-3</v>
      </c>
      <c r="E1350" s="14">
        <f>IF(_xlfn.XLOOKUP($A1350,Firm_Info!$A$2:$A$12,Firm_Info!$C$2:$C$12)="Treated",1,IF(_xlfn.XLOOKUP($A1350,Firm_Info!$A$2:$A$12,Firm_Info!$C$2:$C$12)="Control",0,""))</f>
        <v>1</v>
      </c>
      <c r="F1350" s="14">
        <f>IFERROR(_xlfn.XLOOKUP($A1350,Firm_Info!$A$2:$A$11,Firm_Info!$D$2:$D$11),"")</f>
        <v>2</v>
      </c>
      <c r="G1350" s="14">
        <f>IF($F1350="","",IF($B1350&gt;=SUMIFS(Firm_Info!$F$2:$F$11,Firm_Info!$D$2:$D$11,$F1350,Firm_Info!$C$2:$C$11,"Treated"),1,0))</f>
        <v>0</v>
      </c>
      <c r="H1350" s="14">
        <f t="shared" si="43"/>
        <v>0</v>
      </c>
      <c r="I1350" s="14">
        <f>IF($F1350="","",MOD(ROW()-2,624)-INDEX(Parallel_Trends!$F$5:$F$14,MATCH($A1350,Parallel_Trends!$A$5:$A$14,0)))</f>
        <v>-229</v>
      </c>
    </row>
    <row r="1351" spans="1:9" x14ac:dyDescent="0.45">
      <c r="A1351" t="s">
        <v>16</v>
      </c>
      <c r="B1351" s="1">
        <f>Raw_Prices!O104</f>
        <v>45076</v>
      </c>
      <c r="C1351" s="12">
        <f>Raw_Prices!S104</f>
        <v>123.223</v>
      </c>
      <c r="D1351" s="13">
        <f t="shared" si="42"/>
        <v>-7.5467139175257048E-3</v>
      </c>
      <c r="E1351" s="14">
        <f>IF(_xlfn.XLOOKUP($A1351,Firm_Info!$A$2:$A$12,Firm_Info!$C$2:$C$12)="Treated",1,IF(_xlfn.XLOOKUP($A1351,Firm_Info!$A$2:$A$12,Firm_Info!$C$2:$C$12)="Control",0,""))</f>
        <v>1</v>
      </c>
      <c r="F1351" s="14">
        <f>IFERROR(_xlfn.XLOOKUP($A1351,Firm_Info!$A$2:$A$11,Firm_Info!$D$2:$D$11),"")</f>
        <v>2</v>
      </c>
      <c r="G1351" s="14">
        <f>IF($F1351="","",IF($B1351&gt;=SUMIFS(Firm_Info!$F$2:$F$11,Firm_Info!$D$2:$D$11,$F1351,Firm_Info!$C$2:$C$11,"Treated"),1,0))</f>
        <v>0</v>
      </c>
      <c r="H1351" s="14">
        <f t="shared" si="43"/>
        <v>0</v>
      </c>
      <c r="I1351" s="14">
        <f>IF($F1351="","",MOD(ROW()-2,624)-INDEX(Parallel_Trends!$F$5:$F$14,MATCH($A1351,Parallel_Trends!$A$5:$A$14,0)))</f>
        <v>-228</v>
      </c>
    </row>
    <row r="1352" spans="1:9" x14ac:dyDescent="0.45">
      <c r="A1352" t="s">
        <v>16</v>
      </c>
      <c r="B1352" s="1">
        <f>Raw_Prices!O105</f>
        <v>45077</v>
      </c>
      <c r="C1352" s="12">
        <f>Raw_Prices!S105</f>
        <v>122.426</v>
      </c>
      <c r="D1352" s="13">
        <f t="shared" si="42"/>
        <v>-6.4679483537976035E-3</v>
      </c>
      <c r="E1352" s="14">
        <f>IF(_xlfn.XLOOKUP($A1352,Firm_Info!$A$2:$A$12,Firm_Info!$C$2:$C$12)="Treated",1,IF(_xlfn.XLOOKUP($A1352,Firm_Info!$A$2:$A$12,Firm_Info!$C$2:$C$12)="Control",0,""))</f>
        <v>1</v>
      </c>
      <c r="F1352" s="14">
        <f>IFERROR(_xlfn.XLOOKUP($A1352,Firm_Info!$A$2:$A$11,Firm_Info!$D$2:$D$11),"")</f>
        <v>2</v>
      </c>
      <c r="G1352" s="14">
        <f>IF($F1352="","",IF($B1352&gt;=SUMIFS(Firm_Info!$F$2:$F$11,Firm_Info!$D$2:$D$11,$F1352,Firm_Info!$C$2:$C$11,"Treated"),1,0))</f>
        <v>0</v>
      </c>
      <c r="H1352" s="14">
        <f t="shared" si="43"/>
        <v>0</v>
      </c>
      <c r="I1352" s="14">
        <f>IF($F1352="","",MOD(ROW()-2,624)-INDEX(Parallel_Trends!$F$5:$F$14,MATCH($A1352,Parallel_Trends!$A$5:$A$14,0)))</f>
        <v>-227</v>
      </c>
    </row>
    <row r="1353" spans="1:9" x14ac:dyDescent="0.45">
      <c r="A1353" t="s">
        <v>16</v>
      </c>
      <c r="B1353" s="1">
        <f>Raw_Prices!O106</f>
        <v>45078</v>
      </c>
      <c r="C1353" s="12">
        <f>Raw_Prices!S106</f>
        <v>123.273</v>
      </c>
      <c r="D1353" s="13">
        <f t="shared" si="42"/>
        <v>6.918465031937604E-3</v>
      </c>
      <c r="E1353" s="14">
        <f>IF(_xlfn.XLOOKUP($A1353,Firm_Info!$A$2:$A$12,Firm_Info!$C$2:$C$12)="Treated",1,IF(_xlfn.XLOOKUP($A1353,Firm_Info!$A$2:$A$12,Firm_Info!$C$2:$C$12)="Control",0,""))</f>
        <v>1</v>
      </c>
      <c r="F1353" s="14">
        <f>IFERROR(_xlfn.XLOOKUP($A1353,Firm_Info!$A$2:$A$11,Firm_Info!$D$2:$D$11),"")</f>
        <v>2</v>
      </c>
      <c r="G1353" s="14">
        <f>IF($F1353="","",IF($B1353&gt;=SUMIFS(Firm_Info!$F$2:$F$11,Firm_Info!$D$2:$D$11,$F1353,Firm_Info!$C$2:$C$11,"Treated"),1,0))</f>
        <v>0</v>
      </c>
      <c r="H1353" s="14">
        <f t="shared" si="43"/>
        <v>0</v>
      </c>
      <c r="I1353" s="14">
        <f>IF($F1353="","",MOD(ROW()-2,624)-INDEX(Parallel_Trends!$F$5:$F$14,MATCH($A1353,Parallel_Trends!$A$5:$A$14,0)))</f>
        <v>-226</v>
      </c>
    </row>
    <row r="1354" spans="1:9" x14ac:dyDescent="0.45">
      <c r="A1354" t="s">
        <v>16</v>
      </c>
      <c r="B1354" s="1">
        <f>Raw_Prices!O107</f>
        <v>45079</v>
      </c>
      <c r="C1354" s="12">
        <f>Raw_Prices!S107</f>
        <v>124.22</v>
      </c>
      <c r="D1354" s="13">
        <f t="shared" si="42"/>
        <v>7.6821363964534317E-3</v>
      </c>
      <c r="E1354" s="14">
        <f>IF(_xlfn.XLOOKUP($A1354,Firm_Info!$A$2:$A$12,Firm_Info!$C$2:$C$12)="Treated",1,IF(_xlfn.XLOOKUP($A1354,Firm_Info!$A$2:$A$12,Firm_Info!$C$2:$C$12)="Control",0,""))</f>
        <v>1</v>
      </c>
      <c r="F1354" s="14">
        <f>IFERROR(_xlfn.XLOOKUP($A1354,Firm_Info!$A$2:$A$11,Firm_Info!$D$2:$D$11),"")</f>
        <v>2</v>
      </c>
      <c r="G1354" s="14">
        <f>IF($F1354="","",IF($B1354&gt;=SUMIFS(Firm_Info!$F$2:$F$11,Firm_Info!$D$2:$D$11,$F1354,Firm_Info!$C$2:$C$11,"Treated"),1,0))</f>
        <v>0</v>
      </c>
      <c r="H1354" s="14">
        <f t="shared" si="43"/>
        <v>0</v>
      </c>
      <c r="I1354" s="14">
        <f>IF($F1354="","",MOD(ROW()-2,624)-INDEX(Parallel_Trends!$F$5:$F$14,MATCH($A1354,Parallel_Trends!$A$5:$A$14,0)))</f>
        <v>-225</v>
      </c>
    </row>
    <row r="1355" spans="1:9" x14ac:dyDescent="0.45">
      <c r="A1355" t="s">
        <v>16</v>
      </c>
      <c r="B1355" s="1">
        <f>Raw_Prices!O108</f>
        <v>45082</v>
      </c>
      <c r="C1355" s="12">
        <f>Raw_Prices!S108</f>
        <v>125.55500000000001</v>
      </c>
      <c r="D1355" s="13">
        <f t="shared" si="42"/>
        <v>1.0747061664788449E-2</v>
      </c>
      <c r="E1355" s="14">
        <f>IF(_xlfn.XLOOKUP($A1355,Firm_Info!$A$2:$A$12,Firm_Info!$C$2:$C$12)="Treated",1,IF(_xlfn.XLOOKUP($A1355,Firm_Info!$A$2:$A$12,Firm_Info!$C$2:$C$12)="Control",0,""))</f>
        <v>1</v>
      </c>
      <c r="F1355" s="14">
        <f>IFERROR(_xlfn.XLOOKUP($A1355,Firm_Info!$A$2:$A$11,Firm_Info!$D$2:$D$11),"")</f>
        <v>2</v>
      </c>
      <c r="G1355" s="14">
        <f>IF($F1355="","",IF($B1355&gt;=SUMIFS(Firm_Info!$F$2:$F$11,Firm_Info!$D$2:$D$11,$F1355,Firm_Info!$C$2:$C$11,"Treated"),1,0))</f>
        <v>0</v>
      </c>
      <c r="H1355" s="14">
        <f t="shared" si="43"/>
        <v>0</v>
      </c>
      <c r="I1355" s="14">
        <f>IF($F1355="","",MOD(ROW()-2,624)-INDEX(Parallel_Trends!$F$5:$F$14,MATCH($A1355,Parallel_Trends!$A$5:$A$14,0)))</f>
        <v>-224</v>
      </c>
    </row>
    <row r="1356" spans="1:9" x14ac:dyDescent="0.45">
      <c r="A1356" t="s">
        <v>16</v>
      </c>
      <c r="B1356" s="1">
        <f>Raw_Prices!O109</f>
        <v>45083</v>
      </c>
      <c r="C1356" s="12">
        <f>Raw_Prices!S109</f>
        <v>126.85</v>
      </c>
      <c r="D1356" s="13">
        <f t="shared" si="42"/>
        <v>1.0314204930110149E-2</v>
      </c>
      <c r="E1356" s="14">
        <f>IF(_xlfn.XLOOKUP($A1356,Firm_Info!$A$2:$A$12,Firm_Info!$C$2:$C$12)="Treated",1,IF(_xlfn.XLOOKUP($A1356,Firm_Info!$A$2:$A$12,Firm_Info!$C$2:$C$12)="Control",0,""))</f>
        <v>1</v>
      </c>
      <c r="F1356" s="14">
        <f>IFERROR(_xlfn.XLOOKUP($A1356,Firm_Info!$A$2:$A$11,Firm_Info!$D$2:$D$11),"")</f>
        <v>2</v>
      </c>
      <c r="G1356" s="14">
        <f>IF($F1356="","",IF($B1356&gt;=SUMIFS(Firm_Info!$F$2:$F$11,Firm_Info!$D$2:$D$11,$F1356,Firm_Info!$C$2:$C$11,"Treated"),1,0))</f>
        <v>0</v>
      </c>
      <c r="H1356" s="14">
        <f t="shared" si="43"/>
        <v>0</v>
      </c>
      <c r="I1356" s="14">
        <f>IF($F1356="","",MOD(ROW()-2,624)-INDEX(Parallel_Trends!$F$5:$F$14,MATCH($A1356,Parallel_Trends!$A$5:$A$14,0)))</f>
        <v>-223</v>
      </c>
    </row>
    <row r="1357" spans="1:9" x14ac:dyDescent="0.45">
      <c r="A1357" t="s">
        <v>16</v>
      </c>
      <c r="B1357" s="1">
        <f>Raw_Prices!O110</f>
        <v>45084</v>
      </c>
      <c r="C1357" s="12">
        <f>Raw_Prices!S110</f>
        <v>122.05800000000001</v>
      </c>
      <c r="D1357" s="13">
        <f t="shared" si="42"/>
        <v>-3.7776901852581646E-2</v>
      </c>
      <c r="E1357" s="14">
        <f>IF(_xlfn.XLOOKUP($A1357,Firm_Info!$A$2:$A$12,Firm_Info!$C$2:$C$12)="Treated",1,IF(_xlfn.XLOOKUP($A1357,Firm_Info!$A$2:$A$12,Firm_Info!$C$2:$C$12)="Control",0,""))</f>
        <v>1</v>
      </c>
      <c r="F1357" s="14">
        <f>IFERROR(_xlfn.XLOOKUP($A1357,Firm_Info!$A$2:$A$11,Firm_Info!$D$2:$D$11),"")</f>
        <v>2</v>
      </c>
      <c r="G1357" s="14">
        <f>IF($F1357="","",IF($B1357&gt;=SUMIFS(Firm_Info!$F$2:$F$11,Firm_Info!$D$2:$D$11,$F1357,Firm_Info!$C$2:$C$11,"Treated"),1,0))</f>
        <v>0</v>
      </c>
      <c r="H1357" s="14">
        <f t="shared" si="43"/>
        <v>0</v>
      </c>
      <c r="I1357" s="14">
        <f>IF($F1357="","",MOD(ROW()-2,624)-INDEX(Parallel_Trends!$F$5:$F$14,MATCH($A1357,Parallel_Trends!$A$5:$A$14,0)))</f>
        <v>-222</v>
      </c>
    </row>
    <row r="1358" spans="1:9" x14ac:dyDescent="0.45">
      <c r="A1358" t="s">
        <v>16</v>
      </c>
      <c r="B1358" s="1">
        <f>Raw_Prices!O111</f>
        <v>45085</v>
      </c>
      <c r="C1358" s="12">
        <f>Raw_Prices!S111</f>
        <v>121.699</v>
      </c>
      <c r="D1358" s="13">
        <f t="shared" si="42"/>
        <v>-2.9412246636845163E-3</v>
      </c>
      <c r="E1358" s="14">
        <f>IF(_xlfn.XLOOKUP($A1358,Firm_Info!$A$2:$A$12,Firm_Info!$C$2:$C$12)="Treated",1,IF(_xlfn.XLOOKUP($A1358,Firm_Info!$A$2:$A$12,Firm_Info!$C$2:$C$12)="Control",0,""))</f>
        <v>1</v>
      </c>
      <c r="F1358" s="14">
        <f>IFERROR(_xlfn.XLOOKUP($A1358,Firm_Info!$A$2:$A$11,Firm_Info!$D$2:$D$11),"")</f>
        <v>2</v>
      </c>
      <c r="G1358" s="14">
        <f>IF($F1358="","",IF($B1358&gt;=SUMIFS(Firm_Info!$F$2:$F$11,Firm_Info!$D$2:$D$11,$F1358,Firm_Info!$C$2:$C$11,"Treated"),1,0))</f>
        <v>0</v>
      </c>
      <c r="H1358" s="14">
        <f t="shared" si="43"/>
        <v>0</v>
      </c>
      <c r="I1358" s="14">
        <f>IF($F1358="","",MOD(ROW()-2,624)-INDEX(Parallel_Trends!$F$5:$F$14,MATCH($A1358,Parallel_Trends!$A$5:$A$14,0)))</f>
        <v>-221</v>
      </c>
    </row>
    <row r="1359" spans="1:9" x14ac:dyDescent="0.45">
      <c r="A1359" t="s">
        <v>16</v>
      </c>
      <c r="B1359" s="1">
        <f>Raw_Prices!O112</f>
        <v>45086</v>
      </c>
      <c r="C1359" s="12">
        <f>Raw_Prices!S112</f>
        <v>121.788</v>
      </c>
      <c r="D1359" s="13">
        <f t="shared" si="42"/>
        <v>7.3131250051350349E-4</v>
      </c>
      <c r="E1359" s="14">
        <f>IF(_xlfn.XLOOKUP($A1359,Firm_Info!$A$2:$A$12,Firm_Info!$C$2:$C$12)="Treated",1,IF(_xlfn.XLOOKUP($A1359,Firm_Info!$A$2:$A$12,Firm_Info!$C$2:$C$12)="Control",0,""))</f>
        <v>1</v>
      </c>
      <c r="F1359" s="14">
        <f>IFERROR(_xlfn.XLOOKUP($A1359,Firm_Info!$A$2:$A$11,Firm_Info!$D$2:$D$11),"")</f>
        <v>2</v>
      </c>
      <c r="G1359" s="14">
        <f>IF($F1359="","",IF($B1359&gt;=SUMIFS(Firm_Info!$F$2:$F$11,Firm_Info!$D$2:$D$11,$F1359,Firm_Info!$C$2:$C$11,"Treated"),1,0))</f>
        <v>0</v>
      </c>
      <c r="H1359" s="14">
        <f t="shared" si="43"/>
        <v>0</v>
      </c>
      <c r="I1359" s="14">
        <f>IF($F1359="","",MOD(ROW()-2,624)-INDEX(Parallel_Trends!$F$5:$F$14,MATCH($A1359,Parallel_Trends!$A$5:$A$14,0)))</f>
        <v>-220</v>
      </c>
    </row>
    <row r="1360" spans="1:9" x14ac:dyDescent="0.45">
      <c r="A1360" t="s">
        <v>16</v>
      </c>
      <c r="B1360" s="1">
        <f>Raw_Prices!O113</f>
        <v>45089</v>
      </c>
      <c r="C1360" s="12">
        <f>Raw_Prices!S113</f>
        <v>123.193</v>
      </c>
      <c r="D1360" s="13">
        <f t="shared" si="42"/>
        <v>1.1536440371793688E-2</v>
      </c>
      <c r="E1360" s="14">
        <f>IF(_xlfn.XLOOKUP($A1360,Firm_Info!$A$2:$A$12,Firm_Info!$C$2:$C$12)="Treated",1,IF(_xlfn.XLOOKUP($A1360,Firm_Info!$A$2:$A$12,Firm_Info!$C$2:$C$12)="Control",0,""))</f>
        <v>1</v>
      </c>
      <c r="F1360" s="14">
        <f>IFERROR(_xlfn.XLOOKUP($A1360,Firm_Info!$A$2:$A$11,Firm_Info!$D$2:$D$11),"")</f>
        <v>2</v>
      </c>
      <c r="G1360" s="14">
        <f>IF($F1360="","",IF($B1360&gt;=SUMIFS(Firm_Info!$F$2:$F$11,Firm_Info!$D$2:$D$11,$F1360,Firm_Info!$C$2:$C$11,"Treated"),1,0))</f>
        <v>0</v>
      </c>
      <c r="H1360" s="14">
        <f t="shared" si="43"/>
        <v>0</v>
      </c>
      <c r="I1360" s="14">
        <f>IF($F1360="","",MOD(ROW()-2,624)-INDEX(Parallel_Trends!$F$5:$F$14,MATCH($A1360,Parallel_Trends!$A$5:$A$14,0)))</f>
        <v>-219</v>
      </c>
    </row>
    <row r="1361" spans="1:9" x14ac:dyDescent="0.45">
      <c r="A1361" t="s">
        <v>16</v>
      </c>
      <c r="B1361" s="1">
        <f>Raw_Prices!O114</f>
        <v>45090</v>
      </c>
      <c r="C1361" s="12">
        <f>Raw_Prices!S114</f>
        <v>123.383</v>
      </c>
      <c r="D1361" s="13">
        <f t="shared" si="42"/>
        <v>1.5422954226296248E-3</v>
      </c>
      <c r="E1361" s="14">
        <f>IF(_xlfn.XLOOKUP($A1361,Firm_Info!$A$2:$A$12,Firm_Info!$C$2:$C$12)="Treated",1,IF(_xlfn.XLOOKUP($A1361,Firm_Info!$A$2:$A$12,Firm_Info!$C$2:$C$12)="Control",0,""))</f>
        <v>1</v>
      </c>
      <c r="F1361" s="14">
        <f>IFERROR(_xlfn.XLOOKUP($A1361,Firm_Info!$A$2:$A$11,Firm_Info!$D$2:$D$11),"")</f>
        <v>2</v>
      </c>
      <c r="G1361" s="14">
        <f>IF($F1361="","",IF($B1361&gt;=SUMIFS(Firm_Info!$F$2:$F$11,Firm_Info!$D$2:$D$11,$F1361,Firm_Info!$C$2:$C$11,"Treated"),1,0))</f>
        <v>0</v>
      </c>
      <c r="H1361" s="14">
        <f t="shared" si="43"/>
        <v>0</v>
      </c>
      <c r="I1361" s="14">
        <f>IF($F1361="","",MOD(ROW()-2,624)-INDEX(Parallel_Trends!$F$5:$F$14,MATCH($A1361,Parallel_Trends!$A$5:$A$14,0)))</f>
        <v>-218</v>
      </c>
    </row>
    <row r="1362" spans="1:9" x14ac:dyDescent="0.45">
      <c r="A1362" t="s">
        <v>16</v>
      </c>
      <c r="B1362" s="1">
        <f>Raw_Prices!O115</f>
        <v>45091</v>
      </c>
      <c r="C1362" s="12">
        <f>Raw_Prices!S115</f>
        <v>123.223</v>
      </c>
      <c r="D1362" s="13">
        <f t="shared" si="42"/>
        <v>-1.2967750824667279E-3</v>
      </c>
      <c r="E1362" s="14">
        <f>IF(_xlfn.XLOOKUP($A1362,Firm_Info!$A$2:$A$12,Firm_Info!$C$2:$C$12)="Treated",1,IF(_xlfn.XLOOKUP($A1362,Firm_Info!$A$2:$A$12,Firm_Info!$C$2:$C$12)="Control",0,""))</f>
        <v>1</v>
      </c>
      <c r="F1362" s="14">
        <f>IFERROR(_xlfn.XLOOKUP($A1362,Firm_Info!$A$2:$A$11,Firm_Info!$D$2:$D$11),"")</f>
        <v>2</v>
      </c>
      <c r="G1362" s="14">
        <f>IF($F1362="","",IF($B1362&gt;=SUMIFS(Firm_Info!$F$2:$F$11,Firm_Info!$D$2:$D$11,$F1362,Firm_Info!$C$2:$C$11,"Treated"),1,0))</f>
        <v>0</v>
      </c>
      <c r="H1362" s="14">
        <f t="shared" si="43"/>
        <v>0</v>
      </c>
      <c r="I1362" s="14">
        <f>IF($F1362="","",MOD(ROW()-2,624)-INDEX(Parallel_Trends!$F$5:$F$14,MATCH($A1362,Parallel_Trends!$A$5:$A$14,0)))</f>
        <v>-217</v>
      </c>
    </row>
    <row r="1363" spans="1:9" x14ac:dyDescent="0.45">
      <c r="A1363" t="s">
        <v>16</v>
      </c>
      <c r="B1363" s="1">
        <f>Raw_Prices!O116</f>
        <v>45092</v>
      </c>
      <c r="C1363" s="12">
        <f>Raw_Prices!S116</f>
        <v>124.63800000000001</v>
      </c>
      <c r="D1363" s="13">
        <f t="shared" si="42"/>
        <v>1.1483245822614396E-2</v>
      </c>
      <c r="E1363" s="14">
        <f>IF(_xlfn.XLOOKUP($A1363,Firm_Info!$A$2:$A$12,Firm_Info!$C$2:$C$12)="Treated",1,IF(_xlfn.XLOOKUP($A1363,Firm_Info!$A$2:$A$12,Firm_Info!$C$2:$C$12)="Control",0,""))</f>
        <v>1</v>
      </c>
      <c r="F1363" s="14">
        <f>IFERROR(_xlfn.XLOOKUP($A1363,Firm_Info!$A$2:$A$11,Firm_Info!$D$2:$D$11),"")</f>
        <v>2</v>
      </c>
      <c r="G1363" s="14">
        <f>IF($F1363="","",IF($B1363&gt;=SUMIFS(Firm_Info!$F$2:$F$11,Firm_Info!$D$2:$D$11,$F1363,Firm_Info!$C$2:$C$11,"Treated"),1,0))</f>
        <v>0</v>
      </c>
      <c r="H1363" s="14">
        <f t="shared" si="43"/>
        <v>0</v>
      </c>
      <c r="I1363" s="14">
        <f>IF($F1363="","",MOD(ROW()-2,624)-INDEX(Parallel_Trends!$F$5:$F$14,MATCH($A1363,Parallel_Trends!$A$5:$A$14,0)))</f>
        <v>-216</v>
      </c>
    </row>
    <row r="1364" spans="1:9" x14ac:dyDescent="0.45">
      <c r="A1364" t="s">
        <v>16</v>
      </c>
      <c r="B1364" s="1">
        <f>Raw_Prices!O117</f>
        <v>45093</v>
      </c>
      <c r="C1364" s="12">
        <f>Raw_Prices!S117</f>
        <v>123.083</v>
      </c>
      <c r="D1364" s="13">
        <f t="shared" si="42"/>
        <v>-1.2476130875014091E-2</v>
      </c>
      <c r="E1364" s="14">
        <f>IF(_xlfn.XLOOKUP($A1364,Firm_Info!$A$2:$A$12,Firm_Info!$C$2:$C$12)="Treated",1,IF(_xlfn.XLOOKUP($A1364,Firm_Info!$A$2:$A$12,Firm_Info!$C$2:$C$12)="Control",0,""))</f>
        <v>1</v>
      </c>
      <c r="F1364" s="14">
        <f>IFERROR(_xlfn.XLOOKUP($A1364,Firm_Info!$A$2:$A$11,Firm_Info!$D$2:$D$11),"")</f>
        <v>2</v>
      </c>
      <c r="G1364" s="14">
        <f>IF($F1364="","",IF($B1364&gt;=SUMIFS(Firm_Info!$F$2:$F$11,Firm_Info!$D$2:$D$11,$F1364,Firm_Info!$C$2:$C$11,"Treated"),1,0))</f>
        <v>0</v>
      </c>
      <c r="H1364" s="14">
        <f t="shared" si="43"/>
        <v>0</v>
      </c>
      <c r="I1364" s="14">
        <f>IF($F1364="","",MOD(ROW()-2,624)-INDEX(Parallel_Trends!$F$5:$F$14,MATCH($A1364,Parallel_Trends!$A$5:$A$14,0)))</f>
        <v>-215</v>
      </c>
    </row>
    <row r="1365" spans="1:9" x14ac:dyDescent="0.45">
      <c r="A1365" t="s">
        <v>16</v>
      </c>
      <c r="B1365" s="1">
        <f>Raw_Prices!O118</f>
        <v>45097</v>
      </c>
      <c r="C1365" s="12">
        <f>Raw_Prices!S118</f>
        <v>122.655</v>
      </c>
      <c r="D1365" s="13">
        <f t="shared" si="42"/>
        <v>-3.4773283069148286E-3</v>
      </c>
      <c r="E1365" s="14">
        <f>IF(_xlfn.XLOOKUP($A1365,Firm_Info!$A$2:$A$12,Firm_Info!$C$2:$C$12)="Treated",1,IF(_xlfn.XLOOKUP($A1365,Firm_Info!$A$2:$A$12,Firm_Info!$C$2:$C$12)="Control",0,""))</f>
        <v>1</v>
      </c>
      <c r="F1365" s="14">
        <f>IFERROR(_xlfn.XLOOKUP($A1365,Firm_Info!$A$2:$A$11,Firm_Info!$D$2:$D$11),"")</f>
        <v>2</v>
      </c>
      <c r="G1365" s="14">
        <f>IF($F1365="","",IF($B1365&gt;=SUMIFS(Firm_Info!$F$2:$F$11,Firm_Info!$D$2:$D$11,$F1365,Firm_Info!$C$2:$C$11,"Treated"),1,0))</f>
        <v>0</v>
      </c>
      <c r="H1365" s="14">
        <f t="shared" si="43"/>
        <v>0</v>
      </c>
      <c r="I1365" s="14">
        <f>IF($F1365="","",MOD(ROW()-2,624)-INDEX(Parallel_Trends!$F$5:$F$14,MATCH($A1365,Parallel_Trends!$A$5:$A$14,0)))</f>
        <v>-214</v>
      </c>
    </row>
    <row r="1366" spans="1:9" x14ac:dyDescent="0.45">
      <c r="A1366" t="s">
        <v>16</v>
      </c>
      <c r="B1366" s="1">
        <f>Raw_Prices!O119</f>
        <v>45098</v>
      </c>
      <c r="C1366" s="12">
        <f>Raw_Prices!S119</f>
        <v>120.114</v>
      </c>
      <c r="D1366" s="13">
        <f t="shared" si="42"/>
        <v>-2.0716644246056015E-2</v>
      </c>
      <c r="E1366" s="14">
        <f>IF(_xlfn.XLOOKUP($A1366,Firm_Info!$A$2:$A$12,Firm_Info!$C$2:$C$12)="Treated",1,IF(_xlfn.XLOOKUP($A1366,Firm_Info!$A$2:$A$12,Firm_Info!$C$2:$C$12)="Control",0,""))</f>
        <v>1</v>
      </c>
      <c r="F1366" s="14">
        <f>IFERROR(_xlfn.XLOOKUP($A1366,Firm_Info!$A$2:$A$11,Firm_Info!$D$2:$D$11),"")</f>
        <v>2</v>
      </c>
      <c r="G1366" s="14">
        <f>IF($F1366="","",IF($B1366&gt;=SUMIFS(Firm_Info!$F$2:$F$11,Firm_Info!$D$2:$D$11,$F1366,Firm_Info!$C$2:$C$11,"Treated"),1,0))</f>
        <v>0</v>
      </c>
      <c r="H1366" s="14">
        <f t="shared" si="43"/>
        <v>0</v>
      </c>
      <c r="I1366" s="14">
        <f>IF($F1366="","",MOD(ROW()-2,624)-INDEX(Parallel_Trends!$F$5:$F$14,MATCH($A1366,Parallel_Trends!$A$5:$A$14,0)))</f>
        <v>-213</v>
      </c>
    </row>
    <row r="1367" spans="1:9" x14ac:dyDescent="0.45">
      <c r="A1367" t="s">
        <v>16</v>
      </c>
      <c r="B1367" s="1">
        <f>Raw_Prices!O120</f>
        <v>45099</v>
      </c>
      <c r="C1367" s="12">
        <f>Raw_Prices!S120</f>
        <v>122.705</v>
      </c>
      <c r="D1367" s="13">
        <f t="shared" si="42"/>
        <v>2.157117405131781E-2</v>
      </c>
      <c r="E1367" s="14">
        <f>IF(_xlfn.XLOOKUP($A1367,Firm_Info!$A$2:$A$12,Firm_Info!$C$2:$C$12)="Treated",1,IF(_xlfn.XLOOKUP($A1367,Firm_Info!$A$2:$A$12,Firm_Info!$C$2:$C$12)="Control",0,""))</f>
        <v>1</v>
      </c>
      <c r="F1367" s="14">
        <f>IFERROR(_xlfn.XLOOKUP($A1367,Firm_Info!$A$2:$A$11,Firm_Info!$D$2:$D$11),"")</f>
        <v>2</v>
      </c>
      <c r="G1367" s="14">
        <f>IF($F1367="","",IF($B1367&gt;=SUMIFS(Firm_Info!$F$2:$F$11,Firm_Info!$D$2:$D$11,$F1367,Firm_Info!$C$2:$C$11,"Treated"),1,0))</f>
        <v>0</v>
      </c>
      <c r="H1367" s="14">
        <f t="shared" si="43"/>
        <v>0</v>
      </c>
      <c r="I1367" s="14">
        <f>IF($F1367="","",MOD(ROW()-2,624)-INDEX(Parallel_Trends!$F$5:$F$14,MATCH($A1367,Parallel_Trends!$A$5:$A$14,0)))</f>
        <v>-212</v>
      </c>
    </row>
    <row r="1368" spans="1:9" x14ac:dyDescent="0.45">
      <c r="A1368" t="s">
        <v>16</v>
      </c>
      <c r="B1368" s="1">
        <f>Raw_Prices!O121</f>
        <v>45100</v>
      </c>
      <c r="C1368" s="12">
        <f>Raw_Prices!S121</f>
        <v>121.898</v>
      </c>
      <c r="D1368" s="13">
        <f t="shared" si="42"/>
        <v>-6.5767491137280754E-3</v>
      </c>
      <c r="E1368" s="14">
        <f>IF(_xlfn.XLOOKUP($A1368,Firm_Info!$A$2:$A$12,Firm_Info!$C$2:$C$12)="Treated",1,IF(_xlfn.XLOOKUP($A1368,Firm_Info!$A$2:$A$12,Firm_Info!$C$2:$C$12)="Control",0,""))</f>
        <v>1</v>
      </c>
      <c r="F1368" s="14">
        <f>IFERROR(_xlfn.XLOOKUP($A1368,Firm_Info!$A$2:$A$11,Firm_Info!$D$2:$D$11),"")</f>
        <v>2</v>
      </c>
      <c r="G1368" s="14">
        <f>IF($F1368="","",IF($B1368&gt;=SUMIFS(Firm_Info!$F$2:$F$11,Firm_Info!$D$2:$D$11,$F1368,Firm_Info!$C$2:$C$11,"Treated"),1,0))</f>
        <v>0</v>
      </c>
      <c r="H1368" s="14">
        <f t="shared" si="43"/>
        <v>0</v>
      </c>
      <c r="I1368" s="14">
        <f>IF($F1368="","",MOD(ROW()-2,624)-INDEX(Parallel_Trends!$F$5:$F$14,MATCH($A1368,Parallel_Trends!$A$5:$A$14,0)))</f>
        <v>-211</v>
      </c>
    </row>
    <row r="1369" spans="1:9" x14ac:dyDescent="0.45">
      <c r="A1369" t="s">
        <v>16</v>
      </c>
      <c r="B1369" s="1">
        <f>Raw_Prices!O122</f>
        <v>45103</v>
      </c>
      <c r="C1369" s="12">
        <f>Raw_Prices!S122</f>
        <v>117.91200000000001</v>
      </c>
      <c r="D1369" s="13">
        <f t="shared" si="42"/>
        <v>-3.2699470048729196E-2</v>
      </c>
      <c r="E1369" s="14">
        <f>IF(_xlfn.XLOOKUP($A1369,Firm_Info!$A$2:$A$12,Firm_Info!$C$2:$C$12)="Treated",1,IF(_xlfn.XLOOKUP($A1369,Firm_Info!$A$2:$A$12,Firm_Info!$C$2:$C$12)="Control",0,""))</f>
        <v>1</v>
      </c>
      <c r="F1369" s="14">
        <f>IFERROR(_xlfn.XLOOKUP($A1369,Firm_Info!$A$2:$A$11,Firm_Info!$D$2:$D$11),"")</f>
        <v>2</v>
      </c>
      <c r="G1369" s="14">
        <f>IF($F1369="","",IF($B1369&gt;=SUMIFS(Firm_Info!$F$2:$F$11,Firm_Info!$D$2:$D$11,$F1369,Firm_Info!$C$2:$C$11,"Treated"),1,0))</f>
        <v>0</v>
      </c>
      <c r="H1369" s="14">
        <f t="shared" si="43"/>
        <v>0</v>
      </c>
      <c r="I1369" s="14">
        <f>IF($F1369="","",MOD(ROW()-2,624)-INDEX(Parallel_Trends!$F$5:$F$14,MATCH($A1369,Parallel_Trends!$A$5:$A$14,0)))</f>
        <v>-210</v>
      </c>
    </row>
    <row r="1370" spans="1:9" x14ac:dyDescent="0.45">
      <c r="A1370" t="s">
        <v>16</v>
      </c>
      <c r="B1370" s="1">
        <f>Raw_Prices!O123</f>
        <v>45104</v>
      </c>
      <c r="C1370" s="12">
        <f>Raw_Prices!S123</f>
        <v>117.902</v>
      </c>
      <c r="D1370" s="13">
        <f t="shared" si="42"/>
        <v>-8.4809010109321292E-5</v>
      </c>
      <c r="E1370" s="14">
        <f>IF(_xlfn.XLOOKUP($A1370,Firm_Info!$A$2:$A$12,Firm_Info!$C$2:$C$12)="Treated",1,IF(_xlfn.XLOOKUP($A1370,Firm_Info!$A$2:$A$12,Firm_Info!$C$2:$C$12)="Control",0,""))</f>
        <v>1</v>
      </c>
      <c r="F1370" s="14">
        <f>IFERROR(_xlfn.XLOOKUP($A1370,Firm_Info!$A$2:$A$11,Firm_Info!$D$2:$D$11),"")</f>
        <v>2</v>
      </c>
      <c r="G1370" s="14">
        <f>IF($F1370="","",IF($B1370&gt;=SUMIFS(Firm_Info!$F$2:$F$11,Firm_Info!$D$2:$D$11,$F1370,Firm_Info!$C$2:$C$11,"Treated"),1,0))</f>
        <v>0</v>
      </c>
      <c r="H1370" s="14">
        <f t="shared" si="43"/>
        <v>0</v>
      </c>
      <c r="I1370" s="14">
        <f>IF($F1370="","",MOD(ROW()-2,624)-INDEX(Parallel_Trends!$F$5:$F$14,MATCH($A1370,Parallel_Trends!$A$5:$A$14,0)))</f>
        <v>-209</v>
      </c>
    </row>
    <row r="1371" spans="1:9" x14ac:dyDescent="0.45">
      <c r="A1371" t="s">
        <v>16</v>
      </c>
      <c r="B1371" s="1">
        <f>Raw_Prices!O124</f>
        <v>45105</v>
      </c>
      <c r="C1371" s="12">
        <f>Raw_Prices!S124</f>
        <v>119.746</v>
      </c>
      <c r="D1371" s="13">
        <f t="shared" si="42"/>
        <v>1.5640107886210508E-2</v>
      </c>
      <c r="E1371" s="14">
        <f>IF(_xlfn.XLOOKUP($A1371,Firm_Info!$A$2:$A$12,Firm_Info!$C$2:$C$12)="Treated",1,IF(_xlfn.XLOOKUP($A1371,Firm_Info!$A$2:$A$12,Firm_Info!$C$2:$C$12)="Control",0,""))</f>
        <v>1</v>
      </c>
      <c r="F1371" s="14">
        <f>IFERROR(_xlfn.XLOOKUP($A1371,Firm_Info!$A$2:$A$11,Firm_Info!$D$2:$D$11),"")</f>
        <v>2</v>
      </c>
      <c r="G1371" s="14">
        <f>IF($F1371="","",IF($B1371&gt;=SUMIFS(Firm_Info!$F$2:$F$11,Firm_Info!$D$2:$D$11,$F1371,Firm_Info!$C$2:$C$11,"Treated"),1,0))</f>
        <v>0</v>
      </c>
      <c r="H1371" s="14">
        <f t="shared" si="43"/>
        <v>0</v>
      </c>
      <c r="I1371" s="14">
        <f>IF($F1371="","",MOD(ROW()-2,624)-INDEX(Parallel_Trends!$F$5:$F$14,MATCH($A1371,Parallel_Trends!$A$5:$A$14,0)))</f>
        <v>-208</v>
      </c>
    </row>
    <row r="1372" spans="1:9" x14ac:dyDescent="0.45">
      <c r="A1372" t="s">
        <v>16</v>
      </c>
      <c r="B1372" s="1">
        <f>Raw_Prices!O125</f>
        <v>45106</v>
      </c>
      <c r="C1372" s="12">
        <f>Raw_Prices!S125</f>
        <v>118.669</v>
      </c>
      <c r="D1372" s="13">
        <f t="shared" si="42"/>
        <v>-8.9940373791190797E-3</v>
      </c>
      <c r="E1372" s="14">
        <f>IF(_xlfn.XLOOKUP($A1372,Firm_Info!$A$2:$A$12,Firm_Info!$C$2:$C$12)="Treated",1,IF(_xlfn.XLOOKUP($A1372,Firm_Info!$A$2:$A$12,Firm_Info!$C$2:$C$12)="Control",0,""))</f>
        <v>1</v>
      </c>
      <c r="F1372" s="14">
        <f>IFERROR(_xlfn.XLOOKUP($A1372,Firm_Info!$A$2:$A$11,Firm_Info!$D$2:$D$11),"")</f>
        <v>2</v>
      </c>
      <c r="G1372" s="14">
        <f>IF($F1372="","",IF($B1372&gt;=SUMIFS(Firm_Info!$F$2:$F$11,Firm_Info!$D$2:$D$11,$F1372,Firm_Info!$C$2:$C$11,"Treated"),1,0))</f>
        <v>0</v>
      </c>
      <c r="H1372" s="14">
        <f t="shared" si="43"/>
        <v>0</v>
      </c>
      <c r="I1372" s="14">
        <f>IF($F1372="","",MOD(ROW()-2,624)-INDEX(Parallel_Trends!$F$5:$F$14,MATCH($A1372,Parallel_Trends!$A$5:$A$14,0)))</f>
        <v>-207</v>
      </c>
    </row>
    <row r="1373" spans="1:9" x14ac:dyDescent="0.45">
      <c r="A1373" t="s">
        <v>16</v>
      </c>
      <c r="B1373" s="1">
        <f>Raw_Prices!O126</f>
        <v>45107</v>
      </c>
      <c r="C1373" s="12">
        <f>Raw_Prices!S126</f>
        <v>119.268</v>
      </c>
      <c r="D1373" s="13">
        <f t="shared" si="42"/>
        <v>5.0476535573737991E-3</v>
      </c>
      <c r="E1373" s="14">
        <f>IF(_xlfn.XLOOKUP($A1373,Firm_Info!$A$2:$A$12,Firm_Info!$C$2:$C$12)="Treated",1,IF(_xlfn.XLOOKUP($A1373,Firm_Info!$A$2:$A$12,Firm_Info!$C$2:$C$12)="Control",0,""))</f>
        <v>1</v>
      </c>
      <c r="F1373" s="14">
        <f>IFERROR(_xlfn.XLOOKUP($A1373,Firm_Info!$A$2:$A$11,Firm_Info!$D$2:$D$11),"")</f>
        <v>2</v>
      </c>
      <c r="G1373" s="14">
        <f>IF($F1373="","",IF($B1373&gt;=SUMIFS(Firm_Info!$F$2:$F$11,Firm_Info!$D$2:$D$11,$F1373,Firm_Info!$C$2:$C$11,"Treated"),1,0))</f>
        <v>0</v>
      </c>
      <c r="H1373" s="14">
        <f t="shared" si="43"/>
        <v>0</v>
      </c>
      <c r="I1373" s="14">
        <f>IF($F1373="","",MOD(ROW()-2,624)-INDEX(Parallel_Trends!$F$5:$F$14,MATCH($A1373,Parallel_Trends!$A$5:$A$14,0)))</f>
        <v>-206</v>
      </c>
    </row>
    <row r="1374" spans="1:9" x14ac:dyDescent="0.45">
      <c r="A1374" t="s">
        <v>16</v>
      </c>
      <c r="B1374" s="1">
        <f>Raw_Prices!O127</f>
        <v>45110</v>
      </c>
      <c r="C1374" s="12">
        <f>Raw_Prices!S127</f>
        <v>119.467</v>
      </c>
      <c r="D1374" s="13">
        <f t="shared" si="42"/>
        <v>1.6685112519703171E-3</v>
      </c>
      <c r="E1374" s="14">
        <f>IF(_xlfn.XLOOKUP($A1374,Firm_Info!$A$2:$A$12,Firm_Info!$C$2:$C$12)="Treated",1,IF(_xlfn.XLOOKUP($A1374,Firm_Info!$A$2:$A$12,Firm_Info!$C$2:$C$12)="Control",0,""))</f>
        <v>1</v>
      </c>
      <c r="F1374" s="14">
        <f>IFERROR(_xlfn.XLOOKUP($A1374,Firm_Info!$A$2:$A$11,Firm_Info!$D$2:$D$11),"")</f>
        <v>2</v>
      </c>
      <c r="G1374" s="14">
        <f>IF($F1374="","",IF($B1374&gt;=SUMIFS(Firm_Info!$F$2:$F$11,Firm_Info!$D$2:$D$11,$F1374,Firm_Info!$C$2:$C$11,"Treated"),1,0))</f>
        <v>0</v>
      </c>
      <c r="H1374" s="14">
        <f t="shared" si="43"/>
        <v>0</v>
      </c>
      <c r="I1374" s="14">
        <f>IF($F1374="","",MOD(ROW()-2,624)-INDEX(Parallel_Trends!$F$5:$F$14,MATCH($A1374,Parallel_Trends!$A$5:$A$14,0)))</f>
        <v>-205</v>
      </c>
    </row>
    <row r="1375" spans="1:9" x14ac:dyDescent="0.45">
      <c r="A1375" t="s">
        <v>16</v>
      </c>
      <c r="B1375" s="1">
        <f>Raw_Prices!O128</f>
        <v>45112</v>
      </c>
      <c r="C1375" s="12">
        <f>Raw_Prices!S128</f>
        <v>121.31</v>
      </c>
      <c r="D1375" s="13">
        <f t="shared" si="42"/>
        <v>1.5426854277750479E-2</v>
      </c>
      <c r="E1375" s="14">
        <f>IF(_xlfn.XLOOKUP($A1375,Firm_Info!$A$2:$A$12,Firm_Info!$C$2:$C$12)="Treated",1,IF(_xlfn.XLOOKUP($A1375,Firm_Info!$A$2:$A$12,Firm_Info!$C$2:$C$12)="Control",0,""))</f>
        <v>1</v>
      </c>
      <c r="F1375" s="14">
        <f>IFERROR(_xlfn.XLOOKUP($A1375,Firm_Info!$A$2:$A$11,Firm_Info!$D$2:$D$11),"")</f>
        <v>2</v>
      </c>
      <c r="G1375" s="14">
        <f>IF($F1375="","",IF($B1375&gt;=SUMIFS(Firm_Info!$F$2:$F$11,Firm_Info!$D$2:$D$11,$F1375,Firm_Info!$C$2:$C$11,"Treated"),1,0))</f>
        <v>0</v>
      </c>
      <c r="H1375" s="14">
        <f t="shared" si="43"/>
        <v>0</v>
      </c>
      <c r="I1375" s="14">
        <f>IF($F1375="","",MOD(ROW()-2,624)-INDEX(Parallel_Trends!$F$5:$F$14,MATCH($A1375,Parallel_Trends!$A$5:$A$14,0)))</f>
        <v>-204</v>
      </c>
    </row>
    <row r="1376" spans="1:9" x14ac:dyDescent="0.45">
      <c r="A1376" t="s">
        <v>16</v>
      </c>
      <c r="B1376" s="1">
        <f>Raw_Prices!O129</f>
        <v>45113</v>
      </c>
      <c r="C1376" s="12">
        <f>Raw_Prices!S129</f>
        <v>119.676</v>
      </c>
      <c r="D1376" s="13">
        <f t="shared" si="42"/>
        <v>-1.3469623279202092E-2</v>
      </c>
      <c r="E1376" s="14">
        <f>IF(_xlfn.XLOOKUP($A1376,Firm_Info!$A$2:$A$12,Firm_Info!$C$2:$C$12)="Treated",1,IF(_xlfn.XLOOKUP($A1376,Firm_Info!$A$2:$A$12,Firm_Info!$C$2:$C$12)="Control",0,""))</f>
        <v>1</v>
      </c>
      <c r="F1376" s="14">
        <f>IFERROR(_xlfn.XLOOKUP($A1376,Firm_Info!$A$2:$A$11,Firm_Info!$D$2:$D$11),"")</f>
        <v>2</v>
      </c>
      <c r="G1376" s="14">
        <f>IF($F1376="","",IF($B1376&gt;=SUMIFS(Firm_Info!$F$2:$F$11,Firm_Info!$D$2:$D$11,$F1376,Firm_Info!$C$2:$C$11,"Treated"),1,0))</f>
        <v>0</v>
      </c>
      <c r="H1376" s="14">
        <f t="shared" si="43"/>
        <v>0</v>
      </c>
      <c r="I1376" s="14">
        <f>IF($F1376="","",MOD(ROW()-2,624)-INDEX(Parallel_Trends!$F$5:$F$14,MATCH($A1376,Parallel_Trends!$A$5:$A$14,0)))</f>
        <v>-203</v>
      </c>
    </row>
    <row r="1377" spans="1:9" x14ac:dyDescent="0.45">
      <c r="A1377" t="s">
        <v>16</v>
      </c>
      <c r="B1377" s="1">
        <f>Raw_Prices!O130</f>
        <v>45114</v>
      </c>
      <c r="C1377" s="12">
        <f>Raw_Prices!S130</f>
        <v>119.04900000000001</v>
      </c>
      <c r="D1377" s="13">
        <f t="shared" si="42"/>
        <v>-5.2391456933720271E-3</v>
      </c>
      <c r="E1377" s="14">
        <f>IF(_xlfn.XLOOKUP($A1377,Firm_Info!$A$2:$A$12,Firm_Info!$C$2:$C$12)="Treated",1,IF(_xlfn.XLOOKUP($A1377,Firm_Info!$A$2:$A$12,Firm_Info!$C$2:$C$12)="Control",0,""))</f>
        <v>1</v>
      </c>
      <c r="F1377" s="14">
        <f>IFERROR(_xlfn.XLOOKUP($A1377,Firm_Info!$A$2:$A$11,Firm_Info!$D$2:$D$11),"")</f>
        <v>2</v>
      </c>
      <c r="G1377" s="14">
        <f>IF($F1377="","",IF($B1377&gt;=SUMIFS(Firm_Info!$F$2:$F$11,Firm_Info!$D$2:$D$11,$F1377,Firm_Info!$C$2:$C$11,"Treated"),1,0))</f>
        <v>0</v>
      </c>
      <c r="H1377" s="14">
        <f t="shared" si="43"/>
        <v>0</v>
      </c>
      <c r="I1377" s="14">
        <f>IF($F1377="","",MOD(ROW()-2,624)-INDEX(Parallel_Trends!$F$5:$F$14,MATCH($A1377,Parallel_Trends!$A$5:$A$14,0)))</f>
        <v>-202</v>
      </c>
    </row>
    <row r="1378" spans="1:9" x14ac:dyDescent="0.45">
      <c r="A1378" t="s">
        <v>16</v>
      </c>
      <c r="B1378" s="1">
        <f>Raw_Prices!O131</f>
        <v>45117</v>
      </c>
      <c r="C1378" s="12">
        <f>Raw_Prices!S131</f>
        <v>116.03</v>
      </c>
      <c r="D1378" s="13">
        <f t="shared" si="42"/>
        <v>-2.535930583205237E-2</v>
      </c>
      <c r="E1378" s="14">
        <f>IF(_xlfn.XLOOKUP($A1378,Firm_Info!$A$2:$A$12,Firm_Info!$C$2:$C$12)="Treated",1,IF(_xlfn.XLOOKUP($A1378,Firm_Info!$A$2:$A$12,Firm_Info!$C$2:$C$12)="Control",0,""))</f>
        <v>1</v>
      </c>
      <c r="F1378" s="14">
        <f>IFERROR(_xlfn.XLOOKUP($A1378,Firm_Info!$A$2:$A$11,Firm_Info!$D$2:$D$11),"")</f>
        <v>2</v>
      </c>
      <c r="G1378" s="14">
        <f>IF($F1378="","",IF($B1378&gt;=SUMIFS(Firm_Info!$F$2:$F$11,Firm_Info!$D$2:$D$11,$F1378,Firm_Info!$C$2:$C$11,"Treated"),1,0))</f>
        <v>0</v>
      </c>
      <c r="H1378" s="14">
        <f t="shared" si="43"/>
        <v>0</v>
      </c>
      <c r="I1378" s="14">
        <f>IF($F1378="","",MOD(ROW()-2,624)-INDEX(Parallel_Trends!$F$5:$F$14,MATCH($A1378,Parallel_Trends!$A$5:$A$14,0)))</f>
        <v>-201</v>
      </c>
    </row>
    <row r="1379" spans="1:9" x14ac:dyDescent="0.45">
      <c r="A1379" t="s">
        <v>16</v>
      </c>
      <c r="B1379" s="1">
        <f>Raw_Prices!O132</f>
        <v>45118</v>
      </c>
      <c r="C1379" s="12">
        <f>Raw_Prices!S132</f>
        <v>116.717</v>
      </c>
      <c r="D1379" s="13">
        <f t="shared" si="42"/>
        <v>5.9208825303800339E-3</v>
      </c>
      <c r="E1379" s="14">
        <f>IF(_xlfn.XLOOKUP($A1379,Firm_Info!$A$2:$A$12,Firm_Info!$C$2:$C$12)="Treated",1,IF(_xlfn.XLOOKUP($A1379,Firm_Info!$A$2:$A$12,Firm_Info!$C$2:$C$12)="Control",0,""))</f>
        <v>1</v>
      </c>
      <c r="F1379" s="14">
        <f>IFERROR(_xlfn.XLOOKUP($A1379,Firm_Info!$A$2:$A$11,Firm_Info!$D$2:$D$11),"")</f>
        <v>2</v>
      </c>
      <c r="G1379" s="14">
        <f>IF($F1379="","",IF($B1379&gt;=SUMIFS(Firm_Info!$F$2:$F$11,Firm_Info!$D$2:$D$11,$F1379,Firm_Info!$C$2:$C$11,"Treated"),1,0))</f>
        <v>0</v>
      </c>
      <c r="H1379" s="14">
        <f t="shared" si="43"/>
        <v>0</v>
      </c>
      <c r="I1379" s="14">
        <f>IF($F1379="","",MOD(ROW()-2,624)-INDEX(Parallel_Trends!$F$5:$F$14,MATCH($A1379,Parallel_Trends!$A$5:$A$14,0)))</f>
        <v>-200</v>
      </c>
    </row>
    <row r="1380" spans="1:9" x14ac:dyDescent="0.45">
      <c r="A1380" t="s">
        <v>16</v>
      </c>
      <c r="B1380" s="1">
        <f>Raw_Prices!O133</f>
        <v>45119</v>
      </c>
      <c r="C1380" s="12">
        <f>Raw_Prices!S133</f>
        <v>118.501</v>
      </c>
      <c r="D1380" s="13">
        <f t="shared" ref="D1380:D1443" si="44">C1380/C1379-1</f>
        <v>1.5284834257220492E-2</v>
      </c>
      <c r="E1380" s="14">
        <f>IF(_xlfn.XLOOKUP($A1380,Firm_Info!$A$2:$A$12,Firm_Info!$C$2:$C$12)="Treated",1,IF(_xlfn.XLOOKUP($A1380,Firm_Info!$A$2:$A$12,Firm_Info!$C$2:$C$12)="Control",0,""))</f>
        <v>1</v>
      </c>
      <c r="F1380" s="14">
        <f>IFERROR(_xlfn.XLOOKUP($A1380,Firm_Info!$A$2:$A$11,Firm_Info!$D$2:$D$11),"")</f>
        <v>2</v>
      </c>
      <c r="G1380" s="14">
        <f>IF($F1380="","",IF($B1380&gt;=SUMIFS(Firm_Info!$F$2:$F$11,Firm_Info!$D$2:$D$11,$F1380,Firm_Info!$C$2:$C$11,"Treated"),1,0))</f>
        <v>0</v>
      </c>
      <c r="H1380" s="14">
        <f t="shared" ref="H1380:H1443" si="45">IF($F1380="","",$E1380*$G1380)</f>
        <v>0</v>
      </c>
      <c r="I1380" s="14">
        <f>IF($F1380="","",MOD(ROW()-2,624)-INDEX(Parallel_Trends!$F$5:$F$14,MATCH($A1380,Parallel_Trends!$A$5:$A$14,0)))</f>
        <v>-199</v>
      </c>
    </row>
    <row r="1381" spans="1:9" x14ac:dyDescent="0.45">
      <c r="A1381" t="s">
        <v>16</v>
      </c>
      <c r="B1381" s="1">
        <f>Raw_Prices!O134</f>
        <v>45120</v>
      </c>
      <c r="C1381" s="12">
        <f>Raw_Prices!S134</f>
        <v>124.09</v>
      </c>
      <c r="D1381" s="13">
        <f t="shared" si="44"/>
        <v>4.7164158952245128E-2</v>
      </c>
      <c r="E1381" s="14">
        <f>IF(_xlfn.XLOOKUP($A1381,Firm_Info!$A$2:$A$12,Firm_Info!$C$2:$C$12)="Treated",1,IF(_xlfn.XLOOKUP($A1381,Firm_Info!$A$2:$A$12,Firm_Info!$C$2:$C$12)="Control",0,""))</f>
        <v>1</v>
      </c>
      <c r="F1381" s="14">
        <f>IFERROR(_xlfn.XLOOKUP($A1381,Firm_Info!$A$2:$A$11,Firm_Info!$D$2:$D$11),"")</f>
        <v>2</v>
      </c>
      <c r="G1381" s="14">
        <f>IF($F1381="","",IF($B1381&gt;=SUMIFS(Firm_Info!$F$2:$F$11,Firm_Info!$D$2:$D$11,$F1381,Firm_Info!$C$2:$C$11,"Treated"),1,0))</f>
        <v>0</v>
      </c>
      <c r="H1381" s="14">
        <f t="shared" si="45"/>
        <v>0</v>
      </c>
      <c r="I1381" s="14">
        <f>IF($F1381="","",MOD(ROW()-2,624)-INDEX(Parallel_Trends!$F$5:$F$14,MATCH($A1381,Parallel_Trends!$A$5:$A$14,0)))</f>
        <v>-198</v>
      </c>
    </row>
    <row r="1382" spans="1:9" x14ac:dyDescent="0.45">
      <c r="A1382" t="s">
        <v>16</v>
      </c>
      <c r="B1382" s="1">
        <f>Raw_Prices!O135</f>
        <v>45121</v>
      </c>
      <c r="C1382" s="12">
        <f>Raw_Prices!S135</f>
        <v>124.967</v>
      </c>
      <c r="D1382" s="13">
        <f t="shared" si="44"/>
        <v>7.0674510435972948E-3</v>
      </c>
      <c r="E1382" s="14">
        <f>IF(_xlfn.XLOOKUP($A1382,Firm_Info!$A$2:$A$12,Firm_Info!$C$2:$C$12)="Treated",1,IF(_xlfn.XLOOKUP($A1382,Firm_Info!$A$2:$A$12,Firm_Info!$C$2:$C$12)="Control",0,""))</f>
        <v>1</v>
      </c>
      <c r="F1382" s="14">
        <f>IFERROR(_xlfn.XLOOKUP($A1382,Firm_Info!$A$2:$A$11,Firm_Info!$D$2:$D$11),"")</f>
        <v>2</v>
      </c>
      <c r="G1382" s="14">
        <f>IF($F1382="","",IF($B1382&gt;=SUMIFS(Firm_Info!$F$2:$F$11,Firm_Info!$D$2:$D$11,$F1382,Firm_Info!$C$2:$C$11,"Treated"),1,0))</f>
        <v>0</v>
      </c>
      <c r="H1382" s="14">
        <f t="shared" si="45"/>
        <v>0</v>
      </c>
      <c r="I1382" s="14">
        <f>IF($F1382="","",MOD(ROW()-2,624)-INDEX(Parallel_Trends!$F$5:$F$14,MATCH($A1382,Parallel_Trends!$A$5:$A$14,0)))</f>
        <v>-197</v>
      </c>
    </row>
    <row r="1383" spans="1:9" x14ac:dyDescent="0.45">
      <c r="A1383" t="s">
        <v>16</v>
      </c>
      <c r="B1383" s="1">
        <f>Raw_Prices!O136</f>
        <v>45124</v>
      </c>
      <c r="C1383" s="12">
        <f>Raw_Prices!S136</f>
        <v>124.2</v>
      </c>
      <c r="D1383" s="13">
        <f t="shared" si="44"/>
        <v>-6.1376203317675682E-3</v>
      </c>
      <c r="E1383" s="14">
        <f>IF(_xlfn.XLOOKUP($A1383,Firm_Info!$A$2:$A$12,Firm_Info!$C$2:$C$12)="Treated",1,IF(_xlfn.XLOOKUP($A1383,Firm_Info!$A$2:$A$12,Firm_Info!$C$2:$C$12)="Control",0,""))</f>
        <v>1</v>
      </c>
      <c r="F1383" s="14">
        <f>IFERROR(_xlfn.XLOOKUP($A1383,Firm_Info!$A$2:$A$11,Firm_Info!$D$2:$D$11),"")</f>
        <v>2</v>
      </c>
      <c r="G1383" s="14">
        <f>IF($F1383="","",IF($B1383&gt;=SUMIFS(Firm_Info!$F$2:$F$11,Firm_Info!$D$2:$D$11,$F1383,Firm_Info!$C$2:$C$11,"Treated"),1,0))</f>
        <v>0</v>
      </c>
      <c r="H1383" s="14">
        <f t="shared" si="45"/>
        <v>0</v>
      </c>
      <c r="I1383" s="14">
        <f>IF($F1383="","",MOD(ROW()-2,624)-INDEX(Parallel_Trends!$F$5:$F$14,MATCH($A1383,Parallel_Trends!$A$5:$A$14,0)))</f>
        <v>-196</v>
      </c>
    </row>
    <row r="1384" spans="1:9" x14ac:dyDescent="0.45">
      <c r="A1384" t="s">
        <v>16</v>
      </c>
      <c r="B1384" s="1">
        <f>Raw_Prices!O137</f>
        <v>45125</v>
      </c>
      <c r="C1384" s="12">
        <f>Raw_Prices!S137</f>
        <v>123.313</v>
      </c>
      <c r="D1384" s="13">
        <f t="shared" si="44"/>
        <v>-7.141706924315594E-3</v>
      </c>
      <c r="E1384" s="14">
        <f>IF(_xlfn.XLOOKUP($A1384,Firm_Info!$A$2:$A$12,Firm_Info!$C$2:$C$12)="Treated",1,IF(_xlfn.XLOOKUP($A1384,Firm_Info!$A$2:$A$12,Firm_Info!$C$2:$C$12)="Control",0,""))</f>
        <v>1</v>
      </c>
      <c r="F1384" s="14">
        <f>IFERROR(_xlfn.XLOOKUP($A1384,Firm_Info!$A$2:$A$11,Firm_Info!$D$2:$D$11),"")</f>
        <v>2</v>
      </c>
      <c r="G1384" s="14">
        <f>IF($F1384="","",IF($B1384&gt;=SUMIFS(Firm_Info!$F$2:$F$11,Firm_Info!$D$2:$D$11,$F1384,Firm_Info!$C$2:$C$11,"Treated"),1,0))</f>
        <v>0</v>
      </c>
      <c r="H1384" s="14">
        <f t="shared" si="45"/>
        <v>0</v>
      </c>
      <c r="I1384" s="14">
        <f>IF($F1384="","",MOD(ROW()-2,624)-INDEX(Parallel_Trends!$F$5:$F$14,MATCH($A1384,Parallel_Trends!$A$5:$A$14,0)))</f>
        <v>-195</v>
      </c>
    </row>
    <row r="1385" spans="1:9" x14ac:dyDescent="0.45">
      <c r="A1385" t="s">
        <v>16</v>
      </c>
      <c r="B1385" s="1">
        <f>Raw_Prices!O138</f>
        <v>45126</v>
      </c>
      <c r="C1385" s="12">
        <f>Raw_Prices!S138</f>
        <v>121.589</v>
      </c>
      <c r="D1385" s="13">
        <f t="shared" si="44"/>
        <v>-1.3980683301841657E-2</v>
      </c>
      <c r="E1385" s="14">
        <f>IF(_xlfn.XLOOKUP($A1385,Firm_Info!$A$2:$A$12,Firm_Info!$C$2:$C$12)="Treated",1,IF(_xlfn.XLOOKUP($A1385,Firm_Info!$A$2:$A$12,Firm_Info!$C$2:$C$12)="Control",0,""))</f>
        <v>1</v>
      </c>
      <c r="F1385" s="14">
        <f>IFERROR(_xlfn.XLOOKUP($A1385,Firm_Info!$A$2:$A$11,Firm_Info!$D$2:$D$11),"")</f>
        <v>2</v>
      </c>
      <c r="G1385" s="14">
        <f>IF($F1385="","",IF($B1385&gt;=SUMIFS(Firm_Info!$F$2:$F$11,Firm_Info!$D$2:$D$11,$F1385,Firm_Info!$C$2:$C$11,"Treated"),1,0))</f>
        <v>0</v>
      </c>
      <c r="H1385" s="14">
        <f t="shared" si="45"/>
        <v>0</v>
      </c>
      <c r="I1385" s="14">
        <f>IF($F1385="","",MOD(ROW()-2,624)-INDEX(Parallel_Trends!$F$5:$F$14,MATCH($A1385,Parallel_Trends!$A$5:$A$14,0)))</f>
        <v>-194</v>
      </c>
    </row>
    <row r="1386" spans="1:9" x14ac:dyDescent="0.45">
      <c r="A1386" t="s">
        <v>16</v>
      </c>
      <c r="B1386" s="1">
        <f>Raw_Prices!O139</f>
        <v>45127</v>
      </c>
      <c r="C1386" s="12">
        <f>Raw_Prices!S139</f>
        <v>118.76900000000001</v>
      </c>
      <c r="D1386" s="13">
        <f t="shared" si="44"/>
        <v>-2.3192887514495553E-2</v>
      </c>
      <c r="E1386" s="14">
        <f>IF(_xlfn.XLOOKUP($A1386,Firm_Info!$A$2:$A$12,Firm_Info!$C$2:$C$12)="Treated",1,IF(_xlfn.XLOOKUP($A1386,Firm_Info!$A$2:$A$12,Firm_Info!$C$2:$C$12)="Control",0,""))</f>
        <v>1</v>
      </c>
      <c r="F1386" s="14">
        <f>IFERROR(_xlfn.XLOOKUP($A1386,Firm_Info!$A$2:$A$11,Firm_Info!$D$2:$D$11),"")</f>
        <v>2</v>
      </c>
      <c r="G1386" s="14">
        <f>IF($F1386="","",IF($B1386&gt;=SUMIFS(Firm_Info!$F$2:$F$11,Firm_Info!$D$2:$D$11,$F1386,Firm_Info!$C$2:$C$11,"Treated"),1,0))</f>
        <v>0</v>
      </c>
      <c r="H1386" s="14">
        <f t="shared" si="45"/>
        <v>0</v>
      </c>
      <c r="I1386" s="14">
        <f>IF($F1386="","",MOD(ROW()-2,624)-INDEX(Parallel_Trends!$F$5:$F$14,MATCH($A1386,Parallel_Trends!$A$5:$A$14,0)))</f>
        <v>-193</v>
      </c>
    </row>
    <row r="1387" spans="1:9" x14ac:dyDescent="0.45">
      <c r="A1387" t="s">
        <v>16</v>
      </c>
      <c r="B1387" s="1">
        <f>Raw_Prices!O140</f>
        <v>45128</v>
      </c>
      <c r="C1387" s="12">
        <f>Raw_Prices!S140</f>
        <v>119.586</v>
      </c>
      <c r="D1387" s="13">
        <f t="shared" si="44"/>
        <v>6.8788993760997563E-3</v>
      </c>
      <c r="E1387" s="14">
        <f>IF(_xlfn.XLOOKUP($A1387,Firm_Info!$A$2:$A$12,Firm_Info!$C$2:$C$12)="Treated",1,IF(_xlfn.XLOOKUP($A1387,Firm_Info!$A$2:$A$12,Firm_Info!$C$2:$C$12)="Control",0,""))</f>
        <v>1</v>
      </c>
      <c r="F1387" s="14">
        <f>IFERROR(_xlfn.XLOOKUP($A1387,Firm_Info!$A$2:$A$11,Firm_Info!$D$2:$D$11),"")</f>
        <v>2</v>
      </c>
      <c r="G1387" s="14">
        <f>IF($F1387="","",IF($B1387&gt;=SUMIFS(Firm_Info!$F$2:$F$11,Firm_Info!$D$2:$D$11,$F1387,Firm_Info!$C$2:$C$11,"Treated"),1,0))</f>
        <v>0</v>
      </c>
      <c r="H1387" s="14">
        <f t="shared" si="45"/>
        <v>0</v>
      </c>
      <c r="I1387" s="14">
        <f>IF($F1387="","",MOD(ROW()-2,624)-INDEX(Parallel_Trends!$F$5:$F$14,MATCH($A1387,Parallel_Trends!$A$5:$A$14,0)))</f>
        <v>-192</v>
      </c>
    </row>
    <row r="1388" spans="1:9" x14ac:dyDescent="0.45">
      <c r="A1388" t="s">
        <v>16</v>
      </c>
      <c r="B1388" s="1">
        <f>Raw_Prices!O141</f>
        <v>45131</v>
      </c>
      <c r="C1388" s="12">
        <f>Raw_Prices!S141</f>
        <v>121.09099999999999</v>
      </c>
      <c r="D1388" s="13">
        <f t="shared" si="44"/>
        <v>1.2585085210643276E-2</v>
      </c>
      <c r="E1388" s="14">
        <f>IF(_xlfn.XLOOKUP($A1388,Firm_Info!$A$2:$A$12,Firm_Info!$C$2:$C$12)="Treated",1,IF(_xlfn.XLOOKUP($A1388,Firm_Info!$A$2:$A$12,Firm_Info!$C$2:$C$12)="Control",0,""))</f>
        <v>1</v>
      </c>
      <c r="F1388" s="14">
        <f>IFERROR(_xlfn.XLOOKUP($A1388,Firm_Info!$A$2:$A$11,Firm_Info!$D$2:$D$11),"")</f>
        <v>2</v>
      </c>
      <c r="G1388" s="14">
        <f>IF($F1388="","",IF($B1388&gt;=SUMIFS(Firm_Info!$F$2:$F$11,Firm_Info!$D$2:$D$11,$F1388,Firm_Info!$C$2:$C$11,"Treated"),1,0))</f>
        <v>0</v>
      </c>
      <c r="H1388" s="14">
        <f t="shared" si="45"/>
        <v>0</v>
      </c>
      <c r="I1388" s="14">
        <f>IF($F1388="","",MOD(ROW()-2,624)-INDEX(Parallel_Trends!$F$5:$F$14,MATCH($A1388,Parallel_Trends!$A$5:$A$14,0)))</f>
        <v>-191</v>
      </c>
    </row>
    <row r="1389" spans="1:9" x14ac:dyDescent="0.45">
      <c r="A1389" t="s">
        <v>16</v>
      </c>
      <c r="B1389" s="1">
        <f>Raw_Prices!O142</f>
        <v>45132</v>
      </c>
      <c r="C1389" s="12">
        <f>Raw_Prices!S142</f>
        <v>121.768</v>
      </c>
      <c r="D1389" s="13">
        <f t="shared" si="44"/>
        <v>5.5908366435160062E-3</v>
      </c>
      <c r="E1389" s="14">
        <f>IF(_xlfn.XLOOKUP($A1389,Firm_Info!$A$2:$A$12,Firm_Info!$C$2:$C$12)="Treated",1,IF(_xlfn.XLOOKUP($A1389,Firm_Info!$A$2:$A$12,Firm_Info!$C$2:$C$12)="Control",0,""))</f>
        <v>1</v>
      </c>
      <c r="F1389" s="14">
        <f>IFERROR(_xlfn.XLOOKUP($A1389,Firm_Info!$A$2:$A$11,Firm_Info!$D$2:$D$11),"")</f>
        <v>2</v>
      </c>
      <c r="G1389" s="14">
        <f>IF($F1389="","",IF($B1389&gt;=SUMIFS(Firm_Info!$F$2:$F$11,Firm_Info!$D$2:$D$11,$F1389,Firm_Info!$C$2:$C$11,"Treated"),1,0))</f>
        <v>0</v>
      </c>
      <c r="H1389" s="14">
        <f t="shared" si="45"/>
        <v>0</v>
      </c>
      <c r="I1389" s="14">
        <f>IF($F1389="","",MOD(ROW()-2,624)-INDEX(Parallel_Trends!$F$5:$F$14,MATCH($A1389,Parallel_Trends!$A$5:$A$14,0)))</f>
        <v>-190</v>
      </c>
    </row>
    <row r="1390" spans="1:9" x14ac:dyDescent="0.45">
      <c r="A1390" t="s">
        <v>16</v>
      </c>
      <c r="B1390" s="1">
        <f>Raw_Prices!O143</f>
        <v>45133</v>
      </c>
      <c r="C1390" s="12">
        <f>Raw_Prices!S143</f>
        <v>128.803</v>
      </c>
      <c r="D1390" s="13">
        <f t="shared" si="44"/>
        <v>5.7773799356152677E-2</v>
      </c>
      <c r="E1390" s="14">
        <f>IF(_xlfn.XLOOKUP($A1390,Firm_Info!$A$2:$A$12,Firm_Info!$C$2:$C$12)="Treated",1,IF(_xlfn.XLOOKUP($A1390,Firm_Info!$A$2:$A$12,Firm_Info!$C$2:$C$12)="Control",0,""))</f>
        <v>1</v>
      </c>
      <c r="F1390" s="14">
        <f>IFERROR(_xlfn.XLOOKUP($A1390,Firm_Info!$A$2:$A$11,Firm_Info!$D$2:$D$11),"")</f>
        <v>2</v>
      </c>
      <c r="G1390" s="14">
        <f>IF($F1390="","",IF($B1390&gt;=SUMIFS(Firm_Info!$F$2:$F$11,Firm_Info!$D$2:$D$11,$F1390,Firm_Info!$C$2:$C$11,"Treated"),1,0))</f>
        <v>0</v>
      </c>
      <c r="H1390" s="14">
        <f t="shared" si="45"/>
        <v>0</v>
      </c>
      <c r="I1390" s="14">
        <f>IF($F1390="","",MOD(ROW()-2,624)-INDEX(Parallel_Trends!$F$5:$F$14,MATCH($A1390,Parallel_Trends!$A$5:$A$14,0)))</f>
        <v>-189</v>
      </c>
    </row>
    <row r="1391" spans="1:9" x14ac:dyDescent="0.45">
      <c r="A1391" t="s">
        <v>16</v>
      </c>
      <c r="B1391" s="1">
        <f>Raw_Prices!O144</f>
        <v>45134</v>
      </c>
      <c r="C1391" s="12">
        <f>Raw_Prices!S144</f>
        <v>128.93299999999999</v>
      </c>
      <c r="D1391" s="13">
        <f t="shared" si="44"/>
        <v>1.0092932618028794E-3</v>
      </c>
      <c r="E1391" s="14">
        <f>IF(_xlfn.XLOOKUP($A1391,Firm_Info!$A$2:$A$12,Firm_Info!$C$2:$C$12)="Treated",1,IF(_xlfn.XLOOKUP($A1391,Firm_Info!$A$2:$A$12,Firm_Info!$C$2:$C$12)="Control",0,""))</f>
        <v>1</v>
      </c>
      <c r="F1391" s="14">
        <f>IFERROR(_xlfn.XLOOKUP($A1391,Firm_Info!$A$2:$A$11,Firm_Info!$D$2:$D$11),"")</f>
        <v>2</v>
      </c>
      <c r="G1391" s="14">
        <f>IF($F1391="","",IF($B1391&gt;=SUMIFS(Firm_Info!$F$2:$F$11,Firm_Info!$D$2:$D$11,$F1391,Firm_Info!$C$2:$C$11,"Treated"),1,0))</f>
        <v>0</v>
      </c>
      <c r="H1391" s="14">
        <f t="shared" si="45"/>
        <v>0</v>
      </c>
      <c r="I1391" s="14">
        <f>IF($F1391="","",MOD(ROW()-2,624)-INDEX(Parallel_Trends!$F$5:$F$14,MATCH($A1391,Parallel_Trends!$A$5:$A$14,0)))</f>
        <v>-188</v>
      </c>
    </row>
    <row r="1392" spans="1:9" x14ac:dyDescent="0.45">
      <c r="A1392" t="s">
        <v>16</v>
      </c>
      <c r="B1392" s="1">
        <f>Raw_Prices!O145</f>
        <v>45135</v>
      </c>
      <c r="C1392" s="12">
        <f>Raw_Prices!S145</f>
        <v>132.102</v>
      </c>
      <c r="D1392" s="13">
        <f t="shared" si="44"/>
        <v>2.4578657131998805E-2</v>
      </c>
      <c r="E1392" s="14">
        <f>IF(_xlfn.XLOOKUP($A1392,Firm_Info!$A$2:$A$12,Firm_Info!$C$2:$C$12)="Treated",1,IF(_xlfn.XLOOKUP($A1392,Firm_Info!$A$2:$A$12,Firm_Info!$C$2:$C$12)="Control",0,""))</f>
        <v>1</v>
      </c>
      <c r="F1392" s="14">
        <f>IFERROR(_xlfn.XLOOKUP($A1392,Firm_Info!$A$2:$A$11,Firm_Info!$D$2:$D$11),"")</f>
        <v>2</v>
      </c>
      <c r="G1392" s="14">
        <f>IF($F1392="","",IF($B1392&gt;=SUMIFS(Firm_Info!$F$2:$F$11,Firm_Info!$D$2:$D$11,$F1392,Firm_Info!$C$2:$C$11,"Treated"),1,0))</f>
        <v>0</v>
      </c>
      <c r="H1392" s="14">
        <f t="shared" si="45"/>
        <v>0</v>
      </c>
      <c r="I1392" s="14">
        <f>IF($F1392="","",MOD(ROW()-2,624)-INDEX(Parallel_Trends!$F$5:$F$14,MATCH($A1392,Parallel_Trends!$A$5:$A$14,0)))</f>
        <v>-187</v>
      </c>
    </row>
    <row r="1393" spans="1:9" x14ac:dyDescent="0.45">
      <c r="A1393" t="s">
        <v>16</v>
      </c>
      <c r="B1393" s="1">
        <f>Raw_Prices!O146</f>
        <v>45138</v>
      </c>
      <c r="C1393" s="12">
        <f>Raw_Prices!S146</f>
        <v>132.24</v>
      </c>
      <c r="D1393" s="13">
        <f t="shared" si="44"/>
        <v>1.0446473179817062E-3</v>
      </c>
      <c r="E1393" s="14">
        <f>IF(_xlfn.XLOOKUP($A1393,Firm_Info!$A$2:$A$12,Firm_Info!$C$2:$C$12)="Treated",1,IF(_xlfn.XLOOKUP($A1393,Firm_Info!$A$2:$A$12,Firm_Info!$C$2:$C$12)="Control",0,""))</f>
        <v>1</v>
      </c>
      <c r="F1393" s="14">
        <f>IFERROR(_xlfn.XLOOKUP($A1393,Firm_Info!$A$2:$A$11,Firm_Info!$D$2:$D$11),"")</f>
        <v>2</v>
      </c>
      <c r="G1393" s="14">
        <f>IF($F1393="","",IF($B1393&gt;=SUMIFS(Firm_Info!$F$2:$F$11,Firm_Info!$D$2:$D$11,$F1393,Firm_Info!$C$2:$C$11,"Treated"),1,0))</f>
        <v>0</v>
      </c>
      <c r="H1393" s="14">
        <f t="shared" si="45"/>
        <v>0</v>
      </c>
      <c r="I1393" s="14">
        <f>IF($F1393="","",MOD(ROW()-2,624)-INDEX(Parallel_Trends!$F$5:$F$14,MATCH($A1393,Parallel_Trends!$A$5:$A$14,0)))</f>
        <v>-186</v>
      </c>
    </row>
    <row r="1394" spans="1:9" x14ac:dyDescent="0.45">
      <c r="A1394" t="s">
        <v>16</v>
      </c>
      <c r="B1394" s="1">
        <f>Raw_Prices!O147</f>
        <v>45139</v>
      </c>
      <c r="C1394" s="12">
        <f>Raw_Prices!S147</f>
        <v>131.07499999999999</v>
      </c>
      <c r="D1394" s="13">
        <f t="shared" si="44"/>
        <v>-8.8097398669088056E-3</v>
      </c>
      <c r="E1394" s="14">
        <f>IF(_xlfn.XLOOKUP($A1394,Firm_Info!$A$2:$A$12,Firm_Info!$C$2:$C$12)="Treated",1,IF(_xlfn.XLOOKUP($A1394,Firm_Info!$A$2:$A$12,Firm_Info!$C$2:$C$12)="Control",0,""))</f>
        <v>1</v>
      </c>
      <c r="F1394" s="14">
        <f>IFERROR(_xlfn.XLOOKUP($A1394,Firm_Info!$A$2:$A$11,Firm_Info!$D$2:$D$11),"")</f>
        <v>2</v>
      </c>
      <c r="G1394" s="14">
        <f>IF($F1394="","",IF($B1394&gt;=SUMIFS(Firm_Info!$F$2:$F$11,Firm_Info!$D$2:$D$11,$F1394,Firm_Info!$C$2:$C$11,"Treated"),1,0))</f>
        <v>0</v>
      </c>
      <c r="H1394" s="14">
        <f t="shared" si="45"/>
        <v>0</v>
      </c>
      <c r="I1394" s="14">
        <f>IF($F1394="","",MOD(ROW()-2,624)-INDEX(Parallel_Trends!$F$5:$F$14,MATCH($A1394,Parallel_Trends!$A$5:$A$14,0)))</f>
        <v>-185</v>
      </c>
    </row>
    <row r="1395" spans="1:9" x14ac:dyDescent="0.45">
      <c r="A1395" t="s">
        <v>16</v>
      </c>
      <c r="B1395" s="1">
        <f>Raw_Prices!O148</f>
        <v>45140</v>
      </c>
      <c r="C1395" s="12">
        <f>Raw_Prices!S148</f>
        <v>127.916</v>
      </c>
      <c r="D1395" s="13">
        <f t="shared" si="44"/>
        <v>-2.410070570284184E-2</v>
      </c>
      <c r="E1395" s="14">
        <f>IF(_xlfn.XLOOKUP($A1395,Firm_Info!$A$2:$A$12,Firm_Info!$C$2:$C$12)="Treated",1,IF(_xlfn.XLOOKUP($A1395,Firm_Info!$A$2:$A$12,Firm_Info!$C$2:$C$12)="Control",0,""))</f>
        <v>1</v>
      </c>
      <c r="F1395" s="14">
        <f>IFERROR(_xlfn.XLOOKUP($A1395,Firm_Info!$A$2:$A$11,Firm_Info!$D$2:$D$11),"")</f>
        <v>2</v>
      </c>
      <c r="G1395" s="14">
        <f>IF($F1395="","",IF($B1395&gt;=SUMIFS(Firm_Info!$F$2:$F$11,Firm_Info!$D$2:$D$11,$F1395,Firm_Info!$C$2:$C$11,"Treated"),1,0))</f>
        <v>0</v>
      </c>
      <c r="H1395" s="14">
        <f t="shared" si="45"/>
        <v>0</v>
      </c>
      <c r="I1395" s="14">
        <f>IF($F1395="","",MOD(ROW()-2,624)-INDEX(Parallel_Trends!$F$5:$F$14,MATCH($A1395,Parallel_Trends!$A$5:$A$14,0)))</f>
        <v>-184</v>
      </c>
    </row>
    <row r="1396" spans="1:9" x14ac:dyDescent="0.45">
      <c r="A1396" t="s">
        <v>16</v>
      </c>
      <c r="B1396" s="1">
        <f>Raw_Prices!O149</f>
        <v>45141</v>
      </c>
      <c r="C1396" s="12">
        <f>Raw_Prices!S149</f>
        <v>127.986</v>
      </c>
      <c r="D1396" s="13">
        <f t="shared" si="44"/>
        <v>5.4723412239288116E-4</v>
      </c>
      <c r="E1396" s="14">
        <f>IF(_xlfn.XLOOKUP($A1396,Firm_Info!$A$2:$A$12,Firm_Info!$C$2:$C$12)="Treated",1,IF(_xlfn.XLOOKUP($A1396,Firm_Info!$A$2:$A$12,Firm_Info!$C$2:$C$12)="Control",0,""))</f>
        <v>1</v>
      </c>
      <c r="F1396" s="14">
        <f>IFERROR(_xlfn.XLOOKUP($A1396,Firm_Info!$A$2:$A$11,Firm_Info!$D$2:$D$11),"")</f>
        <v>2</v>
      </c>
      <c r="G1396" s="14">
        <f>IF($F1396="","",IF($B1396&gt;=SUMIFS(Firm_Info!$F$2:$F$11,Firm_Info!$D$2:$D$11,$F1396,Firm_Info!$C$2:$C$11,"Treated"),1,0))</f>
        <v>0</v>
      </c>
      <c r="H1396" s="14">
        <f t="shared" si="45"/>
        <v>0</v>
      </c>
      <c r="I1396" s="14">
        <f>IF($F1396="","",MOD(ROW()-2,624)-INDEX(Parallel_Trends!$F$5:$F$14,MATCH($A1396,Parallel_Trends!$A$5:$A$14,0)))</f>
        <v>-183</v>
      </c>
    </row>
    <row r="1397" spans="1:9" x14ac:dyDescent="0.45">
      <c r="A1397" t="s">
        <v>16</v>
      </c>
      <c r="B1397" s="1">
        <f>Raw_Prices!O150</f>
        <v>45142</v>
      </c>
      <c r="C1397" s="12">
        <f>Raw_Prices!S150</f>
        <v>127.64700000000001</v>
      </c>
      <c r="D1397" s="13">
        <f t="shared" si="44"/>
        <v>-2.648727204538015E-3</v>
      </c>
      <c r="E1397" s="14">
        <f>IF(_xlfn.XLOOKUP($A1397,Firm_Info!$A$2:$A$12,Firm_Info!$C$2:$C$12)="Treated",1,IF(_xlfn.XLOOKUP($A1397,Firm_Info!$A$2:$A$12,Firm_Info!$C$2:$C$12)="Control",0,""))</f>
        <v>1</v>
      </c>
      <c r="F1397" s="14">
        <f>IFERROR(_xlfn.XLOOKUP($A1397,Firm_Info!$A$2:$A$11,Firm_Info!$D$2:$D$11),"")</f>
        <v>2</v>
      </c>
      <c r="G1397" s="14">
        <f>IF($F1397="","",IF($B1397&gt;=SUMIFS(Firm_Info!$F$2:$F$11,Firm_Info!$D$2:$D$11,$F1397,Firm_Info!$C$2:$C$11,"Treated"),1,0))</f>
        <v>0</v>
      </c>
      <c r="H1397" s="14">
        <f t="shared" si="45"/>
        <v>0</v>
      </c>
      <c r="I1397" s="14">
        <f>IF($F1397="","",MOD(ROW()-2,624)-INDEX(Parallel_Trends!$F$5:$F$14,MATCH($A1397,Parallel_Trends!$A$5:$A$14,0)))</f>
        <v>-182</v>
      </c>
    </row>
    <row r="1398" spans="1:9" x14ac:dyDescent="0.45">
      <c r="A1398" t="s">
        <v>16</v>
      </c>
      <c r="B1398" s="1">
        <f>Raw_Prices!O151</f>
        <v>45145</v>
      </c>
      <c r="C1398" s="12">
        <f>Raw_Prices!S151</f>
        <v>131.05500000000001</v>
      </c>
      <c r="D1398" s="13">
        <f t="shared" si="44"/>
        <v>2.6698629815036901E-2</v>
      </c>
      <c r="E1398" s="14">
        <f>IF(_xlfn.XLOOKUP($A1398,Firm_Info!$A$2:$A$12,Firm_Info!$C$2:$C$12)="Treated",1,IF(_xlfn.XLOOKUP($A1398,Firm_Info!$A$2:$A$12,Firm_Info!$C$2:$C$12)="Control",0,""))</f>
        <v>1</v>
      </c>
      <c r="F1398" s="14">
        <f>IFERROR(_xlfn.XLOOKUP($A1398,Firm_Info!$A$2:$A$11,Firm_Info!$D$2:$D$11),"")</f>
        <v>2</v>
      </c>
      <c r="G1398" s="14">
        <f>IF($F1398="","",IF($B1398&gt;=SUMIFS(Firm_Info!$F$2:$F$11,Firm_Info!$D$2:$D$11,$F1398,Firm_Info!$C$2:$C$11,"Treated"),1,0))</f>
        <v>0</v>
      </c>
      <c r="H1398" s="14">
        <f t="shared" si="45"/>
        <v>0</v>
      </c>
      <c r="I1398" s="14">
        <f>IF($F1398="","",MOD(ROW()-2,624)-INDEX(Parallel_Trends!$F$5:$F$14,MATCH($A1398,Parallel_Trends!$A$5:$A$14,0)))</f>
        <v>-181</v>
      </c>
    </row>
    <row r="1399" spans="1:9" x14ac:dyDescent="0.45">
      <c r="A1399" t="s">
        <v>16</v>
      </c>
      <c r="B1399" s="1">
        <f>Raw_Prices!O152</f>
        <v>45146</v>
      </c>
      <c r="C1399" s="12">
        <f>Raw_Prices!S152</f>
        <v>130.92500000000001</v>
      </c>
      <c r="D1399" s="13">
        <f t="shared" si="44"/>
        <v>-9.919499446796598E-4</v>
      </c>
      <c r="E1399" s="14">
        <f>IF(_xlfn.XLOOKUP($A1399,Firm_Info!$A$2:$A$12,Firm_Info!$C$2:$C$12)="Treated",1,IF(_xlfn.XLOOKUP($A1399,Firm_Info!$A$2:$A$12,Firm_Info!$C$2:$C$12)="Control",0,""))</f>
        <v>1</v>
      </c>
      <c r="F1399" s="14">
        <f>IFERROR(_xlfn.XLOOKUP($A1399,Firm_Info!$A$2:$A$11,Firm_Info!$D$2:$D$11),"")</f>
        <v>2</v>
      </c>
      <c r="G1399" s="14">
        <f>IF($F1399="","",IF($B1399&gt;=SUMIFS(Firm_Info!$F$2:$F$11,Firm_Info!$D$2:$D$11,$F1399,Firm_Info!$C$2:$C$11,"Treated"),1,0))</f>
        <v>0</v>
      </c>
      <c r="H1399" s="14">
        <f t="shared" si="45"/>
        <v>0</v>
      </c>
      <c r="I1399" s="14">
        <f>IF($F1399="","",MOD(ROW()-2,624)-INDEX(Parallel_Trends!$F$5:$F$14,MATCH($A1399,Parallel_Trends!$A$5:$A$14,0)))</f>
        <v>-180</v>
      </c>
    </row>
    <row r="1400" spans="1:9" x14ac:dyDescent="0.45">
      <c r="A1400" t="s">
        <v>16</v>
      </c>
      <c r="B1400" s="1">
        <f>Raw_Prices!O153</f>
        <v>45147</v>
      </c>
      <c r="C1400" s="12">
        <f>Raw_Prices!S153</f>
        <v>129.191</v>
      </c>
      <c r="D1400" s="13">
        <f t="shared" si="44"/>
        <v>-1.3244223792247545E-2</v>
      </c>
      <c r="E1400" s="14">
        <f>IF(_xlfn.XLOOKUP($A1400,Firm_Info!$A$2:$A$12,Firm_Info!$C$2:$C$12)="Treated",1,IF(_xlfn.XLOOKUP($A1400,Firm_Info!$A$2:$A$12,Firm_Info!$C$2:$C$12)="Control",0,""))</f>
        <v>1</v>
      </c>
      <c r="F1400" s="14">
        <f>IFERROR(_xlfn.XLOOKUP($A1400,Firm_Info!$A$2:$A$11,Firm_Info!$D$2:$D$11),"")</f>
        <v>2</v>
      </c>
      <c r="G1400" s="14">
        <f>IF($F1400="","",IF($B1400&gt;=SUMIFS(Firm_Info!$F$2:$F$11,Firm_Info!$D$2:$D$11,$F1400,Firm_Info!$C$2:$C$11,"Treated"),1,0))</f>
        <v>0</v>
      </c>
      <c r="H1400" s="14">
        <f t="shared" si="45"/>
        <v>0</v>
      </c>
      <c r="I1400" s="14">
        <f>IF($F1400="","",MOD(ROW()-2,624)-INDEX(Parallel_Trends!$F$5:$F$14,MATCH($A1400,Parallel_Trends!$A$5:$A$14,0)))</f>
        <v>-179</v>
      </c>
    </row>
    <row r="1401" spans="1:9" x14ac:dyDescent="0.45">
      <c r="A1401" t="s">
        <v>16</v>
      </c>
      <c r="B1401" s="1">
        <f>Raw_Prices!O154</f>
        <v>45148</v>
      </c>
      <c r="C1401" s="12">
        <f>Raw_Prices!S154</f>
        <v>129.221</v>
      </c>
      <c r="D1401" s="13">
        <f t="shared" si="44"/>
        <v>2.3221431833486683E-4</v>
      </c>
      <c r="E1401" s="14">
        <f>IF(_xlfn.XLOOKUP($A1401,Firm_Info!$A$2:$A$12,Firm_Info!$C$2:$C$12)="Treated",1,IF(_xlfn.XLOOKUP($A1401,Firm_Info!$A$2:$A$12,Firm_Info!$C$2:$C$12)="Control",0,""))</f>
        <v>1</v>
      </c>
      <c r="F1401" s="14">
        <f>IFERROR(_xlfn.XLOOKUP($A1401,Firm_Info!$A$2:$A$11,Firm_Info!$D$2:$D$11),"")</f>
        <v>2</v>
      </c>
      <c r="G1401" s="14">
        <f>IF($F1401="","",IF($B1401&gt;=SUMIFS(Firm_Info!$F$2:$F$11,Firm_Info!$D$2:$D$11,$F1401,Firm_Info!$C$2:$C$11,"Treated"),1,0))</f>
        <v>0</v>
      </c>
      <c r="H1401" s="14">
        <f t="shared" si="45"/>
        <v>0</v>
      </c>
      <c r="I1401" s="14">
        <f>IF($F1401="","",MOD(ROW()-2,624)-INDEX(Parallel_Trends!$F$5:$F$14,MATCH($A1401,Parallel_Trends!$A$5:$A$14,0)))</f>
        <v>-178</v>
      </c>
    </row>
    <row r="1402" spans="1:9" x14ac:dyDescent="0.45">
      <c r="A1402" t="s">
        <v>16</v>
      </c>
      <c r="B1402" s="1">
        <f>Raw_Prices!O155</f>
        <v>45149</v>
      </c>
      <c r="C1402" s="12">
        <f>Raw_Prices!S155</f>
        <v>129.09200000000001</v>
      </c>
      <c r="D1402" s="13">
        <f t="shared" si="44"/>
        <v>-9.9828975166571521E-4</v>
      </c>
      <c r="E1402" s="14">
        <f>IF(_xlfn.XLOOKUP($A1402,Firm_Info!$A$2:$A$12,Firm_Info!$C$2:$C$12)="Treated",1,IF(_xlfn.XLOOKUP($A1402,Firm_Info!$A$2:$A$12,Firm_Info!$C$2:$C$12)="Control",0,""))</f>
        <v>1</v>
      </c>
      <c r="F1402" s="14">
        <f>IFERROR(_xlfn.XLOOKUP($A1402,Firm_Info!$A$2:$A$11,Firm_Info!$D$2:$D$11),"")</f>
        <v>2</v>
      </c>
      <c r="G1402" s="14">
        <f>IF($F1402="","",IF($B1402&gt;=SUMIFS(Firm_Info!$F$2:$F$11,Firm_Info!$D$2:$D$11,$F1402,Firm_Info!$C$2:$C$11,"Treated"),1,0))</f>
        <v>0</v>
      </c>
      <c r="H1402" s="14">
        <f t="shared" si="45"/>
        <v>0</v>
      </c>
      <c r="I1402" s="14">
        <f>IF($F1402="","",MOD(ROW()-2,624)-INDEX(Parallel_Trends!$F$5:$F$14,MATCH($A1402,Parallel_Trends!$A$5:$A$14,0)))</f>
        <v>-177</v>
      </c>
    </row>
    <row r="1403" spans="1:9" x14ac:dyDescent="0.45">
      <c r="A1403" t="s">
        <v>16</v>
      </c>
      <c r="B1403" s="1">
        <f>Raw_Prices!O156</f>
        <v>45152</v>
      </c>
      <c r="C1403" s="12">
        <f>Raw_Prices!S156</f>
        <v>130.85499999999999</v>
      </c>
      <c r="D1403" s="13">
        <f t="shared" si="44"/>
        <v>1.3656926842871675E-2</v>
      </c>
      <c r="E1403" s="14">
        <f>IF(_xlfn.XLOOKUP($A1403,Firm_Info!$A$2:$A$12,Firm_Info!$C$2:$C$12)="Treated",1,IF(_xlfn.XLOOKUP($A1403,Firm_Info!$A$2:$A$12,Firm_Info!$C$2:$C$12)="Control",0,""))</f>
        <v>1</v>
      </c>
      <c r="F1403" s="14">
        <f>IFERROR(_xlfn.XLOOKUP($A1403,Firm_Info!$A$2:$A$11,Firm_Info!$D$2:$D$11),"")</f>
        <v>2</v>
      </c>
      <c r="G1403" s="14">
        <f>IF($F1403="","",IF($B1403&gt;=SUMIFS(Firm_Info!$F$2:$F$11,Firm_Info!$D$2:$D$11,$F1403,Firm_Info!$C$2:$C$11,"Treated"),1,0))</f>
        <v>0</v>
      </c>
      <c r="H1403" s="14">
        <f t="shared" si="45"/>
        <v>0</v>
      </c>
      <c r="I1403" s="14">
        <f>IF($F1403="","",MOD(ROW()-2,624)-INDEX(Parallel_Trends!$F$5:$F$14,MATCH($A1403,Parallel_Trends!$A$5:$A$14,0)))</f>
        <v>-176</v>
      </c>
    </row>
    <row r="1404" spans="1:9" x14ac:dyDescent="0.45">
      <c r="A1404" t="s">
        <v>16</v>
      </c>
      <c r="B1404" s="1">
        <f>Raw_Prices!O157</f>
        <v>45153</v>
      </c>
      <c r="C1404" s="12">
        <f>Raw_Prices!S157</f>
        <v>129.31100000000001</v>
      </c>
      <c r="D1404" s="13">
        <f t="shared" si="44"/>
        <v>-1.179931985785776E-2</v>
      </c>
      <c r="E1404" s="14">
        <f>IF(_xlfn.XLOOKUP($A1404,Firm_Info!$A$2:$A$12,Firm_Info!$C$2:$C$12)="Treated",1,IF(_xlfn.XLOOKUP($A1404,Firm_Info!$A$2:$A$12,Firm_Info!$C$2:$C$12)="Control",0,""))</f>
        <v>1</v>
      </c>
      <c r="F1404" s="14">
        <f>IFERROR(_xlfn.XLOOKUP($A1404,Firm_Info!$A$2:$A$11,Firm_Info!$D$2:$D$11),"")</f>
        <v>2</v>
      </c>
      <c r="G1404" s="14">
        <f>IF($F1404="","",IF($B1404&gt;=SUMIFS(Firm_Info!$F$2:$F$11,Firm_Info!$D$2:$D$11,$F1404,Firm_Info!$C$2:$C$11,"Treated"),1,0))</f>
        <v>0</v>
      </c>
      <c r="H1404" s="14">
        <f t="shared" si="45"/>
        <v>0</v>
      </c>
      <c r="I1404" s="14">
        <f>IF($F1404="","",MOD(ROW()-2,624)-INDEX(Parallel_Trends!$F$5:$F$14,MATCH($A1404,Parallel_Trends!$A$5:$A$14,0)))</f>
        <v>-175</v>
      </c>
    </row>
    <row r="1405" spans="1:9" x14ac:dyDescent="0.45">
      <c r="A1405" t="s">
        <v>16</v>
      </c>
      <c r="B1405" s="1">
        <f>Raw_Prices!O158</f>
        <v>45154</v>
      </c>
      <c r="C1405" s="12">
        <f>Raw_Prices!S158</f>
        <v>128.23500000000001</v>
      </c>
      <c r="D1405" s="13">
        <f t="shared" si="44"/>
        <v>-8.3210245068091604E-3</v>
      </c>
      <c r="E1405" s="14">
        <f>IF(_xlfn.XLOOKUP($A1405,Firm_Info!$A$2:$A$12,Firm_Info!$C$2:$C$12)="Treated",1,IF(_xlfn.XLOOKUP($A1405,Firm_Info!$A$2:$A$12,Firm_Info!$C$2:$C$12)="Control",0,""))</f>
        <v>1</v>
      </c>
      <c r="F1405" s="14">
        <f>IFERROR(_xlfn.XLOOKUP($A1405,Firm_Info!$A$2:$A$11,Firm_Info!$D$2:$D$11),"")</f>
        <v>2</v>
      </c>
      <c r="G1405" s="14">
        <f>IF($F1405="","",IF($B1405&gt;=SUMIFS(Firm_Info!$F$2:$F$11,Firm_Info!$D$2:$D$11,$F1405,Firm_Info!$C$2:$C$11,"Treated"),1,0))</f>
        <v>0</v>
      </c>
      <c r="H1405" s="14">
        <f t="shared" si="45"/>
        <v>0</v>
      </c>
      <c r="I1405" s="14">
        <f>IF($F1405="","",MOD(ROW()-2,624)-INDEX(Parallel_Trends!$F$5:$F$14,MATCH($A1405,Parallel_Trends!$A$5:$A$14,0)))</f>
        <v>-174</v>
      </c>
    </row>
    <row r="1406" spans="1:9" x14ac:dyDescent="0.45">
      <c r="A1406" t="s">
        <v>16</v>
      </c>
      <c r="B1406" s="1">
        <f>Raw_Prices!O159</f>
        <v>45155</v>
      </c>
      <c r="C1406" s="12">
        <f>Raw_Prices!S159</f>
        <v>129.45099999999999</v>
      </c>
      <c r="D1406" s="13">
        <f t="shared" si="44"/>
        <v>9.4825905564002166E-3</v>
      </c>
      <c r="E1406" s="14">
        <f>IF(_xlfn.XLOOKUP($A1406,Firm_Info!$A$2:$A$12,Firm_Info!$C$2:$C$12)="Treated",1,IF(_xlfn.XLOOKUP($A1406,Firm_Info!$A$2:$A$12,Firm_Info!$C$2:$C$12)="Control",0,""))</f>
        <v>1</v>
      </c>
      <c r="F1406" s="14">
        <f>IFERROR(_xlfn.XLOOKUP($A1406,Firm_Info!$A$2:$A$11,Firm_Info!$D$2:$D$11),"")</f>
        <v>2</v>
      </c>
      <c r="G1406" s="14">
        <f>IF($F1406="","",IF($B1406&gt;=SUMIFS(Firm_Info!$F$2:$F$11,Firm_Info!$D$2:$D$11,$F1406,Firm_Info!$C$2:$C$11,"Treated"),1,0))</f>
        <v>0</v>
      </c>
      <c r="H1406" s="14">
        <f t="shared" si="45"/>
        <v>0</v>
      </c>
      <c r="I1406" s="14">
        <f>IF($F1406="","",MOD(ROW()-2,624)-INDEX(Parallel_Trends!$F$5:$F$14,MATCH($A1406,Parallel_Trends!$A$5:$A$14,0)))</f>
        <v>-173</v>
      </c>
    </row>
    <row r="1407" spans="1:9" x14ac:dyDescent="0.45">
      <c r="A1407" t="s">
        <v>16</v>
      </c>
      <c r="B1407" s="1">
        <f>Raw_Prices!O160</f>
        <v>45156</v>
      </c>
      <c r="C1407" s="12">
        <f>Raw_Prices!S160</f>
        <v>126.999</v>
      </c>
      <c r="D1407" s="13">
        <f t="shared" si="44"/>
        <v>-1.8941529999768281E-2</v>
      </c>
      <c r="E1407" s="14">
        <f>IF(_xlfn.XLOOKUP($A1407,Firm_Info!$A$2:$A$12,Firm_Info!$C$2:$C$12)="Treated",1,IF(_xlfn.XLOOKUP($A1407,Firm_Info!$A$2:$A$12,Firm_Info!$C$2:$C$12)="Control",0,""))</f>
        <v>1</v>
      </c>
      <c r="F1407" s="14">
        <f>IFERROR(_xlfn.XLOOKUP($A1407,Firm_Info!$A$2:$A$11,Firm_Info!$D$2:$D$11),"")</f>
        <v>2</v>
      </c>
      <c r="G1407" s="14">
        <f>IF($F1407="","",IF($B1407&gt;=SUMIFS(Firm_Info!$F$2:$F$11,Firm_Info!$D$2:$D$11,$F1407,Firm_Info!$C$2:$C$11,"Treated"),1,0))</f>
        <v>0</v>
      </c>
      <c r="H1407" s="14">
        <f t="shared" si="45"/>
        <v>0</v>
      </c>
      <c r="I1407" s="14">
        <f>IF($F1407="","",MOD(ROW()-2,624)-INDEX(Parallel_Trends!$F$5:$F$14,MATCH($A1407,Parallel_Trends!$A$5:$A$14,0)))</f>
        <v>-172</v>
      </c>
    </row>
    <row r="1408" spans="1:9" x14ac:dyDescent="0.45">
      <c r="A1408" t="s">
        <v>16</v>
      </c>
      <c r="B1408" s="1">
        <f>Raw_Prices!O161</f>
        <v>45159</v>
      </c>
      <c r="C1408" s="12">
        <f>Raw_Prices!S161</f>
        <v>127.90600000000001</v>
      </c>
      <c r="D1408" s="13">
        <f t="shared" si="44"/>
        <v>7.1417885180198315E-3</v>
      </c>
      <c r="E1408" s="14">
        <f>IF(_xlfn.XLOOKUP($A1408,Firm_Info!$A$2:$A$12,Firm_Info!$C$2:$C$12)="Treated",1,IF(_xlfn.XLOOKUP($A1408,Firm_Info!$A$2:$A$12,Firm_Info!$C$2:$C$12)="Control",0,""))</f>
        <v>1</v>
      </c>
      <c r="F1408" s="14">
        <f>IFERROR(_xlfn.XLOOKUP($A1408,Firm_Info!$A$2:$A$11,Firm_Info!$D$2:$D$11),"")</f>
        <v>2</v>
      </c>
      <c r="G1408" s="14">
        <f>IF($F1408="","",IF($B1408&gt;=SUMIFS(Firm_Info!$F$2:$F$11,Firm_Info!$D$2:$D$11,$F1408,Firm_Info!$C$2:$C$11,"Treated"),1,0))</f>
        <v>0</v>
      </c>
      <c r="H1408" s="14">
        <f t="shared" si="45"/>
        <v>0</v>
      </c>
      <c r="I1408" s="14">
        <f>IF($F1408="","",MOD(ROW()-2,624)-INDEX(Parallel_Trends!$F$5:$F$14,MATCH($A1408,Parallel_Trends!$A$5:$A$14,0)))</f>
        <v>-171</v>
      </c>
    </row>
    <row r="1409" spans="1:9" x14ac:dyDescent="0.45">
      <c r="A1409" t="s">
        <v>16</v>
      </c>
      <c r="B1409" s="1">
        <f>Raw_Prices!O162</f>
        <v>45160</v>
      </c>
      <c r="C1409" s="12">
        <f>Raw_Prices!S162</f>
        <v>128.614</v>
      </c>
      <c r="D1409" s="13">
        <f t="shared" si="44"/>
        <v>5.5353149969508131E-3</v>
      </c>
      <c r="E1409" s="14">
        <f>IF(_xlfn.XLOOKUP($A1409,Firm_Info!$A$2:$A$12,Firm_Info!$C$2:$C$12)="Treated",1,IF(_xlfn.XLOOKUP($A1409,Firm_Info!$A$2:$A$12,Firm_Info!$C$2:$C$12)="Control",0,""))</f>
        <v>1</v>
      </c>
      <c r="F1409" s="14">
        <f>IFERROR(_xlfn.XLOOKUP($A1409,Firm_Info!$A$2:$A$11,Firm_Info!$D$2:$D$11),"")</f>
        <v>2</v>
      </c>
      <c r="G1409" s="14">
        <f>IF($F1409="","",IF($B1409&gt;=SUMIFS(Firm_Info!$F$2:$F$11,Firm_Info!$D$2:$D$11,$F1409,Firm_Info!$C$2:$C$11,"Treated"),1,0))</f>
        <v>0</v>
      </c>
      <c r="H1409" s="14">
        <f t="shared" si="45"/>
        <v>0</v>
      </c>
      <c r="I1409" s="14">
        <f>IF($F1409="","",MOD(ROW()-2,624)-INDEX(Parallel_Trends!$F$5:$F$14,MATCH($A1409,Parallel_Trends!$A$5:$A$14,0)))</f>
        <v>-170</v>
      </c>
    </row>
    <row r="1410" spans="1:9" x14ac:dyDescent="0.45">
      <c r="A1410" t="s">
        <v>16</v>
      </c>
      <c r="B1410" s="1">
        <f>Raw_Prices!O163</f>
        <v>45161</v>
      </c>
      <c r="C1410" s="12">
        <f>Raw_Prices!S163</f>
        <v>131.892</v>
      </c>
      <c r="D1410" s="13">
        <f t="shared" si="44"/>
        <v>2.5487116488096095E-2</v>
      </c>
      <c r="E1410" s="14">
        <f>IF(_xlfn.XLOOKUP($A1410,Firm_Info!$A$2:$A$12,Firm_Info!$C$2:$C$12)="Treated",1,IF(_xlfn.XLOOKUP($A1410,Firm_Info!$A$2:$A$12,Firm_Info!$C$2:$C$12)="Control",0,""))</f>
        <v>1</v>
      </c>
      <c r="F1410" s="14">
        <f>IFERROR(_xlfn.XLOOKUP($A1410,Firm_Info!$A$2:$A$11,Firm_Info!$D$2:$D$11),"")</f>
        <v>2</v>
      </c>
      <c r="G1410" s="14">
        <f>IF($F1410="","",IF($B1410&gt;=SUMIFS(Firm_Info!$F$2:$F$11,Firm_Info!$D$2:$D$11,$F1410,Firm_Info!$C$2:$C$11,"Treated"),1,0))</f>
        <v>0</v>
      </c>
      <c r="H1410" s="14">
        <f t="shared" si="45"/>
        <v>0</v>
      </c>
      <c r="I1410" s="14">
        <f>IF($F1410="","",MOD(ROW()-2,624)-INDEX(Parallel_Trends!$F$5:$F$14,MATCH($A1410,Parallel_Trends!$A$5:$A$14,0)))</f>
        <v>-169</v>
      </c>
    </row>
    <row r="1411" spans="1:9" x14ac:dyDescent="0.45">
      <c r="A1411" t="s">
        <v>16</v>
      </c>
      <c r="B1411" s="1">
        <f>Raw_Prices!O164</f>
        <v>45162</v>
      </c>
      <c r="C1411" s="12">
        <f>Raw_Prices!S164</f>
        <v>129.31100000000001</v>
      </c>
      <c r="D1411" s="13">
        <f t="shared" si="44"/>
        <v>-1.9569041336851334E-2</v>
      </c>
      <c r="E1411" s="14">
        <f>IF(_xlfn.XLOOKUP($A1411,Firm_Info!$A$2:$A$12,Firm_Info!$C$2:$C$12)="Treated",1,IF(_xlfn.XLOOKUP($A1411,Firm_Info!$A$2:$A$12,Firm_Info!$C$2:$C$12)="Control",0,""))</f>
        <v>1</v>
      </c>
      <c r="F1411" s="14">
        <f>IFERROR(_xlfn.XLOOKUP($A1411,Firm_Info!$A$2:$A$11,Firm_Info!$D$2:$D$11),"")</f>
        <v>2</v>
      </c>
      <c r="G1411" s="14">
        <f>IF($F1411="","",IF($B1411&gt;=SUMIFS(Firm_Info!$F$2:$F$11,Firm_Info!$D$2:$D$11,$F1411,Firm_Info!$C$2:$C$11,"Treated"),1,0))</f>
        <v>0</v>
      </c>
      <c r="H1411" s="14">
        <f t="shared" si="45"/>
        <v>0</v>
      </c>
      <c r="I1411" s="14">
        <f>IF($F1411="","",MOD(ROW()-2,624)-INDEX(Parallel_Trends!$F$5:$F$14,MATCH($A1411,Parallel_Trends!$A$5:$A$14,0)))</f>
        <v>-168</v>
      </c>
    </row>
    <row r="1412" spans="1:9" x14ac:dyDescent="0.45">
      <c r="A1412" t="s">
        <v>16</v>
      </c>
      <c r="B1412" s="1">
        <f>Raw_Prices!O165</f>
        <v>45163</v>
      </c>
      <c r="C1412" s="12">
        <f>Raw_Prices!S165</f>
        <v>129.411</v>
      </c>
      <c r="D1412" s="13">
        <f t="shared" si="44"/>
        <v>7.733294151308634E-4</v>
      </c>
      <c r="E1412" s="14">
        <f>IF(_xlfn.XLOOKUP($A1412,Firm_Info!$A$2:$A$12,Firm_Info!$C$2:$C$12)="Treated",1,IF(_xlfn.XLOOKUP($A1412,Firm_Info!$A$2:$A$12,Firm_Info!$C$2:$C$12)="Control",0,""))</f>
        <v>1</v>
      </c>
      <c r="F1412" s="14">
        <f>IFERROR(_xlfn.XLOOKUP($A1412,Firm_Info!$A$2:$A$11,Firm_Info!$D$2:$D$11),"")</f>
        <v>2</v>
      </c>
      <c r="G1412" s="14">
        <f>IF($F1412="","",IF($B1412&gt;=SUMIFS(Firm_Info!$F$2:$F$11,Firm_Info!$D$2:$D$11,$F1412,Firm_Info!$C$2:$C$11,"Treated"),1,0))</f>
        <v>0</v>
      </c>
      <c r="H1412" s="14">
        <f t="shared" si="45"/>
        <v>0</v>
      </c>
      <c r="I1412" s="14">
        <f>IF($F1412="","",MOD(ROW()-2,624)-INDEX(Parallel_Trends!$F$5:$F$14,MATCH($A1412,Parallel_Trends!$A$5:$A$14,0)))</f>
        <v>-167</v>
      </c>
    </row>
    <row r="1413" spans="1:9" x14ac:dyDescent="0.45">
      <c r="A1413" t="s">
        <v>16</v>
      </c>
      <c r="B1413" s="1">
        <f>Raw_Prices!O166</f>
        <v>45166</v>
      </c>
      <c r="C1413" s="12">
        <f>Raw_Prices!S166</f>
        <v>130.53700000000001</v>
      </c>
      <c r="D1413" s="13">
        <f t="shared" si="44"/>
        <v>8.7009605056758144E-3</v>
      </c>
      <c r="E1413" s="14">
        <f>IF(_xlfn.XLOOKUP($A1413,Firm_Info!$A$2:$A$12,Firm_Info!$C$2:$C$12)="Treated",1,IF(_xlfn.XLOOKUP($A1413,Firm_Info!$A$2:$A$12,Firm_Info!$C$2:$C$12)="Control",0,""))</f>
        <v>1</v>
      </c>
      <c r="F1413" s="14">
        <f>IFERROR(_xlfn.XLOOKUP($A1413,Firm_Info!$A$2:$A$11,Firm_Info!$D$2:$D$11),"")</f>
        <v>2</v>
      </c>
      <c r="G1413" s="14">
        <f>IF($F1413="","",IF($B1413&gt;=SUMIFS(Firm_Info!$F$2:$F$11,Firm_Info!$D$2:$D$11,$F1413,Firm_Info!$C$2:$C$11,"Treated"),1,0))</f>
        <v>0</v>
      </c>
      <c r="H1413" s="14">
        <f t="shared" si="45"/>
        <v>0</v>
      </c>
      <c r="I1413" s="14">
        <f>IF($F1413="","",MOD(ROW()-2,624)-INDEX(Parallel_Trends!$F$5:$F$14,MATCH($A1413,Parallel_Trends!$A$5:$A$14,0)))</f>
        <v>-166</v>
      </c>
    </row>
    <row r="1414" spans="1:9" x14ac:dyDescent="0.45">
      <c r="A1414" t="s">
        <v>16</v>
      </c>
      <c r="B1414" s="1">
        <f>Raw_Prices!O167</f>
        <v>45167</v>
      </c>
      <c r="C1414" s="12">
        <f>Raw_Prices!S167</f>
        <v>134.084</v>
      </c>
      <c r="D1414" s="13">
        <f t="shared" si="44"/>
        <v>2.7172372584018278E-2</v>
      </c>
      <c r="E1414" s="14">
        <f>IF(_xlfn.XLOOKUP($A1414,Firm_Info!$A$2:$A$12,Firm_Info!$C$2:$C$12)="Treated",1,IF(_xlfn.XLOOKUP($A1414,Firm_Info!$A$2:$A$12,Firm_Info!$C$2:$C$12)="Control",0,""))</f>
        <v>1</v>
      </c>
      <c r="F1414" s="14">
        <f>IFERROR(_xlfn.XLOOKUP($A1414,Firm_Info!$A$2:$A$11,Firm_Info!$D$2:$D$11),"")</f>
        <v>2</v>
      </c>
      <c r="G1414" s="14">
        <f>IF($F1414="","",IF($B1414&gt;=SUMIFS(Firm_Info!$F$2:$F$11,Firm_Info!$D$2:$D$11,$F1414,Firm_Info!$C$2:$C$11,"Treated"),1,0))</f>
        <v>0</v>
      </c>
      <c r="H1414" s="14">
        <f t="shared" si="45"/>
        <v>0</v>
      </c>
      <c r="I1414" s="14">
        <f>IF($F1414="","",MOD(ROW()-2,624)-INDEX(Parallel_Trends!$F$5:$F$14,MATCH($A1414,Parallel_Trends!$A$5:$A$14,0)))</f>
        <v>-165</v>
      </c>
    </row>
    <row r="1415" spans="1:9" x14ac:dyDescent="0.45">
      <c r="A1415" t="s">
        <v>16</v>
      </c>
      <c r="B1415" s="1">
        <f>Raw_Prices!O168</f>
        <v>45168</v>
      </c>
      <c r="C1415" s="12">
        <f>Raw_Prices!S168</f>
        <v>135.38900000000001</v>
      </c>
      <c r="D1415" s="13">
        <f t="shared" si="44"/>
        <v>9.7327048715731834E-3</v>
      </c>
      <c r="E1415" s="14">
        <f>IF(_xlfn.XLOOKUP($A1415,Firm_Info!$A$2:$A$12,Firm_Info!$C$2:$C$12)="Treated",1,IF(_xlfn.XLOOKUP($A1415,Firm_Info!$A$2:$A$12,Firm_Info!$C$2:$C$12)="Control",0,""))</f>
        <v>1</v>
      </c>
      <c r="F1415" s="14">
        <f>IFERROR(_xlfn.XLOOKUP($A1415,Firm_Info!$A$2:$A$11,Firm_Info!$D$2:$D$11),"")</f>
        <v>2</v>
      </c>
      <c r="G1415" s="14">
        <f>IF($F1415="","",IF($B1415&gt;=SUMIFS(Firm_Info!$F$2:$F$11,Firm_Info!$D$2:$D$11,$F1415,Firm_Info!$C$2:$C$11,"Treated"),1,0))</f>
        <v>0</v>
      </c>
      <c r="H1415" s="14">
        <f t="shared" si="45"/>
        <v>0</v>
      </c>
      <c r="I1415" s="14">
        <f>IF($F1415="","",MOD(ROW()-2,624)-INDEX(Parallel_Trends!$F$5:$F$14,MATCH($A1415,Parallel_Trends!$A$5:$A$14,0)))</f>
        <v>-164</v>
      </c>
    </row>
    <row r="1416" spans="1:9" x14ac:dyDescent="0.45">
      <c r="A1416" t="s">
        <v>16</v>
      </c>
      <c r="B1416" s="1">
        <f>Raw_Prices!O169</f>
        <v>45169</v>
      </c>
      <c r="C1416" s="12">
        <f>Raw_Prices!S169</f>
        <v>135.679</v>
      </c>
      <c r="D1416" s="13">
        <f t="shared" si="44"/>
        <v>2.1419760837291246E-3</v>
      </c>
      <c r="E1416" s="14">
        <f>IF(_xlfn.XLOOKUP($A1416,Firm_Info!$A$2:$A$12,Firm_Info!$C$2:$C$12)="Treated",1,IF(_xlfn.XLOOKUP($A1416,Firm_Info!$A$2:$A$12,Firm_Info!$C$2:$C$12)="Control",0,""))</f>
        <v>1</v>
      </c>
      <c r="F1416" s="14">
        <f>IFERROR(_xlfn.XLOOKUP($A1416,Firm_Info!$A$2:$A$11,Firm_Info!$D$2:$D$11),"")</f>
        <v>2</v>
      </c>
      <c r="G1416" s="14">
        <f>IF($F1416="","",IF($B1416&gt;=SUMIFS(Firm_Info!$F$2:$F$11,Firm_Info!$D$2:$D$11,$F1416,Firm_Info!$C$2:$C$11,"Treated"),1,0))</f>
        <v>0</v>
      </c>
      <c r="H1416" s="14">
        <f t="shared" si="45"/>
        <v>0</v>
      </c>
      <c r="I1416" s="14">
        <f>IF($F1416="","",MOD(ROW()-2,624)-INDEX(Parallel_Trends!$F$5:$F$14,MATCH($A1416,Parallel_Trends!$A$5:$A$14,0)))</f>
        <v>-163</v>
      </c>
    </row>
    <row r="1417" spans="1:9" x14ac:dyDescent="0.45">
      <c r="A1417" t="s">
        <v>16</v>
      </c>
      <c r="B1417" s="1">
        <f>Raw_Prices!O170</f>
        <v>45170</v>
      </c>
      <c r="C1417" s="12">
        <f>Raw_Prices!S170</f>
        <v>135.16900000000001</v>
      </c>
      <c r="D1417" s="13">
        <f t="shared" si="44"/>
        <v>-3.7588720435733913E-3</v>
      </c>
      <c r="E1417" s="14">
        <f>IF(_xlfn.XLOOKUP($A1417,Firm_Info!$A$2:$A$12,Firm_Info!$C$2:$C$12)="Treated",1,IF(_xlfn.XLOOKUP($A1417,Firm_Info!$A$2:$A$12,Firm_Info!$C$2:$C$12)="Control",0,""))</f>
        <v>1</v>
      </c>
      <c r="F1417" s="14">
        <f>IFERROR(_xlfn.XLOOKUP($A1417,Firm_Info!$A$2:$A$11,Firm_Info!$D$2:$D$11),"")</f>
        <v>2</v>
      </c>
      <c r="G1417" s="14">
        <f>IF($F1417="","",IF($B1417&gt;=SUMIFS(Firm_Info!$F$2:$F$11,Firm_Info!$D$2:$D$11,$F1417,Firm_Info!$C$2:$C$11,"Treated"),1,0))</f>
        <v>0</v>
      </c>
      <c r="H1417" s="14">
        <f t="shared" si="45"/>
        <v>0</v>
      </c>
      <c r="I1417" s="14">
        <f>IF($F1417="","",MOD(ROW()-2,624)-INDEX(Parallel_Trends!$F$5:$F$14,MATCH($A1417,Parallel_Trends!$A$5:$A$14,0)))</f>
        <v>-162</v>
      </c>
    </row>
    <row r="1418" spans="1:9" x14ac:dyDescent="0.45">
      <c r="A1418" t="s">
        <v>16</v>
      </c>
      <c r="B1418" s="1">
        <f>Raw_Prices!O171</f>
        <v>45174</v>
      </c>
      <c r="C1418" s="12">
        <f>Raw_Prices!S171</f>
        <v>135.279</v>
      </c>
      <c r="D1418" s="13">
        <f t="shared" si="44"/>
        <v>8.1379606270659544E-4</v>
      </c>
      <c r="E1418" s="14">
        <f>IF(_xlfn.XLOOKUP($A1418,Firm_Info!$A$2:$A$12,Firm_Info!$C$2:$C$12)="Treated",1,IF(_xlfn.XLOOKUP($A1418,Firm_Info!$A$2:$A$12,Firm_Info!$C$2:$C$12)="Control",0,""))</f>
        <v>1</v>
      </c>
      <c r="F1418" s="14">
        <f>IFERROR(_xlfn.XLOOKUP($A1418,Firm_Info!$A$2:$A$11,Firm_Info!$D$2:$D$11),"")</f>
        <v>2</v>
      </c>
      <c r="G1418" s="14">
        <f>IF($F1418="","",IF($B1418&gt;=SUMIFS(Firm_Info!$F$2:$F$11,Firm_Info!$D$2:$D$11,$F1418,Firm_Info!$C$2:$C$11,"Treated"),1,0))</f>
        <v>0</v>
      </c>
      <c r="H1418" s="14">
        <f t="shared" si="45"/>
        <v>0</v>
      </c>
      <c r="I1418" s="14">
        <f>IF($F1418="","",MOD(ROW()-2,624)-INDEX(Parallel_Trends!$F$5:$F$14,MATCH($A1418,Parallel_Trends!$A$5:$A$14,0)))</f>
        <v>-161</v>
      </c>
    </row>
    <row r="1419" spans="1:9" x14ac:dyDescent="0.45">
      <c r="A1419" t="s">
        <v>16</v>
      </c>
      <c r="B1419" s="1">
        <f>Raw_Prices!O172</f>
        <v>45175</v>
      </c>
      <c r="C1419" s="12">
        <f>Raw_Prices!S172</f>
        <v>133.97399999999999</v>
      </c>
      <c r="D1419" s="13">
        <f t="shared" si="44"/>
        <v>-9.6467300911450282E-3</v>
      </c>
      <c r="E1419" s="14">
        <f>IF(_xlfn.XLOOKUP($A1419,Firm_Info!$A$2:$A$12,Firm_Info!$C$2:$C$12)="Treated",1,IF(_xlfn.XLOOKUP($A1419,Firm_Info!$A$2:$A$12,Firm_Info!$C$2:$C$12)="Control",0,""))</f>
        <v>1</v>
      </c>
      <c r="F1419" s="14">
        <f>IFERROR(_xlfn.XLOOKUP($A1419,Firm_Info!$A$2:$A$11,Firm_Info!$D$2:$D$11),"")</f>
        <v>2</v>
      </c>
      <c r="G1419" s="14">
        <f>IF($F1419="","",IF($B1419&gt;=SUMIFS(Firm_Info!$F$2:$F$11,Firm_Info!$D$2:$D$11,$F1419,Firm_Info!$C$2:$C$11,"Treated"),1,0))</f>
        <v>0</v>
      </c>
      <c r="H1419" s="14">
        <f t="shared" si="45"/>
        <v>0</v>
      </c>
      <c r="I1419" s="14">
        <f>IF($F1419="","",MOD(ROW()-2,624)-INDEX(Parallel_Trends!$F$5:$F$14,MATCH($A1419,Parallel_Trends!$A$5:$A$14,0)))</f>
        <v>-160</v>
      </c>
    </row>
    <row r="1420" spans="1:9" x14ac:dyDescent="0.45">
      <c r="A1420" t="s">
        <v>16</v>
      </c>
      <c r="B1420" s="1">
        <f>Raw_Prices!O173</f>
        <v>45176</v>
      </c>
      <c r="C1420" s="12">
        <f>Raw_Prices!S173</f>
        <v>134.77199999999999</v>
      </c>
      <c r="D1420" s="13">
        <f t="shared" si="44"/>
        <v>5.956379596041117E-3</v>
      </c>
      <c r="E1420" s="14">
        <f>IF(_xlfn.XLOOKUP($A1420,Firm_Info!$A$2:$A$12,Firm_Info!$C$2:$C$12)="Treated",1,IF(_xlfn.XLOOKUP($A1420,Firm_Info!$A$2:$A$12,Firm_Info!$C$2:$C$12)="Control",0,""))</f>
        <v>1</v>
      </c>
      <c r="F1420" s="14">
        <f>IFERROR(_xlfn.XLOOKUP($A1420,Firm_Info!$A$2:$A$11,Firm_Info!$D$2:$D$11),"")</f>
        <v>2</v>
      </c>
      <c r="G1420" s="14">
        <f>IF($F1420="","",IF($B1420&gt;=SUMIFS(Firm_Info!$F$2:$F$11,Firm_Info!$D$2:$D$11,$F1420,Firm_Info!$C$2:$C$11,"Treated"),1,0))</f>
        <v>0</v>
      </c>
      <c r="H1420" s="14">
        <f t="shared" si="45"/>
        <v>0</v>
      </c>
      <c r="I1420" s="14">
        <f>IF($F1420="","",MOD(ROW()-2,624)-INDEX(Parallel_Trends!$F$5:$F$14,MATCH($A1420,Parallel_Trends!$A$5:$A$14,0)))</f>
        <v>-159</v>
      </c>
    </row>
    <row r="1421" spans="1:9" x14ac:dyDescent="0.45">
      <c r="A1421" t="s">
        <v>16</v>
      </c>
      <c r="B1421" s="1">
        <f>Raw_Prices!O174</f>
        <v>45177</v>
      </c>
      <c r="C1421" s="12">
        <f>Raw_Prices!S174</f>
        <v>135.887</v>
      </c>
      <c r="D1421" s="13">
        <f t="shared" si="44"/>
        <v>8.2732318285698714E-3</v>
      </c>
      <c r="E1421" s="14">
        <f>IF(_xlfn.XLOOKUP($A1421,Firm_Info!$A$2:$A$12,Firm_Info!$C$2:$C$12)="Treated",1,IF(_xlfn.XLOOKUP($A1421,Firm_Info!$A$2:$A$12,Firm_Info!$C$2:$C$12)="Control",0,""))</f>
        <v>1</v>
      </c>
      <c r="F1421" s="14">
        <f>IFERROR(_xlfn.XLOOKUP($A1421,Firm_Info!$A$2:$A$11,Firm_Info!$D$2:$D$11),"")</f>
        <v>2</v>
      </c>
      <c r="G1421" s="14">
        <f>IF($F1421="","",IF($B1421&gt;=SUMIFS(Firm_Info!$F$2:$F$11,Firm_Info!$D$2:$D$11,$F1421,Firm_Info!$C$2:$C$11,"Treated"),1,0))</f>
        <v>0</v>
      </c>
      <c r="H1421" s="14">
        <f t="shared" si="45"/>
        <v>0</v>
      </c>
      <c r="I1421" s="14">
        <f>IF($F1421="","",MOD(ROW()-2,624)-INDEX(Parallel_Trends!$F$5:$F$14,MATCH($A1421,Parallel_Trends!$A$5:$A$14,0)))</f>
        <v>-158</v>
      </c>
    </row>
    <row r="1422" spans="1:9" x14ac:dyDescent="0.45">
      <c r="A1422" t="s">
        <v>16</v>
      </c>
      <c r="B1422" s="1">
        <f>Raw_Prices!O175</f>
        <v>45180</v>
      </c>
      <c r="C1422" s="12">
        <f>Raw_Prices!S175</f>
        <v>136.42599999999999</v>
      </c>
      <c r="D1422" s="13">
        <f t="shared" si="44"/>
        <v>3.9665310147400934E-3</v>
      </c>
      <c r="E1422" s="14">
        <f>IF(_xlfn.XLOOKUP($A1422,Firm_Info!$A$2:$A$12,Firm_Info!$C$2:$C$12)="Treated",1,IF(_xlfn.XLOOKUP($A1422,Firm_Info!$A$2:$A$12,Firm_Info!$C$2:$C$12)="Control",0,""))</f>
        <v>1</v>
      </c>
      <c r="F1422" s="14">
        <f>IFERROR(_xlfn.XLOOKUP($A1422,Firm_Info!$A$2:$A$11,Firm_Info!$D$2:$D$11),"")</f>
        <v>2</v>
      </c>
      <c r="G1422" s="14">
        <f>IF($F1422="","",IF($B1422&gt;=SUMIFS(Firm_Info!$F$2:$F$11,Firm_Info!$D$2:$D$11,$F1422,Firm_Info!$C$2:$C$11,"Treated"),1,0))</f>
        <v>0</v>
      </c>
      <c r="H1422" s="14">
        <f t="shared" si="45"/>
        <v>0</v>
      </c>
      <c r="I1422" s="14">
        <f>IF($F1422="","",MOD(ROW()-2,624)-INDEX(Parallel_Trends!$F$5:$F$14,MATCH($A1422,Parallel_Trends!$A$5:$A$14,0)))</f>
        <v>-157</v>
      </c>
    </row>
    <row r="1423" spans="1:9" x14ac:dyDescent="0.45">
      <c r="A1423" t="s">
        <v>16</v>
      </c>
      <c r="B1423" s="1">
        <f>Raw_Prices!O176</f>
        <v>45181</v>
      </c>
      <c r="C1423" s="12">
        <f>Raw_Prices!S176</f>
        <v>134.851</v>
      </c>
      <c r="D1423" s="13">
        <f t="shared" si="44"/>
        <v>-1.1544720214621718E-2</v>
      </c>
      <c r="E1423" s="14">
        <f>IF(_xlfn.XLOOKUP($A1423,Firm_Info!$A$2:$A$12,Firm_Info!$C$2:$C$12)="Treated",1,IF(_xlfn.XLOOKUP($A1423,Firm_Info!$A$2:$A$12,Firm_Info!$C$2:$C$12)="Control",0,""))</f>
        <v>1</v>
      </c>
      <c r="F1423" s="14">
        <f>IFERROR(_xlfn.XLOOKUP($A1423,Firm_Info!$A$2:$A$11,Firm_Info!$D$2:$D$11),"")</f>
        <v>2</v>
      </c>
      <c r="G1423" s="14">
        <f>IF($F1423="","",IF($B1423&gt;=SUMIFS(Firm_Info!$F$2:$F$11,Firm_Info!$D$2:$D$11,$F1423,Firm_Info!$C$2:$C$11,"Treated"),1,0))</f>
        <v>0</v>
      </c>
      <c r="H1423" s="14">
        <f t="shared" si="45"/>
        <v>0</v>
      </c>
      <c r="I1423" s="14">
        <f>IF($F1423="","",MOD(ROW()-2,624)-INDEX(Parallel_Trends!$F$5:$F$14,MATCH($A1423,Parallel_Trends!$A$5:$A$14,0)))</f>
        <v>-156</v>
      </c>
    </row>
    <row r="1424" spans="1:9" x14ac:dyDescent="0.45">
      <c r="A1424" t="s">
        <v>16</v>
      </c>
      <c r="B1424" s="1">
        <f>Raw_Prices!O177</f>
        <v>45182</v>
      </c>
      <c r="C1424" s="12">
        <f>Raw_Prices!S177</f>
        <v>136.21600000000001</v>
      </c>
      <c r="D1424" s="13">
        <f t="shared" si="44"/>
        <v>1.0122283112472319E-2</v>
      </c>
      <c r="E1424" s="14">
        <f>IF(_xlfn.XLOOKUP($A1424,Firm_Info!$A$2:$A$12,Firm_Info!$C$2:$C$12)="Treated",1,IF(_xlfn.XLOOKUP($A1424,Firm_Info!$A$2:$A$12,Firm_Info!$C$2:$C$12)="Control",0,""))</f>
        <v>1</v>
      </c>
      <c r="F1424" s="14">
        <f>IFERROR(_xlfn.XLOOKUP($A1424,Firm_Info!$A$2:$A$11,Firm_Info!$D$2:$D$11),"")</f>
        <v>2</v>
      </c>
      <c r="G1424" s="14">
        <f>IF($F1424="","",IF($B1424&gt;=SUMIFS(Firm_Info!$F$2:$F$11,Firm_Info!$D$2:$D$11,$F1424,Firm_Info!$C$2:$C$11,"Treated"),1,0))</f>
        <v>0</v>
      </c>
      <c r="H1424" s="14">
        <f t="shared" si="45"/>
        <v>0</v>
      </c>
      <c r="I1424" s="14">
        <f>IF($F1424="","",MOD(ROW()-2,624)-INDEX(Parallel_Trends!$F$5:$F$14,MATCH($A1424,Parallel_Trends!$A$5:$A$14,0)))</f>
        <v>-155</v>
      </c>
    </row>
    <row r="1425" spans="1:9" x14ac:dyDescent="0.45">
      <c r="A1425" t="s">
        <v>16</v>
      </c>
      <c r="B1425" s="1">
        <f>Raw_Prices!O178</f>
        <v>45183</v>
      </c>
      <c r="C1425" s="12">
        <f>Raw_Prices!S178</f>
        <v>137.601</v>
      </c>
      <c r="D1425" s="13">
        <f t="shared" si="44"/>
        <v>1.0167674869325127E-2</v>
      </c>
      <c r="E1425" s="14">
        <f>IF(_xlfn.XLOOKUP($A1425,Firm_Info!$A$2:$A$12,Firm_Info!$C$2:$C$12)="Treated",1,IF(_xlfn.XLOOKUP($A1425,Firm_Info!$A$2:$A$12,Firm_Info!$C$2:$C$12)="Control",0,""))</f>
        <v>1</v>
      </c>
      <c r="F1425" s="14">
        <f>IFERROR(_xlfn.XLOOKUP($A1425,Firm_Info!$A$2:$A$11,Firm_Info!$D$2:$D$11),"")</f>
        <v>2</v>
      </c>
      <c r="G1425" s="14">
        <f>IF($F1425="","",IF($B1425&gt;=SUMIFS(Firm_Info!$F$2:$F$11,Firm_Info!$D$2:$D$11,$F1425,Firm_Info!$C$2:$C$11,"Treated"),1,0))</f>
        <v>0</v>
      </c>
      <c r="H1425" s="14">
        <f t="shared" si="45"/>
        <v>0</v>
      </c>
      <c r="I1425" s="14">
        <f>IF($F1425="","",MOD(ROW()-2,624)-INDEX(Parallel_Trends!$F$5:$F$14,MATCH($A1425,Parallel_Trends!$A$5:$A$14,0)))</f>
        <v>-154</v>
      </c>
    </row>
    <row r="1426" spans="1:9" x14ac:dyDescent="0.45">
      <c r="A1426" t="s">
        <v>16</v>
      </c>
      <c r="B1426" s="1">
        <f>Raw_Prices!O179</f>
        <v>45184</v>
      </c>
      <c r="C1426" s="12">
        <f>Raw_Prices!S179</f>
        <v>136.90299999999999</v>
      </c>
      <c r="D1426" s="13">
        <f t="shared" si="44"/>
        <v>-5.0726375535061763E-3</v>
      </c>
      <c r="E1426" s="14">
        <f>IF(_xlfn.XLOOKUP($A1426,Firm_Info!$A$2:$A$12,Firm_Info!$C$2:$C$12)="Treated",1,IF(_xlfn.XLOOKUP($A1426,Firm_Info!$A$2:$A$12,Firm_Info!$C$2:$C$12)="Control",0,""))</f>
        <v>1</v>
      </c>
      <c r="F1426" s="14">
        <f>IFERROR(_xlfn.XLOOKUP($A1426,Firm_Info!$A$2:$A$11,Firm_Info!$D$2:$D$11),"")</f>
        <v>2</v>
      </c>
      <c r="G1426" s="14">
        <f>IF($F1426="","",IF($B1426&gt;=SUMIFS(Firm_Info!$F$2:$F$11,Firm_Info!$D$2:$D$11,$F1426,Firm_Info!$C$2:$C$11,"Treated"),1,0))</f>
        <v>0</v>
      </c>
      <c r="H1426" s="14">
        <f t="shared" si="45"/>
        <v>0</v>
      </c>
      <c r="I1426" s="14">
        <f>IF($F1426="","",MOD(ROW()-2,624)-INDEX(Parallel_Trends!$F$5:$F$14,MATCH($A1426,Parallel_Trends!$A$5:$A$14,0)))</f>
        <v>-153</v>
      </c>
    </row>
    <row r="1427" spans="1:9" x14ac:dyDescent="0.45">
      <c r="A1427" t="s">
        <v>16</v>
      </c>
      <c r="B1427" s="1">
        <f>Raw_Prices!O180</f>
        <v>45187</v>
      </c>
      <c r="C1427" s="12">
        <f>Raw_Prices!S180</f>
        <v>137.71100000000001</v>
      </c>
      <c r="D1427" s="13">
        <f t="shared" si="44"/>
        <v>5.9019889995106656E-3</v>
      </c>
      <c r="E1427" s="14">
        <f>IF(_xlfn.XLOOKUP($A1427,Firm_Info!$A$2:$A$12,Firm_Info!$C$2:$C$12)="Treated",1,IF(_xlfn.XLOOKUP($A1427,Firm_Info!$A$2:$A$12,Firm_Info!$C$2:$C$12)="Control",0,""))</f>
        <v>1</v>
      </c>
      <c r="F1427" s="14">
        <f>IFERROR(_xlfn.XLOOKUP($A1427,Firm_Info!$A$2:$A$11,Firm_Info!$D$2:$D$11),"")</f>
        <v>2</v>
      </c>
      <c r="G1427" s="14">
        <f>IF($F1427="","",IF($B1427&gt;=SUMIFS(Firm_Info!$F$2:$F$11,Firm_Info!$D$2:$D$11,$F1427,Firm_Info!$C$2:$C$11,"Treated"),1,0))</f>
        <v>0</v>
      </c>
      <c r="H1427" s="14">
        <f t="shared" si="45"/>
        <v>0</v>
      </c>
      <c r="I1427" s="14">
        <f>IF($F1427="","",MOD(ROW()-2,624)-INDEX(Parallel_Trends!$F$5:$F$14,MATCH($A1427,Parallel_Trends!$A$5:$A$14,0)))</f>
        <v>-152</v>
      </c>
    </row>
    <row r="1428" spans="1:9" x14ac:dyDescent="0.45">
      <c r="A1428" t="s">
        <v>16</v>
      </c>
      <c r="B1428" s="1">
        <f>Raw_Prices!O181</f>
        <v>45188</v>
      </c>
      <c r="C1428" s="12">
        <f>Raw_Prices!S181</f>
        <v>137.541</v>
      </c>
      <c r="D1428" s="13">
        <f t="shared" si="44"/>
        <v>-1.2344692871304463E-3</v>
      </c>
      <c r="E1428" s="14">
        <f>IF(_xlfn.XLOOKUP($A1428,Firm_Info!$A$2:$A$12,Firm_Info!$C$2:$C$12)="Treated",1,IF(_xlfn.XLOOKUP($A1428,Firm_Info!$A$2:$A$12,Firm_Info!$C$2:$C$12)="Control",0,""))</f>
        <v>1</v>
      </c>
      <c r="F1428" s="14">
        <f>IFERROR(_xlfn.XLOOKUP($A1428,Firm_Info!$A$2:$A$11,Firm_Info!$D$2:$D$11),"")</f>
        <v>2</v>
      </c>
      <c r="G1428" s="14">
        <f>IF($F1428="","",IF($B1428&gt;=SUMIFS(Firm_Info!$F$2:$F$11,Firm_Info!$D$2:$D$11,$F1428,Firm_Info!$C$2:$C$11,"Treated"),1,0))</f>
        <v>0</v>
      </c>
      <c r="H1428" s="14">
        <f t="shared" si="45"/>
        <v>0</v>
      </c>
      <c r="I1428" s="14">
        <f>IF($F1428="","",MOD(ROW()-2,624)-INDEX(Parallel_Trends!$F$5:$F$14,MATCH($A1428,Parallel_Trends!$A$5:$A$14,0)))</f>
        <v>-151</v>
      </c>
    </row>
    <row r="1429" spans="1:9" x14ac:dyDescent="0.45">
      <c r="A1429" t="s">
        <v>16</v>
      </c>
      <c r="B1429" s="1">
        <f>Raw_Prices!O182</f>
        <v>45189</v>
      </c>
      <c r="C1429" s="12">
        <f>Raw_Prices!S182</f>
        <v>133.25700000000001</v>
      </c>
      <c r="D1429" s="13">
        <f t="shared" si="44"/>
        <v>-3.1147076144567798E-2</v>
      </c>
      <c r="E1429" s="14">
        <f>IF(_xlfn.XLOOKUP($A1429,Firm_Info!$A$2:$A$12,Firm_Info!$C$2:$C$12)="Treated",1,IF(_xlfn.XLOOKUP($A1429,Firm_Info!$A$2:$A$12,Firm_Info!$C$2:$C$12)="Control",0,""))</f>
        <v>1</v>
      </c>
      <c r="F1429" s="14">
        <f>IFERROR(_xlfn.XLOOKUP($A1429,Firm_Info!$A$2:$A$11,Firm_Info!$D$2:$D$11),"")</f>
        <v>2</v>
      </c>
      <c r="G1429" s="14">
        <f>IF($F1429="","",IF($B1429&gt;=SUMIFS(Firm_Info!$F$2:$F$11,Firm_Info!$D$2:$D$11,$F1429,Firm_Info!$C$2:$C$11,"Treated"),1,0))</f>
        <v>0</v>
      </c>
      <c r="H1429" s="14">
        <f t="shared" si="45"/>
        <v>0</v>
      </c>
      <c r="I1429" s="14">
        <f>IF($F1429="","",MOD(ROW()-2,624)-INDEX(Parallel_Trends!$F$5:$F$14,MATCH($A1429,Parallel_Trends!$A$5:$A$14,0)))</f>
        <v>-150</v>
      </c>
    </row>
    <row r="1430" spans="1:9" x14ac:dyDescent="0.45">
      <c r="A1430" t="s">
        <v>16</v>
      </c>
      <c r="B1430" s="1">
        <f>Raw_Prices!O183</f>
        <v>45190</v>
      </c>
      <c r="C1430" s="12">
        <f>Raw_Prices!S183</f>
        <v>129.96799999999999</v>
      </c>
      <c r="D1430" s="13">
        <f t="shared" si="44"/>
        <v>-2.4681630233308716E-2</v>
      </c>
      <c r="E1430" s="14">
        <f>IF(_xlfn.XLOOKUP($A1430,Firm_Info!$A$2:$A$12,Firm_Info!$C$2:$C$12)="Treated",1,IF(_xlfn.XLOOKUP($A1430,Firm_Info!$A$2:$A$12,Firm_Info!$C$2:$C$12)="Control",0,""))</f>
        <v>1</v>
      </c>
      <c r="F1430" s="14">
        <f>IFERROR(_xlfn.XLOOKUP($A1430,Firm_Info!$A$2:$A$11,Firm_Info!$D$2:$D$11),"")</f>
        <v>2</v>
      </c>
      <c r="G1430" s="14">
        <f>IF($F1430="","",IF($B1430&gt;=SUMIFS(Firm_Info!$F$2:$F$11,Firm_Info!$D$2:$D$11,$F1430,Firm_Info!$C$2:$C$11,"Treated"),1,0))</f>
        <v>0</v>
      </c>
      <c r="H1430" s="14">
        <f t="shared" si="45"/>
        <v>0</v>
      </c>
      <c r="I1430" s="14">
        <f>IF($F1430="","",MOD(ROW()-2,624)-INDEX(Parallel_Trends!$F$5:$F$14,MATCH($A1430,Parallel_Trends!$A$5:$A$14,0)))</f>
        <v>-149</v>
      </c>
    </row>
    <row r="1431" spans="1:9" x14ac:dyDescent="0.45">
      <c r="A1431" t="s">
        <v>16</v>
      </c>
      <c r="B1431" s="1">
        <f>Raw_Prices!O184</f>
        <v>45191</v>
      </c>
      <c r="C1431" s="12">
        <f>Raw_Prices!S184</f>
        <v>129.78</v>
      </c>
      <c r="D1431" s="13">
        <f t="shared" si="44"/>
        <v>-1.4465099101316214E-3</v>
      </c>
      <c r="E1431" s="14">
        <f>IF(_xlfn.XLOOKUP($A1431,Firm_Info!$A$2:$A$12,Firm_Info!$C$2:$C$12)="Treated",1,IF(_xlfn.XLOOKUP($A1431,Firm_Info!$A$2:$A$12,Firm_Info!$C$2:$C$12)="Control",0,""))</f>
        <v>1</v>
      </c>
      <c r="F1431" s="14">
        <f>IFERROR(_xlfn.XLOOKUP($A1431,Firm_Info!$A$2:$A$11,Firm_Info!$D$2:$D$11),"")</f>
        <v>2</v>
      </c>
      <c r="G1431" s="14">
        <f>IF($F1431="","",IF($B1431&gt;=SUMIFS(Firm_Info!$F$2:$F$11,Firm_Info!$D$2:$D$11,$F1431,Firm_Info!$C$2:$C$11,"Treated"),1,0))</f>
        <v>0</v>
      </c>
      <c r="H1431" s="14">
        <f t="shared" si="45"/>
        <v>0</v>
      </c>
      <c r="I1431" s="14">
        <f>IF($F1431="","",MOD(ROW()-2,624)-INDEX(Parallel_Trends!$F$5:$F$14,MATCH($A1431,Parallel_Trends!$A$5:$A$14,0)))</f>
        <v>-148</v>
      </c>
    </row>
    <row r="1432" spans="1:9" x14ac:dyDescent="0.45">
      <c r="A1432" t="s">
        <v>16</v>
      </c>
      <c r="B1432" s="1">
        <f>Raw_Prices!O185</f>
        <v>45194</v>
      </c>
      <c r="C1432" s="12">
        <f>Raw_Prices!S185</f>
        <v>130.636</v>
      </c>
      <c r="D1432" s="13">
        <f t="shared" si="44"/>
        <v>6.5957774695637461E-3</v>
      </c>
      <c r="E1432" s="14">
        <f>IF(_xlfn.XLOOKUP($A1432,Firm_Info!$A$2:$A$12,Firm_Info!$C$2:$C$12)="Treated",1,IF(_xlfn.XLOOKUP($A1432,Firm_Info!$A$2:$A$12,Firm_Info!$C$2:$C$12)="Control",0,""))</f>
        <v>1</v>
      </c>
      <c r="F1432" s="14">
        <f>IFERROR(_xlfn.XLOOKUP($A1432,Firm_Info!$A$2:$A$11,Firm_Info!$D$2:$D$11),"")</f>
        <v>2</v>
      </c>
      <c r="G1432" s="14">
        <f>IF($F1432="","",IF($B1432&gt;=SUMIFS(Firm_Info!$F$2:$F$11,Firm_Info!$D$2:$D$11,$F1432,Firm_Info!$C$2:$C$11,"Treated"),1,0))</f>
        <v>0</v>
      </c>
      <c r="H1432" s="14">
        <f t="shared" si="45"/>
        <v>0</v>
      </c>
      <c r="I1432" s="14">
        <f>IF($F1432="","",MOD(ROW()-2,624)-INDEX(Parallel_Trends!$F$5:$F$14,MATCH($A1432,Parallel_Trends!$A$5:$A$14,0)))</f>
        <v>-147</v>
      </c>
    </row>
    <row r="1433" spans="1:9" x14ac:dyDescent="0.45">
      <c r="A1433" t="s">
        <v>16</v>
      </c>
      <c r="B1433" s="1">
        <f>Raw_Prices!O186</f>
        <v>45195</v>
      </c>
      <c r="C1433" s="12">
        <f>Raw_Prices!S186</f>
        <v>128.101</v>
      </c>
      <c r="D1433" s="13">
        <f t="shared" si="44"/>
        <v>-1.9405064453902443E-2</v>
      </c>
      <c r="E1433" s="14">
        <f>IF(_xlfn.XLOOKUP($A1433,Firm_Info!$A$2:$A$12,Firm_Info!$C$2:$C$12)="Treated",1,IF(_xlfn.XLOOKUP($A1433,Firm_Info!$A$2:$A$12,Firm_Info!$C$2:$C$12)="Control",0,""))</f>
        <v>1</v>
      </c>
      <c r="F1433" s="14">
        <f>IFERROR(_xlfn.XLOOKUP($A1433,Firm_Info!$A$2:$A$11,Firm_Info!$D$2:$D$11),"")</f>
        <v>2</v>
      </c>
      <c r="G1433" s="14">
        <f>IF($F1433="","",IF($B1433&gt;=SUMIFS(Firm_Info!$F$2:$F$11,Firm_Info!$D$2:$D$11,$F1433,Firm_Info!$C$2:$C$11,"Treated"),1,0))</f>
        <v>0</v>
      </c>
      <c r="H1433" s="14">
        <f t="shared" si="45"/>
        <v>0</v>
      </c>
      <c r="I1433" s="14">
        <f>IF($F1433="","",MOD(ROW()-2,624)-INDEX(Parallel_Trends!$F$5:$F$14,MATCH($A1433,Parallel_Trends!$A$5:$A$14,0)))</f>
        <v>-146</v>
      </c>
    </row>
    <row r="1434" spans="1:9" x14ac:dyDescent="0.45">
      <c r="A1434" t="s">
        <v>16</v>
      </c>
      <c r="B1434" s="1">
        <f>Raw_Prices!O187</f>
        <v>45196</v>
      </c>
      <c r="C1434" s="12">
        <f>Raw_Prices!S187</f>
        <v>130.06800000000001</v>
      </c>
      <c r="D1434" s="13">
        <f t="shared" si="44"/>
        <v>1.5355071388982289E-2</v>
      </c>
      <c r="E1434" s="14">
        <f>IF(_xlfn.XLOOKUP($A1434,Firm_Info!$A$2:$A$12,Firm_Info!$C$2:$C$12)="Treated",1,IF(_xlfn.XLOOKUP($A1434,Firm_Info!$A$2:$A$12,Firm_Info!$C$2:$C$12)="Control",0,""))</f>
        <v>1</v>
      </c>
      <c r="F1434" s="14">
        <f>IFERROR(_xlfn.XLOOKUP($A1434,Firm_Info!$A$2:$A$11,Firm_Info!$D$2:$D$11),"")</f>
        <v>2</v>
      </c>
      <c r="G1434" s="14">
        <f>IF($F1434="","",IF($B1434&gt;=SUMIFS(Firm_Info!$F$2:$F$11,Firm_Info!$D$2:$D$11,$F1434,Firm_Info!$C$2:$C$11,"Treated"),1,0))</f>
        <v>0</v>
      </c>
      <c r="H1434" s="14">
        <f t="shared" si="45"/>
        <v>0</v>
      </c>
      <c r="I1434" s="14">
        <f>IF($F1434="","",MOD(ROW()-2,624)-INDEX(Parallel_Trends!$F$5:$F$14,MATCH($A1434,Parallel_Trends!$A$5:$A$14,0)))</f>
        <v>-145</v>
      </c>
    </row>
    <row r="1435" spans="1:9" x14ac:dyDescent="0.45">
      <c r="A1435" t="s">
        <v>16</v>
      </c>
      <c r="B1435" s="1">
        <f>Raw_Prices!O188</f>
        <v>45197</v>
      </c>
      <c r="C1435" s="12">
        <f>Raw_Prices!S188</f>
        <v>131.83199999999999</v>
      </c>
      <c r="D1435" s="13">
        <f t="shared" si="44"/>
        <v>1.356213672848039E-2</v>
      </c>
      <c r="E1435" s="14">
        <f>IF(_xlfn.XLOOKUP($A1435,Firm_Info!$A$2:$A$12,Firm_Info!$C$2:$C$12)="Treated",1,IF(_xlfn.XLOOKUP($A1435,Firm_Info!$A$2:$A$12,Firm_Info!$C$2:$C$12)="Control",0,""))</f>
        <v>1</v>
      </c>
      <c r="F1435" s="14">
        <f>IFERROR(_xlfn.XLOOKUP($A1435,Firm_Info!$A$2:$A$11,Firm_Info!$D$2:$D$11),"")</f>
        <v>2</v>
      </c>
      <c r="G1435" s="14">
        <f>IF($F1435="","",IF($B1435&gt;=SUMIFS(Firm_Info!$F$2:$F$11,Firm_Info!$D$2:$D$11,$F1435,Firm_Info!$C$2:$C$11,"Treated"),1,0))</f>
        <v>0</v>
      </c>
      <c r="H1435" s="14">
        <f t="shared" si="45"/>
        <v>0</v>
      </c>
      <c r="I1435" s="14">
        <f>IF($F1435="","",MOD(ROW()-2,624)-INDEX(Parallel_Trends!$F$5:$F$14,MATCH($A1435,Parallel_Trends!$A$5:$A$14,0)))</f>
        <v>-144</v>
      </c>
    </row>
    <row r="1436" spans="1:9" x14ac:dyDescent="0.45">
      <c r="A1436" t="s">
        <v>16</v>
      </c>
      <c r="B1436" s="1">
        <f>Raw_Prices!O189</f>
        <v>45198</v>
      </c>
      <c r="C1436" s="12">
        <f>Raw_Prices!S189</f>
        <v>130.38800000000001</v>
      </c>
      <c r="D1436" s="13">
        <f t="shared" si="44"/>
        <v>-1.0953334546999094E-2</v>
      </c>
      <c r="E1436" s="14">
        <f>IF(_xlfn.XLOOKUP($A1436,Firm_Info!$A$2:$A$12,Firm_Info!$C$2:$C$12)="Treated",1,IF(_xlfn.XLOOKUP($A1436,Firm_Info!$A$2:$A$12,Firm_Info!$C$2:$C$12)="Control",0,""))</f>
        <v>1</v>
      </c>
      <c r="F1436" s="14">
        <f>IFERROR(_xlfn.XLOOKUP($A1436,Firm_Info!$A$2:$A$11,Firm_Info!$D$2:$D$11),"")</f>
        <v>2</v>
      </c>
      <c r="G1436" s="14">
        <f>IF($F1436="","",IF($B1436&gt;=SUMIFS(Firm_Info!$F$2:$F$11,Firm_Info!$D$2:$D$11,$F1436,Firm_Info!$C$2:$C$11,"Treated"),1,0))</f>
        <v>0</v>
      </c>
      <c r="H1436" s="14">
        <f t="shared" si="45"/>
        <v>0</v>
      </c>
      <c r="I1436" s="14">
        <f>IF($F1436="","",MOD(ROW()-2,624)-INDEX(Parallel_Trends!$F$5:$F$14,MATCH($A1436,Parallel_Trends!$A$5:$A$14,0)))</f>
        <v>-143</v>
      </c>
    </row>
    <row r="1437" spans="1:9" x14ac:dyDescent="0.45">
      <c r="A1437" t="s">
        <v>16</v>
      </c>
      <c r="B1437" s="1">
        <f>Raw_Prices!O190</f>
        <v>45201</v>
      </c>
      <c r="C1437" s="12">
        <f>Raw_Prices!S190</f>
        <v>133.685</v>
      </c>
      <c r="D1437" s="13">
        <f t="shared" si="44"/>
        <v>2.528606927017818E-2</v>
      </c>
      <c r="E1437" s="14">
        <f>IF(_xlfn.XLOOKUP($A1437,Firm_Info!$A$2:$A$12,Firm_Info!$C$2:$C$12)="Treated",1,IF(_xlfn.XLOOKUP($A1437,Firm_Info!$A$2:$A$12,Firm_Info!$C$2:$C$12)="Control",0,""))</f>
        <v>1</v>
      </c>
      <c r="F1437" s="14">
        <f>IFERROR(_xlfn.XLOOKUP($A1437,Firm_Info!$A$2:$A$11,Firm_Info!$D$2:$D$11),"")</f>
        <v>2</v>
      </c>
      <c r="G1437" s="14">
        <f>IF($F1437="","",IF($B1437&gt;=SUMIFS(Firm_Info!$F$2:$F$11,Firm_Info!$D$2:$D$11,$F1437,Firm_Info!$C$2:$C$11,"Treated"),1,0))</f>
        <v>0</v>
      </c>
      <c r="H1437" s="14">
        <f t="shared" si="45"/>
        <v>0</v>
      </c>
      <c r="I1437" s="14">
        <f>IF($F1437="","",MOD(ROW()-2,624)-INDEX(Parallel_Trends!$F$5:$F$14,MATCH($A1437,Parallel_Trends!$A$5:$A$14,0)))</f>
        <v>-142</v>
      </c>
    </row>
    <row r="1438" spans="1:9" x14ac:dyDescent="0.45">
      <c r="A1438" t="s">
        <v>16</v>
      </c>
      <c r="B1438" s="1">
        <f>Raw_Prices!O191</f>
        <v>45202</v>
      </c>
      <c r="C1438" s="12">
        <f>Raw_Prices!S191</f>
        <v>131.952</v>
      </c>
      <c r="D1438" s="13">
        <f t="shared" si="44"/>
        <v>-1.2963309271795675E-2</v>
      </c>
      <c r="E1438" s="14">
        <f>IF(_xlfn.XLOOKUP($A1438,Firm_Info!$A$2:$A$12,Firm_Info!$C$2:$C$12)="Treated",1,IF(_xlfn.XLOOKUP($A1438,Firm_Info!$A$2:$A$12,Firm_Info!$C$2:$C$12)="Control",0,""))</f>
        <v>1</v>
      </c>
      <c r="F1438" s="14">
        <f>IFERROR(_xlfn.XLOOKUP($A1438,Firm_Info!$A$2:$A$11,Firm_Info!$D$2:$D$11),"")</f>
        <v>2</v>
      </c>
      <c r="G1438" s="14">
        <f>IF($F1438="","",IF($B1438&gt;=SUMIFS(Firm_Info!$F$2:$F$11,Firm_Info!$D$2:$D$11,$F1438,Firm_Info!$C$2:$C$11,"Treated"),1,0))</f>
        <v>0</v>
      </c>
      <c r="H1438" s="14">
        <f t="shared" si="45"/>
        <v>0</v>
      </c>
      <c r="I1438" s="14">
        <f>IF($F1438="","",MOD(ROW()-2,624)-INDEX(Parallel_Trends!$F$5:$F$14,MATCH($A1438,Parallel_Trends!$A$5:$A$14,0)))</f>
        <v>-141</v>
      </c>
    </row>
    <row r="1439" spans="1:9" x14ac:dyDescent="0.45">
      <c r="A1439" t="s">
        <v>16</v>
      </c>
      <c r="B1439" s="1">
        <f>Raw_Prices!O192</f>
        <v>45203</v>
      </c>
      <c r="C1439" s="12">
        <f>Raw_Prices!S192</f>
        <v>134.75200000000001</v>
      </c>
      <c r="D1439" s="13">
        <f t="shared" si="44"/>
        <v>2.1219837516672779E-2</v>
      </c>
      <c r="E1439" s="14">
        <f>IF(_xlfn.XLOOKUP($A1439,Firm_Info!$A$2:$A$12,Firm_Info!$C$2:$C$12)="Treated",1,IF(_xlfn.XLOOKUP($A1439,Firm_Info!$A$2:$A$12,Firm_Info!$C$2:$C$12)="Control",0,""))</f>
        <v>1</v>
      </c>
      <c r="F1439" s="14">
        <f>IFERROR(_xlfn.XLOOKUP($A1439,Firm_Info!$A$2:$A$11,Firm_Info!$D$2:$D$11),"")</f>
        <v>2</v>
      </c>
      <c r="G1439" s="14">
        <f>IF($F1439="","",IF($B1439&gt;=SUMIFS(Firm_Info!$F$2:$F$11,Firm_Info!$D$2:$D$11,$F1439,Firm_Info!$C$2:$C$11,"Treated"),1,0))</f>
        <v>0</v>
      </c>
      <c r="H1439" s="14">
        <f t="shared" si="45"/>
        <v>0</v>
      </c>
      <c r="I1439" s="14">
        <f>IF($F1439="","",MOD(ROW()-2,624)-INDEX(Parallel_Trends!$F$5:$F$14,MATCH($A1439,Parallel_Trends!$A$5:$A$14,0)))</f>
        <v>-140</v>
      </c>
    </row>
    <row r="1440" spans="1:9" x14ac:dyDescent="0.45">
      <c r="A1440" t="s">
        <v>16</v>
      </c>
      <c r="B1440" s="1">
        <f>Raw_Prices!O193</f>
        <v>45204</v>
      </c>
      <c r="C1440" s="12">
        <f>Raw_Prices!S193</f>
        <v>134.58199999999999</v>
      </c>
      <c r="D1440" s="13">
        <f t="shared" si="44"/>
        <v>-1.2615768226075241E-3</v>
      </c>
      <c r="E1440" s="14">
        <f>IF(_xlfn.XLOOKUP($A1440,Firm_Info!$A$2:$A$12,Firm_Info!$C$2:$C$12)="Treated",1,IF(_xlfn.XLOOKUP($A1440,Firm_Info!$A$2:$A$12,Firm_Info!$C$2:$C$12)="Control",0,""))</f>
        <v>1</v>
      </c>
      <c r="F1440" s="14">
        <f>IFERROR(_xlfn.XLOOKUP($A1440,Firm_Info!$A$2:$A$11,Firm_Info!$D$2:$D$11),"")</f>
        <v>2</v>
      </c>
      <c r="G1440" s="14">
        <f>IF($F1440="","",IF($B1440&gt;=SUMIFS(Firm_Info!$F$2:$F$11,Firm_Info!$D$2:$D$11,$F1440,Firm_Info!$C$2:$C$11,"Treated"),1,0))</f>
        <v>0</v>
      </c>
      <c r="H1440" s="14">
        <f t="shared" si="45"/>
        <v>0</v>
      </c>
      <c r="I1440" s="14">
        <f>IF($F1440="","",MOD(ROW()-2,624)-INDEX(Parallel_Trends!$F$5:$F$14,MATCH($A1440,Parallel_Trends!$A$5:$A$14,0)))</f>
        <v>-139</v>
      </c>
    </row>
    <row r="1441" spans="1:9" x14ac:dyDescent="0.45">
      <c r="A1441" t="s">
        <v>16</v>
      </c>
      <c r="B1441" s="1">
        <f>Raw_Prices!O194</f>
        <v>45205</v>
      </c>
      <c r="C1441" s="12">
        <f>Raw_Prices!S194</f>
        <v>137.083</v>
      </c>
      <c r="D1441" s="13">
        <f t="shared" si="44"/>
        <v>1.8583465842386016E-2</v>
      </c>
      <c r="E1441" s="14">
        <f>IF(_xlfn.XLOOKUP($A1441,Firm_Info!$A$2:$A$12,Firm_Info!$C$2:$C$12)="Treated",1,IF(_xlfn.XLOOKUP($A1441,Firm_Info!$A$2:$A$12,Firm_Info!$C$2:$C$12)="Control",0,""))</f>
        <v>1</v>
      </c>
      <c r="F1441" s="14">
        <f>IFERROR(_xlfn.XLOOKUP($A1441,Firm_Info!$A$2:$A$11,Firm_Info!$D$2:$D$11),"")</f>
        <v>2</v>
      </c>
      <c r="G1441" s="14">
        <f>IF($F1441="","",IF($B1441&gt;=SUMIFS(Firm_Info!$F$2:$F$11,Firm_Info!$D$2:$D$11,$F1441,Firm_Info!$C$2:$C$11,"Treated"),1,0))</f>
        <v>0</v>
      </c>
      <c r="H1441" s="14">
        <f t="shared" si="45"/>
        <v>0</v>
      </c>
      <c r="I1441" s="14">
        <f>IF($F1441="","",MOD(ROW()-2,624)-INDEX(Parallel_Trends!$F$5:$F$14,MATCH($A1441,Parallel_Trends!$A$5:$A$14,0)))</f>
        <v>-138</v>
      </c>
    </row>
    <row r="1442" spans="1:9" x14ac:dyDescent="0.45">
      <c r="A1442" t="s">
        <v>16</v>
      </c>
      <c r="B1442" s="1">
        <f>Raw_Prices!O195</f>
        <v>45208</v>
      </c>
      <c r="C1442" s="12">
        <f>Raw_Prices!S195</f>
        <v>137.91999999999999</v>
      </c>
      <c r="D1442" s="13">
        <f t="shared" si="44"/>
        <v>6.1057899228933454E-3</v>
      </c>
      <c r="E1442" s="14">
        <f>IF(_xlfn.XLOOKUP($A1442,Firm_Info!$A$2:$A$12,Firm_Info!$C$2:$C$12)="Treated",1,IF(_xlfn.XLOOKUP($A1442,Firm_Info!$A$2:$A$12,Firm_Info!$C$2:$C$12)="Control",0,""))</f>
        <v>1</v>
      </c>
      <c r="F1442" s="14">
        <f>IFERROR(_xlfn.XLOOKUP($A1442,Firm_Info!$A$2:$A$11,Firm_Info!$D$2:$D$11),"")</f>
        <v>2</v>
      </c>
      <c r="G1442" s="14">
        <f>IF($F1442="","",IF($B1442&gt;=SUMIFS(Firm_Info!$F$2:$F$11,Firm_Info!$D$2:$D$11,$F1442,Firm_Info!$C$2:$C$11,"Treated"),1,0))</f>
        <v>0</v>
      </c>
      <c r="H1442" s="14">
        <f t="shared" si="45"/>
        <v>0</v>
      </c>
      <c r="I1442" s="14">
        <f>IF($F1442="","",MOD(ROW()-2,624)-INDEX(Parallel_Trends!$F$5:$F$14,MATCH($A1442,Parallel_Trends!$A$5:$A$14,0)))</f>
        <v>-137</v>
      </c>
    </row>
    <row r="1443" spans="1:9" x14ac:dyDescent="0.45">
      <c r="A1443" t="s">
        <v>16</v>
      </c>
      <c r="B1443" s="1">
        <f>Raw_Prices!O196</f>
        <v>45209</v>
      </c>
      <c r="C1443" s="12">
        <f>Raw_Prices!S196</f>
        <v>137.56100000000001</v>
      </c>
      <c r="D1443" s="13">
        <f t="shared" si="44"/>
        <v>-2.6029582366587922E-3</v>
      </c>
      <c r="E1443" s="14">
        <f>IF(_xlfn.XLOOKUP($A1443,Firm_Info!$A$2:$A$12,Firm_Info!$C$2:$C$12)="Treated",1,IF(_xlfn.XLOOKUP($A1443,Firm_Info!$A$2:$A$12,Firm_Info!$C$2:$C$12)="Control",0,""))</f>
        <v>1</v>
      </c>
      <c r="F1443" s="14">
        <f>IFERROR(_xlfn.XLOOKUP($A1443,Firm_Info!$A$2:$A$11,Firm_Info!$D$2:$D$11),"")</f>
        <v>2</v>
      </c>
      <c r="G1443" s="14">
        <f>IF($F1443="","",IF($B1443&gt;=SUMIFS(Firm_Info!$F$2:$F$11,Firm_Info!$D$2:$D$11,$F1443,Firm_Info!$C$2:$C$11,"Treated"),1,0))</f>
        <v>0</v>
      </c>
      <c r="H1443" s="14">
        <f t="shared" si="45"/>
        <v>0</v>
      </c>
      <c r="I1443" s="14">
        <f>IF($F1443="","",MOD(ROW()-2,624)-INDEX(Parallel_Trends!$F$5:$F$14,MATCH($A1443,Parallel_Trends!$A$5:$A$14,0)))</f>
        <v>-136</v>
      </c>
    </row>
    <row r="1444" spans="1:9" x14ac:dyDescent="0.45">
      <c r="A1444" t="s">
        <v>16</v>
      </c>
      <c r="B1444" s="1">
        <f>Raw_Prices!O197</f>
        <v>45210</v>
      </c>
      <c r="C1444" s="12">
        <f>Raw_Prices!S197</f>
        <v>140.04300000000001</v>
      </c>
      <c r="D1444" s="13">
        <f t="shared" ref="D1444:D1507" si="46">C1444/C1443-1</f>
        <v>1.804290460232183E-2</v>
      </c>
      <c r="E1444" s="14">
        <f>IF(_xlfn.XLOOKUP($A1444,Firm_Info!$A$2:$A$12,Firm_Info!$C$2:$C$12)="Treated",1,IF(_xlfn.XLOOKUP($A1444,Firm_Info!$A$2:$A$12,Firm_Info!$C$2:$C$12)="Control",0,""))</f>
        <v>1</v>
      </c>
      <c r="F1444" s="14">
        <f>IFERROR(_xlfn.XLOOKUP($A1444,Firm_Info!$A$2:$A$11,Firm_Info!$D$2:$D$11),"")</f>
        <v>2</v>
      </c>
      <c r="G1444" s="14">
        <f>IF($F1444="","",IF($B1444&gt;=SUMIFS(Firm_Info!$F$2:$F$11,Firm_Info!$D$2:$D$11,$F1444,Firm_Info!$C$2:$C$11,"Treated"),1,0))</f>
        <v>0</v>
      </c>
      <c r="H1444" s="14">
        <f t="shared" ref="H1444:H1507" si="47">IF($F1444="","",$E1444*$G1444)</f>
        <v>0</v>
      </c>
      <c r="I1444" s="14">
        <f>IF($F1444="","",MOD(ROW()-2,624)-INDEX(Parallel_Trends!$F$5:$F$14,MATCH($A1444,Parallel_Trends!$A$5:$A$14,0)))</f>
        <v>-135</v>
      </c>
    </row>
    <row r="1445" spans="1:9" x14ac:dyDescent="0.45">
      <c r="A1445" t="s">
        <v>16</v>
      </c>
      <c r="B1445" s="1">
        <f>Raw_Prices!O198</f>
        <v>45211</v>
      </c>
      <c r="C1445" s="12">
        <f>Raw_Prices!S198</f>
        <v>138.46799999999999</v>
      </c>
      <c r="D1445" s="13">
        <f t="shared" si="46"/>
        <v>-1.1246545703819666E-2</v>
      </c>
      <c r="E1445" s="14">
        <f>IF(_xlfn.XLOOKUP($A1445,Firm_Info!$A$2:$A$12,Firm_Info!$C$2:$C$12)="Treated",1,IF(_xlfn.XLOOKUP($A1445,Firm_Info!$A$2:$A$12,Firm_Info!$C$2:$C$12)="Control",0,""))</f>
        <v>1</v>
      </c>
      <c r="F1445" s="14">
        <f>IFERROR(_xlfn.XLOOKUP($A1445,Firm_Info!$A$2:$A$11,Firm_Info!$D$2:$D$11),"")</f>
        <v>2</v>
      </c>
      <c r="G1445" s="14">
        <f>IF($F1445="","",IF($B1445&gt;=SUMIFS(Firm_Info!$F$2:$F$11,Firm_Info!$D$2:$D$11,$F1445,Firm_Info!$C$2:$C$11,"Treated"),1,0))</f>
        <v>0</v>
      </c>
      <c r="H1445" s="14">
        <f t="shared" si="47"/>
        <v>0</v>
      </c>
      <c r="I1445" s="14">
        <f>IF($F1445="","",MOD(ROW()-2,624)-INDEX(Parallel_Trends!$F$5:$F$14,MATCH($A1445,Parallel_Trends!$A$5:$A$14,0)))</f>
        <v>-134</v>
      </c>
    </row>
    <row r="1446" spans="1:9" x14ac:dyDescent="0.45">
      <c r="A1446" t="s">
        <v>16</v>
      </c>
      <c r="B1446" s="1">
        <f>Raw_Prices!O199</f>
        <v>45212</v>
      </c>
      <c r="C1446" s="12">
        <f>Raw_Prices!S199</f>
        <v>136.864</v>
      </c>
      <c r="D1446" s="13">
        <f t="shared" si="46"/>
        <v>-1.1583903862264044E-2</v>
      </c>
      <c r="E1446" s="14">
        <f>IF(_xlfn.XLOOKUP($A1446,Firm_Info!$A$2:$A$12,Firm_Info!$C$2:$C$12)="Treated",1,IF(_xlfn.XLOOKUP($A1446,Firm_Info!$A$2:$A$12,Firm_Info!$C$2:$C$12)="Control",0,""))</f>
        <v>1</v>
      </c>
      <c r="F1446" s="14">
        <f>IFERROR(_xlfn.XLOOKUP($A1446,Firm_Info!$A$2:$A$11,Firm_Info!$D$2:$D$11),"")</f>
        <v>2</v>
      </c>
      <c r="G1446" s="14">
        <f>IF($F1446="","",IF($B1446&gt;=SUMIFS(Firm_Info!$F$2:$F$11,Firm_Info!$D$2:$D$11,$F1446,Firm_Info!$C$2:$C$11,"Treated"),1,0))</f>
        <v>0</v>
      </c>
      <c r="H1446" s="14">
        <f t="shared" si="47"/>
        <v>0</v>
      </c>
      <c r="I1446" s="14">
        <f>IF($F1446="","",MOD(ROW()-2,624)-INDEX(Parallel_Trends!$F$5:$F$14,MATCH($A1446,Parallel_Trends!$A$5:$A$14,0)))</f>
        <v>-133</v>
      </c>
    </row>
    <row r="1447" spans="1:9" x14ac:dyDescent="0.45">
      <c r="A1447" t="s">
        <v>16</v>
      </c>
      <c r="B1447" s="1">
        <f>Raw_Prices!O200</f>
        <v>45215</v>
      </c>
      <c r="C1447" s="12">
        <f>Raw_Prices!S200</f>
        <v>138.59299999999999</v>
      </c>
      <c r="D1447" s="13">
        <f t="shared" si="46"/>
        <v>1.2632978723404076E-2</v>
      </c>
      <c r="E1447" s="14">
        <f>IF(_xlfn.XLOOKUP($A1447,Firm_Info!$A$2:$A$12,Firm_Info!$C$2:$C$12)="Treated",1,IF(_xlfn.XLOOKUP($A1447,Firm_Info!$A$2:$A$12,Firm_Info!$C$2:$C$12)="Control",0,""))</f>
        <v>1</v>
      </c>
      <c r="F1447" s="14">
        <f>IFERROR(_xlfn.XLOOKUP($A1447,Firm_Info!$A$2:$A$11,Firm_Info!$D$2:$D$11),"")</f>
        <v>2</v>
      </c>
      <c r="G1447" s="14">
        <f>IF($F1447="","",IF($B1447&gt;=SUMIFS(Firm_Info!$F$2:$F$11,Firm_Info!$D$2:$D$11,$F1447,Firm_Info!$C$2:$C$11,"Treated"),1,0))</f>
        <v>0</v>
      </c>
      <c r="H1447" s="14">
        <f t="shared" si="47"/>
        <v>0</v>
      </c>
      <c r="I1447" s="14">
        <f>IF($F1447="","",MOD(ROW()-2,624)-INDEX(Parallel_Trends!$F$5:$F$14,MATCH($A1447,Parallel_Trends!$A$5:$A$14,0)))</f>
        <v>-132</v>
      </c>
    </row>
    <row r="1448" spans="1:9" x14ac:dyDescent="0.45">
      <c r="A1448" t="s">
        <v>16</v>
      </c>
      <c r="B1448" s="1">
        <f>Raw_Prices!O201</f>
        <v>45216</v>
      </c>
      <c r="C1448" s="12">
        <f>Raw_Prices!S201</f>
        <v>139.215</v>
      </c>
      <c r="D1448" s="13">
        <f t="shared" si="46"/>
        <v>4.4879611524393237E-3</v>
      </c>
      <c r="E1448" s="14">
        <f>IF(_xlfn.XLOOKUP($A1448,Firm_Info!$A$2:$A$12,Firm_Info!$C$2:$C$12)="Treated",1,IF(_xlfn.XLOOKUP($A1448,Firm_Info!$A$2:$A$12,Firm_Info!$C$2:$C$12)="Control",0,""))</f>
        <v>1</v>
      </c>
      <c r="F1448" s="14">
        <f>IFERROR(_xlfn.XLOOKUP($A1448,Firm_Info!$A$2:$A$11,Firm_Info!$D$2:$D$11),"")</f>
        <v>2</v>
      </c>
      <c r="G1448" s="14">
        <f>IF($F1448="","",IF($B1448&gt;=SUMIFS(Firm_Info!$F$2:$F$11,Firm_Info!$D$2:$D$11,$F1448,Firm_Info!$C$2:$C$11,"Treated"),1,0))</f>
        <v>0</v>
      </c>
      <c r="H1448" s="14">
        <f t="shared" si="47"/>
        <v>0</v>
      </c>
      <c r="I1448" s="14">
        <f>IF($F1448="","",MOD(ROW()-2,624)-INDEX(Parallel_Trends!$F$5:$F$14,MATCH($A1448,Parallel_Trends!$A$5:$A$14,0)))</f>
        <v>-131</v>
      </c>
    </row>
    <row r="1449" spans="1:9" x14ac:dyDescent="0.45">
      <c r="A1449" t="s">
        <v>16</v>
      </c>
      <c r="B1449" s="1">
        <f>Raw_Prices!O202</f>
        <v>45217</v>
      </c>
      <c r="C1449" s="12">
        <f>Raw_Prices!S202</f>
        <v>137.46100000000001</v>
      </c>
      <c r="D1449" s="13">
        <f t="shared" si="46"/>
        <v>-1.2599217038393729E-2</v>
      </c>
      <c r="E1449" s="14">
        <f>IF(_xlfn.XLOOKUP($A1449,Firm_Info!$A$2:$A$12,Firm_Info!$C$2:$C$12)="Treated",1,IF(_xlfn.XLOOKUP($A1449,Firm_Info!$A$2:$A$12,Firm_Info!$C$2:$C$12)="Control",0,""))</f>
        <v>1</v>
      </c>
      <c r="F1449" s="14">
        <f>IFERROR(_xlfn.XLOOKUP($A1449,Firm_Info!$A$2:$A$11,Firm_Info!$D$2:$D$11),"")</f>
        <v>2</v>
      </c>
      <c r="G1449" s="14">
        <f>IF($F1449="","",IF($B1449&gt;=SUMIFS(Firm_Info!$F$2:$F$11,Firm_Info!$D$2:$D$11,$F1449,Firm_Info!$C$2:$C$11,"Treated"),1,0))</f>
        <v>0</v>
      </c>
      <c r="H1449" s="14">
        <f t="shared" si="47"/>
        <v>0</v>
      </c>
      <c r="I1449" s="14">
        <f>IF($F1449="","",MOD(ROW()-2,624)-INDEX(Parallel_Trends!$F$5:$F$14,MATCH($A1449,Parallel_Trends!$A$5:$A$14,0)))</f>
        <v>-130</v>
      </c>
    </row>
    <row r="1450" spans="1:9" x14ac:dyDescent="0.45">
      <c r="A1450" t="s">
        <v>16</v>
      </c>
      <c r="B1450" s="1">
        <f>Raw_Prices!O203</f>
        <v>45218</v>
      </c>
      <c r="C1450" s="12">
        <f>Raw_Prices!S203</f>
        <v>137.25299999999999</v>
      </c>
      <c r="D1450" s="13">
        <f t="shared" si="46"/>
        <v>-1.5131564589231372E-3</v>
      </c>
      <c r="E1450" s="14">
        <f>IF(_xlfn.XLOOKUP($A1450,Firm_Info!$A$2:$A$12,Firm_Info!$C$2:$C$12)="Treated",1,IF(_xlfn.XLOOKUP($A1450,Firm_Info!$A$2:$A$12,Firm_Info!$C$2:$C$12)="Control",0,""))</f>
        <v>1</v>
      </c>
      <c r="F1450" s="14">
        <f>IFERROR(_xlfn.XLOOKUP($A1450,Firm_Info!$A$2:$A$11,Firm_Info!$D$2:$D$11),"")</f>
        <v>2</v>
      </c>
      <c r="G1450" s="14">
        <f>IF($F1450="","",IF($B1450&gt;=SUMIFS(Firm_Info!$F$2:$F$11,Firm_Info!$D$2:$D$11,$F1450,Firm_Info!$C$2:$C$11,"Treated"),1,0))</f>
        <v>0</v>
      </c>
      <c r="H1450" s="14">
        <f t="shared" si="47"/>
        <v>0</v>
      </c>
      <c r="I1450" s="14">
        <f>IF($F1450="","",MOD(ROW()-2,624)-INDEX(Parallel_Trends!$F$5:$F$14,MATCH($A1450,Parallel_Trends!$A$5:$A$14,0)))</f>
        <v>-129</v>
      </c>
    </row>
    <row r="1451" spans="1:9" x14ac:dyDescent="0.45">
      <c r="A1451" t="s">
        <v>16</v>
      </c>
      <c r="B1451" s="1">
        <f>Raw_Prices!O204</f>
        <v>45219</v>
      </c>
      <c r="C1451" s="12">
        <f>Raw_Prices!S204</f>
        <v>135.11099999999999</v>
      </c>
      <c r="D1451" s="13">
        <f t="shared" si="46"/>
        <v>-1.5606216257568084E-2</v>
      </c>
      <c r="E1451" s="14">
        <f>IF(_xlfn.XLOOKUP($A1451,Firm_Info!$A$2:$A$12,Firm_Info!$C$2:$C$12)="Treated",1,IF(_xlfn.XLOOKUP($A1451,Firm_Info!$A$2:$A$12,Firm_Info!$C$2:$C$12)="Control",0,""))</f>
        <v>1</v>
      </c>
      <c r="F1451" s="14">
        <f>IFERROR(_xlfn.XLOOKUP($A1451,Firm_Info!$A$2:$A$11,Firm_Info!$D$2:$D$11),"")</f>
        <v>2</v>
      </c>
      <c r="G1451" s="14">
        <f>IF($F1451="","",IF($B1451&gt;=SUMIFS(Firm_Info!$F$2:$F$11,Firm_Info!$D$2:$D$11,$F1451,Firm_Info!$C$2:$C$11,"Treated"),1,0))</f>
        <v>0</v>
      </c>
      <c r="H1451" s="14">
        <f t="shared" si="47"/>
        <v>0</v>
      </c>
      <c r="I1451" s="14">
        <f>IF($F1451="","",MOD(ROW()-2,624)-INDEX(Parallel_Trends!$F$5:$F$14,MATCH($A1451,Parallel_Trends!$A$5:$A$14,0)))</f>
        <v>-128</v>
      </c>
    </row>
    <row r="1452" spans="1:9" x14ac:dyDescent="0.45">
      <c r="A1452" t="s">
        <v>16</v>
      </c>
      <c r="B1452" s="1">
        <f>Raw_Prices!O205</f>
        <v>45222</v>
      </c>
      <c r="C1452" s="12">
        <f>Raw_Prices!S205</f>
        <v>136.00700000000001</v>
      </c>
      <c r="D1452" s="13">
        <f t="shared" si="46"/>
        <v>6.6315844009741109E-3</v>
      </c>
      <c r="E1452" s="14">
        <f>IF(_xlfn.XLOOKUP($A1452,Firm_Info!$A$2:$A$12,Firm_Info!$C$2:$C$12)="Treated",1,IF(_xlfn.XLOOKUP($A1452,Firm_Info!$A$2:$A$12,Firm_Info!$C$2:$C$12)="Control",0,""))</f>
        <v>1</v>
      </c>
      <c r="F1452" s="14">
        <f>IFERROR(_xlfn.XLOOKUP($A1452,Firm_Info!$A$2:$A$11,Firm_Info!$D$2:$D$11),"")</f>
        <v>2</v>
      </c>
      <c r="G1452" s="14">
        <f>IF($F1452="","",IF($B1452&gt;=SUMIFS(Firm_Info!$F$2:$F$11,Firm_Info!$D$2:$D$11,$F1452,Firm_Info!$C$2:$C$11,"Treated"),1,0))</f>
        <v>0</v>
      </c>
      <c r="H1452" s="14">
        <f t="shared" si="47"/>
        <v>0</v>
      </c>
      <c r="I1452" s="14">
        <f>IF($F1452="","",MOD(ROW()-2,624)-INDEX(Parallel_Trends!$F$5:$F$14,MATCH($A1452,Parallel_Trends!$A$5:$A$14,0)))</f>
        <v>-127</v>
      </c>
    </row>
    <row r="1453" spans="1:9" x14ac:dyDescent="0.45">
      <c r="A1453" t="s">
        <v>16</v>
      </c>
      <c r="B1453" s="1">
        <f>Raw_Prices!O206</f>
        <v>45223</v>
      </c>
      <c r="C1453" s="12">
        <f>Raw_Prices!S206</f>
        <v>138.30799999999999</v>
      </c>
      <c r="D1453" s="13">
        <f t="shared" si="46"/>
        <v>1.6918246854941144E-2</v>
      </c>
      <c r="E1453" s="14">
        <f>IF(_xlfn.XLOOKUP($A1453,Firm_Info!$A$2:$A$12,Firm_Info!$C$2:$C$12)="Treated",1,IF(_xlfn.XLOOKUP($A1453,Firm_Info!$A$2:$A$12,Firm_Info!$C$2:$C$12)="Control",0,""))</f>
        <v>1</v>
      </c>
      <c r="F1453" s="14">
        <f>IFERROR(_xlfn.XLOOKUP($A1453,Firm_Info!$A$2:$A$11,Firm_Info!$D$2:$D$11),"")</f>
        <v>2</v>
      </c>
      <c r="G1453" s="14">
        <f>IF($F1453="","",IF($B1453&gt;=SUMIFS(Firm_Info!$F$2:$F$11,Firm_Info!$D$2:$D$11,$F1453,Firm_Info!$C$2:$C$11,"Treated"),1,0))</f>
        <v>0</v>
      </c>
      <c r="H1453" s="14">
        <f t="shared" si="47"/>
        <v>0</v>
      </c>
      <c r="I1453" s="14">
        <f>IF($F1453="","",MOD(ROW()-2,624)-INDEX(Parallel_Trends!$F$5:$F$14,MATCH($A1453,Parallel_Trends!$A$5:$A$14,0)))</f>
        <v>-126</v>
      </c>
    </row>
    <row r="1454" spans="1:9" x14ac:dyDescent="0.45">
      <c r="A1454" t="s">
        <v>16</v>
      </c>
      <c r="B1454" s="1">
        <f>Raw_Prices!O207</f>
        <v>45224</v>
      </c>
      <c r="C1454" s="12">
        <f>Raw_Prices!S207</f>
        <v>125.157</v>
      </c>
      <c r="D1454" s="13">
        <f t="shared" si="46"/>
        <v>-9.5084883014720734E-2</v>
      </c>
      <c r="E1454" s="14">
        <f>IF(_xlfn.XLOOKUP($A1454,Firm_Info!$A$2:$A$12,Firm_Info!$C$2:$C$12)="Treated",1,IF(_xlfn.XLOOKUP($A1454,Firm_Info!$A$2:$A$12,Firm_Info!$C$2:$C$12)="Control",0,""))</f>
        <v>1</v>
      </c>
      <c r="F1454" s="14">
        <f>IFERROR(_xlfn.XLOOKUP($A1454,Firm_Info!$A$2:$A$11,Firm_Info!$D$2:$D$11),"")</f>
        <v>2</v>
      </c>
      <c r="G1454" s="14">
        <f>IF($F1454="","",IF($B1454&gt;=SUMIFS(Firm_Info!$F$2:$F$11,Firm_Info!$D$2:$D$11,$F1454,Firm_Info!$C$2:$C$11,"Treated"),1,0))</f>
        <v>0</v>
      </c>
      <c r="H1454" s="14">
        <f t="shared" si="47"/>
        <v>0</v>
      </c>
      <c r="I1454" s="14">
        <f>IF($F1454="","",MOD(ROW()-2,624)-INDEX(Parallel_Trends!$F$5:$F$14,MATCH($A1454,Parallel_Trends!$A$5:$A$14,0)))</f>
        <v>-125</v>
      </c>
    </row>
    <row r="1455" spans="1:9" x14ac:dyDescent="0.45">
      <c r="A1455" t="s">
        <v>16</v>
      </c>
      <c r="B1455" s="1">
        <f>Raw_Prices!O208</f>
        <v>45225</v>
      </c>
      <c r="C1455" s="12">
        <f>Raw_Prices!S208</f>
        <v>121.83799999999999</v>
      </c>
      <c r="D1455" s="13">
        <f t="shared" si="46"/>
        <v>-2.6518692522192189E-2</v>
      </c>
      <c r="E1455" s="14">
        <f>IF(_xlfn.XLOOKUP($A1455,Firm_Info!$A$2:$A$12,Firm_Info!$C$2:$C$12)="Treated",1,IF(_xlfn.XLOOKUP($A1455,Firm_Info!$A$2:$A$12,Firm_Info!$C$2:$C$12)="Control",0,""))</f>
        <v>1</v>
      </c>
      <c r="F1455" s="14">
        <f>IFERROR(_xlfn.XLOOKUP($A1455,Firm_Info!$A$2:$A$11,Firm_Info!$D$2:$D$11),"")</f>
        <v>2</v>
      </c>
      <c r="G1455" s="14">
        <f>IF($F1455="","",IF($B1455&gt;=SUMIFS(Firm_Info!$F$2:$F$11,Firm_Info!$D$2:$D$11,$F1455,Firm_Info!$C$2:$C$11,"Treated"),1,0))</f>
        <v>0</v>
      </c>
      <c r="H1455" s="14">
        <f t="shared" si="47"/>
        <v>0</v>
      </c>
      <c r="I1455" s="14">
        <f>IF($F1455="","",MOD(ROW()-2,624)-INDEX(Parallel_Trends!$F$5:$F$14,MATCH($A1455,Parallel_Trends!$A$5:$A$14,0)))</f>
        <v>-124</v>
      </c>
    </row>
    <row r="1456" spans="1:9" x14ac:dyDescent="0.45">
      <c r="A1456" t="s">
        <v>16</v>
      </c>
      <c r="B1456" s="1">
        <f>Raw_Prices!O209</f>
        <v>45226</v>
      </c>
      <c r="C1456" s="12">
        <f>Raw_Prices!S209</f>
        <v>121.72799999999999</v>
      </c>
      <c r="D1456" s="13">
        <f t="shared" si="46"/>
        <v>-9.0283819498016005E-4</v>
      </c>
      <c r="E1456" s="14">
        <f>IF(_xlfn.XLOOKUP($A1456,Firm_Info!$A$2:$A$12,Firm_Info!$C$2:$C$12)="Treated",1,IF(_xlfn.XLOOKUP($A1456,Firm_Info!$A$2:$A$12,Firm_Info!$C$2:$C$12)="Control",0,""))</f>
        <v>1</v>
      </c>
      <c r="F1456" s="14">
        <f>IFERROR(_xlfn.XLOOKUP($A1456,Firm_Info!$A$2:$A$11,Firm_Info!$D$2:$D$11),"")</f>
        <v>2</v>
      </c>
      <c r="G1456" s="14">
        <f>IF($F1456="","",IF($B1456&gt;=SUMIFS(Firm_Info!$F$2:$F$11,Firm_Info!$D$2:$D$11,$F1456,Firm_Info!$C$2:$C$11,"Treated"),1,0))</f>
        <v>0</v>
      </c>
      <c r="H1456" s="14">
        <f t="shared" si="47"/>
        <v>0</v>
      </c>
      <c r="I1456" s="14">
        <f>IF($F1456="","",MOD(ROW()-2,624)-INDEX(Parallel_Trends!$F$5:$F$14,MATCH($A1456,Parallel_Trends!$A$5:$A$14,0)))</f>
        <v>-123</v>
      </c>
    </row>
    <row r="1457" spans="1:9" x14ac:dyDescent="0.45">
      <c r="A1457" t="s">
        <v>16</v>
      </c>
      <c r="B1457" s="1">
        <f>Raw_Prices!O210</f>
        <v>45229</v>
      </c>
      <c r="C1457" s="12">
        <f>Raw_Prices!S210</f>
        <v>124.01</v>
      </c>
      <c r="D1457" s="13">
        <f t="shared" si="46"/>
        <v>1.8746713985278829E-2</v>
      </c>
      <c r="E1457" s="14">
        <f>IF(_xlfn.XLOOKUP($A1457,Firm_Info!$A$2:$A$12,Firm_Info!$C$2:$C$12)="Treated",1,IF(_xlfn.XLOOKUP($A1457,Firm_Info!$A$2:$A$12,Firm_Info!$C$2:$C$12)="Control",0,""))</f>
        <v>1</v>
      </c>
      <c r="F1457" s="14">
        <f>IFERROR(_xlfn.XLOOKUP($A1457,Firm_Info!$A$2:$A$11,Firm_Info!$D$2:$D$11),"")</f>
        <v>2</v>
      </c>
      <c r="G1457" s="14">
        <f>IF($F1457="","",IF($B1457&gt;=SUMIFS(Firm_Info!$F$2:$F$11,Firm_Info!$D$2:$D$11,$F1457,Firm_Info!$C$2:$C$11,"Treated"),1,0))</f>
        <v>0</v>
      </c>
      <c r="H1457" s="14">
        <f t="shared" si="47"/>
        <v>0</v>
      </c>
      <c r="I1457" s="14">
        <f>IF($F1457="","",MOD(ROW()-2,624)-INDEX(Parallel_Trends!$F$5:$F$14,MATCH($A1457,Parallel_Trends!$A$5:$A$14,0)))</f>
        <v>-122</v>
      </c>
    </row>
    <row r="1458" spans="1:9" x14ac:dyDescent="0.45">
      <c r="A1458" t="s">
        <v>16</v>
      </c>
      <c r="B1458" s="1">
        <f>Raw_Prices!O211</f>
        <v>45230</v>
      </c>
      <c r="C1458" s="12">
        <f>Raw_Prices!S211</f>
        <v>123.63200000000001</v>
      </c>
      <c r="D1458" s="13">
        <f t="shared" si="46"/>
        <v>-3.0481412789291618E-3</v>
      </c>
      <c r="E1458" s="14">
        <f>IF(_xlfn.XLOOKUP($A1458,Firm_Info!$A$2:$A$12,Firm_Info!$C$2:$C$12)="Treated",1,IF(_xlfn.XLOOKUP($A1458,Firm_Info!$A$2:$A$12,Firm_Info!$C$2:$C$12)="Control",0,""))</f>
        <v>1</v>
      </c>
      <c r="F1458" s="14">
        <f>IFERROR(_xlfn.XLOOKUP($A1458,Firm_Info!$A$2:$A$11,Firm_Info!$D$2:$D$11),"")</f>
        <v>2</v>
      </c>
      <c r="G1458" s="14">
        <f>IF($F1458="","",IF($B1458&gt;=SUMIFS(Firm_Info!$F$2:$F$11,Firm_Info!$D$2:$D$11,$F1458,Firm_Info!$C$2:$C$11,"Treated"),1,0))</f>
        <v>0</v>
      </c>
      <c r="H1458" s="14">
        <f t="shared" si="47"/>
        <v>0</v>
      </c>
      <c r="I1458" s="14">
        <f>IF($F1458="","",MOD(ROW()-2,624)-INDEX(Parallel_Trends!$F$5:$F$14,MATCH($A1458,Parallel_Trends!$A$5:$A$14,0)))</f>
        <v>-121</v>
      </c>
    </row>
    <row r="1459" spans="1:9" x14ac:dyDescent="0.45">
      <c r="A1459" t="s">
        <v>16</v>
      </c>
      <c r="B1459" s="1">
        <f>Raw_Prices!O212</f>
        <v>45231</v>
      </c>
      <c r="C1459" s="12">
        <f>Raw_Prices!S212</f>
        <v>125.994</v>
      </c>
      <c r="D1459" s="13">
        <f t="shared" si="46"/>
        <v>1.9105086061860899E-2</v>
      </c>
      <c r="E1459" s="14">
        <f>IF(_xlfn.XLOOKUP($A1459,Firm_Info!$A$2:$A$12,Firm_Info!$C$2:$C$12)="Treated",1,IF(_xlfn.XLOOKUP($A1459,Firm_Info!$A$2:$A$12,Firm_Info!$C$2:$C$12)="Control",0,""))</f>
        <v>1</v>
      </c>
      <c r="F1459" s="14">
        <f>IFERROR(_xlfn.XLOOKUP($A1459,Firm_Info!$A$2:$A$11,Firm_Info!$D$2:$D$11),"")</f>
        <v>2</v>
      </c>
      <c r="G1459" s="14">
        <f>IF($F1459="","",IF($B1459&gt;=SUMIFS(Firm_Info!$F$2:$F$11,Firm_Info!$D$2:$D$11,$F1459,Firm_Info!$C$2:$C$11,"Treated"),1,0))</f>
        <v>0</v>
      </c>
      <c r="H1459" s="14">
        <f t="shared" si="47"/>
        <v>0</v>
      </c>
      <c r="I1459" s="14">
        <f>IF($F1459="","",MOD(ROW()-2,624)-INDEX(Parallel_Trends!$F$5:$F$14,MATCH($A1459,Parallel_Trends!$A$5:$A$14,0)))</f>
        <v>-120</v>
      </c>
    </row>
    <row r="1460" spans="1:9" x14ac:dyDescent="0.45">
      <c r="A1460" t="s">
        <v>16</v>
      </c>
      <c r="B1460" s="1">
        <f>Raw_Prices!O213</f>
        <v>45232</v>
      </c>
      <c r="C1460" s="12">
        <f>Raw_Prices!S213</f>
        <v>127.029</v>
      </c>
      <c r="D1460" s="13">
        <f t="shared" si="46"/>
        <v>8.214676889375605E-3</v>
      </c>
      <c r="E1460" s="14">
        <f>IF(_xlfn.XLOOKUP($A1460,Firm_Info!$A$2:$A$12,Firm_Info!$C$2:$C$12)="Treated",1,IF(_xlfn.XLOOKUP($A1460,Firm_Info!$A$2:$A$12,Firm_Info!$C$2:$C$12)="Control",0,""))</f>
        <v>1</v>
      </c>
      <c r="F1460" s="14">
        <f>IFERROR(_xlfn.XLOOKUP($A1460,Firm_Info!$A$2:$A$11,Firm_Info!$D$2:$D$11),"")</f>
        <v>2</v>
      </c>
      <c r="G1460" s="14">
        <f>IF($F1460="","",IF($B1460&gt;=SUMIFS(Firm_Info!$F$2:$F$11,Firm_Info!$D$2:$D$11,$F1460,Firm_Info!$C$2:$C$11,"Treated"),1,0))</f>
        <v>0</v>
      </c>
      <c r="H1460" s="14">
        <f t="shared" si="47"/>
        <v>0</v>
      </c>
      <c r="I1460" s="14">
        <f>IF($F1460="","",MOD(ROW()-2,624)-INDEX(Parallel_Trends!$F$5:$F$14,MATCH($A1460,Parallel_Trends!$A$5:$A$14,0)))</f>
        <v>-119</v>
      </c>
    </row>
    <row r="1461" spans="1:9" x14ac:dyDescent="0.45">
      <c r="A1461" t="s">
        <v>16</v>
      </c>
      <c r="B1461" s="1">
        <f>Raw_Prices!O214</f>
        <v>45233</v>
      </c>
      <c r="C1461" s="12">
        <f>Raw_Prices!S214</f>
        <v>128.63399999999999</v>
      </c>
      <c r="D1461" s="13">
        <f t="shared" si="46"/>
        <v>1.2634910138629607E-2</v>
      </c>
      <c r="E1461" s="14">
        <f>IF(_xlfn.XLOOKUP($A1461,Firm_Info!$A$2:$A$12,Firm_Info!$C$2:$C$12)="Treated",1,IF(_xlfn.XLOOKUP($A1461,Firm_Info!$A$2:$A$12,Firm_Info!$C$2:$C$12)="Control",0,""))</f>
        <v>1</v>
      </c>
      <c r="F1461" s="14">
        <f>IFERROR(_xlfn.XLOOKUP($A1461,Firm_Info!$A$2:$A$11,Firm_Info!$D$2:$D$11),"")</f>
        <v>2</v>
      </c>
      <c r="G1461" s="14">
        <f>IF($F1461="","",IF($B1461&gt;=SUMIFS(Firm_Info!$F$2:$F$11,Firm_Info!$D$2:$D$11,$F1461,Firm_Info!$C$2:$C$11,"Treated"),1,0))</f>
        <v>0</v>
      </c>
      <c r="H1461" s="14">
        <f t="shared" si="47"/>
        <v>0</v>
      </c>
      <c r="I1461" s="14">
        <f>IF($F1461="","",MOD(ROW()-2,624)-INDEX(Parallel_Trends!$F$5:$F$14,MATCH($A1461,Parallel_Trends!$A$5:$A$14,0)))</f>
        <v>-118</v>
      </c>
    </row>
    <row r="1462" spans="1:9" x14ac:dyDescent="0.45">
      <c r="A1462" t="s">
        <v>16</v>
      </c>
      <c r="B1462" s="1">
        <f>Raw_Prices!O215</f>
        <v>45236</v>
      </c>
      <c r="C1462" s="12">
        <f>Raw_Prices!S215</f>
        <v>129.78</v>
      </c>
      <c r="D1462" s="13">
        <f t="shared" si="46"/>
        <v>8.9089976211578215E-3</v>
      </c>
      <c r="E1462" s="14">
        <f>IF(_xlfn.XLOOKUP($A1462,Firm_Info!$A$2:$A$12,Firm_Info!$C$2:$C$12)="Treated",1,IF(_xlfn.XLOOKUP($A1462,Firm_Info!$A$2:$A$12,Firm_Info!$C$2:$C$12)="Control",0,""))</f>
        <v>1</v>
      </c>
      <c r="F1462" s="14">
        <f>IFERROR(_xlfn.XLOOKUP($A1462,Firm_Info!$A$2:$A$11,Firm_Info!$D$2:$D$11),"")</f>
        <v>2</v>
      </c>
      <c r="G1462" s="14">
        <f>IF($F1462="","",IF($B1462&gt;=SUMIFS(Firm_Info!$F$2:$F$11,Firm_Info!$D$2:$D$11,$F1462,Firm_Info!$C$2:$C$11,"Treated"),1,0))</f>
        <v>0</v>
      </c>
      <c r="H1462" s="14">
        <f t="shared" si="47"/>
        <v>0</v>
      </c>
      <c r="I1462" s="14">
        <f>IF($F1462="","",MOD(ROW()-2,624)-INDEX(Parallel_Trends!$F$5:$F$14,MATCH($A1462,Parallel_Trends!$A$5:$A$14,0)))</f>
        <v>-117</v>
      </c>
    </row>
    <row r="1463" spans="1:9" x14ac:dyDescent="0.45">
      <c r="A1463" t="s">
        <v>16</v>
      </c>
      <c r="B1463" s="1">
        <f>Raw_Prices!O216</f>
        <v>45237</v>
      </c>
      <c r="C1463" s="12">
        <f>Raw_Prices!S216</f>
        <v>130.49700000000001</v>
      </c>
      <c r="D1463" s="13">
        <f t="shared" si="46"/>
        <v>5.5247341655109139E-3</v>
      </c>
      <c r="E1463" s="14">
        <f>IF(_xlfn.XLOOKUP($A1463,Firm_Info!$A$2:$A$12,Firm_Info!$C$2:$C$12)="Treated",1,IF(_xlfn.XLOOKUP($A1463,Firm_Info!$A$2:$A$12,Firm_Info!$C$2:$C$12)="Control",0,""))</f>
        <v>1</v>
      </c>
      <c r="F1463" s="14">
        <f>IFERROR(_xlfn.XLOOKUP($A1463,Firm_Info!$A$2:$A$11,Firm_Info!$D$2:$D$11),"")</f>
        <v>2</v>
      </c>
      <c r="G1463" s="14">
        <f>IF($F1463="","",IF($B1463&gt;=SUMIFS(Firm_Info!$F$2:$F$11,Firm_Info!$D$2:$D$11,$F1463,Firm_Info!$C$2:$C$11,"Treated"),1,0))</f>
        <v>0</v>
      </c>
      <c r="H1463" s="14">
        <f t="shared" si="47"/>
        <v>0</v>
      </c>
      <c r="I1463" s="14">
        <f>IF($F1463="","",MOD(ROW()-2,624)-INDEX(Parallel_Trends!$F$5:$F$14,MATCH($A1463,Parallel_Trends!$A$5:$A$14,0)))</f>
        <v>-116</v>
      </c>
    </row>
    <row r="1464" spans="1:9" x14ac:dyDescent="0.45">
      <c r="A1464" t="s">
        <v>16</v>
      </c>
      <c r="B1464" s="1">
        <f>Raw_Prices!O217</f>
        <v>45238</v>
      </c>
      <c r="C1464" s="12">
        <f>Raw_Prices!S217</f>
        <v>131.363</v>
      </c>
      <c r="D1464" s="13">
        <f t="shared" si="46"/>
        <v>6.6361678812538738E-3</v>
      </c>
      <c r="E1464" s="14">
        <f>IF(_xlfn.XLOOKUP($A1464,Firm_Info!$A$2:$A$12,Firm_Info!$C$2:$C$12)="Treated",1,IF(_xlfn.XLOOKUP($A1464,Firm_Info!$A$2:$A$12,Firm_Info!$C$2:$C$12)="Control",0,""))</f>
        <v>1</v>
      </c>
      <c r="F1464" s="14">
        <f>IFERROR(_xlfn.XLOOKUP($A1464,Firm_Info!$A$2:$A$11,Firm_Info!$D$2:$D$11),"")</f>
        <v>2</v>
      </c>
      <c r="G1464" s="14">
        <f>IF($F1464="","",IF($B1464&gt;=SUMIFS(Firm_Info!$F$2:$F$11,Firm_Info!$D$2:$D$11,$F1464,Firm_Info!$C$2:$C$11,"Treated"),1,0))</f>
        <v>0</v>
      </c>
      <c r="H1464" s="14">
        <f t="shared" si="47"/>
        <v>0</v>
      </c>
      <c r="I1464" s="14">
        <f>IF($F1464="","",MOD(ROW()-2,624)-INDEX(Parallel_Trends!$F$5:$F$14,MATCH($A1464,Parallel_Trends!$A$5:$A$14,0)))</f>
        <v>-115</v>
      </c>
    </row>
    <row r="1465" spans="1:9" x14ac:dyDescent="0.45">
      <c r="A1465" t="s">
        <v>16</v>
      </c>
      <c r="B1465" s="1">
        <f>Raw_Prices!O218</f>
        <v>45239</v>
      </c>
      <c r="C1465" s="12">
        <f>Raw_Prices!S218</f>
        <v>129.77000000000001</v>
      </c>
      <c r="D1465" s="13">
        <f t="shared" si="46"/>
        <v>-1.2126702343886686E-2</v>
      </c>
      <c r="E1465" s="14">
        <f>IF(_xlfn.XLOOKUP($A1465,Firm_Info!$A$2:$A$12,Firm_Info!$C$2:$C$12)="Treated",1,IF(_xlfn.XLOOKUP($A1465,Firm_Info!$A$2:$A$12,Firm_Info!$C$2:$C$12)="Control",0,""))</f>
        <v>1</v>
      </c>
      <c r="F1465" s="14">
        <f>IFERROR(_xlfn.XLOOKUP($A1465,Firm_Info!$A$2:$A$11,Firm_Info!$D$2:$D$11),"")</f>
        <v>2</v>
      </c>
      <c r="G1465" s="14">
        <f>IF($F1465="","",IF($B1465&gt;=SUMIFS(Firm_Info!$F$2:$F$11,Firm_Info!$D$2:$D$11,$F1465,Firm_Info!$C$2:$C$11,"Treated"),1,0))</f>
        <v>0</v>
      </c>
      <c r="H1465" s="14">
        <f t="shared" si="47"/>
        <v>0</v>
      </c>
      <c r="I1465" s="14">
        <f>IF($F1465="","",MOD(ROW()-2,624)-INDEX(Parallel_Trends!$F$5:$F$14,MATCH($A1465,Parallel_Trends!$A$5:$A$14,0)))</f>
        <v>-114</v>
      </c>
    </row>
    <row r="1466" spans="1:9" x14ac:dyDescent="0.45">
      <c r="A1466" t="s">
        <v>16</v>
      </c>
      <c r="B1466" s="1">
        <f>Raw_Prices!O219</f>
        <v>45240</v>
      </c>
      <c r="C1466" s="12">
        <f>Raw_Prices!S219</f>
        <v>132.11099999999999</v>
      </c>
      <c r="D1466" s="13">
        <f t="shared" si="46"/>
        <v>1.8039608538182872E-2</v>
      </c>
      <c r="E1466" s="14">
        <f>IF(_xlfn.XLOOKUP($A1466,Firm_Info!$A$2:$A$12,Firm_Info!$C$2:$C$12)="Treated",1,IF(_xlfn.XLOOKUP($A1466,Firm_Info!$A$2:$A$12,Firm_Info!$C$2:$C$12)="Control",0,""))</f>
        <v>1</v>
      </c>
      <c r="F1466" s="14">
        <f>IFERROR(_xlfn.XLOOKUP($A1466,Firm_Info!$A$2:$A$11,Firm_Info!$D$2:$D$11),"")</f>
        <v>2</v>
      </c>
      <c r="G1466" s="14">
        <f>IF($F1466="","",IF($B1466&gt;=SUMIFS(Firm_Info!$F$2:$F$11,Firm_Info!$D$2:$D$11,$F1466,Firm_Info!$C$2:$C$11,"Treated"),1,0))</f>
        <v>0</v>
      </c>
      <c r="H1466" s="14">
        <f t="shared" si="47"/>
        <v>0</v>
      </c>
      <c r="I1466" s="14">
        <f>IF($F1466="","",MOD(ROW()-2,624)-INDEX(Parallel_Trends!$F$5:$F$14,MATCH($A1466,Parallel_Trends!$A$5:$A$14,0)))</f>
        <v>-113</v>
      </c>
    </row>
    <row r="1467" spans="1:9" x14ac:dyDescent="0.45">
      <c r="A1467" t="s">
        <v>16</v>
      </c>
      <c r="B1467" s="1">
        <f>Raw_Prices!O220</f>
        <v>45243</v>
      </c>
      <c r="C1467" s="12">
        <f>Raw_Prices!S220</f>
        <v>131.613</v>
      </c>
      <c r="D1467" s="13">
        <f t="shared" si="46"/>
        <v>-3.7695574176259683E-3</v>
      </c>
      <c r="E1467" s="14">
        <f>IF(_xlfn.XLOOKUP($A1467,Firm_Info!$A$2:$A$12,Firm_Info!$C$2:$C$12)="Treated",1,IF(_xlfn.XLOOKUP($A1467,Firm_Info!$A$2:$A$12,Firm_Info!$C$2:$C$12)="Control",0,""))</f>
        <v>1</v>
      </c>
      <c r="F1467" s="14">
        <f>IFERROR(_xlfn.XLOOKUP($A1467,Firm_Info!$A$2:$A$11,Firm_Info!$D$2:$D$11),"")</f>
        <v>2</v>
      </c>
      <c r="G1467" s="14">
        <f>IF($F1467="","",IF($B1467&gt;=SUMIFS(Firm_Info!$F$2:$F$11,Firm_Info!$D$2:$D$11,$F1467,Firm_Info!$C$2:$C$11,"Treated"),1,0))</f>
        <v>0</v>
      </c>
      <c r="H1467" s="14">
        <f t="shared" si="47"/>
        <v>0</v>
      </c>
      <c r="I1467" s="14">
        <f>IF($F1467="","",MOD(ROW()-2,624)-INDEX(Parallel_Trends!$F$5:$F$14,MATCH($A1467,Parallel_Trends!$A$5:$A$14,0)))</f>
        <v>-112</v>
      </c>
    </row>
    <row r="1468" spans="1:9" x14ac:dyDescent="0.45">
      <c r="A1468" t="s">
        <v>16</v>
      </c>
      <c r="B1468" s="1">
        <f>Raw_Prices!O221</f>
        <v>45244</v>
      </c>
      <c r="C1468" s="12">
        <f>Raw_Prices!S221</f>
        <v>133.137</v>
      </c>
      <c r="D1468" s="13">
        <f t="shared" si="46"/>
        <v>1.1579403250438824E-2</v>
      </c>
      <c r="E1468" s="14">
        <f>IF(_xlfn.XLOOKUP($A1468,Firm_Info!$A$2:$A$12,Firm_Info!$C$2:$C$12)="Treated",1,IF(_xlfn.XLOOKUP($A1468,Firm_Info!$A$2:$A$12,Firm_Info!$C$2:$C$12)="Control",0,""))</f>
        <v>1</v>
      </c>
      <c r="F1468" s="14">
        <f>IFERROR(_xlfn.XLOOKUP($A1468,Firm_Info!$A$2:$A$11,Firm_Info!$D$2:$D$11),"")</f>
        <v>2</v>
      </c>
      <c r="G1468" s="14">
        <f>IF($F1468="","",IF($B1468&gt;=SUMIFS(Firm_Info!$F$2:$F$11,Firm_Info!$D$2:$D$11,$F1468,Firm_Info!$C$2:$C$11,"Treated"),1,0))</f>
        <v>0</v>
      </c>
      <c r="H1468" s="14">
        <f t="shared" si="47"/>
        <v>0</v>
      </c>
      <c r="I1468" s="14">
        <f>IF($F1468="","",MOD(ROW()-2,624)-INDEX(Parallel_Trends!$F$5:$F$14,MATCH($A1468,Parallel_Trends!$A$5:$A$14,0)))</f>
        <v>-111</v>
      </c>
    </row>
    <row r="1469" spans="1:9" x14ac:dyDescent="0.45">
      <c r="A1469" t="s">
        <v>16</v>
      </c>
      <c r="B1469" s="1">
        <f>Raw_Prices!O222</f>
        <v>45245</v>
      </c>
      <c r="C1469" s="12">
        <f>Raw_Prices!S222</f>
        <v>134.13399999999999</v>
      </c>
      <c r="D1469" s="13">
        <f t="shared" si="46"/>
        <v>7.4885268557951523E-3</v>
      </c>
      <c r="E1469" s="14">
        <f>IF(_xlfn.XLOOKUP($A1469,Firm_Info!$A$2:$A$12,Firm_Info!$C$2:$C$12)="Treated",1,IF(_xlfn.XLOOKUP($A1469,Firm_Info!$A$2:$A$12,Firm_Info!$C$2:$C$12)="Control",0,""))</f>
        <v>1</v>
      </c>
      <c r="F1469" s="14">
        <f>IFERROR(_xlfn.XLOOKUP($A1469,Firm_Info!$A$2:$A$11,Firm_Info!$D$2:$D$11),"")</f>
        <v>2</v>
      </c>
      <c r="G1469" s="14">
        <f>IF($F1469="","",IF($B1469&gt;=SUMIFS(Firm_Info!$F$2:$F$11,Firm_Info!$D$2:$D$11,$F1469,Firm_Info!$C$2:$C$11,"Treated"),1,0))</f>
        <v>0</v>
      </c>
      <c r="H1469" s="14">
        <f t="shared" si="47"/>
        <v>0</v>
      </c>
      <c r="I1469" s="14">
        <f>IF($F1469="","",MOD(ROW()-2,624)-INDEX(Parallel_Trends!$F$5:$F$14,MATCH($A1469,Parallel_Trends!$A$5:$A$14,0)))</f>
        <v>-110</v>
      </c>
    </row>
    <row r="1470" spans="1:9" x14ac:dyDescent="0.45">
      <c r="A1470" t="s">
        <v>16</v>
      </c>
      <c r="B1470" s="1">
        <f>Raw_Prices!O223</f>
        <v>45246</v>
      </c>
      <c r="C1470" s="12">
        <f>Raw_Prices!S223</f>
        <v>136.43600000000001</v>
      </c>
      <c r="D1470" s="13">
        <f t="shared" si="46"/>
        <v>1.7161942535077079E-2</v>
      </c>
      <c r="E1470" s="14">
        <f>IF(_xlfn.XLOOKUP($A1470,Firm_Info!$A$2:$A$12,Firm_Info!$C$2:$C$12)="Treated",1,IF(_xlfn.XLOOKUP($A1470,Firm_Info!$A$2:$A$12,Firm_Info!$C$2:$C$12)="Control",0,""))</f>
        <v>1</v>
      </c>
      <c r="F1470" s="14">
        <f>IFERROR(_xlfn.XLOOKUP($A1470,Firm_Info!$A$2:$A$11,Firm_Info!$D$2:$D$11),"")</f>
        <v>2</v>
      </c>
      <c r="G1470" s="14">
        <f>IF($F1470="","",IF($B1470&gt;=SUMIFS(Firm_Info!$F$2:$F$11,Firm_Info!$D$2:$D$11,$F1470,Firm_Info!$C$2:$C$11,"Treated"),1,0))</f>
        <v>0</v>
      </c>
      <c r="H1470" s="14">
        <f t="shared" si="47"/>
        <v>0</v>
      </c>
      <c r="I1470" s="14">
        <f>IF($F1470="","",MOD(ROW()-2,624)-INDEX(Parallel_Trends!$F$5:$F$14,MATCH($A1470,Parallel_Trends!$A$5:$A$14,0)))</f>
        <v>-109</v>
      </c>
    </row>
    <row r="1471" spans="1:9" x14ac:dyDescent="0.45">
      <c r="A1471" t="s">
        <v>16</v>
      </c>
      <c r="B1471" s="1">
        <f>Raw_Prices!O224</f>
        <v>45247</v>
      </c>
      <c r="C1471" s="12">
        <f>Raw_Prices!S224</f>
        <v>134.821</v>
      </c>
      <c r="D1471" s="13">
        <f t="shared" si="46"/>
        <v>-1.1837051804509113E-2</v>
      </c>
      <c r="E1471" s="14">
        <f>IF(_xlfn.XLOOKUP($A1471,Firm_Info!$A$2:$A$12,Firm_Info!$C$2:$C$12)="Treated",1,IF(_xlfn.XLOOKUP($A1471,Firm_Info!$A$2:$A$12,Firm_Info!$C$2:$C$12)="Control",0,""))</f>
        <v>1</v>
      </c>
      <c r="F1471" s="14">
        <f>IFERROR(_xlfn.XLOOKUP($A1471,Firm_Info!$A$2:$A$11,Firm_Info!$D$2:$D$11),"")</f>
        <v>2</v>
      </c>
      <c r="G1471" s="14">
        <f>IF($F1471="","",IF($B1471&gt;=SUMIFS(Firm_Info!$F$2:$F$11,Firm_Info!$D$2:$D$11,$F1471,Firm_Info!$C$2:$C$11,"Treated"),1,0))</f>
        <v>0</v>
      </c>
      <c r="H1471" s="14">
        <f t="shared" si="47"/>
        <v>0</v>
      </c>
      <c r="I1471" s="14">
        <f>IF($F1471="","",MOD(ROW()-2,624)-INDEX(Parallel_Trends!$F$5:$F$14,MATCH($A1471,Parallel_Trends!$A$5:$A$14,0)))</f>
        <v>-108</v>
      </c>
    </row>
    <row r="1472" spans="1:9" x14ac:dyDescent="0.45">
      <c r="A1472" t="s">
        <v>16</v>
      </c>
      <c r="B1472" s="1">
        <f>Raw_Prices!O225</f>
        <v>45250</v>
      </c>
      <c r="C1472" s="12">
        <f>Raw_Prices!S225</f>
        <v>135.75800000000001</v>
      </c>
      <c r="D1472" s="13">
        <f t="shared" si="46"/>
        <v>6.9499558674095407E-3</v>
      </c>
      <c r="E1472" s="14">
        <f>IF(_xlfn.XLOOKUP($A1472,Firm_Info!$A$2:$A$12,Firm_Info!$C$2:$C$12)="Treated",1,IF(_xlfn.XLOOKUP($A1472,Firm_Info!$A$2:$A$12,Firm_Info!$C$2:$C$12)="Control",0,""))</f>
        <v>1</v>
      </c>
      <c r="F1472" s="14">
        <f>IFERROR(_xlfn.XLOOKUP($A1472,Firm_Info!$A$2:$A$11,Firm_Info!$D$2:$D$11),"")</f>
        <v>2</v>
      </c>
      <c r="G1472" s="14">
        <f>IF($F1472="","",IF($B1472&gt;=SUMIFS(Firm_Info!$F$2:$F$11,Firm_Info!$D$2:$D$11,$F1472,Firm_Info!$C$2:$C$11,"Treated"),1,0))</f>
        <v>0</v>
      </c>
      <c r="H1472" s="14">
        <f t="shared" si="47"/>
        <v>0</v>
      </c>
      <c r="I1472" s="14">
        <f>IF($F1472="","",MOD(ROW()-2,624)-INDEX(Parallel_Trends!$F$5:$F$14,MATCH($A1472,Parallel_Trends!$A$5:$A$14,0)))</f>
        <v>-107</v>
      </c>
    </row>
    <row r="1473" spans="1:9" x14ac:dyDescent="0.45">
      <c r="A1473" t="s">
        <v>16</v>
      </c>
      <c r="B1473" s="1">
        <f>Raw_Prices!O226</f>
        <v>45251</v>
      </c>
      <c r="C1473" s="12">
        <f>Raw_Prices!S226</f>
        <v>136.476</v>
      </c>
      <c r="D1473" s="13">
        <f t="shared" si="46"/>
        <v>5.2888227581431302E-3</v>
      </c>
      <c r="E1473" s="14">
        <f>IF(_xlfn.XLOOKUP($A1473,Firm_Info!$A$2:$A$12,Firm_Info!$C$2:$C$12)="Treated",1,IF(_xlfn.XLOOKUP($A1473,Firm_Info!$A$2:$A$12,Firm_Info!$C$2:$C$12)="Control",0,""))</f>
        <v>1</v>
      </c>
      <c r="F1473" s="14">
        <f>IFERROR(_xlfn.XLOOKUP($A1473,Firm_Info!$A$2:$A$11,Firm_Info!$D$2:$D$11),"")</f>
        <v>2</v>
      </c>
      <c r="G1473" s="14">
        <f>IF($F1473="","",IF($B1473&gt;=SUMIFS(Firm_Info!$F$2:$F$11,Firm_Info!$D$2:$D$11,$F1473,Firm_Info!$C$2:$C$11,"Treated"),1,0))</f>
        <v>0</v>
      </c>
      <c r="H1473" s="14">
        <f t="shared" si="47"/>
        <v>0</v>
      </c>
      <c r="I1473" s="14">
        <f>IF($F1473="","",MOD(ROW()-2,624)-INDEX(Parallel_Trends!$F$5:$F$14,MATCH($A1473,Parallel_Trends!$A$5:$A$14,0)))</f>
        <v>-106</v>
      </c>
    </row>
    <row r="1474" spans="1:9" x14ac:dyDescent="0.45">
      <c r="A1474" t="s">
        <v>16</v>
      </c>
      <c r="B1474" s="1">
        <f>Raw_Prices!O227</f>
        <v>45252</v>
      </c>
      <c r="C1474" s="12">
        <f>Raw_Prices!S227</f>
        <v>137.99</v>
      </c>
      <c r="D1474" s="13">
        <f t="shared" si="46"/>
        <v>1.1093525601570953E-2</v>
      </c>
      <c r="E1474" s="14">
        <f>IF(_xlfn.XLOOKUP($A1474,Firm_Info!$A$2:$A$12,Firm_Info!$C$2:$C$12)="Treated",1,IF(_xlfn.XLOOKUP($A1474,Firm_Info!$A$2:$A$12,Firm_Info!$C$2:$C$12)="Control",0,""))</f>
        <v>1</v>
      </c>
      <c r="F1474" s="14">
        <f>IFERROR(_xlfn.XLOOKUP($A1474,Firm_Info!$A$2:$A$11,Firm_Info!$D$2:$D$11),"")</f>
        <v>2</v>
      </c>
      <c r="G1474" s="14">
        <f>IF($F1474="","",IF($B1474&gt;=SUMIFS(Firm_Info!$F$2:$F$11,Firm_Info!$D$2:$D$11,$F1474,Firm_Info!$C$2:$C$11,"Treated"),1,0))</f>
        <v>0</v>
      </c>
      <c r="H1474" s="14">
        <f t="shared" si="47"/>
        <v>0</v>
      </c>
      <c r="I1474" s="14">
        <f>IF($F1474="","",MOD(ROW()-2,624)-INDEX(Parallel_Trends!$F$5:$F$14,MATCH($A1474,Parallel_Trends!$A$5:$A$14,0)))</f>
        <v>-105</v>
      </c>
    </row>
    <row r="1475" spans="1:9" x14ac:dyDescent="0.45">
      <c r="A1475" t="s">
        <v>16</v>
      </c>
      <c r="B1475" s="1">
        <f>Raw_Prices!O228</f>
        <v>45254</v>
      </c>
      <c r="C1475" s="12">
        <f>Raw_Prices!S228</f>
        <v>136.196</v>
      </c>
      <c r="D1475" s="13">
        <f t="shared" si="46"/>
        <v>-1.3000942097253554E-2</v>
      </c>
      <c r="E1475" s="14">
        <f>IF(_xlfn.XLOOKUP($A1475,Firm_Info!$A$2:$A$12,Firm_Info!$C$2:$C$12)="Treated",1,IF(_xlfn.XLOOKUP($A1475,Firm_Info!$A$2:$A$12,Firm_Info!$C$2:$C$12)="Control",0,""))</f>
        <v>1</v>
      </c>
      <c r="F1475" s="14">
        <f>IFERROR(_xlfn.XLOOKUP($A1475,Firm_Info!$A$2:$A$11,Firm_Info!$D$2:$D$11),"")</f>
        <v>2</v>
      </c>
      <c r="G1475" s="14">
        <f>IF($F1475="","",IF($B1475&gt;=SUMIFS(Firm_Info!$F$2:$F$11,Firm_Info!$D$2:$D$11,$F1475,Firm_Info!$C$2:$C$11,"Treated"),1,0))</f>
        <v>0</v>
      </c>
      <c r="H1475" s="14">
        <f t="shared" si="47"/>
        <v>0</v>
      </c>
      <c r="I1475" s="14">
        <f>IF($F1475="","",MOD(ROW()-2,624)-INDEX(Parallel_Trends!$F$5:$F$14,MATCH($A1475,Parallel_Trends!$A$5:$A$14,0)))</f>
        <v>-104</v>
      </c>
    </row>
    <row r="1476" spans="1:9" x14ac:dyDescent="0.45">
      <c r="A1476" t="s">
        <v>16</v>
      </c>
      <c r="B1476" s="1">
        <f>Raw_Prices!O229</f>
        <v>45257</v>
      </c>
      <c r="C1476" s="12">
        <f>Raw_Prices!S229</f>
        <v>135.917</v>
      </c>
      <c r="D1476" s="13">
        <f t="shared" si="46"/>
        <v>-2.0485183118447159E-3</v>
      </c>
      <c r="E1476" s="14">
        <f>IF(_xlfn.XLOOKUP($A1476,Firm_Info!$A$2:$A$12,Firm_Info!$C$2:$C$12)="Treated",1,IF(_xlfn.XLOOKUP($A1476,Firm_Info!$A$2:$A$12,Firm_Info!$C$2:$C$12)="Control",0,""))</f>
        <v>1</v>
      </c>
      <c r="F1476" s="14">
        <f>IFERROR(_xlfn.XLOOKUP($A1476,Firm_Info!$A$2:$A$11,Firm_Info!$D$2:$D$11),"")</f>
        <v>2</v>
      </c>
      <c r="G1476" s="14">
        <f>IF($F1476="","",IF($B1476&gt;=SUMIFS(Firm_Info!$F$2:$F$11,Firm_Info!$D$2:$D$11,$F1476,Firm_Info!$C$2:$C$11,"Treated"),1,0))</f>
        <v>0</v>
      </c>
      <c r="H1476" s="14">
        <f t="shared" si="47"/>
        <v>0</v>
      </c>
      <c r="I1476" s="14">
        <f>IF($F1476="","",MOD(ROW()-2,624)-INDEX(Parallel_Trends!$F$5:$F$14,MATCH($A1476,Parallel_Trends!$A$5:$A$14,0)))</f>
        <v>-103</v>
      </c>
    </row>
    <row r="1477" spans="1:9" x14ac:dyDescent="0.45">
      <c r="A1477" t="s">
        <v>16</v>
      </c>
      <c r="B1477" s="1">
        <f>Raw_Prices!O230</f>
        <v>45258</v>
      </c>
      <c r="C1477" s="12">
        <f>Raw_Prices!S230</f>
        <v>136.70400000000001</v>
      </c>
      <c r="D1477" s="13">
        <f t="shared" si="46"/>
        <v>5.7902984909907751E-3</v>
      </c>
      <c r="E1477" s="14">
        <f>IF(_xlfn.XLOOKUP($A1477,Firm_Info!$A$2:$A$12,Firm_Info!$C$2:$C$12)="Treated",1,IF(_xlfn.XLOOKUP($A1477,Firm_Info!$A$2:$A$12,Firm_Info!$C$2:$C$12)="Control",0,""))</f>
        <v>1</v>
      </c>
      <c r="F1477" s="14">
        <f>IFERROR(_xlfn.XLOOKUP($A1477,Firm_Info!$A$2:$A$11,Firm_Info!$D$2:$D$11),"")</f>
        <v>2</v>
      </c>
      <c r="G1477" s="14">
        <f>IF($F1477="","",IF($B1477&gt;=SUMIFS(Firm_Info!$F$2:$F$11,Firm_Info!$D$2:$D$11,$F1477,Firm_Info!$C$2:$C$11,"Treated"),1,0))</f>
        <v>0</v>
      </c>
      <c r="H1477" s="14">
        <f t="shared" si="47"/>
        <v>0</v>
      </c>
      <c r="I1477" s="14">
        <f>IF($F1477="","",MOD(ROW()-2,624)-INDEX(Parallel_Trends!$F$5:$F$14,MATCH($A1477,Parallel_Trends!$A$5:$A$14,0)))</f>
        <v>-102</v>
      </c>
    </row>
    <row r="1478" spans="1:9" x14ac:dyDescent="0.45">
      <c r="A1478" t="s">
        <v>16</v>
      </c>
      <c r="B1478" s="1">
        <f>Raw_Prices!O231</f>
        <v>45259</v>
      </c>
      <c r="C1478" s="12">
        <f>Raw_Prices!S231</f>
        <v>134.50200000000001</v>
      </c>
      <c r="D1478" s="13">
        <f t="shared" si="46"/>
        <v>-1.6107794943820197E-2</v>
      </c>
      <c r="E1478" s="14">
        <f>IF(_xlfn.XLOOKUP($A1478,Firm_Info!$A$2:$A$12,Firm_Info!$C$2:$C$12)="Treated",1,IF(_xlfn.XLOOKUP($A1478,Firm_Info!$A$2:$A$12,Firm_Info!$C$2:$C$12)="Control",0,""))</f>
        <v>1</v>
      </c>
      <c r="F1478" s="14">
        <f>IFERROR(_xlfn.XLOOKUP($A1478,Firm_Info!$A$2:$A$11,Firm_Info!$D$2:$D$11),"")</f>
        <v>2</v>
      </c>
      <c r="G1478" s="14">
        <f>IF($F1478="","",IF($B1478&gt;=SUMIFS(Firm_Info!$F$2:$F$11,Firm_Info!$D$2:$D$11,$F1478,Firm_Info!$C$2:$C$11,"Treated"),1,0))</f>
        <v>0</v>
      </c>
      <c r="H1478" s="14">
        <f t="shared" si="47"/>
        <v>0</v>
      </c>
      <c r="I1478" s="14">
        <f>IF($F1478="","",MOD(ROW()-2,624)-INDEX(Parallel_Trends!$F$5:$F$14,MATCH($A1478,Parallel_Trends!$A$5:$A$14,0)))</f>
        <v>-101</v>
      </c>
    </row>
    <row r="1479" spans="1:9" x14ac:dyDescent="0.45">
      <c r="A1479" t="s">
        <v>16</v>
      </c>
      <c r="B1479" s="1">
        <f>Raw_Prices!O232</f>
        <v>45260</v>
      </c>
      <c r="C1479" s="12">
        <f>Raw_Prices!S232</f>
        <v>132.05199999999999</v>
      </c>
      <c r="D1479" s="13">
        <f t="shared" si="46"/>
        <v>-1.8215342522787892E-2</v>
      </c>
      <c r="E1479" s="14">
        <f>IF(_xlfn.XLOOKUP($A1479,Firm_Info!$A$2:$A$12,Firm_Info!$C$2:$C$12)="Treated",1,IF(_xlfn.XLOOKUP($A1479,Firm_Info!$A$2:$A$12,Firm_Info!$C$2:$C$12)="Control",0,""))</f>
        <v>1</v>
      </c>
      <c r="F1479" s="14">
        <f>IFERROR(_xlfn.XLOOKUP($A1479,Firm_Info!$A$2:$A$11,Firm_Info!$D$2:$D$11),"")</f>
        <v>2</v>
      </c>
      <c r="G1479" s="14">
        <f>IF($F1479="","",IF($B1479&gt;=SUMIFS(Firm_Info!$F$2:$F$11,Firm_Info!$D$2:$D$11,$F1479,Firm_Info!$C$2:$C$11,"Treated"),1,0))</f>
        <v>0</v>
      </c>
      <c r="H1479" s="14">
        <f t="shared" si="47"/>
        <v>0</v>
      </c>
      <c r="I1479" s="14">
        <f>IF($F1479="","",MOD(ROW()-2,624)-INDEX(Parallel_Trends!$F$5:$F$14,MATCH($A1479,Parallel_Trends!$A$5:$A$14,0)))</f>
        <v>-100</v>
      </c>
    </row>
    <row r="1480" spans="1:9" x14ac:dyDescent="0.45">
      <c r="A1480" t="s">
        <v>16</v>
      </c>
      <c r="B1480" s="1">
        <f>Raw_Prices!O233</f>
        <v>45261</v>
      </c>
      <c r="C1480" s="12">
        <f>Raw_Prices!S233</f>
        <v>131.38300000000001</v>
      </c>
      <c r="D1480" s="13">
        <f t="shared" si="46"/>
        <v>-5.0661860479204179E-3</v>
      </c>
      <c r="E1480" s="14">
        <f>IF(_xlfn.XLOOKUP($A1480,Firm_Info!$A$2:$A$12,Firm_Info!$C$2:$C$12)="Treated",1,IF(_xlfn.XLOOKUP($A1480,Firm_Info!$A$2:$A$12,Firm_Info!$C$2:$C$12)="Control",0,""))</f>
        <v>1</v>
      </c>
      <c r="F1480" s="14">
        <f>IFERROR(_xlfn.XLOOKUP($A1480,Firm_Info!$A$2:$A$11,Firm_Info!$D$2:$D$11),"")</f>
        <v>2</v>
      </c>
      <c r="G1480" s="14">
        <f>IF($F1480="","",IF($B1480&gt;=SUMIFS(Firm_Info!$F$2:$F$11,Firm_Info!$D$2:$D$11,$F1480,Firm_Info!$C$2:$C$11,"Treated"),1,0))</f>
        <v>0</v>
      </c>
      <c r="H1480" s="14">
        <f t="shared" si="47"/>
        <v>0</v>
      </c>
      <c r="I1480" s="14">
        <f>IF($F1480="","",MOD(ROW()-2,624)-INDEX(Parallel_Trends!$F$5:$F$14,MATCH($A1480,Parallel_Trends!$A$5:$A$14,0)))</f>
        <v>-99</v>
      </c>
    </row>
    <row r="1481" spans="1:9" x14ac:dyDescent="0.45">
      <c r="A1481" t="s">
        <v>16</v>
      </c>
      <c r="B1481" s="1">
        <f>Raw_Prices!O234</f>
        <v>45264</v>
      </c>
      <c r="C1481" s="12">
        <f>Raw_Prices!S234</f>
        <v>128.803</v>
      </c>
      <c r="D1481" s="13">
        <f t="shared" si="46"/>
        <v>-1.9637243783442448E-2</v>
      </c>
      <c r="E1481" s="14">
        <f>IF(_xlfn.XLOOKUP($A1481,Firm_Info!$A$2:$A$12,Firm_Info!$C$2:$C$12)="Treated",1,IF(_xlfn.XLOOKUP($A1481,Firm_Info!$A$2:$A$12,Firm_Info!$C$2:$C$12)="Control",0,""))</f>
        <v>1</v>
      </c>
      <c r="F1481" s="14">
        <f>IFERROR(_xlfn.XLOOKUP($A1481,Firm_Info!$A$2:$A$11,Firm_Info!$D$2:$D$11),"")</f>
        <v>2</v>
      </c>
      <c r="G1481" s="14">
        <f>IF($F1481="","",IF($B1481&gt;=SUMIFS(Firm_Info!$F$2:$F$11,Firm_Info!$D$2:$D$11,$F1481,Firm_Info!$C$2:$C$11,"Treated"),1,0))</f>
        <v>0</v>
      </c>
      <c r="H1481" s="14">
        <f t="shared" si="47"/>
        <v>0</v>
      </c>
      <c r="I1481" s="14">
        <f>IF($F1481="","",MOD(ROW()-2,624)-INDEX(Parallel_Trends!$F$5:$F$14,MATCH($A1481,Parallel_Trends!$A$5:$A$14,0)))</f>
        <v>-98</v>
      </c>
    </row>
    <row r="1482" spans="1:9" x14ac:dyDescent="0.45">
      <c r="A1482" t="s">
        <v>16</v>
      </c>
      <c r="B1482" s="1">
        <f>Raw_Prices!O235</f>
        <v>45265</v>
      </c>
      <c r="C1482" s="12">
        <f>Raw_Prices!S235</f>
        <v>130.517</v>
      </c>
      <c r="D1482" s="13">
        <f t="shared" si="46"/>
        <v>1.3307143467155225E-2</v>
      </c>
      <c r="E1482" s="14">
        <f>IF(_xlfn.XLOOKUP($A1482,Firm_Info!$A$2:$A$12,Firm_Info!$C$2:$C$12)="Treated",1,IF(_xlfn.XLOOKUP($A1482,Firm_Info!$A$2:$A$12,Firm_Info!$C$2:$C$12)="Control",0,""))</f>
        <v>1</v>
      </c>
      <c r="F1482" s="14">
        <f>IFERROR(_xlfn.XLOOKUP($A1482,Firm_Info!$A$2:$A$11,Firm_Info!$D$2:$D$11),"")</f>
        <v>2</v>
      </c>
      <c r="G1482" s="14">
        <f>IF($F1482="","",IF($B1482&gt;=SUMIFS(Firm_Info!$F$2:$F$11,Firm_Info!$D$2:$D$11,$F1482,Firm_Info!$C$2:$C$11,"Treated"),1,0))</f>
        <v>0</v>
      </c>
      <c r="H1482" s="14">
        <f t="shared" si="47"/>
        <v>0</v>
      </c>
      <c r="I1482" s="14">
        <f>IF($F1482="","",MOD(ROW()-2,624)-INDEX(Parallel_Trends!$F$5:$F$14,MATCH($A1482,Parallel_Trends!$A$5:$A$14,0)))</f>
        <v>-97</v>
      </c>
    </row>
    <row r="1483" spans="1:9" x14ac:dyDescent="0.45">
      <c r="A1483" t="s">
        <v>16</v>
      </c>
      <c r="B1483" s="1">
        <f>Raw_Prices!O236</f>
        <v>45266</v>
      </c>
      <c r="C1483" s="12">
        <f>Raw_Prices!S236</f>
        <v>129.55099999999999</v>
      </c>
      <c r="D1483" s="13">
        <f t="shared" si="46"/>
        <v>-7.401334692032524E-3</v>
      </c>
      <c r="E1483" s="14">
        <f>IF(_xlfn.XLOOKUP($A1483,Firm_Info!$A$2:$A$12,Firm_Info!$C$2:$C$12)="Treated",1,IF(_xlfn.XLOOKUP($A1483,Firm_Info!$A$2:$A$12,Firm_Info!$C$2:$C$12)="Control",0,""))</f>
        <v>1</v>
      </c>
      <c r="F1483" s="14">
        <f>IFERROR(_xlfn.XLOOKUP($A1483,Firm_Info!$A$2:$A$11,Firm_Info!$D$2:$D$11),"")</f>
        <v>2</v>
      </c>
      <c r="G1483" s="14">
        <f>IF($F1483="","",IF($B1483&gt;=SUMIFS(Firm_Info!$F$2:$F$11,Firm_Info!$D$2:$D$11,$F1483,Firm_Info!$C$2:$C$11,"Treated"),1,0))</f>
        <v>0</v>
      </c>
      <c r="H1483" s="14">
        <f t="shared" si="47"/>
        <v>0</v>
      </c>
      <c r="I1483" s="14">
        <f>IF($F1483="","",MOD(ROW()-2,624)-INDEX(Parallel_Trends!$F$5:$F$14,MATCH($A1483,Parallel_Trends!$A$5:$A$14,0)))</f>
        <v>-96</v>
      </c>
    </row>
    <row r="1484" spans="1:9" x14ac:dyDescent="0.45">
      <c r="A1484" t="s">
        <v>16</v>
      </c>
      <c r="B1484" s="1">
        <f>Raw_Prices!O237</f>
        <v>45267</v>
      </c>
      <c r="C1484" s="12">
        <f>Raw_Prices!S237</f>
        <v>136.43600000000001</v>
      </c>
      <c r="D1484" s="13">
        <f t="shared" si="46"/>
        <v>5.3145093438105695E-2</v>
      </c>
      <c r="E1484" s="14">
        <f>IF(_xlfn.XLOOKUP($A1484,Firm_Info!$A$2:$A$12,Firm_Info!$C$2:$C$12)="Treated",1,IF(_xlfn.XLOOKUP($A1484,Firm_Info!$A$2:$A$12,Firm_Info!$C$2:$C$12)="Control",0,""))</f>
        <v>1</v>
      </c>
      <c r="F1484" s="14">
        <f>IFERROR(_xlfn.XLOOKUP($A1484,Firm_Info!$A$2:$A$11,Firm_Info!$D$2:$D$11),"")</f>
        <v>2</v>
      </c>
      <c r="G1484" s="14">
        <f>IF($F1484="","",IF($B1484&gt;=SUMIFS(Firm_Info!$F$2:$F$11,Firm_Info!$D$2:$D$11,$F1484,Firm_Info!$C$2:$C$11,"Treated"),1,0))</f>
        <v>0</v>
      </c>
      <c r="H1484" s="14">
        <f t="shared" si="47"/>
        <v>0</v>
      </c>
      <c r="I1484" s="14">
        <f>IF($F1484="","",MOD(ROW()-2,624)-INDEX(Parallel_Trends!$F$5:$F$14,MATCH($A1484,Parallel_Trends!$A$5:$A$14,0)))</f>
        <v>-95</v>
      </c>
    </row>
    <row r="1485" spans="1:9" x14ac:dyDescent="0.45">
      <c r="A1485" t="s">
        <v>16</v>
      </c>
      <c r="B1485" s="1">
        <f>Raw_Prices!O238</f>
        <v>45268</v>
      </c>
      <c r="C1485" s="12">
        <f>Raw_Prices!S238</f>
        <v>134.50200000000001</v>
      </c>
      <c r="D1485" s="13">
        <f t="shared" si="46"/>
        <v>-1.4175144390043637E-2</v>
      </c>
      <c r="E1485" s="14">
        <f>IF(_xlfn.XLOOKUP($A1485,Firm_Info!$A$2:$A$12,Firm_Info!$C$2:$C$12)="Treated",1,IF(_xlfn.XLOOKUP($A1485,Firm_Info!$A$2:$A$12,Firm_Info!$C$2:$C$12)="Control",0,""))</f>
        <v>1</v>
      </c>
      <c r="F1485" s="14">
        <f>IFERROR(_xlfn.XLOOKUP($A1485,Firm_Info!$A$2:$A$11,Firm_Info!$D$2:$D$11),"")</f>
        <v>2</v>
      </c>
      <c r="G1485" s="14">
        <f>IF($F1485="","",IF($B1485&gt;=SUMIFS(Firm_Info!$F$2:$F$11,Firm_Info!$D$2:$D$11,$F1485,Firm_Info!$C$2:$C$11,"Treated"),1,0))</f>
        <v>0</v>
      </c>
      <c r="H1485" s="14">
        <f t="shared" si="47"/>
        <v>0</v>
      </c>
      <c r="I1485" s="14">
        <f>IF($F1485="","",MOD(ROW()-2,624)-INDEX(Parallel_Trends!$F$5:$F$14,MATCH($A1485,Parallel_Trends!$A$5:$A$14,0)))</f>
        <v>-94</v>
      </c>
    </row>
    <row r="1486" spans="1:9" x14ac:dyDescent="0.45">
      <c r="A1486" t="s">
        <v>16</v>
      </c>
      <c r="B1486" s="1">
        <f>Raw_Prices!O239</f>
        <v>45271</v>
      </c>
      <c r="C1486" s="12">
        <f>Raw_Prices!S239</f>
        <v>132.809</v>
      </c>
      <c r="D1486" s="13">
        <f t="shared" si="46"/>
        <v>-1.2587173424930542E-2</v>
      </c>
      <c r="E1486" s="14">
        <f>IF(_xlfn.XLOOKUP($A1486,Firm_Info!$A$2:$A$12,Firm_Info!$C$2:$C$12)="Treated",1,IF(_xlfn.XLOOKUP($A1486,Firm_Info!$A$2:$A$12,Firm_Info!$C$2:$C$12)="Control",0,""))</f>
        <v>1</v>
      </c>
      <c r="F1486" s="14">
        <f>IFERROR(_xlfn.XLOOKUP($A1486,Firm_Info!$A$2:$A$11,Firm_Info!$D$2:$D$11),"")</f>
        <v>2</v>
      </c>
      <c r="G1486" s="14">
        <f>IF($F1486="","",IF($B1486&gt;=SUMIFS(Firm_Info!$F$2:$F$11,Firm_Info!$D$2:$D$11,$F1486,Firm_Info!$C$2:$C$11,"Treated"),1,0))</f>
        <v>0</v>
      </c>
      <c r="H1486" s="14">
        <f t="shared" si="47"/>
        <v>0</v>
      </c>
      <c r="I1486" s="14">
        <f>IF($F1486="","",MOD(ROW()-2,624)-INDEX(Parallel_Trends!$F$5:$F$14,MATCH($A1486,Parallel_Trends!$A$5:$A$14,0)))</f>
        <v>-93</v>
      </c>
    </row>
    <row r="1487" spans="1:9" x14ac:dyDescent="0.45">
      <c r="A1487" t="s">
        <v>16</v>
      </c>
      <c r="B1487" s="1">
        <f>Raw_Prices!O240</f>
        <v>45272</v>
      </c>
      <c r="C1487" s="12">
        <f>Raw_Prices!S240</f>
        <v>132.042</v>
      </c>
      <c r="D1487" s="13">
        <f t="shared" si="46"/>
        <v>-5.7752110173255877E-3</v>
      </c>
      <c r="E1487" s="14">
        <f>IF(_xlfn.XLOOKUP($A1487,Firm_Info!$A$2:$A$12,Firm_Info!$C$2:$C$12)="Treated",1,IF(_xlfn.XLOOKUP($A1487,Firm_Info!$A$2:$A$12,Firm_Info!$C$2:$C$12)="Control",0,""))</f>
        <v>1</v>
      </c>
      <c r="F1487" s="14">
        <f>IFERROR(_xlfn.XLOOKUP($A1487,Firm_Info!$A$2:$A$11,Firm_Info!$D$2:$D$11),"")</f>
        <v>2</v>
      </c>
      <c r="G1487" s="14">
        <f>IF($F1487="","",IF($B1487&gt;=SUMIFS(Firm_Info!$F$2:$F$11,Firm_Info!$D$2:$D$11,$F1487,Firm_Info!$C$2:$C$11,"Treated"),1,0))</f>
        <v>0</v>
      </c>
      <c r="H1487" s="14">
        <f t="shared" si="47"/>
        <v>0</v>
      </c>
      <c r="I1487" s="14">
        <f>IF($F1487="","",MOD(ROW()-2,624)-INDEX(Parallel_Trends!$F$5:$F$14,MATCH($A1487,Parallel_Trends!$A$5:$A$14,0)))</f>
        <v>-92</v>
      </c>
    </row>
    <row r="1488" spans="1:9" x14ac:dyDescent="0.45">
      <c r="A1488" t="s">
        <v>16</v>
      </c>
      <c r="B1488" s="1">
        <f>Raw_Prices!O241</f>
        <v>45273</v>
      </c>
      <c r="C1488" s="12">
        <f>Raw_Prices!S241</f>
        <v>132.09200000000001</v>
      </c>
      <c r="D1488" s="13">
        <f t="shared" si="46"/>
        <v>3.7866739370806535E-4</v>
      </c>
      <c r="E1488" s="14">
        <f>IF(_xlfn.XLOOKUP($A1488,Firm_Info!$A$2:$A$12,Firm_Info!$C$2:$C$12)="Treated",1,IF(_xlfn.XLOOKUP($A1488,Firm_Info!$A$2:$A$12,Firm_Info!$C$2:$C$12)="Control",0,""))</f>
        <v>1</v>
      </c>
      <c r="F1488" s="14">
        <f>IFERROR(_xlfn.XLOOKUP($A1488,Firm_Info!$A$2:$A$11,Firm_Info!$D$2:$D$11),"")</f>
        <v>2</v>
      </c>
      <c r="G1488" s="14">
        <f>IF($F1488="","",IF($B1488&gt;=SUMIFS(Firm_Info!$F$2:$F$11,Firm_Info!$D$2:$D$11,$F1488,Firm_Info!$C$2:$C$11,"Treated"),1,0))</f>
        <v>0</v>
      </c>
      <c r="H1488" s="14">
        <f t="shared" si="47"/>
        <v>0</v>
      </c>
      <c r="I1488" s="14">
        <f>IF($F1488="","",MOD(ROW()-2,624)-INDEX(Parallel_Trends!$F$5:$F$14,MATCH($A1488,Parallel_Trends!$A$5:$A$14,0)))</f>
        <v>-91</v>
      </c>
    </row>
    <row r="1489" spans="1:9" x14ac:dyDescent="0.45">
      <c r="A1489" t="s">
        <v>16</v>
      </c>
      <c r="B1489" s="1">
        <f>Raw_Prices!O242</f>
        <v>45274</v>
      </c>
      <c r="C1489" s="12">
        <f>Raw_Prices!S242</f>
        <v>131.46299999999999</v>
      </c>
      <c r="D1489" s="13">
        <f t="shared" si="46"/>
        <v>-4.7618326620841867E-3</v>
      </c>
      <c r="E1489" s="14">
        <f>IF(_xlfn.XLOOKUP($A1489,Firm_Info!$A$2:$A$12,Firm_Info!$C$2:$C$12)="Treated",1,IF(_xlfn.XLOOKUP($A1489,Firm_Info!$A$2:$A$12,Firm_Info!$C$2:$C$12)="Control",0,""))</f>
        <v>1</v>
      </c>
      <c r="F1489" s="14">
        <f>IFERROR(_xlfn.XLOOKUP($A1489,Firm_Info!$A$2:$A$11,Firm_Info!$D$2:$D$11),"")</f>
        <v>2</v>
      </c>
      <c r="G1489" s="14">
        <f>IF($F1489="","",IF($B1489&gt;=SUMIFS(Firm_Info!$F$2:$F$11,Firm_Info!$D$2:$D$11,$F1489,Firm_Info!$C$2:$C$11,"Treated"),1,0))</f>
        <v>0</v>
      </c>
      <c r="H1489" s="14">
        <f t="shared" si="47"/>
        <v>0</v>
      </c>
      <c r="I1489" s="14">
        <f>IF($F1489="","",MOD(ROW()-2,624)-INDEX(Parallel_Trends!$F$5:$F$14,MATCH($A1489,Parallel_Trends!$A$5:$A$14,0)))</f>
        <v>-90</v>
      </c>
    </row>
    <row r="1490" spans="1:9" x14ac:dyDescent="0.45">
      <c r="A1490" t="s">
        <v>16</v>
      </c>
      <c r="B1490" s="1">
        <f>Raw_Prices!O243</f>
        <v>45275</v>
      </c>
      <c r="C1490" s="12">
        <f>Raw_Prices!S243</f>
        <v>132.12100000000001</v>
      </c>
      <c r="D1490" s="13">
        <f t="shared" si="46"/>
        <v>5.0052105915734391E-3</v>
      </c>
      <c r="E1490" s="14">
        <f>IF(_xlfn.XLOOKUP($A1490,Firm_Info!$A$2:$A$12,Firm_Info!$C$2:$C$12)="Treated",1,IF(_xlfn.XLOOKUP($A1490,Firm_Info!$A$2:$A$12,Firm_Info!$C$2:$C$12)="Control",0,""))</f>
        <v>1</v>
      </c>
      <c r="F1490" s="14">
        <f>IFERROR(_xlfn.XLOOKUP($A1490,Firm_Info!$A$2:$A$11,Firm_Info!$D$2:$D$11),"")</f>
        <v>2</v>
      </c>
      <c r="G1490" s="14">
        <f>IF($F1490="","",IF($B1490&gt;=SUMIFS(Firm_Info!$F$2:$F$11,Firm_Info!$D$2:$D$11,$F1490,Firm_Info!$C$2:$C$11,"Treated"),1,0))</f>
        <v>0</v>
      </c>
      <c r="H1490" s="14">
        <f t="shared" si="47"/>
        <v>0</v>
      </c>
      <c r="I1490" s="14">
        <f>IF($F1490="","",MOD(ROW()-2,624)-INDEX(Parallel_Trends!$F$5:$F$14,MATCH($A1490,Parallel_Trends!$A$5:$A$14,0)))</f>
        <v>-89</v>
      </c>
    </row>
    <row r="1491" spans="1:9" x14ac:dyDescent="0.45">
      <c r="A1491" t="s">
        <v>16</v>
      </c>
      <c r="B1491" s="1">
        <f>Raw_Prices!O244</f>
        <v>45278</v>
      </c>
      <c r="C1491" s="12">
        <f>Raw_Prices!S244</f>
        <v>135.309</v>
      </c>
      <c r="D1491" s="13">
        <f t="shared" si="46"/>
        <v>2.4129396538021819E-2</v>
      </c>
      <c r="E1491" s="14">
        <f>IF(_xlfn.XLOOKUP($A1491,Firm_Info!$A$2:$A$12,Firm_Info!$C$2:$C$12)="Treated",1,IF(_xlfn.XLOOKUP($A1491,Firm_Info!$A$2:$A$12,Firm_Info!$C$2:$C$12)="Control",0,""))</f>
        <v>1</v>
      </c>
      <c r="F1491" s="14">
        <f>IFERROR(_xlfn.XLOOKUP($A1491,Firm_Info!$A$2:$A$11,Firm_Info!$D$2:$D$11),"")</f>
        <v>2</v>
      </c>
      <c r="G1491" s="14">
        <f>IF($F1491="","",IF($B1491&gt;=SUMIFS(Firm_Info!$F$2:$F$11,Firm_Info!$D$2:$D$11,$F1491,Firm_Info!$C$2:$C$11,"Treated"),1,0))</f>
        <v>0</v>
      </c>
      <c r="H1491" s="14">
        <f t="shared" si="47"/>
        <v>0</v>
      </c>
      <c r="I1491" s="14">
        <f>IF($F1491="","",MOD(ROW()-2,624)-INDEX(Parallel_Trends!$F$5:$F$14,MATCH($A1491,Parallel_Trends!$A$5:$A$14,0)))</f>
        <v>-88</v>
      </c>
    </row>
    <row r="1492" spans="1:9" x14ac:dyDescent="0.45">
      <c r="A1492" t="s">
        <v>16</v>
      </c>
      <c r="B1492" s="1">
        <f>Raw_Prices!O245</f>
        <v>45279</v>
      </c>
      <c r="C1492" s="12">
        <f>Raw_Prices!S245</f>
        <v>136.15600000000001</v>
      </c>
      <c r="D1492" s="13">
        <f t="shared" si="46"/>
        <v>6.2597462105256074E-3</v>
      </c>
      <c r="E1492" s="14">
        <f>IF(_xlfn.XLOOKUP($A1492,Firm_Info!$A$2:$A$12,Firm_Info!$C$2:$C$12)="Treated",1,IF(_xlfn.XLOOKUP($A1492,Firm_Info!$A$2:$A$12,Firm_Info!$C$2:$C$12)="Control",0,""))</f>
        <v>1</v>
      </c>
      <c r="F1492" s="14">
        <f>IFERROR(_xlfn.XLOOKUP($A1492,Firm_Info!$A$2:$A$11,Firm_Info!$D$2:$D$11),"")</f>
        <v>2</v>
      </c>
      <c r="G1492" s="14">
        <f>IF($F1492="","",IF($B1492&gt;=SUMIFS(Firm_Info!$F$2:$F$11,Firm_Info!$D$2:$D$11,$F1492,Firm_Info!$C$2:$C$11,"Treated"),1,0))</f>
        <v>0</v>
      </c>
      <c r="H1492" s="14">
        <f t="shared" si="47"/>
        <v>0</v>
      </c>
      <c r="I1492" s="14">
        <f>IF($F1492="","",MOD(ROW()-2,624)-INDEX(Parallel_Trends!$F$5:$F$14,MATCH($A1492,Parallel_Trends!$A$5:$A$14,0)))</f>
        <v>-87</v>
      </c>
    </row>
    <row r="1493" spans="1:9" x14ac:dyDescent="0.45">
      <c r="A1493" t="s">
        <v>16</v>
      </c>
      <c r="B1493" s="1">
        <f>Raw_Prices!O246</f>
        <v>45280</v>
      </c>
      <c r="C1493" s="12">
        <f>Raw_Prices!S246</f>
        <v>137.84</v>
      </c>
      <c r="D1493" s="13">
        <f t="shared" si="46"/>
        <v>1.2368165927318708E-2</v>
      </c>
      <c r="E1493" s="14">
        <f>IF(_xlfn.XLOOKUP($A1493,Firm_Info!$A$2:$A$12,Firm_Info!$C$2:$C$12)="Treated",1,IF(_xlfn.XLOOKUP($A1493,Firm_Info!$A$2:$A$12,Firm_Info!$C$2:$C$12)="Control",0,""))</f>
        <v>1</v>
      </c>
      <c r="F1493" s="14">
        <f>IFERROR(_xlfn.XLOOKUP($A1493,Firm_Info!$A$2:$A$11,Firm_Info!$D$2:$D$11),"")</f>
        <v>2</v>
      </c>
      <c r="G1493" s="14">
        <f>IF($F1493="","",IF($B1493&gt;=SUMIFS(Firm_Info!$F$2:$F$11,Firm_Info!$D$2:$D$11,$F1493,Firm_Info!$C$2:$C$11,"Treated"),1,0))</f>
        <v>0</v>
      </c>
      <c r="H1493" s="14">
        <f t="shared" si="47"/>
        <v>0</v>
      </c>
      <c r="I1493" s="14">
        <f>IF($F1493="","",MOD(ROW()-2,624)-INDEX(Parallel_Trends!$F$5:$F$14,MATCH($A1493,Parallel_Trends!$A$5:$A$14,0)))</f>
        <v>-86</v>
      </c>
    </row>
    <row r="1494" spans="1:9" x14ac:dyDescent="0.45">
      <c r="A1494" t="s">
        <v>16</v>
      </c>
      <c r="B1494" s="1">
        <f>Raw_Prices!O247</f>
        <v>45281</v>
      </c>
      <c r="C1494" s="12">
        <f>Raw_Prices!S247</f>
        <v>139.91300000000001</v>
      </c>
      <c r="D1494" s="13">
        <f t="shared" si="46"/>
        <v>1.5039175856065068E-2</v>
      </c>
      <c r="E1494" s="14">
        <f>IF(_xlfn.XLOOKUP($A1494,Firm_Info!$A$2:$A$12,Firm_Info!$C$2:$C$12)="Treated",1,IF(_xlfn.XLOOKUP($A1494,Firm_Info!$A$2:$A$12,Firm_Info!$C$2:$C$12)="Control",0,""))</f>
        <v>1</v>
      </c>
      <c r="F1494" s="14">
        <f>IFERROR(_xlfn.XLOOKUP($A1494,Firm_Info!$A$2:$A$11,Firm_Info!$D$2:$D$11),"")</f>
        <v>2</v>
      </c>
      <c r="G1494" s="14">
        <f>IF($F1494="","",IF($B1494&gt;=SUMIFS(Firm_Info!$F$2:$F$11,Firm_Info!$D$2:$D$11,$F1494,Firm_Info!$C$2:$C$11,"Treated"),1,0))</f>
        <v>0</v>
      </c>
      <c r="H1494" s="14">
        <f t="shared" si="47"/>
        <v>0</v>
      </c>
      <c r="I1494" s="14">
        <f>IF($F1494="","",MOD(ROW()-2,624)-INDEX(Parallel_Trends!$F$5:$F$14,MATCH($A1494,Parallel_Trends!$A$5:$A$14,0)))</f>
        <v>-85</v>
      </c>
    </row>
    <row r="1495" spans="1:9" x14ac:dyDescent="0.45">
      <c r="A1495" t="s">
        <v>16</v>
      </c>
      <c r="B1495" s="1">
        <f>Raw_Prices!O248</f>
        <v>45282</v>
      </c>
      <c r="C1495" s="12">
        <f>Raw_Prices!S248</f>
        <v>140.97900000000001</v>
      </c>
      <c r="D1495" s="13">
        <f t="shared" si="46"/>
        <v>7.6190203912431809E-3</v>
      </c>
      <c r="E1495" s="14">
        <f>IF(_xlfn.XLOOKUP($A1495,Firm_Info!$A$2:$A$12,Firm_Info!$C$2:$C$12)="Treated",1,IF(_xlfn.XLOOKUP($A1495,Firm_Info!$A$2:$A$12,Firm_Info!$C$2:$C$12)="Control",0,""))</f>
        <v>1</v>
      </c>
      <c r="F1495" s="14">
        <f>IFERROR(_xlfn.XLOOKUP($A1495,Firm_Info!$A$2:$A$11,Firm_Info!$D$2:$D$11),"")</f>
        <v>2</v>
      </c>
      <c r="G1495" s="14">
        <f>IF($F1495="","",IF($B1495&gt;=SUMIFS(Firm_Info!$F$2:$F$11,Firm_Info!$D$2:$D$11,$F1495,Firm_Info!$C$2:$C$11,"Treated"),1,0))</f>
        <v>0</v>
      </c>
      <c r="H1495" s="14">
        <f t="shared" si="47"/>
        <v>0</v>
      </c>
      <c r="I1495" s="14">
        <f>IF($F1495="","",MOD(ROW()-2,624)-INDEX(Parallel_Trends!$F$5:$F$14,MATCH($A1495,Parallel_Trends!$A$5:$A$14,0)))</f>
        <v>-84</v>
      </c>
    </row>
    <row r="1496" spans="1:9" x14ac:dyDescent="0.45">
      <c r="A1496" t="s">
        <v>16</v>
      </c>
      <c r="B1496" s="1">
        <f>Raw_Prices!O249</f>
        <v>45286</v>
      </c>
      <c r="C1496" s="12">
        <f>Raw_Prices!S249</f>
        <v>141.00899999999999</v>
      </c>
      <c r="D1496" s="13">
        <f t="shared" si="46"/>
        <v>2.1279765071380297E-4</v>
      </c>
      <c r="E1496" s="14">
        <f>IF(_xlfn.XLOOKUP($A1496,Firm_Info!$A$2:$A$12,Firm_Info!$C$2:$C$12)="Treated",1,IF(_xlfn.XLOOKUP($A1496,Firm_Info!$A$2:$A$12,Firm_Info!$C$2:$C$12)="Control",0,""))</f>
        <v>1</v>
      </c>
      <c r="F1496" s="14">
        <f>IFERROR(_xlfn.XLOOKUP($A1496,Firm_Info!$A$2:$A$11,Firm_Info!$D$2:$D$11),"")</f>
        <v>2</v>
      </c>
      <c r="G1496" s="14">
        <f>IF($F1496="","",IF($B1496&gt;=SUMIFS(Firm_Info!$F$2:$F$11,Firm_Info!$D$2:$D$11,$F1496,Firm_Info!$C$2:$C$11,"Treated"),1,0))</f>
        <v>0</v>
      </c>
      <c r="H1496" s="14">
        <f t="shared" si="47"/>
        <v>0</v>
      </c>
      <c r="I1496" s="14">
        <f>IF($F1496="","",MOD(ROW()-2,624)-INDEX(Parallel_Trends!$F$5:$F$14,MATCH($A1496,Parallel_Trends!$A$5:$A$14,0)))</f>
        <v>-83</v>
      </c>
    </row>
    <row r="1497" spans="1:9" x14ac:dyDescent="0.45">
      <c r="A1497" t="s">
        <v>16</v>
      </c>
      <c r="B1497" s="1">
        <f>Raw_Prices!O250</f>
        <v>45287</v>
      </c>
      <c r="C1497" s="12">
        <f>Raw_Prices!S250</f>
        <v>139.863</v>
      </c>
      <c r="D1497" s="13">
        <f t="shared" si="46"/>
        <v>-8.1271408207985729E-3</v>
      </c>
      <c r="E1497" s="14">
        <f>IF(_xlfn.XLOOKUP($A1497,Firm_Info!$A$2:$A$12,Firm_Info!$C$2:$C$12)="Treated",1,IF(_xlfn.XLOOKUP($A1497,Firm_Info!$A$2:$A$12,Firm_Info!$C$2:$C$12)="Control",0,""))</f>
        <v>1</v>
      </c>
      <c r="F1497" s="14">
        <f>IFERROR(_xlfn.XLOOKUP($A1497,Firm_Info!$A$2:$A$11,Firm_Info!$D$2:$D$11),"")</f>
        <v>2</v>
      </c>
      <c r="G1497" s="14">
        <f>IF($F1497="","",IF($B1497&gt;=SUMIFS(Firm_Info!$F$2:$F$11,Firm_Info!$D$2:$D$11,$F1497,Firm_Info!$C$2:$C$11,"Treated"),1,0))</f>
        <v>0</v>
      </c>
      <c r="H1497" s="14">
        <f t="shared" si="47"/>
        <v>0</v>
      </c>
      <c r="I1497" s="14">
        <f>IF($F1497="","",MOD(ROW()-2,624)-INDEX(Parallel_Trends!$F$5:$F$14,MATCH($A1497,Parallel_Trends!$A$5:$A$14,0)))</f>
        <v>-82</v>
      </c>
    </row>
    <row r="1498" spans="1:9" x14ac:dyDescent="0.45">
      <c r="A1498" t="s">
        <v>16</v>
      </c>
      <c r="B1498" s="1">
        <f>Raw_Prices!O251</f>
        <v>45288</v>
      </c>
      <c r="C1498" s="12">
        <f>Raw_Prices!S251</f>
        <v>139.72300000000001</v>
      </c>
      <c r="D1498" s="13">
        <f t="shared" si="46"/>
        <v>-1.0009795299684709E-3</v>
      </c>
      <c r="E1498" s="14">
        <f>IF(_xlfn.XLOOKUP($A1498,Firm_Info!$A$2:$A$12,Firm_Info!$C$2:$C$12)="Treated",1,IF(_xlfn.XLOOKUP($A1498,Firm_Info!$A$2:$A$12,Firm_Info!$C$2:$C$12)="Control",0,""))</f>
        <v>1</v>
      </c>
      <c r="F1498" s="14">
        <f>IFERROR(_xlfn.XLOOKUP($A1498,Firm_Info!$A$2:$A$11,Firm_Info!$D$2:$D$11),"")</f>
        <v>2</v>
      </c>
      <c r="G1498" s="14">
        <f>IF($F1498="","",IF($B1498&gt;=SUMIFS(Firm_Info!$F$2:$F$11,Firm_Info!$D$2:$D$11,$F1498,Firm_Info!$C$2:$C$11,"Treated"),1,0))</f>
        <v>0</v>
      </c>
      <c r="H1498" s="14">
        <f t="shared" si="47"/>
        <v>0</v>
      </c>
      <c r="I1498" s="14">
        <f>IF($F1498="","",MOD(ROW()-2,624)-INDEX(Parallel_Trends!$F$5:$F$14,MATCH($A1498,Parallel_Trends!$A$5:$A$14,0)))</f>
        <v>-81</v>
      </c>
    </row>
    <row r="1499" spans="1:9" x14ac:dyDescent="0.45">
      <c r="A1499" t="s">
        <v>16</v>
      </c>
      <c r="B1499" s="1">
        <f>Raw_Prices!O252</f>
        <v>45289</v>
      </c>
      <c r="C1499" s="12">
        <f>Raw_Prices!S252</f>
        <v>139.185</v>
      </c>
      <c r="D1499" s="13">
        <f t="shared" si="46"/>
        <v>-3.850475583833779E-3</v>
      </c>
      <c r="E1499" s="14">
        <f>IF(_xlfn.XLOOKUP($A1499,Firm_Info!$A$2:$A$12,Firm_Info!$C$2:$C$12)="Treated",1,IF(_xlfn.XLOOKUP($A1499,Firm_Info!$A$2:$A$12,Firm_Info!$C$2:$C$12)="Control",0,""))</f>
        <v>1</v>
      </c>
      <c r="F1499" s="14">
        <f>IFERROR(_xlfn.XLOOKUP($A1499,Firm_Info!$A$2:$A$11,Firm_Info!$D$2:$D$11),"")</f>
        <v>2</v>
      </c>
      <c r="G1499" s="14">
        <f>IF($F1499="","",IF($B1499&gt;=SUMIFS(Firm_Info!$F$2:$F$11,Firm_Info!$D$2:$D$11,$F1499,Firm_Info!$C$2:$C$11,"Treated"),1,0))</f>
        <v>0</v>
      </c>
      <c r="H1499" s="14">
        <f t="shared" si="47"/>
        <v>0</v>
      </c>
      <c r="I1499" s="14">
        <f>IF($F1499="","",MOD(ROW()-2,624)-INDEX(Parallel_Trends!$F$5:$F$14,MATCH($A1499,Parallel_Trends!$A$5:$A$14,0)))</f>
        <v>-80</v>
      </c>
    </row>
    <row r="1500" spans="1:9" x14ac:dyDescent="0.45">
      <c r="A1500" t="s">
        <v>16</v>
      </c>
      <c r="B1500" s="1">
        <f>Raw_Prices!O253</f>
        <v>45293</v>
      </c>
      <c r="C1500" s="12">
        <f>Raw_Prices!S253</f>
        <v>137.67099999999999</v>
      </c>
      <c r="D1500" s="13">
        <f t="shared" si="46"/>
        <v>-1.0877608937744809E-2</v>
      </c>
      <c r="E1500" s="14">
        <f>IF(_xlfn.XLOOKUP($A1500,Firm_Info!$A$2:$A$12,Firm_Info!$C$2:$C$12)="Treated",1,IF(_xlfn.XLOOKUP($A1500,Firm_Info!$A$2:$A$12,Firm_Info!$C$2:$C$12)="Control",0,""))</f>
        <v>1</v>
      </c>
      <c r="F1500" s="14">
        <f>IFERROR(_xlfn.XLOOKUP($A1500,Firm_Info!$A$2:$A$11,Firm_Info!$D$2:$D$11),"")</f>
        <v>2</v>
      </c>
      <c r="G1500" s="14">
        <f>IF($F1500="","",IF($B1500&gt;=SUMIFS(Firm_Info!$F$2:$F$11,Firm_Info!$D$2:$D$11,$F1500,Firm_Info!$C$2:$C$11,"Treated"),1,0))</f>
        <v>0</v>
      </c>
      <c r="H1500" s="14">
        <f t="shared" si="47"/>
        <v>0</v>
      </c>
      <c r="I1500" s="14">
        <f>IF($F1500="","",MOD(ROW()-2,624)-INDEX(Parallel_Trends!$F$5:$F$14,MATCH($A1500,Parallel_Trends!$A$5:$A$14,0)))</f>
        <v>-79</v>
      </c>
    </row>
    <row r="1501" spans="1:9" x14ac:dyDescent="0.45">
      <c r="A1501" t="s">
        <v>16</v>
      </c>
      <c r="B1501" s="1">
        <f>Raw_Prices!O254</f>
        <v>45294</v>
      </c>
      <c r="C1501" s="12">
        <f>Raw_Prices!S254</f>
        <v>138.41800000000001</v>
      </c>
      <c r="D1501" s="13">
        <f t="shared" si="46"/>
        <v>5.4259793275273083E-3</v>
      </c>
      <c r="E1501" s="14">
        <f>IF(_xlfn.XLOOKUP($A1501,Firm_Info!$A$2:$A$12,Firm_Info!$C$2:$C$12)="Treated",1,IF(_xlfn.XLOOKUP($A1501,Firm_Info!$A$2:$A$12,Firm_Info!$C$2:$C$12)="Control",0,""))</f>
        <v>1</v>
      </c>
      <c r="F1501" s="14">
        <f>IFERROR(_xlfn.XLOOKUP($A1501,Firm_Info!$A$2:$A$11,Firm_Info!$D$2:$D$11),"")</f>
        <v>2</v>
      </c>
      <c r="G1501" s="14">
        <f>IF($F1501="","",IF($B1501&gt;=SUMIFS(Firm_Info!$F$2:$F$11,Firm_Info!$D$2:$D$11,$F1501,Firm_Info!$C$2:$C$11,"Treated"),1,0))</f>
        <v>0</v>
      </c>
      <c r="H1501" s="14">
        <f t="shared" si="47"/>
        <v>0</v>
      </c>
      <c r="I1501" s="14">
        <f>IF($F1501="","",MOD(ROW()-2,624)-INDEX(Parallel_Trends!$F$5:$F$14,MATCH($A1501,Parallel_Trends!$A$5:$A$14,0)))</f>
        <v>-78</v>
      </c>
    </row>
    <row r="1502" spans="1:9" x14ac:dyDescent="0.45">
      <c r="A1502" t="s">
        <v>16</v>
      </c>
      <c r="B1502" s="1">
        <f>Raw_Prices!O255</f>
        <v>45295</v>
      </c>
      <c r="C1502" s="12">
        <f>Raw_Prices!S255</f>
        <v>135.89699999999999</v>
      </c>
      <c r="D1502" s="13">
        <f t="shared" si="46"/>
        <v>-1.8212949182909832E-2</v>
      </c>
      <c r="E1502" s="14">
        <f>IF(_xlfn.XLOOKUP($A1502,Firm_Info!$A$2:$A$12,Firm_Info!$C$2:$C$12)="Treated",1,IF(_xlfn.XLOOKUP($A1502,Firm_Info!$A$2:$A$12,Firm_Info!$C$2:$C$12)="Control",0,""))</f>
        <v>1</v>
      </c>
      <c r="F1502" s="14">
        <f>IFERROR(_xlfn.XLOOKUP($A1502,Firm_Info!$A$2:$A$11,Firm_Info!$D$2:$D$11),"")</f>
        <v>2</v>
      </c>
      <c r="G1502" s="14">
        <f>IF($F1502="","",IF($B1502&gt;=SUMIFS(Firm_Info!$F$2:$F$11,Firm_Info!$D$2:$D$11,$F1502,Firm_Info!$C$2:$C$11,"Treated"),1,0))</f>
        <v>0</v>
      </c>
      <c r="H1502" s="14">
        <f t="shared" si="47"/>
        <v>0</v>
      </c>
      <c r="I1502" s="14">
        <f>IF($F1502="","",MOD(ROW()-2,624)-INDEX(Parallel_Trends!$F$5:$F$14,MATCH($A1502,Parallel_Trends!$A$5:$A$14,0)))</f>
        <v>-77</v>
      </c>
    </row>
    <row r="1503" spans="1:9" x14ac:dyDescent="0.45">
      <c r="A1503" t="s">
        <v>16</v>
      </c>
      <c r="B1503" s="1">
        <f>Raw_Prices!O256</f>
        <v>45296</v>
      </c>
      <c r="C1503" s="12">
        <f>Raw_Prices!S256</f>
        <v>135.239</v>
      </c>
      <c r="D1503" s="13">
        <f t="shared" si="46"/>
        <v>-4.8419023230827918E-3</v>
      </c>
      <c r="E1503" s="14">
        <f>IF(_xlfn.XLOOKUP($A1503,Firm_Info!$A$2:$A$12,Firm_Info!$C$2:$C$12)="Treated",1,IF(_xlfn.XLOOKUP($A1503,Firm_Info!$A$2:$A$12,Firm_Info!$C$2:$C$12)="Control",0,""))</f>
        <v>1</v>
      </c>
      <c r="F1503" s="14">
        <f>IFERROR(_xlfn.XLOOKUP($A1503,Firm_Info!$A$2:$A$11,Firm_Info!$D$2:$D$11),"")</f>
        <v>2</v>
      </c>
      <c r="G1503" s="14">
        <f>IF($F1503="","",IF($B1503&gt;=SUMIFS(Firm_Info!$F$2:$F$11,Firm_Info!$D$2:$D$11,$F1503,Firm_Info!$C$2:$C$11,"Treated"),1,0))</f>
        <v>0</v>
      </c>
      <c r="H1503" s="14">
        <f t="shared" si="47"/>
        <v>0</v>
      </c>
      <c r="I1503" s="14">
        <f>IF($F1503="","",MOD(ROW()-2,624)-INDEX(Parallel_Trends!$F$5:$F$14,MATCH($A1503,Parallel_Trends!$A$5:$A$14,0)))</f>
        <v>-76</v>
      </c>
    </row>
    <row r="1504" spans="1:9" x14ac:dyDescent="0.45">
      <c r="A1504" t="s">
        <v>16</v>
      </c>
      <c r="B1504" s="1">
        <f>Raw_Prices!O257</f>
        <v>45299</v>
      </c>
      <c r="C1504" s="12">
        <f>Raw_Prices!S257</f>
        <v>138.33799999999999</v>
      </c>
      <c r="D1504" s="13">
        <f t="shared" si="46"/>
        <v>2.2914987540576304E-2</v>
      </c>
      <c r="E1504" s="14">
        <f>IF(_xlfn.XLOOKUP($A1504,Firm_Info!$A$2:$A$12,Firm_Info!$C$2:$C$12)="Treated",1,IF(_xlfn.XLOOKUP($A1504,Firm_Info!$A$2:$A$12,Firm_Info!$C$2:$C$12)="Control",0,""))</f>
        <v>1</v>
      </c>
      <c r="F1504" s="14">
        <f>IFERROR(_xlfn.XLOOKUP($A1504,Firm_Info!$A$2:$A$11,Firm_Info!$D$2:$D$11),"")</f>
        <v>2</v>
      </c>
      <c r="G1504" s="14">
        <f>IF($F1504="","",IF($B1504&gt;=SUMIFS(Firm_Info!$F$2:$F$11,Firm_Info!$D$2:$D$11,$F1504,Firm_Info!$C$2:$C$11,"Treated"),1,0))</f>
        <v>0</v>
      </c>
      <c r="H1504" s="14">
        <f t="shared" si="47"/>
        <v>0</v>
      </c>
      <c r="I1504" s="14">
        <f>IF($F1504="","",MOD(ROW()-2,624)-INDEX(Parallel_Trends!$F$5:$F$14,MATCH($A1504,Parallel_Trends!$A$5:$A$14,0)))</f>
        <v>-75</v>
      </c>
    </row>
    <row r="1505" spans="1:9" x14ac:dyDescent="0.45">
      <c r="A1505" t="s">
        <v>16</v>
      </c>
      <c r="B1505" s="1">
        <f>Raw_Prices!O258</f>
        <v>45300</v>
      </c>
      <c r="C1505" s="12">
        <f>Raw_Prices!S258</f>
        <v>140.44</v>
      </c>
      <c r="D1505" s="13">
        <f t="shared" si="46"/>
        <v>1.5194668131677469E-2</v>
      </c>
      <c r="E1505" s="14">
        <f>IF(_xlfn.XLOOKUP($A1505,Firm_Info!$A$2:$A$12,Firm_Info!$C$2:$C$12)="Treated",1,IF(_xlfn.XLOOKUP($A1505,Firm_Info!$A$2:$A$12,Firm_Info!$C$2:$C$12)="Control",0,""))</f>
        <v>1</v>
      </c>
      <c r="F1505" s="14">
        <f>IFERROR(_xlfn.XLOOKUP($A1505,Firm_Info!$A$2:$A$11,Firm_Info!$D$2:$D$11),"")</f>
        <v>2</v>
      </c>
      <c r="G1505" s="14">
        <f>IF($F1505="","",IF($B1505&gt;=SUMIFS(Firm_Info!$F$2:$F$11,Firm_Info!$D$2:$D$11,$F1505,Firm_Info!$C$2:$C$11,"Treated"),1,0))</f>
        <v>0</v>
      </c>
      <c r="H1505" s="14">
        <f t="shared" si="47"/>
        <v>0</v>
      </c>
      <c r="I1505" s="14">
        <f>IF($F1505="","",MOD(ROW()-2,624)-INDEX(Parallel_Trends!$F$5:$F$14,MATCH($A1505,Parallel_Trends!$A$5:$A$14,0)))</f>
        <v>-74</v>
      </c>
    </row>
    <row r="1506" spans="1:9" x14ac:dyDescent="0.45">
      <c r="A1506" t="s">
        <v>16</v>
      </c>
      <c r="B1506" s="1">
        <f>Raw_Prices!O259</f>
        <v>45301</v>
      </c>
      <c r="C1506" s="12">
        <f>Raw_Prices!S259</f>
        <v>141.767</v>
      </c>
      <c r="D1506" s="13">
        <f t="shared" si="46"/>
        <v>9.4488749643975023E-3</v>
      </c>
      <c r="E1506" s="14">
        <f>IF(_xlfn.XLOOKUP($A1506,Firm_Info!$A$2:$A$12,Firm_Info!$C$2:$C$12)="Treated",1,IF(_xlfn.XLOOKUP($A1506,Firm_Info!$A$2:$A$12,Firm_Info!$C$2:$C$12)="Control",0,""))</f>
        <v>1</v>
      </c>
      <c r="F1506" s="14">
        <f>IFERROR(_xlfn.XLOOKUP($A1506,Firm_Info!$A$2:$A$11,Firm_Info!$D$2:$D$11),"")</f>
        <v>2</v>
      </c>
      <c r="G1506" s="14">
        <f>IF($F1506="","",IF($B1506&gt;=SUMIFS(Firm_Info!$F$2:$F$11,Firm_Info!$D$2:$D$11,$F1506,Firm_Info!$C$2:$C$11,"Treated"),1,0))</f>
        <v>0</v>
      </c>
      <c r="H1506" s="14">
        <f t="shared" si="47"/>
        <v>0</v>
      </c>
      <c r="I1506" s="14">
        <f>IF($F1506="","",MOD(ROW()-2,624)-INDEX(Parallel_Trends!$F$5:$F$14,MATCH($A1506,Parallel_Trends!$A$5:$A$14,0)))</f>
        <v>-73</v>
      </c>
    </row>
    <row r="1507" spans="1:9" x14ac:dyDescent="0.45">
      <c r="A1507" t="s">
        <v>16</v>
      </c>
      <c r="B1507" s="1">
        <f>Raw_Prices!O260</f>
        <v>45302</v>
      </c>
      <c r="C1507" s="12">
        <f>Raw_Prices!S260</f>
        <v>141.56700000000001</v>
      </c>
      <c r="D1507" s="13">
        <f t="shared" si="46"/>
        <v>-1.4107655519266515E-3</v>
      </c>
      <c r="E1507" s="14">
        <f>IF(_xlfn.XLOOKUP($A1507,Firm_Info!$A$2:$A$12,Firm_Info!$C$2:$C$12)="Treated",1,IF(_xlfn.XLOOKUP($A1507,Firm_Info!$A$2:$A$12,Firm_Info!$C$2:$C$12)="Control",0,""))</f>
        <v>1</v>
      </c>
      <c r="F1507" s="14">
        <f>IFERROR(_xlfn.XLOOKUP($A1507,Firm_Info!$A$2:$A$11,Firm_Info!$D$2:$D$11),"")</f>
        <v>2</v>
      </c>
      <c r="G1507" s="14">
        <f>IF($F1507="","",IF($B1507&gt;=SUMIFS(Firm_Info!$F$2:$F$11,Firm_Info!$D$2:$D$11,$F1507,Firm_Info!$C$2:$C$11,"Treated"),1,0))</f>
        <v>0</v>
      </c>
      <c r="H1507" s="14">
        <f t="shared" si="47"/>
        <v>0</v>
      </c>
      <c r="I1507" s="14">
        <f>IF($F1507="","",MOD(ROW()-2,624)-INDEX(Parallel_Trends!$F$5:$F$14,MATCH($A1507,Parallel_Trends!$A$5:$A$14,0)))</f>
        <v>-72</v>
      </c>
    </row>
    <row r="1508" spans="1:9" x14ac:dyDescent="0.45">
      <c r="A1508" t="s">
        <v>16</v>
      </c>
      <c r="B1508" s="1">
        <f>Raw_Prices!O261</f>
        <v>45303</v>
      </c>
      <c r="C1508" s="12">
        <f>Raw_Prices!S261</f>
        <v>142.13399999999999</v>
      </c>
      <c r="D1508" s="13">
        <f t="shared" ref="D1508:D1571" si="48">C1508/C1507-1</f>
        <v>4.0051706965604783E-3</v>
      </c>
      <c r="E1508" s="14">
        <f>IF(_xlfn.XLOOKUP($A1508,Firm_Info!$A$2:$A$12,Firm_Info!$C$2:$C$12)="Treated",1,IF(_xlfn.XLOOKUP($A1508,Firm_Info!$A$2:$A$12,Firm_Info!$C$2:$C$12)="Control",0,""))</f>
        <v>1</v>
      </c>
      <c r="F1508" s="14">
        <f>IFERROR(_xlfn.XLOOKUP($A1508,Firm_Info!$A$2:$A$11,Firm_Info!$D$2:$D$11),"")</f>
        <v>2</v>
      </c>
      <c r="G1508" s="14">
        <f>IF($F1508="","",IF($B1508&gt;=SUMIFS(Firm_Info!$F$2:$F$11,Firm_Info!$D$2:$D$11,$F1508,Firm_Info!$C$2:$C$11,"Treated"),1,0))</f>
        <v>0</v>
      </c>
      <c r="H1508" s="14">
        <f t="shared" ref="H1508:H1571" si="49">IF($F1508="","",$E1508*$G1508)</f>
        <v>0</v>
      </c>
      <c r="I1508" s="14">
        <f>IF($F1508="","",MOD(ROW()-2,624)-INDEX(Parallel_Trends!$F$5:$F$14,MATCH($A1508,Parallel_Trends!$A$5:$A$14,0)))</f>
        <v>-71</v>
      </c>
    </row>
    <row r="1509" spans="1:9" x14ac:dyDescent="0.45">
      <c r="A1509" t="s">
        <v>16</v>
      </c>
      <c r="B1509" s="1">
        <f>Raw_Prices!O262</f>
        <v>45307</v>
      </c>
      <c r="C1509" s="12">
        <f>Raw_Prices!S262</f>
        <v>141.97499999999999</v>
      </c>
      <c r="D1509" s="13">
        <f t="shared" si="48"/>
        <v>-1.1186626704376978E-3</v>
      </c>
      <c r="E1509" s="14">
        <f>IF(_xlfn.XLOOKUP($A1509,Firm_Info!$A$2:$A$12,Firm_Info!$C$2:$C$12)="Treated",1,IF(_xlfn.XLOOKUP($A1509,Firm_Info!$A$2:$A$12,Firm_Info!$C$2:$C$12)="Control",0,""))</f>
        <v>1</v>
      </c>
      <c r="F1509" s="14">
        <f>IFERROR(_xlfn.XLOOKUP($A1509,Firm_Info!$A$2:$A$11,Firm_Info!$D$2:$D$11),"")</f>
        <v>2</v>
      </c>
      <c r="G1509" s="14">
        <f>IF($F1509="","",IF($B1509&gt;=SUMIFS(Firm_Info!$F$2:$F$11,Firm_Info!$D$2:$D$11,$F1509,Firm_Info!$C$2:$C$11,"Treated"),1,0))</f>
        <v>0</v>
      </c>
      <c r="H1509" s="14">
        <f t="shared" si="49"/>
        <v>0</v>
      </c>
      <c r="I1509" s="14">
        <f>IF($F1509="","",MOD(ROW()-2,624)-INDEX(Parallel_Trends!$F$5:$F$14,MATCH($A1509,Parallel_Trends!$A$5:$A$14,0)))</f>
        <v>-70</v>
      </c>
    </row>
    <row r="1510" spans="1:9" x14ac:dyDescent="0.45">
      <c r="A1510" t="s">
        <v>16</v>
      </c>
      <c r="B1510" s="1">
        <f>Raw_Prices!O263</f>
        <v>45308</v>
      </c>
      <c r="C1510" s="12">
        <f>Raw_Prices!S263</f>
        <v>140.959</v>
      </c>
      <c r="D1510" s="13">
        <f t="shared" si="48"/>
        <v>-7.1561894699770923E-3</v>
      </c>
      <c r="E1510" s="14">
        <f>IF(_xlfn.XLOOKUP($A1510,Firm_Info!$A$2:$A$12,Firm_Info!$C$2:$C$12)="Treated",1,IF(_xlfn.XLOOKUP($A1510,Firm_Info!$A$2:$A$12,Firm_Info!$C$2:$C$12)="Control",0,""))</f>
        <v>1</v>
      </c>
      <c r="F1510" s="14">
        <f>IFERROR(_xlfn.XLOOKUP($A1510,Firm_Info!$A$2:$A$11,Firm_Info!$D$2:$D$11),"")</f>
        <v>2</v>
      </c>
      <c r="G1510" s="14">
        <f>IF($F1510="","",IF($B1510&gt;=SUMIFS(Firm_Info!$F$2:$F$11,Firm_Info!$D$2:$D$11,$F1510,Firm_Info!$C$2:$C$11,"Treated"),1,0))</f>
        <v>0</v>
      </c>
      <c r="H1510" s="14">
        <f t="shared" si="49"/>
        <v>0</v>
      </c>
      <c r="I1510" s="14">
        <f>IF($F1510="","",MOD(ROW()-2,624)-INDEX(Parallel_Trends!$F$5:$F$14,MATCH($A1510,Parallel_Trends!$A$5:$A$14,0)))</f>
        <v>-69</v>
      </c>
    </row>
    <row r="1511" spans="1:9" x14ac:dyDescent="0.45">
      <c r="A1511" t="s">
        <v>16</v>
      </c>
      <c r="B1511" s="1">
        <f>Raw_Prices!O264</f>
        <v>45309</v>
      </c>
      <c r="C1511" s="12">
        <f>Raw_Prices!S264</f>
        <v>142.96199999999999</v>
      </c>
      <c r="D1511" s="13">
        <f t="shared" si="48"/>
        <v>1.4209805688178756E-2</v>
      </c>
      <c r="E1511" s="14">
        <f>IF(_xlfn.XLOOKUP($A1511,Firm_Info!$A$2:$A$12,Firm_Info!$C$2:$C$12)="Treated",1,IF(_xlfn.XLOOKUP($A1511,Firm_Info!$A$2:$A$12,Firm_Info!$C$2:$C$12)="Control",0,""))</f>
        <v>1</v>
      </c>
      <c r="F1511" s="14">
        <f>IFERROR(_xlfn.XLOOKUP($A1511,Firm_Info!$A$2:$A$11,Firm_Info!$D$2:$D$11),"")</f>
        <v>2</v>
      </c>
      <c r="G1511" s="14">
        <f>IF($F1511="","",IF($B1511&gt;=SUMIFS(Firm_Info!$F$2:$F$11,Firm_Info!$D$2:$D$11,$F1511,Firm_Info!$C$2:$C$11,"Treated"),1,0))</f>
        <v>0</v>
      </c>
      <c r="H1511" s="14">
        <f t="shared" si="49"/>
        <v>0</v>
      </c>
      <c r="I1511" s="14">
        <f>IF($F1511="","",MOD(ROW()-2,624)-INDEX(Parallel_Trends!$F$5:$F$14,MATCH($A1511,Parallel_Trends!$A$5:$A$14,0)))</f>
        <v>-68</v>
      </c>
    </row>
    <row r="1512" spans="1:9" x14ac:dyDescent="0.45">
      <c r="A1512" t="s">
        <v>16</v>
      </c>
      <c r="B1512" s="1">
        <f>Raw_Prices!O265</f>
        <v>45310</v>
      </c>
      <c r="C1512" s="12">
        <f>Raw_Prices!S265</f>
        <v>145.851</v>
      </c>
      <c r="D1512" s="13">
        <f t="shared" si="48"/>
        <v>2.020816720527141E-2</v>
      </c>
      <c r="E1512" s="14">
        <f>IF(_xlfn.XLOOKUP($A1512,Firm_Info!$A$2:$A$12,Firm_Info!$C$2:$C$12)="Treated",1,IF(_xlfn.XLOOKUP($A1512,Firm_Info!$A$2:$A$12,Firm_Info!$C$2:$C$12)="Control",0,""))</f>
        <v>1</v>
      </c>
      <c r="F1512" s="14">
        <f>IFERROR(_xlfn.XLOOKUP($A1512,Firm_Info!$A$2:$A$11,Firm_Info!$D$2:$D$11),"")</f>
        <v>2</v>
      </c>
      <c r="G1512" s="14">
        <f>IF($F1512="","",IF($B1512&gt;=SUMIFS(Firm_Info!$F$2:$F$11,Firm_Info!$D$2:$D$11,$F1512,Firm_Info!$C$2:$C$11,"Treated"),1,0))</f>
        <v>0</v>
      </c>
      <c r="H1512" s="14">
        <f t="shared" si="49"/>
        <v>0</v>
      </c>
      <c r="I1512" s="14">
        <f>IF($F1512="","",MOD(ROW()-2,624)-INDEX(Parallel_Trends!$F$5:$F$14,MATCH($A1512,Parallel_Trends!$A$5:$A$14,0)))</f>
        <v>-67</v>
      </c>
    </row>
    <row r="1513" spans="1:9" x14ac:dyDescent="0.45">
      <c r="A1513" t="s">
        <v>16</v>
      </c>
      <c r="B1513" s="1">
        <f>Raw_Prices!O266</f>
        <v>45313</v>
      </c>
      <c r="C1513" s="12">
        <f>Raw_Prices!S266</f>
        <v>145.46299999999999</v>
      </c>
      <c r="D1513" s="13">
        <f t="shared" si="48"/>
        <v>-2.6602491583876953E-3</v>
      </c>
      <c r="E1513" s="14">
        <f>IF(_xlfn.XLOOKUP($A1513,Firm_Info!$A$2:$A$12,Firm_Info!$C$2:$C$12)="Treated",1,IF(_xlfn.XLOOKUP($A1513,Firm_Info!$A$2:$A$12,Firm_Info!$C$2:$C$12)="Control",0,""))</f>
        <v>1</v>
      </c>
      <c r="F1513" s="14">
        <f>IFERROR(_xlfn.XLOOKUP($A1513,Firm_Info!$A$2:$A$11,Firm_Info!$D$2:$D$11),"")</f>
        <v>2</v>
      </c>
      <c r="G1513" s="14">
        <f>IF($F1513="","",IF($B1513&gt;=SUMIFS(Firm_Info!$F$2:$F$11,Firm_Info!$D$2:$D$11,$F1513,Firm_Info!$C$2:$C$11,"Treated"),1,0))</f>
        <v>0</v>
      </c>
      <c r="H1513" s="14">
        <f t="shared" si="49"/>
        <v>0</v>
      </c>
      <c r="I1513" s="14">
        <f>IF($F1513="","",MOD(ROW()-2,624)-INDEX(Parallel_Trends!$F$5:$F$14,MATCH($A1513,Parallel_Trends!$A$5:$A$14,0)))</f>
        <v>-66</v>
      </c>
    </row>
    <row r="1514" spans="1:9" x14ac:dyDescent="0.45">
      <c r="A1514" t="s">
        <v>16</v>
      </c>
      <c r="B1514" s="1">
        <f>Raw_Prices!O267</f>
        <v>45314</v>
      </c>
      <c r="C1514" s="12">
        <f>Raw_Prices!S267</f>
        <v>146.50800000000001</v>
      </c>
      <c r="D1514" s="13">
        <f t="shared" si="48"/>
        <v>7.1839574324743527E-3</v>
      </c>
      <c r="E1514" s="14">
        <f>IF(_xlfn.XLOOKUP($A1514,Firm_Info!$A$2:$A$12,Firm_Info!$C$2:$C$12)="Treated",1,IF(_xlfn.XLOOKUP($A1514,Firm_Info!$A$2:$A$12,Firm_Info!$C$2:$C$12)="Control",0,""))</f>
        <v>1</v>
      </c>
      <c r="F1514" s="14">
        <f>IFERROR(_xlfn.XLOOKUP($A1514,Firm_Info!$A$2:$A$11,Firm_Info!$D$2:$D$11),"")</f>
        <v>2</v>
      </c>
      <c r="G1514" s="14">
        <f>IF($F1514="","",IF($B1514&gt;=SUMIFS(Firm_Info!$F$2:$F$11,Firm_Info!$D$2:$D$11,$F1514,Firm_Info!$C$2:$C$11,"Treated"),1,0))</f>
        <v>0</v>
      </c>
      <c r="H1514" s="14">
        <f t="shared" si="49"/>
        <v>0</v>
      </c>
      <c r="I1514" s="14">
        <f>IF($F1514="","",MOD(ROW()-2,624)-INDEX(Parallel_Trends!$F$5:$F$14,MATCH($A1514,Parallel_Trends!$A$5:$A$14,0)))</f>
        <v>-65</v>
      </c>
    </row>
    <row r="1515" spans="1:9" x14ac:dyDescent="0.45">
      <c r="A1515" t="s">
        <v>16</v>
      </c>
      <c r="B1515" s="1">
        <f>Raw_Prices!O268</f>
        <v>45315</v>
      </c>
      <c r="C1515" s="12">
        <f>Raw_Prices!S268</f>
        <v>148.16300000000001</v>
      </c>
      <c r="D1515" s="13">
        <f t="shared" si="48"/>
        <v>1.1296311464220388E-2</v>
      </c>
      <c r="E1515" s="14">
        <f>IF(_xlfn.XLOOKUP($A1515,Firm_Info!$A$2:$A$12,Firm_Info!$C$2:$C$12)="Treated",1,IF(_xlfn.XLOOKUP($A1515,Firm_Info!$A$2:$A$12,Firm_Info!$C$2:$C$12)="Control",0,""))</f>
        <v>1</v>
      </c>
      <c r="F1515" s="14">
        <f>IFERROR(_xlfn.XLOOKUP($A1515,Firm_Info!$A$2:$A$11,Firm_Info!$D$2:$D$11),"")</f>
        <v>2</v>
      </c>
      <c r="G1515" s="14">
        <f>IF($F1515="","",IF($B1515&gt;=SUMIFS(Firm_Info!$F$2:$F$11,Firm_Info!$D$2:$D$11,$F1515,Firm_Info!$C$2:$C$11,"Treated"),1,0))</f>
        <v>0</v>
      </c>
      <c r="H1515" s="14">
        <f t="shared" si="49"/>
        <v>0</v>
      </c>
      <c r="I1515" s="14">
        <f>IF($F1515="","",MOD(ROW()-2,624)-INDEX(Parallel_Trends!$F$5:$F$14,MATCH($A1515,Parallel_Trends!$A$5:$A$14,0)))</f>
        <v>-64</v>
      </c>
    </row>
    <row r="1516" spans="1:9" x14ac:dyDescent="0.45">
      <c r="A1516" t="s">
        <v>16</v>
      </c>
      <c r="B1516" s="1">
        <f>Raw_Prices!O269</f>
        <v>45316</v>
      </c>
      <c r="C1516" s="12">
        <f>Raw_Prices!S269</f>
        <v>151.322</v>
      </c>
      <c r="D1516" s="13">
        <f t="shared" si="48"/>
        <v>2.1321112558466027E-2</v>
      </c>
      <c r="E1516" s="14">
        <f>IF(_xlfn.XLOOKUP($A1516,Firm_Info!$A$2:$A$12,Firm_Info!$C$2:$C$12)="Treated",1,IF(_xlfn.XLOOKUP($A1516,Firm_Info!$A$2:$A$12,Firm_Info!$C$2:$C$12)="Control",0,""))</f>
        <v>1</v>
      </c>
      <c r="F1516" s="14">
        <f>IFERROR(_xlfn.XLOOKUP($A1516,Firm_Info!$A$2:$A$11,Firm_Info!$D$2:$D$11),"")</f>
        <v>2</v>
      </c>
      <c r="G1516" s="14">
        <f>IF($F1516="","",IF($B1516&gt;=SUMIFS(Firm_Info!$F$2:$F$11,Firm_Info!$D$2:$D$11,$F1516,Firm_Info!$C$2:$C$11,"Treated"),1,0))</f>
        <v>0</v>
      </c>
      <c r="H1516" s="14">
        <f t="shared" si="49"/>
        <v>0</v>
      </c>
      <c r="I1516" s="14">
        <f>IF($F1516="","",MOD(ROW()-2,624)-INDEX(Parallel_Trends!$F$5:$F$14,MATCH($A1516,Parallel_Trends!$A$5:$A$14,0)))</f>
        <v>-63</v>
      </c>
    </row>
    <row r="1517" spans="1:9" x14ac:dyDescent="0.45">
      <c r="A1517" t="s">
        <v>16</v>
      </c>
      <c r="B1517" s="1">
        <f>Raw_Prices!O270</f>
        <v>45317</v>
      </c>
      <c r="C1517" s="12">
        <f>Raw_Prices!S270</f>
        <v>151.636</v>
      </c>
      <c r="D1517" s="13">
        <f t="shared" si="48"/>
        <v>2.0750452677071873E-3</v>
      </c>
      <c r="E1517" s="14">
        <f>IF(_xlfn.XLOOKUP($A1517,Firm_Info!$A$2:$A$12,Firm_Info!$C$2:$C$12)="Treated",1,IF(_xlfn.XLOOKUP($A1517,Firm_Info!$A$2:$A$12,Firm_Info!$C$2:$C$12)="Control",0,""))</f>
        <v>1</v>
      </c>
      <c r="F1517" s="14">
        <f>IFERROR(_xlfn.XLOOKUP($A1517,Firm_Info!$A$2:$A$11,Firm_Info!$D$2:$D$11),"")</f>
        <v>2</v>
      </c>
      <c r="G1517" s="14">
        <f>IF($F1517="","",IF($B1517&gt;=SUMIFS(Firm_Info!$F$2:$F$11,Firm_Info!$D$2:$D$11,$F1517,Firm_Info!$C$2:$C$11,"Treated"),1,0))</f>
        <v>0</v>
      </c>
      <c r="H1517" s="14">
        <f t="shared" si="49"/>
        <v>0</v>
      </c>
      <c r="I1517" s="14">
        <f>IF($F1517="","",MOD(ROW()-2,624)-INDEX(Parallel_Trends!$F$5:$F$14,MATCH($A1517,Parallel_Trends!$A$5:$A$14,0)))</f>
        <v>-62</v>
      </c>
    </row>
    <row r="1518" spans="1:9" x14ac:dyDescent="0.45">
      <c r="A1518" t="s">
        <v>16</v>
      </c>
      <c r="B1518" s="1">
        <f>Raw_Prices!O271</f>
        <v>45320</v>
      </c>
      <c r="C1518" s="12">
        <f>Raw_Prices!S271</f>
        <v>152.95599999999999</v>
      </c>
      <c r="D1518" s="13">
        <f t="shared" si="48"/>
        <v>8.7050568466591205E-3</v>
      </c>
      <c r="E1518" s="14">
        <f>IF(_xlfn.XLOOKUP($A1518,Firm_Info!$A$2:$A$12,Firm_Info!$C$2:$C$12)="Treated",1,IF(_xlfn.XLOOKUP($A1518,Firm_Info!$A$2:$A$12,Firm_Info!$C$2:$C$12)="Control",0,""))</f>
        <v>1</v>
      </c>
      <c r="F1518" s="14">
        <f>IFERROR(_xlfn.XLOOKUP($A1518,Firm_Info!$A$2:$A$11,Firm_Info!$D$2:$D$11),"")</f>
        <v>2</v>
      </c>
      <c r="G1518" s="14">
        <f>IF($F1518="","",IF($B1518&gt;=SUMIFS(Firm_Info!$F$2:$F$11,Firm_Info!$D$2:$D$11,$F1518,Firm_Info!$C$2:$C$11,"Treated"),1,0))</f>
        <v>0</v>
      </c>
      <c r="H1518" s="14">
        <f t="shared" si="49"/>
        <v>0</v>
      </c>
      <c r="I1518" s="14">
        <f>IF($F1518="","",MOD(ROW()-2,624)-INDEX(Parallel_Trends!$F$5:$F$14,MATCH($A1518,Parallel_Trends!$A$5:$A$14,0)))</f>
        <v>-61</v>
      </c>
    </row>
    <row r="1519" spans="1:9" x14ac:dyDescent="0.45">
      <c r="A1519" t="s">
        <v>16</v>
      </c>
      <c r="B1519" s="1">
        <f>Raw_Prices!O272</f>
        <v>45321</v>
      </c>
      <c r="C1519" s="12">
        <f>Raw_Prices!S272</f>
        <v>150.91300000000001</v>
      </c>
      <c r="D1519" s="13">
        <f t="shared" si="48"/>
        <v>-1.3356782342634377E-2</v>
      </c>
      <c r="E1519" s="14">
        <f>IF(_xlfn.XLOOKUP($A1519,Firm_Info!$A$2:$A$12,Firm_Info!$C$2:$C$12)="Treated",1,IF(_xlfn.XLOOKUP($A1519,Firm_Info!$A$2:$A$12,Firm_Info!$C$2:$C$12)="Control",0,""))</f>
        <v>1</v>
      </c>
      <c r="F1519" s="14">
        <f>IFERROR(_xlfn.XLOOKUP($A1519,Firm_Info!$A$2:$A$11,Firm_Info!$D$2:$D$11),"")</f>
        <v>2</v>
      </c>
      <c r="G1519" s="14">
        <f>IF($F1519="","",IF($B1519&gt;=SUMIFS(Firm_Info!$F$2:$F$11,Firm_Info!$D$2:$D$11,$F1519,Firm_Info!$C$2:$C$11,"Treated"),1,0))</f>
        <v>0</v>
      </c>
      <c r="H1519" s="14">
        <f t="shared" si="49"/>
        <v>0</v>
      </c>
      <c r="I1519" s="14">
        <f>IF($F1519="","",MOD(ROW()-2,624)-INDEX(Parallel_Trends!$F$5:$F$14,MATCH($A1519,Parallel_Trends!$A$5:$A$14,0)))</f>
        <v>-60</v>
      </c>
    </row>
    <row r="1520" spans="1:9" x14ac:dyDescent="0.45">
      <c r="A1520" t="s">
        <v>16</v>
      </c>
      <c r="B1520" s="1">
        <f>Raw_Prices!O273</f>
        <v>45322</v>
      </c>
      <c r="C1520" s="12">
        <f>Raw_Prices!S273</f>
        <v>139.59399999999999</v>
      </c>
      <c r="D1520" s="13">
        <f t="shared" si="48"/>
        <v>-7.5003478825548586E-2</v>
      </c>
      <c r="E1520" s="14">
        <f>IF(_xlfn.XLOOKUP($A1520,Firm_Info!$A$2:$A$12,Firm_Info!$C$2:$C$12)="Treated",1,IF(_xlfn.XLOOKUP($A1520,Firm_Info!$A$2:$A$12,Firm_Info!$C$2:$C$12)="Control",0,""))</f>
        <v>1</v>
      </c>
      <c r="F1520" s="14">
        <f>IFERROR(_xlfn.XLOOKUP($A1520,Firm_Info!$A$2:$A$11,Firm_Info!$D$2:$D$11),"")</f>
        <v>2</v>
      </c>
      <c r="G1520" s="14">
        <f>IF($F1520="","",IF($B1520&gt;=SUMIFS(Firm_Info!$F$2:$F$11,Firm_Info!$D$2:$D$11,$F1520,Firm_Info!$C$2:$C$11,"Treated"),1,0))</f>
        <v>0</v>
      </c>
      <c r="H1520" s="14">
        <f t="shared" si="49"/>
        <v>0</v>
      </c>
      <c r="I1520" s="14">
        <f>IF($F1520="","",MOD(ROW()-2,624)-INDEX(Parallel_Trends!$F$5:$F$14,MATCH($A1520,Parallel_Trends!$A$5:$A$14,0)))</f>
        <v>-59</v>
      </c>
    </row>
    <row r="1521" spans="1:9" x14ac:dyDescent="0.45">
      <c r="A1521" t="s">
        <v>16</v>
      </c>
      <c r="B1521" s="1">
        <f>Raw_Prices!O274</f>
        <v>45323</v>
      </c>
      <c r="C1521" s="12">
        <f>Raw_Prices!S274</f>
        <v>140.65</v>
      </c>
      <c r="D1521" s="13">
        <f t="shared" si="48"/>
        <v>7.5647950484978299E-3</v>
      </c>
      <c r="E1521" s="14">
        <f>IF(_xlfn.XLOOKUP($A1521,Firm_Info!$A$2:$A$12,Firm_Info!$C$2:$C$12)="Treated",1,IF(_xlfn.XLOOKUP($A1521,Firm_Info!$A$2:$A$12,Firm_Info!$C$2:$C$12)="Control",0,""))</f>
        <v>1</v>
      </c>
      <c r="F1521" s="14">
        <f>IFERROR(_xlfn.XLOOKUP($A1521,Firm_Info!$A$2:$A$11,Firm_Info!$D$2:$D$11),"")</f>
        <v>2</v>
      </c>
      <c r="G1521" s="14">
        <f>IF($F1521="","",IF($B1521&gt;=SUMIFS(Firm_Info!$F$2:$F$11,Firm_Info!$D$2:$D$11,$F1521,Firm_Info!$C$2:$C$11,"Treated"),1,0))</f>
        <v>0</v>
      </c>
      <c r="H1521" s="14">
        <f t="shared" si="49"/>
        <v>0</v>
      </c>
      <c r="I1521" s="14">
        <f>IF($F1521="","",MOD(ROW()-2,624)-INDEX(Parallel_Trends!$F$5:$F$14,MATCH($A1521,Parallel_Trends!$A$5:$A$14,0)))</f>
        <v>-58</v>
      </c>
    </row>
    <row r="1522" spans="1:9" x14ac:dyDescent="0.45">
      <c r="A1522" t="s">
        <v>16</v>
      </c>
      <c r="B1522" s="1">
        <f>Raw_Prices!O275</f>
        <v>45324</v>
      </c>
      <c r="C1522" s="12">
        <f>Raw_Prices!S275</f>
        <v>141.86600000000001</v>
      </c>
      <c r="D1522" s="13">
        <f t="shared" si="48"/>
        <v>8.6455741201565406E-3</v>
      </c>
      <c r="E1522" s="14">
        <f>IF(_xlfn.XLOOKUP($A1522,Firm_Info!$A$2:$A$12,Firm_Info!$C$2:$C$12)="Treated",1,IF(_xlfn.XLOOKUP($A1522,Firm_Info!$A$2:$A$12,Firm_Info!$C$2:$C$12)="Control",0,""))</f>
        <v>1</v>
      </c>
      <c r="F1522" s="14">
        <f>IFERROR(_xlfn.XLOOKUP($A1522,Firm_Info!$A$2:$A$11,Firm_Info!$D$2:$D$11),"")</f>
        <v>2</v>
      </c>
      <c r="G1522" s="14">
        <f>IF($F1522="","",IF($B1522&gt;=SUMIFS(Firm_Info!$F$2:$F$11,Firm_Info!$D$2:$D$11,$F1522,Firm_Info!$C$2:$C$11,"Treated"),1,0))</f>
        <v>0</v>
      </c>
      <c r="H1522" s="14">
        <f t="shared" si="49"/>
        <v>0</v>
      </c>
      <c r="I1522" s="14">
        <f>IF($F1522="","",MOD(ROW()-2,624)-INDEX(Parallel_Trends!$F$5:$F$14,MATCH($A1522,Parallel_Trends!$A$5:$A$14,0)))</f>
        <v>-57</v>
      </c>
    </row>
    <row r="1523" spans="1:9" x14ac:dyDescent="0.45">
      <c r="A1523" t="s">
        <v>16</v>
      </c>
      <c r="B1523" s="1">
        <f>Raw_Prices!O276</f>
        <v>45327</v>
      </c>
      <c r="C1523" s="12">
        <f>Raw_Prices!S276</f>
        <v>143.161</v>
      </c>
      <c r="D1523" s="13">
        <f t="shared" si="48"/>
        <v>9.1283323699828944E-3</v>
      </c>
      <c r="E1523" s="14">
        <f>IF(_xlfn.XLOOKUP($A1523,Firm_Info!$A$2:$A$12,Firm_Info!$C$2:$C$12)="Treated",1,IF(_xlfn.XLOOKUP($A1523,Firm_Info!$A$2:$A$12,Firm_Info!$C$2:$C$12)="Control",0,""))</f>
        <v>1</v>
      </c>
      <c r="F1523" s="14">
        <f>IFERROR(_xlfn.XLOOKUP($A1523,Firm_Info!$A$2:$A$11,Firm_Info!$D$2:$D$11),"")</f>
        <v>2</v>
      </c>
      <c r="G1523" s="14">
        <f>IF($F1523="","",IF($B1523&gt;=SUMIFS(Firm_Info!$F$2:$F$11,Firm_Info!$D$2:$D$11,$F1523,Firm_Info!$C$2:$C$11,"Treated"),1,0))</f>
        <v>0</v>
      </c>
      <c r="H1523" s="14">
        <f t="shared" si="49"/>
        <v>0</v>
      </c>
      <c r="I1523" s="14">
        <f>IF($F1523="","",MOD(ROW()-2,624)-INDEX(Parallel_Trends!$F$5:$F$14,MATCH($A1523,Parallel_Trends!$A$5:$A$14,0)))</f>
        <v>-56</v>
      </c>
    </row>
    <row r="1524" spans="1:9" x14ac:dyDescent="0.45">
      <c r="A1524" t="s">
        <v>16</v>
      </c>
      <c r="B1524" s="1">
        <f>Raw_Prices!O277</f>
        <v>45328</v>
      </c>
      <c r="C1524" s="12">
        <f>Raw_Prices!S277</f>
        <v>143.57900000000001</v>
      </c>
      <c r="D1524" s="13">
        <f t="shared" si="48"/>
        <v>2.9197896075048302E-3</v>
      </c>
      <c r="E1524" s="14">
        <f>IF(_xlfn.XLOOKUP($A1524,Firm_Info!$A$2:$A$12,Firm_Info!$C$2:$C$12)="Treated",1,IF(_xlfn.XLOOKUP($A1524,Firm_Info!$A$2:$A$12,Firm_Info!$C$2:$C$12)="Control",0,""))</f>
        <v>1</v>
      </c>
      <c r="F1524" s="14">
        <f>IFERROR(_xlfn.XLOOKUP($A1524,Firm_Info!$A$2:$A$11,Firm_Info!$D$2:$D$11),"")</f>
        <v>2</v>
      </c>
      <c r="G1524" s="14">
        <f>IF($F1524="","",IF($B1524&gt;=SUMIFS(Firm_Info!$F$2:$F$11,Firm_Info!$D$2:$D$11,$F1524,Firm_Info!$C$2:$C$11,"Treated"),1,0))</f>
        <v>0</v>
      </c>
      <c r="H1524" s="14">
        <f t="shared" si="49"/>
        <v>0</v>
      </c>
      <c r="I1524" s="14">
        <f>IF($F1524="","",MOD(ROW()-2,624)-INDEX(Parallel_Trends!$F$5:$F$14,MATCH($A1524,Parallel_Trends!$A$5:$A$14,0)))</f>
        <v>-55</v>
      </c>
    </row>
    <row r="1525" spans="1:9" x14ac:dyDescent="0.45">
      <c r="A1525" t="s">
        <v>16</v>
      </c>
      <c r="B1525" s="1">
        <f>Raw_Prices!O278</f>
        <v>45329</v>
      </c>
      <c r="C1525" s="12">
        <f>Raw_Prices!S278</f>
        <v>145.01400000000001</v>
      </c>
      <c r="D1525" s="13">
        <f t="shared" si="48"/>
        <v>9.9944978026034192E-3</v>
      </c>
      <c r="E1525" s="14">
        <f>IF(_xlfn.XLOOKUP($A1525,Firm_Info!$A$2:$A$12,Firm_Info!$C$2:$C$12)="Treated",1,IF(_xlfn.XLOOKUP($A1525,Firm_Info!$A$2:$A$12,Firm_Info!$C$2:$C$12)="Control",0,""))</f>
        <v>1</v>
      </c>
      <c r="F1525" s="14">
        <f>IFERROR(_xlfn.XLOOKUP($A1525,Firm_Info!$A$2:$A$11,Firm_Info!$D$2:$D$11),"")</f>
        <v>2</v>
      </c>
      <c r="G1525" s="14">
        <f>IF($F1525="","",IF($B1525&gt;=SUMIFS(Firm_Info!$F$2:$F$11,Firm_Info!$D$2:$D$11,$F1525,Firm_Info!$C$2:$C$11,"Treated"),1,0))</f>
        <v>0</v>
      </c>
      <c r="H1525" s="14">
        <f t="shared" si="49"/>
        <v>0</v>
      </c>
      <c r="I1525" s="14">
        <f>IF($F1525="","",MOD(ROW()-2,624)-INDEX(Parallel_Trends!$F$5:$F$14,MATCH($A1525,Parallel_Trends!$A$5:$A$14,0)))</f>
        <v>-54</v>
      </c>
    </row>
    <row r="1526" spans="1:9" x14ac:dyDescent="0.45">
      <c r="A1526" t="s">
        <v>16</v>
      </c>
      <c r="B1526" s="1">
        <f>Raw_Prices!O279</f>
        <v>45330</v>
      </c>
      <c r="C1526" s="12">
        <f>Raw_Prices!S279</f>
        <v>145.38300000000001</v>
      </c>
      <c r="D1526" s="13">
        <f t="shared" si="48"/>
        <v>2.5445819024370042E-3</v>
      </c>
      <c r="E1526" s="14">
        <f>IF(_xlfn.XLOOKUP($A1526,Firm_Info!$A$2:$A$12,Firm_Info!$C$2:$C$12)="Treated",1,IF(_xlfn.XLOOKUP($A1526,Firm_Info!$A$2:$A$12,Firm_Info!$C$2:$C$12)="Control",0,""))</f>
        <v>1</v>
      </c>
      <c r="F1526" s="14">
        <f>IFERROR(_xlfn.XLOOKUP($A1526,Firm_Info!$A$2:$A$11,Firm_Info!$D$2:$D$11),"")</f>
        <v>2</v>
      </c>
      <c r="G1526" s="14">
        <f>IF($F1526="","",IF($B1526&gt;=SUMIFS(Firm_Info!$F$2:$F$11,Firm_Info!$D$2:$D$11,$F1526,Firm_Info!$C$2:$C$11,"Treated"),1,0))</f>
        <v>0</v>
      </c>
      <c r="H1526" s="14">
        <f t="shared" si="49"/>
        <v>0</v>
      </c>
      <c r="I1526" s="14">
        <f>IF($F1526="","",MOD(ROW()-2,624)-INDEX(Parallel_Trends!$F$5:$F$14,MATCH($A1526,Parallel_Trends!$A$5:$A$14,0)))</f>
        <v>-53</v>
      </c>
    </row>
    <row r="1527" spans="1:9" x14ac:dyDescent="0.45">
      <c r="A1527" t="s">
        <v>16</v>
      </c>
      <c r="B1527" s="1">
        <f>Raw_Prices!O280</f>
        <v>45331</v>
      </c>
      <c r="C1527" s="12">
        <f>Raw_Prices!S280</f>
        <v>148.46199999999999</v>
      </c>
      <c r="D1527" s="13">
        <f t="shared" si="48"/>
        <v>2.117854219544224E-2</v>
      </c>
      <c r="E1527" s="14">
        <f>IF(_xlfn.XLOOKUP($A1527,Firm_Info!$A$2:$A$12,Firm_Info!$C$2:$C$12)="Treated",1,IF(_xlfn.XLOOKUP($A1527,Firm_Info!$A$2:$A$12,Firm_Info!$C$2:$C$12)="Control",0,""))</f>
        <v>1</v>
      </c>
      <c r="F1527" s="14">
        <f>IFERROR(_xlfn.XLOOKUP($A1527,Firm_Info!$A$2:$A$11,Firm_Info!$D$2:$D$11),"")</f>
        <v>2</v>
      </c>
      <c r="G1527" s="14">
        <f>IF($F1527="","",IF($B1527&gt;=SUMIFS(Firm_Info!$F$2:$F$11,Firm_Info!$D$2:$D$11,$F1527,Firm_Info!$C$2:$C$11,"Treated"),1,0))</f>
        <v>0</v>
      </c>
      <c r="H1527" s="14">
        <f t="shared" si="49"/>
        <v>0</v>
      </c>
      <c r="I1527" s="14">
        <f>IF($F1527="","",MOD(ROW()-2,624)-INDEX(Parallel_Trends!$F$5:$F$14,MATCH($A1527,Parallel_Trends!$A$5:$A$14,0)))</f>
        <v>-52</v>
      </c>
    </row>
    <row r="1528" spans="1:9" x14ac:dyDescent="0.45">
      <c r="A1528" t="s">
        <v>16</v>
      </c>
      <c r="B1528" s="1">
        <f>Raw_Prices!O281</f>
        <v>45334</v>
      </c>
      <c r="C1528" s="12">
        <f>Raw_Prices!S281</f>
        <v>146.99799999999999</v>
      </c>
      <c r="D1528" s="13">
        <f t="shared" si="48"/>
        <v>-9.8611092400748834E-3</v>
      </c>
      <c r="E1528" s="14">
        <f>IF(_xlfn.XLOOKUP($A1528,Firm_Info!$A$2:$A$12,Firm_Info!$C$2:$C$12)="Treated",1,IF(_xlfn.XLOOKUP($A1528,Firm_Info!$A$2:$A$12,Firm_Info!$C$2:$C$12)="Control",0,""))</f>
        <v>1</v>
      </c>
      <c r="F1528" s="14">
        <f>IFERROR(_xlfn.XLOOKUP($A1528,Firm_Info!$A$2:$A$11,Firm_Info!$D$2:$D$11),"")</f>
        <v>2</v>
      </c>
      <c r="G1528" s="14">
        <f>IF($F1528="","",IF($B1528&gt;=SUMIFS(Firm_Info!$F$2:$F$11,Firm_Info!$D$2:$D$11,$F1528,Firm_Info!$C$2:$C$11,"Treated"),1,0))</f>
        <v>0</v>
      </c>
      <c r="H1528" s="14">
        <f t="shared" si="49"/>
        <v>0</v>
      </c>
      <c r="I1528" s="14">
        <f>IF($F1528="","",MOD(ROW()-2,624)-INDEX(Parallel_Trends!$F$5:$F$14,MATCH($A1528,Parallel_Trends!$A$5:$A$14,0)))</f>
        <v>-51</v>
      </c>
    </row>
    <row r="1529" spans="1:9" x14ac:dyDescent="0.45">
      <c r="A1529" t="s">
        <v>16</v>
      </c>
      <c r="B1529" s="1">
        <f>Raw_Prices!O282</f>
        <v>45335</v>
      </c>
      <c r="C1529" s="12">
        <f>Raw_Prices!S282</f>
        <v>144.61600000000001</v>
      </c>
      <c r="D1529" s="13">
        <f t="shared" si="48"/>
        <v>-1.6204302099348089E-2</v>
      </c>
      <c r="E1529" s="14">
        <f>IF(_xlfn.XLOOKUP($A1529,Firm_Info!$A$2:$A$12,Firm_Info!$C$2:$C$12)="Treated",1,IF(_xlfn.XLOOKUP($A1529,Firm_Info!$A$2:$A$12,Firm_Info!$C$2:$C$12)="Control",0,""))</f>
        <v>1</v>
      </c>
      <c r="F1529" s="14">
        <f>IFERROR(_xlfn.XLOOKUP($A1529,Firm_Info!$A$2:$A$11,Firm_Info!$D$2:$D$11),"")</f>
        <v>2</v>
      </c>
      <c r="G1529" s="14">
        <f>IF($F1529="","",IF($B1529&gt;=SUMIFS(Firm_Info!$F$2:$F$11,Firm_Info!$D$2:$D$11,$F1529,Firm_Info!$C$2:$C$11,"Treated"),1,0))</f>
        <v>0</v>
      </c>
      <c r="H1529" s="14">
        <f t="shared" si="49"/>
        <v>0</v>
      </c>
      <c r="I1529" s="14">
        <f>IF($F1529="","",MOD(ROW()-2,624)-INDEX(Parallel_Trends!$F$5:$F$14,MATCH($A1529,Parallel_Trends!$A$5:$A$14,0)))</f>
        <v>-50</v>
      </c>
    </row>
    <row r="1530" spans="1:9" x14ac:dyDescent="0.45">
      <c r="A1530" t="s">
        <v>16</v>
      </c>
      <c r="B1530" s="1">
        <f>Raw_Prices!O283</f>
        <v>45336</v>
      </c>
      <c r="C1530" s="12">
        <f>Raw_Prices!S283</f>
        <v>145.41300000000001</v>
      </c>
      <c r="D1530" s="13">
        <f t="shared" si="48"/>
        <v>5.5111467610775566E-3</v>
      </c>
      <c r="E1530" s="14">
        <f>IF(_xlfn.XLOOKUP($A1530,Firm_Info!$A$2:$A$12,Firm_Info!$C$2:$C$12)="Treated",1,IF(_xlfn.XLOOKUP($A1530,Firm_Info!$A$2:$A$12,Firm_Info!$C$2:$C$12)="Control",0,""))</f>
        <v>1</v>
      </c>
      <c r="F1530" s="14">
        <f>IFERROR(_xlfn.XLOOKUP($A1530,Firm_Info!$A$2:$A$11,Firm_Info!$D$2:$D$11),"")</f>
        <v>2</v>
      </c>
      <c r="G1530" s="14">
        <f>IF($F1530="","",IF($B1530&gt;=SUMIFS(Firm_Info!$F$2:$F$11,Firm_Info!$D$2:$D$11,$F1530,Firm_Info!$C$2:$C$11,"Treated"),1,0))</f>
        <v>0</v>
      </c>
      <c r="H1530" s="14">
        <f t="shared" si="49"/>
        <v>0</v>
      </c>
      <c r="I1530" s="14">
        <f>IF($F1530="","",MOD(ROW()-2,624)-INDEX(Parallel_Trends!$F$5:$F$14,MATCH($A1530,Parallel_Trends!$A$5:$A$14,0)))</f>
        <v>-49</v>
      </c>
    </row>
    <row r="1531" spans="1:9" x14ac:dyDescent="0.45">
      <c r="A1531" t="s">
        <v>16</v>
      </c>
      <c r="B1531" s="1">
        <f>Raw_Prices!O284</f>
        <v>45337</v>
      </c>
      <c r="C1531" s="12">
        <f>Raw_Prices!S284</f>
        <v>142.25399999999999</v>
      </c>
      <c r="D1531" s="13">
        <f t="shared" si="48"/>
        <v>-2.1724330011759774E-2</v>
      </c>
      <c r="E1531" s="14">
        <f>IF(_xlfn.XLOOKUP($A1531,Firm_Info!$A$2:$A$12,Firm_Info!$C$2:$C$12)="Treated",1,IF(_xlfn.XLOOKUP($A1531,Firm_Info!$A$2:$A$12,Firm_Info!$C$2:$C$12)="Control",0,""))</f>
        <v>1</v>
      </c>
      <c r="F1531" s="14">
        <f>IFERROR(_xlfn.XLOOKUP($A1531,Firm_Info!$A$2:$A$11,Firm_Info!$D$2:$D$11),"")</f>
        <v>2</v>
      </c>
      <c r="G1531" s="14">
        <f>IF($F1531="","",IF($B1531&gt;=SUMIFS(Firm_Info!$F$2:$F$11,Firm_Info!$D$2:$D$11,$F1531,Firm_Info!$C$2:$C$11,"Treated"),1,0))</f>
        <v>0</v>
      </c>
      <c r="H1531" s="14">
        <f t="shared" si="49"/>
        <v>0</v>
      </c>
      <c r="I1531" s="14">
        <f>IF($F1531="","",MOD(ROW()-2,624)-INDEX(Parallel_Trends!$F$5:$F$14,MATCH($A1531,Parallel_Trends!$A$5:$A$14,0)))</f>
        <v>-48</v>
      </c>
    </row>
    <row r="1532" spans="1:9" x14ac:dyDescent="0.45">
      <c r="A1532" t="s">
        <v>16</v>
      </c>
      <c r="B1532" s="1">
        <f>Raw_Prices!O285</f>
        <v>45338</v>
      </c>
      <c r="C1532" s="12">
        <f>Raw_Prices!S285</f>
        <v>140.01300000000001</v>
      </c>
      <c r="D1532" s="13">
        <f t="shared" si="48"/>
        <v>-1.5753511324813285E-2</v>
      </c>
      <c r="E1532" s="14">
        <f>IF(_xlfn.XLOOKUP($A1532,Firm_Info!$A$2:$A$12,Firm_Info!$C$2:$C$12)="Treated",1,IF(_xlfn.XLOOKUP($A1532,Firm_Info!$A$2:$A$12,Firm_Info!$C$2:$C$12)="Control",0,""))</f>
        <v>1</v>
      </c>
      <c r="F1532" s="14">
        <f>IFERROR(_xlfn.XLOOKUP($A1532,Firm_Info!$A$2:$A$11,Firm_Info!$D$2:$D$11),"")</f>
        <v>2</v>
      </c>
      <c r="G1532" s="14">
        <f>IF($F1532="","",IF($B1532&gt;=SUMIFS(Firm_Info!$F$2:$F$11,Firm_Info!$D$2:$D$11,$F1532,Firm_Info!$C$2:$C$11,"Treated"),1,0))</f>
        <v>0</v>
      </c>
      <c r="H1532" s="14">
        <f t="shared" si="49"/>
        <v>0</v>
      </c>
      <c r="I1532" s="14">
        <f>IF($F1532="","",MOD(ROW()-2,624)-INDEX(Parallel_Trends!$F$5:$F$14,MATCH($A1532,Parallel_Trends!$A$5:$A$14,0)))</f>
        <v>-47</v>
      </c>
    </row>
    <row r="1533" spans="1:9" x14ac:dyDescent="0.45">
      <c r="A1533" t="s">
        <v>16</v>
      </c>
      <c r="B1533" s="1">
        <f>Raw_Prices!O286</f>
        <v>45342</v>
      </c>
      <c r="C1533" s="12">
        <f>Raw_Prices!S286</f>
        <v>140.61000000000001</v>
      </c>
      <c r="D1533" s="13">
        <f t="shared" si="48"/>
        <v>4.2638897816631438E-3</v>
      </c>
      <c r="E1533" s="14">
        <f>IF(_xlfn.XLOOKUP($A1533,Firm_Info!$A$2:$A$12,Firm_Info!$C$2:$C$12)="Treated",1,IF(_xlfn.XLOOKUP($A1533,Firm_Info!$A$2:$A$12,Firm_Info!$C$2:$C$12)="Control",0,""))</f>
        <v>1</v>
      </c>
      <c r="F1533" s="14">
        <f>IFERROR(_xlfn.XLOOKUP($A1533,Firm_Info!$A$2:$A$11,Firm_Info!$D$2:$D$11),"")</f>
        <v>2</v>
      </c>
      <c r="G1533" s="14">
        <f>IF($F1533="","",IF($B1533&gt;=SUMIFS(Firm_Info!$F$2:$F$11,Firm_Info!$D$2:$D$11,$F1533,Firm_Info!$C$2:$C$11,"Treated"),1,0))</f>
        <v>0</v>
      </c>
      <c r="H1533" s="14">
        <f t="shared" si="49"/>
        <v>0</v>
      </c>
      <c r="I1533" s="14">
        <f>IF($F1533="","",MOD(ROW()-2,624)-INDEX(Parallel_Trends!$F$5:$F$14,MATCH($A1533,Parallel_Trends!$A$5:$A$14,0)))</f>
        <v>-46</v>
      </c>
    </row>
    <row r="1534" spans="1:9" x14ac:dyDescent="0.45">
      <c r="A1534" t="s">
        <v>16</v>
      </c>
      <c r="B1534" s="1">
        <f>Raw_Prices!O287</f>
        <v>45343</v>
      </c>
      <c r="C1534" s="12">
        <f>Raw_Prices!S287</f>
        <v>142.035</v>
      </c>
      <c r="D1534" s="13">
        <f t="shared" si="48"/>
        <v>1.0134414337529263E-2</v>
      </c>
      <c r="E1534" s="14">
        <f>IF(_xlfn.XLOOKUP($A1534,Firm_Info!$A$2:$A$12,Firm_Info!$C$2:$C$12)="Treated",1,IF(_xlfn.XLOOKUP($A1534,Firm_Info!$A$2:$A$12,Firm_Info!$C$2:$C$12)="Control",0,""))</f>
        <v>1</v>
      </c>
      <c r="F1534" s="14">
        <f>IFERROR(_xlfn.XLOOKUP($A1534,Firm_Info!$A$2:$A$11,Firm_Info!$D$2:$D$11),"")</f>
        <v>2</v>
      </c>
      <c r="G1534" s="14">
        <f>IF($F1534="","",IF($B1534&gt;=SUMIFS(Firm_Info!$F$2:$F$11,Firm_Info!$D$2:$D$11,$F1534,Firm_Info!$C$2:$C$11,"Treated"),1,0))</f>
        <v>0</v>
      </c>
      <c r="H1534" s="14">
        <f t="shared" si="49"/>
        <v>0</v>
      </c>
      <c r="I1534" s="14">
        <f>IF($F1534="","",MOD(ROW()-2,624)-INDEX(Parallel_Trends!$F$5:$F$14,MATCH($A1534,Parallel_Trends!$A$5:$A$14,0)))</f>
        <v>-45</v>
      </c>
    </row>
    <row r="1535" spans="1:9" x14ac:dyDescent="0.45">
      <c r="A1535" t="s">
        <v>16</v>
      </c>
      <c r="B1535" s="1">
        <f>Raw_Prices!O288</f>
        <v>45344</v>
      </c>
      <c r="C1535" s="12">
        <f>Raw_Prices!S288</f>
        <v>143.56899999999999</v>
      </c>
      <c r="D1535" s="13">
        <f t="shared" si="48"/>
        <v>1.0800154891399849E-2</v>
      </c>
      <c r="E1535" s="14">
        <f>IF(_xlfn.XLOOKUP($A1535,Firm_Info!$A$2:$A$12,Firm_Info!$C$2:$C$12)="Treated",1,IF(_xlfn.XLOOKUP($A1535,Firm_Info!$A$2:$A$12,Firm_Info!$C$2:$C$12)="Control",0,""))</f>
        <v>1</v>
      </c>
      <c r="F1535" s="14">
        <f>IFERROR(_xlfn.XLOOKUP($A1535,Firm_Info!$A$2:$A$11,Firm_Info!$D$2:$D$11),"")</f>
        <v>2</v>
      </c>
      <c r="G1535" s="14">
        <f>IF($F1535="","",IF($B1535&gt;=SUMIFS(Firm_Info!$F$2:$F$11,Firm_Info!$D$2:$D$11,$F1535,Firm_Info!$C$2:$C$11,"Treated"),1,0))</f>
        <v>0</v>
      </c>
      <c r="H1535" s="14">
        <f t="shared" si="49"/>
        <v>0</v>
      </c>
      <c r="I1535" s="14">
        <f>IF($F1535="","",MOD(ROW()-2,624)-INDEX(Parallel_Trends!$F$5:$F$14,MATCH($A1535,Parallel_Trends!$A$5:$A$14,0)))</f>
        <v>-44</v>
      </c>
    </row>
    <row r="1536" spans="1:9" x14ac:dyDescent="0.45">
      <c r="A1536" t="s">
        <v>16</v>
      </c>
      <c r="B1536" s="1">
        <f>Raw_Prices!O289</f>
        <v>45345</v>
      </c>
      <c r="C1536" s="12">
        <f>Raw_Prices!S289</f>
        <v>143.44</v>
      </c>
      <c r="D1536" s="13">
        <f t="shared" si="48"/>
        <v>-8.9852266157730565E-4</v>
      </c>
      <c r="E1536" s="14">
        <f>IF(_xlfn.XLOOKUP($A1536,Firm_Info!$A$2:$A$12,Firm_Info!$C$2:$C$12)="Treated",1,IF(_xlfn.XLOOKUP($A1536,Firm_Info!$A$2:$A$12,Firm_Info!$C$2:$C$12)="Control",0,""))</f>
        <v>1</v>
      </c>
      <c r="F1536" s="14">
        <f>IFERROR(_xlfn.XLOOKUP($A1536,Firm_Info!$A$2:$A$11,Firm_Info!$D$2:$D$11),"")</f>
        <v>2</v>
      </c>
      <c r="G1536" s="14">
        <f>IF($F1536="","",IF($B1536&gt;=SUMIFS(Firm_Info!$F$2:$F$11,Firm_Info!$D$2:$D$11,$F1536,Firm_Info!$C$2:$C$11,"Treated"),1,0))</f>
        <v>0</v>
      </c>
      <c r="H1536" s="14">
        <f t="shared" si="49"/>
        <v>0</v>
      </c>
      <c r="I1536" s="14">
        <f>IF($F1536="","",MOD(ROW()-2,624)-INDEX(Parallel_Trends!$F$5:$F$14,MATCH($A1536,Parallel_Trends!$A$5:$A$14,0)))</f>
        <v>-43</v>
      </c>
    </row>
    <row r="1537" spans="1:9" x14ac:dyDescent="0.45">
      <c r="A1537" t="s">
        <v>16</v>
      </c>
      <c r="B1537" s="1">
        <f>Raw_Prices!O290</f>
        <v>45348</v>
      </c>
      <c r="C1537" s="12">
        <f>Raw_Prices!S290</f>
        <v>137.07300000000001</v>
      </c>
      <c r="D1537" s="13">
        <f t="shared" si="48"/>
        <v>-4.4387897378694863E-2</v>
      </c>
      <c r="E1537" s="14">
        <f>IF(_xlfn.XLOOKUP($A1537,Firm_Info!$A$2:$A$12,Firm_Info!$C$2:$C$12)="Treated",1,IF(_xlfn.XLOOKUP($A1537,Firm_Info!$A$2:$A$12,Firm_Info!$C$2:$C$12)="Control",0,""))</f>
        <v>1</v>
      </c>
      <c r="F1537" s="14">
        <f>IFERROR(_xlfn.XLOOKUP($A1537,Firm_Info!$A$2:$A$11,Firm_Info!$D$2:$D$11),"")</f>
        <v>2</v>
      </c>
      <c r="G1537" s="14">
        <f>IF($F1537="","",IF($B1537&gt;=SUMIFS(Firm_Info!$F$2:$F$11,Firm_Info!$D$2:$D$11,$F1537,Firm_Info!$C$2:$C$11,"Treated"),1,0))</f>
        <v>0</v>
      </c>
      <c r="H1537" s="14">
        <f t="shared" si="49"/>
        <v>0</v>
      </c>
      <c r="I1537" s="14">
        <f>IF($F1537="","",MOD(ROW()-2,624)-INDEX(Parallel_Trends!$F$5:$F$14,MATCH($A1537,Parallel_Trends!$A$5:$A$14,0)))</f>
        <v>-42</v>
      </c>
    </row>
    <row r="1538" spans="1:9" x14ac:dyDescent="0.45">
      <c r="A1538" t="s">
        <v>16</v>
      </c>
      <c r="B1538" s="1">
        <f>Raw_Prices!O291</f>
        <v>45349</v>
      </c>
      <c r="C1538" s="12">
        <f>Raw_Prices!S291</f>
        <v>138.37799999999999</v>
      </c>
      <c r="D1538" s="13">
        <f t="shared" si="48"/>
        <v>9.5204744916941308E-3</v>
      </c>
      <c r="E1538" s="14">
        <f>IF(_xlfn.XLOOKUP($A1538,Firm_Info!$A$2:$A$12,Firm_Info!$C$2:$C$12)="Treated",1,IF(_xlfn.XLOOKUP($A1538,Firm_Info!$A$2:$A$12,Firm_Info!$C$2:$C$12)="Control",0,""))</f>
        <v>1</v>
      </c>
      <c r="F1538" s="14">
        <f>IFERROR(_xlfn.XLOOKUP($A1538,Firm_Info!$A$2:$A$11,Firm_Info!$D$2:$D$11),"")</f>
        <v>2</v>
      </c>
      <c r="G1538" s="14">
        <f>IF($F1538="","",IF($B1538&gt;=SUMIFS(Firm_Info!$F$2:$F$11,Firm_Info!$D$2:$D$11,$F1538,Firm_Info!$C$2:$C$11,"Treated"),1,0))</f>
        <v>0</v>
      </c>
      <c r="H1538" s="14">
        <f t="shared" si="49"/>
        <v>0</v>
      </c>
      <c r="I1538" s="14">
        <f>IF($F1538="","",MOD(ROW()-2,624)-INDEX(Parallel_Trends!$F$5:$F$14,MATCH($A1538,Parallel_Trends!$A$5:$A$14,0)))</f>
        <v>-41</v>
      </c>
    </row>
    <row r="1539" spans="1:9" x14ac:dyDescent="0.45">
      <c r="A1539" t="s">
        <v>16</v>
      </c>
      <c r="B1539" s="1">
        <f>Raw_Prices!O292</f>
        <v>45350</v>
      </c>
      <c r="C1539" s="12">
        <f>Raw_Prices!S292</f>
        <v>135.887</v>
      </c>
      <c r="D1539" s="13">
        <f t="shared" si="48"/>
        <v>-1.8001416410122872E-2</v>
      </c>
      <c r="E1539" s="14">
        <f>IF(_xlfn.XLOOKUP($A1539,Firm_Info!$A$2:$A$12,Firm_Info!$C$2:$C$12)="Treated",1,IF(_xlfn.XLOOKUP($A1539,Firm_Info!$A$2:$A$12,Firm_Info!$C$2:$C$12)="Control",0,""))</f>
        <v>1</v>
      </c>
      <c r="F1539" s="14">
        <f>IFERROR(_xlfn.XLOOKUP($A1539,Firm_Info!$A$2:$A$11,Firm_Info!$D$2:$D$11),"")</f>
        <v>2</v>
      </c>
      <c r="G1539" s="14">
        <f>IF($F1539="","",IF($B1539&gt;=SUMIFS(Firm_Info!$F$2:$F$11,Firm_Info!$D$2:$D$11,$F1539,Firm_Info!$C$2:$C$11,"Treated"),1,0))</f>
        <v>0</v>
      </c>
      <c r="H1539" s="14">
        <f t="shared" si="49"/>
        <v>0</v>
      </c>
      <c r="I1539" s="14">
        <f>IF($F1539="","",MOD(ROW()-2,624)-INDEX(Parallel_Trends!$F$5:$F$14,MATCH($A1539,Parallel_Trends!$A$5:$A$14,0)))</f>
        <v>-40</v>
      </c>
    </row>
    <row r="1540" spans="1:9" x14ac:dyDescent="0.45">
      <c r="A1540" t="s">
        <v>16</v>
      </c>
      <c r="B1540" s="1">
        <f>Raw_Prices!O293</f>
        <v>45351</v>
      </c>
      <c r="C1540" s="12">
        <f>Raw_Prices!S293</f>
        <v>137.96</v>
      </c>
      <c r="D1540" s="13">
        <f t="shared" si="48"/>
        <v>1.5255322437024876E-2</v>
      </c>
      <c r="E1540" s="14">
        <f>IF(_xlfn.XLOOKUP($A1540,Firm_Info!$A$2:$A$12,Firm_Info!$C$2:$C$12)="Treated",1,IF(_xlfn.XLOOKUP($A1540,Firm_Info!$A$2:$A$12,Firm_Info!$C$2:$C$12)="Control",0,""))</f>
        <v>1</v>
      </c>
      <c r="F1540" s="14">
        <f>IFERROR(_xlfn.XLOOKUP($A1540,Firm_Info!$A$2:$A$11,Firm_Info!$D$2:$D$11),"")</f>
        <v>2</v>
      </c>
      <c r="G1540" s="14">
        <f>IF($F1540="","",IF($B1540&gt;=SUMIFS(Firm_Info!$F$2:$F$11,Firm_Info!$D$2:$D$11,$F1540,Firm_Info!$C$2:$C$11,"Treated"),1,0))</f>
        <v>0</v>
      </c>
      <c r="H1540" s="14">
        <f t="shared" si="49"/>
        <v>0</v>
      </c>
      <c r="I1540" s="14">
        <f>IF($F1540="","",MOD(ROW()-2,624)-INDEX(Parallel_Trends!$F$5:$F$14,MATCH($A1540,Parallel_Trends!$A$5:$A$14,0)))</f>
        <v>-39</v>
      </c>
    </row>
    <row r="1541" spans="1:9" x14ac:dyDescent="0.45">
      <c r="A1541" t="s">
        <v>16</v>
      </c>
      <c r="B1541" s="1">
        <f>Raw_Prices!O294</f>
        <v>45352</v>
      </c>
      <c r="C1541" s="12">
        <f>Raw_Prices!S294</f>
        <v>136.64400000000001</v>
      </c>
      <c r="D1541" s="13">
        <f t="shared" si="48"/>
        <v>-9.5389968106698309E-3</v>
      </c>
      <c r="E1541" s="14">
        <f>IF(_xlfn.XLOOKUP($A1541,Firm_Info!$A$2:$A$12,Firm_Info!$C$2:$C$12)="Treated",1,IF(_xlfn.XLOOKUP($A1541,Firm_Info!$A$2:$A$12,Firm_Info!$C$2:$C$12)="Control",0,""))</f>
        <v>1</v>
      </c>
      <c r="F1541" s="14">
        <f>IFERROR(_xlfn.XLOOKUP($A1541,Firm_Info!$A$2:$A$11,Firm_Info!$D$2:$D$11),"")</f>
        <v>2</v>
      </c>
      <c r="G1541" s="14">
        <f>IF($F1541="","",IF($B1541&gt;=SUMIFS(Firm_Info!$F$2:$F$11,Firm_Info!$D$2:$D$11,$F1541,Firm_Info!$C$2:$C$11,"Treated"),1,0))</f>
        <v>0</v>
      </c>
      <c r="H1541" s="14">
        <f t="shared" si="49"/>
        <v>0</v>
      </c>
      <c r="I1541" s="14">
        <f>IF($F1541="","",MOD(ROW()-2,624)-INDEX(Parallel_Trends!$F$5:$F$14,MATCH($A1541,Parallel_Trends!$A$5:$A$14,0)))</f>
        <v>-38</v>
      </c>
    </row>
    <row r="1542" spans="1:9" x14ac:dyDescent="0.45">
      <c r="A1542" t="s">
        <v>16</v>
      </c>
      <c r="B1542" s="1">
        <f>Raw_Prices!O295</f>
        <v>45355</v>
      </c>
      <c r="C1542" s="12">
        <f>Raw_Prices!S295</f>
        <v>132.86799999999999</v>
      </c>
      <c r="D1542" s="13">
        <f t="shared" si="48"/>
        <v>-2.763385146804842E-2</v>
      </c>
      <c r="E1542" s="14">
        <f>IF(_xlfn.XLOOKUP($A1542,Firm_Info!$A$2:$A$12,Firm_Info!$C$2:$C$12)="Treated",1,IF(_xlfn.XLOOKUP($A1542,Firm_Info!$A$2:$A$12,Firm_Info!$C$2:$C$12)="Control",0,""))</f>
        <v>1</v>
      </c>
      <c r="F1542" s="14">
        <f>IFERROR(_xlfn.XLOOKUP($A1542,Firm_Info!$A$2:$A$11,Firm_Info!$D$2:$D$11),"")</f>
        <v>2</v>
      </c>
      <c r="G1542" s="14">
        <f>IF($F1542="","",IF($B1542&gt;=SUMIFS(Firm_Info!$F$2:$F$11,Firm_Info!$D$2:$D$11,$F1542,Firm_Info!$C$2:$C$11,"Treated"),1,0))</f>
        <v>0</v>
      </c>
      <c r="H1542" s="14">
        <f t="shared" si="49"/>
        <v>0</v>
      </c>
      <c r="I1542" s="14">
        <f>IF($F1542="","",MOD(ROW()-2,624)-INDEX(Parallel_Trends!$F$5:$F$14,MATCH($A1542,Parallel_Trends!$A$5:$A$14,0)))</f>
        <v>-37</v>
      </c>
    </row>
    <row r="1543" spans="1:9" x14ac:dyDescent="0.45">
      <c r="A1543" t="s">
        <v>16</v>
      </c>
      <c r="B1543" s="1">
        <f>Raw_Prices!O296</f>
        <v>45356</v>
      </c>
      <c r="C1543" s="12">
        <f>Raw_Prices!S296</f>
        <v>132.191</v>
      </c>
      <c r="D1543" s="13">
        <f t="shared" si="48"/>
        <v>-5.0952825360507381E-3</v>
      </c>
      <c r="E1543" s="14">
        <f>IF(_xlfn.XLOOKUP($A1543,Firm_Info!$A$2:$A$12,Firm_Info!$C$2:$C$12)="Treated",1,IF(_xlfn.XLOOKUP($A1543,Firm_Info!$A$2:$A$12,Firm_Info!$C$2:$C$12)="Control",0,""))</f>
        <v>1</v>
      </c>
      <c r="F1543" s="14">
        <f>IFERROR(_xlfn.XLOOKUP($A1543,Firm_Info!$A$2:$A$11,Firm_Info!$D$2:$D$11),"")</f>
        <v>2</v>
      </c>
      <c r="G1543" s="14">
        <f>IF($F1543="","",IF($B1543&gt;=SUMIFS(Firm_Info!$F$2:$F$11,Firm_Info!$D$2:$D$11,$F1543,Firm_Info!$C$2:$C$11,"Treated"),1,0))</f>
        <v>0</v>
      </c>
      <c r="H1543" s="14">
        <f t="shared" si="49"/>
        <v>0</v>
      </c>
      <c r="I1543" s="14">
        <f>IF($F1543="","",MOD(ROW()-2,624)-INDEX(Parallel_Trends!$F$5:$F$14,MATCH($A1543,Parallel_Trends!$A$5:$A$14,0)))</f>
        <v>-36</v>
      </c>
    </row>
    <row r="1544" spans="1:9" x14ac:dyDescent="0.45">
      <c r="A1544" t="s">
        <v>16</v>
      </c>
      <c r="B1544" s="1">
        <f>Raw_Prices!O297</f>
        <v>45357</v>
      </c>
      <c r="C1544" s="12">
        <f>Raw_Prices!S297</f>
        <v>130.92500000000001</v>
      </c>
      <c r="D1544" s="13">
        <f t="shared" si="48"/>
        <v>-9.5770513877646568E-3</v>
      </c>
      <c r="E1544" s="14">
        <f>IF(_xlfn.XLOOKUP($A1544,Firm_Info!$A$2:$A$12,Firm_Info!$C$2:$C$12)="Treated",1,IF(_xlfn.XLOOKUP($A1544,Firm_Info!$A$2:$A$12,Firm_Info!$C$2:$C$12)="Control",0,""))</f>
        <v>1</v>
      </c>
      <c r="F1544" s="14">
        <f>IFERROR(_xlfn.XLOOKUP($A1544,Firm_Info!$A$2:$A$11,Firm_Info!$D$2:$D$11),"")</f>
        <v>2</v>
      </c>
      <c r="G1544" s="14">
        <f>IF($F1544="","",IF($B1544&gt;=SUMIFS(Firm_Info!$F$2:$F$11,Firm_Info!$D$2:$D$11,$F1544,Firm_Info!$C$2:$C$11,"Treated"),1,0))</f>
        <v>0</v>
      </c>
      <c r="H1544" s="14">
        <f t="shared" si="49"/>
        <v>0</v>
      </c>
      <c r="I1544" s="14">
        <f>IF($F1544="","",MOD(ROW()-2,624)-INDEX(Parallel_Trends!$F$5:$F$14,MATCH($A1544,Parallel_Trends!$A$5:$A$14,0)))</f>
        <v>-35</v>
      </c>
    </row>
    <row r="1545" spans="1:9" x14ac:dyDescent="0.45">
      <c r="A1545" t="s">
        <v>16</v>
      </c>
      <c r="B1545" s="1">
        <f>Raw_Prices!O298</f>
        <v>45358</v>
      </c>
      <c r="C1545" s="12">
        <f>Raw_Prices!S298</f>
        <v>133.89500000000001</v>
      </c>
      <c r="D1545" s="13">
        <f t="shared" si="48"/>
        <v>2.2684743173572608E-2</v>
      </c>
      <c r="E1545" s="14">
        <f>IF(_xlfn.XLOOKUP($A1545,Firm_Info!$A$2:$A$12,Firm_Info!$C$2:$C$12)="Treated",1,IF(_xlfn.XLOOKUP($A1545,Firm_Info!$A$2:$A$12,Firm_Info!$C$2:$C$12)="Control",0,""))</f>
        <v>1</v>
      </c>
      <c r="F1545" s="14">
        <f>IFERROR(_xlfn.XLOOKUP($A1545,Firm_Info!$A$2:$A$11,Firm_Info!$D$2:$D$11),"")</f>
        <v>2</v>
      </c>
      <c r="G1545" s="14">
        <f>IF($F1545="","",IF($B1545&gt;=SUMIFS(Firm_Info!$F$2:$F$11,Firm_Info!$D$2:$D$11,$F1545,Firm_Info!$C$2:$C$11,"Treated"),1,0))</f>
        <v>0</v>
      </c>
      <c r="H1545" s="14">
        <f t="shared" si="49"/>
        <v>0</v>
      </c>
      <c r="I1545" s="14">
        <f>IF($F1545="","",MOD(ROW()-2,624)-INDEX(Parallel_Trends!$F$5:$F$14,MATCH($A1545,Parallel_Trends!$A$5:$A$14,0)))</f>
        <v>-34</v>
      </c>
    </row>
    <row r="1546" spans="1:9" x14ac:dyDescent="0.45">
      <c r="A1546" t="s">
        <v>16</v>
      </c>
      <c r="B1546" s="1">
        <f>Raw_Prices!O299</f>
        <v>45359</v>
      </c>
      <c r="C1546" s="12">
        <f>Raw_Prices!S299</f>
        <v>134.92099999999999</v>
      </c>
      <c r="D1546" s="13">
        <f t="shared" si="48"/>
        <v>7.6627207886774684E-3</v>
      </c>
      <c r="E1546" s="14">
        <f>IF(_xlfn.XLOOKUP($A1546,Firm_Info!$A$2:$A$12,Firm_Info!$C$2:$C$12)="Treated",1,IF(_xlfn.XLOOKUP($A1546,Firm_Info!$A$2:$A$12,Firm_Info!$C$2:$C$12)="Control",0,""))</f>
        <v>1</v>
      </c>
      <c r="F1546" s="14">
        <f>IFERROR(_xlfn.XLOOKUP($A1546,Firm_Info!$A$2:$A$11,Firm_Info!$D$2:$D$11),"")</f>
        <v>2</v>
      </c>
      <c r="G1546" s="14">
        <f>IF($F1546="","",IF($B1546&gt;=SUMIFS(Firm_Info!$F$2:$F$11,Firm_Info!$D$2:$D$11,$F1546,Firm_Info!$C$2:$C$11,"Treated"),1,0))</f>
        <v>0</v>
      </c>
      <c r="H1546" s="14">
        <f t="shared" si="49"/>
        <v>0</v>
      </c>
      <c r="I1546" s="14">
        <f>IF($F1546="","",MOD(ROW()-2,624)-INDEX(Parallel_Trends!$F$5:$F$14,MATCH($A1546,Parallel_Trends!$A$5:$A$14,0)))</f>
        <v>-33</v>
      </c>
    </row>
    <row r="1547" spans="1:9" x14ac:dyDescent="0.45">
      <c r="A1547" t="s">
        <v>16</v>
      </c>
      <c r="B1547" s="1">
        <f>Raw_Prices!O300</f>
        <v>45362</v>
      </c>
      <c r="C1547" s="12">
        <f>Raw_Prices!S300</f>
        <v>137.173</v>
      </c>
      <c r="D1547" s="13">
        <f t="shared" si="48"/>
        <v>1.6691248953091042E-2</v>
      </c>
      <c r="E1547" s="14">
        <f>IF(_xlfn.XLOOKUP($A1547,Firm_Info!$A$2:$A$12,Firm_Info!$C$2:$C$12)="Treated",1,IF(_xlfn.XLOOKUP($A1547,Firm_Info!$A$2:$A$12,Firm_Info!$C$2:$C$12)="Control",0,""))</f>
        <v>1</v>
      </c>
      <c r="F1547" s="14">
        <f>IFERROR(_xlfn.XLOOKUP($A1547,Firm_Info!$A$2:$A$11,Firm_Info!$D$2:$D$11),"")</f>
        <v>2</v>
      </c>
      <c r="G1547" s="14">
        <f>IF($F1547="","",IF($B1547&gt;=SUMIFS(Firm_Info!$F$2:$F$11,Firm_Info!$D$2:$D$11,$F1547,Firm_Info!$C$2:$C$11,"Treated"),1,0))</f>
        <v>0</v>
      </c>
      <c r="H1547" s="14">
        <f t="shared" si="49"/>
        <v>0</v>
      </c>
      <c r="I1547" s="14">
        <f>IF($F1547="","",MOD(ROW()-2,624)-INDEX(Parallel_Trends!$F$5:$F$14,MATCH($A1547,Parallel_Trends!$A$5:$A$14,0)))</f>
        <v>-32</v>
      </c>
    </row>
    <row r="1548" spans="1:9" x14ac:dyDescent="0.45">
      <c r="A1548" t="s">
        <v>16</v>
      </c>
      <c r="B1548" s="1">
        <f>Raw_Prices!O301</f>
        <v>45363</v>
      </c>
      <c r="C1548" s="12">
        <f>Raw_Prices!S301</f>
        <v>138</v>
      </c>
      <c r="D1548" s="13">
        <f t="shared" si="48"/>
        <v>6.0288832350390287E-3</v>
      </c>
      <c r="E1548" s="14">
        <f>IF(_xlfn.XLOOKUP($A1548,Firm_Info!$A$2:$A$12,Firm_Info!$C$2:$C$12)="Treated",1,IF(_xlfn.XLOOKUP($A1548,Firm_Info!$A$2:$A$12,Firm_Info!$C$2:$C$12)="Control",0,""))</f>
        <v>1</v>
      </c>
      <c r="F1548" s="14">
        <f>IFERROR(_xlfn.XLOOKUP($A1548,Firm_Info!$A$2:$A$11,Firm_Info!$D$2:$D$11),"")</f>
        <v>2</v>
      </c>
      <c r="G1548" s="14">
        <f>IF($F1548="","",IF($B1548&gt;=SUMIFS(Firm_Info!$F$2:$F$11,Firm_Info!$D$2:$D$11,$F1548,Firm_Info!$C$2:$C$11,"Treated"),1,0))</f>
        <v>0</v>
      </c>
      <c r="H1548" s="14">
        <f t="shared" si="49"/>
        <v>0</v>
      </c>
      <c r="I1548" s="14">
        <f>IF($F1548="","",MOD(ROW()-2,624)-INDEX(Parallel_Trends!$F$5:$F$14,MATCH($A1548,Parallel_Trends!$A$5:$A$14,0)))</f>
        <v>-31</v>
      </c>
    </row>
    <row r="1549" spans="1:9" x14ac:dyDescent="0.45">
      <c r="A1549" t="s">
        <v>16</v>
      </c>
      <c r="B1549" s="1">
        <f>Raw_Prices!O302</f>
        <v>45364</v>
      </c>
      <c r="C1549" s="12">
        <f>Raw_Prices!S302</f>
        <v>139.285</v>
      </c>
      <c r="D1549" s="13">
        <f t="shared" si="48"/>
        <v>9.3115942028985099E-3</v>
      </c>
      <c r="E1549" s="14">
        <f>IF(_xlfn.XLOOKUP($A1549,Firm_Info!$A$2:$A$12,Firm_Info!$C$2:$C$12)="Treated",1,IF(_xlfn.XLOOKUP($A1549,Firm_Info!$A$2:$A$12,Firm_Info!$C$2:$C$12)="Control",0,""))</f>
        <v>1</v>
      </c>
      <c r="F1549" s="14">
        <f>IFERROR(_xlfn.XLOOKUP($A1549,Firm_Info!$A$2:$A$11,Firm_Info!$D$2:$D$11),"")</f>
        <v>2</v>
      </c>
      <c r="G1549" s="14">
        <f>IF($F1549="","",IF($B1549&gt;=SUMIFS(Firm_Info!$F$2:$F$11,Firm_Info!$D$2:$D$11,$F1549,Firm_Info!$C$2:$C$11,"Treated"),1,0))</f>
        <v>0</v>
      </c>
      <c r="H1549" s="14">
        <f t="shared" si="49"/>
        <v>0</v>
      </c>
      <c r="I1549" s="14">
        <f>IF($F1549="","",MOD(ROW()-2,624)-INDEX(Parallel_Trends!$F$5:$F$14,MATCH($A1549,Parallel_Trends!$A$5:$A$14,0)))</f>
        <v>-30</v>
      </c>
    </row>
    <row r="1550" spans="1:9" x14ac:dyDescent="0.45">
      <c r="A1550" t="s">
        <v>16</v>
      </c>
      <c r="B1550" s="1">
        <f>Raw_Prices!O303</f>
        <v>45365</v>
      </c>
      <c r="C1550" s="12">
        <f>Raw_Prices!S303</f>
        <v>142.584</v>
      </c>
      <c r="D1550" s="13">
        <f t="shared" si="48"/>
        <v>2.3685249667947161E-2</v>
      </c>
      <c r="E1550" s="14">
        <f>IF(_xlfn.XLOOKUP($A1550,Firm_Info!$A$2:$A$12,Firm_Info!$C$2:$C$12)="Treated",1,IF(_xlfn.XLOOKUP($A1550,Firm_Info!$A$2:$A$12,Firm_Info!$C$2:$C$12)="Control",0,""))</f>
        <v>1</v>
      </c>
      <c r="F1550" s="14">
        <f>IFERROR(_xlfn.XLOOKUP($A1550,Firm_Info!$A$2:$A$11,Firm_Info!$D$2:$D$11),"")</f>
        <v>2</v>
      </c>
      <c r="G1550" s="14">
        <f>IF($F1550="","",IF($B1550&gt;=SUMIFS(Firm_Info!$F$2:$F$11,Firm_Info!$D$2:$D$11,$F1550,Firm_Info!$C$2:$C$11,"Treated"),1,0))</f>
        <v>0</v>
      </c>
      <c r="H1550" s="14">
        <f t="shared" si="49"/>
        <v>0</v>
      </c>
      <c r="I1550" s="14">
        <f>IF($F1550="","",MOD(ROW()-2,624)-INDEX(Parallel_Trends!$F$5:$F$14,MATCH($A1550,Parallel_Trends!$A$5:$A$14,0)))</f>
        <v>-29</v>
      </c>
    </row>
    <row r="1551" spans="1:9" x14ac:dyDescent="0.45">
      <c r="A1551" t="s">
        <v>16</v>
      </c>
      <c r="B1551" s="1">
        <f>Raw_Prices!O304</f>
        <v>45366</v>
      </c>
      <c r="C1551" s="12">
        <f>Raw_Prices!S304</f>
        <v>140.66999999999999</v>
      </c>
      <c r="D1551" s="13">
        <f t="shared" si="48"/>
        <v>-1.3423666049486749E-2</v>
      </c>
      <c r="E1551" s="14">
        <f>IF(_xlfn.XLOOKUP($A1551,Firm_Info!$A$2:$A$12,Firm_Info!$C$2:$C$12)="Treated",1,IF(_xlfn.XLOOKUP($A1551,Firm_Info!$A$2:$A$12,Firm_Info!$C$2:$C$12)="Control",0,""))</f>
        <v>1</v>
      </c>
      <c r="F1551" s="14">
        <f>IFERROR(_xlfn.XLOOKUP($A1551,Firm_Info!$A$2:$A$11,Firm_Info!$D$2:$D$11),"")</f>
        <v>2</v>
      </c>
      <c r="G1551" s="14">
        <f>IF($F1551="","",IF($B1551&gt;=SUMIFS(Firm_Info!$F$2:$F$11,Firm_Info!$D$2:$D$11,$F1551,Firm_Info!$C$2:$C$11,"Treated"),1,0))</f>
        <v>0</v>
      </c>
      <c r="H1551" s="14">
        <f t="shared" si="49"/>
        <v>0</v>
      </c>
      <c r="I1551" s="14">
        <f>IF($F1551="","",MOD(ROW()-2,624)-INDEX(Parallel_Trends!$F$5:$F$14,MATCH($A1551,Parallel_Trends!$A$5:$A$14,0)))</f>
        <v>-28</v>
      </c>
    </row>
    <row r="1552" spans="1:9" x14ac:dyDescent="0.45">
      <c r="A1552" t="s">
        <v>16</v>
      </c>
      <c r="B1552" s="1">
        <f>Raw_Prices!O305</f>
        <v>45369</v>
      </c>
      <c r="C1552" s="12">
        <f>Raw_Prices!S305</f>
        <v>147.14699999999999</v>
      </c>
      <c r="D1552" s="13">
        <f t="shared" si="48"/>
        <v>4.604393260823203E-2</v>
      </c>
      <c r="E1552" s="14">
        <f>IF(_xlfn.XLOOKUP($A1552,Firm_Info!$A$2:$A$12,Firm_Info!$C$2:$C$12)="Treated",1,IF(_xlfn.XLOOKUP($A1552,Firm_Info!$A$2:$A$12,Firm_Info!$C$2:$C$12)="Control",0,""))</f>
        <v>1</v>
      </c>
      <c r="F1552" s="14">
        <f>IFERROR(_xlfn.XLOOKUP($A1552,Firm_Info!$A$2:$A$11,Firm_Info!$D$2:$D$11),"")</f>
        <v>2</v>
      </c>
      <c r="G1552" s="14">
        <f>IF($F1552="","",IF($B1552&gt;=SUMIFS(Firm_Info!$F$2:$F$11,Firm_Info!$D$2:$D$11,$F1552,Firm_Info!$C$2:$C$11,"Treated"),1,0))</f>
        <v>0</v>
      </c>
      <c r="H1552" s="14">
        <f t="shared" si="49"/>
        <v>0</v>
      </c>
      <c r="I1552" s="14">
        <f>IF($F1552="","",MOD(ROW()-2,624)-INDEX(Parallel_Trends!$F$5:$F$14,MATCH($A1552,Parallel_Trends!$A$5:$A$14,0)))</f>
        <v>-27</v>
      </c>
    </row>
    <row r="1553" spans="1:9" x14ac:dyDescent="0.45">
      <c r="A1553" t="s">
        <v>16</v>
      </c>
      <c r="B1553" s="1">
        <f>Raw_Prices!O306</f>
        <v>45370</v>
      </c>
      <c r="C1553" s="12">
        <f>Raw_Prices!S306</f>
        <v>146.49799999999999</v>
      </c>
      <c r="D1553" s="13">
        <f t="shared" si="48"/>
        <v>-4.4105554309635808E-3</v>
      </c>
      <c r="E1553" s="14">
        <f>IF(_xlfn.XLOOKUP($A1553,Firm_Info!$A$2:$A$12,Firm_Info!$C$2:$C$12)="Treated",1,IF(_xlfn.XLOOKUP($A1553,Firm_Info!$A$2:$A$12,Firm_Info!$C$2:$C$12)="Control",0,""))</f>
        <v>1</v>
      </c>
      <c r="F1553" s="14">
        <f>IFERROR(_xlfn.XLOOKUP($A1553,Firm_Info!$A$2:$A$11,Firm_Info!$D$2:$D$11),"")</f>
        <v>2</v>
      </c>
      <c r="G1553" s="14">
        <f>IF($F1553="","",IF($B1553&gt;=SUMIFS(Firm_Info!$F$2:$F$11,Firm_Info!$D$2:$D$11,$F1553,Firm_Info!$C$2:$C$11,"Treated"),1,0))</f>
        <v>0</v>
      </c>
      <c r="H1553" s="14">
        <f t="shared" si="49"/>
        <v>0</v>
      </c>
      <c r="I1553" s="14">
        <f>IF($F1553="","",MOD(ROW()-2,624)-INDEX(Parallel_Trends!$F$5:$F$14,MATCH($A1553,Parallel_Trends!$A$5:$A$14,0)))</f>
        <v>-26</v>
      </c>
    </row>
    <row r="1554" spans="1:9" x14ac:dyDescent="0.45">
      <c r="A1554" t="s">
        <v>16</v>
      </c>
      <c r="B1554" s="1">
        <f>Raw_Prices!O307</f>
        <v>45371</v>
      </c>
      <c r="C1554" s="12">
        <f>Raw_Prices!S307</f>
        <v>148.202</v>
      </c>
      <c r="D1554" s="13">
        <f t="shared" si="48"/>
        <v>1.1631558110008378E-2</v>
      </c>
      <c r="E1554" s="14">
        <f>IF(_xlfn.XLOOKUP($A1554,Firm_Info!$A$2:$A$12,Firm_Info!$C$2:$C$12)="Treated",1,IF(_xlfn.XLOOKUP($A1554,Firm_Info!$A$2:$A$12,Firm_Info!$C$2:$C$12)="Control",0,""))</f>
        <v>1</v>
      </c>
      <c r="F1554" s="14">
        <f>IFERROR(_xlfn.XLOOKUP($A1554,Firm_Info!$A$2:$A$11,Firm_Info!$D$2:$D$11),"")</f>
        <v>2</v>
      </c>
      <c r="G1554" s="14">
        <f>IF($F1554="","",IF($B1554&gt;=SUMIFS(Firm_Info!$F$2:$F$11,Firm_Info!$D$2:$D$11,$F1554,Firm_Info!$C$2:$C$11,"Treated"),1,0))</f>
        <v>0</v>
      </c>
      <c r="H1554" s="14">
        <f t="shared" si="49"/>
        <v>0</v>
      </c>
      <c r="I1554" s="14">
        <f>IF($F1554="","",MOD(ROW()-2,624)-INDEX(Parallel_Trends!$F$5:$F$14,MATCH($A1554,Parallel_Trends!$A$5:$A$14,0)))</f>
        <v>-25</v>
      </c>
    </row>
    <row r="1555" spans="1:9" x14ac:dyDescent="0.45">
      <c r="A1555" t="s">
        <v>16</v>
      </c>
      <c r="B1555" s="1">
        <f>Raw_Prices!O308</f>
        <v>45372</v>
      </c>
      <c r="C1555" s="12">
        <f>Raw_Prices!S308</f>
        <v>147.06700000000001</v>
      </c>
      <c r="D1555" s="13">
        <f t="shared" si="48"/>
        <v>-7.6584661475552762E-3</v>
      </c>
      <c r="E1555" s="14">
        <f>IF(_xlfn.XLOOKUP($A1555,Firm_Info!$A$2:$A$12,Firm_Info!$C$2:$C$12)="Treated",1,IF(_xlfn.XLOOKUP($A1555,Firm_Info!$A$2:$A$12,Firm_Info!$C$2:$C$12)="Control",0,""))</f>
        <v>1</v>
      </c>
      <c r="F1555" s="14">
        <f>IFERROR(_xlfn.XLOOKUP($A1555,Firm_Info!$A$2:$A$11,Firm_Info!$D$2:$D$11),"")</f>
        <v>2</v>
      </c>
      <c r="G1555" s="14">
        <f>IF($F1555="","",IF($B1555&gt;=SUMIFS(Firm_Info!$F$2:$F$11,Firm_Info!$D$2:$D$11,$F1555,Firm_Info!$C$2:$C$11,"Treated"),1,0))</f>
        <v>0</v>
      </c>
      <c r="H1555" s="14">
        <f t="shared" si="49"/>
        <v>0</v>
      </c>
      <c r="I1555" s="14">
        <f>IF($F1555="","",MOD(ROW()-2,624)-INDEX(Parallel_Trends!$F$5:$F$14,MATCH($A1555,Parallel_Trends!$A$5:$A$14,0)))</f>
        <v>-24</v>
      </c>
    </row>
    <row r="1556" spans="1:9" x14ac:dyDescent="0.45">
      <c r="A1556" t="s">
        <v>16</v>
      </c>
      <c r="B1556" s="1">
        <f>Raw_Prices!O309</f>
        <v>45373</v>
      </c>
      <c r="C1556" s="12">
        <f>Raw_Prices!S309</f>
        <v>150.22499999999999</v>
      </c>
      <c r="D1556" s="13">
        <f t="shared" si="48"/>
        <v>2.1473206089741348E-2</v>
      </c>
      <c r="E1556" s="14">
        <f>IF(_xlfn.XLOOKUP($A1556,Firm_Info!$A$2:$A$12,Firm_Info!$C$2:$C$12)="Treated",1,IF(_xlfn.XLOOKUP($A1556,Firm_Info!$A$2:$A$12,Firm_Info!$C$2:$C$12)="Control",0,""))</f>
        <v>1</v>
      </c>
      <c r="F1556" s="14">
        <f>IFERROR(_xlfn.XLOOKUP($A1556,Firm_Info!$A$2:$A$11,Firm_Info!$D$2:$D$11),"")</f>
        <v>2</v>
      </c>
      <c r="G1556" s="14">
        <f>IF($F1556="","",IF($B1556&gt;=SUMIFS(Firm_Info!$F$2:$F$11,Firm_Info!$D$2:$D$11,$F1556,Firm_Info!$C$2:$C$11,"Treated"),1,0))</f>
        <v>0</v>
      </c>
      <c r="H1556" s="14">
        <f t="shared" si="49"/>
        <v>0</v>
      </c>
      <c r="I1556" s="14">
        <f>IF($F1556="","",MOD(ROW()-2,624)-INDEX(Parallel_Trends!$F$5:$F$14,MATCH($A1556,Parallel_Trends!$A$5:$A$14,0)))</f>
        <v>-23</v>
      </c>
    </row>
    <row r="1557" spans="1:9" x14ac:dyDescent="0.45">
      <c r="A1557" t="s">
        <v>16</v>
      </c>
      <c r="B1557" s="1">
        <f>Raw_Prices!O310</f>
        <v>45376</v>
      </c>
      <c r="C1557" s="12">
        <f>Raw_Prices!S310</f>
        <v>149.52799999999999</v>
      </c>
      <c r="D1557" s="13">
        <f t="shared" si="48"/>
        <v>-4.6397071060076955E-3</v>
      </c>
      <c r="E1557" s="14">
        <f>IF(_xlfn.XLOOKUP($A1557,Firm_Info!$A$2:$A$12,Firm_Info!$C$2:$C$12)="Treated",1,IF(_xlfn.XLOOKUP($A1557,Firm_Info!$A$2:$A$12,Firm_Info!$C$2:$C$12)="Control",0,""))</f>
        <v>1</v>
      </c>
      <c r="F1557" s="14">
        <f>IFERROR(_xlfn.XLOOKUP($A1557,Firm_Info!$A$2:$A$11,Firm_Info!$D$2:$D$11),"")</f>
        <v>2</v>
      </c>
      <c r="G1557" s="14">
        <f>IF($F1557="","",IF($B1557&gt;=SUMIFS(Firm_Info!$F$2:$F$11,Firm_Info!$D$2:$D$11,$F1557,Firm_Info!$C$2:$C$11,"Treated"),1,0))</f>
        <v>0</v>
      </c>
      <c r="H1557" s="14">
        <f t="shared" si="49"/>
        <v>0</v>
      </c>
      <c r="I1557" s="14">
        <f>IF($F1557="","",MOD(ROW()-2,624)-INDEX(Parallel_Trends!$F$5:$F$14,MATCH($A1557,Parallel_Trends!$A$5:$A$14,0)))</f>
        <v>-22</v>
      </c>
    </row>
    <row r="1558" spans="1:9" x14ac:dyDescent="0.45">
      <c r="A1558" t="s">
        <v>16</v>
      </c>
      <c r="B1558" s="1">
        <f>Raw_Prices!O311</f>
        <v>45377</v>
      </c>
      <c r="C1558" s="12">
        <f>Raw_Prices!S311</f>
        <v>150.126</v>
      </c>
      <c r="D1558" s="13">
        <f t="shared" si="48"/>
        <v>3.9992509764057438E-3</v>
      </c>
      <c r="E1558" s="14">
        <f>IF(_xlfn.XLOOKUP($A1558,Firm_Info!$A$2:$A$12,Firm_Info!$C$2:$C$12)="Treated",1,IF(_xlfn.XLOOKUP($A1558,Firm_Info!$A$2:$A$12,Firm_Info!$C$2:$C$12)="Control",0,""))</f>
        <v>1</v>
      </c>
      <c r="F1558" s="14">
        <f>IFERROR(_xlfn.XLOOKUP($A1558,Firm_Info!$A$2:$A$11,Firm_Info!$D$2:$D$11),"")</f>
        <v>2</v>
      </c>
      <c r="G1558" s="14">
        <f>IF($F1558="","",IF($B1558&gt;=SUMIFS(Firm_Info!$F$2:$F$11,Firm_Info!$D$2:$D$11,$F1558,Firm_Info!$C$2:$C$11,"Treated"),1,0))</f>
        <v>0</v>
      </c>
      <c r="H1558" s="14">
        <f t="shared" si="49"/>
        <v>0</v>
      </c>
      <c r="I1558" s="14">
        <f>IF($F1558="","",MOD(ROW()-2,624)-INDEX(Parallel_Trends!$F$5:$F$14,MATCH($A1558,Parallel_Trends!$A$5:$A$14,0)))</f>
        <v>-21</v>
      </c>
    </row>
    <row r="1559" spans="1:9" x14ac:dyDescent="0.45">
      <c r="A1559" t="s">
        <v>16</v>
      </c>
      <c r="B1559" s="1">
        <f>Raw_Prices!O312</f>
        <v>45378</v>
      </c>
      <c r="C1559" s="12">
        <f>Raw_Prices!S312</f>
        <v>150.32499999999999</v>
      </c>
      <c r="D1559" s="13">
        <f t="shared" si="48"/>
        <v>1.3255532019769145E-3</v>
      </c>
      <c r="E1559" s="14">
        <f>IF(_xlfn.XLOOKUP($A1559,Firm_Info!$A$2:$A$12,Firm_Info!$C$2:$C$12)="Treated",1,IF(_xlfn.XLOOKUP($A1559,Firm_Info!$A$2:$A$12,Firm_Info!$C$2:$C$12)="Control",0,""))</f>
        <v>1</v>
      </c>
      <c r="F1559" s="14">
        <f>IFERROR(_xlfn.XLOOKUP($A1559,Firm_Info!$A$2:$A$11,Firm_Info!$D$2:$D$11),"")</f>
        <v>2</v>
      </c>
      <c r="G1559" s="14">
        <f>IF($F1559="","",IF($B1559&gt;=SUMIFS(Firm_Info!$F$2:$F$11,Firm_Info!$D$2:$D$11,$F1559,Firm_Info!$C$2:$C$11,"Treated"),1,0))</f>
        <v>0</v>
      </c>
      <c r="H1559" s="14">
        <f t="shared" si="49"/>
        <v>0</v>
      </c>
      <c r="I1559" s="14">
        <f>IF($F1559="","",MOD(ROW()-2,624)-INDEX(Parallel_Trends!$F$5:$F$14,MATCH($A1559,Parallel_Trends!$A$5:$A$14,0)))</f>
        <v>-20</v>
      </c>
    </row>
    <row r="1560" spans="1:9" x14ac:dyDescent="0.45">
      <c r="A1560" t="s">
        <v>16</v>
      </c>
      <c r="B1560" s="1">
        <f>Raw_Prices!O313</f>
        <v>45379</v>
      </c>
      <c r="C1560" s="12">
        <f>Raw_Prices!S313</f>
        <v>150.38499999999999</v>
      </c>
      <c r="D1560" s="13">
        <f t="shared" si="48"/>
        <v>3.9913520705137095E-4</v>
      </c>
      <c r="E1560" s="14">
        <f>IF(_xlfn.XLOOKUP($A1560,Firm_Info!$A$2:$A$12,Firm_Info!$C$2:$C$12)="Treated",1,IF(_xlfn.XLOOKUP($A1560,Firm_Info!$A$2:$A$12,Firm_Info!$C$2:$C$12)="Control",0,""))</f>
        <v>1</v>
      </c>
      <c r="F1560" s="14">
        <f>IFERROR(_xlfn.XLOOKUP($A1560,Firm_Info!$A$2:$A$11,Firm_Info!$D$2:$D$11),"")</f>
        <v>2</v>
      </c>
      <c r="G1560" s="14">
        <f>IF($F1560="","",IF($B1560&gt;=SUMIFS(Firm_Info!$F$2:$F$11,Firm_Info!$D$2:$D$11,$F1560,Firm_Info!$C$2:$C$11,"Treated"),1,0))</f>
        <v>0</v>
      </c>
      <c r="H1560" s="14">
        <f t="shared" si="49"/>
        <v>0</v>
      </c>
      <c r="I1560" s="14">
        <f>IF($F1560="","",MOD(ROW()-2,624)-INDEX(Parallel_Trends!$F$5:$F$14,MATCH($A1560,Parallel_Trends!$A$5:$A$14,0)))</f>
        <v>-19</v>
      </c>
    </row>
    <row r="1561" spans="1:9" x14ac:dyDescent="0.45">
      <c r="A1561" t="s">
        <v>16</v>
      </c>
      <c r="B1561" s="1">
        <f>Raw_Prices!O314</f>
        <v>45383</v>
      </c>
      <c r="C1561" s="12">
        <f>Raw_Prices!S314</f>
        <v>154.928</v>
      </c>
      <c r="D1561" s="13">
        <f t="shared" si="48"/>
        <v>3.0209129899923637E-2</v>
      </c>
      <c r="E1561" s="14">
        <f>IF(_xlfn.XLOOKUP($A1561,Firm_Info!$A$2:$A$12,Firm_Info!$C$2:$C$12)="Treated",1,IF(_xlfn.XLOOKUP($A1561,Firm_Info!$A$2:$A$12,Firm_Info!$C$2:$C$12)="Control",0,""))</f>
        <v>1</v>
      </c>
      <c r="F1561" s="14">
        <f>IFERROR(_xlfn.XLOOKUP($A1561,Firm_Info!$A$2:$A$11,Firm_Info!$D$2:$D$11),"")</f>
        <v>2</v>
      </c>
      <c r="G1561" s="14">
        <f>IF($F1561="","",IF($B1561&gt;=SUMIFS(Firm_Info!$F$2:$F$11,Firm_Info!$D$2:$D$11,$F1561,Firm_Info!$C$2:$C$11,"Treated"),1,0))</f>
        <v>0</v>
      </c>
      <c r="H1561" s="14">
        <f t="shared" si="49"/>
        <v>0</v>
      </c>
      <c r="I1561" s="14">
        <f>IF($F1561="","",MOD(ROW()-2,624)-INDEX(Parallel_Trends!$F$5:$F$14,MATCH($A1561,Parallel_Trends!$A$5:$A$14,0)))</f>
        <v>-18</v>
      </c>
    </row>
    <row r="1562" spans="1:9" x14ac:dyDescent="0.45">
      <c r="A1562" t="s">
        <v>16</v>
      </c>
      <c r="B1562" s="1">
        <f>Raw_Prices!O315</f>
        <v>45384</v>
      </c>
      <c r="C1562" s="12">
        <f>Raw_Prices!S315</f>
        <v>154.00200000000001</v>
      </c>
      <c r="D1562" s="13">
        <f t="shared" si="48"/>
        <v>-5.9769699473303239E-3</v>
      </c>
      <c r="E1562" s="14">
        <f>IF(_xlfn.XLOOKUP($A1562,Firm_Info!$A$2:$A$12,Firm_Info!$C$2:$C$12)="Treated",1,IF(_xlfn.XLOOKUP($A1562,Firm_Info!$A$2:$A$12,Firm_Info!$C$2:$C$12)="Control",0,""))</f>
        <v>1</v>
      </c>
      <c r="F1562" s="14">
        <f>IFERROR(_xlfn.XLOOKUP($A1562,Firm_Info!$A$2:$A$11,Firm_Info!$D$2:$D$11),"")</f>
        <v>2</v>
      </c>
      <c r="G1562" s="14">
        <f>IF($F1562="","",IF($B1562&gt;=SUMIFS(Firm_Info!$F$2:$F$11,Firm_Info!$D$2:$D$11,$F1562,Firm_Info!$C$2:$C$11,"Treated"),1,0))</f>
        <v>0</v>
      </c>
      <c r="H1562" s="14">
        <f t="shared" si="49"/>
        <v>0</v>
      </c>
      <c r="I1562" s="14">
        <f>IF($F1562="","",MOD(ROW()-2,624)-INDEX(Parallel_Trends!$F$5:$F$14,MATCH($A1562,Parallel_Trends!$A$5:$A$14,0)))</f>
        <v>-17</v>
      </c>
    </row>
    <row r="1563" spans="1:9" x14ac:dyDescent="0.45">
      <c r="A1563" t="s">
        <v>16</v>
      </c>
      <c r="B1563" s="1">
        <f>Raw_Prices!O316</f>
        <v>45385</v>
      </c>
      <c r="C1563" s="12">
        <f>Raw_Prices!S316</f>
        <v>154.36000000000001</v>
      </c>
      <c r="D1563" s="13">
        <f t="shared" si="48"/>
        <v>2.32464513447872E-3</v>
      </c>
      <c r="E1563" s="14">
        <f>IF(_xlfn.XLOOKUP($A1563,Firm_Info!$A$2:$A$12,Firm_Info!$C$2:$C$12)="Treated",1,IF(_xlfn.XLOOKUP($A1563,Firm_Info!$A$2:$A$12,Firm_Info!$C$2:$C$12)="Control",0,""))</f>
        <v>1</v>
      </c>
      <c r="F1563" s="14">
        <f>IFERROR(_xlfn.XLOOKUP($A1563,Firm_Info!$A$2:$A$11,Firm_Info!$D$2:$D$11),"")</f>
        <v>2</v>
      </c>
      <c r="G1563" s="14">
        <f>IF($F1563="","",IF($B1563&gt;=SUMIFS(Firm_Info!$F$2:$F$11,Firm_Info!$D$2:$D$11,$F1563,Firm_Info!$C$2:$C$11,"Treated"),1,0))</f>
        <v>0</v>
      </c>
      <c r="H1563" s="14">
        <f t="shared" si="49"/>
        <v>0</v>
      </c>
      <c r="I1563" s="14">
        <f>IF($F1563="","",MOD(ROW()-2,624)-INDEX(Parallel_Trends!$F$5:$F$14,MATCH($A1563,Parallel_Trends!$A$5:$A$14,0)))</f>
        <v>-16</v>
      </c>
    </row>
    <row r="1564" spans="1:9" x14ac:dyDescent="0.45">
      <c r="A1564" t="s">
        <v>16</v>
      </c>
      <c r="B1564" s="1">
        <f>Raw_Prices!O317</f>
        <v>45386</v>
      </c>
      <c r="C1564" s="12">
        <f>Raw_Prices!S317</f>
        <v>149.98599999999999</v>
      </c>
      <c r="D1564" s="13">
        <f t="shared" si="48"/>
        <v>-2.8336356569059529E-2</v>
      </c>
      <c r="E1564" s="14">
        <f>IF(_xlfn.XLOOKUP($A1564,Firm_Info!$A$2:$A$12,Firm_Info!$C$2:$C$12)="Treated",1,IF(_xlfn.XLOOKUP($A1564,Firm_Info!$A$2:$A$12,Firm_Info!$C$2:$C$12)="Control",0,""))</f>
        <v>1</v>
      </c>
      <c r="F1564" s="14">
        <f>IFERROR(_xlfn.XLOOKUP($A1564,Firm_Info!$A$2:$A$11,Firm_Info!$D$2:$D$11),"")</f>
        <v>2</v>
      </c>
      <c r="G1564" s="14">
        <f>IF($F1564="","",IF($B1564&gt;=SUMIFS(Firm_Info!$F$2:$F$11,Firm_Info!$D$2:$D$11,$F1564,Firm_Info!$C$2:$C$11,"Treated"),1,0))</f>
        <v>0</v>
      </c>
      <c r="H1564" s="14">
        <f t="shared" si="49"/>
        <v>0</v>
      </c>
      <c r="I1564" s="14">
        <f>IF($F1564="","",MOD(ROW()-2,624)-INDEX(Parallel_Trends!$F$5:$F$14,MATCH($A1564,Parallel_Trends!$A$5:$A$14,0)))</f>
        <v>-15</v>
      </c>
    </row>
    <row r="1565" spans="1:9" x14ac:dyDescent="0.45">
      <c r="A1565" t="s">
        <v>16</v>
      </c>
      <c r="B1565" s="1">
        <f>Raw_Prices!O318</f>
        <v>45387</v>
      </c>
      <c r="C1565" s="12">
        <f>Raw_Prices!S318</f>
        <v>151.94900000000001</v>
      </c>
      <c r="D1565" s="13">
        <f t="shared" si="48"/>
        <v>1.3087888202899078E-2</v>
      </c>
      <c r="E1565" s="14">
        <f>IF(_xlfn.XLOOKUP($A1565,Firm_Info!$A$2:$A$12,Firm_Info!$C$2:$C$12)="Treated",1,IF(_xlfn.XLOOKUP($A1565,Firm_Info!$A$2:$A$12,Firm_Info!$C$2:$C$12)="Control",0,""))</f>
        <v>1</v>
      </c>
      <c r="F1565" s="14">
        <f>IFERROR(_xlfn.XLOOKUP($A1565,Firm_Info!$A$2:$A$11,Firm_Info!$D$2:$D$11),"")</f>
        <v>2</v>
      </c>
      <c r="G1565" s="14">
        <f>IF($F1565="","",IF($B1565&gt;=SUMIFS(Firm_Info!$F$2:$F$11,Firm_Info!$D$2:$D$11,$F1565,Firm_Info!$C$2:$C$11,"Treated"),1,0))</f>
        <v>0</v>
      </c>
      <c r="H1565" s="14">
        <f t="shared" si="49"/>
        <v>0</v>
      </c>
      <c r="I1565" s="14">
        <f>IF($F1565="","",MOD(ROW()-2,624)-INDEX(Parallel_Trends!$F$5:$F$14,MATCH($A1565,Parallel_Trends!$A$5:$A$14,0)))</f>
        <v>-14</v>
      </c>
    </row>
    <row r="1566" spans="1:9" x14ac:dyDescent="0.45">
      <c r="A1566" t="s">
        <v>16</v>
      </c>
      <c r="B1566" s="1">
        <f>Raw_Prices!O319</f>
        <v>45390</v>
      </c>
      <c r="C1566" s="12">
        <f>Raw_Prices!S319</f>
        <v>154.29</v>
      </c>
      <c r="D1566" s="13">
        <f t="shared" si="48"/>
        <v>1.5406485070648568E-2</v>
      </c>
      <c r="E1566" s="14">
        <f>IF(_xlfn.XLOOKUP($A1566,Firm_Info!$A$2:$A$12,Firm_Info!$C$2:$C$12)="Treated",1,IF(_xlfn.XLOOKUP($A1566,Firm_Info!$A$2:$A$12,Firm_Info!$C$2:$C$12)="Control",0,""))</f>
        <v>1</v>
      </c>
      <c r="F1566" s="14">
        <f>IFERROR(_xlfn.XLOOKUP($A1566,Firm_Info!$A$2:$A$11,Firm_Info!$D$2:$D$11),"")</f>
        <v>2</v>
      </c>
      <c r="G1566" s="14">
        <f>IF($F1566="","",IF($B1566&gt;=SUMIFS(Firm_Info!$F$2:$F$11,Firm_Info!$D$2:$D$11,$F1566,Firm_Info!$C$2:$C$11,"Treated"),1,0))</f>
        <v>0</v>
      </c>
      <c r="H1566" s="14">
        <f t="shared" si="49"/>
        <v>0</v>
      </c>
      <c r="I1566" s="14">
        <f>IF($F1566="","",MOD(ROW()-2,624)-INDEX(Parallel_Trends!$F$5:$F$14,MATCH($A1566,Parallel_Trends!$A$5:$A$14,0)))</f>
        <v>-13</v>
      </c>
    </row>
    <row r="1567" spans="1:9" x14ac:dyDescent="0.45">
      <c r="A1567" t="s">
        <v>16</v>
      </c>
      <c r="B1567" s="1">
        <f>Raw_Prices!O320</f>
        <v>45391</v>
      </c>
      <c r="C1567" s="12">
        <f>Raw_Prices!S320</f>
        <v>156.03399999999999</v>
      </c>
      <c r="D1567" s="13">
        <f t="shared" si="48"/>
        <v>1.130338972065581E-2</v>
      </c>
      <c r="E1567" s="14">
        <f>IF(_xlfn.XLOOKUP($A1567,Firm_Info!$A$2:$A$12,Firm_Info!$C$2:$C$12)="Treated",1,IF(_xlfn.XLOOKUP($A1567,Firm_Info!$A$2:$A$12,Firm_Info!$C$2:$C$12)="Control",0,""))</f>
        <v>1</v>
      </c>
      <c r="F1567" s="14">
        <f>IFERROR(_xlfn.XLOOKUP($A1567,Firm_Info!$A$2:$A$11,Firm_Info!$D$2:$D$11),"")</f>
        <v>2</v>
      </c>
      <c r="G1567" s="14">
        <f>IF($F1567="","",IF($B1567&gt;=SUMIFS(Firm_Info!$F$2:$F$11,Firm_Info!$D$2:$D$11,$F1567,Firm_Info!$C$2:$C$11,"Treated"),1,0))</f>
        <v>0</v>
      </c>
      <c r="H1567" s="14">
        <f t="shared" si="49"/>
        <v>0</v>
      </c>
      <c r="I1567" s="14">
        <f>IF($F1567="","",MOD(ROW()-2,624)-INDEX(Parallel_Trends!$F$5:$F$14,MATCH($A1567,Parallel_Trends!$A$5:$A$14,0)))</f>
        <v>-12</v>
      </c>
    </row>
    <row r="1568" spans="1:9" x14ac:dyDescent="0.45">
      <c r="A1568" t="s">
        <v>16</v>
      </c>
      <c r="B1568" s="1">
        <f>Raw_Prices!O321</f>
        <v>45392</v>
      </c>
      <c r="C1568" s="12">
        <f>Raw_Prices!S321</f>
        <v>155.57599999999999</v>
      </c>
      <c r="D1568" s="13">
        <f t="shared" si="48"/>
        <v>-2.935257700244831E-3</v>
      </c>
      <c r="E1568" s="14">
        <f>IF(_xlfn.XLOOKUP($A1568,Firm_Info!$A$2:$A$12,Firm_Info!$C$2:$C$12)="Treated",1,IF(_xlfn.XLOOKUP($A1568,Firm_Info!$A$2:$A$12,Firm_Info!$C$2:$C$12)="Control",0,""))</f>
        <v>1</v>
      </c>
      <c r="F1568" s="14">
        <f>IFERROR(_xlfn.XLOOKUP($A1568,Firm_Info!$A$2:$A$11,Firm_Info!$D$2:$D$11),"")</f>
        <v>2</v>
      </c>
      <c r="G1568" s="14">
        <f>IF($F1568="","",IF($B1568&gt;=SUMIFS(Firm_Info!$F$2:$F$11,Firm_Info!$D$2:$D$11,$F1568,Firm_Info!$C$2:$C$11,"Treated"),1,0))</f>
        <v>0</v>
      </c>
      <c r="H1568" s="14">
        <f t="shared" si="49"/>
        <v>0</v>
      </c>
      <c r="I1568" s="14">
        <f>IF($F1568="","",MOD(ROW()-2,624)-INDEX(Parallel_Trends!$F$5:$F$14,MATCH($A1568,Parallel_Trends!$A$5:$A$14,0)))</f>
        <v>-11</v>
      </c>
    </row>
    <row r="1569" spans="1:9" x14ac:dyDescent="0.45">
      <c r="A1569" t="s">
        <v>16</v>
      </c>
      <c r="B1569" s="1">
        <f>Raw_Prices!O322</f>
        <v>45393</v>
      </c>
      <c r="C1569" s="12">
        <f>Raw_Prices!S322</f>
        <v>158.834</v>
      </c>
      <c r="D1569" s="13">
        <f t="shared" si="48"/>
        <v>2.0941533398467715E-2</v>
      </c>
      <c r="E1569" s="14">
        <f>IF(_xlfn.XLOOKUP($A1569,Firm_Info!$A$2:$A$12,Firm_Info!$C$2:$C$12)="Treated",1,IF(_xlfn.XLOOKUP($A1569,Firm_Info!$A$2:$A$12,Firm_Info!$C$2:$C$12)="Control",0,""))</f>
        <v>1</v>
      </c>
      <c r="F1569" s="14">
        <f>IFERROR(_xlfn.XLOOKUP($A1569,Firm_Info!$A$2:$A$11,Firm_Info!$D$2:$D$11),"")</f>
        <v>2</v>
      </c>
      <c r="G1569" s="14">
        <f>IF($F1569="","",IF($B1569&gt;=SUMIFS(Firm_Info!$F$2:$F$11,Firm_Info!$D$2:$D$11,$F1569,Firm_Info!$C$2:$C$11,"Treated"),1,0))</f>
        <v>0</v>
      </c>
      <c r="H1569" s="14">
        <f t="shared" si="49"/>
        <v>0</v>
      </c>
      <c r="I1569" s="14">
        <f>IF($F1569="","",MOD(ROW()-2,624)-INDEX(Parallel_Trends!$F$5:$F$14,MATCH($A1569,Parallel_Trends!$A$5:$A$14,0)))</f>
        <v>-10</v>
      </c>
    </row>
    <row r="1570" spans="1:9" x14ac:dyDescent="0.45">
      <c r="A1570" t="s">
        <v>16</v>
      </c>
      <c r="B1570" s="1">
        <f>Raw_Prices!O323</f>
        <v>45394</v>
      </c>
      <c r="C1570" s="12">
        <f>Raw_Prices!S323</f>
        <v>157.16</v>
      </c>
      <c r="D1570" s="13">
        <f t="shared" si="48"/>
        <v>-1.0539305186546999E-2</v>
      </c>
      <c r="E1570" s="14">
        <f>IF(_xlfn.XLOOKUP($A1570,Firm_Info!$A$2:$A$12,Firm_Info!$C$2:$C$12)="Treated",1,IF(_xlfn.XLOOKUP($A1570,Firm_Info!$A$2:$A$12,Firm_Info!$C$2:$C$12)="Control",0,""))</f>
        <v>1</v>
      </c>
      <c r="F1570" s="14">
        <f>IFERROR(_xlfn.XLOOKUP($A1570,Firm_Info!$A$2:$A$11,Firm_Info!$D$2:$D$11),"")</f>
        <v>2</v>
      </c>
      <c r="G1570" s="14">
        <f>IF($F1570="","",IF($B1570&gt;=SUMIFS(Firm_Info!$F$2:$F$11,Firm_Info!$D$2:$D$11,$F1570,Firm_Info!$C$2:$C$11,"Treated"),1,0))</f>
        <v>0</v>
      </c>
      <c r="H1570" s="14">
        <f t="shared" si="49"/>
        <v>0</v>
      </c>
      <c r="I1570" s="14">
        <f>IF($F1570="","",MOD(ROW()-2,624)-INDEX(Parallel_Trends!$F$5:$F$14,MATCH($A1570,Parallel_Trends!$A$5:$A$14,0)))</f>
        <v>-9</v>
      </c>
    </row>
    <row r="1571" spans="1:9" x14ac:dyDescent="0.45">
      <c r="A1571" t="s">
        <v>16</v>
      </c>
      <c r="B1571" s="1">
        <f>Raw_Prices!O324</f>
        <v>45397</v>
      </c>
      <c r="C1571" s="12">
        <f>Raw_Prices!S324</f>
        <v>154.30000000000001</v>
      </c>
      <c r="D1571" s="13">
        <f t="shared" si="48"/>
        <v>-1.8198014762025871E-2</v>
      </c>
      <c r="E1571" s="14">
        <f>IF(_xlfn.XLOOKUP($A1571,Firm_Info!$A$2:$A$12,Firm_Info!$C$2:$C$12)="Treated",1,IF(_xlfn.XLOOKUP($A1571,Firm_Info!$A$2:$A$12,Firm_Info!$C$2:$C$12)="Control",0,""))</f>
        <v>1</v>
      </c>
      <c r="F1571" s="14">
        <f>IFERROR(_xlfn.XLOOKUP($A1571,Firm_Info!$A$2:$A$11,Firm_Info!$D$2:$D$11),"")</f>
        <v>2</v>
      </c>
      <c r="G1571" s="14">
        <f>IF($F1571="","",IF($B1571&gt;=SUMIFS(Firm_Info!$F$2:$F$11,Firm_Info!$D$2:$D$11,$F1571,Firm_Info!$C$2:$C$11,"Treated"),1,0))</f>
        <v>0</v>
      </c>
      <c r="H1571" s="14">
        <f t="shared" si="49"/>
        <v>0</v>
      </c>
      <c r="I1571" s="14">
        <f>IF($F1571="","",MOD(ROW()-2,624)-INDEX(Parallel_Trends!$F$5:$F$14,MATCH($A1571,Parallel_Trends!$A$5:$A$14,0)))</f>
        <v>-8</v>
      </c>
    </row>
    <row r="1572" spans="1:9" x14ac:dyDescent="0.45">
      <c r="A1572" t="s">
        <v>16</v>
      </c>
      <c r="B1572" s="1">
        <f>Raw_Prices!O325</f>
        <v>45398</v>
      </c>
      <c r="C1572" s="12">
        <f>Raw_Prices!S325</f>
        <v>153.84299999999999</v>
      </c>
      <c r="D1572" s="13">
        <f t="shared" ref="D1572:D1635" si="50">C1572/C1571-1</f>
        <v>-2.961762799740919E-3</v>
      </c>
      <c r="E1572" s="14">
        <f>IF(_xlfn.XLOOKUP($A1572,Firm_Info!$A$2:$A$12,Firm_Info!$C$2:$C$12)="Treated",1,IF(_xlfn.XLOOKUP($A1572,Firm_Info!$A$2:$A$12,Firm_Info!$C$2:$C$12)="Control",0,""))</f>
        <v>1</v>
      </c>
      <c r="F1572" s="14">
        <f>IFERROR(_xlfn.XLOOKUP($A1572,Firm_Info!$A$2:$A$11,Firm_Info!$D$2:$D$11),"")</f>
        <v>2</v>
      </c>
      <c r="G1572" s="14">
        <f>IF($F1572="","",IF($B1572&gt;=SUMIFS(Firm_Info!$F$2:$F$11,Firm_Info!$D$2:$D$11,$F1572,Firm_Info!$C$2:$C$11,"Treated"),1,0))</f>
        <v>0</v>
      </c>
      <c r="H1572" s="14">
        <f t="shared" ref="H1572:H1635" si="51">IF($F1572="","",$E1572*$G1572)</f>
        <v>0</v>
      </c>
      <c r="I1572" s="14">
        <f>IF($F1572="","",MOD(ROW()-2,624)-INDEX(Parallel_Trends!$F$5:$F$14,MATCH($A1572,Parallel_Trends!$A$5:$A$14,0)))</f>
        <v>-7</v>
      </c>
    </row>
    <row r="1573" spans="1:9" x14ac:dyDescent="0.45">
      <c r="A1573" t="s">
        <v>16</v>
      </c>
      <c r="B1573" s="1">
        <f>Raw_Prices!O326</f>
        <v>45399</v>
      </c>
      <c r="C1573" s="12">
        <f>Raw_Prices!S326</f>
        <v>154.90799999999999</v>
      </c>
      <c r="D1573" s="13">
        <f t="shared" si="50"/>
        <v>6.9226419141592554E-3</v>
      </c>
      <c r="E1573" s="14">
        <f>IF(_xlfn.XLOOKUP($A1573,Firm_Info!$A$2:$A$12,Firm_Info!$C$2:$C$12)="Treated",1,IF(_xlfn.XLOOKUP($A1573,Firm_Info!$A$2:$A$12,Firm_Info!$C$2:$C$12)="Control",0,""))</f>
        <v>1</v>
      </c>
      <c r="F1573" s="14">
        <f>IFERROR(_xlfn.XLOOKUP($A1573,Firm_Info!$A$2:$A$11,Firm_Info!$D$2:$D$11),"")</f>
        <v>2</v>
      </c>
      <c r="G1573" s="14">
        <f>IF($F1573="","",IF($B1573&gt;=SUMIFS(Firm_Info!$F$2:$F$11,Firm_Info!$D$2:$D$11,$F1573,Firm_Info!$C$2:$C$11,"Treated"),1,0))</f>
        <v>0</v>
      </c>
      <c r="H1573" s="14">
        <f t="shared" si="51"/>
        <v>0</v>
      </c>
      <c r="I1573" s="14">
        <f>IF($F1573="","",MOD(ROW()-2,624)-INDEX(Parallel_Trends!$F$5:$F$14,MATCH($A1573,Parallel_Trends!$A$5:$A$14,0)))</f>
        <v>-6</v>
      </c>
    </row>
    <row r="1574" spans="1:9" x14ac:dyDescent="0.45">
      <c r="A1574" t="s">
        <v>16</v>
      </c>
      <c r="B1574" s="1">
        <f>Raw_Prices!O327</f>
        <v>45400</v>
      </c>
      <c r="C1574" s="12">
        <f>Raw_Prices!S327</f>
        <v>155.446</v>
      </c>
      <c r="D1574" s="13">
        <f t="shared" si="50"/>
        <v>3.4730291527875767E-3</v>
      </c>
      <c r="E1574" s="14">
        <f>IF(_xlfn.XLOOKUP($A1574,Firm_Info!$A$2:$A$12,Firm_Info!$C$2:$C$12)="Treated",1,IF(_xlfn.XLOOKUP($A1574,Firm_Info!$A$2:$A$12,Firm_Info!$C$2:$C$12)="Control",0,""))</f>
        <v>1</v>
      </c>
      <c r="F1574" s="14">
        <f>IFERROR(_xlfn.XLOOKUP($A1574,Firm_Info!$A$2:$A$11,Firm_Info!$D$2:$D$11),"")</f>
        <v>2</v>
      </c>
      <c r="G1574" s="14">
        <f>IF($F1574="","",IF($B1574&gt;=SUMIFS(Firm_Info!$F$2:$F$11,Firm_Info!$D$2:$D$11,$F1574,Firm_Info!$C$2:$C$11,"Treated"),1,0))</f>
        <v>0</v>
      </c>
      <c r="H1574" s="14">
        <f t="shared" si="51"/>
        <v>0</v>
      </c>
      <c r="I1574" s="14">
        <f>IF($F1574="","",MOD(ROW()-2,624)-INDEX(Parallel_Trends!$F$5:$F$14,MATCH($A1574,Parallel_Trends!$A$5:$A$14,0)))</f>
        <v>-5</v>
      </c>
    </row>
    <row r="1575" spans="1:9" x14ac:dyDescent="0.45">
      <c r="A1575" t="s">
        <v>16</v>
      </c>
      <c r="B1575" s="1">
        <f>Raw_Prices!O328</f>
        <v>45401</v>
      </c>
      <c r="C1575" s="12">
        <f>Raw_Prices!S328</f>
        <v>153.553</v>
      </c>
      <c r="D1575" s="13">
        <f t="shared" si="50"/>
        <v>-1.2177862408810802E-2</v>
      </c>
      <c r="E1575" s="14">
        <f>IF(_xlfn.XLOOKUP($A1575,Firm_Info!$A$2:$A$12,Firm_Info!$C$2:$C$12)="Treated",1,IF(_xlfn.XLOOKUP($A1575,Firm_Info!$A$2:$A$12,Firm_Info!$C$2:$C$12)="Control",0,""))</f>
        <v>1</v>
      </c>
      <c r="F1575" s="14">
        <f>IFERROR(_xlfn.XLOOKUP($A1575,Firm_Info!$A$2:$A$11,Firm_Info!$D$2:$D$11),"")</f>
        <v>2</v>
      </c>
      <c r="G1575" s="14">
        <f>IF($F1575="","",IF($B1575&gt;=SUMIFS(Firm_Info!$F$2:$F$11,Firm_Info!$D$2:$D$11,$F1575,Firm_Info!$C$2:$C$11,"Treated"),1,0))</f>
        <v>0</v>
      </c>
      <c r="H1575" s="14">
        <f t="shared" si="51"/>
        <v>0</v>
      </c>
      <c r="I1575" s="14">
        <f>IF($F1575="","",MOD(ROW()-2,624)-INDEX(Parallel_Trends!$F$5:$F$14,MATCH($A1575,Parallel_Trends!$A$5:$A$14,0)))</f>
        <v>-4</v>
      </c>
    </row>
    <row r="1576" spans="1:9" x14ac:dyDescent="0.45">
      <c r="A1576" t="s">
        <v>16</v>
      </c>
      <c r="B1576" s="1">
        <f>Raw_Prices!O329</f>
        <v>45404</v>
      </c>
      <c r="C1576" s="12">
        <f>Raw_Prices!S329</f>
        <v>155.71600000000001</v>
      </c>
      <c r="D1576" s="13">
        <f t="shared" si="50"/>
        <v>1.4086341523773527E-2</v>
      </c>
      <c r="E1576" s="14">
        <f>IF(_xlfn.XLOOKUP($A1576,Firm_Info!$A$2:$A$12,Firm_Info!$C$2:$C$12)="Treated",1,IF(_xlfn.XLOOKUP($A1576,Firm_Info!$A$2:$A$12,Firm_Info!$C$2:$C$12)="Control",0,""))</f>
        <v>1</v>
      </c>
      <c r="F1576" s="14">
        <f>IFERROR(_xlfn.XLOOKUP($A1576,Firm_Info!$A$2:$A$11,Firm_Info!$D$2:$D$11),"")</f>
        <v>2</v>
      </c>
      <c r="G1576" s="14">
        <f>IF($F1576="","",IF($B1576&gt;=SUMIFS(Firm_Info!$F$2:$F$11,Firm_Info!$D$2:$D$11,$F1576,Firm_Info!$C$2:$C$11,"Treated"),1,0))</f>
        <v>0</v>
      </c>
      <c r="H1576" s="14">
        <f t="shared" si="51"/>
        <v>0</v>
      </c>
      <c r="I1576" s="14">
        <f>IF($F1576="","",MOD(ROW()-2,624)-INDEX(Parallel_Trends!$F$5:$F$14,MATCH($A1576,Parallel_Trends!$A$5:$A$14,0)))</f>
        <v>-3</v>
      </c>
    </row>
    <row r="1577" spans="1:9" x14ac:dyDescent="0.45">
      <c r="A1577" t="s">
        <v>16</v>
      </c>
      <c r="B1577" s="1">
        <f>Raw_Prices!O330</f>
        <v>45405</v>
      </c>
      <c r="C1577" s="12">
        <f>Raw_Prices!S330</f>
        <v>157.68899999999999</v>
      </c>
      <c r="D1577" s="13">
        <f t="shared" si="50"/>
        <v>1.267050271006176E-2</v>
      </c>
      <c r="E1577" s="14">
        <f>IF(_xlfn.XLOOKUP($A1577,Firm_Info!$A$2:$A$12,Firm_Info!$C$2:$C$12)="Treated",1,IF(_xlfn.XLOOKUP($A1577,Firm_Info!$A$2:$A$12,Firm_Info!$C$2:$C$12)="Control",0,""))</f>
        <v>1</v>
      </c>
      <c r="F1577" s="14">
        <f>IFERROR(_xlfn.XLOOKUP($A1577,Firm_Info!$A$2:$A$11,Firm_Info!$D$2:$D$11),"")</f>
        <v>2</v>
      </c>
      <c r="G1577" s="14">
        <f>IF($F1577="","",IF($B1577&gt;=SUMIFS(Firm_Info!$F$2:$F$11,Firm_Info!$D$2:$D$11,$F1577,Firm_Info!$C$2:$C$11,"Treated"),1,0))</f>
        <v>0</v>
      </c>
      <c r="H1577" s="14">
        <f t="shared" si="51"/>
        <v>0</v>
      </c>
      <c r="I1577" s="14">
        <f>IF($F1577="","",MOD(ROW()-2,624)-INDEX(Parallel_Trends!$F$5:$F$14,MATCH($A1577,Parallel_Trends!$A$5:$A$14,0)))</f>
        <v>-2</v>
      </c>
    </row>
    <row r="1578" spans="1:9" x14ac:dyDescent="0.45">
      <c r="A1578" t="s">
        <v>16</v>
      </c>
      <c r="B1578" s="1">
        <f>Raw_Prices!O331</f>
        <v>45406</v>
      </c>
      <c r="C1578" s="12">
        <f>Raw_Prices!S331</f>
        <v>158.55500000000001</v>
      </c>
      <c r="D1578" s="13">
        <f t="shared" si="50"/>
        <v>5.4918225113991248E-3</v>
      </c>
      <c r="E1578" s="14">
        <f>IF(_xlfn.XLOOKUP($A1578,Firm_Info!$A$2:$A$12,Firm_Info!$C$2:$C$12)="Treated",1,IF(_xlfn.XLOOKUP($A1578,Firm_Info!$A$2:$A$12,Firm_Info!$C$2:$C$12)="Control",0,""))</f>
        <v>1</v>
      </c>
      <c r="F1578" s="14">
        <f>IFERROR(_xlfn.XLOOKUP($A1578,Firm_Info!$A$2:$A$11,Firm_Info!$D$2:$D$11),"")</f>
        <v>2</v>
      </c>
      <c r="G1578" s="14">
        <f>IF($F1578="","",IF($B1578&gt;=SUMIFS(Firm_Info!$F$2:$F$11,Firm_Info!$D$2:$D$11,$F1578,Firm_Info!$C$2:$C$11,"Treated"),1,0))</f>
        <v>0</v>
      </c>
      <c r="H1578" s="14">
        <f t="shared" si="51"/>
        <v>0</v>
      </c>
      <c r="I1578" s="14">
        <f>IF($F1578="","",MOD(ROW()-2,624)-INDEX(Parallel_Trends!$F$5:$F$14,MATCH($A1578,Parallel_Trends!$A$5:$A$14,0)))</f>
        <v>-1</v>
      </c>
    </row>
    <row r="1579" spans="1:9" x14ac:dyDescent="0.45">
      <c r="A1579" t="s">
        <v>16</v>
      </c>
      <c r="B1579" s="1">
        <f>Raw_Prices!O332</f>
        <v>45407</v>
      </c>
      <c r="C1579" s="12">
        <f>Raw_Prices!S332</f>
        <v>155.43700000000001</v>
      </c>
      <c r="D1579" s="13">
        <f t="shared" si="50"/>
        <v>-1.9665100438333694E-2</v>
      </c>
      <c r="E1579" s="14">
        <f>IF(_xlfn.XLOOKUP($A1579,Firm_Info!$A$2:$A$12,Firm_Info!$C$2:$C$12)="Treated",1,IF(_xlfn.XLOOKUP($A1579,Firm_Info!$A$2:$A$12,Firm_Info!$C$2:$C$12)="Control",0,""))</f>
        <v>1</v>
      </c>
      <c r="F1579" s="14">
        <f>IFERROR(_xlfn.XLOOKUP($A1579,Firm_Info!$A$2:$A$11,Firm_Info!$D$2:$D$11),"")</f>
        <v>2</v>
      </c>
      <c r="G1579" s="14">
        <f>IF($F1579="","",IF($B1579&gt;=SUMIFS(Firm_Info!$F$2:$F$11,Firm_Info!$D$2:$D$11,$F1579,Firm_Info!$C$2:$C$11,"Treated"),1,0))</f>
        <v>1</v>
      </c>
      <c r="H1579" s="14">
        <f t="shared" si="51"/>
        <v>1</v>
      </c>
      <c r="I1579" s="14">
        <f>IF($F1579="","",MOD(ROW()-2,624)-INDEX(Parallel_Trends!$F$5:$F$14,MATCH($A1579,Parallel_Trends!$A$5:$A$14,0)))</f>
        <v>0</v>
      </c>
    </row>
    <row r="1580" spans="1:9" x14ac:dyDescent="0.45">
      <c r="A1580" t="s">
        <v>16</v>
      </c>
      <c r="B1580" s="1">
        <f>Raw_Prices!O333</f>
        <v>45408</v>
      </c>
      <c r="C1580" s="12">
        <f>Raw_Prices!S333</f>
        <v>171.32900000000001</v>
      </c>
      <c r="D1580" s="13">
        <f t="shared" si="50"/>
        <v>0.10224077922245023</v>
      </c>
      <c r="E1580" s="14">
        <f>IF(_xlfn.XLOOKUP($A1580,Firm_Info!$A$2:$A$12,Firm_Info!$C$2:$C$12)="Treated",1,IF(_xlfn.XLOOKUP($A1580,Firm_Info!$A$2:$A$12,Firm_Info!$C$2:$C$12)="Control",0,""))</f>
        <v>1</v>
      </c>
      <c r="F1580" s="14">
        <f>IFERROR(_xlfn.XLOOKUP($A1580,Firm_Info!$A$2:$A$11,Firm_Info!$D$2:$D$11),"")</f>
        <v>2</v>
      </c>
      <c r="G1580" s="14">
        <f>IF($F1580="","",IF($B1580&gt;=SUMIFS(Firm_Info!$F$2:$F$11,Firm_Info!$D$2:$D$11,$F1580,Firm_Info!$C$2:$C$11,"Treated"),1,0))</f>
        <v>1</v>
      </c>
      <c r="H1580" s="14">
        <f t="shared" si="51"/>
        <v>1</v>
      </c>
      <c r="I1580" s="14">
        <f>IF($F1580="","",MOD(ROW()-2,624)-INDEX(Parallel_Trends!$F$5:$F$14,MATCH($A1580,Parallel_Trends!$A$5:$A$14,0)))</f>
        <v>1</v>
      </c>
    </row>
    <row r="1581" spans="1:9" x14ac:dyDescent="0.45">
      <c r="A1581" t="s">
        <v>16</v>
      </c>
      <c r="B1581" s="1">
        <f>Raw_Prices!O334</f>
        <v>45411</v>
      </c>
      <c r="C1581" s="12">
        <f>Raw_Prices!S334</f>
        <v>165.55</v>
      </c>
      <c r="D1581" s="13">
        <f t="shared" si="50"/>
        <v>-3.3730425088572269E-2</v>
      </c>
      <c r="E1581" s="14">
        <f>IF(_xlfn.XLOOKUP($A1581,Firm_Info!$A$2:$A$12,Firm_Info!$C$2:$C$12)="Treated",1,IF(_xlfn.XLOOKUP($A1581,Firm_Info!$A$2:$A$12,Firm_Info!$C$2:$C$12)="Control",0,""))</f>
        <v>1</v>
      </c>
      <c r="F1581" s="14">
        <f>IFERROR(_xlfn.XLOOKUP($A1581,Firm_Info!$A$2:$A$11,Firm_Info!$D$2:$D$11),"")</f>
        <v>2</v>
      </c>
      <c r="G1581" s="14">
        <f>IF($F1581="","",IF($B1581&gt;=SUMIFS(Firm_Info!$F$2:$F$11,Firm_Info!$D$2:$D$11,$F1581,Firm_Info!$C$2:$C$11,"Treated"),1,0))</f>
        <v>1</v>
      </c>
      <c r="H1581" s="14">
        <f t="shared" si="51"/>
        <v>1</v>
      </c>
      <c r="I1581" s="14">
        <f>IF($F1581="","",MOD(ROW()-2,624)-INDEX(Parallel_Trends!$F$5:$F$14,MATCH($A1581,Parallel_Trends!$A$5:$A$14,0)))</f>
        <v>2</v>
      </c>
    </row>
    <row r="1582" spans="1:9" x14ac:dyDescent="0.45">
      <c r="A1582" t="s">
        <v>16</v>
      </c>
      <c r="B1582" s="1">
        <f>Raw_Prices!O335</f>
        <v>45412</v>
      </c>
      <c r="C1582" s="12">
        <f>Raw_Prices!S335</f>
        <v>162.19200000000001</v>
      </c>
      <c r="D1582" s="13">
        <f t="shared" si="50"/>
        <v>-2.0283902144367261E-2</v>
      </c>
      <c r="E1582" s="14">
        <f>IF(_xlfn.XLOOKUP($A1582,Firm_Info!$A$2:$A$12,Firm_Info!$C$2:$C$12)="Treated",1,IF(_xlfn.XLOOKUP($A1582,Firm_Info!$A$2:$A$12,Firm_Info!$C$2:$C$12)="Control",0,""))</f>
        <v>1</v>
      </c>
      <c r="F1582" s="14">
        <f>IFERROR(_xlfn.XLOOKUP($A1582,Firm_Info!$A$2:$A$11,Firm_Info!$D$2:$D$11),"")</f>
        <v>2</v>
      </c>
      <c r="G1582" s="14">
        <f>IF($F1582="","",IF($B1582&gt;=SUMIFS(Firm_Info!$F$2:$F$11,Firm_Info!$D$2:$D$11,$F1582,Firm_Info!$C$2:$C$11,"Treated"),1,0))</f>
        <v>1</v>
      </c>
      <c r="H1582" s="14">
        <f t="shared" si="51"/>
        <v>1</v>
      </c>
      <c r="I1582" s="14">
        <f>IF($F1582="","",MOD(ROW()-2,624)-INDEX(Parallel_Trends!$F$5:$F$14,MATCH($A1582,Parallel_Trends!$A$5:$A$14,0)))</f>
        <v>3</v>
      </c>
    </row>
    <row r="1583" spans="1:9" x14ac:dyDescent="0.45">
      <c r="A1583" t="s">
        <v>16</v>
      </c>
      <c r="B1583" s="1">
        <f>Raw_Prices!O336</f>
        <v>45413</v>
      </c>
      <c r="C1583" s="12">
        <f>Raw_Prices!S336</f>
        <v>163.268</v>
      </c>
      <c r="D1583" s="13">
        <f t="shared" si="50"/>
        <v>6.6341126566045183E-3</v>
      </c>
      <c r="E1583" s="14">
        <f>IF(_xlfn.XLOOKUP($A1583,Firm_Info!$A$2:$A$12,Firm_Info!$C$2:$C$12)="Treated",1,IF(_xlfn.XLOOKUP($A1583,Firm_Info!$A$2:$A$12,Firm_Info!$C$2:$C$12)="Control",0,""))</f>
        <v>1</v>
      </c>
      <c r="F1583" s="14">
        <f>IFERROR(_xlfn.XLOOKUP($A1583,Firm_Info!$A$2:$A$11,Firm_Info!$D$2:$D$11),"")</f>
        <v>2</v>
      </c>
      <c r="G1583" s="14">
        <f>IF($F1583="","",IF($B1583&gt;=SUMIFS(Firm_Info!$F$2:$F$11,Firm_Info!$D$2:$D$11,$F1583,Firm_Info!$C$2:$C$11,"Treated"),1,0))</f>
        <v>1</v>
      </c>
      <c r="H1583" s="14">
        <f t="shared" si="51"/>
        <v>1</v>
      </c>
      <c r="I1583" s="14">
        <f>IF($F1583="","",MOD(ROW()-2,624)-INDEX(Parallel_Trends!$F$5:$F$14,MATCH($A1583,Parallel_Trends!$A$5:$A$14,0)))</f>
        <v>4</v>
      </c>
    </row>
    <row r="1584" spans="1:9" x14ac:dyDescent="0.45">
      <c r="A1584" t="s">
        <v>16</v>
      </c>
      <c r="B1584" s="1">
        <f>Raw_Prices!O337</f>
        <v>45414</v>
      </c>
      <c r="C1584" s="12">
        <f>Raw_Prices!S337</f>
        <v>166.018</v>
      </c>
      <c r="D1584" s="13">
        <f t="shared" si="50"/>
        <v>1.6843472082710642E-2</v>
      </c>
      <c r="E1584" s="14">
        <f>IF(_xlfn.XLOOKUP($A1584,Firm_Info!$A$2:$A$12,Firm_Info!$C$2:$C$12)="Treated",1,IF(_xlfn.XLOOKUP($A1584,Firm_Info!$A$2:$A$12,Firm_Info!$C$2:$C$12)="Control",0,""))</f>
        <v>1</v>
      </c>
      <c r="F1584" s="14">
        <f>IFERROR(_xlfn.XLOOKUP($A1584,Firm_Info!$A$2:$A$11,Firm_Info!$D$2:$D$11),"")</f>
        <v>2</v>
      </c>
      <c r="G1584" s="14">
        <f>IF($F1584="","",IF($B1584&gt;=SUMIFS(Firm_Info!$F$2:$F$11,Firm_Info!$D$2:$D$11,$F1584,Firm_Info!$C$2:$C$11,"Treated"),1,0))</f>
        <v>1</v>
      </c>
      <c r="H1584" s="14">
        <f t="shared" si="51"/>
        <v>1</v>
      </c>
      <c r="I1584" s="14">
        <f>IF($F1584="","",MOD(ROW()-2,624)-INDEX(Parallel_Trends!$F$5:$F$14,MATCH($A1584,Parallel_Trends!$A$5:$A$14,0)))</f>
        <v>5</v>
      </c>
    </row>
    <row r="1585" spans="1:9" x14ac:dyDescent="0.45">
      <c r="A1585" t="s">
        <v>16</v>
      </c>
      <c r="B1585" s="1">
        <f>Raw_Prices!O338</f>
        <v>45415</v>
      </c>
      <c r="C1585" s="12">
        <f>Raw_Prices!S338</f>
        <v>166.636</v>
      </c>
      <c r="D1585" s="13">
        <f t="shared" si="50"/>
        <v>3.7224879229962315E-3</v>
      </c>
      <c r="E1585" s="14">
        <f>IF(_xlfn.XLOOKUP($A1585,Firm_Info!$A$2:$A$12,Firm_Info!$C$2:$C$12)="Treated",1,IF(_xlfn.XLOOKUP($A1585,Firm_Info!$A$2:$A$12,Firm_Info!$C$2:$C$12)="Control",0,""))</f>
        <v>1</v>
      </c>
      <c r="F1585" s="14">
        <f>IFERROR(_xlfn.XLOOKUP($A1585,Firm_Info!$A$2:$A$11,Firm_Info!$D$2:$D$11),"")</f>
        <v>2</v>
      </c>
      <c r="G1585" s="14">
        <f>IF($F1585="","",IF($B1585&gt;=SUMIFS(Firm_Info!$F$2:$F$11,Firm_Info!$D$2:$D$11,$F1585,Firm_Info!$C$2:$C$11,"Treated"),1,0))</f>
        <v>1</v>
      </c>
      <c r="H1585" s="14">
        <f t="shared" si="51"/>
        <v>1</v>
      </c>
      <c r="I1585" s="14">
        <f>IF($F1585="","",MOD(ROW()-2,624)-INDEX(Parallel_Trends!$F$5:$F$14,MATCH($A1585,Parallel_Trends!$A$5:$A$14,0)))</f>
        <v>6</v>
      </c>
    </row>
    <row r="1586" spans="1:9" x14ac:dyDescent="0.45">
      <c r="A1586" t="s">
        <v>16</v>
      </c>
      <c r="B1586" s="1">
        <f>Raw_Prices!O339</f>
        <v>45418</v>
      </c>
      <c r="C1586" s="12">
        <f>Raw_Prices!S339</f>
        <v>167.49199999999999</v>
      </c>
      <c r="D1586" s="13">
        <f t="shared" si="50"/>
        <v>5.1369451979164094E-3</v>
      </c>
      <c r="E1586" s="14">
        <f>IF(_xlfn.XLOOKUP($A1586,Firm_Info!$A$2:$A$12,Firm_Info!$C$2:$C$12)="Treated",1,IF(_xlfn.XLOOKUP($A1586,Firm_Info!$A$2:$A$12,Firm_Info!$C$2:$C$12)="Control",0,""))</f>
        <v>1</v>
      </c>
      <c r="F1586" s="14">
        <f>IFERROR(_xlfn.XLOOKUP($A1586,Firm_Info!$A$2:$A$11,Firm_Info!$D$2:$D$11),"")</f>
        <v>2</v>
      </c>
      <c r="G1586" s="14">
        <f>IF($F1586="","",IF($B1586&gt;=SUMIFS(Firm_Info!$F$2:$F$11,Firm_Info!$D$2:$D$11,$F1586,Firm_Info!$C$2:$C$11,"Treated"),1,0))</f>
        <v>1</v>
      </c>
      <c r="H1586" s="14">
        <f t="shared" si="51"/>
        <v>1</v>
      </c>
      <c r="I1586" s="14">
        <f>IF($F1586="","",MOD(ROW()-2,624)-INDEX(Parallel_Trends!$F$5:$F$14,MATCH($A1586,Parallel_Trends!$A$5:$A$14,0)))</f>
        <v>7</v>
      </c>
    </row>
    <row r="1587" spans="1:9" x14ac:dyDescent="0.45">
      <c r="A1587" t="s">
        <v>16</v>
      </c>
      <c r="B1587" s="1">
        <f>Raw_Prices!O340</f>
        <v>45419</v>
      </c>
      <c r="C1587" s="12">
        <f>Raw_Prices!S340</f>
        <v>170.631</v>
      </c>
      <c r="D1587" s="13">
        <f t="shared" si="50"/>
        <v>1.8741193609246976E-2</v>
      </c>
      <c r="E1587" s="14">
        <f>IF(_xlfn.XLOOKUP($A1587,Firm_Info!$A$2:$A$12,Firm_Info!$C$2:$C$12)="Treated",1,IF(_xlfn.XLOOKUP($A1587,Firm_Info!$A$2:$A$12,Firm_Info!$C$2:$C$12)="Control",0,""))</f>
        <v>1</v>
      </c>
      <c r="F1587" s="14">
        <f>IFERROR(_xlfn.XLOOKUP($A1587,Firm_Info!$A$2:$A$11,Firm_Info!$D$2:$D$11),"")</f>
        <v>2</v>
      </c>
      <c r="G1587" s="14">
        <f>IF($F1587="","",IF($B1587&gt;=SUMIFS(Firm_Info!$F$2:$F$11,Firm_Info!$D$2:$D$11,$F1587,Firm_Info!$C$2:$C$11,"Treated"),1,0))</f>
        <v>1</v>
      </c>
      <c r="H1587" s="14">
        <f t="shared" si="51"/>
        <v>1</v>
      </c>
      <c r="I1587" s="14">
        <f>IF($F1587="","",MOD(ROW()-2,624)-INDEX(Parallel_Trends!$F$5:$F$14,MATCH($A1587,Parallel_Trends!$A$5:$A$14,0)))</f>
        <v>8</v>
      </c>
    </row>
    <row r="1588" spans="1:9" x14ac:dyDescent="0.45">
      <c r="A1588" t="s">
        <v>16</v>
      </c>
      <c r="B1588" s="1">
        <f>Raw_Prices!O341</f>
        <v>45420</v>
      </c>
      <c r="C1588" s="12">
        <f>Raw_Prices!S341</f>
        <v>168.76900000000001</v>
      </c>
      <c r="D1588" s="13">
        <f t="shared" si="50"/>
        <v>-1.0912436778779955E-2</v>
      </c>
      <c r="E1588" s="14">
        <f>IF(_xlfn.XLOOKUP($A1588,Firm_Info!$A$2:$A$12,Firm_Info!$C$2:$C$12)="Treated",1,IF(_xlfn.XLOOKUP($A1588,Firm_Info!$A$2:$A$12,Firm_Info!$C$2:$C$12)="Control",0,""))</f>
        <v>1</v>
      </c>
      <c r="F1588" s="14">
        <f>IFERROR(_xlfn.XLOOKUP($A1588,Firm_Info!$A$2:$A$11,Firm_Info!$D$2:$D$11),"")</f>
        <v>2</v>
      </c>
      <c r="G1588" s="14">
        <f>IF($F1588="","",IF($B1588&gt;=SUMIFS(Firm_Info!$F$2:$F$11,Firm_Info!$D$2:$D$11,$F1588,Firm_Info!$C$2:$C$11,"Treated"),1,0))</f>
        <v>1</v>
      </c>
      <c r="H1588" s="14">
        <f t="shared" si="51"/>
        <v>1</v>
      </c>
      <c r="I1588" s="14">
        <f>IF($F1588="","",MOD(ROW()-2,624)-INDEX(Parallel_Trends!$F$5:$F$14,MATCH($A1588,Parallel_Trends!$A$5:$A$14,0)))</f>
        <v>9</v>
      </c>
    </row>
    <row r="1589" spans="1:9" x14ac:dyDescent="0.45">
      <c r="A1589" t="s">
        <v>16</v>
      </c>
      <c r="B1589" s="1">
        <f>Raw_Prices!O342</f>
        <v>45421</v>
      </c>
      <c r="C1589" s="12">
        <f>Raw_Prices!S342</f>
        <v>169.346</v>
      </c>
      <c r="D1589" s="13">
        <f t="shared" si="50"/>
        <v>3.4188743193359628E-3</v>
      </c>
      <c r="E1589" s="14">
        <f>IF(_xlfn.XLOOKUP($A1589,Firm_Info!$A$2:$A$12,Firm_Info!$C$2:$C$12)="Treated",1,IF(_xlfn.XLOOKUP($A1589,Firm_Info!$A$2:$A$12,Firm_Info!$C$2:$C$12)="Control",0,""))</f>
        <v>1</v>
      </c>
      <c r="F1589" s="14">
        <f>IFERROR(_xlfn.XLOOKUP($A1589,Firm_Info!$A$2:$A$11,Firm_Info!$D$2:$D$11),"")</f>
        <v>2</v>
      </c>
      <c r="G1589" s="14">
        <f>IF($F1589="","",IF($B1589&gt;=SUMIFS(Firm_Info!$F$2:$F$11,Firm_Info!$D$2:$D$11,$F1589,Firm_Info!$C$2:$C$11,"Treated"),1,0))</f>
        <v>1</v>
      </c>
      <c r="H1589" s="14">
        <f t="shared" si="51"/>
        <v>1</v>
      </c>
      <c r="I1589" s="14">
        <f>IF($F1589="","",MOD(ROW()-2,624)-INDEX(Parallel_Trends!$F$5:$F$14,MATCH($A1589,Parallel_Trends!$A$5:$A$14,0)))</f>
        <v>10</v>
      </c>
    </row>
    <row r="1590" spans="1:9" x14ac:dyDescent="0.45">
      <c r="A1590" t="s">
        <v>16</v>
      </c>
      <c r="B1590" s="1">
        <f>Raw_Prices!O343</f>
        <v>45422</v>
      </c>
      <c r="C1590" s="12">
        <f>Raw_Prices!S343</f>
        <v>168.041</v>
      </c>
      <c r="D1590" s="13">
        <f t="shared" si="50"/>
        <v>-7.7061164716025754E-3</v>
      </c>
      <c r="E1590" s="14">
        <f>IF(_xlfn.XLOOKUP($A1590,Firm_Info!$A$2:$A$12,Firm_Info!$C$2:$C$12)="Treated",1,IF(_xlfn.XLOOKUP($A1590,Firm_Info!$A$2:$A$12,Firm_Info!$C$2:$C$12)="Control",0,""))</f>
        <v>1</v>
      </c>
      <c r="F1590" s="14">
        <f>IFERROR(_xlfn.XLOOKUP($A1590,Firm_Info!$A$2:$A$11,Firm_Info!$D$2:$D$11),"")</f>
        <v>2</v>
      </c>
      <c r="G1590" s="14">
        <f>IF($F1590="","",IF($B1590&gt;=SUMIFS(Firm_Info!$F$2:$F$11,Firm_Info!$D$2:$D$11,$F1590,Firm_Info!$C$2:$C$11,"Treated"),1,0))</f>
        <v>1</v>
      </c>
      <c r="H1590" s="14">
        <f t="shared" si="51"/>
        <v>1</v>
      </c>
      <c r="I1590" s="14">
        <f>IF($F1590="","",MOD(ROW()-2,624)-INDEX(Parallel_Trends!$F$5:$F$14,MATCH($A1590,Parallel_Trends!$A$5:$A$14,0)))</f>
        <v>11</v>
      </c>
    </row>
    <row r="1591" spans="1:9" x14ac:dyDescent="0.45">
      <c r="A1591" t="s">
        <v>16</v>
      </c>
      <c r="B1591" s="1">
        <f>Raw_Prices!O344</f>
        <v>45425</v>
      </c>
      <c r="C1591" s="12">
        <f>Raw_Prices!S344</f>
        <v>168.529</v>
      </c>
      <c r="D1591" s="13">
        <f t="shared" si="50"/>
        <v>2.9040531774984224E-3</v>
      </c>
      <c r="E1591" s="14">
        <f>IF(_xlfn.XLOOKUP($A1591,Firm_Info!$A$2:$A$12,Firm_Info!$C$2:$C$12)="Treated",1,IF(_xlfn.XLOOKUP($A1591,Firm_Info!$A$2:$A$12,Firm_Info!$C$2:$C$12)="Control",0,""))</f>
        <v>1</v>
      </c>
      <c r="F1591" s="14">
        <f>IFERROR(_xlfn.XLOOKUP($A1591,Firm_Info!$A$2:$A$11,Firm_Info!$D$2:$D$11),"")</f>
        <v>2</v>
      </c>
      <c r="G1591" s="14">
        <f>IF($F1591="","",IF($B1591&gt;=SUMIFS(Firm_Info!$F$2:$F$11,Firm_Info!$D$2:$D$11,$F1591,Firm_Info!$C$2:$C$11,"Treated"),1,0))</f>
        <v>1</v>
      </c>
      <c r="H1591" s="14">
        <f t="shared" si="51"/>
        <v>1</v>
      </c>
      <c r="I1591" s="14">
        <f>IF($F1591="","",MOD(ROW()-2,624)-INDEX(Parallel_Trends!$F$5:$F$14,MATCH($A1591,Parallel_Trends!$A$5:$A$14,0)))</f>
        <v>12</v>
      </c>
    </row>
    <row r="1592" spans="1:9" x14ac:dyDescent="0.45">
      <c r="A1592" t="s">
        <v>16</v>
      </c>
      <c r="B1592" s="1">
        <f>Raw_Prices!O345</f>
        <v>45426</v>
      </c>
      <c r="C1592" s="12">
        <f>Raw_Prices!S345</f>
        <v>169.72499999999999</v>
      </c>
      <c r="D1592" s="13">
        <f t="shared" si="50"/>
        <v>7.0967014579093046E-3</v>
      </c>
      <c r="E1592" s="14">
        <f>IF(_xlfn.XLOOKUP($A1592,Firm_Info!$A$2:$A$12,Firm_Info!$C$2:$C$12)="Treated",1,IF(_xlfn.XLOOKUP($A1592,Firm_Info!$A$2:$A$12,Firm_Info!$C$2:$C$12)="Control",0,""))</f>
        <v>1</v>
      </c>
      <c r="F1592" s="14">
        <f>IFERROR(_xlfn.XLOOKUP($A1592,Firm_Info!$A$2:$A$11,Firm_Info!$D$2:$D$11),"")</f>
        <v>2</v>
      </c>
      <c r="G1592" s="14">
        <f>IF($F1592="","",IF($B1592&gt;=SUMIFS(Firm_Info!$F$2:$F$11,Firm_Info!$D$2:$D$11,$F1592,Firm_Info!$C$2:$C$11,"Treated"),1,0))</f>
        <v>1</v>
      </c>
      <c r="H1592" s="14">
        <f t="shared" si="51"/>
        <v>1</v>
      </c>
      <c r="I1592" s="14">
        <f>IF($F1592="","",MOD(ROW()-2,624)-INDEX(Parallel_Trends!$F$5:$F$14,MATCH($A1592,Parallel_Trends!$A$5:$A$14,0)))</f>
        <v>13</v>
      </c>
    </row>
    <row r="1593" spans="1:9" x14ac:dyDescent="0.45">
      <c r="A1593" t="s">
        <v>16</v>
      </c>
      <c r="B1593" s="1">
        <f>Raw_Prices!O346</f>
        <v>45427</v>
      </c>
      <c r="C1593" s="12">
        <f>Raw_Prices!S346</f>
        <v>171.887</v>
      </c>
      <c r="D1593" s="13">
        <f t="shared" si="50"/>
        <v>1.273825305641485E-2</v>
      </c>
      <c r="E1593" s="14">
        <f>IF(_xlfn.XLOOKUP($A1593,Firm_Info!$A$2:$A$12,Firm_Info!$C$2:$C$12)="Treated",1,IF(_xlfn.XLOOKUP($A1593,Firm_Info!$A$2:$A$12,Firm_Info!$C$2:$C$12)="Control",0,""))</f>
        <v>1</v>
      </c>
      <c r="F1593" s="14">
        <f>IFERROR(_xlfn.XLOOKUP($A1593,Firm_Info!$A$2:$A$11,Firm_Info!$D$2:$D$11),"")</f>
        <v>2</v>
      </c>
      <c r="G1593" s="14">
        <f>IF($F1593="","",IF($B1593&gt;=SUMIFS(Firm_Info!$F$2:$F$11,Firm_Info!$D$2:$D$11,$F1593,Firm_Info!$C$2:$C$11,"Treated"),1,0))</f>
        <v>1</v>
      </c>
      <c r="H1593" s="14">
        <f t="shared" si="51"/>
        <v>1</v>
      </c>
      <c r="I1593" s="14">
        <f>IF($F1593="","",MOD(ROW()-2,624)-INDEX(Parallel_Trends!$F$5:$F$14,MATCH($A1593,Parallel_Trends!$A$5:$A$14,0)))</f>
        <v>14</v>
      </c>
    </row>
    <row r="1594" spans="1:9" x14ac:dyDescent="0.45">
      <c r="A1594" t="s">
        <v>16</v>
      </c>
      <c r="B1594" s="1">
        <f>Raw_Prices!O347</f>
        <v>45428</v>
      </c>
      <c r="C1594" s="12">
        <f>Raw_Prices!S347</f>
        <v>173.55</v>
      </c>
      <c r="D1594" s="13">
        <f t="shared" si="50"/>
        <v>9.6749608754589378E-3</v>
      </c>
      <c r="E1594" s="14">
        <f>IF(_xlfn.XLOOKUP($A1594,Firm_Info!$A$2:$A$12,Firm_Info!$C$2:$C$12)="Treated",1,IF(_xlfn.XLOOKUP($A1594,Firm_Info!$A$2:$A$12,Firm_Info!$C$2:$C$12)="Control",0,""))</f>
        <v>1</v>
      </c>
      <c r="F1594" s="14">
        <f>IFERROR(_xlfn.XLOOKUP($A1594,Firm_Info!$A$2:$A$11,Firm_Info!$D$2:$D$11),"")</f>
        <v>2</v>
      </c>
      <c r="G1594" s="14">
        <f>IF($F1594="","",IF($B1594&gt;=SUMIFS(Firm_Info!$F$2:$F$11,Firm_Info!$D$2:$D$11,$F1594,Firm_Info!$C$2:$C$11,"Treated"),1,0))</f>
        <v>1</v>
      </c>
      <c r="H1594" s="14">
        <f t="shared" si="51"/>
        <v>1</v>
      </c>
      <c r="I1594" s="14">
        <f>IF($F1594="","",MOD(ROW()-2,624)-INDEX(Parallel_Trends!$F$5:$F$14,MATCH($A1594,Parallel_Trends!$A$5:$A$14,0)))</f>
        <v>15</v>
      </c>
    </row>
    <row r="1595" spans="1:9" x14ac:dyDescent="0.45">
      <c r="A1595" t="s">
        <v>16</v>
      </c>
      <c r="B1595" s="1">
        <f>Raw_Prices!O348</f>
        <v>45429</v>
      </c>
      <c r="C1595" s="12">
        <f>Raw_Prices!S348</f>
        <v>175.42400000000001</v>
      </c>
      <c r="D1595" s="13">
        <f t="shared" si="50"/>
        <v>1.0798040910400486E-2</v>
      </c>
      <c r="E1595" s="14">
        <f>IF(_xlfn.XLOOKUP($A1595,Firm_Info!$A$2:$A$12,Firm_Info!$C$2:$C$12)="Treated",1,IF(_xlfn.XLOOKUP($A1595,Firm_Info!$A$2:$A$12,Firm_Info!$C$2:$C$12)="Control",0,""))</f>
        <v>1</v>
      </c>
      <c r="F1595" s="14">
        <f>IFERROR(_xlfn.XLOOKUP($A1595,Firm_Info!$A$2:$A$11,Firm_Info!$D$2:$D$11),"")</f>
        <v>2</v>
      </c>
      <c r="G1595" s="14">
        <f>IF($F1595="","",IF($B1595&gt;=SUMIFS(Firm_Info!$F$2:$F$11,Firm_Info!$D$2:$D$11,$F1595,Firm_Info!$C$2:$C$11,"Treated"),1,0))</f>
        <v>1</v>
      </c>
      <c r="H1595" s="14">
        <f t="shared" si="51"/>
        <v>1</v>
      </c>
      <c r="I1595" s="14">
        <f>IF($F1595="","",MOD(ROW()-2,624)-INDEX(Parallel_Trends!$F$5:$F$14,MATCH($A1595,Parallel_Trends!$A$5:$A$14,0)))</f>
        <v>16</v>
      </c>
    </row>
    <row r="1596" spans="1:9" x14ac:dyDescent="0.45">
      <c r="A1596" t="s">
        <v>16</v>
      </c>
      <c r="B1596" s="1">
        <f>Raw_Prices!O349</f>
        <v>45432</v>
      </c>
      <c r="C1596" s="12">
        <f>Raw_Prices!S349</f>
        <v>176.28100000000001</v>
      </c>
      <c r="D1596" s="13">
        <f t="shared" si="50"/>
        <v>4.885306457497185E-3</v>
      </c>
      <c r="E1596" s="14">
        <f>IF(_xlfn.XLOOKUP($A1596,Firm_Info!$A$2:$A$12,Firm_Info!$C$2:$C$12)="Treated",1,IF(_xlfn.XLOOKUP($A1596,Firm_Info!$A$2:$A$12,Firm_Info!$C$2:$C$12)="Control",0,""))</f>
        <v>1</v>
      </c>
      <c r="F1596" s="14">
        <f>IFERROR(_xlfn.XLOOKUP($A1596,Firm_Info!$A$2:$A$11,Firm_Info!$D$2:$D$11),"")</f>
        <v>2</v>
      </c>
      <c r="G1596" s="14">
        <f>IF($F1596="","",IF($B1596&gt;=SUMIFS(Firm_Info!$F$2:$F$11,Firm_Info!$D$2:$D$11,$F1596,Firm_Info!$C$2:$C$11,"Treated"),1,0))</f>
        <v>1</v>
      </c>
      <c r="H1596" s="14">
        <f t="shared" si="51"/>
        <v>1</v>
      </c>
      <c r="I1596" s="14">
        <f>IF($F1596="","",MOD(ROW()-2,624)-INDEX(Parallel_Trends!$F$5:$F$14,MATCH($A1596,Parallel_Trends!$A$5:$A$14,0)))</f>
        <v>17</v>
      </c>
    </row>
    <row r="1597" spans="1:9" x14ac:dyDescent="0.45">
      <c r="A1597" t="s">
        <v>16</v>
      </c>
      <c r="B1597" s="1">
        <f>Raw_Prices!O350</f>
        <v>45433</v>
      </c>
      <c r="C1597" s="12">
        <f>Raw_Prices!S350</f>
        <v>177.208</v>
      </c>
      <c r="D1597" s="13">
        <f t="shared" si="50"/>
        <v>5.2586495424917779E-3</v>
      </c>
      <c r="E1597" s="14">
        <f>IF(_xlfn.XLOOKUP($A1597,Firm_Info!$A$2:$A$12,Firm_Info!$C$2:$C$12)="Treated",1,IF(_xlfn.XLOOKUP($A1597,Firm_Info!$A$2:$A$12,Firm_Info!$C$2:$C$12)="Control",0,""))</f>
        <v>1</v>
      </c>
      <c r="F1597" s="14">
        <f>IFERROR(_xlfn.XLOOKUP($A1597,Firm_Info!$A$2:$A$11,Firm_Info!$D$2:$D$11),"")</f>
        <v>2</v>
      </c>
      <c r="G1597" s="14">
        <f>IF($F1597="","",IF($B1597&gt;=SUMIFS(Firm_Info!$F$2:$F$11,Firm_Info!$D$2:$D$11,$F1597,Firm_Info!$C$2:$C$11,"Treated"),1,0))</f>
        <v>1</v>
      </c>
      <c r="H1597" s="14">
        <f t="shared" si="51"/>
        <v>1</v>
      </c>
      <c r="I1597" s="14">
        <f>IF($F1597="","",MOD(ROW()-2,624)-INDEX(Parallel_Trends!$F$5:$F$14,MATCH($A1597,Parallel_Trends!$A$5:$A$14,0)))</f>
        <v>18</v>
      </c>
    </row>
    <row r="1598" spans="1:9" x14ac:dyDescent="0.45">
      <c r="A1598" t="s">
        <v>16</v>
      </c>
      <c r="B1598" s="1">
        <f>Raw_Prices!O351</f>
        <v>45434</v>
      </c>
      <c r="C1598" s="12">
        <f>Raw_Prices!S351</f>
        <v>175.744</v>
      </c>
      <c r="D1598" s="13">
        <f t="shared" si="50"/>
        <v>-8.2614780371089713E-3</v>
      </c>
      <c r="E1598" s="14">
        <f>IF(_xlfn.XLOOKUP($A1598,Firm_Info!$A$2:$A$12,Firm_Info!$C$2:$C$12)="Treated",1,IF(_xlfn.XLOOKUP($A1598,Firm_Info!$A$2:$A$12,Firm_Info!$C$2:$C$12)="Control",0,""))</f>
        <v>1</v>
      </c>
      <c r="F1598" s="14">
        <f>IFERROR(_xlfn.XLOOKUP($A1598,Firm_Info!$A$2:$A$11,Firm_Info!$D$2:$D$11),"")</f>
        <v>2</v>
      </c>
      <c r="G1598" s="14">
        <f>IF($F1598="","",IF($B1598&gt;=SUMIFS(Firm_Info!$F$2:$F$11,Firm_Info!$D$2:$D$11,$F1598,Firm_Info!$C$2:$C$11,"Treated"),1,0))</f>
        <v>1</v>
      </c>
      <c r="H1598" s="14">
        <f t="shared" si="51"/>
        <v>1</v>
      </c>
      <c r="I1598" s="14">
        <f>IF($F1598="","",MOD(ROW()-2,624)-INDEX(Parallel_Trends!$F$5:$F$14,MATCH($A1598,Parallel_Trends!$A$5:$A$14,0)))</f>
        <v>19</v>
      </c>
    </row>
    <row r="1599" spans="1:9" x14ac:dyDescent="0.45">
      <c r="A1599" t="s">
        <v>16</v>
      </c>
      <c r="B1599" s="1">
        <f>Raw_Prices!O352</f>
        <v>45435</v>
      </c>
      <c r="C1599" s="12">
        <f>Raw_Prices!S352</f>
        <v>172.923</v>
      </c>
      <c r="D1599" s="13">
        <f t="shared" si="50"/>
        <v>-1.6051757101238184E-2</v>
      </c>
      <c r="E1599" s="14">
        <f>IF(_xlfn.XLOOKUP($A1599,Firm_Info!$A$2:$A$12,Firm_Info!$C$2:$C$12)="Treated",1,IF(_xlfn.XLOOKUP($A1599,Firm_Info!$A$2:$A$12,Firm_Info!$C$2:$C$12)="Control",0,""))</f>
        <v>1</v>
      </c>
      <c r="F1599" s="14">
        <f>IFERROR(_xlfn.XLOOKUP($A1599,Firm_Info!$A$2:$A$11,Firm_Info!$D$2:$D$11),"")</f>
        <v>2</v>
      </c>
      <c r="G1599" s="14">
        <f>IF($F1599="","",IF($B1599&gt;=SUMIFS(Firm_Info!$F$2:$F$11,Firm_Info!$D$2:$D$11,$F1599,Firm_Info!$C$2:$C$11,"Treated"),1,0))</f>
        <v>1</v>
      </c>
      <c r="H1599" s="14">
        <f t="shared" si="51"/>
        <v>1</v>
      </c>
      <c r="I1599" s="14">
        <f>IF($F1599="","",MOD(ROW()-2,624)-INDEX(Parallel_Trends!$F$5:$F$14,MATCH($A1599,Parallel_Trends!$A$5:$A$14,0)))</f>
        <v>20</v>
      </c>
    </row>
    <row r="1600" spans="1:9" x14ac:dyDescent="0.45">
      <c r="A1600" t="s">
        <v>16</v>
      </c>
      <c r="B1600" s="1">
        <f>Raw_Prices!O353</f>
        <v>45436</v>
      </c>
      <c r="C1600" s="12">
        <f>Raw_Prices!S353</f>
        <v>174.357</v>
      </c>
      <c r="D1600" s="13">
        <f t="shared" si="50"/>
        <v>8.2927083152617431E-3</v>
      </c>
      <c r="E1600" s="14">
        <f>IF(_xlfn.XLOOKUP($A1600,Firm_Info!$A$2:$A$12,Firm_Info!$C$2:$C$12)="Treated",1,IF(_xlfn.XLOOKUP($A1600,Firm_Info!$A$2:$A$12,Firm_Info!$C$2:$C$12)="Control",0,""))</f>
        <v>1</v>
      </c>
      <c r="F1600" s="14">
        <f>IFERROR(_xlfn.XLOOKUP($A1600,Firm_Info!$A$2:$A$11,Firm_Info!$D$2:$D$11),"")</f>
        <v>2</v>
      </c>
      <c r="G1600" s="14">
        <f>IF($F1600="","",IF($B1600&gt;=SUMIFS(Firm_Info!$F$2:$F$11,Firm_Info!$D$2:$D$11,$F1600,Firm_Info!$C$2:$C$11,"Treated"),1,0))</f>
        <v>1</v>
      </c>
      <c r="H1600" s="14">
        <f t="shared" si="51"/>
        <v>1</v>
      </c>
      <c r="I1600" s="14">
        <f>IF($F1600="","",MOD(ROW()-2,624)-INDEX(Parallel_Trends!$F$5:$F$14,MATCH($A1600,Parallel_Trends!$A$5:$A$14,0)))</f>
        <v>21</v>
      </c>
    </row>
    <row r="1601" spans="1:9" x14ac:dyDescent="0.45">
      <c r="A1601" t="s">
        <v>16</v>
      </c>
      <c r="B1601" s="1">
        <f>Raw_Prices!O354</f>
        <v>45440</v>
      </c>
      <c r="C1601" s="12">
        <f>Raw_Prices!S354</f>
        <v>175.76400000000001</v>
      </c>
      <c r="D1601" s="13">
        <f t="shared" si="50"/>
        <v>8.0696502004509174E-3</v>
      </c>
      <c r="E1601" s="14">
        <f>IF(_xlfn.XLOOKUP($A1601,Firm_Info!$A$2:$A$12,Firm_Info!$C$2:$C$12)="Treated",1,IF(_xlfn.XLOOKUP($A1601,Firm_Info!$A$2:$A$12,Firm_Info!$C$2:$C$12)="Control",0,""))</f>
        <v>1</v>
      </c>
      <c r="F1601" s="14">
        <f>IFERROR(_xlfn.XLOOKUP($A1601,Firm_Info!$A$2:$A$11,Firm_Info!$D$2:$D$11),"")</f>
        <v>2</v>
      </c>
      <c r="G1601" s="14">
        <f>IF($F1601="","",IF($B1601&gt;=SUMIFS(Firm_Info!$F$2:$F$11,Firm_Info!$D$2:$D$11,$F1601,Firm_Info!$C$2:$C$11,"Treated"),1,0))</f>
        <v>1</v>
      </c>
      <c r="H1601" s="14">
        <f t="shared" si="51"/>
        <v>1</v>
      </c>
      <c r="I1601" s="14">
        <f>IF($F1601="","",MOD(ROW()-2,624)-INDEX(Parallel_Trends!$F$5:$F$14,MATCH($A1601,Parallel_Trends!$A$5:$A$14,0)))</f>
        <v>22</v>
      </c>
    </row>
    <row r="1602" spans="1:9" x14ac:dyDescent="0.45">
      <c r="A1602" t="s">
        <v>16</v>
      </c>
      <c r="B1602" s="1">
        <f>Raw_Prices!O355</f>
        <v>45441</v>
      </c>
      <c r="C1602" s="12">
        <f>Raw_Prices!S355</f>
        <v>175.26400000000001</v>
      </c>
      <c r="D1602" s="13">
        <f t="shared" si="50"/>
        <v>-2.8447236066543313E-3</v>
      </c>
      <c r="E1602" s="14">
        <f>IF(_xlfn.XLOOKUP($A1602,Firm_Info!$A$2:$A$12,Firm_Info!$C$2:$C$12)="Treated",1,IF(_xlfn.XLOOKUP($A1602,Firm_Info!$A$2:$A$12,Firm_Info!$C$2:$C$12)="Control",0,""))</f>
        <v>1</v>
      </c>
      <c r="F1602" s="14">
        <f>IFERROR(_xlfn.XLOOKUP($A1602,Firm_Info!$A$2:$A$11,Firm_Info!$D$2:$D$11),"")</f>
        <v>2</v>
      </c>
      <c r="G1602" s="14">
        <f>IF($F1602="","",IF($B1602&gt;=SUMIFS(Firm_Info!$F$2:$F$11,Firm_Info!$D$2:$D$11,$F1602,Firm_Info!$C$2:$C$11,"Treated"),1,0))</f>
        <v>1</v>
      </c>
      <c r="H1602" s="14">
        <f t="shared" si="51"/>
        <v>1</v>
      </c>
      <c r="I1602" s="14">
        <f>IF($F1602="","",MOD(ROW()-2,624)-INDEX(Parallel_Trends!$F$5:$F$14,MATCH($A1602,Parallel_Trends!$A$5:$A$14,0)))</f>
        <v>23</v>
      </c>
    </row>
    <row r="1603" spans="1:9" x14ac:dyDescent="0.45">
      <c r="A1603" t="s">
        <v>16</v>
      </c>
      <c r="B1603" s="1">
        <f>Raw_Prices!O356</f>
        <v>45442</v>
      </c>
      <c r="C1603" s="12">
        <f>Raw_Prices!S356</f>
        <v>171.488</v>
      </c>
      <c r="D1603" s="13">
        <f t="shared" si="50"/>
        <v>-2.1544641226949102E-2</v>
      </c>
      <c r="E1603" s="14">
        <f>IF(_xlfn.XLOOKUP($A1603,Firm_Info!$A$2:$A$12,Firm_Info!$C$2:$C$12)="Treated",1,IF(_xlfn.XLOOKUP($A1603,Firm_Info!$A$2:$A$12,Firm_Info!$C$2:$C$12)="Control",0,""))</f>
        <v>1</v>
      </c>
      <c r="F1603" s="14">
        <f>IFERROR(_xlfn.XLOOKUP($A1603,Firm_Info!$A$2:$A$11,Firm_Info!$D$2:$D$11),"")</f>
        <v>2</v>
      </c>
      <c r="G1603" s="14">
        <f>IF($F1603="","",IF($B1603&gt;=SUMIFS(Firm_Info!$F$2:$F$11,Firm_Info!$D$2:$D$11,$F1603,Firm_Info!$C$2:$C$11,"Treated"),1,0))</f>
        <v>1</v>
      </c>
      <c r="H1603" s="14">
        <f t="shared" si="51"/>
        <v>1</v>
      </c>
      <c r="I1603" s="14">
        <f>IF($F1603="","",MOD(ROW()-2,624)-INDEX(Parallel_Trends!$F$5:$F$14,MATCH($A1603,Parallel_Trends!$A$5:$A$14,0)))</f>
        <v>24</v>
      </c>
    </row>
    <row r="1604" spans="1:9" x14ac:dyDescent="0.45">
      <c r="A1604" t="s">
        <v>16</v>
      </c>
      <c r="B1604" s="1">
        <f>Raw_Prices!O357</f>
        <v>45443</v>
      </c>
      <c r="C1604" s="12">
        <f>Raw_Prices!S357</f>
        <v>171.87700000000001</v>
      </c>
      <c r="D1604" s="13">
        <f t="shared" si="50"/>
        <v>2.2683802948311182E-3</v>
      </c>
      <c r="E1604" s="14">
        <f>IF(_xlfn.XLOOKUP($A1604,Firm_Info!$A$2:$A$12,Firm_Info!$C$2:$C$12)="Treated",1,IF(_xlfn.XLOOKUP($A1604,Firm_Info!$A$2:$A$12,Firm_Info!$C$2:$C$12)="Control",0,""))</f>
        <v>1</v>
      </c>
      <c r="F1604" s="14">
        <f>IFERROR(_xlfn.XLOOKUP($A1604,Firm_Info!$A$2:$A$11,Firm_Info!$D$2:$D$11),"")</f>
        <v>2</v>
      </c>
      <c r="G1604" s="14">
        <f>IF($F1604="","",IF($B1604&gt;=SUMIFS(Firm_Info!$F$2:$F$11,Firm_Info!$D$2:$D$11,$F1604,Firm_Info!$C$2:$C$11,"Treated"),1,0))</f>
        <v>1</v>
      </c>
      <c r="H1604" s="14">
        <f t="shared" si="51"/>
        <v>1</v>
      </c>
      <c r="I1604" s="14">
        <f>IF($F1604="","",MOD(ROW()-2,624)-INDEX(Parallel_Trends!$F$5:$F$14,MATCH($A1604,Parallel_Trends!$A$5:$A$14,0)))</f>
        <v>25</v>
      </c>
    </row>
    <row r="1605" spans="1:9" x14ac:dyDescent="0.45">
      <c r="A1605" t="s">
        <v>16</v>
      </c>
      <c r="B1605" s="1">
        <f>Raw_Prices!O358</f>
        <v>45446</v>
      </c>
      <c r="C1605" s="12">
        <f>Raw_Prices!S358</f>
        <v>172.54400000000001</v>
      </c>
      <c r="D1605" s="13">
        <f t="shared" si="50"/>
        <v>3.8806821156989191E-3</v>
      </c>
      <c r="E1605" s="14">
        <f>IF(_xlfn.XLOOKUP($A1605,Firm_Info!$A$2:$A$12,Firm_Info!$C$2:$C$12)="Treated",1,IF(_xlfn.XLOOKUP($A1605,Firm_Info!$A$2:$A$12,Firm_Info!$C$2:$C$12)="Control",0,""))</f>
        <v>1</v>
      </c>
      <c r="F1605" s="14">
        <f>IFERROR(_xlfn.XLOOKUP($A1605,Firm_Info!$A$2:$A$11,Firm_Info!$D$2:$D$11),"")</f>
        <v>2</v>
      </c>
      <c r="G1605" s="14">
        <f>IF($F1605="","",IF($B1605&gt;=SUMIFS(Firm_Info!$F$2:$F$11,Firm_Info!$D$2:$D$11,$F1605,Firm_Info!$C$2:$C$11,"Treated"),1,0))</f>
        <v>1</v>
      </c>
      <c r="H1605" s="14">
        <f t="shared" si="51"/>
        <v>1</v>
      </c>
      <c r="I1605" s="14">
        <f>IF($F1605="","",MOD(ROW()-2,624)-INDEX(Parallel_Trends!$F$5:$F$14,MATCH($A1605,Parallel_Trends!$A$5:$A$14,0)))</f>
        <v>26</v>
      </c>
    </row>
    <row r="1606" spans="1:9" x14ac:dyDescent="0.45">
      <c r="A1606" t="s">
        <v>16</v>
      </c>
      <c r="B1606" s="1">
        <f>Raw_Prices!O359</f>
        <v>45447</v>
      </c>
      <c r="C1606" s="12">
        <f>Raw_Prices!S359</f>
        <v>173.16300000000001</v>
      </c>
      <c r="D1606" s="13">
        <f t="shared" si="50"/>
        <v>3.5874907270030398E-3</v>
      </c>
      <c r="E1606" s="14">
        <f>IF(_xlfn.XLOOKUP($A1606,Firm_Info!$A$2:$A$12,Firm_Info!$C$2:$C$12)="Treated",1,IF(_xlfn.XLOOKUP($A1606,Firm_Info!$A$2:$A$12,Firm_Info!$C$2:$C$12)="Control",0,""))</f>
        <v>1</v>
      </c>
      <c r="F1606" s="14">
        <f>IFERROR(_xlfn.XLOOKUP($A1606,Firm_Info!$A$2:$A$11,Firm_Info!$D$2:$D$11),"")</f>
        <v>2</v>
      </c>
      <c r="G1606" s="14">
        <f>IF($F1606="","",IF($B1606&gt;=SUMIFS(Firm_Info!$F$2:$F$11,Firm_Info!$D$2:$D$11,$F1606,Firm_Info!$C$2:$C$11,"Treated"),1,0))</f>
        <v>1</v>
      </c>
      <c r="H1606" s="14">
        <f t="shared" si="51"/>
        <v>1</v>
      </c>
      <c r="I1606" s="14">
        <f>IF($F1606="","",MOD(ROW()-2,624)-INDEX(Parallel_Trends!$F$5:$F$14,MATCH($A1606,Parallel_Trends!$A$5:$A$14,0)))</f>
        <v>27</v>
      </c>
    </row>
    <row r="1607" spans="1:9" x14ac:dyDescent="0.45">
      <c r="A1607" t="s">
        <v>16</v>
      </c>
      <c r="B1607" s="1">
        <f>Raw_Prices!O360</f>
        <v>45448</v>
      </c>
      <c r="C1607" s="12">
        <f>Raw_Prices!S360</f>
        <v>174.77699999999999</v>
      </c>
      <c r="D1607" s="13">
        <f t="shared" si="50"/>
        <v>9.3206978396076501E-3</v>
      </c>
      <c r="E1607" s="14">
        <f>IF(_xlfn.XLOOKUP($A1607,Firm_Info!$A$2:$A$12,Firm_Info!$C$2:$C$12)="Treated",1,IF(_xlfn.XLOOKUP($A1607,Firm_Info!$A$2:$A$12,Firm_Info!$C$2:$C$12)="Control",0,""))</f>
        <v>1</v>
      </c>
      <c r="F1607" s="14">
        <f>IFERROR(_xlfn.XLOOKUP($A1607,Firm_Info!$A$2:$A$11,Firm_Info!$D$2:$D$11),"")</f>
        <v>2</v>
      </c>
      <c r="G1607" s="14">
        <f>IF($F1607="","",IF($B1607&gt;=SUMIFS(Firm_Info!$F$2:$F$11,Firm_Info!$D$2:$D$11,$F1607,Firm_Info!$C$2:$C$11,"Treated"),1,0))</f>
        <v>1</v>
      </c>
      <c r="H1607" s="14">
        <f t="shared" si="51"/>
        <v>1</v>
      </c>
      <c r="I1607" s="14">
        <f>IF($F1607="","",MOD(ROW()-2,624)-INDEX(Parallel_Trends!$F$5:$F$14,MATCH($A1607,Parallel_Trends!$A$5:$A$14,0)))</f>
        <v>28</v>
      </c>
    </row>
    <row r="1608" spans="1:9" x14ac:dyDescent="0.45">
      <c r="A1608" t="s">
        <v>16</v>
      </c>
      <c r="B1608" s="1">
        <f>Raw_Prices!O361</f>
        <v>45449</v>
      </c>
      <c r="C1608" s="12">
        <f>Raw_Prices!S361</f>
        <v>176.09100000000001</v>
      </c>
      <c r="D1608" s="13">
        <f t="shared" si="50"/>
        <v>7.5181517018831912E-3</v>
      </c>
      <c r="E1608" s="14">
        <f>IF(_xlfn.XLOOKUP($A1608,Firm_Info!$A$2:$A$12,Firm_Info!$C$2:$C$12)="Treated",1,IF(_xlfn.XLOOKUP($A1608,Firm_Info!$A$2:$A$12,Firm_Info!$C$2:$C$12)="Control",0,""))</f>
        <v>1</v>
      </c>
      <c r="F1608" s="14">
        <f>IFERROR(_xlfn.XLOOKUP($A1608,Firm_Info!$A$2:$A$11,Firm_Info!$D$2:$D$11),"")</f>
        <v>2</v>
      </c>
      <c r="G1608" s="14">
        <f>IF($F1608="","",IF($B1608&gt;=SUMIFS(Firm_Info!$F$2:$F$11,Firm_Info!$D$2:$D$11,$F1608,Firm_Info!$C$2:$C$11,"Treated"),1,0))</f>
        <v>1</v>
      </c>
      <c r="H1608" s="14">
        <f t="shared" si="51"/>
        <v>1</v>
      </c>
      <c r="I1608" s="14">
        <f>IF($F1608="","",MOD(ROW()-2,624)-INDEX(Parallel_Trends!$F$5:$F$14,MATCH($A1608,Parallel_Trends!$A$5:$A$14,0)))</f>
        <v>29</v>
      </c>
    </row>
    <row r="1609" spans="1:9" x14ac:dyDescent="0.45">
      <c r="A1609" t="s">
        <v>16</v>
      </c>
      <c r="B1609" s="1">
        <f>Raw_Prices!O362</f>
        <v>45450</v>
      </c>
      <c r="C1609" s="12">
        <f>Raw_Prices!S362</f>
        <v>173.83</v>
      </c>
      <c r="D1609" s="13">
        <f t="shared" si="50"/>
        <v>-1.283995207023636E-2</v>
      </c>
      <c r="E1609" s="14">
        <f>IF(_xlfn.XLOOKUP($A1609,Firm_Info!$A$2:$A$12,Firm_Info!$C$2:$C$12)="Treated",1,IF(_xlfn.XLOOKUP($A1609,Firm_Info!$A$2:$A$12,Firm_Info!$C$2:$C$12)="Control",0,""))</f>
        <v>1</v>
      </c>
      <c r="F1609" s="14">
        <f>IFERROR(_xlfn.XLOOKUP($A1609,Firm_Info!$A$2:$A$11,Firm_Info!$D$2:$D$11),"")</f>
        <v>2</v>
      </c>
      <c r="G1609" s="14">
        <f>IF($F1609="","",IF($B1609&gt;=SUMIFS(Firm_Info!$F$2:$F$11,Firm_Info!$D$2:$D$11,$F1609,Firm_Info!$C$2:$C$11,"Treated"),1,0))</f>
        <v>1</v>
      </c>
      <c r="H1609" s="14">
        <f t="shared" si="51"/>
        <v>1</v>
      </c>
      <c r="I1609" s="14">
        <f>IF($F1609="","",MOD(ROW()-2,624)-INDEX(Parallel_Trends!$F$5:$F$14,MATCH($A1609,Parallel_Trends!$A$5:$A$14,0)))</f>
        <v>30</v>
      </c>
    </row>
    <row r="1610" spans="1:9" x14ac:dyDescent="0.45">
      <c r="A1610" t="s">
        <v>16</v>
      </c>
      <c r="B1610" s="1">
        <f>Raw_Prices!O363</f>
        <v>45453</v>
      </c>
      <c r="C1610" s="12">
        <f>Raw_Prices!S363</f>
        <v>174.578</v>
      </c>
      <c r="D1610" s="13">
        <f t="shared" si="50"/>
        <v>4.303054708623355E-3</v>
      </c>
      <c r="E1610" s="14">
        <f>IF(_xlfn.XLOOKUP($A1610,Firm_Info!$A$2:$A$12,Firm_Info!$C$2:$C$12)="Treated",1,IF(_xlfn.XLOOKUP($A1610,Firm_Info!$A$2:$A$12,Firm_Info!$C$2:$C$12)="Control",0,""))</f>
        <v>1</v>
      </c>
      <c r="F1610" s="14">
        <f>IFERROR(_xlfn.XLOOKUP($A1610,Firm_Info!$A$2:$A$11,Firm_Info!$D$2:$D$11),"")</f>
        <v>2</v>
      </c>
      <c r="G1610" s="14">
        <f>IF($F1610="","",IF($B1610&gt;=SUMIFS(Firm_Info!$F$2:$F$11,Firm_Info!$D$2:$D$11,$F1610,Firm_Info!$C$2:$C$11,"Treated"),1,0))</f>
        <v>1</v>
      </c>
      <c r="H1610" s="14">
        <f t="shared" si="51"/>
        <v>1</v>
      </c>
      <c r="I1610" s="14">
        <f>IF($F1610="","",MOD(ROW()-2,624)-INDEX(Parallel_Trends!$F$5:$F$14,MATCH($A1610,Parallel_Trends!$A$5:$A$14,0)))</f>
        <v>31</v>
      </c>
    </row>
    <row r="1611" spans="1:9" x14ac:dyDescent="0.45">
      <c r="A1611" t="s">
        <v>16</v>
      </c>
      <c r="B1611" s="1">
        <f>Raw_Prices!O364</f>
        <v>45454</v>
      </c>
      <c r="C1611" s="12">
        <f>Raw_Prices!S364</f>
        <v>176.184</v>
      </c>
      <c r="D1611" s="13">
        <f t="shared" si="50"/>
        <v>9.1993263756029453E-3</v>
      </c>
      <c r="E1611" s="14">
        <f>IF(_xlfn.XLOOKUP($A1611,Firm_Info!$A$2:$A$12,Firm_Info!$C$2:$C$12)="Treated",1,IF(_xlfn.XLOOKUP($A1611,Firm_Info!$A$2:$A$12,Firm_Info!$C$2:$C$12)="Control",0,""))</f>
        <v>1</v>
      </c>
      <c r="F1611" s="14">
        <f>IFERROR(_xlfn.XLOOKUP($A1611,Firm_Info!$A$2:$A$11,Firm_Info!$D$2:$D$11),"")</f>
        <v>2</v>
      </c>
      <c r="G1611" s="14">
        <f>IF($F1611="","",IF($B1611&gt;=SUMIFS(Firm_Info!$F$2:$F$11,Firm_Info!$D$2:$D$11,$F1611,Firm_Info!$C$2:$C$11,"Treated"),1,0))</f>
        <v>1</v>
      </c>
      <c r="H1611" s="14">
        <f t="shared" si="51"/>
        <v>1</v>
      </c>
      <c r="I1611" s="14">
        <f>IF($F1611="","",MOD(ROW()-2,624)-INDEX(Parallel_Trends!$F$5:$F$14,MATCH($A1611,Parallel_Trends!$A$5:$A$14,0)))</f>
        <v>32</v>
      </c>
    </row>
    <row r="1612" spans="1:9" x14ac:dyDescent="0.45">
      <c r="A1612" t="s">
        <v>16</v>
      </c>
      <c r="B1612" s="1">
        <f>Raw_Prices!O365</f>
        <v>45455</v>
      </c>
      <c r="C1612" s="12">
        <f>Raw_Prices!S365</f>
        <v>177.351</v>
      </c>
      <c r="D1612" s="13">
        <f t="shared" si="50"/>
        <v>6.6237569813376584E-3</v>
      </c>
      <c r="E1612" s="14">
        <f>IF(_xlfn.XLOOKUP($A1612,Firm_Info!$A$2:$A$12,Firm_Info!$C$2:$C$12)="Treated",1,IF(_xlfn.XLOOKUP($A1612,Firm_Info!$A$2:$A$12,Firm_Info!$C$2:$C$12)="Control",0,""))</f>
        <v>1</v>
      </c>
      <c r="F1612" s="14">
        <f>IFERROR(_xlfn.XLOOKUP($A1612,Firm_Info!$A$2:$A$11,Firm_Info!$D$2:$D$11),"")</f>
        <v>2</v>
      </c>
      <c r="G1612" s="14">
        <f>IF($F1612="","",IF($B1612&gt;=SUMIFS(Firm_Info!$F$2:$F$11,Firm_Info!$D$2:$D$11,$F1612,Firm_Info!$C$2:$C$11,"Treated"),1,0))</f>
        <v>1</v>
      </c>
      <c r="H1612" s="14">
        <f t="shared" si="51"/>
        <v>1</v>
      </c>
      <c r="I1612" s="14">
        <f>IF($F1612="","",MOD(ROW()-2,624)-INDEX(Parallel_Trends!$F$5:$F$14,MATCH($A1612,Parallel_Trends!$A$5:$A$14,0)))</f>
        <v>33</v>
      </c>
    </row>
    <row r="1613" spans="1:9" x14ac:dyDescent="0.45">
      <c r="A1613" t="s">
        <v>16</v>
      </c>
      <c r="B1613" s="1">
        <f>Raw_Prices!O366</f>
        <v>45456</v>
      </c>
      <c r="C1613" s="12">
        <f>Raw_Prices!S366</f>
        <v>174.72800000000001</v>
      </c>
      <c r="D1613" s="13">
        <f t="shared" si="50"/>
        <v>-1.4789879955568241E-2</v>
      </c>
      <c r="E1613" s="14">
        <f>IF(_xlfn.XLOOKUP($A1613,Firm_Info!$A$2:$A$12,Firm_Info!$C$2:$C$12)="Treated",1,IF(_xlfn.XLOOKUP($A1613,Firm_Info!$A$2:$A$12,Firm_Info!$C$2:$C$12)="Control",0,""))</f>
        <v>1</v>
      </c>
      <c r="F1613" s="14">
        <f>IFERROR(_xlfn.XLOOKUP($A1613,Firm_Info!$A$2:$A$11,Firm_Info!$D$2:$D$11),"")</f>
        <v>2</v>
      </c>
      <c r="G1613" s="14">
        <f>IF($F1613="","",IF($B1613&gt;=SUMIFS(Firm_Info!$F$2:$F$11,Firm_Info!$D$2:$D$11,$F1613,Firm_Info!$C$2:$C$11,"Treated"),1,0))</f>
        <v>1</v>
      </c>
      <c r="H1613" s="14">
        <f t="shared" si="51"/>
        <v>1</v>
      </c>
      <c r="I1613" s="14">
        <f>IF($F1613="","",MOD(ROW()-2,624)-INDEX(Parallel_Trends!$F$5:$F$14,MATCH($A1613,Parallel_Trends!$A$5:$A$14,0)))</f>
        <v>34</v>
      </c>
    </row>
    <row r="1614" spans="1:9" x14ac:dyDescent="0.45">
      <c r="A1614" t="s">
        <v>16</v>
      </c>
      <c r="B1614" s="1">
        <f>Raw_Prices!O367</f>
        <v>45457</v>
      </c>
      <c r="C1614" s="12">
        <f>Raw_Prices!S367</f>
        <v>176.35400000000001</v>
      </c>
      <c r="D1614" s="13">
        <f t="shared" si="50"/>
        <v>9.3058925873357179E-3</v>
      </c>
      <c r="E1614" s="14">
        <f>IF(_xlfn.XLOOKUP($A1614,Firm_Info!$A$2:$A$12,Firm_Info!$C$2:$C$12)="Treated",1,IF(_xlfn.XLOOKUP($A1614,Firm_Info!$A$2:$A$12,Firm_Info!$C$2:$C$12)="Control",0,""))</f>
        <v>1</v>
      </c>
      <c r="F1614" s="14">
        <f>IFERROR(_xlfn.XLOOKUP($A1614,Firm_Info!$A$2:$A$11,Firm_Info!$D$2:$D$11),"")</f>
        <v>2</v>
      </c>
      <c r="G1614" s="14">
        <f>IF($F1614="","",IF($B1614&gt;=SUMIFS(Firm_Info!$F$2:$F$11,Firm_Info!$D$2:$D$11,$F1614,Firm_Info!$C$2:$C$11,"Treated"),1,0))</f>
        <v>1</v>
      </c>
      <c r="H1614" s="14">
        <f t="shared" si="51"/>
        <v>1</v>
      </c>
      <c r="I1614" s="14">
        <f>IF($F1614="","",MOD(ROW()-2,624)-INDEX(Parallel_Trends!$F$5:$F$14,MATCH($A1614,Parallel_Trends!$A$5:$A$14,0)))</f>
        <v>35</v>
      </c>
    </row>
    <row r="1615" spans="1:9" x14ac:dyDescent="0.45">
      <c r="A1615" t="s">
        <v>16</v>
      </c>
      <c r="B1615" s="1">
        <f>Raw_Prices!O368</f>
        <v>45460</v>
      </c>
      <c r="C1615" s="12">
        <f>Raw_Prices!S368</f>
        <v>176.80199999999999</v>
      </c>
      <c r="D1615" s="13">
        <f t="shared" si="50"/>
        <v>2.5403449879219941E-3</v>
      </c>
      <c r="E1615" s="14">
        <f>IF(_xlfn.XLOOKUP($A1615,Firm_Info!$A$2:$A$12,Firm_Info!$C$2:$C$12)="Treated",1,IF(_xlfn.XLOOKUP($A1615,Firm_Info!$A$2:$A$12,Firm_Info!$C$2:$C$12)="Control",0,""))</f>
        <v>1</v>
      </c>
      <c r="F1615" s="14">
        <f>IFERROR(_xlfn.XLOOKUP($A1615,Firm_Info!$A$2:$A$11,Firm_Info!$D$2:$D$11),"")</f>
        <v>2</v>
      </c>
      <c r="G1615" s="14">
        <f>IF($F1615="","",IF($B1615&gt;=SUMIFS(Firm_Info!$F$2:$F$11,Firm_Info!$D$2:$D$11,$F1615,Firm_Info!$C$2:$C$11,"Treated"),1,0))</f>
        <v>1</v>
      </c>
      <c r="H1615" s="14">
        <f t="shared" si="51"/>
        <v>1</v>
      </c>
      <c r="I1615" s="14">
        <f>IF($F1615="","",MOD(ROW()-2,624)-INDEX(Parallel_Trends!$F$5:$F$14,MATCH($A1615,Parallel_Trends!$A$5:$A$14,0)))</f>
        <v>36</v>
      </c>
    </row>
    <row r="1616" spans="1:9" x14ac:dyDescent="0.45">
      <c r="A1616" t="s">
        <v>16</v>
      </c>
      <c r="B1616" s="1">
        <f>Raw_Prices!O369</f>
        <v>45461</v>
      </c>
      <c r="C1616" s="12">
        <f>Raw_Prices!S369</f>
        <v>174.65799999999999</v>
      </c>
      <c r="D1616" s="13">
        <f t="shared" si="50"/>
        <v>-1.2126559654302538E-2</v>
      </c>
      <c r="E1616" s="14">
        <f>IF(_xlfn.XLOOKUP($A1616,Firm_Info!$A$2:$A$12,Firm_Info!$C$2:$C$12)="Treated",1,IF(_xlfn.XLOOKUP($A1616,Firm_Info!$A$2:$A$12,Firm_Info!$C$2:$C$12)="Control",0,""))</f>
        <v>1</v>
      </c>
      <c r="F1616" s="14">
        <f>IFERROR(_xlfn.XLOOKUP($A1616,Firm_Info!$A$2:$A$11,Firm_Info!$D$2:$D$11),"")</f>
        <v>2</v>
      </c>
      <c r="G1616" s="14">
        <f>IF($F1616="","",IF($B1616&gt;=SUMIFS(Firm_Info!$F$2:$F$11,Firm_Info!$D$2:$D$11,$F1616,Firm_Info!$C$2:$C$11,"Treated"),1,0))</f>
        <v>1</v>
      </c>
      <c r="H1616" s="14">
        <f t="shared" si="51"/>
        <v>1</v>
      </c>
      <c r="I1616" s="14">
        <f>IF($F1616="","",MOD(ROW()-2,624)-INDEX(Parallel_Trends!$F$5:$F$14,MATCH($A1616,Parallel_Trends!$A$5:$A$14,0)))</f>
        <v>37</v>
      </c>
    </row>
    <row r="1617" spans="1:9" x14ac:dyDescent="0.45">
      <c r="A1617" t="s">
        <v>16</v>
      </c>
      <c r="B1617" s="1">
        <f>Raw_Prices!O370</f>
        <v>45463</v>
      </c>
      <c r="C1617" s="12">
        <f>Raw_Prices!S370</f>
        <v>175.864</v>
      </c>
      <c r="D1617" s="13">
        <f t="shared" si="50"/>
        <v>6.904922763343313E-3</v>
      </c>
      <c r="E1617" s="14">
        <f>IF(_xlfn.XLOOKUP($A1617,Firm_Info!$A$2:$A$12,Firm_Info!$C$2:$C$12)="Treated",1,IF(_xlfn.XLOOKUP($A1617,Firm_Info!$A$2:$A$12,Firm_Info!$C$2:$C$12)="Control",0,""))</f>
        <v>1</v>
      </c>
      <c r="F1617" s="14">
        <f>IFERROR(_xlfn.XLOOKUP($A1617,Firm_Info!$A$2:$A$11,Firm_Info!$D$2:$D$11),"")</f>
        <v>2</v>
      </c>
      <c r="G1617" s="14">
        <f>IF($F1617="","",IF($B1617&gt;=SUMIFS(Firm_Info!$F$2:$F$11,Firm_Info!$D$2:$D$11,$F1617,Firm_Info!$C$2:$C$11,"Treated"),1,0))</f>
        <v>1</v>
      </c>
      <c r="H1617" s="14">
        <f t="shared" si="51"/>
        <v>1</v>
      </c>
      <c r="I1617" s="14">
        <f>IF($F1617="","",MOD(ROW()-2,624)-INDEX(Parallel_Trends!$F$5:$F$14,MATCH($A1617,Parallel_Trends!$A$5:$A$14,0)))</f>
        <v>38</v>
      </c>
    </row>
    <row r="1618" spans="1:9" x14ac:dyDescent="0.45">
      <c r="A1618" t="s">
        <v>16</v>
      </c>
      <c r="B1618" s="1">
        <f>Raw_Prices!O371</f>
        <v>45464</v>
      </c>
      <c r="C1618" s="12">
        <f>Raw_Prices!S371</f>
        <v>179.18700000000001</v>
      </c>
      <c r="D1618" s="13">
        <f t="shared" si="50"/>
        <v>1.8895282718464301E-2</v>
      </c>
      <c r="E1618" s="14">
        <f>IF(_xlfn.XLOOKUP($A1618,Firm_Info!$A$2:$A$12,Firm_Info!$C$2:$C$12)="Treated",1,IF(_xlfn.XLOOKUP($A1618,Firm_Info!$A$2:$A$12,Firm_Info!$C$2:$C$12)="Control",0,""))</f>
        <v>1</v>
      </c>
      <c r="F1618" s="14">
        <f>IFERROR(_xlfn.XLOOKUP($A1618,Firm_Info!$A$2:$A$11,Firm_Info!$D$2:$D$11),"")</f>
        <v>2</v>
      </c>
      <c r="G1618" s="14">
        <f>IF($F1618="","",IF($B1618&gt;=SUMIFS(Firm_Info!$F$2:$F$11,Firm_Info!$D$2:$D$11,$F1618,Firm_Info!$C$2:$C$11,"Treated"),1,0))</f>
        <v>1</v>
      </c>
      <c r="H1618" s="14">
        <f t="shared" si="51"/>
        <v>1</v>
      </c>
      <c r="I1618" s="14">
        <f>IF($F1618="","",MOD(ROW()-2,624)-INDEX(Parallel_Trends!$F$5:$F$14,MATCH($A1618,Parallel_Trends!$A$5:$A$14,0)))</f>
        <v>39</v>
      </c>
    </row>
    <row r="1619" spans="1:9" x14ac:dyDescent="0.45">
      <c r="A1619" t="s">
        <v>16</v>
      </c>
      <c r="B1619" s="1">
        <f>Raw_Prices!O372</f>
        <v>45467</v>
      </c>
      <c r="C1619" s="12">
        <f>Raw_Prices!S372</f>
        <v>178.77699999999999</v>
      </c>
      <c r="D1619" s="13">
        <f t="shared" si="50"/>
        <v>-2.2881124188698365E-3</v>
      </c>
      <c r="E1619" s="14">
        <f>IF(_xlfn.XLOOKUP($A1619,Firm_Info!$A$2:$A$12,Firm_Info!$C$2:$C$12)="Treated",1,IF(_xlfn.XLOOKUP($A1619,Firm_Info!$A$2:$A$12,Firm_Info!$C$2:$C$12)="Control",0,""))</f>
        <v>1</v>
      </c>
      <c r="F1619" s="14">
        <f>IFERROR(_xlfn.XLOOKUP($A1619,Firm_Info!$A$2:$A$11,Firm_Info!$D$2:$D$11),"")</f>
        <v>2</v>
      </c>
      <c r="G1619" s="14">
        <f>IF($F1619="","",IF($B1619&gt;=SUMIFS(Firm_Info!$F$2:$F$11,Firm_Info!$D$2:$D$11,$F1619,Firm_Info!$C$2:$C$11,"Treated"),1,0))</f>
        <v>1</v>
      </c>
      <c r="H1619" s="14">
        <f t="shared" si="51"/>
        <v>1</v>
      </c>
      <c r="I1619" s="14">
        <f>IF($F1619="","",MOD(ROW()-2,624)-INDEX(Parallel_Trends!$F$5:$F$14,MATCH($A1619,Parallel_Trends!$A$5:$A$14,0)))</f>
        <v>40</v>
      </c>
    </row>
    <row r="1620" spans="1:9" x14ac:dyDescent="0.45">
      <c r="A1620" t="s">
        <v>16</v>
      </c>
      <c r="B1620" s="1">
        <f>Raw_Prices!O373</f>
        <v>45468</v>
      </c>
      <c r="C1620" s="12">
        <f>Raw_Prices!S373</f>
        <v>183.57599999999999</v>
      </c>
      <c r="D1620" s="13">
        <f t="shared" si="50"/>
        <v>2.6843497765372648E-2</v>
      </c>
      <c r="E1620" s="14">
        <f>IF(_xlfn.XLOOKUP($A1620,Firm_Info!$A$2:$A$12,Firm_Info!$C$2:$C$12)="Treated",1,IF(_xlfn.XLOOKUP($A1620,Firm_Info!$A$2:$A$12,Firm_Info!$C$2:$C$12)="Control",0,""))</f>
        <v>1</v>
      </c>
      <c r="F1620" s="14">
        <f>IFERROR(_xlfn.XLOOKUP($A1620,Firm_Info!$A$2:$A$11,Firm_Info!$D$2:$D$11),"")</f>
        <v>2</v>
      </c>
      <c r="G1620" s="14">
        <f>IF($F1620="","",IF($B1620&gt;=SUMIFS(Firm_Info!$F$2:$F$11,Firm_Info!$D$2:$D$11,$F1620,Firm_Info!$C$2:$C$11,"Treated"),1,0))</f>
        <v>1</v>
      </c>
      <c r="H1620" s="14">
        <f t="shared" si="51"/>
        <v>1</v>
      </c>
      <c r="I1620" s="14">
        <f>IF($F1620="","",MOD(ROW()-2,624)-INDEX(Parallel_Trends!$F$5:$F$14,MATCH($A1620,Parallel_Trends!$A$5:$A$14,0)))</f>
        <v>41</v>
      </c>
    </row>
    <row r="1621" spans="1:9" x14ac:dyDescent="0.45">
      <c r="A1621" t="s">
        <v>16</v>
      </c>
      <c r="B1621" s="1">
        <f>Raw_Prices!O374</f>
        <v>45469</v>
      </c>
      <c r="C1621" s="12">
        <f>Raw_Prices!S374</f>
        <v>183.42599999999999</v>
      </c>
      <c r="D1621" s="13">
        <f t="shared" si="50"/>
        <v>-8.1710027454573453E-4</v>
      </c>
      <c r="E1621" s="14">
        <f>IF(_xlfn.XLOOKUP($A1621,Firm_Info!$A$2:$A$12,Firm_Info!$C$2:$C$12)="Treated",1,IF(_xlfn.XLOOKUP($A1621,Firm_Info!$A$2:$A$12,Firm_Info!$C$2:$C$12)="Control",0,""))</f>
        <v>1</v>
      </c>
      <c r="F1621" s="14">
        <f>IFERROR(_xlfn.XLOOKUP($A1621,Firm_Info!$A$2:$A$11,Firm_Info!$D$2:$D$11),"")</f>
        <v>2</v>
      </c>
      <c r="G1621" s="14">
        <f>IF($F1621="","",IF($B1621&gt;=SUMIFS(Firm_Info!$F$2:$F$11,Firm_Info!$D$2:$D$11,$F1621,Firm_Info!$C$2:$C$11,"Treated"),1,0))</f>
        <v>1</v>
      </c>
      <c r="H1621" s="14">
        <f t="shared" si="51"/>
        <v>1</v>
      </c>
      <c r="I1621" s="14">
        <f>IF($F1621="","",MOD(ROW()-2,624)-INDEX(Parallel_Trends!$F$5:$F$14,MATCH($A1621,Parallel_Trends!$A$5:$A$14,0)))</f>
        <v>42</v>
      </c>
    </row>
    <row r="1622" spans="1:9" x14ac:dyDescent="0.45">
      <c r="A1622" t="s">
        <v>16</v>
      </c>
      <c r="B1622" s="1">
        <f>Raw_Prices!O375</f>
        <v>45470</v>
      </c>
      <c r="C1622" s="12">
        <f>Raw_Prices!S375</f>
        <v>184.952</v>
      </c>
      <c r="D1622" s="13">
        <f t="shared" si="50"/>
        <v>8.3194312692858041E-3</v>
      </c>
      <c r="E1622" s="14">
        <f>IF(_xlfn.XLOOKUP($A1622,Firm_Info!$A$2:$A$12,Firm_Info!$C$2:$C$12)="Treated",1,IF(_xlfn.XLOOKUP($A1622,Firm_Info!$A$2:$A$12,Firm_Info!$C$2:$C$12)="Control",0,""))</f>
        <v>1</v>
      </c>
      <c r="F1622" s="14">
        <f>IFERROR(_xlfn.XLOOKUP($A1622,Firm_Info!$A$2:$A$11,Firm_Info!$D$2:$D$11),"")</f>
        <v>2</v>
      </c>
      <c r="G1622" s="14">
        <f>IF($F1622="","",IF($B1622&gt;=SUMIFS(Firm_Info!$F$2:$F$11,Firm_Info!$D$2:$D$11,$F1622,Firm_Info!$C$2:$C$11,"Treated"),1,0))</f>
        <v>1</v>
      </c>
      <c r="H1622" s="14">
        <f t="shared" si="51"/>
        <v>1</v>
      </c>
      <c r="I1622" s="14">
        <f>IF($F1622="","",MOD(ROW()-2,624)-INDEX(Parallel_Trends!$F$5:$F$14,MATCH($A1622,Parallel_Trends!$A$5:$A$14,0)))</f>
        <v>43</v>
      </c>
    </row>
    <row r="1623" spans="1:9" x14ac:dyDescent="0.45">
      <c r="A1623" t="s">
        <v>16</v>
      </c>
      <c r="B1623" s="1">
        <f>Raw_Prices!O376</f>
        <v>45471</v>
      </c>
      <c r="C1623" s="12">
        <f>Raw_Prices!S376</f>
        <v>181.70099999999999</v>
      </c>
      <c r="D1623" s="13">
        <f t="shared" si="50"/>
        <v>-1.7577533630347308E-2</v>
      </c>
      <c r="E1623" s="14">
        <f>IF(_xlfn.XLOOKUP($A1623,Firm_Info!$A$2:$A$12,Firm_Info!$C$2:$C$12)="Treated",1,IF(_xlfn.XLOOKUP($A1623,Firm_Info!$A$2:$A$12,Firm_Info!$C$2:$C$12)="Control",0,""))</f>
        <v>1</v>
      </c>
      <c r="F1623" s="14">
        <f>IFERROR(_xlfn.XLOOKUP($A1623,Firm_Info!$A$2:$A$11,Firm_Info!$D$2:$D$11),"")</f>
        <v>2</v>
      </c>
      <c r="G1623" s="14">
        <f>IF($F1623="","",IF($B1623&gt;=SUMIFS(Firm_Info!$F$2:$F$11,Firm_Info!$D$2:$D$11,$F1623,Firm_Info!$C$2:$C$11,"Treated"),1,0))</f>
        <v>1</v>
      </c>
      <c r="H1623" s="14">
        <f t="shared" si="51"/>
        <v>1</v>
      </c>
      <c r="I1623" s="14">
        <f>IF($F1623="","",MOD(ROW()-2,624)-INDEX(Parallel_Trends!$F$5:$F$14,MATCH($A1623,Parallel_Trends!$A$5:$A$14,0)))</f>
        <v>44</v>
      </c>
    </row>
    <row r="1624" spans="1:9" x14ac:dyDescent="0.45">
      <c r="A1624" t="s">
        <v>16</v>
      </c>
      <c r="B1624" s="1">
        <f>Raw_Prices!O377</f>
        <v>45474</v>
      </c>
      <c r="C1624" s="12">
        <f>Raw_Prices!S377</f>
        <v>182.53899999999999</v>
      </c>
      <c r="D1624" s="13">
        <f t="shared" si="50"/>
        <v>4.6119724162221321E-3</v>
      </c>
      <c r="E1624" s="14">
        <f>IF(_xlfn.XLOOKUP($A1624,Firm_Info!$A$2:$A$12,Firm_Info!$C$2:$C$12)="Treated",1,IF(_xlfn.XLOOKUP($A1624,Firm_Info!$A$2:$A$12,Firm_Info!$C$2:$C$12)="Control",0,""))</f>
        <v>1</v>
      </c>
      <c r="F1624" s="14">
        <f>IFERROR(_xlfn.XLOOKUP($A1624,Firm_Info!$A$2:$A$11,Firm_Info!$D$2:$D$11),"")</f>
        <v>2</v>
      </c>
      <c r="G1624" s="14">
        <f>IF($F1624="","",IF($B1624&gt;=SUMIFS(Firm_Info!$F$2:$F$11,Firm_Info!$D$2:$D$11,$F1624,Firm_Info!$C$2:$C$11,"Treated"),1,0))</f>
        <v>1</v>
      </c>
      <c r="H1624" s="14">
        <f t="shared" si="51"/>
        <v>1</v>
      </c>
      <c r="I1624" s="14">
        <f>IF($F1624="","",MOD(ROW()-2,624)-INDEX(Parallel_Trends!$F$5:$F$14,MATCH($A1624,Parallel_Trends!$A$5:$A$14,0)))</f>
        <v>45</v>
      </c>
    </row>
    <row r="1625" spans="1:9" x14ac:dyDescent="0.45">
      <c r="A1625" t="s">
        <v>16</v>
      </c>
      <c r="B1625" s="1">
        <f>Raw_Prices!O378</f>
        <v>45475</v>
      </c>
      <c r="C1625" s="12">
        <f>Raw_Prices!S378</f>
        <v>184.78299999999999</v>
      </c>
      <c r="D1625" s="13">
        <f t="shared" si="50"/>
        <v>1.2293263357419537E-2</v>
      </c>
      <c r="E1625" s="14">
        <f>IF(_xlfn.XLOOKUP($A1625,Firm_Info!$A$2:$A$12,Firm_Info!$C$2:$C$12)="Treated",1,IF(_xlfn.XLOOKUP($A1625,Firm_Info!$A$2:$A$12,Firm_Info!$C$2:$C$12)="Control",0,""))</f>
        <v>1</v>
      </c>
      <c r="F1625" s="14">
        <f>IFERROR(_xlfn.XLOOKUP($A1625,Firm_Info!$A$2:$A$11,Firm_Info!$D$2:$D$11),"")</f>
        <v>2</v>
      </c>
      <c r="G1625" s="14">
        <f>IF($F1625="","",IF($B1625&gt;=SUMIFS(Firm_Info!$F$2:$F$11,Firm_Info!$D$2:$D$11,$F1625,Firm_Info!$C$2:$C$11,"Treated"),1,0))</f>
        <v>1</v>
      </c>
      <c r="H1625" s="14">
        <f t="shared" si="51"/>
        <v>1</v>
      </c>
      <c r="I1625" s="14">
        <f>IF($F1625="","",MOD(ROW()-2,624)-INDEX(Parallel_Trends!$F$5:$F$14,MATCH($A1625,Parallel_Trends!$A$5:$A$14,0)))</f>
        <v>46</v>
      </c>
    </row>
    <row r="1626" spans="1:9" x14ac:dyDescent="0.45">
      <c r="A1626" t="s">
        <v>16</v>
      </c>
      <c r="B1626" s="1">
        <f>Raw_Prices!O379</f>
        <v>45476</v>
      </c>
      <c r="C1626" s="12">
        <f>Raw_Prices!S379</f>
        <v>185.36199999999999</v>
      </c>
      <c r="D1626" s="13">
        <f t="shared" si="50"/>
        <v>3.1334051292597476E-3</v>
      </c>
      <c r="E1626" s="14">
        <f>IF(_xlfn.XLOOKUP($A1626,Firm_Info!$A$2:$A$12,Firm_Info!$C$2:$C$12)="Treated",1,IF(_xlfn.XLOOKUP($A1626,Firm_Info!$A$2:$A$12,Firm_Info!$C$2:$C$12)="Control",0,""))</f>
        <v>1</v>
      </c>
      <c r="F1626" s="14">
        <f>IFERROR(_xlfn.XLOOKUP($A1626,Firm_Info!$A$2:$A$11,Firm_Info!$D$2:$D$11),"")</f>
        <v>2</v>
      </c>
      <c r="G1626" s="14">
        <f>IF($F1626="","",IF($B1626&gt;=SUMIFS(Firm_Info!$F$2:$F$11,Firm_Info!$D$2:$D$11,$F1626,Firm_Info!$C$2:$C$11,"Treated"),1,0))</f>
        <v>1</v>
      </c>
      <c r="H1626" s="14">
        <f t="shared" si="51"/>
        <v>1</v>
      </c>
      <c r="I1626" s="14">
        <f>IF($F1626="","",MOD(ROW()-2,624)-INDEX(Parallel_Trends!$F$5:$F$14,MATCH($A1626,Parallel_Trends!$A$5:$A$14,0)))</f>
        <v>47</v>
      </c>
    </row>
    <row r="1627" spans="1:9" x14ac:dyDescent="0.45">
      <c r="A1627" t="s">
        <v>16</v>
      </c>
      <c r="B1627" s="1">
        <f>Raw_Prices!O380</f>
        <v>45478</v>
      </c>
      <c r="C1627" s="12">
        <f>Raw_Prices!S380</f>
        <v>190.12899999999999</v>
      </c>
      <c r="D1627" s="13">
        <f t="shared" si="50"/>
        <v>2.5717245174307513E-2</v>
      </c>
      <c r="E1627" s="14">
        <f>IF(_xlfn.XLOOKUP($A1627,Firm_Info!$A$2:$A$12,Firm_Info!$C$2:$C$12)="Treated",1,IF(_xlfn.XLOOKUP($A1627,Firm_Info!$A$2:$A$12,Firm_Info!$C$2:$C$12)="Control",0,""))</f>
        <v>1</v>
      </c>
      <c r="F1627" s="14">
        <f>IFERROR(_xlfn.XLOOKUP($A1627,Firm_Info!$A$2:$A$11,Firm_Info!$D$2:$D$11),"")</f>
        <v>2</v>
      </c>
      <c r="G1627" s="14">
        <f>IF($F1627="","",IF($B1627&gt;=SUMIFS(Firm_Info!$F$2:$F$11,Firm_Info!$D$2:$D$11,$F1627,Firm_Info!$C$2:$C$11,"Treated"),1,0))</f>
        <v>1</v>
      </c>
      <c r="H1627" s="14">
        <f t="shared" si="51"/>
        <v>1</v>
      </c>
      <c r="I1627" s="14">
        <f>IF($F1627="","",MOD(ROW()-2,624)-INDEX(Parallel_Trends!$F$5:$F$14,MATCH($A1627,Parallel_Trends!$A$5:$A$14,0)))</f>
        <v>48</v>
      </c>
    </row>
    <row r="1628" spans="1:9" x14ac:dyDescent="0.45">
      <c r="A1628" t="s">
        <v>16</v>
      </c>
      <c r="B1628" s="1">
        <f>Raw_Prices!O381</f>
        <v>45481</v>
      </c>
      <c r="C1628" s="12">
        <f>Raw_Prices!S381</f>
        <v>188.56299999999999</v>
      </c>
      <c r="D1628" s="13">
        <f t="shared" si="50"/>
        <v>-8.2365131042607675E-3</v>
      </c>
      <c r="E1628" s="14">
        <f>IF(_xlfn.XLOOKUP($A1628,Firm_Info!$A$2:$A$12,Firm_Info!$C$2:$C$12)="Treated",1,IF(_xlfn.XLOOKUP($A1628,Firm_Info!$A$2:$A$12,Firm_Info!$C$2:$C$12)="Control",0,""))</f>
        <v>1</v>
      </c>
      <c r="F1628" s="14">
        <f>IFERROR(_xlfn.XLOOKUP($A1628,Firm_Info!$A$2:$A$11,Firm_Info!$D$2:$D$11),"")</f>
        <v>2</v>
      </c>
      <c r="G1628" s="14">
        <f>IF($F1628="","",IF($B1628&gt;=SUMIFS(Firm_Info!$F$2:$F$11,Firm_Info!$D$2:$D$11,$F1628,Firm_Info!$C$2:$C$11,"Treated"),1,0))</f>
        <v>1</v>
      </c>
      <c r="H1628" s="14">
        <f t="shared" si="51"/>
        <v>1</v>
      </c>
      <c r="I1628" s="14">
        <f>IF($F1628="","",MOD(ROW()-2,624)-INDEX(Parallel_Trends!$F$5:$F$14,MATCH($A1628,Parallel_Trends!$A$5:$A$14,0)))</f>
        <v>49</v>
      </c>
    </row>
    <row r="1629" spans="1:9" x14ac:dyDescent="0.45">
      <c r="A1629" t="s">
        <v>16</v>
      </c>
      <c r="B1629" s="1">
        <f>Raw_Prices!O382</f>
        <v>45482</v>
      </c>
      <c r="C1629" s="12">
        <f>Raw_Prices!S382</f>
        <v>188.51400000000001</v>
      </c>
      <c r="D1629" s="13">
        <f t="shared" si="50"/>
        <v>-2.5986009980738523E-4</v>
      </c>
      <c r="E1629" s="14">
        <f>IF(_xlfn.XLOOKUP($A1629,Firm_Info!$A$2:$A$12,Firm_Info!$C$2:$C$12)="Treated",1,IF(_xlfn.XLOOKUP($A1629,Firm_Info!$A$2:$A$12,Firm_Info!$C$2:$C$12)="Control",0,""))</f>
        <v>1</v>
      </c>
      <c r="F1629" s="14">
        <f>IFERROR(_xlfn.XLOOKUP($A1629,Firm_Info!$A$2:$A$11,Firm_Info!$D$2:$D$11),"")</f>
        <v>2</v>
      </c>
      <c r="G1629" s="14">
        <f>IF($F1629="","",IF($B1629&gt;=SUMIFS(Firm_Info!$F$2:$F$11,Firm_Info!$D$2:$D$11,$F1629,Firm_Info!$C$2:$C$11,"Treated"),1,0))</f>
        <v>1</v>
      </c>
      <c r="H1629" s="14">
        <f t="shared" si="51"/>
        <v>1</v>
      </c>
      <c r="I1629" s="14">
        <f>IF($F1629="","",MOD(ROW()-2,624)-INDEX(Parallel_Trends!$F$5:$F$14,MATCH($A1629,Parallel_Trends!$A$5:$A$14,0)))</f>
        <v>50</v>
      </c>
    </row>
    <row r="1630" spans="1:9" x14ac:dyDescent="0.45">
      <c r="A1630" t="s">
        <v>16</v>
      </c>
      <c r="B1630" s="1">
        <f>Raw_Prices!O383</f>
        <v>45483</v>
      </c>
      <c r="C1630" s="12">
        <f>Raw_Prices!S383</f>
        <v>190.708</v>
      </c>
      <c r="D1630" s="13">
        <f t="shared" si="50"/>
        <v>1.1638392904505634E-2</v>
      </c>
      <c r="E1630" s="14">
        <f>IF(_xlfn.XLOOKUP($A1630,Firm_Info!$A$2:$A$12,Firm_Info!$C$2:$C$12)="Treated",1,IF(_xlfn.XLOOKUP($A1630,Firm_Info!$A$2:$A$12,Firm_Info!$C$2:$C$12)="Control",0,""))</f>
        <v>1</v>
      </c>
      <c r="F1630" s="14">
        <f>IFERROR(_xlfn.XLOOKUP($A1630,Firm_Info!$A$2:$A$11,Firm_Info!$D$2:$D$11),"")</f>
        <v>2</v>
      </c>
      <c r="G1630" s="14">
        <f>IF($F1630="","",IF($B1630&gt;=SUMIFS(Firm_Info!$F$2:$F$11,Firm_Info!$D$2:$D$11,$F1630,Firm_Info!$C$2:$C$11,"Treated"),1,0))</f>
        <v>1</v>
      </c>
      <c r="H1630" s="14">
        <f t="shared" si="51"/>
        <v>1</v>
      </c>
      <c r="I1630" s="14">
        <f>IF($F1630="","",MOD(ROW()-2,624)-INDEX(Parallel_Trends!$F$5:$F$14,MATCH($A1630,Parallel_Trends!$A$5:$A$14,0)))</f>
        <v>51</v>
      </c>
    </row>
    <row r="1631" spans="1:9" x14ac:dyDescent="0.45">
      <c r="A1631" t="s">
        <v>16</v>
      </c>
      <c r="B1631" s="1">
        <f>Raw_Prices!O384</f>
        <v>45484</v>
      </c>
      <c r="C1631" s="12">
        <f>Raw_Prices!S384</f>
        <v>185.11199999999999</v>
      </c>
      <c r="D1631" s="13">
        <f t="shared" si="50"/>
        <v>-2.9343289217022894E-2</v>
      </c>
      <c r="E1631" s="14">
        <f>IF(_xlfn.XLOOKUP($A1631,Firm_Info!$A$2:$A$12,Firm_Info!$C$2:$C$12)="Treated",1,IF(_xlfn.XLOOKUP($A1631,Firm_Info!$A$2:$A$12,Firm_Info!$C$2:$C$12)="Control",0,""))</f>
        <v>1</v>
      </c>
      <c r="F1631" s="14">
        <f>IFERROR(_xlfn.XLOOKUP($A1631,Firm_Info!$A$2:$A$11,Firm_Info!$D$2:$D$11),"")</f>
        <v>2</v>
      </c>
      <c r="G1631" s="14">
        <f>IF($F1631="","",IF($B1631&gt;=SUMIFS(Firm_Info!$F$2:$F$11,Firm_Info!$D$2:$D$11,$F1631,Firm_Info!$C$2:$C$11,"Treated"),1,0))</f>
        <v>1</v>
      </c>
      <c r="H1631" s="14">
        <f t="shared" si="51"/>
        <v>1</v>
      </c>
      <c r="I1631" s="14">
        <f>IF($F1631="","",MOD(ROW()-2,624)-INDEX(Parallel_Trends!$F$5:$F$14,MATCH($A1631,Parallel_Trends!$A$5:$A$14,0)))</f>
        <v>52</v>
      </c>
    </row>
    <row r="1632" spans="1:9" x14ac:dyDescent="0.45">
      <c r="A1632" t="s">
        <v>16</v>
      </c>
      <c r="B1632" s="1">
        <f>Raw_Prices!O385</f>
        <v>45485</v>
      </c>
      <c r="C1632" s="12">
        <f>Raw_Prices!S385</f>
        <v>184.613</v>
      </c>
      <c r="D1632" s="13">
        <f t="shared" si="50"/>
        <v>-2.6956653269372133E-3</v>
      </c>
      <c r="E1632" s="14">
        <f>IF(_xlfn.XLOOKUP($A1632,Firm_Info!$A$2:$A$12,Firm_Info!$C$2:$C$12)="Treated",1,IF(_xlfn.XLOOKUP($A1632,Firm_Info!$A$2:$A$12,Firm_Info!$C$2:$C$12)="Control",0,""))</f>
        <v>1</v>
      </c>
      <c r="F1632" s="14">
        <f>IFERROR(_xlfn.XLOOKUP($A1632,Firm_Info!$A$2:$A$11,Firm_Info!$D$2:$D$11),"")</f>
        <v>2</v>
      </c>
      <c r="G1632" s="14">
        <f>IF($F1632="","",IF($B1632&gt;=SUMIFS(Firm_Info!$F$2:$F$11,Firm_Info!$D$2:$D$11,$F1632,Firm_Info!$C$2:$C$11,"Treated"),1,0))</f>
        <v>1</v>
      </c>
      <c r="H1632" s="14">
        <f t="shared" si="51"/>
        <v>1</v>
      </c>
      <c r="I1632" s="14">
        <f>IF($F1632="","",MOD(ROW()-2,624)-INDEX(Parallel_Trends!$F$5:$F$14,MATCH($A1632,Parallel_Trends!$A$5:$A$14,0)))</f>
        <v>53</v>
      </c>
    </row>
    <row r="1633" spans="1:9" x14ac:dyDescent="0.45">
      <c r="A1633" t="s">
        <v>16</v>
      </c>
      <c r="B1633" s="1">
        <f>Raw_Prices!O386</f>
        <v>45488</v>
      </c>
      <c r="C1633" s="12">
        <f>Raw_Prices!S386</f>
        <v>186.07</v>
      </c>
      <c r="D1633" s="13">
        <f t="shared" si="50"/>
        <v>7.8921852740596599E-3</v>
      </c>
      <c r="E1633" s="14">
        <f>IF(_xlfn.XLOOKUP($A1633,Firm_Info!$A$2:$A$12,Firm_Info!$C$2:$C$12)="Treated",1,IF(_xlfn.XLOOKUP($A1633,Firm_Info!$A$2:$A$12,Firm_Info!$C$2:$C$12)="Control",0,""))</f>
        <v>1</v>
      </c>
      <c r="F1633" s="14">
        <f>IFERROR(_xlfn.XLOOKUP($A1633,Firm_Info!$A$2:$A$11,Firm_Info!$D$2:$D$11),"")</f>
        <v>2</v>
      </c>
      <c r="G1633" s="14">
        <f>IF($F1633="","",IF($B1633&gt;=SUMIFS(Firm_Info!$F$2:$F$11,Firm_Info!$D$2:$D$11,$F1633,Firm_Info!$C$2:$C$11,"Treated"),1,0))</f>
        <v>1</v>
      </c>
      <c r="H1633" s="14">
        <f t="shared" si="51"/>
        <v>1</v>
      </c>
      <c r="I1633" s="14">
        <f>IF($F1633="","",MOD(ROW()-2,624)-INDEX(Parallel_Trends!$F$5:$F$14,MATCH($A1633,Parallel_Trends!$A$5:$A$14,0)))</f>
        <v>54</v>
      </c>
    </row>
    <row r="1634" spans="1:9" x14ac:dyDescent="0.45">
      <c r="A1634" t="s">
        <v>16</v>
      </c>
      <c r="B1634" s="1">
        <f>Raw_Prices!O387</f>
        <v>45489</v>
      </c>
      <c r="C1634" s="12">
        <f>Raw_Prices!S387</f>
        <v>183.46600000000001</v>
      </c>
      <c r="D1634" s="13">
        <f t="shared" si="50"/>
        <v>-1.3994733164937823E-2</v>
      </c>
      <c r="E1634" s="14">
        <f>IF(_xlfn.XLOOKUP($A1634,Firm_Info!$A$2:$A$12,Firm_Info!$C$2:$C$12)="Treated",1,IF(_xlfn.XLOOKUP($A1634,Firm_Info!$A$2:$A$12,Firm_Info!$C$2:$C$12)="Control",0,""))</f>
        <v>1</v>
      </c>
      <c r="F1634" s="14">
        <f>IFERROR(_xlfn.XLOOKUP($A1634,Firm_Info!$A$2:$A$11,Firm_Info!$D$2:$D$11),"")</f>
        <v>2</v>
      </c>
      <c r="G1634" s="14">
        <f>IF($F1634="","",IF($B1634&gt;=SUMIFS(Firm_Info!$F$2:$F$11,Firm_Info!$D$2:$D$11,$F1634,Firm_Info!$C$2:$C$11,"Treated"),1,0))</f>
        <v>1</v>
      </c>
      <c r="H1634" s="14">
        <f t="shared" si="51"/>
        <v>1</v>
      </c>
      <c r="I1634" s="14">
        <f>IF($F1634="","",MOD(ROW()-2,624)-INDEX(Parallel_Trends!$F$5:$F$14,MATCH($A1634,Parallel_Trends!$A$5:$A$14,0)))</f>
        <v>55</v>
      </c>
    </row>
    <row r="1635" spans="1:9" x14ac:dyDescent="0.45">
      <c r="A1635" t="s">
        <v>16</v>
      </c>
      <c r="B1635" s="1">
        <f>Raw_Prices!O388</f>
        <v>45490</v>
      </c>
      <c r="C1635" s="12">
        <f>Raw_Prices!S388</f>
        <v>180.57300000000001</v>
      </c>
      <c r="D1635" s="13">
        <f t="shared" si="50"/>
        <v>-1.5768589275397038E-2</v>
      </c>
      <c r="E1635" s="14">
        <f>IF(_xlfn.XLOOKUP($A1635,Firm_Info!$A$2:$A$12,Firm_Info!$C$2:$C$12)="Treated",1,IF(_xlfn.XLOOKUP($A1635,Firm_Info!$A$2:$A$12,Firm_Info!$C$2:$C$12)="Control",0,""))</f>
        <v>1</v>
      </c>
      <c r="F1635" s="14">
        <f>IFERROR(_xlfn.XLOOKUP($A1635,Firm_Info!$A$2:$A$11,Firm_Info!$D$2:$D$11),"")</f>
        <v>2</v>
      </c>
      <c r="G1635" s="14">
        <f>IF($F1635="","",IF($B1635&gt;=SUMIFS(Firm_Info!$F$2:$F$11,Firm_Info!$D$2:$D$11,$F1635,Firm_Info!$C$2:$C$11,"Treated"),1,0))</f>
        <v>1</v>
      </c>
      <c r="H1635" s="14">
        <f t="shared" si="51"/>
        <v>1</v>
      </c>
      <c r="I1635" s="14">
        <f>IF($F1635="","",MOD(ROW()-2,624)-INDEX(Parallel_Trends!$F$5:$F$14,MATCH($A1635,Parallel_Trends!$A$5:$A$14,0)))</f>
        <v>56</v>
      </c>
    </row>
    <row r="1636" spans="1:9" x14ac:dyDescent="0.45">
      <c r="A1636" t="s">
        <v>16</v>
      </c>
      <c r="B1636" s="1">
        <f>Raw_Prices!O389</f>
        <v>45491</v>
      </c>
      <c r="C1636" s="12">
        <f>Raw_Prices!S389</f>
        <v>177.25200000000001</v>
      </c>
      <c r="D1636" s="13">
        <f t="shared" ref="D1636:D1699" si="52">C1636/C1635-1</f>
        <v>-1.8391453871841268E-2</v>
      </c>
      <c r="E1636" s="14">
        <f>IF(_xlfn.XLOOKUP($A1636,Firm_Info!$A$2:$A$12,Firm_Info!$C$2:$C$12)="Treated",1,IF(_xlfn.XLOOKUP($A1636,Firm_Info!$A$2:$A$12,Firm_Info!$C$2:$C$12)="Control",0,""))</f>
        <v>1</v>
      </c>
      <c r="F1636" s="14">
        <f>IFERROR(_xlfn.XLOOKUP($A1636,Firm_Info!$A$2:$A$11,Firm_Info!$D$2:$D$11),"")</f>
        <v>2</v>
      </c>
      <c r="G1636" s="14">
        <f>IF($F1636="","",IF($B1636&gt;=SUMIFS(Firm_Info!$F$2:$F$11,Firm_Info!$D$2:$D$11,$F1636,Firm_Info!$C$2:$C$11,"Treated"),1,0))</f>
        <v>1</v>
      </c>
      <c r="H1636" s="14">
        <f t="shared" ref="H1636:H1699" si="53">IF($F1636="","",$E1636*$G1636)</f>
        <v>1</v>
      </c>
      <c r="I1636" s="14">
        <f>IF($F1636="","",MOD(ROW()-2,624)-INDEX(Parallel_Trends!$F$5:$F$14,MATCH($A1636,Parallel_Trends!$A$5:$A$14,0)))</f>
        <v>57</v>
      </c>
    </row>
    <row r="1637" spans="1:9" x14ac:dyDescent="0.45">
      <c r="A1637" t="s">
        <v>16</v>
      </c>
      <c r="B1637" s="1">
        <f>Raw_Prices!O390</f>
        <v>45492</v>
      </c>
      <c r="C1637" s="12">
        <f>Raw_Prices!S390</f>
        <v>177.22200000000001</v>
      </c>
      <c r="D1637" s="13">
        <f t="shared" si="52"/>
        <v>-1.6925055852690107E-4</v>
      </c>
      <c r="E1637" s="14">
        <f>IF(_xlfn.XLOOKUP($A1637,Firm_Info!$A$2:$A$12,Firm_Info!$C$2:$C$12)="Treated",1,IF(_xlfn.XLOOKUP($A1637,Firm_Info!$A$2:$A$12,Firm_Info!$C$2:$C$12)="Control",0,""))</f>
        <v>1</v>
      </c>
      <c r="F1637" s="14">
        <f>IFERROR(_xlfn.XLOOKUP($A1637,Firm_Info!$A$2:$A$11,Firm_Info!$D$2:$D$11),"")</f>
        <v>2</v>
      </c>
      <c r="G1637" s="14">
        <f>IF($F1637="","",IF($B1637&gt;=SUMIFS(Firm_Info!$F$2:$F$11,Firm_Info!$D$2:$D$11,$F1637,Firm_Info!$C$2:$C$11,"Treated"),1,0))</f>
        <v>1</v>
      </c>
      <c r="H1637" s="14">
        <f t="shared" si="53"/>
        <v>1</v>
      </c>
      <c r="I1637" s="14">
        <f>IF($F1637="","",MOD(ROW()-2,624)-INDEX(Parallel_Trends!$F$5:$F$14,MATCH($A1637,Parallel_Trends!$A$5:$A$14,0)))</f>
        <v>58</v>
      </c>
    </row>
    <row r="1638" spans="1:9" x14ac:dyDescent="0.45">
      <c r="A1638" t="s">
        <v>16</v>
      </c>
      <c r="B1638" s="1">
        <f>Raw_Prices!O391</f>
        <v>45495</v>
      </c>
      <c r="C1638" s="12">
        <f>Raw_Prices!S391</f>
        <v>181.221</v>
      </c>
      <c r="D1638" s="13">
        <f t="shared" si="52"/>
        <v>2.2564918576700288E-2</v>
      </c>
      <c r="E1638" s="14">
        <f>IF(_xlfn.XLOOKUP($A1638,Firm_Info!$A$2:$A$12,Firm_Info!$C$2:$C$12)="Treated",1,IF(_xlfn.XLOOKUP($A1638,Firm_Info!$A$2:$A$12,Firm_Info!$C$2:$C$12)="Control",0,""))</f>
        <v>1</v>
      </c>
      <c r="F1638" s="14">
        <f>IFERROR(_xlfn.XLOOKUP($A1638,Firm_Info!$A$2:$A$11,Firm_Info!$D$2:$D$11),"")</f>
        <v>2</v>
      </c>
      <c r="G1638" s="14">
        <f>IF($F1638="","",IF($B1638&gt;=SUMIFS(Firm_Info!$F$2:$F$11,Firm_Info!$D$2:$D$11,$F1638,Firm_Info!$C$2:$C$11,"Treated"),1,0))</f>
        <v>1</v>
      </c>
      <c r="H1638" s="14">
        <f t="shared" si="53"/>
        <v>1</v>
      </c>
      <c r="I1638" s="14">
        <f>IF($F1638="","",MOD(ROW()-2,624)-INDEX(Parallel_Trends!$F$5:$F$14,MATCH($A1638,Parallel_Trends!$A$5:$A$14,0)))</f>
        <v>59</v>
      </c>
    </row>
    <row r="1639" spans="1:9" x14ac:dyDescent="0.45">
      <c r="A1639" t="s">
        <v>16</v>
      </c>
      <c r="B1639" s="1">
        <f>Raw_Prices!O392</f>
        <v>45496</v>
      </c>
      <c r="C1639" s="12">
        <f>Raw_Prices!S392</f>
        <v>181.34100000000001</v>
      </c>
      <c r="D1639" s="13">
        <f t="shared" si="52"/>
        <v>6.6217491350339941E-4</v>
      </c>
      <c r="E1639" s="14">
        <f>IF(_xlfn.XLOOKUP($A1639,Firm_Info!$A$2:$A$12,Firm_Info!$C$2:$C$12)="Treated",1,IF(_xlfn.XLOOKUP($A1639,Firm_Info!$A$2:$A$12,Firm_Info!$C$2:$C$12)="Control",0,""))</f>
        <v>1</v>
      </c>
      <c r="F1639" s="14">
        <f>IFERROR(_xlfn.XLOOKUP($A1639,Firm_Info!$A$2:$A$11,Firm_Info!$D$2:$D$11),"")</f>
        <v>2</v>
      </c>
      <c r="G1639" s="14">
        <f>IF($F1639="","",IF($B1639&gt;=SUMIFS(Firm_Info!$F$2:$F$11,Firm_Info!$D$2:$D$11,$F1639,Firm_Info!$C$2:$C$11,"Treated"),1,0))</f>
        <v>1</v>
      </c>
      <c r="H1639" s="14">
        <f t="shared" si="53"/>
        <v>1</v>
      </c>
      <c r="I1639" s="14">
        <f>IF($F1639="","",MOD(ROW()-2,624)-INDEX(Parallel_Trends!$F$5:$F$14,MATCH($A1639,Parallel_Trends!$A$5:$A$14,0)))</f>
        <v>60</v>
      </c>
    </row>
    <row r="1640" spans="1:9" x14ac:dyDescent="0.45">
      <c r="A1640" t="s">
        <v>16</v>
      </c>
      <c r="B1640" s="1">
        <f>Raw_Prices!O393</f>
        <v>45497</v>
      </c>
      <c r="C1640" s="12">
        <f>Raw_Prices!S393</f>
        <v>172.20400000000001</v>
      </c>
      <c r="D1640" s="13">
        <f t="shared" si="52"/>
        <v>-5.0385737367721561E-2</v>
      </c>
      <c r="E1640" s="14">
        <f>IF(_xlfn.XLOOKUP($A1640,Firm_Info!$A$2:$A$12,Firm_Info!$C$2:$C$12)="Treated",1,IF(_xlfn.XLOOKUP($A1640,Firm_Info!$A$2:$A$12,Firm_Info!$C$2:$C$12)="Control",0,""))</f>
        <v>1</v>
      </c>
      <c r="F1640" s="14">
        <f>IFERROR(_xlfn.XLOOKUP($A1640,Firm_Info!$A$2:$A$11,Firm_Info!$D$2:$D$11),"")</f>
        <v>2</v>
      </c>
      <c r="G1640" s="14">
        <f>IF($F1640="","",IF($B1640&gt;=SUMIFS(Firm_Info!$F$2:$F$11,Firm_Info!$D$2:$D$11,$F1640,Firm_Info!$C$2:$C$11,"Treated"),1,0))</f>
        <v>1</v>
      </c>
      <c r="H1640" s="14">
        <f t="shared" si="53"/>
        <v>1</v>
      </c>
      <c r="I1640" s="14">
        <f>IF($F1640="","",MOD(ROW()-2,624)-INDEX(Parallel_Trends!$F$5:$F$14,MATCH($A1640,Parallel_Trends!$A$5:$A$14,0)))</f>
        <v>61</v>
      </c>
    </row>
    <row r="1641" spans="1:9" x14ac:dyDescent="0.45">
      <c r="A1641" t="s">
        <v>16</v>
      </c>
      <c r="B1641" s="1">
        <f>Raw_Prices!O394</f>
        <v>45498</v>
      </c>
      <c r="C1641" s="12">
        <f>Raw_Prices!S394</f>
        <v>166.86699999999999</v>
      </c>
      <c r="D1641" s="13">
        <f t="shared" si="52"/>
        <v>-3.0992311444565823E-2</v>
      </c>
      <c r="E1641" s="14">
        <f>IF(_xlfn.XLOOKUP($A1641,Firm_Info!$A$2:$A$12,Firm_Info!$C$2:$C$12)="Treated",1,IF(_xlfn.XLOOKUP($A1641,Firm_Info!$A$2:$A$12,Firm_Info!$C$2:$C$12)="Control",0,""))</f>
        <v>1</v>
      </c>
      <c r="F1641" s="14">
        <f>IFERROR(_xlfn.XLOOKUP($A1641,Firm_Info!$A$2:$A$11,Firm_Info!$D$2:$D$11),"")</f>
        <v>2</v>
      </c>
      <c r="G1641" s="14">
        <f>IF($F1641="","",IF($B1641&gt;=SUMIFS(Firm_Info!$F$2:$F$11,Firm_Info!$D$2:$D$11,$F1641,Firm_Info!$C$2:$C$11,"Treated"),1,0))</f>
        <v>1</v>
      </c>
      <c r="H1641" s="14">
        <f t="shared" si="53"/>
        <v>1</v>
      </c>
      <c r="I1641" s="14">
        <f>IF($F1641="","",MOD(ROW()-2,624)-INDEX(Parallel_Trends!$F$5:$F$14,MATCH($A1641,Parallel_Trends!$A$5:$A$14,0)))</f>
        <v>62</v>
      </c>
    </row>
    <row r="1642" spans="1:9" x14ac:dyDescent="0.45">
      <c r="A1642" t="s">
        <v>16</v>
      </c>
      <c r="B1642" s="1">
        <f>Raw_Prices!O395</f>
        <v>45499</v>
      </c>
      <c r="C1642" s="12">
        <f>Raw_Prices!S395</f>
        <v>166.58799999999999</v>
      </c>
      <c r="D1642" s="13">
        <f t="shared" si="52"/>
        <v>-1.6719902676981535E-3</v>
      </c>
      <c r="E1642" s="14">
        <f>IF(_xlfn.XLOOKUP($A1642,Firm_Info!$A$2:$A$12,Firm_Info!$C$2:$C$12)="Treated",1,IF(_xlfn.XLOOKUP($A1642,Firm_Info!$A$2:$A$12,Firm_Info!$C$2:$C$12)="Control",0,""))</f>
        <v>1</v>
      </c>
      <c r="F1642" s="14">
        <f>IFERROR(_xlfn.XLOOKUP($A1642,Firm_Info!$A$2:$A$11,Firm_Info!$D$2:$D$11),"")</f>
        <v>2</v>
      </c>
      <c r="G1642" s="14">
        <f>IF($F1642="","",IF($B1642&gt;=SUMIFS(Firm_Info!$F$2:$F$11,Firm_Info!$D$2:$D$11,$F1642,Firm_Info!$C$2:$C$11,"Treated"),1,0))</f>
        <v>1</v>
      </c>
      <c r="H1642" s="14">
        <f t="shared" si="53"/>
        <v>1</v>
      </c>
      <c r="I1642" s="14">
        <f>IF($F1642="","",MOD(ROW()-2,624)-INDEX(Parallel_Trends!$F$5:$F$14,MATCH($A1642,Parallel_Trends!$A$5:$A$14,0)))</f>
        <v>63</v>
      </c>
    </row>
    <row r="1643" spans="1:9" x14ac:dyDescent="0.45">
      <c r="A1643" t="s">
        <v>16</v>
      </c>
      <c r="B1643" s="1">
        <f>Raw_Prices!O396</f>
        <v>45502</v>
      </c>
      <c r="C1643" s="12">
        <f>Raw_Prices!S396</f>
        <v>169.11099999999999</v>
      </c>
      <c r="D1643" s="13">
        <f t="shared" si="52"/>
        <v>1.5145148510096851E-2</v>
      </c>
      <c r="E1643" s="14">
        <f>IF(_xlfn.XLOOKUP($A1643,Firm_Info!$A$2:$A$12,Firm_Info!$C$2:$C$12)="Treated",1,IF(_xlfn.XLOOKUP($A1643,Firm_Info!$A$2:$A$12,Firm_Info!$C$2:$C$12)="Control",0,""))</f>
        <v>1</v>
      </c>
      <c r="F1643" s="14">
        <f>IFERROR(_xlfn.XLOOKUP($A1643,Firm_Info!$A$2:$A$11,Firm_Info!$D$2:$D$11),"")</f>
        <v>2</v>
      </c>
      <c r="G1643" s="14">
        <f>IF($F1643="","",IF($B1643&gt;=SUMIFS(Firm_Info!$F$2:$F$11,Firm_Info!$D$2:$D$11,$F1643,Firm_Info!$C$2:$C$11,"Treated"),1,0))</f>
        <v>1</v>
      </c>
      <c r="H1643" s="14">
        <f t="shared" si="53"/>
        <v>1</v>
      </c>
      <c r="I1643" s="14">
        <f>IF($F1643="","",MOD(ROW()-2,624)-INDEX(Parallel_Trends!$F$5:$F$14,MATCH($A1643,Parallel_Trends!$A$5:$A$14,0)))</f>
        <v>64</v>
      </c>
    </row>
    <row r="1644" spans="1:9" x14ac:dyDescent="0.45">
      <c r="A1644" t="s">
        <v>16</v>
      </c>
      <c r="B1644" s="1">
        <f>Raw_Prices!O397</f>
        <v>45503</v>
      </c>
      <c r="C1644" s="12">
        <f>Raw_Prices!S397</f>
        <v>169.869</v>
      </c>
      <c r="D1644" s="13">
        <f t="shared" si="52"/>
        <v>4.4822631289509474E-3</v>
      </c>
      <c r="E1644" s="14">
        <f>IF(_xlfn.XLOOKUP($A1644,Firm_Info!$A$2:$A$12,Firm_Info!$C$2:$C$12)="Treated",1,IF(_xlfn.XLOOKUP($A1644,Firm_Info!$A$2:$A$12,Firm_Info!$C$2:$C$12)="Control",0,""))</f>
        <v>1</v>
      </c>
      <c r="F1644" s="14">
        <f>IFERROR(_xlfn.XLOOKUP($A1644,Firm_Info!$A$2:$A$11,Firm_Info!$D$2:$D$11),"")</f>
        <v>2</v>
      </c>
      <c r="G1644" s="14">
        <f>IF($F1644="","",IF($B1644&gt;=SUMIFS(Firm_Info!$F$2:$F$11,Firm_Info!$D$2:$D$11,$F1644,Firm_Info!$C$2:$C$11,"Treated"),1,0))</f>
        <v>1</v>
      </c>
      <c r="H1644" s="14">
        <f t="shared" si="53"/>
        <v>1</v>
      </c>
      <c r="I1644" s="14">
        <f>IF($F1644="","",MOD(ROW()-2,624)-INDEX(Parallel_Trends!$F$5:$F$14,MATCH($A1644,Parallel_Trends!$A$5:$A$14,0)))</f>
        <v>65</v>
      </c>
    </row>
    <row r="1645" spans="1:9" x14ac:dyDescent="0.45">
      <c r="A1645" t="s">
        <v>16</v>
      </c>
      <c r="B1645" s="1">
        <f>Raw_Prices!O398</f>
        <v>45504</v>
      </c>
      <c r="C1645" s="12">
        <f>Raw_Prices!S398</f>
        <v>171.11699999999999</v>
      </c>
      <c r="D1645" s="13">
        <f t="shared" si="52"/>
        <v>7.3468378574077509E-3</v>
      </c>
      <c r="E1645" s="14">
        <f>IF(_xlfn.XLOOKUP($A1645,Firm_Info!$A$2:$A$12,Firm_Info!$C$2:$C$12)="Treated",1,IF(_xlfn.XLOOKUP($A1645,Firm_Info!$A$2:$A$12,Firm_Info!$C$2:$C$12)="Control",0,""))</f>
        <v>1</v>
      </c>
      <c r="F1645" s="14">
        <f>IFERROR(_xlfn.XLOOKUP($A1645,Firm_Info!$A$2:$A$11,Firm_Info!$D$2:$D$11),"")</f>
        <v>2</v>
      </c>
      <c r="G1645" s="14">
        <f>IF($F1645="","",IF($B1645&gt;=SUMIFS(Firm_Info!$F$2:$F$11,Firm_Info!$D$2:$D$11,$F1645,Firm_Info!$C$2:$C$11,"Treated"),1,0))</f>
        <v>1</v>
      </c>
      <c r="H1645" s="14">
        <f t="shared" si="53"/>
        <v>1</v>
      </c>
      <c r="I1645" s="14">
        <f>IF($F1645="","",MOD(ROW()-2,624)-INDEX(Parallel_Trends!$F$5:$F$14,MATCH($A1645,Parallel_Trends!$A$5:$A$14,0)))</f>
        <v>66</v>
      </c>
    </row>
    <row r="1646" spans="1:9" x14ac:dyDescent="0.45">
      <c r="A1646" t="s">
        <v>16</v>
      </c>
      <c r="B1646" s="1">
        <f>Raw_Prices!O399</f>
        <v>45505</v>
      </c>
      <c r="C1646" s="12">
        <f>Raw_Prices!S399</f>
        <v>170.339</v>
      </c>
      <c r="D1646" s="13">
        <f t="shared" si="52"/>
        <v>-4.5465967729682033E-3</v>
      </c>
      <c r="E1646" s="14">
        <f>IF(_xlfn.XLOOKUP($A1646,Firm_Info!$A$2:$A$12,Firm_Info!$C$2:$C$12)="Treated",1,IF(_xlfn.XLOOKUP($A1646,Firm_Info!$A$2:$A$12,Firm_Info!$C$2:$C$12)="Control",0,""))</f>
        <v>1</v>
      </c>
      <c r="F1646" s="14">
        <f>IFERROR(_xlfn.XLOOKUP($A1646,Firm_Info!$A$2:$A$11,Firm_Info!$D$2:$D$11),"")</f>
        <v>2</v>
      </c>
      <c r="G1646" s="14">
        <f>IF($F1646="","",IF($B1646&gt;=SUMIFS(Firm_Info!$F$2:$F$11,Firm_Info!$D$2:$D$11,$F1646,Firm_Info!$C$2:$C$11,"Treated"),1,0))</f>
        <v>1</v>
      </c>
      <c r="H1646" s="14">
        <f t="shared" si="53"/>
        <v>1</v>
      </c>
      <c r="I1646" s="14">
        <f>IF($F1646="","",MOD(ROW()-2,624)-INDEX(Parallel_Trends!$F$5:$F$14,MATCH($A1646,Parallel_Trends!$A$5:$A$14,0)))</f>
        <v>67</v>
      </c>
    </row>
    <row r="1647" spans="1:9" x14ac:dyDescent="0.45">
      <c r="A1647" t="s">
        <v>16</v>
      </c>
      <c r="B1647" s="1">
        <f>Raw_Prices!O400</f>
        <v>45506</v>
      </c>
      <c r="C1647" s="12">
        <f>Raw_Prices!S400</f>
        <v>166.24799999999999</v>
      </c>
      <c r="D1647" s="13">
        <f t="shared" si="52"/>
        <v>-2.4016813530665315E-2</v>
      </c>
      <c r="E1647" s="14">
        <f>IF(_xlfn.XLOOKUP($A1647,Firm_Info!$A$2:$A$12,Firm_Info!$C$2:$C$12)="Treated",1,IF(_xlfn.XLOOKUP($A1647,Firm_Info!$A$2:$A$12,Firm_Info!$C$2:$C$12)="Control",0,""))</f>
        <v>1</v>
      </c>
      <c r="F1647" s="14">
        <f>IFERROR(_xlfn.XLOOKUP($A1647,Firm_Info!$A$2:$A$11,Firm_Info!$D$2:$D$11),"")</f>
        <v>2</v>
      </c>
      <c r="G1647" s="14">
        <f>IF($F1647="","",IF($B1647&gt;=SUMIFS(Firm_Info!$F$2:$F$11,Firm_Info!$D$2:$D$11,$F1647,Firm_Info!$C$2:$C$11,"Treated"),1,0))</f>
        <v>1</v>
      </c>
      <c r="H1647" s="14">
        <f t="shared" si="53"/>
        <v>1</v>
      </c>
      <c r="I1647" s="14">
        <f>IF($F1647="","",MOD(ROW()-2,624)-INDEX(Parallel_Trends!$F$5:$F$14,MATCH($A1647,Parallel_Trends!$A$5:$A$14,0)))</f>
        <v>68</v>
      </c>
    </row>
    <row r="1648" spans="1:9" x14ac:dyDescent="0.45">
      <c r="A1648" t="s">
        <v>16</v>
      </c>
      <c r="B1648" s="1">
        <f>Raw_Prices!O401</f>
        <v>45509</v>
      </c>
      <c r="C1648" s="12">
        <f>Raw_Prices!S401</f>
        <v>158.857</v>
      </c>
      <c r="D1648" s="13">
        <f t="shared" si="52"/>
        <v>-4.4457677686348007E-2</v>
      </c>
      <c r="E1648" s="14">
        <f>IF(_xlfn.XLOOKUP($A1648,Firm_Info!$A$2:$A$12,Firm_Info!$C$2:$C$12)="Treated",1,IF(_xlfn.XLOOKUP($A1648,Firm_Info!$A$2:$A$12,Firm_Info!$C$2:$C$12)="Control",0,""))</f>
        <v>1</v>
      </c>
      <c r="F1648" s="14">
        <f>IFERROR(_xlfn.XLOOKUP($A1648,Firm_Info!$A$2:$A$11,Firm_Info!$D$2:$D$11),"")</f>
        <v>2</v>
      </c>
      <c r="G1648" s="14">
        <f>IF($F1648="","",IF($B1648&gt;=SUMIFS(Firm_Info!$F$2:$F$11,Firm_Info!$D$2:$D$11,$F1648,Firm_Info!$C$2:$C$11,"Treated"),1,0))</f>
        <v>1</v>
      </c>
      <c r="H1648" s="14">
        <f t="shared" si="53"/>
        <v>1</v>
      </c>
      <c r="I1648" s="14">
        <f>IF($F1648="","",MOD(ROW()-2,624)-INDEX(Parallel_Trends!$F$5:$F$14,MATCH($A1648,Parallel_Trends!$A$5:$A$14,0)))</f>
        <v>69</v>
      </c>
    </row>
    <row r="1649" spans="1:9" x14ac:dyDescent="0.45">
      <c r="A1649" t="s">
        <v>16</v>
      </c>
      <c r="B1649" s="1">
        <f>Raw_Prices!O402</f>
        <v>45510</v>
      </c>
      <c r="C1649" s="12">
        <f>Raw_Prices!S402</f>
        <v>157.899</v>
      </c>
      <c r="D1649" s="13">
        <f t="shared" si="52"/>
        <v>-6.030580962752663E-3</v>
      </c>
      <c r="E1649" s="14">
        <f>IF(_xlfn.XLOOKUP($A1649,Firm_Info!$A$2:$A$12,Firm_Info!$C$2:$C$12)="Treated",1,IF(_xlfn.XLOOKUP($A1649,Firm_Info!$A$2:$A$12,Firm_Info!$C$2:$C$12)="Control",0,""))</f>
        <v>1</v>
      </c>
      <c r="F1649" s="14">
        <f>IFERROR(_xlfn.XLOOKUP($A1649,Firm_Info!$A$2:$A$11,Firm_Info!$D$2:$D$11),"")</f>
        <v>2</v>
      </c>
      <c r="G1649" s="14">
        <f>IF($F1649="","",IF($B1649&gt;=SUMIFS(Firm_Info!$F$2:$F$11,Firm_Info!$D$2:$D$11,$F1649,Firm_Info!$C$2:$C$11,"Treated"),1,0))</f>
        <v>1</v>
      </c>
      <c r="H1649" s="14">
        <f t="shared" si="53"/>
        <v>1</v>
      </c>
      <c r="I1649" s="14">
        <f>IF($F1649="","",MOD(ROW()-2,624)-INDEX(Parallel_Trends!$F$5:$F$14,MATCH($A1649,Parallel_Trends!$A$5:$A$14,0)))</f>
        <v>70</v>
      </c>
    </row>
    <row r="1650" spans="1:9" x14ac:dyDescent="0.45">
      <c r="A1650" t="s">
        <v>16</v>
      </c>
      <c r="B1650" s="1">
        <f>Raw_Prices!O403</f>
        <v>45511</v>
      </c>
      <c r="C1650" s="12">
        <f>Raw_Prices!S403</f>
        <v>158.547</v>
      </c>
      <c r="D1650" s="13">
        <f t="shared" si="52"/>
        <v>4.1038891949916056E-3</v>
      </c>
      <c r="E1650" s="14">
        <f>IF(_xlfn.XLOOKUP($A1650,Firm_Info!$A$2:$A$12,Firm_Info!$C$2:$C$12)="Treated",1,IF(_xlfn.XLOOKUP($A1650,Firm_Info!$A$2:$A$12,Firm_Info!$C$2:$C$12)="Control",0,""))</f>
        <v>1</v>
      </c>
      <c r="F1650" s="14">
        <f>IFERROR(_xlfn.XLOOKUP($A1650,Firm_Info!$A$2:$A$11,Firm_Info!$D$2:$D$11),"")</f>
        <v>2</v>
      </c>
      <c r="G1650" s="14">
        <f>IF($F1650="","",IF($B1650&gt;=SUMIFS(Firm_Info!$F$2:$F$11,Firm_Info!$D$2:$D$11,$F1650,Firm_Info!$C$2:$C$11,"Treated"),1,0))</f>
        <v>1</v>
      </c>
      <c r="H1650" s="14">
        <f t="shared" si="53"/>
        <v>1</v>
      </c>
      <c r="I1650" s="14">
        <f>IF($F1650="","",MOD(ROW()-2,624)-INDEX(Parallel_Trends!$F$5:$F$14,MATCH($A1650,Parallel_Trends!$A$5:$A$14,0)))</f>
        <v>71</v>
      </c>
    </row>
    <row r="1651" spans="1:9" x14ac:dyDescent="0.45">
      <c r="A1651" t="s">
        <v>16</v>
      </c>
      <c r="B1651" s="1">
        <f>Raw_Prices!O404</f>
        <v>45512</v>
      </c>
      <c r="C1651" s="12">
        <f>Raw_Prices!S404</f>
        <v>161.63</v>
      </c>
      <c r="D1651" s="13">
        <f t="shared" si="52"/>
        <v>1.9445337975489974E-2</v>
      </c>
      <c r="E1651" s="14">
        <f>IF(_xlfn.XLOOKUP($A1651,Firm_Info!$A$2:$A$12,Firm_Info!$C$2:$C$12)="Treated",1,IF(_xlfn.XLOOKUP($A1651,Firm_Info!$A$2:$A$12,Firm_Info!$C$2:$C$12)="Control",0,""))</f>
        <v>1</v>
      </c>
      <c r="F1651" s="14">
        <f>IFERROR(_xlfn.XLOOKUP($A1651,Firm_Info!$A$2:$A$11,Firm_Info!$D$2:$D$11),"")</f>
        <v>2</v>
      </c>
      <c r="G1651" s="14">
        <f>IF($F1651="","",IF($B1651&gt;=SUMIFS(Firm_Info!$F$2:$F$11,Firm_Info!$D$2:$D$11,$F1651,Firm_Info!$C$2:$C$11,"Treated"),1,0))</f>
        <v>1</v>
      </c>
      <c r="H1651" s="14">
        <f t="shared" si="53"/>
        <v>1</v>
      </c>
      <c r="I1651" s="14">
        <f>IF($F1651="","",MOD(ROW()-2,624)-INDEX(Parallel_Trends!$F$5:$F$14,MATCH($A1651,Parallel_Trends!$A$5:$A$14,0)))</f>
        <v>72</v>
      </c>
    </row>
    <row r="1652" spans="1:9" x14ac:dyDescent="0.45">
      <c r="A1652" t="s">
        <v>16</v>
      </c>
      <c r="B1652" s="1">
        <f>Raw_Prices!O405</f>
        <v>45513</v>
      </c>
      <c r="C1652" s="12">
        <f>Raw_Prices!S405</f>
        <v>163.26599999999999</v>
      </c>
      <c r="D1652" s="13">
        <f t="shared" si="52"/>
        <v>1.0121883313741309E-2</v>
      </c>
      <c r="E1652" s="14">
        <f>IF(_xlfn.XLOOKUP($A1652,Firm_Info!$A$2:$A$12,Firm_Info!$C$2:$C$12)="Treated",1,IF(_xlfn.XLOOKUP($A1652,Firm_Info!$A$2:$A$12,Firm_Info!$C$2:$C$12)="Control",0,""))</f>
        <v>1</v>
      </c>
      <c r="F1652" s="14">
        <f>IFERROR(_xlfn.XLOOKUP($A1652,Firm_Info!$A$2:$A$11,Firm_Info!$D$2:$D$11),"")</f>
        <v>2</v>
      </c>
      <c r="G1652" s="14">
        <f>IF($F1652="","",IF($B1652&gt;=SUMIFS(Firm_Info!$F$2:$F$11,Firm_Info!$D$2:$D$11,$F1652,Firm_Info!$C$2:$C$11,"Treated"),1,0))</f>
        <v>1</v>
      </c>
      <c r="H1652" s="14">
        <f t="shared" si="53"/>
        <v>1</v>
      </c>
      <c r="I1652" s="14">
        <f>IF($F1652="","",MOD(ROW()-2,624)-INDEX(Parallel_Trends!$F$5:$F$14,MATCH($A1652,Parallel_Trends!$A$5:$A$14,0)))</f>
        <v>73</v>
      </c>
    </row>
    <row r="1653" spans="1:9" x14ac:dyDescent="0.45">
      <c r="A1653" t="s">
        <v>16</v>
      </c>
      <c r="B1653" s="1">
        <f>Raw_Prices!O406</f>
        <v>45516</v>
      </c>
      <c r="C1653" s="12">
        <f>Raw_Prices!S406</f>
        <v>161.88900000000001</v>
      </c>
      <c r="D1653" s="13">
        <f t="shared" si="52"/>
        <v>-8.4340891551210051E-3</v>
      </c>
      <c r="E1653" s="14">
        <f>IF(_xlfn.XLOOKUP($A1653,Firm_Info!$A$2:$A$12,Firm_Info!$C$2:$C$12)="Treated",1,IF(_xlfn.XLOOKUP($A1653,Firm_Info!$A$2:$A$12,Firm_Info!$C$2:$C$12)="Control",0,""))</f>
        <v>1</v>
      </c>
      <c r="F1653" s="14">
        <f>IFERROR(_xlfn.XLOOKUP($A1653,Firm_Info!$A$2:$A$11,Firm_Info!$D$2:$D$11),"")</f>
        <v>2</v>
      </c>
      <c r="G1653" s="14">
        <f>IF($F1653="","",IF($B1653&gt;=SUMIFS(Firm_Info!$F$2:$F$11,Firm_Info!$D$2:$D$11,$F1653,Firm_Info!$C$2:$C$11,"Treated"),1,0))</f>
        <v>1</v>
      </c>
      <c r="H1653" s="14">
        <f t="shared" si="53"/>
        <v>1</v>
      </c>
      <c r="I1653" s="14">
        <f>IF($F1653="","",MOD(ROW()-2,624)-INDEX(Parallel_Trends!$F$5:$F$14,MATCH($A1653,Parallel_Trends!$A$5:$A$14,0)))</f>
        <v>74</v>
      </c>
    </row>
    <row r="1654" spans="1:9" x14ac:dyDescent="0.45">
      <c r="A1654" t="s">
        <v>16</v>
      </c>
      <c r="B1654" s="1">
        <f>Raw_Prices!O407</f>
        <v>45517</v>
      </c>
      <c r="C1654" s="12">
        <f>Raw_Prices!S407</f>
        <v>163.75399999999999</v>
      </c>
      <c r="D1654" s="13">
        <f t="shared" si="52"/>
        <v>1.1520239176225466E-2</v>
      </c>
      <c r="E1654" s="14">
        <f>IF(_xlfn.XLOOKUP($A1654,Firm_Info!$A$2:$A$12,Firm_Info!$C$2:$C$12)="Treated",1,IF(_xlfn.XLOOKUP($A1654,Firm_Info!$A$2:$A$12,Firm_Info!$C$2:$C$12)="Control",0,""))</f>
        <v>1</v>
      </c>
      <c r="F1654" s="14">
        <f>IFERROR(_xlfn.XLOOKUP($A1654,Firm_Info!$A$2:$A$11,Firm_Info!$D$2:$D$11),"")</f>
        <v>2</v>
      </c>
      <c r="G1654" s="14">
        <f>IF($F1654="","",IF($B1654&gt;=SUMIFS(Firm_Info!$F$2:$F$11,Firm_Info!$D$2:$D$11,$F1654,Firm_Info!$C$2:$C$11,"Treated"),1,0))</f>
        <v>1</v>
      </c>
      <c r="H1654" s="14">
        <f t="shared" si="53"/>
        <v>1</v>
      </c>
      <c r="I1654" s="14">
        <f>IF($F1654="","",MOD(ROW()-2,624)-INDEX(Parallel_Trends!$F$5:$F$14,MATCH($A1654,Parallel_Trends!$A$5:$A$14,0)))</f>
        <v>75</v>
      </c>
    </row>
    <row r="1655" spans="1:9" x14ac:dyDescent="0.45">
      <c r="A1655" t="s">
        <v>16</v>
      </c>
      <c r="B1655" s="1">
        <f>Raw_Prices!O408</f>
        <v>45518</v>
      </c>
      <c r="C1655" s="12">
        <f>Raw_Prices!S408</f>
        <v>159.97399999999999</v>
      </c>
      <c r="D1655" s="13">
        <f t="shared" si="52"/>
        <v>-2.3083405596199147E-2</v>
      </c>
      <c r="E1655" s="14">
        <f>IF(_xlfn.XLOOKUP($A1655,Firm_Info!$A$2:$A$12,Firm_Info!$C$2:$C$12)="Treated",1,IF(_xlfn.XLOOKUP($A1655,Firm_Info!$A$2:$A$12,Firm_Info!$C$2:$C$12)="Control",0,""))</f>
        <v>1</v>
      </c>
      <c r="F1655" s="14">
        <f>IFERROR(_xlfn.XLOOKUP($A1655,Firm_Info!$A$2:$A$11,Firm_Info!$D$2:$D$11),"")</f>
        <v>2</v>
      </c>
      <c r="G1655" s="14">
        <f>IF($F1655="","",IF($B1655&gt;=SUMIFS(Firm_Info!$F$2:$F$11,Firm_Info!$D$2:$D$11,$F1655,Firm_Info!$C$2:$C$11,"Treated"),1,0))</f>
        <v>1</v>
      </c>
      <c r="H1655" s="14">
        <f t="shared" si="53"/>
        <v>1</v>
      </c>
      <c r="I1655" s="14">
        <f>IF($F1655="","",MOD(ROW()-2,624)-INDEX(Parallel_Trends!$F$5:$F$14,MATCH($A1655,Parallel_Trends!$A$5:$A$14,0)))</f>
        <v>76</v>
      </c>
    </row>
    <row r="1656" spans="1:9" x14ac:dyDescent="0.45">
      <c r="A1656" t="s">
        <v>16</v>
      </c>
      <c r="B1656" s="1">
        <f>Raw_Prices!O409</f>
        <v>45519</v>
      </c>
      <c r="C1656" s="12">
        <f>Raw_Prices!S409</f>
        <v>160.90199999999999</v>
      </c>
      <c r="D1656" s="13">
        <f t="shared" si="52"/>
        <v>5.8009426531810959E-3</v>
      </c>
      <c r="E1656" s="14">
        <f>IF(_xlfn.XLOOKUP($A1656,Firm_Info!$A$2:$A$12,Firm_Info!$C$2:$C$12)="Treated",1,IF(_xlfn.XLOOKUP($A1656,Firm_Info!$A$2:$A$12,Firm_Info!$C$2:$C$12)="Control",0,""))</f>
        <v>1</v>
      </c>
      <c r="F1656" s="14">
        <f>IFERROR(_xlfn.XLOOKUP($A1656,Firm_Info!$A$2:$A$11,Firm_Info!$D$2:$D$11),"")</f>
        <v>2</v>
      </c>
      <c r="G1656" s="14">
        <f>IF($F1656="","",IF($B1656&gt;=SUMIFS(Firm_Info!$F$2:$F$11,Firm_Info!$D$2:$D$11,$F1656,Firm_Info!$C$2:$C$11,"Treated"),1,0))</f>
        <v>1</v>
      </c>
      <c r="H1656" s="14">
        <f t="shared" si="53"/>
        <v>1</v>
      </c>
      <c r="I1656" s="14">
        <f>IF($F1656="","",MOD(ROW()-2,624)-INDEX(Parallel_Trends!$F$5:$F$14,MATCH($A1656,Parallel_Trends!$A$5:$A$14,0)))</f>
        <v>77</v>
      </c>
    </row>
    <row r="1657" spans="1:9" x14ac:dyDescent="0.45">
      <c r="A1657" t="s">
        <v>16</v>
      </c>
      <c r="B1657" s="1">
        <f>Raw_Prices!O410</f>
        <v>45520</v>
      </c>
      <c r="C1657" s="12">
        <f>Raw_Prices!S410</f>
        <v>162.55799999999999</v>
      </c>
      <c r="D1657" s="13">
        <f t="shared" si="52"/>
        <v>1.0291978968564708E-2</v>
      </c>
      <c r="E1657" s="14">
        <f>IF(_xlfn.XLOOKUP($A1657,Firm_Info!$A$2:$A$12,Firm_Info!$C$2:$C$12)="Treated",1,IF(_xlfn.XLOOKUP($A1657,Firm_Info!$A$2:$A$12,Firm_Info!$C$2:$C$12)="Control",0,""))</f>
        <v>1</v>
      </c>
      <c r="F1657" s="14">
        <f>IFERROR(_xlfn.XLOOKUP($A1657,Firm_Info!$A$2:$A$11,Firm_Info!$D$2:$D$11),"")</f>
        <v>2</v>
      </c>
      <c r="G1657" s="14">
        <f>IF($F1657="","",IF($B1657&gt;=SUMIFS(Firm_Info!$F$2:$F$11,Firm_Info!$D$2:$D$11,$F1657,Firm_Info!$C$2:$C$11,"Treated"),1,0))</f>
        <v>1</v>
      </c>
      <c r="H1657" s="14">
        <f t="shared" si="53"/>
        <v>1</v>
      </c>
      <c r="I1657" s="14">
        <f>IF($F1657="","",MOD(ROW()-2,624)-INDEX(Parallel_Trends!$F$5:$F$14,MATCH($A1657,Parallel_Trends!$A$5:$A$14,0)))</f>
        <v>78</v>
      </c>
    </row>
    <row r="1658" spans="1:9" x14ac:dyDescent="0.45">
      <c r="A1658" t="s">
        <v>16</v>
      </c>
      <c r="B1658" s="1">
        <f>Raw_Prices!O411</f>
        <v>45523</v>
      </c>
      <c r="C1658" s="12">
        <f>Raw_Prices!S411</f>
        <v>166.25800000000001</v>
      </c>
      <c r="D1658" s="13">
        <f t="shared" si="52"/>
        <v>2.27611068049558E-2</v>
      </c>
      <c r="E1658" s="14">
        <f>IF(_xlfn.XLOOKUP($A1658,Firm_Info!$A$2:$A$12,Firm_Info!$C$2:$C$12)="Treated",1,IF(_xlfn.XLOOKUP($A1658,Firm_Info!$A$2:$A$12,Firm_Info!$C$2:$C$12)="Control",0,""))</f>
        <v>1</v>
      </c>
      <c r="F1658" s="14">
        <f>IFERROR(_xlfn.XLOOKUP($A1658,Firm_Info!$A$2:$A$11,Firm_Info!$D$2:$D$11),"")</f>
        <v>2</v>
      </c>
      <c r="G1658" s="14">
        <f>IF($F1658="","",IF($B1658&gt;=SUMIFS(Firm_Info!$F$2:$F$11,Firm_Info!$D$2:$D$11,$F1658,Firm_Info!$C$2:$C$11,"Treated"),1,0))</f>
        <v>1</v>
      </c>
      <c r="H1658" s="14">
        <f t="shared" si="53"/>
        <v>1</v>
      </c>
      <c r="I1658" s="14">
        <f>IF($F1658="","",MOD(ROW()-2,624)-INDEX(Parallel_Trends!$F$5:$F$14,MATCH($A1658,Parallel_Trends!$A$5:$A$14,0)))</f>
        <v>79</v>
      </c>
    </row>
    <row r="1659" spans="1:9" x14ac:dyDescent="0.45">
      <c r="A1659" t="s">
        <v>16</v>
      </c>
      <c r="B1659" s="1">
        <f>Raw_Prices!O412</f>
        <v>45524</v>
      </c>
      <c r="C1659" s="12">
        <f>Raw_Prices!S412</f>
        <v>166.767</v>
      </c>
      <c r="D1659" s="13">
        <f t="shared" si="52"/>
        <v>3.0615068147095137E-3</v>
      </c>
      <c r="E1659" s="14">
        <f>IF(_xlfn.XLOOKUP($A1659,Firm_Info!$A$2:$A$12,Firm_Info!$C$2:$C$12)="Treated",1,IF(_xlfn.XLOOKUP($A1659,Firm_Info!$A$2:$A$12,Firm_Info!$C$2:$C$12)="Control",0,""))</f>
        <v>1</v>
      </c>
      <c r="F1659" s="14">
        <f>IFERROR(_xlfn.XLOOKUP($A1659,Firm_Info!$A$2:$A$11,Firm_Info!$D$2:$D$11),"")</f>
        <v>2</v>
      </c>
      <c r="G1659" s="14">
        <f>IF($F1659="","",IF($B1659&gt;=SUMIFS(Firm_Info!$F$2:$F$11,Firm_Info!$D$2:$D$11,$F1659,Firm_Info!$C$2:$C$11,"Treated"),1,0))</f>
        <v>1</v>
      </c>
      <c r="H1659" s="14">
        <f t="shared" si="53"/>
        <v>1</v>
      </c>
      <c r="I1659" s="14">
        <f>IF($F1659="","",MOD(ROW()-2,624)-INDEX(Parallel_Trends!$F$5:$F$14,MATCH($A1659,Parallel_Trends!$A$5:$A$14,0)))</f>
        <v>80</v>
      </c>
    </row>
    <row r="1660" spans="1:9" x14ac:dyDescent="0.45">
      <c r="A1660" t="s">
        <v>16</v>
      </c>
      <c r="B1660" s="1">
        <f>Raw_Prices!O413</f>
        <v>45525</v>
      </c>
      <c r="C1660" s="12">
        <f>Raw_Prices!S413</f>
        <v>165.44</v>
      </c>
      <c r="D1660" s="13">
        <f t="shared" si="52"/>
        <v>-7.9572097597245817E-3</v>
      </c>
      <c r="E1660" s="14">
        <f>IF(_xlfn.XLOOKUP($A1660,Firm_Info!$A$2:$A$12,Firm_Info!$C$2:$C$12)="Treated",1,IF(_xlfn.XLOOKUP($A1660,Firm_Info!$A$2:$A$12,Firm_Info!$C$2:$C$12)="Control",0,""))</f>
        <v>1</v>
      </c>
      <c r="F1660" s="14">
        <f>IFERROR(_xlfn.XLOOKUP($A1660,Firm_Info!$A$2:$A$11,Firm_Info!$D$2:$D$11),"")</f>
        <v>2</v>
      </c>
      <c r="G1660" s="14">
        <f>IF($F1660="","",IF($B1660&gt;=SUMIFS(Firm_Info!$F$2:$F$11,Firm_Info!$D$2:$D$11,$F1660,Firm_Info!$C$2:$C$11,"Treated"),1,0))</f>
        <v>1</v>
      </c>
      <c r="H1660" s="14">
        <f t="shared" si="53"/>
        <v>1</v>
      </c>
      <c r="I1660" s="14">
        <f>IF($F1660="","",MOD(ROW()-2,624)-INDEX(Parallel_Trends!$F$5:$F$14,MATCH($A1660,Parallel_Trends!$A$5:$A$14,0)))</f>
        <v>81</v>
      </c>
    </row>
    <row r="1661" spans="1:9" x14ac:dyDescent="0.45">
      <c r="A1661" t="s">
        <v>16</v>
      </c>
      <c r="B1661" s="1">
        <f>Raw_Prices!O414</f>
        <v>45526</v>
      </c>
      <c r="C1661" s="12">
        <f>Raw_Prices!S414</f>
        <v>163.39599999999999</v>
      </c>
      <c r="D1661" s="13">
        <f t="shared" si="52"/>
        <v>-1.2354932301740895E-2</v>
      </c>
      <c r="E1661" s="14">
        <f>IF(_xlfn.XLOOKUP($A1661,Firm_Info!$A$2:$A$12,Firm_Info!$C$2:$C$12)="Treated",1,IF(_xlfn.XLOOKUP($A1661,Firm_Info!$A$2:$A$12,Firm_Info!$C$2:$C$12)="Control",0,""))</f>
        <v>1</v>
      </c>
      <c r="F1661" s="14">
        <f>IFERROR(_xlfn.XLOOKUP($A1661,Firm_Info!$A$2:$A$11,Firm_Info!$D$2:$D$11),"")</f>
        <v>2</v>
      </c>
      <c r="G1661" s="14">
        <f>IF($F1661="","",IF($B1661&gt;=SUMIFS(Firm_Info!$F$2:$F$11,Firm_Info!$D$2:$D$11,$F1661,Firm_Info!$C$2:$C$11,"Treated"),1,0))</f>
        <v>1</v>
      </c>
      <c r="H1661" s="14">
        <f t="shared" si="53"/>
        <v>1</v>
      </c>
      <c r="I1661" s="14">
        <f>IF($F1661="","",MOD(ROW()-2,624)-INDEX(Parallel_Trends!$F$5:$F$14,MATCH($A1661,Parallel_Trends!$A$5:$A$14,0)))</f>
        <v>82</v>
      </c>
    </row>
    <row r="1662" spans="1:9" x14ac:dyDescent="0.45">
      <c r="A1662" t="s">
        <v>16</v>
      </c>
      <c r="B1662" s="1">
        <f>Raw_Prices!O415</f>
        <v>45527</v>
      </c>
      <c r="C1662" s="12">
        <f>Raw_Prices!S415</f>
        <v>165.21199999999999</v>
      </c>
      <c r="D1662" s="13">
        <f t="shared" si="52"/>
        <v>1.1114103160420052E-2</v>
      </c>
      <c r="E1662" s="14">
        <f>IF(_xlfn.XLOOKUP($A1662,Firm_Info!$A$2:$A$12,Firm_Info!$C$2:$C$12)="Treated",1,IF(_xlfn.XLOOKUP($A1662,Firm_Info!$A$2:$A$12,Firm_Info!$C$2:$C$12)="Control",0,""))</f>
        <v>1</v>
      </c>
      <c r="F1662" s="14">
        <f>IFERROR(_xlfn.XLOOKUP($A1662,Firm_Info!$A$2:$A$11,Firm_Info!$D$2:$D$11),"")</f>
        <v>2</v>
      </c>
      <c r="G1662" s="14">
        <f>IF($F1662="","",IF($B1662&gt;=SUMIFS(Firm_Info!$F$2:$F$11,Firm_Info!$D$2:$D$11,$F1662,Firm_Info!$C$2:$C$11,"Treated"),1,0))</f>
        <v>1</v>
      </c>
      <c r="H1662" s="14">
        <f t="shared" si="53"/>
        <v>1</v>
      </c>
      <c r="I1662" s="14">
        <f>IF($F1662="","",MOD(ROW()-2,624)-INDEX(Parallel_Trends!$F$5:$F$14,MATCH($A1662,Parallel_Trends!$A$5:$A$14,0)))</f>
        <v>83</v>
      </c>
    </row>
    <row r="1663" spans="1:9" x14ac:dyDescent="0.45">
      <c r="A1663" t="s">
        <v>16</v>
      </c>
      <c r="B1663" s="1">
        <f>Raw_Prices!O416</f>
        <v>45530</v>
      </c>
      <c r="C1663" s="12">
        <f>Raw_Prices!S416</f>
        <v>165.75</v>
      </c>
      <c r="D1663" s="13">
        <f t="shared" si="52"/>
        <v>3.2564220516670961E-3</v>
      </c>
      <c r="E1663" s="14">
        <f>IF(_xlfn.XLOOKUP($A1663,Firm_Info!$A$2:$A$12,Firm_Info!$C$2:$C$12)="Treated",1,IF(_xlfn.XLOOKUP($A1663,Firm_Info!$A$2:$A$12,Firm_Info!$C$2:$C$12)="Control",0,""))</f>
        <v>1</v>
      </c>
      <c r="F1663" s="14">
        <f>IFERROR(_xlfn.XLOOKUP($A1663,Firm_Info!$A$2:$A$11,Firm_Info!$D$2:$D$11),"")</f>
        <v>2</v>
      </c>
      <c r="G1663" s="14">
        <f>IF($F1663="","",IF($B1663&gt;=SUMIFS(Firm_Info!$F$2:$F$11,Firm_Info!$D$2:$D$11,$F1663,Firm_Info!$C$2:$C$11,"Treated"),1,0))</f>
        <v>1</v>
      </c>
      <c r="H1663" s="14">
        <f t="shared" si="53"/>
        <v>1</v>
      </c>
      <c r="I1663" s="14">
        <f>IF($F1663="","",MOD(ROW()-2,624)-INDEX(Parallel_Trends!$F$5:$F$14,MATCH($A1663,Parallel_Trends!$A$5:$A$14,0)))</f>
        <v>84</v>
      </c>
    </row>
    <row r="1664" spans="1:9" x14ac:dyDescent="0.45">
      <c r="A1664" t="s">
        <v>16</v>
      </c>
      <c r="B1664" s="1">
        <f>Raw_Prices!O417</f>
        <v>45531</v>
      </c>
      <c r="C1664" s="12">
        <f>Raw_Prices!S417</f>
        <v>164.274</v>
      </c>
      <c r="D1664" s="13">
        <f t="shared" si="52"/>
        <v>-8.9049773755656148E-3</v>
      </c>
      <c r="E1664" s="14">
        <f>IF(_xlfn.XLOOKUP($A1664,Firm_Info!$A$2:$A$12,Firm_Info!$C$2:$C$12)="Treated",1,IF(_xlfn.XLOOKUP($A1664,Firm_Info!$A$2:$A$12,Firm_Info!$C$2:$C$12)="Control",0,""))</f>
        <v>1</v>
      </c>
      <c r="F1664" s="14">
        <f>IFERROR(_xlfn.XLOOKUP($A1664,Firm_Info!$A$2:$A$11,Firm_Info!$D$2:$D$11),"")</f>
        <v>2</v>
      </c>
      <c r="G1664" s="14">
        <f>IF($F1664="","",IF($B1664&gt;=SUMIFS(Firm_Info!$F$2:$F$11,Firm_Info!$D$2:$D$11,$F1664,Firm_Info!$C$2:$C$11,"Treated"),1,0))</f>
        <v>1</v>
      </c>
      <c r="H1664" s="14">
        <f t="shared" si="53"/>
        <v>1</v>
      </c>
      <c r="I1664" s="14">
        <f>IF($F1664="","",MOD(ROW()-2,624)-INDEX(Parallel_Trends!$F$5:$F$14,MATCH($A1664,Parallel_Trends!$A$5:$A$14,0)))</f>
        <v>85</v>
      </c>
    </row>
    <row r="1665" spans="1:9" x14ac:dyDescent="0.45">
      <c r="A1665" t="s">
        <v>16</v>
      </c>
      <c r="B1665" s="1">
        <f>Raw_Prices!O418</f>
        <v>45532</v>
      </c>
      <c r="C1665" s="12">
        <f>Raw_Prices!S418</f>
        <v>162.44800000000001</v>
      </c>
      <c r="D1665" s="13">
        <f t="shared" si="52"/>
        <v>-1.111557519753581E-2</v>
      </c>
      <c r="E1665" s="14">
        <f>IF(_xlfn.XLOOKUP($A1665,Firm_Info!$A$2:$A$12,Firm_Info!$C$2:$C$12)="Treated",1,IF(_xlfn.XLOOKUP($A1665,Firm_Info!$A$2:$A$12,Firm_Info!$C$2:$C$12)="Control",0,""))</f>
        <v>1</v>
      </c>
      <c r="F1665" s="14">
        <f>IFERROR(_xlfn.XLOOKUP($A1665,Firm_Info!$A$2:$A$11,Firm_Info!$D$2:$D$11),"")</f>
        <v>2</v>
      </c>
      <c r="G1665" s="14">
        <f>IF($F1665="","",IF($B1665&gt;=SUMIFS(Firm_Info!$F$2:$F$11,Firm_Info!$D$2:$D$11,$F1665,Firm_Info!$C$2:$C$11,"Treated"),1,0))</f>
        <v>1</v>
      </c>
      <c r="H1665" s="14">
        <f t="shared" si="53"/>
        <v>1</v>
      </c>
      <c r="I1665" s="14">
        <f>IF($F1665="","",MOD(ROW()-2,624)-INDEX(Parallel_Trends!$F$5:$F$14,MATCH($A1665,Parallel_Trends!$A$5:$A$14,0)))</f>
        <v>86</v>
      </c>
    </row>
    <row r="1666" spans="1:9" x14ac:dyDescent="0.45">
      <c r="A1666" t="s">
        <v>16</v>
      </c>
      <c r="B1666" s="1">
        <f>Raw_Prices!O419</f>
        <v>45533</v>
      </c>
      <c r="C1666" s="12">
        <f>Raw_Prices!S419</f>
        <v>161.381</v>
      </c>
      <c r="D1666" s="13">
        <f t="shared" si="52"/>
        <v>-6.5682556879740339E-3</v>
      </c>
      <c r="E1666" s="14">
        <f>IF(_xlfn.XLOOKUP($A1666,Firm_Info!$A$2:$A$12,Firm_Info!$C$2:$C$12)="Treated",1,IF(_xlfn.XLOOKUP($A1666,Firm_Info!$A$2:$A$12,Firm_Info!$C$2:$C$12)="Control",0,""))</f>
        <v>1</v>
      </c>
      <c r="F1666" s="14">
        <f>IFERROR(_xlfn.XLOOKUP($A1666,Firm_Info!$A$2:$A$11,Firm_Info!$D$2:$D$11),"")</f>
        <v>2</v>
      </c>
      <c r="G1666" s="14">
        <f>IF($F1666="","",IF($B1666&gt;=SUMIFS(Firm_Info!$F$2:$F$11,Firm_Info!$D$2:$D$11,$F1666,Firm_Info!$C$2:$C$11,"Treated"),1,0))</f>
        <v>1</v>
      </c>
      <c r="H1666" s="14">
        <f t="shared" si="53"/>
        <v>1</v>
      </c>
      <c r="I1666" s="14">
        <f>IF($F1666="","",MOD(ROW()-2,624)-INDEX(Parallel_Trends!$F$5:$F$14,MATCH($A1666,Parallel_Trends!$A$5:$A$14,0)))</f>
        <v>87</v>
      </c>
    </row>
    <row r="1667" spans="1:9" x14ac:dyDescent="0.45">
      <c r="A1667" t="s">
        <v>16</v>
      </c>
      <c r="B1667" s="1">
        <f>Raw_Prices!O420</f>
        <v>45534</v>
      </c>
      <c r="C1667" s="12">
        <f>Raw_Prices!S420</f>
        <v>162.976</v>
      </c>
      <c r="D1667" s="13">
        <f t="shared" si="52"/>
        <v>9.8834435280485966E-3</v>
      </c>
      <c r="E1667" s="14">
        <f>IF(_xlfn.XLOOKUP($A1667,Firm_Info!$A$2:$A$12,Firm_Info!$C$2:$C$12)="Treated",1,IF(_xlfn.XLOOKUP($A1667,Firm_Info!$A$2:$A$12,Firm_Info!$C$2:$C$12)="Control",0,""))</f>
        <v>1</v>
      </c>
      <c r="F1667" s="14">
        <f>IFERROR(_xlfn.XLOOKUP($A1667,Firm_Info!$A$2:$A$11,Firm_Info!$D$2:$D$11),"")</f>
        <v>2</v>
      </c>
      <c r="G1667" s="14">
        <f>IF($F1667="","",IF($B1667&gt;=SUMIFS(Firm_Info!$F$2:$F$11,Firm_Info!$D$2:$D$11,$F1667,Firm_Info!$C$2:$C$11,"Treated"),1,0))</f>
        <v>1</v>
      </c>
      <c r="H1667" s="14">
        <f t="shared" si="53"/>
        <v>1</v>
      </c>
      <c r="I1667" s="14">
        <f>IF($F1667="","",MOD(ROW()-2,624)-INDEX(Parallel_Trends!$F$5:$F$14,MATCH($A1667,Parallel_Trends!$A$5:$A$14,0)))</f>
        <v>88</v>
      </c>
    </row>
    <row r="1668" spans="1:9" x14ac:dyDescent="0.45">
      <c r="A1668" t="s">
        <v>16</v>
      </c>
      <c r="B1668" s="1">
        <f>Raw_Prices!O421</f>
        <v>45538</v>
      </c>
      <c r="C1668" s="12">
        <f>Raw_Prices!S421</f>
        <v>156.971</v>
      </c>
      <c r="D1668" s="13">
        <f t="shared" si="52"/>
        <v>-3.6845915963086506E-2</v>
      </c>
      <c r="E1668" s="14">
        <f>IF(_xlfn.XLOOKUP($A1668,Firm_Info!$A$2:$A$12,Firm_Info!$C$2:$C$12)="Treated",1,IF(_xlfn.XLOOKUP($A1668,Firm_Info!$A$2:$A$12,Firm_Info!$C$2:$C$12)="Control",0,""))</f>
        <v>1</v>
      </c>
      <c r="F1668" s="14">
        <f>IFERROR(_xlfn.XLOOKUP($A1668,Firm_Info!$A$2:$A$11,Firm_Info!$D$2:$D$11),"")</f>
        <v>2</v>
      </c>
      <c r="G1668" s="14">
        <f>IF($F1668="","",IF($B1668&gt;=SUMIFS(Firm_Info!$F$2:$F$11,Firm_Info!$D$2:$D$11,$F1668,Firm_Info!$C$2:$C$11,"Treated"),1,0))</f>
        <v>1</v>
      </c>
      <c r="H1668" s="14">
        <f t="shared" si="53"/>
        <v>1</v>
      </c>
      <c r="I1668" s="14">
        <f>IF($F1668="","",MOD(ROW()-2,624)-INDEX(Parallel_Trends!$F$5:$F$14,MATCH($A1668,Parallel_Trends!$A$5:$A$14,0)))</f>
        <v>89</v>
      </c>
    </row>
    <row r="1669" spans="1:9" x14ac:dyDescent="0.45">
      <c r="A1669" t="s">
        <v>16</v>
      </c>
      <c r="B1669" s="1">
        <f>Raw_Prices!O422</f>
        <v>45539</v>
      </c>
      <c r="C1669" s="12">
        <f>Raw_Prices!S422</f>
        <v>156.06399999999999</v>
      </c>
      <c r="D1669" s="13">
        <f t="shared" si="52"/>
        <v>-5.7781373629524069E-3</v>
      </c>
      <c r="E1669" s="14">
        <f>IF(_xlfn.XLOOKUP($A1669,Firm_Info!$A$2:$A$12,Firm_Info!$C$2:$C$12)="Treated",1,IF(_xlfn.XLOOKUP($A1669,Firm_Info!$A$2:$A$12,Firm_Info!$C$2:$C$12)="Control",0,""))</f>
        <v>1</v>
      </c>
      <c r="F1669" s="14">
        <f>IFERROR(_xlfn.XLOOKUP($A1669,Firm_Info!$A$2:$A$11,Firm_Info!$D$2:$D$11),"")</f>
        <v>2</v>
      </c>
      <c r="G1669" s="14">
        <f>IF($F1669="","",IF($B1669&gt;=SUMIFS(Firm_Info!$F$2:$F$11,Firm_Info!$D$2:$D$11,$F1669,Firm_Info!$C$2:$C$11,"Treated"),1,0))</f>
        <v>1</v>
      </c>
      <c r="H1669" s="14">
        <f t="shared" si="53"/>
        <v>1</v>
      </c>
      <c r="I1669" s="14">
        <f>IF($F1669="","",MOD(ROW()-2,624)-INDEX(Parallel_Trends!$F$5:$F$14,MATCH($A1669,Parallel_Trends!$A$5:$A$14,0)))</f>
        <v>90</v>
      </c>
    </row>
    <row r="1670" spans="1:9" x14ac:dyDescent="0.45">
      <c r="A1670" t="s">
        <v>16</v>
      </c>
      <c r="B1670" s="1">
        <f>Raw_Prices!O423</f>
        <v>45540</v>
      </c>
      <c r="C1670" s="12">
        <f>Raw_Prices!S423</f>
        <v>156.852</v>
      </c>
      <c r="D1670" s="13">
        <f t="shared" si="52"/>
        <v>5.0492105802748544E-3</v>
      </c>
      <c r="E1670" s="14">
        <f>IF(_xlfn.XLOOKUP($A1670,Firm_Info!$A$2:$A$12,Firm_Info!$C$2:$C$12)="Treated",1,IF(_xlfn.XLOOKUP($A1670,Firm_Info!$A$2:$A$12,Firm_Info!$C$2:$C$12)="Control",0,""))</f>
        <v>1</v>
      </c>
      <c r="F1670" s="14">
        <f>IFERROR(_xlfn.XLOOKUP($A1670,Firm_Info!$A$2:$A$11,Firm_Info!$D$2:$D$11),"")</f>
        <v>2</v>
      </c>
      <c r="G1670" s="14">
        <f>IF($F1670="","",IF($B1670&gt;=SUMIFS(Firm_Info!$F$2:$F$11,Firm_Info!$D$2:$D$11,$F1670,Firm_Info!$C$2:$C$11,"Treated"),1,0))</f>
        <v>1</v>
      </c>
      <c r="H1670" s="14">
        <f t="shared" si="53"/>
        <v>1</v>
      </c>
      <c r="I1670" s="14">
        <f>IF($F1670="","",MOD(ROW()-2,624)-INDEX(Parallel_Trends!$F$5:$F$14,MATCH($A1670,Parallel_Trends!$A$5:$A$14,0)))</f>
        <v>91</v>
      </c>
    </row>
    <row r="1671" spans="1:9" x14ac:dyDescent="0.45">
      <c r="A1671" t="s">
        <v>16</v>
      </c>
      <c r="B1671" s="1">
        <f>Raw_Prices!O424</f>
        <v>45541</v>
      </c>
      <c r="C1671" s="12">
        <f>Raw_Prices!S424</f>
        <v>150.547</v>
      </c>
      <c r="D1671" s="13">
        <f t="shared" si="52"/>
        <v>-4.0197128503302482E-2</v>
      </c>
      <c r="E1671" s="14">
        <f>IF(_xlfn.XLOOKUP($A1671,Firm_Info!$A$2:$A$12,Firm_Info!$C$2:$C$12)="Treated",1,IF(_xlfn.XLOOKUP($A1671,Firm_Info!$A$2:$A$12,Firm_Info!$C$2:$C$12)="Control",0,""))</f>
        <v>1</v>
      </c>
      <c r="F1671" s="14">
        <f>IFERROR(_xlfn.XLOOKUP($A1671,Firm_Info!$A$2:$A$11,Firm_Info!$D$2:$D$11),"")</f>
        <v>2</v>
      </c>
      <c r="G1671" s="14">
        <f>IF($F1671="","",IF($B1671&gt;=SUMIFS(Firm_Info!$F$2:$F$11,Firm_Info!$D$2:$D$11,$F1671,Firm_Info!$C$2:$C$11,"Treated"),1,0))</f>
        <v>1</v>
      </c>
      <c r="H1671" s="14">
        <f t="shared" si="53"/>
        <v>1</v>
      </c>
      <c r="I1671" s="14">
        <f>IF($F1671="","",MOD(ROW()-2,624)-INDEX(Parallel_Trends!$F$5:$F$14,MATCH($A1671,Parallel_Trends!$A$5:$A$14,0)))</f>
        <v>92</v>
      </c>
    </row>
    <row r="1672" spans="1:9" x14ac:dyDescent="0.45">
      <c r="A1672" t="s">
        <v>16</v>
      </c>
      <c r="B1672" s="1">
        <f>Raw_Prices!O425</f>
        <v>45544</v>
      </c>
      <c r="C1672" s="12">
        <f>Raw_Prices!S425</f>
        <v>148.54</v>
      </c>
      <c r="D1672" s="13">
        <f t="shared" si="52"/>
        <v>-1.333138488312624E-2</v>
      </c>
      <c r="E1672" s="14">
        <f>IF(_xlfn.XLOOKUP($A1672,Firm_Info!$A$2:$A$12,Firm_Info!$C$2:$C$12)="Treated",1,IF(_xlfn.XLOOKUP($A1672,Firm_Info!$A$2:$A$12,Firm_Info!$C$2:$C$12)="Control",0,""))</f>
        <v>1</v>
      </c>
      <c r="F1672" s="14">
        <f>IFERROR(_xlfn.XLOOKUP($A1672,Firm_Info!$A$2:$A$11,Firm_Info!$D$2:$D$11),"")</f>
        <v>2</v>
      </c>
      <c r="G1672" s="14">
        <f>IF($F1672="","",IF($B1672&gt;=SUMIFS(Firm_Info!$F$2:$F$11,Firm_Info!$D$2:$D$11,$F1672,Firm_Info!$C$2:$C$11,"Treated"),1,0))</f>
        <v>1</v>
      </c>
      <c r="H1672" s="14">
        <f t="shared" si="53"/>
        <v>1</v>
      </c>
      <c r="I1672" s="14">
        <f>IF($F1672="","",MOD(ROW()-2,624)-INDEX(Parallel_Trends!$F$5:$F$14,MATCH($A1672,Parallel_Trends!$A$5:$A$14,0)))</f>
        <v>93</v>
      </c>
    </row>
    <row r="1673" spans="1:9" x14ac:dyDescent="0.45">
      <c r="A1673" t="s">
        <v>16</v>
      </c>
      <c r="B1673" s="1">
        <f>Raw_Prices!O426</f>
        <v>45545</v>
      </c>
      <c r="C1673" s="12">
        <f>Raw_Prices!S426</f>
        <v>148.49</v>
      </c>
      <c r="D1673" s="13">
        <f t="shared" si="52"/>
        <v>-3.3660966742954379E-4</v>
      </c>
      <c r="E1673" s="14">
        <f>IF(_xlfn.XLOOKUP($A1673,Firm_Info!$A$2:$A$12,Firm_Info!$C$2:$C$12)="Treated",1,IF(_xlfn.XLOOKUP($A1673,Firm_Info!$A$2:$A$12,Firm_Info!$C$2:$C$12)="Control",0,""))</f>
        <v>1</v>
      </c>
      <c r="F1673" s="14">
        <f>IFERROR(_xlfn.XLOOKUP($A1673,Firm_Info!$A$2:$A$11,Firm_Info!$D$2:$D$11),"")</f>
        <v>2</v>
      </c>
      <c r="G1673" s="14">
        <f>IF($F1673="","",IF($B1673&gt;=SUMIFS(Firm_Info!$F$2:$F$11,Firm_Info!$D$2:$D$11,$F1673,Firm_Info!$C$2:$C$11,"Treated"),1,0))</f>
        <v>1</v>
      </c>
      <c r="H1673" s="14">
        <f t="shared" si="53"/>
        <v>1</v>
      </c>
      <c r="I1673" s="14">
        <f>IF($F1673="","",MOD(ROW()-2,624)-INDEX(Parallel_Trends!$F$5:$F$14,MATCH($A1673,Parallel_Trends!$A$5:$A$14,0)))</f>
        <v>94</v>
      </c>
    </row>
    <row r="1674" spans="1:9" x14ac:dyDescent="0.45">
      <c r="A1674" t="s">
        <v>16</v>
      </c>
      <c r="B1674" s="1">
        <f>Raw_Prices!O427</f>
        <v>45546</v>
      </c>
      <c r="C1674" s="12">
        <f>Raw_Prices!S427</f>
        <v>150.98699999999999</v>
      </c>
      <c r="D1674" s="13">
        <f t="shared" si="52"/>
        <v>1.681594720183166E-2</v>
      </c>
      <c r="E1674" s="14">
        <f>IF(_xlfn.XLOOKUP($A1674,Firm_Info!$A$2:$A$12,Firm_Info!$C$2:$C$12)="Treated",1,IF(_xlfn.XLOOKUP($A1674,Firm_Info!$A$2:$A$12,Firm_Info!$C$2:$C$12)="Control",0,""))</f>
        <v>1</v>
      </c>
      <c r="F1674" s="14">
        <f>IFERROR(_xlfn.XLOOKUP($A1674,Firm_Info!$A$2:$A$11,Firm_Info!$D$2:$D$11),"")</f>
        <v>2</v>
      </c>
      <c r="G1674" s="14">
        <f>IF($F1674="","",IF($B1674&gt;=SUMIFS(Firm_Info!$F$2:$F$11,Firm_Info!$D$2:$D$11,$F1674,Firm_Info!$C$2:$C$11,"Treated"),1,0))</f>
        <v>1</v>
      </c>
      <c r="H1674" s="14">
        <f t="shared" si="53"/>
        <v>1</v>
      </c>
      <c r="I1674" s="14">
        <f>IF($F1674="","",MOD(ROW()-2,624)-INDEX(Parallel_Trends!$F$5:$F$14,MATCH($A1674,Parallel_Trends!$A$5:$A$14,0)))</f>
        <v>95</v>
      </c>
    </row>
    <row r="1675" spans="1:9" x14ac:dyDescent="0.45">
      <c r="A1675" t="s">
        <v>16</v>
      </c>
      <c r="B1675" s="1">
        <f>Raw_Prices!O428</f>
        <v>45547</v>
      </c>
      <c r="C1675" s="12">
        <f>Raw_Prices!S428</f>
        <v>154.51300000000001</v>
      </c>
      <c r="D1675" s="13">
        <f t="shared" si="52"/>
        <v>2.3353003900998148E-2</v>
      </c>
      <c r="E1675" s="14">
        <f>IF(_xlfn.XLOOKUP($A1675,Firm_Info!$A$2:$A$12,Firm_Info!$C$2:$C$12)="Treated",1,IF(_xlfn.XLOOKUP($A1675,Firm_Info!$A$2:$A$12,Firm_Info!$C$2:$C$12)="Control",0,""))</f>
        <v>1</v>
      </c>
      <c r="F1675" s="14">
        <f>IFERROR(_xlfn.XLOOKUP($A1675,Firm_Info!$A$2:$A$11,Firm_Info!$D$2:$D$11),"")</f>
        <v>2</v>
      </c>
      <c r="G1675" s="14">
        <f>IF($F1675="","",IF($B1675&gt;=SUMIFS(Firm_Info!$F$2:$F$11,Firm_Info!$D$2:$D$11,$F1675,Firm_Info!$C$2:$C$11,"Treated"),1,0))</f>
        <v>1</v>
      </c>
      <c r="H1675" s="14">
        <f t="shared" si="53"/>
        <v>1</v>
      </c>
      <c r="I1675" s="14">
        <f>IF($F1675="","",MOD(ROW()-2,624)-INDEX(Parallel_Trends!$F$5:$F$14,MATCH($A1675,Parallel_Trends!$A$5:$A$14,0)))</f>
        <v>96</v>
      </c>
    </row>
    <row r="1676" spans="1:9" x14ac:dyDescent="0.45">
      <c r="A1676" t="s">
        <v>16</v>
      </c>
      <c r="B1676" s="1">
        <f>Raw_Prices!O429</f>
        <v>45548</v>
      </c>
      <c r="C1676" s="12">
        <f>Raw_Prices!S429</f>
        <v>157.28</v>
      </c>
      <c r="D1676" s="13">
        <f t="shared" si="52"/>
        <v>1.7907878301502089E-2</v>
      </c>
      <c r="E1676" s="14">
        <f>IF(_xlfn.XLOOKUP($A1676,Firm_Info!$A$2:$A$12,Firm_Info!$C$2:$C$12)="Treated",1,IF(_xlfn.XLOOKUP($A1676,Firm_Info!$A$2:$A$12,Firm_Info!$C$2:$C$12)="Control",0,""))</f>
        <v>1</v>
      </c>
      <c r="F1676" s="14">
        <f>IFERROR(_xlfn.XLOOKUP($A1676,Firm_Info!$A$2:$A$11,Firm_Info!$D$2:$D$11),"")</f>
        <v>2</v>
      </c>
      <c r="G1676" s="14">
        <f>IF($F1676="","",IF($B1676&gt;=SUMIFS(Firm_Info!$F$2:$F$11,Firm_Info!$D$2:$D$11,$F1676,Firm_Info!$C$2:$C$11,"Treated"),1,0))</f>
        <v>1</v>
      </c>
      <c r="H1676" s="14">
        <f t="shared" si="53"/>
        <v>1</v>
      </c>
      <c r="I1676" s="14">
        <f>IF($F1676="","",MOD(ROW()-2,624)-INDEX(Parallel_Trends!$F$5:$F$14,MATCH($A1676,Parallel_Trends!$A$5:$A$14,0)))</f>
        <v>97</v>
      </c>
    </row>
    <row r="1677" spans="1:9" x14ac:dyDescent="0.45">
      <c r="A1677" t="s">
        <v>16</v>
      </c>
      <c r="B1677" s="1">
        <f>Raw_Prices!O430</f>
        <v>45551</v>
      </c>
      <c r="C1677" s="12">
        <f>Raw_Prices!S430</f>
        <v>157.87899999999999</v>
      </c>
      <c r="D1677" s="13">
        <f t="shared" si="52"/>
        <v>3.8084944048828451E-3</v>
      </c>
      <c r="E1677" s="14">
        <f>IF(_xlfn.XLOOKUP($A1677,Firm_Info!$A$2:$A$12,Firm_Info!$C$2:$C$12)="Treated",1,IF(_xlfn.XLOOKUP($A1677,Firm_Info!$A$2:$A$12,Firm_Info!$C$2:$C$12)="Control",0,""))</f>
        <v>1</v>
      </c>
      <c r="F1677" s="14">
        <f>IFERROR(_xlfn.XLOOKUP($A1677,Firm_Info!$A$2:$A$11,Firm_Info!$D$2:$D$11),"")</f>
        <v>2</v>
      </c>
      <c r="G1677" s="14">
        <f>IF($F1677="","",IF($B1677&gt;=SUMIFS(Firm_Info!$F$2:$F$11,Firm_Info!$D$2:$D$11,$F1677,Firm_Info!$C$2:$C$11,"Treated"),1,0))</f>
        <v>1</v>
      </c>
      <c r="H1677" s="14">
        <f t="shared" si="53"/>
        <v>1</v>
      </c>
      <c r="I1677" s="14">
        <f>IF($F1677="","",MOD(ROW()-2,624)-INDEX(Parallel_Trends!$F$5:$F$14,MATCH($A1677,Parallel_Trends!$A$5:$A$14,0)))</f>
        <v>98</v>
      </c>
    </row>
    <row r="1678" spans="1:9" x14ac:dyDescent="0.45">
      <c r="A1678" t="s">
        <v>16</v>
      </c>
      <c r="B1678" s="1">
        <f>Raw_Prices!O431</f>
        <v>45552</v>
      </c>
      <c r="C1678" s="12">
        <f>Raw_Prices!S431</f>
        <v>159.13800000000001</v>
      </c>
      <c r="D1678" s="13">
        <f t="shared" si="52"/>
        <v>7.9744614546584103E-3</v>
      </c>
      <c r="E1678" s="14">
        <f>IF(_xlfn.XLOOKUP($A1678,Firm_Info!$A$2:$A$12,Firm_Info!$C$2:$C$12)="Treated",1,IF(_xlfn.XLOOKUP($A1678,Firm_Info!$A$2:$A$12,Firm_Info!$C$2:$C$12)="Control",0,""))</f>
        <v>1</v>
      </c>
      <c r="F1678" s="14">
        <f>IFERROR(_xlfn.XLOOKUP($A1678,Firm_Info!$A$2:$A$11,Firm_Info!$D$2:$D$11),"")</f>
        <v>2</v>
      </c>
      <c r="G1678" s="14">
        <f>IF($F1678="","",IF($B1678&gt;=SUMIFS(Firm_Info!$F$2:$F$11,Firm_Info!$D$2:$D$11,$F1678,Firm_Info!$C$2:$C$11,"Treated"),1,0))</f>
        <v>1</v>
      </c>
      <c r="H1678" s="14">
        <f t="shared" si="53"/>
        <v>1</v>
      </c>
      <c r="I1678" s="14">
        <f>IF($F1678="","",MOD(ROW()-2,624)-INDEX(Parallel_Trends!$F$5:$F$14,MATCH($A1678,Parallel_Trends!$A$5:$A$14,0)))</f>
        <v>99</v>
      </c>
    </row>
    <row r="1679" spans="1:9" x14ac:dyDescent="0.45">
      <c r="A1679" t="s">
        <v>16</v>
      </c>
      <c r="B1679" s="1">
        <f>Raw_Prices!O432</f>
        <v>45553</v>
      </c>
      <c r="C1679" s="12">
        <f>Raw_Prices!S432</f>
        <v>159.62700000000001</v>
      </c>
      <c r="D1679" s="13">
        <f t="shared" si="52"/>
        <v>3.0728047355126353E-3</v>
      </c>
      <c r="E1679" s="14">
        <f>IF(_xlfn.XLOOKUP($A1679,Firm_Info!$A$2:$A$12,Firm_Info!$C$2:$C$12)="Treated",1,IF(_xlfn.XLOOKUP($A1679,Firm_Info!$A$2:$A$12,Firm_Info!$C$2:$C$12)="Control",0,""))</f>
        <v>1</v>
      </c>
      <c r="F1679" s="14">
        <f>IFERROR(_xlfn.XLOOKUP($A1679,Firm_Info!$A$2:$A$11,Firm_Info!$D$2:$D$11),"")</f>
        <v>2</v>
      </c>
      <c r="G1679" s="14">
        <f>IF($F1679="","",IF($B1679&gt;=SUMIFS(Firm_Info!$F$2:$F$11,Firm_Info!$D$2:$D$11,$F1679,Firm_Info!$C$2:$C$11,"Treated"),1,0))</f>
        <v>1</v>
      </c>
      <c r="H1679" s="14">
        <f t="shared" si="53"/>
        <v>1</v>
      </c>
      <c r="I1679" s="14">
        <f>IF($F1679="","",MOD(ROW()-2,624)-INDEX(Parallel_Trends!$F$5:$F$14,MATCH($A1679,Parallel_Trends!$A$5:$A$14,0)))</f>
        <v>100</v>
      </c>
    </row>
    <row r="1680" spans="1:9" x14ac:dyDescent="0.45">
      <c r="A1680" t="s">
        <v>16</v>
      </c>
      <c r="B1680" s="1">
        <f>Raw_Prices!O433</f>
        <v>45554</v>
      </c>
      <c r="C1680" s="12">
        <f>Raw_Prices!S433</f>
        <v>161.95400000000001</v>
      </c>
      <c r="D1680" s="13">
        <f t="shared" si="52"/>
        <v>1.4577734343187654E-2</v>
      </c>
      <c r="E1680" s="14">
        <f>IF(_xlfn.XLOOKUP($A1680,Firm_Info!$A$2:$A$12,Firm_Info!$C$2:$C$12)="Treated",1,IF(_xlfn.XLOOKUP($A1680,Firm_Info!$A$2:$A$12,Firm_Info!$C$2:$C$12)="Control",0,""))</f>
        <v>1</v>
      </c>
      <c r="F1680" s="14">
        <f>IFERROR(_xlfn.XLOOKUP($A1680,Firm_Info!$A$2:$A$11,Firm_Info!$D$2:$D$11),"")</f>
        <v>2</v>
      </c>
      <c r="G1680" s="14">
        <f>IF($F1680="","",IF($B1680&gt;=SUMIFS(Firm_Info!$F$2:$F$11,Firm_Info!$D$2:$D$11,$F1680,Firm_Info!$C$2:$C$11,"Treated"),1,0))</f>
        <v>1</v>
      </c>
      <c r="H1680" s="14">
        <f t="shared" si="53"/>
        <v>1</v>
      </c>
      <c r="I1680" s="14">
        <f>IF($F1680="","",MOD(ROW()-2,624)-INDEX(Parallel_Trends!$F$5:$F$14,MATCH($A1680,Parallel_Trends!$A$5:$A$14,0)))</f>
        <v>101</v>
      </c>
    </row>
    <row r="1681" spans="1:9" x14ac:dyDescent="0.45">
      <c r="A1681" t="s">
        <v>16</v>
      </c>
      <c r="B1681" s="1">
        <f>Raw_Prices!O434</f>
        <v>45555</v>
      </c>
      <c r="C1681" s="12">
        <f>Raw_Prices!S434</f>
        <v>163.40299999999999</v>
      </c>
      <c r="D1681" s="13">
        <f t="shared" si="52"/>
        <v>8.9469849463426065E-3</v>
      </c>
      <c r="E1681" s="14">
        <f>IF(_xlfn.XLOOKUP($A1681,Firm_Info!$A$2:$A$12,Firm_Info!$C$2:$C$12)="Treated",1,IF(_xlfn.XLOOKUP($A1681,Firm_Info!$A$2:$A$12,Firm_Info!$C$2:$C$12)="Control",0,""))</f>
        <v>1</v>
      </c>
      <c r="F1681" s="14">
        <f>IFERROR(_xlfn.XLOOKUP($A1681,Firm_Info!$A$2:$A$11,Firm_Info!$D$2:$D$11),"")</f>
        <v>2</v>
      </c>
      <c r="G1681" s="14">
        <f>IF($F1681="","",IF($B1681&gt;=SUMIFS(Firm_Info!$F$2:$F$11,Firm_Info!$D$2:$D$11,$F1681,Firm_Info!$C$2:$C$11,"Treated"),1,0))</f>
        <v>1</v>
      </c>
      <c r="H1681" s="14">
        <f t="shared" si="53"/>
        <v>1</v>
      </c>
      <c r="I1681" s="14">
        <f>IF($F1681="","",MOD(ROW()-2,624)-INDEX(Parallel_Trends!$F$5:$F$14,MATCH($A1681,Parallel_Trends!$A$5:$A$14,0)))</f>
        <v>102</v>
      </c>
    </row>
    <row r="1682" spans="1:9" x14ac:dyDescent="0.45">
      <c r="A1682" t="s">
        <v>16</v>
      </c>
      <c r="B1682" s="1">
        <f>Raw_Prices!O435</f>
        <v>45558</v>
      </c>
      <c r="C1682" s="12">
        <f>Raw_Prices!S435</f>
        <v>161.66499999999999</v>
      </c>
      <c r="D1682" s="13">
        <f t="shared" si="52"/>
        <v>-1.0636279627668999E-2</v>
      </c>
      <c r="E1682" s="14">
        <f>IF(_xlfn.XLOOKUP($A1682,Firm_Info!$A$2:$A$12,Firm_Info!$C$2:$C$12)="Treated",1,IF(_xlfn.XLOOKUP($A1682,Firm_Info!$A$2:$A$12,Firm_Info!$C$2:$C$12)="Control",0,""))</f>
        <v>1</v>
      </c>
      <c r="F1682" s="14">
        <f>IFERROR(_xlfn.XLOOKUP($A1682,Firm_Info!$A$2:$A$11,Firm_Info!$D$2:$D$11),"")</f>
        <v>2</v>
      </c>
      <c r="G1682" s="14">
        <f>IF($F1682="","",IF($B1682&gt;=SUMIFS(Firm_Info!$F$2:$F$11,Firm_Info!$D$2:$D$11,$F1682,Firm_Info!$C$2:$C$11,"Treated"),1,0))</f>
        <v>1</v>
      </c>
      <c r="H1682" s="14">
        <f t="shared" si="53"/>
        <v>1</v>
      </c>
      <c r="I1682" s="14">
        <f>IF($F1682="","",MOD(ROW()-2,624)-INDEX(Parallel_Trends!$F$5:$F$14,MATCH($A1682,Parallel_Trends!$A$5:$A$14,0)))</f>
        <v>103</v>
      </c>
    </row>
    <row r="1683" spans="1:9" x14ac:dyDescent="0.45">
      <c r="A1683" t="s">
        <v>16</v>
      </c>
      <c r="B1683" s="1">
        <f>Raw_Prices!O436</f>
        <v>45559</v>
      </c>
      <c r="C1683" s="12">
        <f>Raw_Prices!S436</f>
        <v>162.10400000000001</v>
      </c>
      <c r="D1683" s="13">
        <f t="shared" si="52"/>
        <v>2.7154919122878152E-3</v>
      </c>
      <c r="E1683" s="14">
        <f>IF(_xlfn.XLOOKUP($A1683,Firm_Info!$A$2:$A$12,Firm_Info!$C$2:$C$12)="Treated",1,IF(_xlfn.XLOOKUP($A1683,Firm_Info!$A$2:$A$12,Firm_Info!$C$2:$C$12)="Control",0,""))</f>
        <v>1</v>
      </c>
      <c r="F1683" s="14">
        <f>IFERROR(_xlfn.XLOOKUP($A1683,Firm_Info!$A$2:$A$11,Firm_Info!$D$2:$D$11),"")</f>
        <v>2</v>
      </c>
      <c r="G1683" s="14">
        <f>IF($F1683="","",IF($B1683&gt;=SUMIFS(Firm_Info!$F$2:$F$11,Firm_Info!$D$2:$D$11,$F1683,Firm_Info!$C$2:$C$11,"Treated"),1,0))</f>
        <v>1</v>
      </c>
      <c r="H1683" s="14">
        <f t="shared" si="53"/>
        <v>1</v>
      </c>
      <c r="I1683" s="14">
        <f>IF($F1683="","",MOD(ROW()-2,624)-INDEX(Parallel_Trends!$F$5:$F$14,MATCH($A1683,Parallel_Trends!$A$5:$A$14,0)))</f>
        <v>104</v>
      </c>
    </row>
    <row r="1684" spans="1:9" x14ac:dyDescent="0.45">
      <c r="A1684" t="s">
        <v>16</v>
      </c>
      <c r="B1684" s="1">
        <f>Raw_Prices!O437</f>
        <v>45560</v>
      </c>
      <c r="C1684" s="12">
        <f>Raw_Prices!S437</f>
        <v>161.30500000000001</v>
      </c>
      <c r="D1684" s="13">
        <f t="shared" si="52"/>
        <v>-4.9289345111780403E-3</v>
      </c>
      <c r="E1684" s="14">
        <f>IF(_xlfn.XLOOKUP($A1684,Firm_Info!$A$2:$A$12,Firm_Info!$C$2:$C$12)="Treated",1,IF(_xlfn.XLOOKUP($A1684,Firm_Info!$A$2:$A$12,Firm_Info!$C$2:$C$12)="Control",0,""))</f>
        <v>1</v>
      </c>
      <c r="F1684" s="14">
        <f>IFERROR(_xlfn.XLOOKUP($A1684,Firm_Info!$A$2:$A$11,Firm_Info!$D$2:$D$11),"")</f>
        <v>2</v>
      </c>
      <c r="G1684" s="14">
        <f>IF($F1684="","",IF($B1684&gt;=SUMIFS(Firm_Info!$F$2:$F$11,Firm_Info!$D$2:$D$11,$F1684,Firm_Info!$C$2:$C$11,"Treated"),1,0))</f>
        <v>1</v>
      </c>
      <c r="H1684" s="14">
        <f t="shared" si="53"/>
        <v>1</v>
      </c>
      <c r="I1684" s="14">
        <f>IF($F1684="","",MOD(ROW()-2,624)-INDEX(Parallel_Trends!$F$5:$F$14,MATCH($A1684,Parallel_Trends!$A$5:$A$14,0)))</f>
        <v>105</v>
      </c>
    </row>
    <row r="1685" spans="1:9" x14ac:dyDescent="0.45">
      <c r="A1685" t="s">
        <v>16</v>
      </c>
      <c r="B1685" s="1">
        <f>Raw_Prices!O438</f>
        <v>45561</v>
      </c>
      <c r="C1685" s="12">
        <f>Raw_Prices!S438</f>
        <v>162.54400000000001</v>
      </c>
      <c r="D1685" s="13">
        <f t="shared" si="52"/>
        <v>7.6811010198072349E-3</v>
      </c>
      <c r="E1685" s="14">
        <f>IF(_xlfn.XLOOKUP($A1685,Firm_Info!$A$2:$A$12,Firm_Info!$C$2:$C$12)="Treated",1,IF(_xlfn.XLOOKUP($A1685,Firm_Info!$A$2:$A$12,Firm_Info!$C$2:$C$12)="Control",0,""))</f>
        <v>1</v>
      </c>
      <c r="F1685" s="14">
        <f>IFERROR(_xlfn.XLOOKUP($A1685,Firm_Info!$A$2:$A$11,Firm_Info!$D$2:$D$11),"")</f>
        <v>2</v>
      </c>
      <c r="G1685" s="14">
        <f>IF($F1685="","",IF($B1685&gt;=SUMIFS(Firm_Info!$F$2:$F$11,Firm_Info!$D$2:$D$11,$F1685,Firm_Info!$C$2:$C$11,"Treated"),1,0))</f>
        <v>1</v>
      </c>
      <c r="H1685" s="14">
        <f t="shared" si="53"/>
        <v>1</v>
      </c>
      <c r="I1685" s="14">
        <f>IF($F1685="","",MOD(ROW()-2,624)-INDEX(Parallel_Trends!$F$5:$F$14,MATCH($A1685,Parallel_Trends!$A$5:$A$14,0)))</f>
        <v>106</v>
      </c>
    </row>
    <row r="1686" spans="1:9" x14ac:dyDescent="0.45">
      <c r="A1686" t="s">
        <v>16</v>
      </c>
      <c r="B1686" s="1">
        <f>Raw_Prices!O439</f>
        <v>45562</v>
      </c>
      <c r="C1686" s="12">
        <f>Raw_Prices!S439</f>
        <v>163.762</v>
      </c>
      <c r="D1686" s="13">
        <f t="shared" si="52"/>
        <v>7.4933556452405625E-3</v>
      </c>
      <c r="E1686" s="14">
        <f>IF(_xlfn.XLOOKUP($A1686,Firm_Info!$A$2:$A$12,Firm_Info!$C$2:$C$12)="Treated",1,IF(_xlfn.XLOOKUP($A1686,Firm_Info!$A$2:$A$12,Firm_Info!$C$2:$C$12)="Control",0,""))</f>
        <v>1</v>
      </c>
      <c r="F1686" s="14">
        <f>IFERROR(_xlfn.XLOOKUP($A1686,Firm_Info!$A$2:$A$11,Firm_Info!$D$2:$D$11),"")</f>
        <v>2</v>
      </c>
      <c r="G1686" s="14">
        <f>IF($F1686="","",IF($B1686&gt;=SUMIFS(Firm_Info!$F$2:$F$11,Firm_Info!$D$2:$D$11,$F1686,Firm_Info!$C$2:$C$11,"Treated"),1,0))</f>
        <v>1</v>
      </c>
      <c r="H1686" s="14">
        <f t="shared" si="53"/>
        <v>1</v>
      </c>
      <c r="I1686" s="14">
        <f>IF($F1686="","",MOD(ROW()-2,624)-INDEX(Parallel_Trends!$F$5:$F$14,MATCH($A1686,Parallel_Trends!$A$5:$A$14,0)))</f>
        <v>107</v>
      </c>
    </row>
    <row r="1687" spans="1:9" x14ac:dyDescent="0.45">
      <c r="A1687" t="s">
        <v>16</v>
      </c>
      <c r="B1687" s="1">
        <f>Raw_Prices!O440</f>
        <v>45565</v>
      </c>
      <c r="C1687" s="12">
        <f>Raw_Prices!S440</f>
        <v>165.66</v>
      </c>
      <c r="D1687" s="13">
        <f t="shared" si="52"/>
        <v>1.1589990351852153E-2</v>
      </c>
      <c r="E1687" s="14">
        <f>IF(_xlfn.XLOOKUP($A1687,Firm_Info!$A$2:$A$12,Firm_Info!$C$2:$C$12)="Treated",1,IF(_xlfn.XLOOKUP($A1687,Firm_Info!$A$2:$A$12,Firm_Info!$C$2:$C$12)="Control",0,""))</f>
        <v>1</v>
      </c>
      <c r="F1687" s="14">
        <f>IFERROR(_xlfn.XLOOKUP($A1687,Firm_Info!$A$2:$A$11,Firm_Info!$D$2:$D$11),"")</f>
        <v>2</v>
      </c>
      <c r="G1687" s="14">
        <f>IF($F1687="","",IF($B1687&gt;=SUMIFS(Firm_Info!$F$2:$F$11,Firm_Info!$D$2:$D$11,$F1687,Firm_Info!$C$2:$C$11,"Treated"),1,0))</f>
        <v>1</v>
      </c>
      <c r="H1687" s="14">
        <f t="shared" si="53"/>
        <v>1</v>
      </c>
      <c r="I1687" s="14">
        <f>IF($F1687="","",MOD(ROW()-2,624)-INDEX(Parallel_Trends!$F$5:$F$14,MATCH($A1687,Parallel_Trends!$A$5:$A$14,0)))</f>
        <v>108</v>
      </c>
    </row>
    <row r="1688" spans="1:9" x14ac:dyDescent="0.45">
      <c r="A1688" t="s">
        <v>16</v>
      </c>
      <c r="B1688" s="1">
        <f>Raw_Prices!O441</f>
        <v>45566</v>
      </c>
      <c r="C1688" s="12">
        <f>Raw_Prices!S441</f>
        <v>166.79900000000001</v>
      </c>
      <c r="D1688" s="13">
        <f t="shared" si="52"/>
        <v>6.8755281902692644E-3</v>
      </c>
      <c r="E1688" s="14">
        <f>IF(_xlfn.XLOOKUP($A1688,Firm_Info!$A$2:$A$12,Firm_Info!$C$2:$C$12)="Treated",1,IF(_xlfn.XLOOKUP($A1688,Firm_Info!$A$2:$A$12,Firm_Info!$C$2:$C$12)="Control",0,""))</f>
        <v>1</v>
      </c>
      <c r="F1688" s="14">
        <f>IFERROR(_xlfn.XLOOKUP($A1688,Firm_Info!$A$2:$A$11,Firm_Info!$D$2:$D$11),"")</f>
        <v>2</v>
      </c>
      <c r="G1688" s="14">
        <f>IF($F1688="","",IF($B1688&gt;=SUMIFS(Firm_Info!$F$2:$F$11,Firm_Info!$D$2:$D$11,$F1688,Firm_Info!$C$2:$C$11,"Treated"),1,0))</f>
        <v>1</v>
      </c>
      <c r="H1688" s="14">
        <f t="shared" si="53"/>
        <v>1</v>
      </c>
      <c r="I1688" s="14">
        <f>IF($F1688="","",MOD(ROW()-2,624)-INDEX(Parallel_Trends!$F$5:$F$14,MATCH($A1688,Parallel_Trends!$A$5:$A$14,0)))</f>
        <v>109</v>
      </c>
    </row>
    <row r="1689" spans="1:9" x14ac:dyDescent="0.45">
      <c r="A1689" t="s">
        <v>16</v>
      </c>
      <c r="B1689" s="1">
        <f>Raw_Prices!O442</f>
        <v>45567</v>
      </c>
      <c r="C1689" s="12">
        <f>Raw_Prices!S442</f>
        <v>165.67</v>
      </c>
      <c r="D1689" s="13">
        <f t="shared" si="52"/>
        <v>-6.7686257111854164E-3</v>
      </c>
      <c r="E1689" s="14">
        <f>IF(_xlfn.XLOOKUP($A1689,Firm_Info!$A$2:$A$12,Firm_Info!$C$2:$C$12)="Treated",1,IF(_xlfn.XLOOKUP($A1689,Firm_Info!$A$2:$A$12,Firm_Info!$C$2:$C$12)="Control",0,""))</f>
        <v>1</v>
      </c>
      <c r="F1689" s="14">
        <f>IFERROR(_xlfn.XLOOKUP($A1689,Firm_Info!$A$2:$A$11,Firm_Info!$D$2:$D$11),"")</f>
        <v>2</v>
      </c>
      <c r="G1689" s="14">
        <f>IF($F1689="","",IF($B1689&gt;=SUMIFS(Firm_Info!$F$2:$F$11,Firm_Info!$D$2:$D$11,$F1689,Firm_Info!$C$2:$C$11,"Treated"),1,0))</f>
        <v>1</v>
      </c>
      <c r="H1689" s="14">
        <f t="shared" si="53"/>
        <v>1</v>
      </c>
      <c r="I1689" s="14">
        <f>IF($F1689="","",MOD(ROW()-2,624)-INDEX(Parallel_Trends!$F$5:$F$14,MATCH($A1689,Parallel_Trends!$A$5:$A$14,0)))</f>
        <v>110</v>
      </c>
    </row>
    <row r="1690" spans="1:9" x14ac:dyDescent="0.45">
      <c r="A1690" t="s">
        <v>16</v>
      </c>
      <c r="B1690" s="1">
        <f>Raw_Prices!O443</f>
        <v>45568</v>
      </c>
      <c r="C1690" s="12">
        <f>Raw_Prices!S443</f>
        <v>165.67</v>
      </c>
      <c r="D1690" s="13">
        <f t="shared" si="52"/>
        <v>0</v>
      </c>
      <c r="E1690" s="14">
        <f>IF(_xlfn.XLOOKUP($A1690,Firm_Info!$A$2:$A$12,Firm_Info!$C$2:$C$12)="Treated",1,IF(_xlfn.XLOOKUP($A1690,Firm_Info!$A$2:$A$12,Firm_Info!$C$2:$C$12)="Control",0,""))</f>
        <v>1</v>
      </c>
      <c r="F1690" s="14">
        <f>IFERROR(_xlfn.XLOOKUP($A1690,Firm_Info!$A$2:$A$11,Firm_Info!$D$2:$D$11),"")</f>
        <v>2</v>
      </c>
      <c r="G1690" s="14">
        <f>IF($F1690="","",IF($B1690&gt;=SUMIFS(Firm_Info!$F$2:$F$11,Firm_Info!$D$2:$D$11,$F1690,Firm_Info!$C$2:$C$11,"Treated"),1,0))</f>
        <v>1</v>
      </c>
      <c r="H1690" s="14">
        <f t="shared" si="53"/>
        <v>1</v>
      </c>
      <c r="I1690" s="14">
        <f>IF($F1690="","",MOD(ROW()-2,624)-INDEX(Parallel_Trends!$F$5:$F$14,MATCH($A1690,Parallel_Trends!$A$5:$A$14,0)))</f>
        <v>111</v>
      </c>
    </row>
    <row r="1691" spans="1:9" x14ac:dyDescent="0.45">
      <c r="A1691" t="s">
        <v>16</v>
      </c>
      <c r="B1691" s="1">
        <f>Raw_Prices!O444</f>
        <v>45569</v>
      </c>
      <c r="C1691" s="12">
        <f>Raw_Prices!S444</f>
        <v>166.869</v>
      </c>
      <c r="D1691" s="13">
        <f t="shared" si="52"/>
        <v>7.2372789279895322E-3</v>
      </c>
      <c r="E1691" s="14">
        <f>IF(_xlfn.XLOOKUP($A1691,Firm_Info!$A$2:$A$12,Firm_Info!$C$2:$C$12)="Treated",1,IF(_xlfn.XLOOKUP($A1691,Firm_Info!$A$2:$A$12,Firm_Info!$C$2:$C$12)="Control",0,""))</f>
        <v>1</v>
      </c>
      <c r="F1691" s="14">
        <f>IFERROR(_xlfn.XLOOKUP($A1691,Firm_Info!$A$2:$A$11,Firm_Info!$D$2:$D$11),"")</f>
        <v>2</v>
      </c>
      <c r="G1691" s="14">
        <f>IF($F1691="","",IF($B1691&gt;=SUMIFS(Firm_Info!$F$2:$F$11,Firm_Info!$D$2:$D$11,$F1691,Firm_Info!$C$2:$C$11,"Treated"),1,0))</f>
        <v>1</v>
      </c>
      <c r="H1691" s="14">
        <f t="shared" si="53"/>
        <v>1</v>
      </c>
      <c r="I1691" s="14">
        <f>IF($F1691="","",MOD(ROW()-2,624)-INDEX(Parallel_Trends!$F$5:$F$14,MATCH($A1691,Parallel_Trends!$A$5:$A$14,0)))</f>
        <v>112</v>
      </c>
    </row>
    <row r="1692" spans="1:9" x14ac:dyDescent="0.45">
      <c r="A1692" t="s">
        <v>16</v>
      </c>
      <c r="B1692" s="1">
        <f>Raw_Prices!O445</f>
        <v>45572</v>
      </c>
      <c r="C1692" s="12">
        <f>Raw_Prices!S445</f>
        <v>162.79300000000001</v>
      </c>
      <c r="D1692" s="13">
        <f t="shared" si="52"/>
        <v>-2.4426346415451605E-2</v>
      </c>
      <c r="E1692" s="14">
        <f>IF(_xlfn.XLOOKUP($A1692,Firm_Info!$A$2:$A$12,Firm_Info!$C$2:$C$12)="Treated",1,IF(_xlfn.XLOOKUP($A1692,Firm_Info!$A$2:$A$12,Firm_Info!$C$2:$C$12)="Control",0,""))</f>
        <v>1</v>
      </c>
      <c r="F1692" s="14">
        <f>IFERROR(_xlfn.XLOOKUP($A1692,Firm_Info!$A$2:$A$11,Firm_Info!$D$2:$D$11),"")</f>
        <v>2</v>
      </c>
      <c r="G1692" s="14">
        <f>IF($F1692="","",IF($B1692&gt;=SUMIFS(Firm_Info!$F$2:$F$11,Firm_Info!$D$2:$D$11,$F1692,Firm_Info!$C$2:$C$11,"Treated"),1,0))</f>
        <v>1</v>
      </c>
      <c r="H1692" s="14">
        <f t="shared" si="53"/>
        <v>1</v>
      </c>
      <c r="I1692" s="14">
        <f>IF($F1692="","",MOD(ROW()-2,624)-INDEX(Parallel_Trends!$F$5:$F$14,MATCH($A1692,Parallel_Trends!$A$5:$A$14,0)))</f>
        <v>113</v>
      </c>
    </row>
    <row r="1693" spans="1:9" x14ac:dyDescent="0.45">
      <c r="A1693" t="s">
        <v>16</v>
      </c>
      <c r="B1693" s="1">
        <f>Raw_Prices!O446</f>
        <v>45573</v>
      </c>
      <c r="C1693" s="12">
        <f>Raw_Prices!S446</f>
        <v>164.19200000000001</v>
      </c>
      <c r="D1693" s="13">
        <f t="shared" si="52"/>
        <v>8.5937356028822354E-3</v>
      </c>
      <c r="E1693" s="14">
        <f>IF(_xlfn.XLOOKUP($A1693,Firm_Info!$A$2:$A$12,Firm_Info!$C$2:$C$12)="Treated",1,IF(_xlfn.XLOOKUP($A1693,Firm_Info!$A$2:$A$12,Firm_Info!$C$2:$C$12)="Control",0,""))</f>
        <v>1</v>
      </c>
      <c r="F1693" s="14">
        <f>IFERROR(_xlfn.XLOOKUP($A1693,Firm_Info!$A$2:$A$11,Firm_Info!$D$2:$D$11),"")</f>
        <v>2</v>
      </c>
      <c r="G1693" s="14">
        <f>IF($F1693="","",IF($B1693&gt;=SUMIFS(Firm_Info!$F$2:$F$11,Firm_Info!$D$2:$D$11,$F1693,Firm_Info!$C$2:$C$11,"Treated"),1,0))</f>
        <v>1</v>
      </c>
      <c r="H1693" s="14">
        <f t="shared" si="53"/>
        <v>1</v>
      </c>
      <c r="I1693" s="14">
        <f>IF($F1693="","",MOD(ROW()-2,624)-INDEX(Parallel_Trends!$F$5:$F$14,MATCH($A1693,Parallel_Trends!$A$5:$A$14,0)))</f>
        <v>114</v>
      </c>
    </row>
    <row r="1694" spans="1:9" x14ac:dyDescent="0.45">
      <c r="A1694" t="s">
        <v>16</v>
      </c>
      <c r="B1694" s="1">
        <f>Raw_Prices!O447</f>
        <v>45574</v>
      </c>
      <c r="C1694" s="12">
        <f>Raw_Prices!S447</f>
        <v>161.67500000000001</v>
      </c>
      <c r="D1694" s="13">
        <f t="shared" si="52"/>
        <v>-1.5329614110309864E-2</v>
      </c>
      <c r="E1694" s="14">
        <f>IF(_xlfn.XLOOKUP($A1694,Firm_Info!$A$2:$A$12,Firm_Info!$C$2:$C$12)="Treated",1,IF(_xlfn.XLOOKUP($A1694,Firm_Info!$A$2:$A$12,Firm_Info!$C$2:$C$12)="Control",0,""))</f>
        <v>1</v>
      </c>
      <c r="F1694" s="14">
        <f>IFERROR(_xlfn.XLOOKUP($A1694,Firm_Info!$A$2:$A$11,Firm_Info!$D$2:$D$11),"")</f>
        <v>2</v>
      </c>
      <c r="G1694" s="14">
        <f>IF($F1694="","",IF($B1694&gt;=SUMIFS(Firm_Info!$F$2:$F$11,Firm_Info!$D$2:$D$11,$F1694,Firm_Info!$C$2:$C$11,"Treated"),1,0))</f>
        <v>1</v>
      </c>
      <c r="H1694" s="14">
        <f t="shared" si="53"/>
        <v>1</v>
      </c>
      <c r="I1694" s="14">
        <f>IF($F1694="","",MOD(ROW()-2,624)-INDEX(Parallel_Trends!$F$5:$F$14,MATCH($A1694,Parallel_Trends!$A$5:$A$14,0)))</f>
        <v>115</v>
      </c>
    </row>
    <row r="1695" spans="1:9" x14ac:dyDescent="0.45">
      <c r="A1695" t="s">
        <v>16</v>
      </c>
      <c r="B1695" s="1">
        <f>Raw_Prices!O448</f>
        <v>45575</v>
      </c>
      <c r="C1695" s="12">
        <f>Raw_Prices!S448</f>
        <v>161.89400000000001</v>
      </c>
      <c r="D1695" s="13">
        <f t="shared" si="52"/>
        <v>1.354569352095325E-3</v>
      </c>
      <c r="E1695" s="14">
        <f>IF(_xlfn.XLOOKUP($A1695,Firm_Info!$A$2:$A$12,Firm_Info!$C$2:$C$12)="Treated",1,IF(_xlfn.XLOOKUP($A1695,Firm_Info!$A$2:$A$12,Firm_Info!$C$2:$C$12)="Control",0,""))</f>
        <v>1</v>
      </c>
      <c r="F1695" s="14">
        <f>IFERROR(_xlfn.XLOOKUP($A1695,Firm_Info!$A$2:$A$11,Firm_Info!$D$2:$D$11),"")</f>
        <v>2</v>
      </c>
      <c r="G1695" s="14">
        <f>IF($F1695="","",IF($B1695&gt;=SUMIFS(Firm_Info!$F$2:$F$11,Firm_Info!$D$2:$D$11,$F1695,Firm_Info!$C$2:$C$11,"Treated"),1,0))</f>
        <v>1</v>
      </c>
      <c r="H1695" s="14">
        <f t="shared" si="53"/>
        <v>1</v>
      </c>
      <c r="I1695" s="14">
        <f>IF($F1695="","",MOD(ROW()-2,624)-INDEX(Parallel_Trends!$F$5:$F$14,MATCH($A1695,Parallel_Trends!$A$5:$A$14,0)))</f>
        <v>116</v>
      </c>
    </row>
    <row r="1696" spans="1:9" x14ac:dyDescent="0.45">
      <c r="A1696" t="s">
        <v>16</v>
      </c>
      <c r="B1696" s="1">
        <f>Raw_Prices!O449</f>
        <v>45576</v>
      </c>
      <c r="C1696" s="12">
        <f>Raw_Prices!S449</f>
        <v>163.053</v>
      </c>
      <c r="D1696" s="13">
        <f t="shared" si="52"/>
        <v>7.1590052750565292E-3</v>
      </c>
      <c r="E1696" s="14">
        <f>IF(_xlfn.XLOOKUP($A1696,Firm_Info!$A$2:$A$12,Firm_Info!$C$2:$C$12)="Treated",1,IF(_xlfn.XLOOKUP($A1696,Firm_Info!$A$2:$A$12,Firm_Info!$C$2:$C$12)="Control",0,""))</f>
        <v>1</v>
      </c>
      <c r="F1696" s="14">
        <f>IFERROR(_xlfn.XLOOKUP($A1696,Firm_Info!$A$2:$A$11,Firm_Info!$D$2:$D$11),"")</f>
        <v>2</v>
      </c>
      <c r="G1696" s="14">
        <f>IF($F1696="","",IF($B1696&gt;=SUMIFS(Firm_Info!$F$2:$F$11,Firm_Info!$D$2:$D$11,$F1696,Firm_Info!$C$2:$C$11,"Treated"),1,0))</f>
        <v>1</v>
      </c>
      <c r="H1696" s="14">
        <f t="shared" si="53"/>
        <v>1</v>
      </c>
      <c r="I1696" s="14">
        <f>IF($F1696="","",MOD(ROW()-2,624)-INDEX(Parallel_Trends!$F$5:$F$14,MATCH($A1696,Parallel_Trends!$A$5:$A$14,0)))</f>
        <v>117</v>
      </c>
    </row>
    <row r="1697" spans="1:9" x14ac:dyDescent="0.45">
      <c r="A1697" t="s">
        <v>16</v>
      </c>
      <c r="B1697" s="1">
        <f>Raw_Prices!O450</f>
        <v>45579</v>
      </c>
      <c r="C1697" s="12">
        <f>Raw_Prices!S450</f>
        <v>164.77099999999999</v>
      </c>
      <c r="D1697" s="13">
        <f t="shared" si="52"/>
        <v>1.0536451337908481E-2</v>
      </c>
      <c r="E1697" s="14">
        <f>IF(_xlfn.XLOOKUP($A1697,Firm_Info!$A$2:$A$12,Firm_Info!$C$2:$C$12)="Treated",1,IF(_xlfn.XLOOKUP($A1697,Firm_Info!$A$2:$A$12,Firm_Info!$C$2:$C$12)="Control",0,""))</f>
        <v>1</v>
      </c>
      <c r="F1697" s="14">
        <f>IFERROR(_xlfn.XLOOKUP($A1697,Firm_Info!$A$2:$A$11,Firm_Info!$D$2:$D$11),"")</f>
        <v>2</v>
      </c>
      <c r="G1697" s="14">
        <f>IF($F1697="","",IF($B1697&gt;=SUMIFS(Firm_Info!$F$2:$F$11,Firm_Info!$D$2:$D$11,$F1697,Firm_Info!$C$2:$C$11,"Treated"),1,0))</f>
        <v>1</v>
      </c>
      <c r="H1697" s="14">
        <f t="shared" si="53"/>
        <v>1</v>
      </c>
      <c r="I1697" s="14">
        <f>IF($F1697="","",MOD(ROW()-2,624)-INDEX(Parallel_Trends!$F$5:$F$14,MATCH($A1697,Parallel_Trends!$A$5:$A$14,0)))</f>
        <v>118</v>
      </c>
    </row>
    <row r="1698" spans="1:9" x14ac:dyDescent="0.45">
      <c r="A1698" t="s">
        <v>16</v>
      </c>
      <c r="B1698" s="1">
        <f>Raw_Prices!O451</f>
        <v>45580</v>
      </c>
      <c r="C1698" s="12">
        <f>Raw_Prices!S451</f>
        <v>165.27099999999999</v>
      </c>
      <c r="D1698" s="13">
        <f t="shared" si="52"/>
        <v>3.0345145687045161E-3</v>
      </c>
      <c r="E1698" s="14">
        <f>IF(_xlfn.XLOOKUP($A1698,Firm_Info!$A$2:$A$12,Firm_Info!$C$2:$C$12)="Treated",1,IF(_xlfn.XLOOKUP($A1698,Firm_Info!$A$2:$A$12,Firm_Info!$C$2:$C$12)="Control",0,""))</f>
        <v>1</v>
      </c>
      <c r="F1698" s="14">
        <f>IFERROR(_xlfn.XLOOKUP($A1698,Firm_Info!$A$2:$A$11,Firm_Info!$D$2:$D$11),"")</f>
        <v>2</v>
      </c>
      <c r="G1698" s="14">
        <f>IF($F1698="","",IF($B1698&gt;=SUMIFS(Firm_Info!$F$2:$F$11,Firm_Info!$D$2:$D$11,$F1698,Firm_Info!$C$2:$C$11,"Treated"),1,0))</f>
        <v>1</v>
      </c>
      <c r="H1698" s="14">
        <f t="shared" si="53"/>
        <v>1</v>
      </c>
      <c r="I1698" s="14">
        <f>IF($F1698="","",MOD(ROW()-2,624)-INDEX(Parallel_Trends!$F$5:$F$14,MATCH($A1698,Parallel_Trends!$A$5:$A$14,0)))</f>
        <v>119</v>
      </c>
    </row>
    <row r="1699" spans="1:9" x14ac:dyDescent="0.45">
      <c r="A1699" t="s">
        <v>16</v>
      </c>
      <c r="B1699" s="1">
        <f>Raw_Prices!O452</f>
        <v>45581</v>
      </c>
      <c r="C1699" s="12">
        <f>Raw_Prices!S452</f>
        <v>164.971</v>
      </c>
      <c r="D1699" s="13">
        <f t="shared" si="52"/>
        <v>-1.8152004888939421E-3</v>
      </c>
      <c r="E1699" s="14">
        <f>IF(_xlfn.XLOOKUP($A1699,Firm_Info!$A$2:$A$12,Firm_Info!$C$2:$C$12)="Treated",1,IF(_xlfn.XLOOKUP($A1699,Firm_Info!$A$2:$A$12,Firm_Info!$C$2:$C$12)="Control",0,""))</f>
        <v>1</v>
      </c>
      <c r="F1699" s="14">
        <f>IFERROR(_xlfn.XLOOKUP($A1699,Firm_Info!$A$2:$A$11,Firm_Info!$D$2:$D$11),"")</f>
        <v>2</v>
      </c>
      <c r="G1699" s="14">
        <f>IF($F1699="","",IF($B1699&gt;=SUMIFS(Firm_Info!$F$2:$F$11,Firm_Info!$D$2:$D$11,$F1699,Firm_Info!$C$2:$C$11,"Treated"),1,0))</f>
        <v>1</v>
      </c>
      <c r="H1699" s="14">
        <f t="shared" si="53"/>
        <v>1</v>
      </c>
      <c r="I1699" s="14">
        <f>IF($F1699="","",MOD(ROW()-2,624)-INDEX(Parallel_Trends!$F$5:$F$14,MATCH($A1699,Parallel_Trends!$A$5:$A$14,0)))</f>
        <v>120</v>
      </c>
    </row>
    <row r="1700" spans="1:9" x14ac:dyDescent="0.45">
      <c r="A1700" t="s">
        <v>16</v>
      </c>
      <c r="B1700" s="1">
        <f>Raw_Prices!O453</f>
        <v>45582</v>
      </c>
      <c r="C1700" s="12">
        <f>Raw_Prices!S453</f>
        <v>162.74299999999999</v>
      </c>
      <c r="D1700" s="13">
        <f t="shared" ref="D1700:D1763" si="54">C1700/C1699-1</f>
        <v>-1.3505403980093478E-2</v>
      </c>
      <c r="E1700" s="14">
        <f>IF(_xlfn.XLOOKUP($A1700,Firm_Info!$A$2:$A$12,Firm_Info!$C$2:$C$12)="Treated",1,IF(_xlfn.XLOOKUP($A1700,Firm_Info!$A$2:$A$12,Firm_Info!$C$2:$C$12)="Control",0,""))</f>
        <v>1</v>
      </c>
      <c r="F1700" s="14">
        <f>IFERROR(_xlfn.XLOOKUP($A1700,Firm_Info!$A$2:$A$11,Firm_Info!$D$2:$D$11),"")</f>
        <v>2</v>
      </c>
      <c r="G1700" s="14">
        <f>IF($F1700="","",IF($B1700&gt;=SUMIFS(Firm_Info!$F$2:$F$11,Firm_Info!$D$2:$D$11,$F1700,Firm_Info!$C$2:$C$11,"Treated"),1,0))</f>
        <v>1</v>
      </c>
      <c r="H1700" s="14">
        <f t="shared" ref="H1700:H1763" si="55">IF($F1700="","",$E1700*$G1700)</f>
        <v>1</v>
      </c>
      <c r="I1700" s="14">
        <f>IF($F1700="","",MOD(ROW()-2,624)-INDEX(Parallel_Trends!$F$5:$F$14,MATCH($A1700,Parallel_Trends!$A$5:$A$14,0)))</f>
        <v>121</v>
      </c>
    </row>
    <row r="1701" spans="1:9" x14ac:dyDescent="0.45">
      <c r="A1701" t="s">
        <v>16</v>
      </c>
      <c r="B1701" s="1">
        <f>Raw_Prices!O454</f>
        <v>45583</v>
      </c>
      <c r="C1701" s="12">
        <f>Raw_Prices!S454</f>
        <v>163.233</v>
      </c>
      <c r="D1701" s="13">
        <f t="shared" si="54"/>
        <v>3.0108821884813342E-3</v>
      </c>
      <c r="E1701" s="14">
        <f>IF(_xlfn.XLOOKUP($A1701,Firm_Info!$A$2:$A$12,Firm_Info!$C$2:$C$12)="Treated",1,IF(_xlfn.XLOOKUP($A1701,Firm_Info!$A$2:$A$12,Firm_Info!$C$2:$C$12)="Control",0,""))</f>
        <v>1</v>
      </c>
      <c r="F1701" s="14">
        <f>IFERROR(_xlfn.XLOOKUP($A1701,Firm_Info!$A$2:$A$11,Firm_Info!$D$2:$D$11),"")</f>
        <v>2</v>
      </c>
      <c r="G1701" s="14">
        <f>IF($F1701="","",IF($B1701&gt;=SUMIFS(Firm_Info!$F$2:$F$11,Firm_Info!$D$2:$D$11,$F1701,Firm_Info!$C$2:$C$11,"Treated"),1,0))</f>
        <v>1</v>
      </c>
      <c r="H1701" s="14">
        <f t="shared" si="55"/>
        <v>1</v>
      </c>
      <c r="I1701" s="14">
        <f>IF($F1701="","",MOD(ROW()-2,624)-INDEX(Parallel_Trends!$F$5:$F$14,MATCH($A1701,Parallel_Trends!$A$5:$A$14,0)))</f>
        <v>122</v>
      </c>
    </row>
    <row r="1702" spans="1:9" x14ac:dyDescent="0.45">
      <c r="A1702" t="s">
        <v>16</v>
      </c>
      <c r="B1702" s="1">
        <f>Raw_Prices!O455</f>
        <v>45586</v>
      </c>
      <c r="C1702" s="12">
        <f>Raw_Prices!S455</f>
        <v>163.88200000000001</v>
      </c>
      <c r="D1702" s="13">
        <f t="shared" si="54"/>
        <v>3.9759117335342875E-3</v>
      </c>
      <c r="E1702" s="14">
        <f>IF(_xlfn.XLOOKUP($A1702,Firm_Info!$A$2:$A$12,Firm_Info!$C$2:$C$12)="Treated",1,IF(_xlfn.XLOOKUP($A1702,Firm_Info!$A$2:$A$12,Firm_Info!$C$2:$C$12)="Control",0,""))</f>
        <v>1</v>
      </c>
      <c r="F1702" s="14">
        <f>IFERROR(_xlfn.XLOOKUP($A1702,Firm_Info!$A$2:$A$11,Firm_Info!$D$2:$D$11),"")</f>
        <v>2</v>
      </c>
      <c r="G1702" s="14">
        <f>IF($F1702="","",IF($B1702&gt;=SUMIFS(Firm_Info!$F$2:$F$11,Firm_Info!$D$2:$D$11,$F1702,Firm_Info!$C$2:$C$11,"Treated"),1,0))</f>
        <v>1</v>
      </c>
      <c r="H1702" s="14">
        <f t="shared" si="55"/>
        <v>1</v>
      </c>
      <c r="I1702" s="14">
        <f>IF($F1702="","",MOD(ROW()-2,624)-INDEX(Parallel_Trends!$F$5:$F$14,MATCH($A1702,Parallel_Trends!$A$5:$A$14,0)))</f>
        <v>123</v>
      </c>
    </row>
    <row r="1703" spans="1:9" x14ac:dyDescent="0.45">
      <c r="A1703" t="s">
        <v>16</v>
      </c>
      <c r="B1703" s="1">
        <f>Raw_Prices!O456</f>
        <v>45587</v>
      </c>
      <c r="C1703" s="12">
        <f>Raw_Prices!S456</f>
        <v>164.95099999999999</v>
      </c>
      <c r="D1703" s="13">
        <f t="shared" si="54"/>
        <v>6.5229860509390392E-3</v>
      </c>
      <c r="E1703" s="14">
        <f>IF(_xlfn.XLOOKUP($A1703,Firm_Info!$A$2:$A$12,Firm_Info!$C$2:$C$12)="Treated",1,IF(_xlfn.XLOOKUP($A1703,Firm_Info!$A$2:$A$12,Firm_Info!$C$2:$C$12)="Control",0,""))</f>
        <v>1</v>
      </c>
      <c r="F1703" s="14">
        <f>IFERROR(_xlfn.XLOOKUP($A1703,Firm_Info!$A$2:$A$11,Firm_Info!$D$2:$D$11),"")</f>
        <v>2</v>
      </c>
      <c r="G1703" s="14">
        <f>IF($F1703="","",IF($B1703&gt;=SUMIFS(Firm_Info!$F$2:$F$11,Firm_Info!$D$2:$D$11,$F1703,Firm_Info!$C$2:$C$11,"Treated"),1,0))</f>
        <v>1</v>
      </c>
      <c r="H1703" s="14">
        <f t="shared" si="55"/>
        <v>1</v>
      </c>
      <c r="I1703" s="14">
        <f>IF($F1703="","",MOD(ROW()-2,624)-INDEX(Parallel_Trends!$F$5:$F$14,MATCH($A1703,Parallel_Trends!$A$5:$A$14,0)))</f>
        <v>124</v>
      </c>
    </row>
    <row r="1704" spans="1:9" x14ac:dyDescent="0.45">
      <c r="A1704" t="s">
        <v>16</v>
      </c>
      <c r="B1704" s="1">
        <f>Raw_Prices!O457</f>
        <v>45588</v>
      </c>
      <c r="C1704" s="12">
        <f>Raw_Prices!S457</f>
        <v>162.59399999999999</v>
      </c>
      <c r="D1704" s="13">
        <f t="shared" si="54"/>
        <v>-1.4289091912143559E-2</v>
      </c>
      <c r="E1704" s="14">
        <f>IF(_xlfn.XLOOKUP($A1704,Firm_Info!$A$2:$A$12,Firm_Info!$C$2:$C$12)="Treated",1,IF(_xlfn.XLOOKUP($A1704,Firm_Info!$A$2:$A$12,Firm_Info!$C$2:$C$12)="Control",0,""))</f>
        <v>1</v>
      </c>
      <c r="F1704" s="14">
        <f>IFERROR(_xlfn.XLOOKUP($A1704,Firm_Info!$A$2:$A$11,Firm_Info!$D$2:$D$11),"")</f>
        <v>2</v>
      </c>
      <c r="G1704" s="14">
        <f>IF($F1704="","",IF($B1704&gt;=SUMIFS(Firm_Info!$F$2:$F$11,Firm_Info!$D$2:$D$11,$F1704,Firm_Info!$C$2:$C$11,"Treated"),1,0))</f>
        <v>1</v>
      </c>
      <c r="H1704" s="14">
        <f t="shared" si="55"/>
        <v>1</v>
      </c>
      <c r="I1704" s="14">
        <f>IF($F1704="","",MOD(ROW()-2,624)-INDEX(Parallel_Trends!$F$5:$F$14,MATCH($A1704,Parallel_Trends!$A$5:$A$14,0)))</f>
        <v>125</v>
      </c>
    </row>
    <row r="1705" spans="1:9" x14ac:dyDescent="0.45">
      <c r="A1705" t="s">
        <v>16</v>
      </c>
      <c r="B1705" s="1">
        <f>Raw_Prices!O458</f>
        <v>45589</v>
      </c>
      <c r="C1705" s="12">
        <f>Raw_Prices!S458</f>
        <v>162.53399999999999</v>
      </c>
      <c r="D1705" s="13">
        <f t="shared" si="54"/>
        <v>-3.6901730691174528E-4</v>
      </c>
      <c r="E1705" s="14">
        <f>IF(_xlfn.XLOOKUP($A1705,Firm_Info!$A$2:$A$12,Firm_Info!$C$2:$C$12)="Treated",1,IF(_xlfn.XLOOKUP($A1705,Firm_Info!$A$2:$A$12,Firm_Info!$C$2:$C$12)="Control",0,""))</f>
        <v>1</v>
      </c>
      <c r="F1705" s="14">
        <f>IFERROR(_xlfn.XLOOKUP($A1705,Firm_Info!$A$2:$A$11,Firm_Info!$D$2:$D$11),"")</f>
        <v>2</v>
      </c>
      <c r="G1705" s="14">
        <f>IF($F1705="","",IF($B1705&gt;=SUMIFS(Firm_Info!$F$2:$F$11,Firm_Info!$D$2:$D$11,$F1705,Firm_Info!$C$2:$C$11,"Treated"),1,0))</f>
        <v>1</v>
      </c>
      <c r="H1705" s="14">
        <f t="shared" si="55"/>
        <v>1</v>
      </c>
      <c r="I1705" s="14">
        <f>IF($F1705="","",MOD(ROW()-2,624)-INDEX(Parallel_Trends!$F$5:$F$14,MATCH($A1705,Parallel_Trends!$A$5:$A$14,0)))</f>
        <v>126</v>
      </c>
    </row>
    <row r="1706" spans="1:9" x14ac:dyDescent="0.45">
      <c r="A1706" t="s">
        <v>16</v>
      </c>
      <c r="B1706" s="1">
        <f>Raw_Prices!O459</f>
        <v>45590</v>
      </c>
      <c r="C1706" s="12">
        <f>Raw_Prices!S459</f>
        <v>165.08099999999999</v>
      </c>
      <c r="D1706" s="13">
        <f t="shared" si="54"/>
        <v>1.5670567388976986E-2</v>
      </c>
      <c r="E1706" s="14">
        <f>IF(_xlfn.XLOOKUP($A1706,Firm_Info!$A$2:$A$12,Firm_Info!$C$2:$C$12)="Treated",1,IF(_xlfn.XLOOKUP($A1706,Firm_Info!$A$2:$A$12,Firm_Info!$C$2:$C$12)="Control",0,""))</f>
        <v>1</v>
      </c>
      <c r="F1706" s="14">
        <f>IFERROR(_xlfn.XLOOKUP($A1706,Firm_Info!$A$2:$A$11,Firm_Info!$D$2:$D$11),"")</f>
        <v>2</v>
      </c>
      <c r="G1706" s="14">
        <f>IF($F1706="","",IF($B1706&gt;=SUMIFS(Firm_Info!$F$2:$F$11,Firm_Info!$D$2:$D$11,$F1706,Firm_Info!$C$2:$C$11,"Treated"),1,0))</f>
        <v>1</v>
      </c>
      <c r="H1706" s="14">
        <f t="shared" si="55"/>
        <v>1</v>
      </c>
      <c r="I1706" s="14">
        <f>IF($F1706="","",MOD(ROW()-2,624)-INDEX(Parallel_Trends!$F$5:$F$14,MATCH($A1706,Parallel_Trends!$A$5:$A$14,0)))</f>
        <v>127</v>
      </c>
    </row>
    <row r="1707" spans="1:9" x14ac:dyDescent="0.45">
      <c r="A1707" t="s">
        <v>16</v>
      </c>
      <c r="B1707" s="1">
        <f>Raw_Prices!O460</f>
        <v>45593</v>
      </c>
      <c r="C1707" s="12">
        <f>Raw_Prices!S460</f>
        <v>166.529</v>
      </c>
      <c r="D1707" s="13">
        <f t="shared" si="54"/>
        <v>8.7714515904313561E-3</v>
      </c>
      <c r="E1707" s="14">
        <f>IF(_xlfn.XLOOKUP($A1707,Firm_Info!$A$2:$A$12,Firm_Info!$C$2:$C$12)="Treated",1,IF(_xlfn.XLOOKUP($A1707,Firm_Info!$A$2:$A$12,Firm_Info!$C$2:$C$12)="Control",0,""))</f>
        <v>1</v>
      </c>
      <c r="F1707" s="14">
        <f>IFERROR(_xlfn.XLOOKUP($A1707,Firm_Info!$A$2:$A$11,Firm_Info!$D$2:$D$11),"")</f>
        <v>2</v>
      </c>
      <c r="G1707" s="14">
        <f>IF($F1707="","",IF($B1707&gt;=SUMIFS(Firm_Info!$F$2:$F$11,Firm_Info!$D$2:$D$11,$F1707,Firm_Info!$C$2:$C$11,"Treated"),1,0))</f>
        <v>1</v>
      </c>
      <c r="H1707" s="14">
        <f t="shared" si="55"/>
        <v>1</v>
      </c>
      <c r="I1707" s="14">
        <f>IF($F1707="","",MOD(ROW()-2,624)-INDEX(Parallel_Trends!$F$5:$F$14,MATCH($A1707,Parallel_Trends!$A$5:$A$14,0)))</f>
        <v>128</v>
      </c>
    </row>
    <row r="1708" spans="1:9" x14ac:dyDescent="0.45">
      <c r="A1708" t="s">
        <v>16</v>
      </c>
      <c r="B1708" s="1">
        <f>Raw_Prices!O461</f>
        <v>45594</v>
      </c>
      <c r="C1708" s="12">
        <f>Raw_Prices!S461</f>
        <v>169.48599999999999</v>
      </c>
      <c r="D1708" s="13">
        <f t="shared" si="54"/>
        <v>1.7756667006947779E-2</v>
      </c>
      <c r="E1708" s="14">
        <f>IF(_xlfn.XLOOKUP($A1708,Firm_Info!$A$2:$A$12,Firm_Info!$C$2:$C$12)="Treated",1,IF(_xlfn.XLOOKUP($A1708,Firm_Info!$A$2:$A$12,Firm_Info!$C$2:$C$12)="Control",0,""))</f>
        <v>1</v>
      </c>
      <c r="F1708" s="14">
        <f>IFERROR(_xlfn.XLOOKUP($A1708,Firm_Info!$A$2:$A$11,Firm_Info!$D$2:$D$11),"")</f>
        <v>2</v>
      </c>
      <c r="G1708" s="14">
        <f>IF($F1708="","",IF($B1708&gt;=SUMIFS(Firm_Info!$F$2:$F$11,Firm_Info!$D$2:$D$11,$F1708,Firm_Info!$C$2:$C$11,"Treated"),1,0))</f>
        <v>1</v>
      </c>
      <c r="H1708" s="14">
        <f t="shared" si="55"/>
        <v>1</v>
      </c>
      <c r="I1708" s="14">
        <f>IF($F1708="","",MOD(ROW()-2,624)-INDEX(Parallel_Trends!$F$5:$F$14,MATCH($A1708,Parallel_Trends!$A$5:$A$14,0)))</f>
        <v>129</v>
      </c>
    </row>
    <row r="1709" spans="1:9" x14ac:dyDescent="0.45">
      <c r="A1709" t="s">
        <v>16</v>
      </c>
      <c r="B1709" s="1">
        <f>Raw_Prices!O462</f>
        <v>45595</v>
      </c>
      <c r="C1709" s="12">
        <f>Raw_Prices!S462</f>
        <v>174.26</v>
      </c>
      <c r="D1709" s="13">
        <f t="shared" si="54"/>
        <v>2.8167518261095426E-2</v>
      </c>
      <c r="E1709" s="14">
        <f>IF(_xlfn.XLOOKUP($A1709,Firm_Info!$A$2:$A$12,Firm_Info!$C$2:$C$12)="Treated",1,IF(_xlfn.XLOOKUP($A1709,Firm_Info!$A$2:$A$12,Firm_Info!$C$2:$C$12)="Control",0,""))</f>
        <v>1</v>
      </c>
      <c r="F1709" s="14">
        <f>IFERROR(_xlfn.XLOOKUP($A1709,Firm_Info!$A$2:$A$11,Firm_Info!$D$2:$D$11),"")</f>
        <v>2</v>
      </c>
      <c r="G1709" s="14">
        <f>IF($F1709="","",IF($B1709&gt;=SUMIFS(Firm_Info!$F$2:$F$11,Firm_Info!$D$2:$D$11,$F1709,Firm_Info!$C$2:$C$11,"Treated"),1,0))</f>
        <v>1</v>
      </c>
      <c r="H1709" s="14">
        <f t="shared" si="55"/>
        <v>1</v>
      </c>
      <c r="I1709" s="14">
        <f>IF($F1709="","",MOD(ROW()-2,624)-INDEX(Parallel_Trends!$F$5:$F$14,MATCH($A1709,Parallel_Trends!$A$5:$A$14,0)))</f>
        <v>130</v>
      </c>
    </row>
    <row r="1710" spans="1:9" x14ac:dyDescent="0.45">
      <c r="A1710" t="s">
        <v>16</v>
      </c>
      <c r="B1710" s="1">
        <f>Raw_Prices!O463</f>
        <v>45596</v>
      </c>
      <c r="C1710" s="12">
        <f>Raw_Prices!S463</f>
        <v>170.91399999999999</v>
      </c>
      <c r="D1710" s="13">
        <f t="shared" si="54"/>
        <v>-1.9201193618730628E-2</v>
      </c>
      <c r="E1710" s="14">
        <f>IF(_xlfn.XLOOKUP($A1710,Firm_Info!$A$2:$A$12,Firm_Info!$C$2:$C$12)="Treated",1,IF(_xlfn.XLOOKUP($A1710,Firm_Info!$A$2:$A$12,Firm_Info!$C$2:$C$12)="Control",0,""))</f>
        <v>1</v>
      </c>
      <c r="F1710" s="14">
        <f>IFERROR(_xlfn.XLOOKUP($A1710,Firm_Info!$A$2:$A$11,Firm_Info!$D$2:$D$11),"")</f>
        <v>2</v>
      </c>
      <c r="G1710" s="14">
        <f>IF($F1710="","",IF($B1710&gt;=SUMIFS(Firm_Info!$F$2:$F$11,Firm_Info!$D$2:$D$11,$F1710,Firm_Info!$C$2:$C$11,"Treated"),1,0))</f>
        <v>1</v>
      </c>
      <c r="H1710" s="14">
        <f t="shared" si="55"/>
        <v>1</v>
      </c>
      <c r="I1710" s="14">
        <f>IF($F1710="","",MOD(ROW()-2,624)-INDEX(Parallel_Trends!$F$5:$F$14,MATCH($A1710,Parallel_Trends!$A$5:$A$14,0)))</f>
        <v>131</v>
      </c>
    </row>
    <row r="1711" spans="1:9" x14ac:dyDescent="0.45">
      <c r="A1711" t="s">
        <v>16</v>
      </c>
      <c r="B1711" s="1">
        <f>Raw_Prices!O464</f>
        <v>45597</v>
      </c>
      <c r="C1711" s="12">
        <f>Raw_Prices!S464</f>
        <v>171.09399999999999</v>
      </c>
      <c r="D1711" s="13">
        <f t="shared" si="54"/>
        <v>1.0531612389856893E-3</v>
      </c>
      <c r="E1711" s="14">
        <f>IF(_xlfn.XLOOKUP($A1711,Firm_Info!$A$2:$A$12,Firm_Info!$C$2:$C$12)="Treated",1,IF(_xlfn.XLOOKUP($A1711,Firm_Info!$A$2:$A$12,Firm_Info!$C$2:$C$12)="Control",0,""))</f>
        <v>1</v>
      </c>
      <c r="F1711" s="14">
        <f>IFERROR(_xlfn.XLOOKUP($A1711,Firm_Info!$A$2:$A$11,Firm_Info!$D$2:$D$11),"")</f>
        <v>2</v>
      </c>
      <c r="G1711" s="14">
        <f>IF($F1711="","",IF($B1711&gt;=SUMIFS(Firm_Info!$F$2:$F$11,Firm_Info!$D$2:$D$11,$F1711,Firm_Info!$C$2:$C$11,"Treated"),1,0))</f>
        <v>1</v>
      </c>
      <c r="H1711" s="14">
        <f t="shared" si="55"/>
        <v>1</v>
      </c>
      <c r="I1711" s="14">
        <f>IF($F1711="","",MOD(ROW()-2,624)-INDEX(Parallel_Trends!$F$5:$F$14,MATCH($A1711,Parallel_Trends!$A$5:$A$14,0)))</f>
        <v>132</v>
      </c>
    </row>
    <row r="1712" spans="1:9" x14ac:dyDescent="0.45">
      <c r="A1712" t="s">
        <v>16</v>
      </c>
      <c r="B1712" s="1">
        <f>Raw_Prices!O465</f>
        <v>45600</v>
      </c>
      <c r="C1712" s="12">
        <f>Raw_Prices!S465</f>
        <v>169.04599999999999</v>
      </c>
      <c r="D1712" s="13">
        <f t="shared" si="54"/>
        <v>-1.1970028171648384E-2</v>
      </c>
      <c r="E1712" s="14">
        <f>IF(_xlfn.XLOOKUP($A1712,Firm_Info!$A$2:$A$12,Firm_Info!$C$2:$C$12)="Treated",1,IF(_xlfn.XLOOKUP($A1712,Firm_Info!$A$2:$A$12,Firm_Info!$C$2:$C$12)="Control",0,""))</f>
        <v>1</v>
      </c>
      <c r="F1712" s="14">
        <f>IFERROR(_xlfn.XLOOKUP($A1712,Firm_Info!$A$2:$A$11,Firm_Info!$D$2:$D$11),"")</f>
        <v>2</v>
      </c>
      <c r="G1712" s="14">
        <f>IF($F1712="","",IF($B1712&gt;=SUMIFS(Firm_Info!$F$2:$F$11,Firm_Info!$D$2:$D$11,$F1712,Firm_Info!$C$2:$C$11,"Treated"),1,0))</f>
        <v>1</v>
      </c>
      <c r="H1712" s="14">
        <f t="shared" si="55"/>
        <v>1</v>
      </c>
      <c r="I1712" s="14">
        <f>IF($F1712="","",MOD(ROW()-2,624)-INDEX(Parallel_Trends!$F$5:$F$14,MATCH($A1712,Parallel_Trends!$A$5:$A$14,0)))</f>
        <v>133</v>
      </c>
    </row>
    <row r="1713" spans="1:9" x14ac:dyDescent="0.45">
      <c r="A1713" t="s">
        <v>16</v>
      </c>
      <c r="B1713" s="1">
        <f>Raw_Prices!O466</f>
        <v>45601</v>
      </c>
      <c r="C1713" s="12">
        <f>Raw_Prices!S466</f>
        <v>169.54599999999999</v>
      </c>
      <c r="D1713" s="13">
        <f t="shared" si="54"/>
        <v>2.9577748068572163E-3</v>
      </c>
      <c r="E1713" s="14">
        <f>IF(_xlfn.XLOOKUP($A1713,Firm_Info!$A$2:$A$12,Firm_Info!$C$2:$C$12)="Treated",1,IF(_xlfn.XLOOKUP($A1713,Firm_Info!$A$2:$A$12,Firm_Info!$C$2:$C$12)="Control",0,""))</f>
        <v>1</v>
      </c>
      <c r="F1713" s="14">
        <f>IFERROR(_xlfn.XLOOKUP($A1713,Firm_Info!$A$2:$A$11,Firm_Info!$D$2:$D$11),"")</f>
        <v>2</v>
      </c>
      <c r="G1713" s="14">
        <f>IF($F1713="","",IF($B1713&gt;=SUMIFS(Firm_Info!$F$2:$F$11,Firm_Info!$D$2:$D$11,$F1713,Firm_Info!$C$2:$C$11,"Treated"),1,0))</f>
        <v>1</v>
      </c>
      <c r="H1713" s="14">
        <f t="shared" si="55"/>
        <v>1</v>
      </c>
      <c r="I1713" s="14">
        <f>IF($F1713="","",MOD(ROW()-2,624)-INDEX(Parallel_Trends!$F$5:$F$14,MATCH($A1713,Parallel_Trends!$A$5:$A$14,0)))</f>
        <v>134</v>
      </c>
    </row>
    <row r="1714" spans="1:9" x14ac:dyDescent="0.45">
      <c r="A1714" t="s">
        <v>16</v>
      </c>
      <c r="B1714" s="1">
        <f>Raw_Prices!O467</f>
        <v>45602</v>
      </c>
      <c r="C1714" s="12">
        <f>Raw_Prices!S467</f>
        <v>176.30799999999999</v>
      </c>
      <c r="D1714" s="13">
        <f t="shared" si="54"/>
        <v>3.9882981609710599E-2</v>
      </c>
      <c r="E1714" s="14">
        <f>IF(_xlfn.XLOOKUP($A1714,Firm_Info!$A$2:$A$12,Firm_Info!$C$2:$C$12)="Treated",1,IF(_xlfn.XLOOKUP($A1714,Firm_Info!$A$2:$A$12,Firm_Info!$C$2:$C$12)="Control",0,""))</f>
        <v>1</v>
      </c>
      <c r="F1714" s="14">
        <f>IFERROR(_xlfn.XLOOKUP($A1714,Firm_Info!$A$2:$A$11,Firm_Info!$D$2:$D$11),"")</f>
        <v>2</v>
      </c>
      <c r="G1714" s="14">
        <f>IF($F1714="","",IF($B1714&gt;=SUMIFS(Firm_Info!$F$2:$F$11,Firm_Info!$D$2:$D$11,$F1714,Firm_Info!$C$2:$C$11,"Treated"),1,0))</f>
        <v>1</v>
      </c>
      <c r="H1714" s="14">
        <f t="shared" si="55"/>
        <v>1</v>
      </c>
      <c r="I1714" s="14">
        <f>IF($F1714="","",MOD(ROW()-2,624)-INDEX(Parallel_Trends!$F$5:$F$14,MATCH($A1714,Parallel_Trends!$A$5:$A$14,0)))</f>
        <v>135</v>
      </c>
    </row>
    <row r="1715" spans="1:9" x14ac:dyDescent="0.45">
      <c r="A1715" t="s">
        <v>16</v>
      </c>
      <c r="B1715" s="1">
        <f>Raw_Prices!O468</f>
        <v>45603</v>
      </c>
      <c r="C1715" s="12">
        <f>Raw_Prices!S468</f>
        <v>180.54300000000001</v>
      </c>
      <c r="D1715" s="13">
        <f t="shared" si="54"/>
        <v>2.4020464187671564E-2</v>
      </c>
      <c r="E1715" s="14">
        <f>IF(_xlfn.XLOOKUP($A1715,Firm_Info!$A$2:$A$12,Firm_Info!$C$2:$C$12)="Treated",1,IF(_xlfn.XLOOKUP($A1715,Firm_Info!$A$2:$A$12,Firm_Info!$C$2:$C$12)="Control",0,""))</f>
        <v>1</v>
      </c>
      <c r="F1715" s="14">
        <f>IFERROR(_xlfn.XLOOKUP($A1715,Firm_Info!$A$2:$A$11,Firm_Info!$D$2:$D$11),"")</f>
        <v>2</v>
      </c>
      <c r="G1715" s="14">
        <f>IF($F1715="","",IF($B1715&gt;=SUMIFS(Firm_Info!$F$2:$F$11,Firm_Info!$D$2:$D$11,$F1715,Firm_Info!$C$2:$C$11,"Treated"),1,0))</f>
        <v>1</v>
      </c>
      <c r="H1715" s="14">
        <f t="shared" si="55"/>
        <v>1</v>
      </c>
      <c r="I1715" s="14">
        <f>IF($F1715="","",MOD(ROW()-2,624)-INDEX(Parallel_Trends!$F$5:$F$14,MATCH($A1715,Parallel_Trends!$A$5:$A$14,0)))</f>
        <v>136</v>
      </c>
    </row>
    <row r="1716" spans="1:9" x14ac:dyDescent="0.45">
      <c r="A1716" t="s">
        <v>16</v>
      </c>
      <c r="B1716" s="1">
        <f>Raw_Prices!O469</f>
        <v>45604</v>
      </c>
      <c r="C1716" s="12">
        <f>Raw_Prices!S469</f>
        <v>178.14599999999999</v>
      </c>
      <c r="D1716" s="13">
        <f t="shared" si="54"/>
        <v>-1.3276615543111769E-2</v>
      </c>
      <c r="E1716" s="14">
        <f>IF(_xlfn.XLOOKUP($A1716,Firm_Info!$A$2:$A$12,Firm_Info!$C$2:$C$12)="Treated",1,IF(_xlfn.XLOOKUP($A1716,Firm_Info!$A$2:$A$12,Firm_Info!$C$2:$C$12)="Control",0,""))</f>
        <v>1</v>
      </c>
      <c r="F1716" s="14">
        <f>IFERROR(_xlfn.XLOOKUP($A1716,Firm_Info!$A$2:$A$11,Firm_Info!$D$2:$D$11),"")</f>
        <v>2</v>
      </c>
      <c r="G1716" s="14">
        <f>IF($F1716="","",IF($B1716&gt;=SUMIFS(Firm_Info!$F$2:$F$11,Firm_Info!$D$2:$D$11,$F1716,Firm_Info!$C$2:$C$11,"Treated"),1,0))</f>
        <v>1</v>
      </c>
      <c r="H1716" s="14">
        <f t="shared" si="55"/>
        <v>1</v>
      </c>
      <c r="I1716" s="14">
        <f>IF($F1716="","",MOD(ROW()-2,624)-INDEX(Parallel_Trends!$F$5:$F$14,MATCH($A1716,Parallel_Trends!$A$5:$A$14,0)))</f>
        <v>137</v>
      </c>
    </row>
    <row r="1717" spans="1:9" x14ac:dyDescent="0.45">
      <c r="A1717" t="s">
        <v>16</v>
      </c>
      <c r="B1717" s="1">
        <f>Raw_Prices!O470</f>
        <v>45607</v>
      </c>
      <c r="C1717" s="12">
        <f>Raw_Prices!S470</f>
        <v>180.14400000000001</v>
      </c>
      <c r="D1717" s="13">
        <f t="shared" si="54"/>
        <v>1.1215519854501421E-2</v>
      </c>
      <c r="E1717" s="14">
        <f>IF(_xlfn.XLOOKUP($A1717,Firm_Info!$A$2:$A$12,Firm_Info!$C$2:$C$12)="Treated",1,IF(_xlfn.XLOOKUP($A1717,Firm_Info!$A$2:$A$12,Firm_Info!$C$2:$C$12)="Control",0,""))</f>
        <v>1</v>
      </c>
      <c r="F1717" s="14">
        <f>IFERROR(_xlfn.XLOOKUP($A1717,Firm_Info!$A$2:$A$11,Firm_Info!$D$2:$D$11),"")</f>
        <v>2</v>
      </c>
      <c r="G1717" s="14">
        <f>IF($F1717="","",IF($B1717&gt;=SUMIFS(Firm_Info!$F$2:$F$11,Firm_Info!$D$2:$D$11,$F1717,Firm_Info!$C$2:$C$11,"Treated"),1,0))</f>
        <v>1</v>
      </c>
      <c r="H1717" s="14">
        <f t="shared" si="55"/>
        <v>1</v>
      </c>
      <c r="I1717" s="14">
        <f>IF($F1717="","",MOD(ROW()-2,624)-INDEX(Parallel_Trends!$F$5:$F$14,MATCH($A1717,Parallel_Trends!$A$5:$A$14,0)))</f>
        <v>138</v>
      </c>
    </row>
    <row r="1718" spans="1:9" x14ac:dyDescent="0.45">
      <c r="A1718" t="s">
        <v>16</v>
      </c>
      <c r="B1718" s="1">
        <f>Raw_Prices!O471</f>
        <v>45608</v>
      </c>
      <c r="C1718" s="12">
        <f>Raw_Prices!S471</f>
        <v>181.41200000000001</v>
      </c>
      <c r="D1718" s="13">
        <f t="shared" si="54"/>
        <v>7.0388133937293595E-3</v>
      </c>
      <c r="E1718" s="14">
        <f>IF(_xlfn.XLOOKUP($A1718,Firm_Info!$A$2:$A$12,Firm_Info!$C$2:$C$12)="Treated",1,IF(_xlfn.XLOOKUP($A1718,Firm_Info!$A$2:$A$12,Firm_Info!$C$2:$C$12)="Control",0,""))</f>
        <v>1</v>
      </c>
      <c r="F1718" s="14">
        <f>IFERROR(_xlfn.XLOOKUP($A1718,Firm_Info!$A$2:$A$11,Firm_Info!$D$2:$D$11),"")</f>
        <v>2</v>
      </c>
      <c r="G1718" s="14">
        <f>IF($F1718="","",IF($B1718&gt;=SUMIFS(Firm_Info!$F$2:$F$11,Firm_Info!$D$2:$D$11,$F1718,Firm_Info!$C$2:$C$11,"Treated"),1,0))</f>
        <v>1</v>
      </c>
      <c r="H1718" s="14">
        <f t="shared" si="55"/>
        <v>1</v>
      </c>
      <c r="I1718" s="14">
        <f>IF($F1718="","",MOD(ROW()-2,624)-INDEX(Parallel_Trends!$F$5:$F$14,MATCH($A1718,Parallel_Trends!$A$5:$A$14,0)))</f>
        <v>139</v>
      </c>
    </row>
    <row r="1719" spans="1:9" x14ac:dyDescent="0.45">
      <c r="A1719" t="s">
        <v>16</v>
      </c>
      <c r="B1719" s="1">
        <f>Raw_Prices!O472</f>
        <v>45609</v>
      </c>
      <c r="C1719" s="12">
        <f>Raw_Prices!S472</f>
        <v>178.67500000000001</v>
      </c>
      <c r="D1719" s="13">
        <f t="shared" si="54"/>
        <v>-1.508720481555792E-2</v>
      </c>
      <c r="E1719" s="14">
        <f>IF(_xlfn.XLOOKUP($A1719,Firm_Info!$A$2:$A$12,Firm_Info!$C$2:$C$12)="Treated",1,IF(_xlfn.XLOOKUP($A1719,Firm_Info!$A$2:$A$12,Firm_Info!$C$2:$C$12)="Control",0,""))</f>
        <v>1</v>
      </c>
      <c r="F1719" s="14">
        <f>IFERROR(_xlfn.XLOOKUP($A1719,Firm_Info!$A$2:$A$11,Firm_Info!$D$2:$D$11),"")</f>
        <v>2</v>
      </c>
      <c r="G1719" s="14">
        <f>IF($F1719="","",IF($B1719&gt;=SUMIFS(Firm_Info!$F$2:$F$11,Firm_Info!$D$2:$D$11,$F1719,Firm_Info!$C$2:$C$11,"Treated"),1,0))</f>
        <v>1</v>
      </c>
      <c r="H1719" s="14">
        <f t="shared" si="55"/>
        <v>1</v>
      </c>
      <c r="I1719" s="14">
        <f>IF($F1719="","",MOD(ROW()-2,624)-INDEX(Parallel_Trends!$F$5:$F$14,MATCH($A1719,Parallel_Trends!$A$5:$A$14,0)))</f>
        <v>140</v>
      </c>
    </row>
    <row r="1720" spans="1:9" x14ac:dyDescent="0.45">
      <c r="A1720" t="s">
        <v>16</v>
      </c>
      <c r="B1720" s="1">
        <f>Raw_Prices!O473</f>
        <v>45610</v>
      </c>
      <c r="C1720" s="12">
        <f>Raw_Prices!S473</f>
        <v>175.37899999999999</v>
      </c>
      <c r="D1720" s="13">
        <f t="shared" si="54"/>
        <v>-1.8446900797537524E-2</v>
      </c>
      <c r="E1720" s="14">
        <f>IF(_xlfn.XLOOKUP($A1720,Firm_Info!$A$2:$A$12,Firm_Info!$C$2:$C$12)="Treated",1,IF(_xlfn.XLOOKUP($A1720,Firm_Info!$A$2:$A$12,Firm_Info!$C$2:$C$12)="Control",0,""))</f>
        <v>1</v>
      </c>
      <c r="F1720" s="14">
        <f>IFERROR(_xlfn.XLOOKUP($A1720,Firm_Info!$A$2:$A$11,Firm_Info!$D$2:$D$11),"")</f>
        <v>2</v>
      </c>
      <c r="G1720" s="14">
        <f>IF($F1720="","",IF($B1720&gt;=SUMIFS(Firm_Info!$F$2:$F$11,Firm_Info!$D$2:$D$11,$F1720,Firm_Info!$C$2:$C$11,"Treated"),1,0))</f>
        <v>1</v>
      </c>
      <c r="H1720" s="14">
        <f t="shared" si="55"/>
        <v>1</v>
      </c>
      <c r="I1720" s="14">
        <f>IF($F1720="","",MOD(ROW()-2,624)-INDEX(Parallel_Trends!$F$5:$F$14,MATCH($A1720,Parallel_Trends!$A$5:$A$14,0)))</f>
        <v>141</v>
      </c>
    </row>
    <row r="1721" spans="1:9" x14ac:dyDescent="0.45">
      <c r="A1721" t="s">
        <v>16</v>
      </c>
      <c r="B1721" s="1">
        <f>Raw_Prices!O474</f>
        <v>45611</v>
      </c>
      <c r="C1721" s="12">
        <f>Raw_Prices!S474</f>
        <v>172.29300000000001</v>
      </c>
      <c r="D1721" s="13">
        <f t="shared" si="54"/>
        <v>-1.7596177421470016E-2</v>
      </c>
      <c r="E1721" s="14">
        <f>IF(_xlfn.XLOOKUP($A1721,Firm_Info!$A$2:$A$12,Firm_Info!$C$2:$C$12)="Treated",1,IF(_xlfn.XLOOKUP($A1721,Firm_Info!$A$2:$A$12,Firm_Info!$C$2:$C$12)="Control",0,""))</f>
        <v>1</v>
      </c>
      <c r="F1721" s="14">
        <f>IFERROR(_xlfn.XLOOKUP($A1721,Firm_Info!$A$2:$A$11,Firm_Info!$D$2:$D$11),"")</f>
        <v>2</v>
      </c>
      <c r="G1721" s="14">
        <f>IF($F1721="","",IF($B1721&gt;=SUMIFS(Firm_Info!$F$2:$F$11,Firm_Info!$D$2:$D$11,$F1721,Firm_Info!$C$2:$C$11,"Treated"),1,0))</f>
        <v>1</v>
      </c>
      <c r="H1721" s="14">
        <f t="shared" si="55"/>
        <v>1</v>
      </c>
      <c r="I1721" s="14">
        <f>IF($F1721="","",MOD(ROW()-2,624)-INDEX(Parallel_Trends!$F$5:$F$14,MATCH($A1721,Parallel_Trends!$A$5:$A$14,0)))</f>
        <v>142</v>
      </c>
    </row>
    <row r="1722" spans="1:9" x14ac:dyDescent="0.45">
      <c r="A1722" t="s">
        <v>16</v>
      </c>
      <c r="B1722" s="1">
        <f>Raw_Prices!O475</f>
        <v>45614</v>
      </c>
      <c r="C1722" s="12">
        <f>Raw_Prices!S475</f>
        <v>175.09899999999999</v>
      </c>
      <c r="D1722" s="13">
        <f t="shared" si="54"/>
        <v>1.6286210118809041E-2</v>
      </c>
      <c r="E1722" s="14">
        <f>IF(_xlfn.XLOOKUP($A1722,Firm_Info!$A$2:$A$12,Firm_Info!$C$2:$C$12)="Treated",1,IF(_xlfn.XLOOKUP($A1722,Firm_Info!$A$2:$A$12,Firm_Info!$C$2:$C$12)="Control",0,""))</f>
        <v>1</v>
      </c>
      <c r="F1722" s="14">
        <f>IFERROR(_xlfn.XLOOKUP($A1722,Firm_Info!$A$2:$A$11,Firm_Info!$D$2:$D$11),"")</f>
        <v>2</v>
      </c>
      <c r="G1722" s="14">
        <f>IF($F1722="","",IF($B1722&gt;=SUMIFS(Firm_Info!$F$2:$F$11,Firm_Info!$D$2:$D$11,$F1722,Firm_Info!$C$2:$C$11,"Treated"),1,0))</f>
        <v>1</v>
      </c>
      <c r="H1722" s="14">
        <f t="shared" si="55"/>
        <v>1</v>
      </c>
      <c r="I1722" s="14">
        <f>IF($F1722="","",MOD(ROW()-2,624)-INDEX(Parallel_Trends!$F$5:$F$14,MATCH($A1722,Parallel_Trends!$A$5:$A$14,0)))</f>
        <v>143</v>
      </c>
    </row>
    <row r="1723" spans="1:9" x14ac:dyDescent="0.45">
      <c r="A1723" t="s">
        <v>16</v>
      </c>
      <c r="B1723" s="1">
        <f>Raw_Prices!O476</f>
        <v>45615</v>
      </c>
      <c r="C1723" s="12">
        <f>Raw_Prices!S476</f>
        <v>177.916</v>
      </c>
      <c r="D1723" s="13">
        <f t="shared" si="54"/>
        <v>1.6088041622168037E-2</v>
      </c>
      <c r="E1723" s="14">
        <f>IF(_xlfn.XLOOKUP($A1723,Firm_Info!$A$2:$A$12,Firm_Info!$C$2:$C$12)="Treated",1,IF(_xlfn.XLOOKUP($A1723,Firm_Info!$A$2:$A$12,Firm_Info!$C$2:$C$12)="Control",0,""))</f>
        <v>1</v>
      </c>
      <c r="F1723" s="14">
        <f>IFERROR(_xlfn.XLOOKUP($A1723,Firm_Info!$A$2:$A$11,Firm_Info!$D$2:$D$11),"")</f>
        <v>2</v>
      </c>
      <c r="G1723" s="14">
        <f>IF($F1723="","",IF($B1723&gt;=SUMIFS(Firm_Info!$F$2:$F$11,Firm_Info!$D$2:$D$11,$F1723,Firm_Info!$C$2:$C$11,"Treated"),1,0))</f>
        <v>1</v>
      </c>
      <c r="H1723" s="14">
        <f t="shared" si="55"/>
        <v>1</v>
      </c>
      <c r="I1723" s="14">
        <f>IF($F1723="","",MOD(ROW()-2,624)-INDEX(Parallel_Trends!$F$5:$F$14,MATCH($A1723,Parallel_Trends!$A$5:$A$14,0)))</f>
        <v>144</v>
      </c>
    </row>
    <row r="1724" spans="1:9" x14ac:dyDescent="0.45">
      <c r="A1724" t="s">
        <v>16</v>
      </c>
      <c r="B1724" s="1">
        <f>Raw_Prices!O477</f>
        <v>45616</v>
      </c>
      <c r="C1724" s="12">
        <f>Raw_Prices!S477</f>
        <v>175.779</v>
      </c>
      <c r="D1724" s="13">
        <f t="shared" si="54"/>
        <v>-1.201128622496006E-2</v>
      </c>
      <c r="E1724" s="14">
        <f>IF(_xlfn.XLOOKUP($A1724,Firm_Info!$A$2:$A$12,Firm_Info!$C$2:$C$12)="Treated",1,IF(_xlfn.XLOOKUP($A1724,Firm_Info!$A$2:$A$12,Firm_Info!$C$2:$C$12)="Control",0,""))</f>
        <v>1</v>
      </c>
      <c r="F1724" s="14">
        <f>IFERROR(_xlfn.XLOOKUP($A1724,Firm_Info!$A$2:$A$11,Firm_Info!$D$2:$D$11),"")</f>
        <v>2</v>
      </c>
      <c r="G1724" s="14">
        <f>IF($F1724="","",IF($B1724&gt;=SUMIFS(Firm_Info!$F$2:$F$11,Firm_Info!$D$2:$D$11,$F1724,Firm_Info!$C$2:$C$11,"Treated"),1,0))</f>
        <v>1</v>
      </c>
      <c r="H1724" s="14">
        <f t="shared" si="55"/>
        <v>1</v>
      </c>
      <c r="I1724" s="14">
        <f>IF($F1724="","",MOD(ROW()-2,624)-INDEX(Parallel_Trends!$F$5:$F$14,MATCH($A1724,Parallel_Trends!$A$5:$A$14,0)))</f>
        <v>145</v>
      </c>
    </row>
    <row r="1725" spans="1:9" x14ac:dyDescent="0.45">
      <c r="A1725" t="s">
        <v>16</v>
      </c>
      <c r="B1725" s="1">
        <f>Raw_Prices!O478</f>
        <v>45617</v>
      </c>
      <c r="C1725" s="12">
        <f>Raw_Prices!S478</f>
        <v>167.43799999999999</v>
      </c>
      <c r="D1725" s="13">
        <f t="shared" si="54"/>
        <v>-4.7451629603081136E-2</v>
      </c>
      <c r="E1725" s="14">
        <f>IF(_xlfn.XLOOKUP($A1725,Firm_Info!$A$2:$A$12,Firm_Info!$C$2:$C$12)="Treated",1,IF(_xlfn.XLOOKUP($A1725,Firm_Info!$A$2:$A$12,Firm_Info!$C$2:$C$12)="Control",0,""))</f>
        <v>1</v>
      </c>
      <c r="F1725" s="14">
        <f>IFERROR(_xlfn.XLOOKUP($A1725,Firm_Info!$A$2:$A$11,Firm_Info!$D$2:$D$11),"")</f>
        <v>2</v>
      </c>
      <c r="G1725" s="14">
        <f>IF($F1725="","",IF($B1725&gt;=SUMIFS(Firm_Info!$F$2:$F$11,Firm_Info!$D$2:$D$11,$F1725,Firm_Info!$C$2:$C$11,"Treated"),1,0))</f>
        <v>1</v>
      </c>
      <c r="H1725" s="14">
        <f t="shared" si="55"/>
        <v>1</v>
      </c>
      <c r="I1725" s="14">
        <f>IF($F1725="","",MOD(ROW()-2,624)-INDEX(Parallel_Trends!$F$5:$F$14,MATCH($A1725,Parallel_Trends!$A$5:$A$14,0)))</f>
        <v>146</v>
      </c>
    </row>
    <row r="1726" spans="1:9" x14ac:dyDescent="0.45">
      <c r="A1726" t="s">
        <v>16</v>
      </c>
      <c r="B1726" s="1">
        <f>Raw_Prices!O479</f>
        <v>45618</v>
      </c>
      <c r="C1726" s="12">
        <f>Raw_Prices!S479</f>
        <v>164.571</v>
      </c>
      <c r="D1726" s="13">
        <f t="shared" si="54"/>
        <v>-1.7122755885760621E-2</v>
      </c>
      <c r="E1726" s="14">
        <f>IF(_xlfn.XLOOKUP($A1726,Firm_Info!$A$2:$A$12,Firm_Info!$C$2:$C$12)="Treated",1,IF(_xlfn.XLOOKUP($A1726,Firm_Info!$A$2:$A$12,Firm_Info!$C$2:$C$12)="Control",0,""))</f>
        <v>1</v>
      </c>
      <c r="F1726" s="14">
        <f>IFERROR(_xlfn.XLOOKUP($A1726,Firm_Info!$A$2:$A$11,Firm_Info!$D$2:$D$11),"")</f>
        <v>2</v>
      </c>
      <c r="G1726" s="14">
        <f>IF($F1726="","",IF($B1726&gt;=SUMIFS(Firm_Info!$F$2:$F$11,Firm_Info!$D$2:$D$11,$F1726,Firm_Info!$C$2:$C$11,"Treated"),1,0))</f>
        <v>1</v>
      </c>
      <c r="H1726" s="14">
        <f t="shared" si="55"/>
        <v>1</v>
      </c>
      <c r="I1726" s="14">
        <f>IF($F1726="","",MOD(ROW()-2,624)-INDEX(Parallel_Trends!$F$5:$F$14,MATCH($A1726,Parallel_Trends!$A$5:$A$14,0)))</f>
        <v>147</v>
      </c>
    </row>
    <row r="1727" spans="1:9" x14ac:dyDescent="0.45">
      <c r="A1727" t="s">
        <v>16</v>
      </c>
      <c r="B1727" s="1">
        <f>Raw_Prices!O480</f>
        <v>45621</v>
      </c>
      <c r="C1727" s="12">
        <f>Raw_Prices!S480</f>
        <v>167.458</v>
      </c>
      <c r="D1727" s="13">
        <f t="shared" si="54"/>
        <v>1.754258040602541E-2</v>
      </c>
      <c r="E1727" s="14">
        <f>IF(_xlfn.XLOOKUP($A1727,Firm_Info!$A$2:$A$12,Firm_Info!$C$2:$C$12)="Treated",1,IF(_xlfn.XLOOKUP($A1727,Firm_Info!$A$2:$A$12,Firm_Info!$C$2:$C$12)="Control",0,""))</f>
        <v>1</v>
      </c>
      <c r="F1727" s="14">
        <f>IFERROR(_xlfn.XLOOKUP($A1727,Firm_Info!$A$2:$A$11,Firm_Info!$D$2:$D$11),"")</f>
        <v>2</v>
      </c>
      <c r="G1727" s="14">
        <f>IF($F1727="","",IF($B1727&gt;=SUMIFS(Firm_Info!$F$2:$F$11,Firm_Info!$D$2:$D$11,$F1727,Firm_Info!$C$2:$C$11,"Treated"),1,0))</f>
        <v>1</v>
      </c>
      <c r="H1727" s="14">
        <f t="shared" si="55"/>
        <v>1</v>
      </c>
      <c r="I1727" s="14">
        <f>IF($F1727="","",MOD(ROW()-2,624)-INDEX(Parallel_Trends!$F$5:$F$14,MATCH($A1727,Parallel_Trends!$A$5:$A$14,0)))</f>
        <v>148</v>
      </c>
    </row>
    <row r="1728" spans="1:9" x14ac:dyDescent="0.45">
      <c r="A1728" t="s">
        <v>16</v>
      </c>
      <c r="B1728" s="1">
        <f>Raw_Prices!O481</f>
        <v>45622</v>
      </c>
      <c r="C1728" s="12">
        <f>Raw_Prices!S481</f>
        <v>168.92599999999999</v>
      </c>
      <c r="D1728" s="13">
        <f t="shared" si="54"/>
        <v>8.7663772408603791E-3</v>
      </c>
      <c r="E1728" s="14">
        <f>IF(_xlfn.XLOOKUP($A1728,Firm_Info!$A$2:$A$12,Firm_Info!$C$2:$C$12)="Treated",1,IF(_xlfn.XLOOKUP($A1728,Firm_Info!$A$2:$A$12,Firm_Info!$C$2:$C$12)="Control",0,""))</f>
        <v>1</v>
      </c>
      <c r="F1728" s="14">
        <f>IFERROR(_xlfn.XLOOKUP($A1728,Firm_Info!$A$2:$A$11,Firm_Info!$D$2:$D$11),"")</f>
        <v>2</v>
      </c>
      <c r="G1728" s="14">
        <f>IF($F1728="","",IF($B1728&gt;=SUMIFS(Firm_Info!$F$2:$F$11,Firm_Info!$D$2:$D$11,$F1728,Firm_Info!$C$2:$C$11,"Treated"),1,0))</f>
        <v>1</v>
      </c>
      <c r="H1728" s="14">
        <f t="shared" si="55"/>
        <v>1</v>
      </c>
      <c r="I1728" s="14">
        <f>IF($F1728="","",MOD(ROW()-2,624)-INDEX(Parallel_Trends!$F$5:$F$14,MATCH($A1728,Parallel_Trends!$A$5:$A$14,0)))</f>
        <v>149</v>
      </c>
    </row>
    <row r="1729" spans="1:9" x14ac:dyDescent="0.45">
      <c r="A1729" t="s">
        <v>16</v>
      </c>
      <c r="B1729" s="1">
        <f>Raw_Prices!O482</f>
        <v>45623</v>
      </c>
      <c r="C1729" s="12">
        <f>Raw_Prices!S482</f>
        <v>169.036</v>
      </c>
      <c r="D1729" s="13">
        <f t="shared" si="54"/>
        <v>6.5117270284043016E-4</v>
      </c>
      <c r="E1729" s="14">
        <f>IF(_xlfn.XLOOKUP($A1729,Firm_Info!$A$2:$A$12,Firm_Info!$C$2:$C$12)="Treated",1,IF(_xlfn.XLOOKUP($A1729,Firm_Info!$A$2:$A$12,Firm_Info!$C$2:$C$12)="Control",0,""))</f>
        <v>1</v>
      </c>
      <c r="F1729" s="14">
        <f>IFERROR(_xlfn.XLOOKUP($A1729,Firm_Info!$A$2:$A$11,Firm_Info!$D$2:$D$11),"")</f>
        <v>2</v>
      </c>
      <c r="G1729" s="14">
        <f>IF($F1729="","",IF($B1729&gt;=SUMIFS(Firm_Info!$F$2:$F$11,Firm_Info!$D$2:$D$11,$F1729,Firm_Info!$C$2:$C$11,"Treated"),1,0))</f>
        <v>1</v>
      </c>
      <c r="H1729" s="14">
        <f t="shared" si="55"/>
        <v>1</v>
      </c>
      <c r="I1729" s="14">
        <f>IF($F1729="","",MOD(ROW()-2,624)-INDEX(Parallel_Trends!$F$5:$F$14,MATCH($A1729,Parallel_Trends!$A$5:$A$14,0)))</f>
        <v>150</v>
      </c>
    </row>
    <row r="1730" spans="1:9" x14ac:dyDescent="0.45">
      <c r="A1730" t="s">
        <v>16</v>
      </c>
      <c r="B1730" s="1">
        <f>Raw_Prices!O483</f>
        <v>45625</v>
      </c>
      <c r="C1730" s="12">
        <f>Raw_Prices!S483</f>
        <v>168.75700000000001</v>
      </c>
      <c r="D1730" s="13">
        <f t="shared" si="54"/>
        <v>-1.6505359805011333E-3</v>
      </c>
      <c r="E1730" s="14">
        <f>IF(_xlfn.XLOOKUP($A1730,Firm_Info!$A$2:$A$12,Firm_Info!$C$2:$C$12)="Treated",1,IF(_xlfn.XLOOKUP($A1730,Firm_Info!$A$2:$A$12,Firm_Info!$C$2:$C$12)="Control",0,""))</f>
        <v>1</v>
      </c>
      <c r="F1730" s="14">
        <f>IFERROR(_xlfn.XLOOKUP($A1730,Firm_Info!$A$2:$A$11,Firm_Info!$D$2:$D$11),"")</f>
        <v>2</v>
      </c>
      <c r="G1730" s="14">
        <f>IF($F1730="","",IF($B1730&gt;=SUMIFS(Firm_Info!$F$2:$F$11,Firm_Info!$D$2:$D$11,$F1730,Firm_Info!$C$2:$C$11,"Treated"),1,0))</f>
        <v>1</v>
      </c>
      <c r="H1730" s="14">
        <f t="shared" si="55"/>
        <v>1</v>
      </c>
      <c r="I1730" s="14">
        <f>IF($F1730="","",MOD(ROW()-2,624)-INDEX(Parallel_Trends!$F$5:$F$14,MATCH($A1730,Parallel_Trends!$A$5:$A$14,0)))</f>
        <v>151</v>
      </c>
    </row>
    <row r="1731" spans="1:9" x14ac:dyDescent="0.45">
      <c r="A1731" t="s">
        <v>16</v>
      </c>
      <c r="B1731" s="1">
        <f>Raw_Prices!O484</f>
        <v>45628</v>
      </c>
      <c r="C1731" s="12">
        <f>Raw_Prices!S484</f>
        <v>171.29400000000001</v>
      </c>
      <c r="D1731" s="13">
        <f t="shared" si="54"/>
        <v>1.5033450464277065E-2</v>
      </c>
      <c r="E1731" s="14">
        <f>IF(_xlfn.XLOOKUP($A1731,Firm_Info!$A$2:$A$12,Firm_Info!$C$2:$C$12)="Treated",1,IF(_xlfn.XLOOKUP($A1731,Firm_Info!$A$2:$A$12,Firm_Info!$C$2:$C$12)="Control",0,""))</f>
        <v>1</v>
      </c>
      <c r="F1731" s="14">
        <f>IFERROR(_xlfn.XLOOKUP($A1731,Firm_Info!$A$2:$A$11,Firm_Info!$D$2:$D$11),"")</f>
        <v>2</v>
      </c>
      <c r="G1731" s="14">
        <f>IF($F1731="","",IF($B1731&gt;=SUMIFS(Firm_Info!$F$2:$F$11,Firm_Info!$D$2:$D$11,$F1731,Firm_Info!$C$2:$C$11,"Treated"),1,0))</f>
        <v>1</v>
      </c>
      <c r="H1731" s="14">
        <f t="shared" si="55"/>
        <v>1</v>
      </c>
      <c r="I1731" s="14">
        <f>IF($F1731="","",MOD(ROW()-2,624)-INDEX(Parallel_Trends!$F$5:$F$14,MATCH($A1731,Parallel_Trends!$A$5:$A$14,0)))</f>
        <v>152</v>
      </c>
    </row>
    <row r="1732" spans="1:9" x14ac:dyDescent="0.45">
      <c r="A1732" t="s">
        <v>16</v>
      </c>
      <c r="B1732" s="1">
        <f>Raw_Prices!O485</f>
        <v>45629</v>
      </c>
      <c r="C1732" s="12">
        <f>Raw_Prices!S485</f>
        <v>171.14400000000001</v>
      </c>
      <c r="D1732" s="13">
        <f t="shared" si="54"/>
        <v>-8.7568741462051847E-4</v>
      </c>
      <c r="E1732" s="14">
        <f>IF(_xlfn.XLOOKUP($A1732,Firm_Info!$A$2:$A$12,Firm_Info!$C$2:$C$12)="Treated",1,IF(_xlfn.XLOOKUP($A1732,Firm_Info!$A$2:$A$12,Firm_Info!$C$2:$C$12)="Control",0,""))</f>
        <v>1</v>
      </c>
      <c r="F1732" s="14">
        <f>IFERROR(_xlfn.XLOOKUP($A1732,Firm_Info!$A$2:$A$11,Firm_Info!$D$2:$D$11),"")</f>
        <v>2</v>
      </c>
      <c r="G1732" s="14">
        <f>IF($F1732="","",IF($B1732&gt;=SUMIFS(Firm_Info!$F$2:$F$11,Firm_Info!$D$2:$D$11,$F1732,Firm_Info!$C$2:$C$11,"Treated"),1,0))</f>
        <v>1</v>
      </c>
      <c r="H1732" s="14">
        <f t="shared" si="55"/>
        <v>1</v>
      </c>
      <c r="I1732" s="14">
        <f>IF($F1732="","",MOD(ROW()-2,624)-INDEX(Parallel_Trends!$F$5:$F$14,MATCH($A1732,Parallel_Trends!$A$5:$A$14,0)))</f>
        <v>153</v>
      </c>
    </row>
    <row r="1733" spans="1:9" x14ac:dyDescent="0.45">
      <c r="A1733" t="s">
        <v>16</v>
      </c>
      <c r="B1733" s="1">
        <f>Raw_Prices!O486</f>
        <v>45630</v>
      </c>
      <c r="C1733" s="12">
        <f>Raw_Prices!S486</f>
        <v>174.17</v>
      </c>
      <c r="D1733" s="13">
        <f t="shared" si="54"/>
        <v>1.768101715514403E-2</v>
      </c>
      <c r="E1733" s="14">
        <f>IF(_xlfn.XLOOKUP($A1733,Firm_Info!$A$2:$A$12,Firm_Info!$C$2:$C$12)="Treated",1,IF(_xlfn.XLOOKUP($A1733,Firm_Info!$A$2:$A$12,Firm_Info!$C$2:$C$12)="Control",0,""))</f>
        <v>1</v>
      </c>
      <c r="F1733" s="14">
        <f>IFERROR(_xlfn.XLOOKUP($A1733,Firm_Info!$A$2:$A$11,Firm_Info!$D$2:$D$11),"")</f>
        <v>2</v>
      </c>
      <c r="G1733" s="14">
        <f>IF($F1733="","",IF($B1733&gt;=SUMIFS(Firm_Info!$F$2:$F$11,Firm_Info!$D$2:$D$11,$F1733,Firm_Info!$C$2:$C$11,"Treated"),1,0))</f>
        <v>1</v>
      </c>
      <c r="H1733" s="14">
        <f t="shared" si="55"/>
        <v>1</v>
      </c>
      <c r="I1733" s="14">
        <f>IF($F1733="","",MOD(ROW()-2,624)-INDEX(Parallel_Trends!$F$5:$F$14,MATCH($A1733,Parallel_Trends!$A$5:$A$14,0)))</f>
        <v>154</v>
      </c>
    </row>
    <row r="1734" spans="1:9" x14ac:dyDescent="0.45">
      <c r="A1734" t="s">
        <v>16</v>
      </c>
      <c r="B1734" s="1">
        <f>Raw_Prices!O487</f>
        <v>45631</v>
      </c>
      <c r="C1734" s="12">
        <f>Raw_Prices!S487</f>
        <v>172.44200000000001</v>
      </c>
      <c r="D1734" s="13">
        <f t="shared" si="54"/>
        <v>-9.9213412183497551E-3</v>
      </c>
      <c r="E1734" s="14">
        <f>IF(_xlfn.XLOOKUP($A1734,Firm_Info!$A$2:$A$12,Firm_Info!$C$2:$C$12)="Treated",1,IF(_xlfn.XLOOKUP($A1734,Firm_Info!$A$2:$A$12,Firm_Info!$C$2:$C$12)="Control",0,""))</f>
        <v>1</v>
      </c>
      <c r="F1734" s="14">
        <f>IFERROR(_xlfn.XLOOKUP($A1734,Firm_Info!$A$2:$A$11,Firm_Info!$D$2:$D$11),"")</f>
        <v>2</v>
      </c>
      <c r="G1734" s="14">
        <f>IF($F1734="","",IF($B1734&gt;=SUMIFS(Firm_Info!$F$2:$F$11,Firm_Info!$D$2:$D$11,$F1734,Firm_Info!$C$2:$C$11,"Treated"),1,0))</f>
        <v>1</v>
      </c>
      <c r="H1734" s="14">
        <f t="shared" si="55"/>
        <v>1</v>
      </c>
      <c r="I1734" s="14">
        <f>IF($F1734="","",MOD(ROW()-2,624)-INDEX(Parallel_Trends!$F$5:$F$14,MATCH($A1734,Parallel_Trends!$A$5:$A$14,0)))</f>
        <v>155</v>
      </c>
    </row>
    <row r="1735" spans="1:9" x14ac:dyDescent="0.45">
      <c r="A1735" t="s">
        <v>16</v>
      </c>
      <c r="B1735" s="1">
        <f>Raw_Prices!O488</f>
        <v>45632</v>
      </c>
      <c r="C1735" s="12">
        <f>Raw_Prices!S488</f>
        <v>174.51</v>
      </c>
      <c r="D1735" s="13">
        <f t="shared" si="54"/>
        <v>1.199243803713701E-2</v>
      </c>
      <c r="E1735" s="14">
        <f>IF(_xlfn.XLOOKUP($A1735,Firm_Info!$A$2:$A$12,Firm_Info!$C$2:$C$12)="Treated",1,IF(_xlfn.XLOOKUP($A1735,Firm_Info!$A$2:$A$12,Firm_Info!$C$2:$C$12)="Control",0,""))</f>
        <v>1</v>
      </c>
      <c r="F1735" s="14">
        <f>IFERROR(_xlfn.XLOOKUP($A1735,Firm_Info!$A$2:$A$11,Firm_Info!$D$2:$D$11),"")</f>
        <v>2</v>
      </c>
      <c r="G1735" s="14">
        <f>IF($F1735="","",IF($B1735&gt;=SUMIFS(Firm_Info!$F$2:$F$11,Firm_Info!$D$2:$D$11,$F1735,Firm_Info!$C$2:$C$11,"Treated"),1,0))</f>
        <v>1</v>
      </c>
      <c r="H1735" s="14">
        <f t="shared" si="55"/>
        <v>1</v>
      </c>
      <c r="I1735" s="14">
        <f>IF($F1735="","",MOD(ROW()-2,624)-INDEX(Parallel_Trends!$F$5:$F$14,MATCH($A1735,Parallel_Trends!$A$5:$A$14,0)))</f>
        <v>156</v>
      </c>
    </row>
    <row r="1736" spans="1:9" x14ac:dyDescent="0.45">
      <c r="A1736" t="s">
        <v>16</v>
      </c>
      <c r="B1736" s="1">
        <f>Raw_Prices!O489</f>
        <v>45635</v>
      </c>
      <c r="C1736" s="12">
        <f>Raw_Prices!S489</f>
        <v>175.37</v>
      </c>
      <c r="D1736" s="13">
        <f t="shared" si="54"/>
        <v>4.928084350467099E-3</v>
      </c>
      <c r="E1736" s="14">
        <f>IF(_xlfn.XLOOKUP($A1736,Firm_Info!$A$2:$A$12,Firm_Info!$C$2:$C$12)="Treated",1,IF(_xlfn.XLOOKUP($A1736,Firm_Info!$A$2:$A$12,Firm_Info!$C$2:$C$12)="Control",0,""))</f>
        <v>1</v>
      </c>
      <c r="F1736" s="14">
        <f>IFERROR(_xlfn.XLOOKUP($A1736,Firm_Info!$A$2:$A$11,Firm_Info!$D$2:$D$11),"")</f>
        <v>2</v>
      </c>
      <c r="G1736" s="14">
        <f>IF($F1736="","",IF($B1736&gt;=SUMIFS(Firm_Info!$F$2:$F$11,Firm_Info!$D$2:$D$11,$F1736,Firm_Info!$C$2:$C$11,"Treated"),1,0))</f>
        <v>1</v>
      </c>
      <c r="H1736" s="14">
        <f t="shared" si="55"/>
        <v>1</v>
      </c>
      <c r="I1736" s="14">
        <f>IF($F1736="","",MOD(ROW()-2,624)-INDEX(Parallel_Trends!$F$5:$F$14,MATCH($A1736,Parallel_Trends!$A$5:$A$14,0)))</f>
        <v>157</v>
      </c>
    </row>
    <row r="1737" spans="1:9" x14ac:dyDescent="0.45">
      <c r="A1737" t="s">
        <v>16</v>
      </c>
      <c r="B1737" s="1">
        <f>Raw_Prices!O490</f>
        <v>45636</v>
      </c>
      <c r="C1737" s="12">
        <f>Raw_Prices!S490</f>
        <v>185.17</v>
      </c>
      <c r="D1737" s="13">
        <f t="shared" si="54"/>
        <v>5.5881849803272932E-2</v>
      </c>
      <c r="E1737" s="14">
        <f>IF(_xlfn.XLOOKUP($A1737,Firm_Info!$A$2:$A$12,Firm_Info!$C$2:$C$12)="Treated",1,IF(_xlfn.XLOOKUP($A1737,Firm_Info!$A$2:$A$12,Firm_Info!$C$2:$C$12)="Control",0,""))</f>
        <v>1</v>
      </c>
      <c r="F1737" s="14">
        <f>IFERROR(_xlfn.XLOOKUP($A1737,Firm_Info!$A$2:$A$11,Firm_Info!$D$2:$D$11),"")</f>
        <v>2</v>
      </c>
      <c r="G1737" s="14">
        <f>IF($F1737="","",IF($B1737&gt;=SUMIFS(Firm_Info!$F$2:$F$11,Firm_Info!$D$2:$D$11,$F1737,Firm_Info!$C$2:$C$11,"Treated"),1,0))</f>
        <v>1</v>
      </c>
      <c r="H1737" s="14">
        <f t="shared" si="55"/>
        <v>1</v>
      </c>
      <c r="I1737" s="14">
        <f>IF($F1737="","",MOD(ROW()-2,624)-INDEX(Parallel_Trends!$F$5:$F$14,MATCH($A1737,Parallel_Trends!$A$5:$A$14,0)))</f>
        <v>158</v>
      </c>
    </row>
    <row r="1738" spans="1:9" x14ac:dyDescent="0.45">
      <c r="A1738" t="s">
        <v>16</v>
      </c>
      <c r="B1738" s="1">
        <f>Raw_Prices!O491</f>
        <v>45637</v>
      </c>
      <c r="C1738" s="12">
        <f>Raw_Prices!S491</f>
        <v>195.4</v>
      </c>
      <c r="D1738" s="13">
        <f t="shared" si="54"/>
        <v>5.5246530215477874E-2</v>
      </c>
      <c r="E1738" s="14">
        <f>IF(_xlfn.XLOOKUP($A1738,Firm_Info!$A$2:$A$12,Firm_Info!$C$2:$C$12)="Treated",1,IF(_xlfn.XLOOKUP($A1738,Firm_Info!$A$2:$A$12,Firm_Info!$C$2:$C$12)="Control",0,""))</f>
        <v>1</v>
      </c>
      <c r="F1738" s="14">
        <f>IFERROR(_xlfn.XLOOKUP($A1738,Firm_Info!$A$2:$A$11,Firm_Info!$D$2:$D$11),"")</f>
        <v>2</v>
      </c>
      <c r="G1738" s="14">
        <f>IF($F1738="","",IF($B1738&gt;=SUMIFS(Firm_Info!$F$2:$F$11,Firm_Info!$D$2:$D$11,$F1738,Firm_Info!$C$2:$C$11,"Treated"),1,0))</f>
        <v>1</v>
      </c>
      <c r="H1738" s="14">
        <f t="shared" si="55"/>
        <v>1</v>
      </c>
      <c r="I1738" s="14">
        <f>IF($F1738="","",MOD(ROW()-2,624)-INDEX(Parallel_Trends!$F$5:$F$14,MATCH($A1738,Parallel_Trends!$A$5:$A$14,0)))</f>
        <v>159</v>
      </c>
    </row>
    <row r="1739" spans="1:9" x14ac:dyDescent="0.45">
      <c r="A1739" t="s">
        <v>16</v>
      </c>
      <c r="B1739" s="1">
        <f>Raw_Prices!O492</f>
        <v>45638</v>
      </c>
      <c r="C1739" s="12">
        <f>Raw_Prices!S492</f>
        <v>191.96</v>
      </c>
      <c r="D1739" s="13">
        <f t="shared" si="54"/>
        <v>-1.7604912998976485E-2</v>
      </c>
      <c r="E1739" s="14">
        <f>IF(_xlfn.XLOOKUP($A1739,Firm_Info!$A$2:$A$12,Firm_Info!$C$2:$C$12)="Treated",1,IF(_xlfn.XLOOKUP($A1739,Firm_Info!$A$2:$A$12,Firm_Info!$C$2:$C$12)="Control",0,""))</f>
        <v>1</v>
      </c>
      <c r="F1739" s="14">
        <f>IFERROR(_xlfn.XLOOKUP($A1739,Firm_Info!$A$2:$A$11,Firm_Info!$D$2:$D$11),"")</f>
        <v>2</v>
      </c>
      <c r="G1739" s="14">
        <f>IF($F1739="","",IF($B1739&gt;=SUMIFS(Firm_Info!$F$2:$F$11,Firm_Info!$D$2:$D$11,$F1739,Firm_Info!$C$2:$C$11,"Treated"),1,0))</f>
        <v>1</v>
      </c>
      <c r="H1739" s="14">
        <f t="shared" si="55"/>
        <v>1</v>
      </c>
      <c r="I1739" s="14">
        <f>IF($F1739="","",MOD(ROW()-2,624)-INDEX(Parallel_Trends!$F$5:$F$14,MATCH($A1739,Parallel_Trends!$A$5:$A$14,0)))</f>
        <v>160</v>
      </c>
    </row>
    <row r="1740" spans="1:9" x14ac:dyDescent="0.45">
      <c r="A1740" t="s">
        <v>16</v>
      </c>
      <c r="B1740" s="1">
        <f>Raw_Prices!O493</f>
        <v>45639</v>
      </c>
      <c r="C1740" s="12">
        <f>Raw_Prices!S493</f>
        <v>189.82</v>
      </c>
      <c r="D1740" s="13">
        <f t="shared" si="54"/>
        <v>-1.114815586580542E-2</v>
      </c>
      <c r="E1740" s="14">
        <f>IF(_xlfn.XLOOKUP($A1740,Firm_Info!$A$2:$A$12,Firm_Info!$C$2:$C$12)="Treated",1,IF(_xlfn.XLOOKUP($A1740,Firm_Info!$A$2:$A$12,Firm_Info!$C$2:$C$12)="Control",0,""))</f>
        <v>1</v>
      </c>
      <c r="F1740" s="14">
        <f>IFERROR(_xlfn.XLOOKUP($A1740,Firm_Info!$A$2:$A$11,Firm_Info!$D$2:$D$11),"")</f>
        <v>2</v>
      </c>
      <c r="G1740" s="14">
        <f>IF($F1740="","",IF($B1740&gt;=SUMIFS(Firm_Info!$F$2:$F$11,Firm_Info!$D$2:$D$11,$F1740,Firm_Info!$C$2:$C$11,"Treated"),1,0))</f>
        <v>1</v>
      </c>
      <c r="H1740" s="14">
        <f t="shared" si="55"/>
        <v>1</v>
      </c>
      <c r="I1740" s="14">
        <f>IF($F1740="","",MOD(ROW()-2,624)-INDEX(Parallel_Trends!$F$5:$F$14,MATCH($A1740,Parallel_Trends!$A$5:$A$14,0)))</f>
        <v>161</v>
      </c>
    </row>
    <row r="1741" spans="1:9" x14ac:dyDescent="0.45">
      <c r="A1741" t="s">
        <v>16</v>
      </c>
      <c r="B1741" s="1">
        <f>Raw_Prices!O494</f>
        <v>45642</v>
      </c>
      <c r="C1741" s="12">
        <f>Raw_Prices!S494</f>
        <v>196.66</v>
      </c>
      <c r="D1741" s="13">
        <f t="shared" si="54"/>
        <v>3.6034137604046057E-2</v>
      </c>
      <c r="E1741" s="14">
        <f>IF(_xlfn.XLOOKUP($A1741,Firm_Info!$A$2:$A$12,Firm_Info!$C$2:$C$12)="Treated",1,IF(_xlfn.XLOOKUP($A1741,Firm_Info!$A$2:$A$12,Firm_Info!$C$2:$C$12)="Control",0,""))</f>
        <v>1</v>
      </c>
      <c r="F1741" s="14">
        <f>IFERROR(_xlfn.XLOOKUP($A1741,Firm_Info!$A$2:$A$11,Firm_Info!$D$2:$D$11),"")</f>
        <v>2</v>
      </c>
      <c r="G1741" s="14">
        <f>IF($F1741="","",IF($B1741&gt;=SUMIFS(Firm_Info!$F$2:$F$11,Firm_Info!$D$2:$D$11,$F1741,Firm_Info!$C$2:$C$11,"Treated"),1,0))</f>
        <v>1</v>
      </c>
      <c r="H1741" s="14">
        <f t="shared" si="55"/>
        <v>1</v>
      </c>
      <c r="I1741" s="14">
        <f>IF($F1741="","",MOD(ROW()-2,624)-INDEX(Parallel_Trends!$F$5:$F$14,MATCH($A1741,Parallel_Trends!$A$5:$A$14,0)))</f>
        <v>162</v>
      </c>
    </row>
    <row r="1742" spans="1:9" x14ac:dyDescent="0.45">
      <c r="A1742" t="s">
        <v>16</v>
      </c>
      <c r="B1742" s="1">
        <f>Raw_Prices!O495</f>
        <v>45643</v>
      </c>
      <c r="C1742" s="12">
        <f>Raw_Prices!S495</f>
        <v>195.42</v>
      </c>
      <c r="D1742" s="13">
        <f t="shared" si="54"/>
        <v>-6.3052984846944105E-3</v>
      </c>
      <c r="E1742" s="14">
        <f>IF(_xlfn.XLOOKUP($A1742,Firm_Info!$A$2:$A$12,Firm_Info!$C$2:$C$12)="Treated",1,IF(_xlfn.XLOOKUP($A1742,Firm_Info!$A$2:$A$12,Firm_Info!$C$2:$C$12)="Control",0,""))</f>
        <v>1</v>
      </c>
      <c r="F1742" s="14">
        <f>IFERROR(_xlfn.XLOOKUP($A1742,Firm_Info!$A$2:$A$11,Firm_Info!$D$2:$D$11),"")</f>
        <v>2</v>
      </c>
      <c r="G1742" s="14">
        <f>IF($F1742="","",IF($B1742&gt;=SUMIFS(Firm_Info!$F$2:$F$11,Firm_Info!$D$2:$D$11,$F1742,Firm_Info!$C$2:$C$11,"Treated"),1,0))</f>
        <v>1</v>
      </c>
      <c r="H1742" s="14">
        <f t="shared" si="55"/>
        <v>1</v>
      </c>
      <c r="I1742" s="14">
        <f>IF($F1742="","",MOD(ROW()-2,624)-INDEX(Parallel_Trends!$F$5:$F$14,MATCH($A1742,Parallel_Trends!$A$5:$A$14,0)))</f>
        <v>163</v>
      </c>
    </row>
    <row r="1743" spans="1:9" x14ac:dyDescent="0.45">
      <c r="A1743" t="s">
        <v>16</v>
      </c>
      <c r="B1743" s="1">
        <f>Raw_Prices!O496</f>
        <v>45644</v>
      </c>
      <c r="C1743" s="12">
        <f>Raw_Prices!S496</f>
        <v>188.4</v>
      </c>
      <c r="D1743" s="13">
        <f t="shared" si="54"/>
        <v>-3.592262818544667E-2</v>
      </c>
      <c r="E1743" s="14">
        <f>IF(_xlfn.XLOOKUP($A1743,Firm_Info!$A$2:$A$12,Firm_Info!$C$2:$C$12)="Treated",1,IF(_xlfn.XLOOKUP($A1743,Firm_Info!$A$2:$A$12,Firm_Info!$C$2:$C$12)="Control",0,""))</f>
        <v>1</v>
      </c>
      <c r="F1743" s="14">
        <f>IFERROR(_xlfn.XLOOKUP($A1743,Firm_Info!$A$2:$A$11,Firm_Info!$D$2:$D$11),"")</f>
        <v>2</v>
      </c>
      <c r="G1743" s="14">
        <f>IF($F1743="","",IF($B1743&gt;=SUMIFS(Firm_Info!$F$2:$F$11,Firm_Info!$D$2:$D$11,$F1743,Firm_Info!$C$2:$C$11,"Treated"),1,0))</f>
        <v>1</v>
      </c>
      <c r="H1743" s="14">
        <f t="shared" si="55"/>
        <v>1</v>
      </c>
      <c r="I1743" s="14">
        <f>IF($F1743="","",MOD(ROW()-2,624)-INDEX(Parallel_Trends!$F$5:$F$14,MATCH($A1743,Parallel_Trends!$A$5:$A$14,0)))</f>
        <v>164</v>
      </c>
    </row>
    <row r="1744" spans="1:9" x14ac:dyDescent="0.45">
      <c r="A1744" t="s">
        <v>16</v>
      </c>
      <c r="B1744" s="1">
        <f>Raw_Prices!O497</f>
        <v>45645</v>
      </c>
      <c r="C1744" s="12">
        <f>Raw_Prices!S497</f>
        <v>188.51</v>
      </c>
      <c r="D1744" s="13">
        <f t="shared" si="54"/>
        <v>5.8386411889599366E-4</v>
      </c>
      <c r="E1744" s="14">
        <f>IF(_xlfn.XLOOKUP($A1744,Firm_Info!$A$2:$A$12,Firm_Info!$C$2:$C$12)="Treated",1,IF(_xlfn.XLOOKUP($A1744,Firm_Info!$A$2:$A$12,Firm_Info!$C$2:$C$12)="Control",0,""))</f>
        <v>1</v>
      </c>
      <c r="F1744" s="14">
        <f>IFERROR(_xlfn.XLOOKUP($A1744,Firm_Info!$A$2:$A$11,Firm_Info!$D$2:$D$11),"")</f>
        <v>2</v>
      </c>
      <c r="G1744" s="14">
        <f>IF($F1744="","",IF($B1744&gt;=SUMIFS(Firm_Info!$F$2:$F$11,Firm_Info!$D$2:$D$11,$F1744,Firm_Info!$C$2:$C$11,"Treated"),1,0))</f>
        <v>1</v>
      </c>
      <c r="H1744" s="14">
        <f t="shared" si="55"/>
        <v>1</v>
      </c>
      <c r="I1744" s="14">
        <f>IF($F1744="","",MOD(ROW()-2,624)-INDEX(Parallel_Trends!$F$5:$F$14,MATCH($A1744,Parallel_Trends!$A$5:$A$14,0)))</f>
        <v>165</v>
      </c>
    </row>
    <row r="1745" spans="1:9" x14ac:dyDescent="0.45">
      <c r="A1745" t="s">
        <v>16</v>
      </c>
      <c r="B1745" s="1">
        <f>Raw_Prices!O498</f>
        <v>45646</v>
      </c>
      <c r="C1745" s="12">
        <f>Raw_Prices!S498</f>
        <v>191.41</v>
      </c>
      <c r="D1745" s="13">
        <f t="shared" si="54"/>
        <v>1.538379926794331E-2</v>
      </c>
      <c r="E1745" s="14">
        <f>IF(_xlfn.XLOOKUP($A1745,Firm_Info!$A$2:$A$12,Firm_Info!$C$2:$C$12)="Treated",1,IF(_xlfn.XLOOKUP($A1745,Firm_Info!$A$2:$A$12,Firm_Info!$C$2:$C$12)="Control",0,""))</f>
        <v>1</v>
      </c>
      <c r="F1745" s="14">
        <f>IFERROR(_xlfn.XLOOKUP($A1745,Firm_Info!$A$2:$A$11,Firm_Info!$D$2:$D$11),"")</f>
        <v>2</v>
      </c>
      <c r="G1745" s="14">
        <f>IF($F1745="","",IF($B1745&gt;=SUMIFS(Firm_Info!$F$2:$F$11,Firm_Info!$D$2:$D$11,$F1745,Firm_Info!$C$2:$C$11,"Treated"),1,0))</f>
        <v>1</v>
      </c>
      <c r="H1745" s="14">
        <f t="shared" si="55"/>
        <v>1</v>
      </c>
      <c r="I1745" s="14">
        <f>IF($F1745="","",MOD(ROW()-2,624)-INDEX(Parallel_Trends!$F$5:$F$14,MATCH($A1745,Parallel_Trends!$A$5:$A$14,0)))</f>
        <v>166</v>
      </c>
    </row>
    <row r="1746" spans="1:9" x14ac:dyDescent="0.45">
      <c r="A1746" t="s">
        <v>16</v>
      </c>
      <c r="B1746" s="1">
        <f>Raw_Prices!O499</f>
        <v>45649</v>
      </c>
      <c r="C1746" s="12">
        <f>Raw_Prices!S499</f>
        <v>194.63</v>
      </c>
      <c r="D1746" s="13">
        <f t="shared" si="54"/>
        <v>1.6822527558643774E-2</v>
      </c>
      <c r="E1746" s="14">
        <f>IF(_xlfn.XLOOKUP($A1746,Firm_Info!$A$2:$A$12,Firm_Info!$C$2:$C$12)="Treated",1,IF(_xlfn.XLOOKUP($A1746,Firm_Info!$A$2:$A$12,Firm_Info!$C$2:$C$12)="Control",0,""))</f>
        <v>1</v>
      </c>
      <c r="F1746" s="14">
        <f>IFERROR(_xlfn.XLOOKUP($A1746,Firm_Info!$A$2:$A$11,Firm_Info!$D$2:$D$11),"")</f>
        <v>2</v>
      </c>
      <c r="G1746" s="14">
        <f>IF($F1746="","",IF($B1746&gt;=SUMIFS(Firm_Info!$F$2:$F$11,Firm_Info!$D$2:$D$11,$F1746,Firm_Info!$C$2:$C$11,"Treated"),1,0))</f>
        <v>1</v>
      </c>
      <c r="H1746" s="14">
        <f t="shared" si="55"/>
        <v>1</v>
      </c>
      <c r="I1746" s="14">
        <f>IF($F1746="","",MOD(ROW()-2,624)-INDEX(Parallel_Trends!$F$5:$F$14,MATCH($A1746,Parallel_Trends!$A$5:$A$14,0)))</f>
        <v>167</v>
      </c>
    </row>
    <row r="1747" spans="1:9" x14ac:dyDescent="0.45">
      <c r="A1747" t="s">
        <v>16</v>
      </c>
      <c r="B1747" s="1">
        <f>Raw_Prices!O500</f>
        <v>45650</v>
      </c>
      <c r="C1747" s="12">
        <f>Raw_Prices!S500</f>
        <v>196.11</v>
      </c>
      <c r="D1747" s="13">
        <f t="shared" si="54"/>
        <v>7.6041720187023376E-3</v>
      </c>
      <c r="E1747" s="14">
        <f>IF(_xlfn.XLOOKUP($A1747,Firm_Info!$A$2:$A$12,Firm_Info!$C$2:$C$12)="Treated",1,IF(_xlfn.XLOOKUP($A1747,Firm_Info!$A$2:$A$12,Firm_Info!$C$2:$C$12)="Control",0,""))</f>
        <v>1</v>
      </c>
      <c r="F1747" s="14">
        <f>IFERROR(_xlfn.XLOOKUP($A1747,Firm_Info!$A$2:$A$11,Firm_Info!$D$2:$D$11),"")</f>
        <v>2</v>
      </c>
      <c r="G1747" s="14">
        <f>IF($F1747="","",IF($B1747&gt;=SUMIFS(Firm_Info!$F$2:$F$11,Firm_Info!$D$2:$D$11,$F1747,Firm_Info!$C$2:$C$11,"Treated"),1,0))</f>
        <v>1</v>
      </c>
      <c r="H1747" s="14">
        <f t="shared" si="55"/>
        <v>1</v>
      </c>
      <c r="I1747" s="14">
        <f>IF($F1747="","",MOD(ROW()-2,624)-INDEX(Parallel_Trends!$F$5:$F$14,MATCH($A1747,Parallel_Trends!$A$5:$A$14,0)))</f>
        <v>168</v>
      </c>
    </row>
    <row r="1748" spans="1:9" x14ac:dyDescent="0.45">
      <c r="A1748" t="s">
        <v>16</v>
      </c>
      <c r="B1748" s="1">
        <f>Raw_Prices!O501</f>
        <v>45652</v>
      </c>
      <c r="C1748" s="12">
        <f>Raw_Prices!S501</f>
        <v>195.6</v>
      </c>
      <c r="D1748" s="13">
        <f t="shared" si="54"/>
        <v>-2.6005813064097216E-3</v>
      </c>
      <c r="E1748" s="14">
        <f>IF(_xlfn.XLOOKUP($A1748,Firm_Info!$A$2:$A$12,Firm_Info!$C$2:$C$12)="Treated",1,IF(_xlfn.XLOOKUP($A1748,Firm_Info!$A$2:$A$12,Firm_Info!$C$2:$C$12)="Control",0,""))</f>
        <v>1</v>
      </c>
      <c r="F1748" s="14">
        <f>IFERROR(_xlfn.XLOOKUP($A1748,Firm_Info!$A$2:$A$11,Firm_Info!$D$2:$D$11),"")</f>
        <v>2</v>
      </c>
      <c r="G1748" s="14">
        <f>IF($F1748="","",IF($B1748&gt;=SUMIFS(Firm_Info!$F$2:$F$11,Firm_Info!$D$2:$D$11,$F1748,Firm_Info!$C$2:$C$11,"Treated"),1,0))</f>
        <v>1</v>
      </c>
      <c r="H1748" s="14">
        <f t="shared" si="55"/>
        <v>1</v>
      </c>
      <c r="I1748" s="14">
        <f>IF($F1748="","",MOD(ROW()-2,624)-INDEX(Parallel_Trends!$F$5:$F$14,MATCH($A1748,Parallel_Trends!$A$5:$A$14,0)))</f>
        <v>169</v>
      </c>
    </row>
    <row r="1749" spans="1:9" x14ac:dyDescent="0.45">
      <c r="A1749" t="s">
        <v>16</v>
      </c>
      <c r="B1749" s="1">
        <f>Raw_Prices!O502</f>
        <v>45653</v>
      </c>
      <c r="C1749" s="12">
        <f>Raw_Prices!S502</f>
        <v>192.76</v>
      </c>
      <c r="D1749" s="13">
        <f t="shared" si="54"/>
        <v>-1.451942740286305E-2</v>
      </c>
      <c r="E1749" s="14">
        <f>IF(_xlfn.XLOOKUP($A1749,Firm_Info!$A$2:$A$12,Firm_Info!$C$2:$C$12)="Treated",1,IF(_xlfn.XLOOKUP($A1749,Firm_Info!$A$2:$A$12,Firm_Info!$C$2:$C$12)="Control",0,""))</f>
        <v>1</v>
      </c>
      <c r="F1749" s="14">
        <f>IFERROR(_xlfn.XLOOKUP($A1749,Firm_Info!$A$2:$A$11,Firm_Info!$D$2:$D$11),"")</f>
        <v>2</v>
      </c>
      <c r="G1749" s="14">
        <f>IF($F1749="","",IF($B1749&gt;=SUMIFS(Firm_Info!$F$2:$F$11,Firm_Info!$D$2:$D$11,$F1749,Firm_Info!$C$2:$C$11,"Treated"),1,0))</f>
        <v>1</v>
      </c>
      <c r="H1749" s="14">
        <f t="shared" si="55"/>
        <v>1</v>
      </c>
      <c r="I1749" s="14">
        <f>IF($F1749="","",MOD(ROW()-2,624)-INDEX(Parallel_Trends!$F$5:$F$14,MATCH($A1749,Parallel_Trends!$A$5:$A$14,0)))</f>
        <v>170</v>
      </c>
    </row>
    <row r="1750" spans="1:9" x14ac:dyDescent="0.45">
      <c r="A1750" t="s">
        <v>16</v>
      </c>
      <c r="B1750" s="1">
        <f>Raw_Prices!O503</f>
        <v>45656</v>
      </c>
      <c r="C1750" s="12">
        <f>Raw_Prices!S503</f>
        <v>191.24</v>
      </c>
      <c r="D1750" s="13">
        <f t="shared" si="54"/>
        <v>-7.885453413571164E-3</v>
      </c>
      <c r="E1750" s="14">
        <f>IF(_xlfn.XLOOKUP($A1750,Firm_Info!$A$2:$A$12,Firm_Info!$C$2:$C$12)="Treated",1,IF(_xlfn.XLOOKUP($A1750,Firm_Info!$A$2:$A$12,Firm_Info!$C$2:$C$12)="Control",0,""))</f>
        <v>1</v>
      </c>
      <c r="F1750" s="14">
        <f>IFERROR(_xlfn.XLOOKUP($A1750,Firm_Info!$A$2:$A$11,Firm_Info!$D$2:$D$11),"")</f>
        <v>2</v>
      </c>
      <c r="G1750" s="14">
        <f>IF($F1750="","",IF($B1750&gt;=SUMIFS(Firm_Info!$F$2:$F$11,Firm_Info!$D$2:$D$11,$F1750,Firm_Info!$C$2:$C$11,"Treated"),1,0))</f>
        <v>1</v>
      </c>
      <c r="H1750" s="14">
        <f t="shared" si="55"/>
        <v>1</v>
      </c>
      <c r="I1750" s="14">
        <f>IF($F1750="","",MOD(ROW()-2,624)-INDEX(Parallel_Trends!$F$5:$F$14,MATCH($A1750,Parallel_Trends!$A$5:$A$14,0)))</f>
        <v>171</v>
      </c>
    </row>
    <row r="1751" spans="1:9" x14ac:dyDescent="0.45">
      <c r="A1751" t="s">
        <v>16</v>
      </c>
      <c r="B1751" s="1">
        <f>Raw_Prices!O504</f>
        <v>45657</v>
      </c>
      <c r="C1751" s="12">
        <f>Raw_Prices!S504</f>
        <v>189.3</v>
      </c>
      <c r="D1751" s="13">
        <f t="shared" si="54"/>
        <v>-1.0144321271700507E-2</v>
      </c>
      <c r="E1751" s="14">
        <f>IF(_xlfn.XLOOKUP($A1751,Firm_Info!$A$2:$A$12,Firm_Info!$C$2:$C$12)="Treated",1,IF(_xlfn.XLOOKUP($A1751,Firm_Info!$A$2:$A$12,Firm_Info!$C$2:$C$12)="Control",0,""))</f>
        <v>1</v>
      </c>
      <c r="F1751" s="14">
        <f>IFERROR(_xlfn.XLOOKUP($A1751,Firm_Info!$A$2:$A$11,Firm_Info!$D$2:$D$11),"")</f>
        <v>2</v>
      </c>
      <c r="G1751" s="14">
        <f>IF($F1751="","",IF($B1751&gt;=SUMIFS(Firm_Info!$F$2:$F$11,Firm_Info!$D$2:$D$11,$F1751,Firm_Info!$C$2:$C$11,"Treated"),1,0))</f>
        <v>1</v>
      </c>
      <c r="H1751" s="14">
        <f t="shared" si="55"/>
        <v>1</v>
      </c>
      <c r="I1751" s="14">
        <f>IF($F1751="","",MOD(ROW()-2,624)-INDEX(Parallel_Trends!$F$5:$F$14,MATCH($A1751,Parallel_Trends!$A$5:$A$14,0)))</f>
        <v>172</v>
      </c>
    </row>
    <row r="1752" spans="1:9" x14ac:dyDescent="0.45">
      <c r="A1752" t="s">
        <v>16</v>
      </c>
      <c r="B1752" s="1">
        <f>Raw_Prices!O505</f>
        <v>45659</v>
      </c>
      <c r="C1752" s="12">
        <f>Raw_Prices!S505</f>
        <v>189.43</v>
      </c>
      <c r="D1752" s="13">
        <f t="shared" si="54"/>
        <v>6.8674062334905805E-4</v>
      </c>
      <c r="E1752" s="14">
        <f>IF(_xlfn.XLOOKUP($A1752,Firm_Info!$A$2:$A$12,Firm_Info!$C$2:$C$12)="Treated",1,IF(_xlfn.XLOOKUP($A1752,Firm_Info!$A$2:$A$12,Firm_Info!$C$2:$C$12)="Control",0,""))</f>
        <v>1</v>
      </c>
      <c r="F1752" s="14">
        <f>IFERROR(_xlfn.XLOOKUP($A1752,Firm_Info!$A$2:$A$11,Firm_Info!$D$2:$D$11),"")</f>
        <v>2</v>
      </c>
      <c r="G1752" s="14">
        <f>IF($F1752="","",IF($B1752&gt;=SUMIFS(Firm_Info!$F$2:$F$11,Firm_Info!$D$2:$D$11,$F1752,Firm_Info!$C$2:$C$11,"Treated"),1,0))</f>
        <v>1</v>
      </c>
      <c r="H1752" s="14">
        <f t="shared" si="55"/>
        <v>1</v>
      </c>
      <c r="I1752" s="14">
        <f>IF($F1752="","",MOD(ROW()-2,624)-INDEX(Parallel_Trends!$F$5:$F$14,MATCH($A1752,Parallel_Trends!$A$5:$A$14,0)))</f>
        <v>173</v>
      </c>
    </row>
    <row r="1753" spans="1:9" x14ac:dyDescent="0.45">
      <c r="A1753" t="s">
        <v>16</v>
      </c>
      <c r="B1753" s="1">
        <f>Raw_Prices!O506</f>
        <v>45660</v>
      </c>
      <c r="C1753" s="12">
        <f>Raw_Prices!S506</f>
        <v>191.79</v>
      </c>
      <c r="D1753" s="13">
        <f t="shared" si="54"/>
        <v>1.245842791532481E-2</v>
      </c>
      <c r="E1753" s="14">
        <f>IF(_xlfn.XLOOKUP($A1753,Firm_Info!$A$2:$A$12,Firm_Info!$C$2:$C$12)="Treated",1,IF(_xlfn.XLOOKUP($A1753,Firm_Info!$A$2:$A$12,Firm_Info!$C$2:$C$12)="Control",0,""))</f>
        <v>1</v>
      </c>
      <c r="F1753" s="14">
        <f>IFERROR(_xlfn.XLOOKUP($A1753,Firm_Info!$A$2:$A$11,Firm_Info!$D$2:$D$11),"")</f>
        <v>2</v>
      </c>
      <c r="G1753" s="14">
        <f>IF($F1753="","",IF($B1753&gt;=SUMIFS(Firm_Info!$F$2:$F$11,Firm_Info!$D$2:$D$11,$F1753,Firm_Info!$C$2:$C$11,"Treated"),1,0))</f>
        <v>1</v>
      </c>
      <c r="H1753" s="14">
        <f t="shared" si="55"/>
        <v>1</v>
      </c>
      <c r="I1753" s="14">
        <f>IF($F1753="","",MOD(ROW()-2,624)-INDEX(Parallel_Trends!$F$5:$F$14,MATCH($A1753,Parallel_Trends!$A$5:$A$14,0)))</f>
        <v>174</v>
      </c>
    </row>
    <row r="1754" spans="1:9" x14ac:dyDescent="0.45">
      <c r="A1754" t="s">
        <v>16</v>
      </c>
      <c r="B1754" s="1">
        <f>Raw_Prices!O507</f>
        <v>45663</v>
      </c>
      <c r="C1754" s="12">
        <f>Raw_Prices!S507</f>
        <v>196.87</v>
      </c>
      <c r="D1754" s="13">
        <f t="shared" si="54"/>
        <v>2.6487303821888686E-2</v>
      </c>
      <c r="E1754" s="14">
        <f>IF(_xlfn.XLOOKUP($A1754,Firm_Info!$A$2:$A$12,Firm_Info!$C$2:$C$12)="Treated",1,IF(_xlfn.XLOOKUP($A1754,Firm_Info!$A$2:$A$12,Firm_Info!$C$2:$C$12)="Control",0,""))</f>
        <v>1</v>
      </c>
      <c r="F1754" s="14">
        <f>IFERROR(_xlfn.XLOOKUP($A1754,Firm_Info!$A$2:$A$11,Firm_Info!$D$2:$D$11),"")</f>
        <v>2</v>
      </c>
      <c r="G1754" s="14">
        <f>IF($F1754="","",IF($B1754&gt;=SUMIFS(Firm_Info!$F$2:$F$11,Firm_Info!$D$2:$D$11,$F1754,Firm_Info!$C$2:$C$11,"Treated"),1,0))</f>
        <v>1</v>
      </c>
      <c r="H1754" s="14">
        <f t="shared" si="55"/>
        <v>1</v>
      </c>
      <c r="I1754" s="14">
        <f>IF($F1754="","",MOD(ROW()-2,624)-INDEX(Parallel_Trends!$F$5:$F$14,MATCH($A1754,Parallel_Trends!$A$5:$A$14,0)))</f>
        <v>175</v>
      </c>
    </row>
    <row r="1755" spans="1:9" x14ac:dyDescent="0.45">
      <c r="A1755" t="s">
        <v>16</v>
      </c>
      <c r="B1755" s="1">
        <f>Raw_Prices!O508</f>
        <v>45664</v>
      </c>
      <c r="C1755" s="12">
        <f>Raw_Prices!S508</f>
        <v>195.49</v>
      </c>
      <c r="D1755" s="13">
        <f t="shared" si="54"/>
        <v>-7.0097018336973127E-3</v>
      </c>
      <c r="E1755" s="14">
        <f>IF(_xlfn.XLOOKUP($A1755,Firm_Info!$A$2:$A$12,Firm_Info!$C$2:$C$12)="Treated",1,IF(_xlfn.XLOOKUP($A1755,Firm_Info!$A$2:$A$12,Firm_Info!$C$2:$C$12)="Control",0,""))</f>
        <v>1</v>
      </c>
      <c r="F1755" s="14">
        <f>IFERROR(_xlfn.XLOOKUP($A1755,Firm_Info!$A$2:$A$11,Firm_Info!$D$2:$D$11),"")</f>
        <v>2</v>
      </c>
      <c r="G1755" s="14">
        <f>IF($F1755="","",IF($B1755&gt;=SUMIFS(Firm_Info!$F$2:$F$11,Firm_Info!$D$2:$D$11,$F1755,Firm_Info!$C$2:$C$11,"Treated"),1,0))</f>
        <v>1</v>
      </c>
      <c r="H1755" s="14">
        <f t="shared" si="55"/>
        <v>1</v>
      </c>
      <c r="I1755" s="14">
        <f>IF($F1755="","",MOD(ROW()-2,624)-INDEX(Parallel_Trends!$F$5:$F$14,MATCH($A1755,Parallel_Trends!$A$5:$A$14,0)))</f>
        <v>176</v>
      </c>
    </row>
    <row r="1756" spans="1:9" x14ac:dyDescent="0.45">
      <c r="A1756" t="s">
        <v>16</v>
      </c>
      <c r="B1756" s="1">
        <f>Raw_Prices!O509</f>
        <v>45665</v>
      </c>
      <c r="C1756" s="12">
        <f>Raw_Prices!S509</f>
        <v>193.95</v>
      </c>
      <c r="D1756" s="13">
        <f t="shared" si="54"/>
        <v>-7.8776408000410525E-3</v>
      </c>
      <c r="E1756" s="14">
        <f>IF(_xlfn.XLOOKUP($A1756,Firm_Info!$A$2:$A$12,Firm_Info!$C$2:$C$12)="Treated",1,IF(_xlfn.XLOOKUP($A1756,Firm_Info!$A$2:$A$12,Firm_Info!$C$2:$C$12)="Control",0,""))</f>
        <v>1</v>
      </c>
      <c r="F1756" s="14">
        <f>IFERROR(_xlfn.XLOOKUP($A1756,Firm_Info!$A$2:$A$11,Firm_Info!$D$2:$D$11),"")</f>
        <v>2</v>
      </c>
      <c r="G1756" s="14">
        <f>IF($F1756="","",IF($B1756&gt;=SUMIFS(Firm_Info!$F$2:$F$11,Firm_Info!$D$2:$D$11,$F1756,Firm_Info!$C$2:$C$11,"Treated"),1,0))</f>
        <v>1</v>
      </c>
      <c r="H1756" s="14">
        <f t="shared" si="55"/>
        <v>1</v>
      </c>
      <c r="I1756" s="14">
        <f>IF($F1756="","",MOD(ROW()-2,624)-INDEX(Parallel_Trends!$F$5:$F$14,MATCH($A1756,Parallel_Trends!$A$5:$A$14,0)))</f>
        <v>177</v>
      </c>
    </row>
    <row r="1757" spans="1:9" x14ac:dyDescent="0.45">
      <c r="A1757" t="s">
        <v>16</v>
      </c>
      <c r="B1757" s="1">
        <f>Raw_Prices!O510</f>
        <v>45667</v>
      </c>
      <c r="C1757" s="12">
        <f>Raw_Prices!S510</f>
        <v>192.04</v>
      </c>
      <c r="D1757" s="13">
        <f t="shared" si="54"/>
        <v>-9.8478989430265118E-3</v>
      </c>
      <c r="E1757" s="14">
        <f>IF(_xlfn.XLOOKUP($A1757,Firm_Info!$A$2:$A$12,Firm_Info!$C$2:$C$12)="Treated",1,IF(_xlfn.XLOOKUP($A1757,Firm_Info!$A$2:$A$12,Firm_Info!$C$2:$C$12)="Control",0,""))</f>
        <v>1</v>
      </c>
      <c r="F1757" s="14">
        <f>IFERROR(_xlfn.XLOOKUP($A1757,Firm_Info!$A$2:$A$11,Firm_Info!$D$2:$D$11),"")</f>
        <v>2</v>
      </c>
      <c r="G1757" s="14">
        <f>IF($F1757="","",IF($B1757&gt;=SUMIFS(Firm_Info!$F$2:$F$11,Firm_Info!$D$2:$D$11,$F1757,Firm_Info!$C$2:$C$11,"Treated"),1,0))</f>
        <v>1</v>
      </c>
      <c r="H1757" s="14">
        <f t="shared" si="55"/>
        <v>1</v>
      </c>
      <c r="I1757" s="14">
        <f>IF($F1757="","",MOD(ROW()-2,624)-INDEX(Parallel_Trends!$F$5:$F$14,MATCH($A1757,Parallel_Trends!$A$5:$A$14,0)))</f>
        <v>178</v>
      </c>
    </row>
    <row r="1758" spans="1:9" x14ac:dyDescent="0.45">
      <c r="A1758" t="s">
        <v>16</v>
      </c>
      <c r="B1758" s="1">
        <f>Raw_Prices!O511</f>
        <v>45670</v>
      </c>
      <c r="C1758" s="12">
        <f>Raw_Prices!S511</f>
        <v>191.01</v>
      </c>
      <c r="D1758" s="13">
        <f t="shared" si="54"/>
        <v>-5.363465944594914E-3</v>
      </c>
      <c r="E1758" s="14">
        <f>IF(_xlfn.XLOOKUP($A1758,Firm_Info!$A$2:$A$12,Firm_Info!$C$2:$C$12)="Treated",1,IF(_xlfn.XLOOKUP($A1758,Firm_Info!$A$2:$A$12,Firm_Info!$C$2:$C$12)="Control",0,""))</f>
        <v>1</v>
      </c>
      <c r="F1758" s="14">
        <f>IFERROR(_xlfn.XLOOKUP($A1758,Firm_Info!$A$2:$A$11,Firm_Info!$D$2:$D$11),"")</f>
        <v>2</v>
      </c>
      <c r="G1758" s="14">
        <f>IF($F1758="","",IF($B1758&gt;=SUMIFS(Firm_Info!$F$2:$F$11,Firm_Info!$D$2:$D$11,$F1758,Firm_Info!$C$2:$C$11,"Treated"),1,0))</f>
        <v>1</v>
      </c>
      <c r="H1758" s="14">
        <f t="shared" si="55"/>
        <v>1</v>
      </c>
      <c r="I1758" s="14">
        <f>IF($F1758="","",MOD(ROW()-2,624)-INDEX(Parallel_Trends!$F$5:$F$14,MATCH($A1758,Parallel_Trends!$A$5:$A$14,0)))</f>
        <v>179</v>
      </c>
    </row>
    <row r="1759" spans="1:9" x14ac:dyDescent="0.45">
      <c r="A1759" t="s">
        <v>16</v>
      </c>
      <c r="B1759" s="1">
        <f>Raw_Prices!O512</f>
        <v>45671</v>
      </c>
      <c r="C1759" s="12">
        <f>Raw_Prices!S512</f>
        <v>189.66</v>
      </c>
      <c r="D1759" s="13">
        <f t="shared" si="54"/>
        <v>-7.0676927909533172E-3</v>
      </c>
      <c r="E1759" s="14">
        <f>IF(_xlfn.XLOOKUP($A1759,Firm_Info!$A$2:$A$12,Firm_Info!$C$2:$C$12)="Treated",1,IF(_xlfn.XLOOKUP($A1759,Firm_Info!$A$2:$A$12,Firm_Info!$C$2:$C$12)="Control",0,""))</f>
        <v>1</v>
      </c>
      <c r="F1759" s="14">
        <f>IFERROR(_xlfn.XLOOKUP($A1759,Firm_Info!$A$2:$A$11,Firm_Info!$D$2:$D$11),"")</f>
        <v>2</v>
      </c>
      <c r="G1759" s="14">
        <f>IF($F1759="","",IF($B1759&gt;=SUMIFS(Firm_Info!$F$2:$F$11,Firm_Info!$D$2:$D$11,$F1759,Firm_Info!$C$2:$C$11,"Treated"),1,0))</f>
        <v>1</v>
      </c>
      <c r="H1759" s="14">
        <f t="shared" si="55"/>
        <v>1</v>
      </c>
      <c r="I1759" s="14">
        <f>IF($F1759="","",MOD(ROW()-2,624)-INDEX(Parallel_Trends!$F$5:$F$14,MATCH($A1759,Parallel_Trends!$A$5:$A$14,0)))</f>
        <v>180</v>
      </c>
    </row>
    <row r="1760" spans="1:9" x14ac:dyDescent="0.45">
      <c r="A1760" t="s">
        <v>16</v>
      </c>
      <c r="B1760" s="1">
        <f>Raw_Prices!O513</f>
        <v>45672</v>
      </c>
      <c r="C1760" s="12">
        <f>Raw_Prices!S513</f>
        <v>195.55</v>
      </c>
      <c r="D1760" s="13">
        <f t="shared" si="54"/>
        <v>3.1055573130865932E-2</v>
      </c>
      <c r="E1760" s="14">
        <f>IF(_xlfn.XLOOKUP($A1760,Firm_Info!$A$2:$A$12,Firm_Info!$C$2:$C$12)="Treated",1,IF(_xlfn.XLOOKUP($A1760,Firm_Info!$A$2:$A$12,Firm_Info!$C$2:$C$12)="Control",0,""))</f>
        <v>1</v>
      </c>
      <c r="F1760" s="14">
        <f>IFERROR(_xlfn.XLOOKUP($A1760,Firm_Info!$A$2:$A$11,Firm_Info!$D$2:$D$11),"")</f>
        <v>2</v>
      </c>
      <c r="G1760" s="14">
        <f>IF($F1760="","",IF($B1760&gt;=SUMIFS(Firm_Info!$F$2:$F$11,Firm_Info!$D$2:$D$11,$F1760,Firm_Info!$C$2:$C$11,"Treated"),1,0))</f>
        <v>1</v>
      </c>
      <c r="H1760" s="14">
        <f t="shared" si="55"/>
        <v>1</v>
      </c>
      <c r="I1760" s="14">
        <f>IF($F1760="","",MOD(ROW()-2,624)-INDEX(Parallel_Trends!$F$5:$F$14,MATCH($A1760,Parallel_Trends!$A$5:$A$14,0)))</f>
        <v>181</v>
      </c>
    </row>
    <row r="1761" spans="1:9" x14ac:dyDescent="0.45">
      <c r="A1761" t="s">
        <v>16</v>
      </c>
      <c r="B1761" s="1">
        <f>Raw_Prices!O514</f>
        <v>45673</v>
      </c>
      <c r="C1761" s="12">
        <f>Raw_Prices!S514</f>
        <v>192.91</v>
      </c>
      <c r="D1761" s="13">
        <f t="shared" si="54"/>
        <v>-1.350038353362315E-2</v>
      </c>
      <c r="E1761" s="14">
        <f>IF(_xlfn.XLOOKUP($A1761,Firm_Info!$A$2:$A$12,Firm_Info!$C$2:$C$12)="Treated",1,IF(_xlfn.XLOOKUP($A1761,Firm_Info!$A$2:$A$12,Firm_Info!$C$2:$C$12)="Control",0,""))</f>
        <v>1</v>
      </c>
      <c r="F1761" s="14">
        <f>IFERROR(_xlfn.XLOOKUP($A1761,Firm_Info!$A$2:$A$11,Firm_Info!$D$2:$D$11),"")</f>
        <v>2</v>
      </c>
      <c r="G1761" s="14">
        <f>IF($F1761="","",IF($B1761&gt;=SUMIFS(Firm_Info!$F$2:$F$11,Firm_Info!$D$2:$D$11,$F1761,Firm_Info!$C$2:$C$11,"Treated"),1,0))</f>
        <v>1</v>
      </c>
      <c r="H1761" s="14">
        <f t="shared" si="55"/>
        <v>1</v>
      </c>
      <c r="I1761" s="14">
        <f>IF($F1761="","",MOD(ROW()-2,624)-INDEX(Parallel_Trends!$F$5:$F$14,MATCH($A1761,Parallel_Trends!$A$5:$A$14,0)))</f>
        <v>182</v>
      </c>
    </row>
    <row r="1762" spans="1:9" x14ac:dyDescent="0.45">
      <c r="A1762" t="s">
        <v>16</v>
      </c>
      <c r="B1762" s="1">
        <f>Raw_Prices!O515</f>
        <v>45674</v>
      </c>
      <c r="C1762" s="12">
        <f>Raw_Prices!S515</f>
        <v>196</v>
      </c>
      <c r="D1762" s="13">
        <f t="shared" si="54"/>
        <v>1.601783214970709E-2</v>
      </c>
      <c r="E1762" s="14">
        <f>IF(_xlfn.XLOOKUP($A1762,Firm_Info!$A$2:$A$12,Firm_Info!$C$2:$C$12)="Treated",1,IF(_xlfn.XLOOKUP($A1762,Firm_Info!$A$2:$A$12,Firm_Info!$C$2:$C$12)="Control",0,""))</f>
        <v>1</v>
      </c>
      <c r="F1762" s="14">
        <f>IFERROR(_xlfn.XLOOKUP($A1762,Firm_Info!$A$2:$A$11,Firm_Info!$D$2:$D$11),"")</f>
        <v>2</v>
      </c>
      <c r="G1762" s="14">
        <f>IF($F1762="","",IF($B1762&gt;=SUMIFS(Firm_Info!$F$2:$F$11,Firm_Info!$D$2:$D$11,$F1762,Firm_Info!$C$2:$C$11,"Treated"),1,0))</f>
        <v>1</v>
      </c>
      <c r="H1762" s="14">
        <f t="shared" si="55"/>
        <v>1</v>
      </c>
      <c r="I1762" s="14">
        <f>IF($F1762="","",MOD(ROW()-2,624)-INDEX(Parallel_Trends!$F$5:$F$14,MATCH($A1762,Parallel_Trends!$A$5:$A$14,0)))</f>
        <v>183</v>
      </c>
    </row>
    <row r="1763" spans="1:9" x14ac:dyDescent="0.45">
      <c r="A1763" t="s">
        <v>16</v>
      </c>
      <c r="B1763" s="1">
        <f>Raw_Prices!O516</f>
        <v>45678</v>
      </c>
      <c r="C1763" s="12">
        <f>Raw_Prices!S516</f>
        <v>198.05</v>
      </c>
      <c r="D1763" s="13">
        <f t="shared" si="54"/>
        <v>1.0459183673469541E-2</v>
      </c>
      <c r="E1763" s="14">
        <f>IF(_xlfn.XLOOKUP($A1763,Firm_Info!$A$2:$A$12,Firm_Info!$C$2:$C$12)="Treated",1,IF(_xlfn.XLOOKUP($A1763,Firm_Info!$A$2:$A$12,Firm_Info!$C$2:$C$12)="Control",0,""))</f>
        <v>1</v>
      </c>
      <c r="F1763" s="14">
        <f>IFERROR(_xlfn.XLOOKUP($A1763,Firm_Info!$A$2:$A$11,Firm_Info!$D$2:$D$11),"")</f>
        <v>2</v>
      </c>
      <c r="G1763" s="14">
        <f>IF($F1763="","",IF($B1763&gt;=SUMIFS(Firm_Info!$F$2:$F$11,Firm_Info!$D$2:$D$11,$F1763,Firm_Info!$C$2:$C$11,"Treated"),1,0))</f>
        <v>1</v>
      </c>
      <c r="H1763" s="14">
        <f t="shared" si="55"/>
        <v>1</v>
      </c>
      <c r="I1763" s="14">
        <f>IF($F1763="","",MOD(ROW()-2,624)-INDEX(Parallel_Trends!$F$5:$F$14,MATCH($A1763,Parallel_Trends!$A$5:$A$14,0)))</f>
        <v>184</v>
      </c>
    </row>
    <row r="1764" spans="1:9" x14ac:dyDescent="0.45">
      <c r="A1764" t="s">
        <v>16</v>
      </c>
      <c r="B1764" s="1">
        <f>Raw_Prices!O517</f>
        <v>45679</v>
      </c>
      <c r="C1764" s="12">
        <f>Raw_Prices!S517</f>
        <v>198.37</v>
      </c>
      <c r="D1764" s="13">
        <f t="shared" ref="D1764:D1827" si="56">C1764/C1763-1</f>
        <v>1.6157535975762638E-3</v>
      </c>
      <c r="E1764" s="14">
        <f>IF(_xlfn.XLOOKUP($A1764,Firm_Info!$A$2:$A$12,Firm_Info!$C$2:$C$12)="Treated",1,IF(_xlfn.XLOOKUP($A1764,Firm_Info!$A$2:$A$12,Firm_Info!$C$2:$C$12)="Control",0,""))</f>
        <v>1</v>
      </c>
      <c r="F1764" s="14">
        <f>IFERROR(_xlfn.XLOOKUP($A1764,Firm_Info!$A$2:$A$11,Firm_Info!$D$2:$D$11),"")</f>
        <v>2</v>
      </c>
      <c r="G1764" s="14">
        <f>IF($F1764="","",IF($B1764&gt;=SUMIFS(Firm_Info!$F$2:$F$11,Firm_Info!$D$2:$D$11,$F1764,Firm_Info!$C$2:$C$11,"Treated"),1,0))</f>
        <v>1</v>
      </c>
      <c r="H1764" s="14">
        <f t="shared" ref="H1764:H1827" si="57">IF($F1764="","",$E1764*$G1764)</f>
        <v>1</v>
      </c>
      <c r="I1764" s="14">
        <f>IF($F1764="","",MOD(ROW()-2,624)-INDEX(Parallel_Trends!$F$5:$F$14,MATCH($A1764,Parallel_Trends!$A$5:$A$14,0)))</f>
        <v>185</v>
      </c>
    </row>
    <row r="1765" spans="1:9" x14ac:dyDescent="0.45">
      <c r="A1765" t="s">
        <v>16</v>
      </c>
      <c r="B1765" s="1">
        <f>Raw_Prices!O518</f>
        <v>45680</v>
      </c>
      <c r="C1765" s="12">
        <f>Raw_Prices!S518</f>
        <v>197.98</v>
      </c>
      <c r="D1765" s="13">
        <f t="shared" si="56"/>
        <v>-1.9660230881686225E-3</v>
      </c>
      <c r="E1765" s="14">
        <f>IF(_xlfn.XLOOKUP($A1765,Firm_Info!$A$2:$A$12,Firm_Info!$C$2:$C$12)="Treated",1,IF(_xlfn.XLOOKUP($A1765,Firm_Info!$A$2:$A$12,Firm_Info!$C$2:$C$12)="Control",0,""))</f>
        <v>1</v>
      </c>
      <c r="F1765" s="14">
        <f>IFERROR(_xlfn.XLOOKUP($A1765,Firm_Info!$A$2:$A$11,Firm_Info!$D$2:$D$11),"")</f>
        <v>2</v>
      </c>
      <c r="G1765" s="14">
        <f>IF($F1765="","",IF($B1765&gt;=SUMIFS(Firm_Info!$F$2:$F$11,Firm_Info!$D$2:$D$11,$F1765,Firm_Info!$C$2:$C$11,"Treated"),1,0))</f>
        <v>1</v>
      </c>
      <c r="H1765" s="14">
        <f t="shared" si="57"/>
        <v>1</v>
      </c>
      <c r="I1765" s="14">
        <f>IF($F1765="","",MOD(ROW()-2,624)-INDEX(Parallel_Trends!$F$5:$F$14,MATCH($A1765,Parallel_Trends!$A$5:$A$14,0)))</f>
        <v>186</v>
      </c>
    </row>
    <row r="1766" spans="1:9" x14ac:dyDescent="0.45">
      <c r="A1766" t="s">
        <v>16</v>
      </c>
      <c r="B1766" s="1">
        <f>Raw_Prices!O519</f>
        <v>45681</v>
      </c>
      <c r="C1766" s="12">
        <f>Raw_Prices!S519</f>
        <v>200.21</v>
      </c>
      <c r="D1766" s="13">
        <f t="shared" si="56"/>
        <v>1.1263764016567368E-2</v>
      </c>
      <c r="E1766" s="14">
        <f>IF(_xlfn.XLOOKUP($A1766,Firm_Info!$A$2:$A$12,Firm_Info!$C$2:$C$12)="Treated",1,IF(_xlfn.XLOOKUP($A1766,Firm_Info!$A$2:$A$12,Firm_Info!$C$2:$C$12)="Control",0,""))</f>
        <v>1</v>
      </c>
      <c r="F1766" s="14">
        <f>IFERROR(_xlfn.XLOOKUP($A1766,Firm_Info!$A$2:$A$11,Firm_Info!$D$2:$D$11),"")</f>
        <v>2</v>
      </c>
      <c r="G1766" s="14">
        <f>IF($F1766="","",IF($B1766&gt;=SUMIFS(Firm_Info!$F$2:$F$11,Firm_Info!$D$2:$D$11,$F1766,Firm_Info!$C$2:$C$11,"Treated"),1,0))</f>
        <v>1</v>
      </c>
      <c r="H1766" s="14">
        <f t="shared" si="57"/>
        <v>1</v>
      </c>
      <c r="I1766" s="14">
        <f>IF($F1766="","",MOD(ROW()-2,624)-INDEX(Parallel_Trends!$F$5:$F$14,MATCH($A1766,Parallel_Trends!$A$5:$A$14,0)))</f>
        <v>187</v>
      </c>
    </row>
    <row r="1767" spans="1:9" x14ac:dyDescent="0.45">
      <c r="A1767" t="s">
        <v>16</v>
      </c>
      <c r="B1767" s="1">
        <f>Raw_Prices!O520</f>
        <v>45684</v>
      </c>
      <c r="C1767" s="12">
        <f>Raw_Prices!S520</f>
        <v>191.81</v>
      </c>
      <c r="D1767" s="13">
        <f t="shared" si="56"/>
        <v>-4.1955946256430732E-2</v>
      </c>
      <c r="E1767" s="14">
        <f>IF(_xlfn.XLOOKUP($A1767,Firm_Info!$A$2:$A$12,Firm_Info!$C$2:$C$12)="Treated",1,IF(_xlfn.XLOOKUP($A1767,Firm_Info!$A$2:$A$12,Firm_Info!$C$2:$C$12)="Control",0,""))</f>
        <v>1</v>
      </c>
      <c r="F1767" s="14">
        <f>IFERROR(_xlfn.XLOOKUP($A1767,Firm_Info!$A$2:$A$11,Firm_Info!$D$2:$D$11),"")</f>
        <v>2</v>
      </c>
      <c r="G1767" s="14">
        <f>IF($F1767="","",IF($B1767&gt;=SUMIFS(Firm_Info!$F$2:$F$11,Firm_Info!$D$2:$D$11,$F1767,Firm_Info!$C$2:$C$11,"Treated"),1,0))</f>
        <v>1</v>
      </c>
      <c r="H1767" s="14">
        <f t="shared" si="57"/>
        <v>1</v>
      </c>
      <c r="I1767" s="14">
        <f>IF($F1767="","",MOD(ROW()-2,624)-INDEX(Parallel_Trends!$F$5:$F$14,MATCH($A1767,Parallel_Trends!$A$5:$A$14,0)))</f>
        <v>188</v>
      </c>
    </row>
    <row r="1768" spans="1:9" x14ac:dyDescent="0.45">
      <c r="A1768" t="s">
        <v>16</v>
      </c>
      <c r="B1768" s="1">
        <f>Raw_Prices!O521</f>
        <v>45685</v>
      </c>
      <c r="C1768" s="12">
        <f>Raw_Prices!S521</f>
        <v>195.3</v>
      </c>
      <c r="D1768" s="13">
        <f t="shared" si="56"/>
        <v>1.8195088890047506E-2</v>
      </c>
      <c r="E1768" s="14">
        <f>IF(_xlfn.XLOOKUP($A1768,Firm_Info!$A$2:$A$12,Firm_Info!$C$2:$C$12)="Treated",1,IF(_xlfn.XLOOKUP($A1768,Firm_Info!$A$2:$A$12,Firm_Info!$C$2:$C$12)="Control",0,""))</f>
        <v>1</v>
      </c>
      <c r="F1768" s="14">
        <f>IFERROR(_xlfn.XLOOKUP($A1768,Firm_Info!$A$2:$A$11,Firm_Info!$D$2:$D$11),"")</f>
        <v>2</v>
      </c>
      <c r="G1768" s="14">
        <f>IF($F1768="","",IF($B1768&gt;=SUMIFS(Firm_Info!$F$2:$F$11,Firm_Info!$D$2:$D$11,$F1768,Firm_Info!$C$2:$C$11,"Treated"),1,0))</f>
        <v>1</v>
      </c>
      <c r="H1768" s="14">
        <f t="shared" si="57"/>
        <v>1</v>
      </c>
      <c r="I1768" s="14">
        <f>IF($F1768="","",MOD(ROW()-2,624)-INDEX(Parallel_Trends!$F$5:$F$14,MATCH($A1768,Parallel_Trends!$A$5:$A$14,0)))</f>
        <v>189</v>
      </c>
    </row>
    <row r="1769" spans="1:9" x14ac:dyDescent="0.45">
      <c r="A1769" t="s">
        <v>16</v>
      </c>
      <c r="B1769" s="1">
        <f>Raw_Prices!O522</f>
        <v>45686</v>
      </c>
      <c r="C1769" s="12">
        <f>Raw_Prices!S522</f>
        <v>195.41</v>
      </c>
      <c r="D1769" s="13">
        <f t="shared" si="56"/>
        <v>5.6323604710684094E-4</v>
      </c>
      <c r="E1769" s="14">
        <f>IF(_xlfn.XLOOKUP($A1769,Firm_Info!$A$2:$A$12,Firm_Info!$C$2:$C$12)="Treated",1,IF(_xlfn.XLOOKUP($A1769,Firm_Info!$A$2:$A$12,Firm_Info!$C$2:$C$12)="Control",0,""))</f>
        <v>1</v>
      </c>
      <c r="F1769" s="14">
        <f>IFERROR(_xlfn.XLOOKUP($A1769,Firm_Info!$A$2:$A$11,Firm_Info!$D$2:$D$11),"")</f>
        <v>2</v>
      </c>
      <c r="G1769" s="14">
        <f>IF($F1769="","",IF($B1769&gt;=SUMIFS(Firm_Info!$F$2:$F$11,Firm_Info!$D$2:$D$11,$F1769,Firm_Info!$C$2:$C$11,"Treated"),1,0))</f>
        <v>1</v>
      </c>
      <c r="H1769" s="14">
        <f t="shared" si="57"/>
        <v>1</v>
      </c>
      <c r="I1769" s="14">
        <f>IF($F1769="","",MOD(ROW()-2,624)-INDEX(Parallel_Trends!$F$5:$F$14,MATCH($A1769,Parallel_Trends!$A$5:$A$14,0)))</f>
        <v>190</v>
      </c>
    </row>
    <row r="1770" spans="1:9" x14ac:dyDescent="0.45">
      <c r="A1770" t="s">
        <v>16</v>
      </c>
      <c r="B1770" s="1">
        <f>Raw_Prices!O523</f>
        <v>45687</v>
      </c>
      <c r="C1770" s="12">
        <f>Raw_Prices!S523</f>
        <v>200.87</v>
      </c>
      <c r="D1770" s="13">
        <f t="shared" si="56"/>
        <v>2.7941251727137795E-2</v>
      </c>
      <c r="E1770" s="14">
        <f>IF(_xlfn.XLOOKUP($A1770,Firm_Info!$A$2:$A$12,Firm_Info!$C$2:$C$12)="Treated",1,IF(_xlfn.XLOOKUP($A1770,Firm_Info!$A$2:$A$12,Firm_Info!$C$2:$C$12)="Control",0,""))</f>
        <v>1</v>
      </c>
      <c r="F1770" s="14">
        <f>IFERROR(_xlfn.XLOOKUP($A1770,Firm_Info!$A$2:$A$11,Firm_Info!$D$2:$D$11),"")</f>
        <v>2</v>
      </c>
      <c r="G1770" s="14">
        <f>IF($F1770="","",IF($B1770&gt;=SUMIFS(Firm_Info!$F$2:$F$11,Firm_Info!$D$2:$D$11,$F1770,Firm_Info!$C$2:$C$11,"Treated"),1,0))</f>
        <v>1</v>
      </c>
      <c r="H1770" s="14">
        <f t="shared" si="57"/>
        <v>1</v>
      </c>
      <c r="I1770" s="14">
        <f>IF($F1770="","",MOD(ROW()-2,624)-INDEX(Parallel_Trends!$F$5:$F$14,MATCH($A1770,Parallel_Trends!$A$5:$A$14,0)))</f>
        <v>191</v>
      </c>
    </row>
    <row r="1771" spans="1:9" x14ac:dyDescent="0.45">
      <c r="A1771" t="s">
        <v>16</v>
      </c>
      <c r="B1771" s="1">
        <f>Raw_Prices!O524</f>
        <v>45688</v>
      </c>
      <c r="C1771" s="12">
        <f>Raw_Prices!S524</f>
        <v>204.02</v>
      </c>
      <c r="D1771" s="13">
        <f t="shared" si="56"/>
        <v>1.5681784238562368E-2</v>
      </c>
      <c r="E1771" s="14">
        <f>IF(_xlfn.XLOOKUP($A1771,Firm_Info!$A$2:$A$12,Firm_Info!$C$2:$C$12)="Treated",1,IF(_xlfn.XLOOKUP($A1771,Firm_Info!$A$2:$A$12,Firm_Info!$C$2:$C$12)="Control",0,""))</f>
        <v>1</v>
      </c>
      <c r="F1771" s="14">
        <f>IFERROR(_xlfn.XLOOKUP($A1771,Firm_Info!$A$2:$A$11,Firm_Info!$D$2:$D$11),"")</f>
        <v>2</v>
      </c>
      <c r="G1771" s="14">
        <f>IF($F1771="","",IF($B1771&gt;=SUMIFS(Firm_Info!$F$2:$F$11,Firm_Info!$D$2:$D$11,$F1771,Firm_Info!$C$2:$C$11,"Treated"),1,0))</f>
        <v>1</v>
      </c>
      <c r="H1771" s="14">
        <f t="shared" si="57"/>
        <v>1</v>
      </c>
      <c r="I1771" s="14">
        <f>IF($F1771="","",MOD(ROW()-2,624)-INDEX(Parallel_Trends!$F$5:$F$14,MATCH($A1771,Parallel_Trends!$A$5:$A$14,0)))</f>
        <v>192</v>
      </c>
    </row>
    <row r="1772" spans="1:9" x14ac:dyDescent="0.45">
      <c r="A1772" t="s">
        <v>16</v>
      </c>
      <c r="B1772" s="1">
        <f>Raw_Prices!O525</f>
        <v>45691</v>
      </c>
      <c r="C1772" s="12">
        <f>Raw_Prices!S525</f>
        <v>201.23</v>
      </c>
      <c r="D1772" s="13">
        <f t="shared" si="56"/>
        <v>-1.36751298892267E-2</v>
      </c>
      <c r="E1772" s="14">
        <f>IF(_xlfn.XLOOKUP($A1772,Firm_Info!$A$2:$A$12,Firm_Info!$C$2:$C$12)="Treated",1,IF(_xlfn.XLOOKUP($A1772,Firm_Info!$A$2:$A$12,Firm_Info!$C$2:$C$12)="Control",0,""))</f>
        <v>1</v>
      </c>
      <c r="F1772" s="14">
        <f>IFERROR(_xlfn.XLOOKUP($A1772,Firm_Info!$A$2:$A$11,Firm_Info!$D$2:$D$11),"")</f>
        <v>2</v>
      </c>
      <c r="G1772" s="14">
        <f>IF($F1772="","",IF($B1772&gt;=SUMIFS(Firm_Info!$F$2:$F$11,Firm_Info!$D$2:$D$11,$F1772,Firm_Info!$C$2:$C$11,"Treated"),1,0))</f>
        <v>1</v>
      </c>
      <c r="H1772" s="14">
        <f t="shared" si="57"/>
        <v>1</v>
      </c>
      <c r="I1772" s="14">
        <f>IF($F1772="","",MOD(ROW()-2,624)-INDEX(Parallel_Trends!$F$5:$F$14,MATCH($A1772,Parallel_Trends!$A$5:$A$14,0)))</f>
        <v>193</v>
      </c>
    </row>
    <row r="1773" spans="1:9" x14ac:dyDescent="0.45">
      <c r="A1773" t="s">
        <v>16</v>
      </c>
      <c r="B1773" s="1">
        <f>Raw_Prices!O526</f>
        <v>45692</v>
      </c>
      <c r="C1773" s="12">
        <f>Raw_Prices!S526</f>
        <v>206.38</v>
      </c>
      <c r="D1773" s="13">
        <f t="shared" si="56"/>
        <v>2.5592605476320696E-2</v>
      </c>
      <c r="E1773" s="14">
        <f>IF(_xlfn.XLOOKUP($A1773,Firm_Info!$A$2:$A$12,Firm_Info!$C$2:$C$12)="Treated",1,IF(_xlfn.XLOOKUP($A1773,Firm_Info!$A$2:$A$12,Firm_Info!$C$2:$C$12)="Control",0,""))</f>
        <v>1</v>
      </c>
      <c r="F1773" s="14">
        <f>IFERROR(_xlfn.XLOOKUP($A1773,Firm_Info!$A$2:$A$11,Firm_Info!$D$2:$D$11),"")</f>
        <v>2</v>
      </c>
      <c r="G1773" s="14">
        <f>IF($F1773="","",IF($B1773&gt;=SUMIFS(Firm_Info!$F$2:$F$11,Firm_Info!$D$2:$D$11,$F1773,Firm_Info!$C$2:$C$11,"Treated"),1,0))</f>
        <v>1</v>
      </c>
      <c r="H1773" s="14">
        <f t="shared" si="57"/>
        <v>1</v>
      </c>
      <c r="I1773" s="14">
        <f>IF($F1773="","",MOD(ROW()-2,624)-INDEX(Parallel_Trends!$F$5:$F$14,MATCH($A1773,Parallel_Trends!$A$5:$A$14,0)))</f>
        <v>194</v>
      </c>
    </row>
    <row r="1774" spans="1:9" x14ac:dyDescent="0.45">
      <c r="A1774" t="s">
        <v>16</v>
      </c>
      <c r="B1774" s="1">
        <f>Raw_Prices!O527</f>
        <v>45693</v>
      </c>
      <c r="C1774" s="12">
        <f>Raw_Prices!S527</f>
        <v>191.33</v>
      </c>
      <c r="D1774" s="13">
        <f t="shared" si="56"/>
        <v>-7.2923732919856543E-2</v>
      </c>
      <c r="E1774" s="14">
        <f>IF(_xlfn.XLOOKUP($A1774,Firm_Info!$A$2:$A$12,Firm_Info!$C$2:$C$12)="Treated",1,IF(_xlfn.XLOOKUP($A1774,Firm_Info!$A$2:$A$12,Firm_Info!$C$2:$C$12)="Control",0,""))</f>
        <v>1</v>
      </c>
      <c r="F1774" s="14">
        <f>IFERROR(_xlfn.XLOOKUP($A1774,Firm_Info!$A$2:$A$11,Firm_Info!$D$2:$D$11),"")</f>
        <v>2</v>
      </c>
      <c r="G1774" s="14">
        <f>IF($F1774="","",IF($B1774&gt;=SUMIFS(Firm_Info!$F$2:$F$11,Firm_Info!$D$2:$D$11,$F1774,Firm_Info!$C$2:$C$11,"Treated"),1,0))</f>
        <v>1</v>
      </c>
      <c r="H1774" s="14">
        <f t="shared" si="57"/>
        <v>1</v>
      </c>
      <c r="I1774" s="14">
        <f>IF($F1774="","",MOD(ROW()-2,624)-INDEX(Parallel_Trends!$F$5:$F$14,MATCH($A1774,Parallel_Trends!$A$5:$A$14,0)))</f>
        <v>195</v>
      </c>
    </row>
    <row r="1775" spans="1:9" x14ac:dyDescent="0.45">
      <c r="A1775" t="s">
        <v>16</v>
      </c>
      <c r="B1775" s="1">
        <f>Raw_Prices!O528</f>
        <v>45694</v>
      </c>
      <c r="C1775" s="12">
        <f>Raw_Prices!S528</f>
        <v>191.6</v>
      </c>
      <c r="D1775" s="13">
        <f t="shared" si="56"/>
        <v>1.4111744107039303E-3</v>
      </c>
      <c r="E1775" s="14">
        <f>IF(_xlfn.XLOOKUP($A1775,Firm_Info!$A$2:$A$12,Firm_Info!$C$2:$C$12)="Treated",1,IF(_xlfn.XLOOKUP($A1775,Firm_Info!$A$2:$A$12,Firm_Info!$C$2:$C$12)="Control",0,""))</f>
        <v>1</v>
      </c>
      <c r="F1775" s="14">
        <f>IFERROR(_xlfn.XLOOKUP($A1775,Firm_Info!$A$2:$A$11,Firm_Info!$D$2:$D$11),"")</f>
        <v>2</v>
      </c>
      <c r="G1775" s="14">
        <f>IF($F1775="","",IF($B1775&gt;=SUMIFS(Firm_Info!$F$2:$F$11,Firm_Info!$D$2:$D$11,$F1775,Firm_Info!$C$2:$C$11,"Treated"),1,0))</f>
        <v>1</v>
      </c>
      <c r="H1775" s="14">
        <f t="shared" si="57"/>
        <v>1</v>
      </c>
      <c r="I1775" s="14">
        <f>IF($F1775="","",MOD(ROW()-2,624)-INDEX(Parallel_Trends!$F$5:$F$14,MATCH($A1775,Parallel_Trends!$A$5:$A$14,0)))</f>
        <v>196</v>
      </c>
    </row>
    <row r="1776" spans="1:9" x14ac:dyDescent="0.45">
      <c r="A1776" t="s">
        <v>16</v>
      </c>
      <c r="B1776" s="1">
        <f>Raw_Prices!O529</f>
        <v>45695</v>
      </c>
      <c r="C1776" s="12">
        <f>Raw_Prices!S529</f>
        <v>185.34</v>
      </c>
      <c r="D1776" s="13">
        <f t="shared" si="56"/>
        <v>-3.2672233820459251E-2</v>
      </c>
      <c r="E1776" s="14">
        <f>IF(_xlfn.XLOOKUP($A1776,Firm_Info!$A$2:$A$12,Firm_Info!$C$2:$C$12)="Treated",1,IF(_xlfn.XLOOKUP($A1776,Firm_Info!$A$2:$A$12,Firm_Info!$C$2:$C$12)="Control",0,""))</f>
        <v>1</v>
      </c>
      <c r="F1776" s="14">
        <f>IFERROR(_xlfn.XLOOKUP($A1776,Firm_Info!$A$2:$A$11,Firm_Info!$D$2:$D$11),"")</f>
        <v>2</v>
      </c>
      <c r="G1776" s="14">
        <f>IF($F1776="","",IF($B1776&gt;=SUMIFS(Firm_Info!$F$2:$F$11,Firm_Info!$D$2:$D$11,$F1776,Firm_Info!$C$2:$C$11,"Treated"),1,0))</f>
        <v>1</v>
      </c>
      <c r="H1776" s="14">
        <f t="shared" si="57"/>
        <v>1</v>
      </c>
      <c r="I1776" s="14">
        <f>IF($F1776="","",MOD(ROW()-2,624)-INDEX(Parallel_Trends!$F$5:$F$14,MATCH($A1776,Parallel_Trends!$A$5:$A$14,0)))</f>
        <v>197</v>
      </c>
    </row>
    <row r="1777" spans="1:9" x14ac:dyDescent="0.45">
      <c r="A1777" t="s">
        <v>16</v>
      </c>
      <c r="B1777" s="1">
        <f>Raw_Prices!O530</f>
        <v>45698</v>
      </c>
      <c r="C1777" s="12">
        <f>Raw_Prices!S530</f>
        <v>186.47</v>
      </c>
      <c r="D1777" s="13">
        <f t="shared" si="56"/>
        <v>6.0969029891011495E-3</v>
      </c>
      <c r="E1777" s="14">
        <f>IF(_xlfn.XLOOKUP($A1777,Firm_Info!$A$2:$A$12,Firm_Info!$C$2:$C$12)="Treated",1,IF(_xlfn.XLOOKUP($A1777,Firm_Info!$A$2:$A$12,Firm_Info!$C$2:$C$12)="Control",0,""))</f>
        <v>1</v>
      </c>
      <c r="F1777" s="14">
        <f>IFERROR(_xlfn.XLOOKUP($A1777,Firm_Info!$A$2:$A$11,Firm_Info!$D$2:$D$11),"")</f>
        <v>2</v>
      </c>
      <c r="G1777" s="14">
        <f>IF($F1777="","",IF($B1777&gt;=SUMIFS(Firm_Info!$F$2:$F$11,Firm_Info!$D$2:$D$11,$F1777,Firm_Info!$C$2:$C$11,"Treated"),1,0))</f>
        <v>1</v>
      </c>
      <c r="H1777" s="14">
        <f t="shared" si="57"/>
        <v>1</v>
      </c>
      <c r="I1777" s="14">
        <f>IF($F1777="","",MOD(ROW()-2,624)-INDEX(Parallel_Trends!$F$5:$F$14,MATCH($A1777,Parallel_Trends!$A$5:$A$14,0)))</f>
        <v>198</v>
      </c>
    </row>
    <row r="1778" spans="1:9" x14ac:dyDescent="0.45">
      <c r="A1778" t="s">
        <v>16</v>
      </c>
      <c r="B1778" s="1">
        <f>Raw_Prices!O531</f>
        <v>45699</v>
      </c>
      <c r="C1778" s="12">
        <f>Raw_Prices!S531</f>
        <v>185.32</v>
      </c>
      <c r="D1778" s="13">
        <f t="shared" si="56"/>
        <v>-6.1672118839491974E-3</v>
      </c>
      <c r="E1778" s="14">
        <f>IF(_xlfn.XLOOKUP($A1778,Firm_Info!$A$2:$A$12,Firm_Info!$C$2:$C$12)="Treated",1,IF(_xlfn.XLOOKUP($A1778,Firm_Info!$A$2:$A$12,Firm_Info!$C$2:$C$12)="Control",0,""))</f>
        <v>1</v>
      </c>
      <c r="F1778" s="14">
        <f>IFERROR(_xlfn.XLOOKUP($A1778,Firm_Info!$A$2:$A$11,Firm_Info!$D$2:$D$11),"")</f>
        <v>2</v>
      </c>
      <c r="G1778" s="14">
        <f>IF($F1778="","",IF($B1778&gt;=SUMIFS(Firm_Info!$F$2:$F$11,Firm_Info!$D$2:$D$11,$F1778,Firm_Info!$C$2:$C$11,"Treated"),1,0))</f>
        <v>1</v>
      </c>
      <c r="H1778" s="14">
        <f t="shared" si="57"/>
        <v>1</v>
      </c>
      <c r="I1778" s="14">
        <f>IF($F1778="","",MOD(ROW()-2,624)-INDEX(Parallel_Trends!$F$5:$F$14,MATCH($A1778,Parallel_Trends!$A$5:$A$14,0)))</f>
        <v>199</v>
      </c>
    </row>
    <row r="1779" spans="1:9" x14ac:dyDescent="0.45">
      <c r="A1779" t="s">
        <v>16</v>
      </c>
      <c r="B1779" s="1">
        <f>Raw_Prices!O532</f>
        <v>45700</v>
      </c>
      <c r="C1779" s="12">
        <f>Raw_Prices!S532</f>
        <v>183.61</v>
      </c>
      <c r="D1779" s="13">
        <f t="shared" si="56"/>
        <v>-9.2272825383119539E-3</v>
      </c>
      <c r="E1779" s="14">
        <f>IF(_xlfn.XLOOKUP($A1779,Firm_Info!$A$2:$A$12,Firm_Info!$C$2:$C$12)="Treated",1,IF(_xlfn.XLOOKUP($A1779,Firm_Info!$A$2:$A$12,Firm_Info!$C$2:$C$12)="Control",0,""))</f>
        <v>1</v>
      </c>
      <c r="F1779" s="14">
        <f>IFERROR(_xlfn.XLOOKUP($A1779,Firm_Info!$A$2:$A$11,Firm_Info!$D$2:$D$11),"")</f>
        <v>2</v>
      </c>
      <c r="G1779" s="14">
        <f>IF($F1779="","",IF($B1779&gt;=SUMIFS(Firm_Info!$F$2:$F$11,Firm_Info!$D$2:$D$11,$F1779,Firm_Info!$C$2:$C$11,"Treated"),1,0))</f>
        <v>1</v>
      </c>
      <c r="H1779" s="14">
        <f t="shared" si="57"/>
        <v>1</v>
      </c>
      <c r="I1779" s="14">
        <f>IF($F1779="","",MOD(ROW()-2,624)-INDEX(Parallel_Trends!$F$5:$F$14,MATCH($A1779,Parallel_Trends!$A$5:$A$14,0)))</f>
        <v>200</v>
      </c>
    </row>
    <row r="1780" spans="1:9" x14ac:dyDescent="0.45">
      <c r="A1780" t="s">
        <v>16</v>
      </c>
      <c r="B1780" s="1">
        <f>Raw_Prices!O533</f>
        <v>45701</v>
      </c>
      <c r="C1780" s="12">
        <f>Raw_Prices!S533</f>
        <v>186.14</v>
      </c>
      <c r="D1780" s="13">
        <f t="shared" si="56"/>
        <v>1.3779205925603E-2</v>
      </c>
      <c r="E1780" s="14">
        <f>IF(_xlfn.XLOOKUP($A1780,Firm_Info!$A$2:$A$12,Firm_Info!$C$2:$C$12)="Treated",1,IF(_xlfn.XLOOKUP($A1780,Firm_Info!$A$2:$A$12,Firm_Info!$C$2:$C$12)="Control",0,""))</f>
        <v>1</v>
      </c>
      <c r="F1780" s="14">
        <f>IFERROR(_xlfn.XLOOKUP($A1780,Firm_Info!$A$2:$A$11,Firm_Info!$D$2:$D$11),"")</f>
        <v>2</v>
      </c>
      <c r="G1780" s="14">
        <f>IF($F1780="","",IF($B1780&gt;=SUMIFS(Firm_Info!$F$2:$F$11,Firm_Info!$D$2:$D$11,$F1780,Firm_Info!$C$2:$C$11,"Treated"),1,0))</f>
        <v>1</v>
      </c>
      <c r="H1780" s="14">
        <f t="shared" si="57"/>
        <v>1</v>
      </c>
      <c r="I1780" s="14">
        <f>IF($F1780="","",MOD(ROW()-2,624)-INDEX(Parallel_Trends!$F$5:$F$14,MATCH($A1780,Parallel_Trends!$A$5:$A$14,0)))</f>
        <v>201</v>
      </c>
    </row>
    <row r="1781" spans="1:9" x14ac:dyDescent="0.45">
      <c r="A1781" t="s">
        <v>16</v>
      </c>
      <c r="B1781" s="1">
        <f>Raw_Prices!O534</f>
        <v>45702</v>
      </c>
      <c r="C1781" s="12">
        <f>Raw_Prices!S534</f>
        <v>185.23</v>
      </c>
      <c r="D1781" s="13">
        <f t="shared" si="56"/>
        <v>-4.8887933813258622E-3</v>
      </c>
      <c r="E1781" s="14">
        <f>IF(_xlfn.XLOOKUP($A1781,Firm_Info!$A$2:$A$12,Firm_Info!$C$2:$C$12)="Treated",1,IF(_xlfn.XLOOKUP($A1781,Firm_Info!$A$2:$A$12,Firm_Info!$C$2:$C$12)="Control",0,""))</f>
        <v>1</v>
      </c>
      <c r="F1781" s="14">
        <f>IFERROR(_xlfn.XLOOKUP($A1781,Firm_Info!$A$2:$A$11,Firm_Info!$D$2:$D$11),"")</f>
        <v>2</v>
      </c>
      <c r="G1781" s="14">
        <f>IF($F1781="","",IF($B1781&gt;=SUMIFS(Firm_Info!$F$2:$F$11,Firm_Info!$D$2:$D$11,$F1781,Firm_Info!$C$2:$C$11,"Treated"),1,0))</f>
        <v>1</v>
      </c>
      <c r="H1781" s="14">
        <f t="shared" si="57"/>
        <v>1</v>
      </c>
      <c r="I1781" s="14">
        <f>IF($F1781="","",MOD(ROW()-2,624)-INDEX(Parallel_Trends!$F$5:$F$14,MATCH($A1781,Parallel_Trends!$A$5:$A$14,0)))</f>
        <v>202</v>
      </c>
    </row>
    <row r="1782" spans="1:9" x14ac:dyDescent="0.45">
      <c r="A1782" t="s">
        <v>16</v>
      </c>
      <c r="B1782" s="1">
        <f>Raw_Prices!O535</f>
        <v>45706</v>
      </c>
      <c r="C1782" s="12">
        <f>Raw_Prices!S535</f>
        <v>183.77</v>
      </c>
      <c r="D1782" s="13">
        <f t="shared" si="56"/>
        <v>-7.8820925336067216E-3</v>
      </c>
      <c r="E1782" s="14">
        <f>IF(_xlfn.XLOOKUP($A1782,Firm_Info!$A$2:$A$12,Firm_Info!$C$2:$C$12)="Treated",1,IF(_xlfn.XLOOKUP($A1782,Firm_Info!$A$2:$A$12,Firm_Info!$C$2:$C$12)="Control",0,""))</f>
        <v>1</v>
      </c>
      <c r="F1782" s="14">
        <f>IFERROR(_xlfn.XLOOKUP($A1782,Firm_Info!$A$2:$A$11,Firm_Info!$D$2:$D$11),"")</f>
        <v>2</v>
      </c>
      <c r="G1782" s="14">
        <f>IF($F1782="","",IF($B1782&gt;=SUMIFS(Firm_Info!$F$2:$F$11,Firm_Info!$D$2:$D$11,$F1782,Firm_Info!$C$2:$C$11,"Treated"),1,0))</f>
        <v>1</v>
      </c>
      <c r="H1782" s="14">
        <f t="shared" si="57"/>
        <v>1</v>
      </c>
      <c r="I1782" s="14">
        <f>IF($F1782="","",MOD(ROW()-2,624)-INDEX(Parallel_Trends!$F$5:$F$14,MATCH($A1782,Parallel_Trends!$A$5:$A$14,0)))</f>
        <v>203</v>
      </c>
    </row>
    <row r="1783" spans="1:9" x14ac:dyDescent="0.45">
      <c r="A1783" t="s">
        <v>16</v>
      </c>
      <c r="B1783" s="1">
        <f>Raw_Prices!O536</f>
        <v>45707</v>
      </c>
      <c r="C1783" s="12">
        <f>Raw_Prices!S536</f>
        <v>185.27</v>
      </c>
      <c r="D1783" s="13">
        <f t="shared" si="56"/>
        <v>8.1623768841485589E-3</v>
      </c>
      <c r="E1783" s="14">
        <f>IF(_xlfn.XLOOKUP($A1783,Firm_Info!$A$2:$A$12,Firm_Info!$C$2:$C$12)="Treated",1,IF(_xlfn.XLOOKUP($A1783,Firm_Info!$A$2:$A$12,Firm_Info!$C$2:$C$12)="Control",0,""))</f>
        <v>1</v>
      </c>
      <c r="F1783" s="14">
        <f>IFERROR(_xlfn.XLOOKUP($A1783,Firm_Info!$A$2:$A$11,Firm_Info!$D$2:$D$11),"")</f>
        <v>2</v>
      </c>
      <c r="G1783" s="14">
        <f>IF($F1783="","",IF($B1783&gt;=SUMIFS(Firm_Info!$F$2:$F$11,Firm_Info!$D$2:$D$11,$F1783,Firm_Info!$C$2:$C$11,"Treated"),1,0))</f>
        <v>1</v>
      </c>
      <c r="H1783" s="14">
        <f t="shared" si="57"/>
        <v>1</v>
      </c>
      <c r="I1783" s="14">
        <f>IF($F1783="","",MOD(ROW()-2,624)-INDEX(Parallel_Trends!$F$5:$F$14,MATCH($A1783,Parallel_Trends!$A$5:$A$14,0)))</f>
        <v>204</v>
      </c>
    </row>
    <row r="1784" spans="1:9" x14ac:dyDescent="0.45">
      <c r="A1784" t="s">
        <v>16</v>
      </c>
      <c r="B1784" s="1">
        <f>Raw_Prices!O537</f>
        <v>45708</v>
      </c>
      <c r="C1784" s="12">
        <f>Raw_Prices!S537</f>
        <v>184.56</v>
      </c>
      <c r="D1784" s="13">
        <f t="shared" si="56"/>
        <v>-3.8322448318670599E-3</v>
      </c>
      <c r="E1784" s="14">
        <f>IF(_xlfn.XLOOKUP($A1784,Firm_Info!$A$2:$A$12,Firm_Info!$C$2:$C$12)="Treated",1,IF(_xlfn.XLOOKUP($A1784,Firm_Info!$A$2:$A$12,Firm_Info!$C$2:$C$12)="Control",0,""))</f>
        <v>1</v>
      </c>
      <c r="F1784" s="14">
        <f>IFERROR(_xlfn.XLOOKUP($A1784,Firm_Info!$A$2:$A$11,Firm_Info!$D$2:$D$11),"")</f>
        <v>2</v>
      </c>
      <c r="G1784" s="14">
        <f>IF($F1784="","",IF($B1784&gt;=SUMIFS(Firm_Info!$F$2:$F$11,Firm_Info!$D$2:$D$11,$F1784,Firm_Info!$C$2:$C$11,"Treated"),1,0))</f>
        <v>1</v>
      </c>
      <c r="H1784" s="14">
        <f t="shared" si="57"/>
        <v>1</v>
      </c>
      <c r="I1784" s="14">
        <f>IF($F1784="","",MOD(ROW()-2,624)-INDEX(Parallel_Trends!$F$5:$F$14,MATCH($A1784,Parallel_Trends!$A$5:$A$14,0)))</f>
        <v>205</v>
      </c>
    </row>
    <row r="1785" spans="1:9" x14ac:dyDescent="0.45">
      <c r="A1785" t="s">
        <v>16</v>
      </c>
      <c r="B1785" s="1">
        <f>Raw_Prices!O538</f>
        <v>45709</v>
      </c>
      <c r="C1785" s="12">
        <f>Raw_Prices!S538</f>
        <v>179.66</v>
      </c>
      <c r="D1785" s="13">
        <f t="shared" si="56"/>
        <v>-2.6549631556133546E-2</v>
      </c>
      <c r="E1785" s="14">
        <f>IF(_xlfn.XLOOKUP($A1785,Firm_Info!$A$2:$A$12,Firm_Info!$C$2:$C$12)="Treated",1,IF(_xlfn.XLOOKUP($A1785,Firm_Info!$A$2:$A$12,Firm_Info!$C$2:$C$12)="Control",0,""))</f>
        <v>1</v>
      </c>
      <c r="F1785" s="14">
        <f>IFERROR(_xlfn.XLOOKUP($A1785,Firm_Info!$A$2:$A$11,Firm_Info!$D$2:$D$11),"")</f>
        <v>2</v>
      </c>
      <c r="G1785" s="14">
        <f>IF($F1785="","",IF($B1785&gt;=SUMIFS(Firm_Info!$F$2:$F$11,Firm_Info!$D$2:$D$11,$F1785,Firm_Info!$C$2:$C$11,"Treated"),1,0))</f>
        <v>1</v>
      </c>
      <c r="H1785" s="14">
        <f t="shared" si="57"/>
        <v>1</v>
      </c>
      <c r="I1785" s="14">
        <f>IF($F1785="","",MOD(ROW()-2,624)-INDEX(Parallel_Trends!$F$5:$F$14,MATCH($A1785,Parallel_Trends!$A$5:$A$14,0)))</f>
        <v>206</v>
      </c>
    </row>
    <row r="1786" spans="1:9" x14ac:dyDescent="0.45">
      <c r="A1786" t="s">
        <v>16</v>
      </c>
      <c r="B1786" s="1">
        <f>Raw_Prices!O539</f>
        <v>45712</v>
      </c>
      <c r="C1786" s="12">
        <f>Raw_Prices!S539</f>
        <v>179.32</v>
      </c>
      <c r="D1786" s="13">
        <f t="shared" si="56"/>
        <v>-1.8924635422464808E-3</v>
      </c>
      <c r="E1786" s="14">
        <f>IF(_xlfn.XLOOKUP($A1786,Firm_Info!$A$2:$A$12,Firm_Info!$C$2:$C$12)="Treated",1,IF(_xlfn.XLOOKUP($A1786,Firm_Info!$A$2:$A$12,Firm_Info!$C$2:$C$12)="Control",0,""))</f>
        <v>1</v>
      </c>
      <c r="F1786" s="14">
        <f>IFERROR(_xlfn.XLOOKUP($A1786,Firm_Info!$A$2:$A$11,Firm_Info!$D$2:$D$11),"")</f>
        <v>2</v>
      </c>
      <c r="G1786" s="14">
        <f>IF($F1786="","",IF($B1786&gt;=SUMIFS(Firm_Info!$F$2:$F$11,Firm_Info!$D$2:$D$11,$F1786,Firm_Info!$C$2:$C$11,"Treated"),1,0))</f>
        <v>1</v>
      </c>
      <c r="H1786" s="14">
        <f t="shared" si="57"/>
        <v>1</v>
      </c>
      <c r="I1786" s="14">
        <f>IF($F1786="","",MOD(ROW()-2,624)-INDEX(Parallel_Trends!$F$5:$F$14,MATCH($A1786,Parallel_Trends!$A$5:$A$14,0)))</f>
        <v>207</v>
      </c>
    </row>
    <row r="1787" spans="1:9" x14ac:dyDescent="0.45">
      <c r="A1787" t="s">
        <v>16</v>
      </c>
      <c r="B1787" s="1">
        <f>Raw_Prices!O540</f>
        <v>45713</v>
      </c>
      <c r="C1787" s="12">
        <f>Raw_Prices!S540</f>
        <v>175.42</v>
      </c>
      <c r="D1787" s="13">
        <f t="shared" si="56"/>
        <v>-2.1748828909212592E-2</v>
      </c>
      <c r="E1787" s="14">
        <f>IF(_xlfn.XLOOKUP($A1787,Firm_Info!$A$2:$A$12,Firm_Info!$C$2:$C$12)="Treated",1,IF(_xlfn.XLOOKUP($A1787,Firm_Info!$A$2:$A$12,Firm_Info!$C$2:$C$12)="Control",0,""))</f>
        <v>1</v>
      </c>
      <c r="F1787" s="14">
        <f>IFERROR(_xlfn.XLOOKUP($A1787,Firm_Info!$A$2:$A$11,Firm_Info!$D$2:$D$11),"")</f>
        <v>2</v>
      </c>
      <c r="G1787" s="14">
        <f>IF($F1787="","",IF($B1787&gt;=SUMIFS(Firm_Info!$F$2:$F$11,Firm_Info!$D$2:$D$11,$F1787,Firm_Info!$C$2:$C$11,"Treated"),1,0))</f>
        <v>1</v>
      </c>
      <c r="H1787" s="14">
        <f t="shared" si="57"/>
        <v>1</v>
      </c>
      <c r="I1787" s="14">
        <f>IF($F1787="","",MOD(ROW()-2,624)-INDEX(Parallel_Trends!$F$5:$F$14,MATCH($A1787,Parallel_Trends!$A$5:$A$14,0)))</f>
        <v>208</v>
      </c>
    </row>
    <row r="1788" spans="1:9" x14ac:dyDescent="0.45">
      <c r="A1788" t="s">
        <v>16</v>
      </c>
      <c r="B1788" s="1">
        <f>Raw_Prices!O541</f>
        <v>45714</v>
      </c>
      <c r="C1788" s="12">
        <f>Raw_Prices!S541</f>
        <v>172.73</v>
      </c>
      <c r="D1788" s="13">
        <f t="shared" si="56"/>
        <v>-1.5334625470299845E-2</v>
      </c>
      <c r="E1788" s="14">
        <f>IF(_xlfn.XLOOKUP($A1788,Firm_Info!$A$2:$A$12,Firm_Info!$C$2:$C$12)="Treated",1,IF(_xlfn.XLOOKUP($A1788,Firm_Info!$A$2:$A$12,Firm_Info!$C$2:$C$12)="Control",0,""))</f>
        <v>1</v>
      </c>
      <c r="F1788" s="14">
        <f>IFERROR(_xlfn.XLOOKUP($A1788,Firm_Info!$A$2:$A$11,Firm_Info!$D$2:$D$11),"")</f>
        <v>2</v>
      </c>
      <c r="G1788" s="14">
        <f>IF($F1788="","",IF($B1788&gt;=SUMIFS(Firm_Info!$F$2:$F$11,Firm_Info!$D$2:$D$11,$F1788,Firm_Info!$C$2:$C$11,"Treated"),1,0))</f>
        <v>1</v>
      </c>
      <c r="H1788" s="14">
        <f t="shared" si="57"/>
        <v>1</v>
      </c>
      <c r="I1788" s="14">
        <f>IF($F1788="","",MOD(ROW()-2,624)-INDEX(Parallel_Trends!$F$5:$F$14,MATCH($A1788,Parallel_Trends!$A$5:$A$14,0)))</f>
        <v>209</v>
      </c>
    </row>
    <row r="1789" spans="1:9" x14ac:dyDescent="0.45">
      <c r="A1789" t="s">
        <v>16</v>
      </c>
      <c r="B1789" s="1">
        <f>Raw_Prices!O542</f>
        <v>45715</v>
      </c>
      <c r="C1789" s="12">
        <f>Raw_Prices!S542</f>
        <v>168.5</v>
      </c>
      <c r="D1789" s="13">
        <f t="shared" si="56"/>
        <v>-2.4489087014415545E-2</v>
      </c>
      <c r="E1789" s="14">
        <f>IF(_xlfn.XLOOKUP($A1789,Firm_Info!$A$2:$A$12,Firm_Info!$C$2:$C$12)="Treated",1,IF(_xlfn.XLOOKUP($A1789,Firm_Info!$A$2:$A$12,Firm_Info!$C$2:$C$12)="Control",0,""))</f>
        <v>1</v>
      </c>
      <c r="F1789" s="14">
        <f>IFERROR(_xlfn.XLOOKUP($A1789,Firm_Info!$A$2:$A$11,Firm_Info!$D$2:$D$11),"")</f>
        <v>2</v>
      </c>
      <c r="G1789" s="14">
        <f>IF($F1789="","",IF($B1789&gt;=SUMIFS(Firm_Info!$F$2:$F$11,Firm_Info!$D$2:$D$11,$F1789,Firm_Info!$C$2:$C$11,"Treated"),1,0))</f>
        <v>1</v>
      </c>
      <c r="H1789" s="14">
        <f t="shared" si="57"/>
        <v>1</v>
      </c>
      <c r="I1789" s="14">
        <f>IF($F1789="","",MOD(ROW()-2,624)-INDEX(Parallel_Trends!$F$5:$F$14,MATCH($A1789,Parallel_Trends!$A$5:$A$14,0)))</f>
        <v>210</v>
      </c>
    </row>
    <row r="1790" spans="1:9" x14ac:dyDescent="0.45">
      <c r="A1790" t="s">
        <v>16</v>
      </c>
      <c r="B1790" s="1">
        <f>Raw_Prices!O543</f>
        <v>45716</v>
      </c>
      <c r="C1790" s="12">
        <f>Raw_Prices!S543</f>
        <v>170.28</v>
      </c>
      <c r="D1790" s="13">
        <f t="shared" si="56"/>
        <v>1.056379821958453E-2</v>
      </c>
      <c r="E1790" s="14">
        <f>IF(_xlfn.XLOOKUP($A1790,Firm_Info!$A$2:$A$12,Firm_Info!$C$2:$C$12)="Treated",1,IF(_xlfn.XLOOKUP($A1790,Firm_Info!$A$2:$A$12,Firm_Info!$C$2:$C$12)="Control",0,""))</f>
        <v>1</v>
      </c>
      <c r="F1790" s="14">
        <f>IFERROR(_xlfn.XLOOKUP($A1790,Firm_Info!$A$2:$A$11,Firm_Info!$D$2:$D$11),"")</f>
        <v>2</v>
      </c>
      <c r="G1790" s="14">
        <f>IF($F1790="","",IF($B1790&gt;=SUMIFS(Firm_Info!$F$2:$F$11,Firm_Info!$D$2:$D$11,$F1790,Firm_Info!$C$2:$C$11,"Treated"),1,0))</f>
        <v>1</v>
      </c>
      <c r="H1790" s="14">
        <f t="shared" si="57"/>
        <v>1</v>
      </c>
      <c r="I1790" s="14">
        <f>IF($F1790="","",MOD(ROW()-2,624)-INDEX(Parallel_Trends!$F$5:$F$14,MATCH($A1790,Parallel_Trends!$A$5:$A$14,0)))</f>
        <v>211</v>
      </c>
    </row>
    <row r="1791" spans="1:9" x14ac:dyDescent="0.45">
      <c r="A1791" t="s">
        <v>16</v>
      </c>
      <c r="B1791" s="1">
        <f>Raw_Prices!O544</f>
        <v>45719</v>
      </c>
      <c r="C1791" s="12">
        <f>Raw_Prices!S544</f>
        <v>167.01</v>
      </c>
      <c r="D1791" s="13">
        <f t="shared" si="56"/>
        <v>-1.9203664552501776E-2</v>
      </c>
      <c r="E1791" s="14">
        <f>IF(_xlfn.XLOOKUP($A1791,Firm_Info!$A$2:$A$12,Firm_Info!$C$2:$C$12)="Treated",1,IF(_xlfn.XLOOKUP($A1791,Firm_Info!$A$2:$A$12,Firm_Info!$C$2:$C$12)="Control",0,""))</f>
        <v>1</v>
      </c>
      <c r="F1791" s="14">
        <f>IFERROR(_xlfn.XLOOKUP($A1791,Firm_Info!$A$2:$A$11,Firm_Info!$D$2:$D$11),"")</f>
        <v>2</v>
      </c>
      <c r="G1791" s="14">
        <f>IF($F1791="","",IF($B1791&gt;=SUMIFS(Firm_Info!$F$2:$F$11,Firm_Info!$D$2:$D$11,$F1791,Firm_Info!$C$2:$C$11,"Treated"),1,0))</f>
        <v>1</v>
      </c>
      <c r="H1791" s="14">
        <f t="shared" si="57"/>
        <v>1</v>
      </c>
      <c r="I1791" s="14">
        <f>IF($F1791="","",MOD(ROW()-2,624)-INDEX(Parallel_Trends!$F$5:$F$14,MATCH($A1791,Parallel_Trends!$A$5:$A$14,0)))</f>
        <v>212</v>
      </c>
    </row>
    <row r="1792" spans="1:9" x14ac:dyDescent="0.45">
      <c r="A1792" t="s">
        <v>16</v>
      </c>
      <c r="B1792" s="1">
        <f>Raw_Prices!O545</f>
        <v>45720</v>
      </c>
      <c r="C1792" s="12">
        <f>Raw_Prices!S545</f>
        <v>170.92</v>
      </c>
      <c r="D1792" s="13">
        <f t="shared" si="56"/>
        <v>2.3411771750194488E-2</v>
      </c>
      <c r="E1792" s="14">
        <f>IF(_xlfn.XLOOKUP($A1792,Firm_Info!$A$2:$A$12,Firm_Info!$C$2:$C$12)="Treated",1,IF(_xlfn.XLOOKUP($A1792,Firm_Info!$A$2:$A$12,Firm_Info!$C$2:$C$12)="Control",0,""))</f>
        <v>1</v>
      </c>
      <c r="F1792" s="14">
        <f>IFERROR(_xlfn.XLOOKUP($A1792,Firm_Info!$A$2:$A$11,Firm_Info!$D$2:$D$11),"")</f>
        <v>2</v>
      </c>
      <c r="G1792" s="14">
        <f>IF($F1792="","",IF($B1792&gt;=SUMIFS(Firm_Info!$F$2:$F$11,Firm_Info!$D$2:$D$11,$F1792,Firm_Info!$C$2:$C$11,"Treated"),1,0))</f>
        <v>1</v>
      </c>
      <c r="H1792" s="14">
        <f t="shared" si="57"/>
        <v>1</v>
      </c>
      <c r="I1792" s="14">
        <f>IF($F1792="","",MOD(ROW()-2,624)-INDEX(Parallel_Trends!$F$5:$F$14,MATCH($A1792,Parallel_Trends!$A$5:$A$14,0)))</f>
        <v>213</v>
      </c>
    </row>
    <row r="1793" spans="1:9" x14ac:dyDescent="0.45">
      <c r="A1793" t="s">
        <v>16</v>
      </c>
      <c r="B1793" s="1">
        <f>Raw_Prices!O546</f>
        <v>45721</v>
      </c>
      <c r="C1793" s="12">
        <f>Raw_Prices!S546</f>
        <v>173.02</v>
      </c>
      <c r="D1793" s="13">
        <f t="shared" si="56"/>
        <v>1.2286449801076627E-2</v>
      </c>
      <c r="E1793" s="14">
        <f>IF(_xlfn.XLOOKUP($A1793,Firm_Info!$A$2:$A$12,Firm_Info!$C$2:$C$12)="Treated",1,IF(_xlfn.XLOOKUP($A1793,Firm_Info!$A$2:$A$12,Firm_Info!$C$2:$C$12)="Control",0,""))</f>
        <v>1</v>
      </c>
      <c r="F1793" s="14">
        <f>IFERROR(_xlfn.XLOOKUP($A1793,Firm_Info!$A$2:$A$11,Firm_Info!$D$2:$D$11),"")</f>
        <v>2</v>
      </c>
      <c r="G1793" s="14">
        <f>IF($F1793="","",IF($B1793&gt;=SUMIFS(Firm_Info!$F$2:$F$11,Firm_Info!$D$2:$D$11,$F1793,Firm_Info!$C$2:$C$11,"Treated"),1,0))</f>
        <v>1</v>
      </c>
      <c r="H1793" s="14">
        <f t="shared" si="57"/>
        <v>1</v>
      </c>
      <c r="I1793" s="14">
        <f>IF($F1793="","",MOD(ROW()-2,624)-INDEX(Parallel_Trends!$F$5:$F$14,MATCH($A1793,Parallel_Trends!$A$5:$A$14,0)))</f>
        <v>214</v>
      </c>
    </row>
    <row r="1794" spans="1:9" x14ac:dyDescent="0.45">
      <c r="A1794" t="s">
        <v>16</v>
      </c>
      <c r="B1794" s="1">
        <f>Raw_Prices!O547</f>
        <v>45722</v>
      </c>
      <c r="C1794" s="12">
        <f>Raw_Prices!S547</f>
        <v>172.35</v>
      </c>
      <c r="D1794" s="13">
        <f t="shared" si="56"/>
        <v>-3.8723846954110686E-3</v>
      </c>
      <c r="E1794" s="14">
        <f>IF(_xlfn.XLOOKUP($A1794,Firm_Info!$A$2:$A$12,Firm_Info!$C$2:$C$12)="Treated",1,IF(_xlfn.XLOOKUP($A1794,Firm_Info!$A$2:$A$12,Firm_Info!$C$2:$C$12)="Control",0,""))</f>
        <v>1</v>
      </c>
      <c r="F1794" s="14">
        <f>IFERROR(_xlfn.XLOOKUP($A1794,Firm_Info!$A$2:$A$11,Firm_Info!$D$2:$D$11),"")</f>
        <v>2</v>
      </c>
      <c r="G1794" s="14">
        <f>IF($F1794="","",IF($B1794&gt;=SUMIFS(Firm_Info!$F$2:$F$11,Firm_Info!$D$2:$D$11,$F1794,Firm_Info!$C$2:$C$11,"Treated"),1,0))</f>
        <v>1</v>
      </c>
      <c r="H1794" s="14">
        <f t="shared" si="57"/>
        <v>1</v>
      </c>
      <c r="I1794" s="14">
        <f>IF($F1794="","",MOD(ROW()-2,624)-INDEX(Parallel_Trends!$F$5:$F$14,MATCH($A1794,Parallel_Trends!$A$5:$A$14,0)))</f>
        <v>215</v>
      </c>
    </row>
    <row r="1795" spans="1:9" x14ac:dyDescent="0.45">
      <c r="A1795" t="s">
        <v>16</v>
      </c>
      <c r="B1795" s="1">
        <f>Raw_Prices!O548</f>
        <v>45723</v>
      </c>
      <c r="C1795" s="12">
        <f>Raw_Prices!S548</f>
        <v>173.86</v>
      </c>
      <c r="D1795" s="13">
        <f t="shared" si="56"/>
        <v>8.7612416594140541E-3</v>
      </c>
      <c r="E1795" s="14">
        <f>IF(_xlfn.XLOOKUP($A1795,Firm_Info!$A$2:$A$12,Firm_Info!$C$2:$C$12)="Treated",1,IF(_xlfn.XLOOKUP($A1795,Firm_Info!$A$2:$A$12,Firm_Info!$C$2:$C$12)="Control",0,""))</f>
        <v>1</v>
      </c>
      <c r="F1795" s="14">
        <f>IFERROR(_xlfn.XLOOKUP($A1795,Firm_Info!$A$2:$A$11,Firm_Info!$D$2:$D$11),"")</f>
        <v>2</v>
      </c>
      <c r="G1795" s="14">
        <f>IF($F1795="","",IF($B1795&gt;=SUMIFS(Firm_Info!$F$2:$F$11,Firm_Info!$D$2:$D$11,$F1795,Firm_Info!$C$2:$C$11,"Treated"),1,0))</f>
        <v>1</v>
      </c>
      <c r="H1795" s="14">
        <f t="shared" si="57"/>
        <v>1</v>
      </c>
      <c r="I1795" s="14">
        <f>IF($F1795="","",MOD(ROW()-2,624)-INDEX(Parallel_Trends!$F$5:$F$14,MATCH($A1795,Parallel_Trends!$A$5:$A$14,0)))</f>
        <v>216</v>
      </c>
    </row>
    <row r="1796" spans="1:9" x14ac:dyDescent="0.45">
      <c r="A1796" t="s">
        <v>16</v>
      </c>
      <c r="B1796" s="1">
        <f>Raw_Prices!O549</f>
        <v>45726</v>
      </c>
      <c r="C1796" s="12">
        <f>Raw_Prices!S549</f>
        <v>165.87</v>
      </c>
      <c r="D1796" s="13">
        <f t="shared" si="56"/>
        <v>-4.5956516737605035E-2</v>
      </c>
      <c r="E1796" s="14">
        <f>IF(_xlfn.XLOOKUP($A1796,Firm_Info!$A$2:$A$12,Firm_Info!$C$2:$C$12)="Treated",1,IF(_xlfn.XLOOKUP($A1796,Firm_Info!$A$2:$A$12,Firm_Info!$C$2:$C$12)="Control",0,""))</f>
        <v>1</v>
      </c>
      <c r="F1796" s="14">
        <f>IFERROR(_xlfn.XLOOKUP($A1796,Firm_Info!$A$2:$A$11,Firm_Info!$D$2:$D$11),"")</f>
        <v>2</v>
      </c>
      <c r="G1796" s="14">
        <f>IF($F1796="","",IF($B1796&gt;=SUMIFS(Firm_Info!$F$2:$F$11,Firm_Info!$D$2:$D$11,$F1796,Firm_Info!$C$2:$C$11,"Treated"),1,0))</f>
        <v>1</v>
      </c>
      <c r="H1796" s="14">
        <f t="shared" si="57"/>
        <v>1</v>
      </c>
      <c r="I1796" s="14">
        <f>IF($F1796="","",MOD(ROW()-2,624)-INDEX(Parallel_Trends!$F$5:$F$14,MATCH($A1796,Parallel_Trends!$A$5:$A$14,0)))</f>
        <v>217</v>
      </c>
    </row>
    <row r="1797" spans="1:9" x14ac:dyDescent="0.45">
      <c r="A1797" t="s">
        <v>16</v>
      </c>
      <c r="B1797" s="1">
        <f>Raw_Prices!O550</f>
        <v>45727</v>
      </c>
      <c r="C1797" s="12">
        <f>Raw_Prices!S550</f>
        <v>164.04</v>
      </c>
      <c r="D1797" s="13">
        <f t="shared" si="56"/>
        <v>-1.1032736480376282E-2</v>
      </c>
      <c r="E1797" s="14">
        <f>IF(_xlfn.XLOOKUP($A1797,Firm_Info!$A$2:$A$12,Firm_Info!$C$2:$C$12)="Treated",1,IF(_xlfn.XLOOKUP($A1797,Firm_Info!$A$2:$A$12,Firm_Info!$C$2:$C$12)="Control",0,""))</f>
        <v>1</v>
      </c>
      <c r="F1797" s="14">
        <f>IFERROR(_xlfn.XLOOKUP($A1797,Firm_Info!$A$2:$A$11,Firm_Info!$D$2:$D$11),"")</f>
        <v>2</v>
      </c>
      <c r="G1797" s="14">
        <f>IF($F1797="","",IF($B1797&gt;=SUMIFS(Firm_Info!$F$2:$F$11,Firm_Info!$D$2:$D$11,$F1797,Firm_Info!$C$2:$C$11,"Treated"),1,0))</f>
        <v>1</v>
      </c>
      <c r="H1797" s="14">
        <f t="shared" si="57"/>
        <v>1</v>
      </c>
      <c r="I1797" s="14">
        <f>IF($F1797="","",MOD(ROW()-2,624)-INDEX(Parallel_Trends!$F$5:$F$14,MATCH($A1797,Parallel_Trends!$A$5:$A$14,0)))</f>
        <v>218</v>
      </c>
    </row>
    <row r="1798" spans="1:9" x14ac:dyDescent="0.45">
      <c r="A1798" t="s">
        <v>16</v>
      </c>
      <c r="B1798" s="1">
        <f>Raw_Prices!O551</f>
        <v>45728</v>
      </c>
      <c r="C1798" s="12">
        <f>Raw_Prices!S551</f>
        <v>167.11</v>
      </c>
      <c r="D1798" s="13">
        <f t="shared" si="56"/>
        <v>1.8714947573762686E-2</v>
      </c>
      <c r="E1798" s="14">
        <f>IF(_xlfn.XLOOKUP($A1798,Firm_Info!$A$2:$A$12,Firm_Info!$C$2:$C$12)="Treated",1,IF(_xlfn.XLOOKUP($A1798,Firm_Info!$A$2:$A$12,Firm_Info!$C$2:$C$12)="Control",0,""))</f>
        <v>1</v>
      </c>
      <c r="F1798" s="14">
        <f>IFERROR(_xlfn.XLOOKUP($A1798,Firm_Info!$A$2:$A$11,Firm_Info!$D$2:$D$11),"")</f>
        <v>2</v>
      </c>
      <c r="G1798" s="14">
        <f>IF($F1798="","",IF($B1798&gt;=SUMIFS(Firm_Info!$F$2:$F$11,Firm_Info!$D$2:$D$11,$F1798,Firm_Info!$C$2:$C$11,"Treated"),1,0))</f>
        <v>1</v>
      </c>
      <c r="H1798" s="14">
        <f t="shared" si="57"/>
        <v>1</v>
      </c>
      <c r="I1798" s="14">
        <f>IF($F1798="","",MOD(ROW()-2,624)-INDEX(Parallel_Trends!$F$5:$F$14,MATCH($A1798,Parallel_Trends!$A$5:$A$14,0)))</f>
        <v>219</v>
      </c>
    </row>
    <row r="1799" spans="1:9" x14ac:dyDescent="0.45">
      <c r="A1799" t="s">
        <v>16</v>
      </c>
      <c r="B1799" s="1">
        <f>Raw_Prices!O552</f>
        <v>45729</v>
      </c>
      <c r="C1799" s="12">
        <f>Raw_Prices!S552</f>
        <v>162.76</v>
      </c>
      <c r="D1799" s="13">
        <f t="shared" si="56"/>
        <v>-2.6030758183232749E-2</v>
      </c>
      <c r="E1799" s="14">
        <f>IF(_xlfn.XLOOKUP($A1799,Firm_Info!$A$2:$A$12,Firm_Info!$C$2:$C$12)="Treated",1,IF(_xlfn.XLOOKUP($A1799,Firm_Info!$A$2:$A$12,Firm_Info!$C$2:$C$12)="Control",0,""))</f>
        <v>1</v>
      </c>
      <c r="F1799" s="14">
        <f>IFERROR(_xlfn.XLOOKUP($A1799,Firm_Info!$A$2:$A$11,Firm_Info!$D$2:$D$11),"")</f>
        <v>2</v>
      </c>
      <c r="G1799" s="14">
        <f>IF($F1799="","",IF($B1799&gt;=SUMIFS(Firm_Info!$F$2:$F$11,Firm_Info!$D$2:$D$11,$F1799,Firm_Info!$C$2:$C$11,"Treated"),1,0))</f>
        <v>1</v>
      </c>
      <c r="H1799" s="14">
        <f t="shared" si="57"/>
        <v>1</v>
      </c>
      <c r="I1799" s="14">
        <f>IF($F1799="","",MOD(ROW()-2,624)-INDEX(Parallel_Trends!$F$5:$F$14,MATCH($A1799,Parallel_Trends!$A$5:$A$14,0)))</f>
        <v>220</v>
      </c>
    </row>
    <row r="1800" spans="1:9" x14ac:dyDescent="0.45">
      <c r="A1800" t="s">
        <v>16</v>
      </c>
      <c r="B1800" s="1">
        <f>Raw_Prices!O553</f>
        <v>45730</v>
      </c>
      <c r="C1800" s="12">
        <f>Raw_Prices!S553</f>
        <v>165.49</v>
      </c>
      <c r="D1800" s="13">
        <f t="shared" si="56"/>
        <v>1.6773162939297315E-2</v>
      </c>
      <c r="E1800" s="14">
        <f>IF(_xlfn.XLOOKUP($A1800,Firm_Info!$A$2:$A$12,Firm_Info!$C$2:$C$12)="Treated",1,IF(_xlfn.XLOOKUP($A1800,Firm_Info!$A$2:$A$12,Firm_Info!$C$2:$C$12)="Control",0,""))</f>
        <v>1</v>
      </c>
      <c r="F1800" s="14">
        <f>IFERROR(_xlfn.XLOOKUP($A1800,Firm_Info!$A$2:$A$11,Firm_Info!$D$2:$D$11),"")</f>
        <v>2</v>
      </c>
      <c r="G1800" s="14">
        <f>IF($F1800="","",IF($B1800&gt;=SUMIFS(Firm_Info!$F$2:$F$11,Firm_Info!$D$2:$D$11,$F1800,Firm_Info!$C$2:$C$11,"Treated"),1,0))</f>
        <v>1</v>
      </c>
      <c r="H1800" s="14">
        <f t="shared" si="57"/>
        <v>1</v>
      </c>
      <c r="I1800" s="14">
        <f>IF($F1800="","",MOD(ROW()-2,624)-INDEX(Parallel_Trends!$F$5:$F$14,MATCH($A1800,Parallel_Trends!$A$5:$A$14,0)))</f>
        <v>221</v>
      </c>
    </row>
    <row r="1801" spans="1:9" x14ac:dyDescent="0.45">
      <c r="A1801" t="s">
        <v>16</v>
      </c>
      <c r="B1801" s="1">
        <f>Raw_Prices!O554</f>
        <v>45733</v>
      </c>
      <c r="C1801" s="12">
        <f>Raw_Prices!S554</f>
        <v>164.29</v>
      </c>
      <c r="D1801" s="13">
        <f t="shared" si="56"/>
        <v>-7.2511934255847788E-3</v>
      </c>
      <c r="E1801" s="14">
        <f>IF(_xlfn.XLOOKUP($A1801,Firm_Info!$A$2:$A$12,Firm_Info!$C$2:$C$12)="Treated",1,IF(_xlfn.XLOOKUP($A1801,Firm_Info!$A$2:$A$12,Firm_Info!$C$2:$C$12)="Control",0,""))</f>
        <v>1</v>
      </c>
      <c r="F1801" s="14">
        <f>IFERROR(_xlfn.XLOOKUP($A1801,Firm_Info!$A$2:$A$11,Firm_Info!$D$2:$D$11),"")</f>
        <v>2</v>
      </c>
      <c r="G1801" s="14">
        <f>IF($F1801="","",IF($B1801&gt;=SUMIFS(Firm_Info!$F$2:$F$11,Firm_Info!$D$2:$D$11,$F1801,Firm_Info!$C$2:$C$11,"Treated"),1,0))</f>
        <v>1</v>
      </c>
      <c r="H1801" s="14">
        <f t="shared" si="57"/>
        <v>1</v>
      </c>
      <c r="I1801" s="14">
        <f>IF($F1801="","",MOD(ROW()-2,624)-INDEX(Parallel_Trends!$F$5:$F$14,MATCH($A1801,Parallel_Trends!$A$5:$A$14,0)))</f>
        <v>222</v>
      </c>
    </row>
    <row r="1802" spans="1:9" x14ac:dyDescent="0.45">
      <c r="A1802" t="s">
        <v>16</v>
      </c>
      <c r="B1802" s="1">
        <f>Raw_Prices!O555</f>
        <v>45734</v>
      </c>
      <c r="C1802" s="12">
        <f>Raw_Prices!S555</f>
        <v>160.66999999999999</v>
      </c>
      <c r="D1802" s="13">
        <f t="shared" si="56"/>
        <v>-2.2034207803274697E-2</v>
      </c>
      <c r="E1802" s="14">
        <f>IF(_xlfn.XLOOKUP($A1802,Firm_Info!$A$2:$A$12,Firm_Info!$C$2:$C$12)="Treated",1,IF(_xlfn.XLOOKUP($A1802,Firm_Info!$A$2:$A$12,Firm_Info!$C$2:$C$12)="Control",0,""))</f>
        <v>1</v>
      </c>
      <c r="F1802" s="14">
        <f>IFERROR(_xlfn.XLOOKUP($A1802,Firm_Info!$A$2:$A$11,Firm_Info!$D$2:$D$11),"")</f>
        <v>2</v>
      </c>
      <c r="G1802" s="14">
        <f>IF($F1802="","",IF($B1802&gt;=SUMIFS(Firm_Info!$F$2:$F$11,Firm_Info!$D$2:$D$11,$F1802,Firm_Info!$C$2:$C$11,"Treated"),1,0))</f>
        <v>1</v>
      </c>
      <c r="H1802" s="14">
        <f t="shared" si="57"/>
        <v>1</v>
      </c>
      <c r="I1802" s="14">
        <f>IF($F1802="","",MOD(ROW()-2,624)-INDEX(Parallel_Trends!$F$5:$F$14,MATCH($A1802,Parallel_Trends!$A$5:$A$14,0)))</f>
        <v>223</v>
      </c>
    </row>
    <row r="1803" spans="1:9" x14ac:dyDescent="0.45">
      <c r="A1803" t="s">
        <v>16</v>
      </c>
      <c r="B1803" s="1">
        <f>Raw_Prices!O556</f>
        <v>45735</v>
      </c>
      <c r="C1803" s="12">
        <f>Raw_Prices!S556</f>
        <v>163.89</v>
      </c>
      <c r="D1803" s="13">
        <f t="shared" si="56"/>
        <v>2.0041077985933908E-2</v>
      </c>
      <c r="E1803" s="14">
        <f>IF(_xlfn.XLOOKUP($A1803,Firm_Info!$A$2:$A$12,Firm_Info!$C$2:$C$12)="Treated",1,IF(_xlfn.XLOOKUP($A1803,Firm_Info!$A$2:$A$12,Firm_Info!$C$2:$C$12)="Control",0,""))</f>
        <v>1</v>
      </c>
      <c r="F1803" s="14">
        <f>IFERROR(_xlfn.XLOOKUP($A1803,Firm_Info!$A$2:$A$11,Firm_Info!$D$2:$D$11),"")</f>
        <v>2</v>
      </c>
      <c r="G1803" s="14">
        <f>IF($F1803="","",IF($B1803&gt;=SUMIFS(Firm_Info!$F$2:$F$11,Firm_Info!$D$2:$D$11,$F1803,Firm_Info!$C$2:$C$11,"Treated"),1,0))</f>
        <v>1</v>
      </c>
      <c r="H1803" s="14">
        <f t="shared" si="57"/>
        <v>1</v>
      </c>
      <c r="I1803" s="14">
        <f>IF($F1803="","",MOD(ROW()-2,624)-INDEX(Parallel_Trends!$F$5:$F$14,MATCH($A1803,Parallel_Trends!$A$5:$A$14,0)))</f>
        <v>224</v>
      </c>
    </row>
    <row r="1804" spans="1:9" x14ac:dyDescent="0.45">
      <c r="A1804" t="s">
        <v>16</v>
      </c>
      <c r="B1804" s="1">
        <f>Raw_Prices!O557</f>
        <v>45736</v>
      </c>
      <c r="C1804" s="12">
        <f>Raw_Prices!S557</f>
        <v>162.80000000000001</v>
      </c>
      <c r="D1804" s="13">
        <f t="shared" si="56"/>
        <v>-6.6508023674414218E-3</v>
      </c>
      <c r="E1804" s="14">
        <f>IF(_xlfn.XLOOKUP($A1804,Firm_Info!$A$2:$A$12,Firm_Info!$C$2:$C$12)="Treated",1,IF(_xlfn.XLOOKUP($A1804,Firm_Info!$A$2:$A$12,Firm_Info!$C$2:$C$12)="Control",0,""))</f>
        <v>1</v>
      </c>
      <c r="F1804" s="14">
        <f>IFERROR(_xlfn.XLOOKUP($A1804,Firm_Info!$A$2:$A$11,Firm_Info!$D$2:$D$11),"")</f>
        <v>2</v>
      </c>
      <c r="G1804" s="14">
        <f>IF($F1804="","",IF($B1804&gt;=SUMIFS(Firm_Info!$F$2:$F$11,Firm_Info!$D$2:$D$11,$F1804,Firm_Info!$C$2:$C$11,"Treated"),1,0))</f>
        <v>1</v>
      </c>
      <c r="H1804" s="14">
        <f t="shared" si="57"/>
        <v>1</v>
      </c>
      <c r="I1804" s="14">
        <f>IF($F1804="","",MOD(ROW()-2,624)-INDEX(Parallel_Trends!$F$5:$F$14,MATCH($A1804,Parallel_Trends!$A$5:$A$14,0)))</f>
        <v>225</v>
      </c>
    </row>
    <row r="1805" spans="1:9" x14ac:dyDescent="0.45">
      <c r="A1805" t="s">
        <v>16</v>
      </c>
      <c r="B1805" s="1">
        <f>Raw_Prices!O558</f>
        <v>45737</v>
      </c>
      <c r="C1805" s="12">
        <f>Raw_Prices!S558</f>
        <v>163.99</v>
      </c>
      <c r="D1805" s="13">
        <f t="shared" si="56"/>
        <v>7.3095823095823409E-3</v>
      </c>
      <c r="E1805" s="14">
        <f>IF(_xlfn.XLOOKUP($A1805,Firm_Info!$A$2:$A$12,Firm_Info!$C$2:$C$12)="Treated",1,IF(_xlfn.XLOOKUP($A1805,Firm_Info!$A$2:$A$12,Firm_Info!$C$2:$C$12)="Control",0,""))</f>
        <v>1</v>
      </c>
      <c r="F1805" s="14">
        <f>IFERROR(_xlfn.XLOOKUP($A1805,Firm_Info!$A$2:$A$11,Firm_Info!$D$2:$D$11),"")</f>
        <v>2</v>
      </c>
      <c r="G1805" s="14">
        <f>IF($F1805="","",IF($B1805&gt;=SUMIFS(Firm_Info!$F$2:$F$11,Firm_Info!$D$2:$D$11,$F1805,Firm_Info!$C$2:$C$11,"Treated"),1,0))</f>
        <v>1</v>
      </c>
      <c r="H1805" s="14">
        <f t="shared" si="57"/>
        <v>1</v>
      </c>
      <c r="I1805" s="14">
        <f>IF($F1805="","",MOD(ROW()-2,624)-INDEX(Parallel_Trends!$F$5:$F$14,MATCH($A1805,Parallel_Trends!$A$5:$A$14,0)))</f>
        <v>226</v>
      </c>
    </row>
    <row r="1806" spans="1:9" x14ac:dyDescent="0.45">
      <c r="A1806" t="s">
        <v>16</v>
      </c>
      <c r="B1806" s="1">
        <f>Raw_Prices!O559</f>
        <v>45740</v>
      </c>
      <c r="C1806" s="12">
        <f>Raw_Prices!S559</f>
        <v>167.68</v>
      </c>
      <c r="D1806" s="13">
        <f t="shared" si="56"/>
        <v>2.2501372034880118E-2</v>
      </c>
      <c r="E1806" s="14">
        <f>IF(_xlfn.XLOOKUP($A1806,Firm_Info!$A$2:$A$12,Firm_Info!$C$2:$C$12)="Treated",1,IF(_xlfn.XLOOKUP($A1806,Firm_Info!$A$2:$A$12,Firm_Info!$C$2:$C$12)="Control",0,""))</f>
        <v>1</v>
      </c>
      <c r="F1806" s="14">
        <f>IFERROR(_xlfn.XLOOKUP($A1806,Firm_Info!$A$2:$A$11,Firm_Info!$D$2:$D$11),"")</f>
        <v>2</v>
      </c>
      <c r="G1806" s="14">
        <f>IF($F1806="","",IF($B1806&gt;=SUMIFS(Firm_Info!$F$2:$F$11,Firm_Info!$D$2:$D$11,$F1806,Firm_Info!$C$2:$C$11,"Treated"),1,0))</f>
        <v>1</v>
      </c>
      <c r="H1806" s="14">
        <f t="shared" si="57"/>
        <v>1</v>
      </c>
      <c r="I1806" s="14">
        <f>IF($F1806="","",MOD(ROW()-2,624)-INDEX(Parallel_Trends!$F$5:$F$14,MATCH($A1806,Parallel_Trends!$A$5:$A$14,0)))</f>
        <v>227</v>
      </c>
    </row>
    <row r="1807" spans="1:9" x14ac:dyDescent="0.45">
      <c r="A1807" t="s">
        <v>16</v>
      </c>
      <c r="B1807" s="1">
        <f>Raw_Prices!O560</f>
        <v>45741</v>
      </c>
      <c r="C1807" s="12">
        <f>Raw_Prices!S560</f>
        <v>170.56</v>
      </c>
      <c r="D1807" s="13">
        <f t="shared" si="56"/>
        <v>1.7175572519083859E-2</v>
      </c>
      <c r="E1807" s="14">
        <f>IF(_xlfn.XLOOKUP($A1807,Firm_Info!$A$2:$A$12,Firm_Info!$C$2:$C$12)="Treated",1,IF(_xlfn.XLOOKUP($A1807,Firm_Info!$A$2:$A$12,Firm_Info!$C$2:$C$12)="Control",0,""))</f>
        <v>1</v>
      </c>
      <c r="F1807" s="14">
        <f>IFERROR(_xlfn.XLOOKUP($A1807,Firm_Info!$A$2:$A$11,Firm_Info!$D$2:$D$11),"")</f>
        <v>2</v>
      </c>
      <c r="G1807" s="14">
        <f>IF($F1807="","",IF($B1807&gt;=SUMIFS(Firm_Info!$F$2:$F$11,Firm_Info!$D$2:$D$11,$F1807,Firm_Info!$C$2:$C$11,"Treated"),1,0))</f>
        <v>1</v>
      </c>
      <c r="H1807" s="14">
        <f t="shared" si="57"/>
        <v>1</v>
      </c>
      <c r="I1807" s="14">
        <f>IF($F1807="","",MOD(ROW()-2,624)-INDEX(Parallel_Trends!$F$5:$F$14,MATCH($A1807,Parallel_Trends!$A$5:$A$14,0)))</f>
        <v>228</v>
      </c>
    </row>
    <row r="1808" spans="1:9" x14ac:dyDescent="0.45">
      <c r="A1808" t="s">
        <v>16</v>
      </c>
      <c r="B1808" s="1">
        <f>Raw_Prices!O561</f>
        <v>45742</v>
      </c>
      <c r="C1808" s="12">
        <f>Raw_Prices!S561</f>
        <v>165.06</v>
      </c>
      <c r="D1808" s="13">
        <f t="shared" si="56"/>
        <v>-3.2246716697936217E-2</v>
      </c>
      <c r="E1808" s="14">
        <f>IF(_xlfn.XLOOKUP($A1808,Firm_Info!$A$2:$A$12,Firm_Info!$C$2:$C$12)="Treated",1,IF(_xlfn.XLOOKUP($A1808,Firm_Info!$A$2:$A$12,Firm_Info!$C$2:$C$12)="Control",0,""))</f>
        <v>1</v>
      </c>
      <c r="F1808" s="14">
        <f>IFERROR(_xlfn.XLOOKUP($A1808,Firm_Info!$A$2:$A$11,Firm_Info!$D$2:$D$11),"")</f>
        <v>2</v>
      </c>
      <c r="G1808" s="14">
        <f>IF($F1808="","",IF($B1808&gt;=SUMIFS(Firm_Info!$F$2:$F$11,Firm_Info!$D$2:$D$11,$F1808,Firm_Info!$C$2:$C$11,"Treated"),1,0))</f>
        <v>1</v>
      </c>
      <c r="H1808" s="14">
        <f t="shared" si="57"/>
        <v>1</v>
      </c>
      <c r="I1808" s="14">
        <f>IF($F1808="","",MOD(ROW()-2,624)-INDEX(Parallel_Trends!$F$5:$F$14,MATCH($A1808,Parallel_Trends!$A$5:$A$14,0)))</f>
        <v>229</v>
      </c>
    </row>
    <row r="1809" spans="1:9" x14ac:dyDescent="0.45">
      <c r="A1809" t="s">
        <v>16</v>
      </c>
      <c r="B1809" s="1">
        <f>Raw_Prices!O562</f>
        <v>45743</v>
      </c>
      <c r="C1809" s="12">
        <f>Raw_Prices!S562</f>
        <v>162.24</v>
      </c>
      <c r="D1809" s="13">
        <f t="shared" si="56"/>
        <v>-1.7084696474009453E-2</v>
      </c>
      <c r="E1809" s="14">
        <f>IF(_xlfn.XLOOKUP($A1809,Firm_Info!$A$2:$A$12,Firm_Info!$C$2:$C$12)="Treated",1,IF(_xlfn.XLOOKUP($A1809,Firm_Info!$A$2:$A$12,Firm_Info!$C$2:$C$12)="Control",0,""))</f>
        <v>1</v>
      </c>
      <c r="F1809" s="14">
        <f>IFERROR(_xlfn.XLOOKUP($A1809,Firm_Info!$A$2:$A$11,Firm_Info!$D$2:$D$11),"")</f>
        <v>2</v>
      </c>
      <c r="G1809" s="14">
        <f>IF($F1809="","",IF($B1809&gt;=SUMIFS(Firm_Info!$F$2:$F$11,Firm_Info!$D$2:$D$11,$F1809,Firm_Info!$C$2:$C$11,"Treated"),1,0))</f>
        <v>1</v>
      </c>
      <c r="H1809" s="14">
        <f t="shared" si="57"/>
        <v>1</v>
      </c>
      <c r="I1809" s="14">
        <f>IF($F1809="","",MOD(ROW()-2,624)-INDEX(Parallel_Trends!$F$5:$F$14,MATCH($A1809,Parallel_Trends!$A$5:$A$14,0)))</f>
        <v>230</v>
      </c>
    </row>
    <row r="1810" spans="1:9" x14ac:dyDescent="0.45">
      <c r="A1810" t="s">
        <v>16</v>
      </c>
      <c r="B1810" s="1">
        <f>Raw_Prices!O563</f>
        <v>45744</v>
      </c>
      <c r="C1810" s="12">
        <f>Raw_Prices!S563</f>
        <v>154.33000000000001</v>
      </c>
      <c r="D1810" s="13">
        <f t="shared" si="56"/>
        <v>-4.8754930966469434E-2</v>
      </c>
      <c r="E1810" s="14">
        <f>IF(_xlfn.XLOOKUP($A1810,Firm_Info!$A$2:$A$12,Firm_Info!$C$2:$C$12)="Treated",1,IF(_xlfn.XLOOKUP($A1810,Firm_Info!$A$2:$A$12,Firm_Info!$C$2:$C$12)="Control",0,""))</f>
        <v>1</v>
      </c>
      <c r="F1810" s="14">
        <f>IFERROR(_xlfn.XLOOKUP($A1810,Firm_Info!$A$2:$A$11,Firm_Info!$D$2:$D$11),"")</f>
        <v>2</v>
      </c>
      <c r="G1810" s="14">
        <f>IF($F1810="","",IF($B1810&gt;=SUMIFS(Firm_Info!$F$2:$F$11,Firm_Info!$D$2:$D$11,$F1810,Firm_Info!$C$2:$C$11,"Treated"),1,0))</f>
        <v>1</v>
      </c>
      <c r="H1810" s="14">
        <f t="shared" si="57"/>
        <v>1</v>
      </c>
      <c r="I1810" s="14">
        <f>IF($F1810="","",MOD(ROW()-2,624)-INDEX(Parallel_Trends!$F$5:$F$14,MATCH($A1810,Parallel_Trends!$A$5:$A$14,0)))</f>
        <v>231</v>
      </c>
    </row>
    <row r="1811" spans="1:9" x14ac:dyDescent="0.45">
      <c r="A1811" t="s">
        <v>16</v>
      </c>
      <c r="B1811" s="1">
        <f>Raw_Prices!O564</f>
        <v>45747</v>
      </c>
      <c r="C1811" s="12">
        <f>Raw_Prices!S564</f>
        <v>154.63999999999999</v>
      </c>
      <c r="D1811" s="13">
        <f t="shared" si="56"/>
        <v>2.0086826929306412E-3</v>
      </c>
      <c r="E1811" s="14">
        <f>IF(_xlfn.XLOOKUP($A1811,Firm_Info!$A$2:$A$12,Firm_Info!$C$2:$C$12)="Treated",1,IF(_xlfn.XLOOKUP($A1811,Firm_Info!$A$2:$A$12,Firm_Info!$C$2:$C$12)="Control",0,""))</f>
        <v>1</v>
      </c>
      <c r="F1811" s="14">
        <f>IFERROR(_xlfn.XLOOKUP($A1811,Firm_Info!$A$2:$A$11,Firm_Info!$D$2:$D$11),"")</f>
        <v>2</v>
      </c>
      <c r="G1811" s="14">
        <f>IF($F1811="","",IF($B1811&gt;=SUMIFS(Firm_Info!$F$2:$F$11,Firm_Info!$D$2:$D$11,$F1811,Firm_Info!$C$2:$C$11,"Treated"),1,0))</f>
        <v>1</v>
      </c>
      <c r="H1811" s="14">
        <f t="shared" si="57"/>
        <v>1</v>
      </c>
      <c r="I1811" s="14">
        <f>IF($F1811="","",MOD(ROW()-2,624)-INDEX(Parallel_Trends!$F$5:$F$14,MATCH($A1811,Parallel_Trends!$A$5:$A$14,0)))</f>
        <v>232</v>
      </c>
    </row>
    <row r="1812" spans="1:9" x14ac:dyDescent="0.45">
      <c r="A1812" t="s">
        <v>16</v>
      </c>
      <c r="B1812" s="1">
        <f>Raw_Prices!O565</f>
        <v>45748</v>
      </c>
      <c r="C1812" s="12">
        <f>Raw_Prices!S565</f>
        <v>157.07</v>
      </c>
      <c r="D1812" s="13">
        <f t="shared" si="56"/>
        <v>1.5713916192447108E-2</v>
      </c>
      <c r="E1812" s="14">
        <f>IF(_xlfn.XLOOKUP($A1812,Firm_Info!$A$2:$A$12,Firm_Info!$C$2:$C$12)="Treated",1,IF(_xlfn.XLOOKUP($A1812,Firm_Info!$A$2:$A$12,Firm_Info!$C$2:$C$12)="Control",0,""))</f>
        <v>1</v>
      </c>
      <c r="F1812" s="14">
        <f>IFERROR(_xlfn.XLOOKUP($A1812,Firm_Info!$A$2:$A$11,Firm_Info!$D$2:$D$11),"")</f>
        <v>2</v>
      </c>
      <c r="G1812" s="14">
        <f>IF($F1812="","",IF($B1812&gt;=SUMIFS(Firm_Info!$F$2:$F$11,Firm_Info!$D$2:$D$11,$F1812,Firm_Info!$C$2:$C$11,"Treated"),1,0))</f>
        <v>1</v>
      </c>
      <c r="H1812" s="14">
        <f t="shared" si="57"/>
        <v>1</v>
      </c>
      <c r="I1812" s="14">
        <f>IF($F1812="","",MOD(ROW()-2,624)-INDEX(Parallel_Trends!$F$5:$F$14,MATCH($A1812,Parallel_Trends!$A$5:$A$14,0)))</f>
        <v>233</v>
      </c>
    </row>
    <row r="1813" spans="1:9" x14ac:dyDescent="0.45">
      <c r="A1813" t="s">
        <v>16</v>
      </c>
      <c r="B1813" s="1">
        <f>Raw_Prices!O566</f>
        <v>45749</v>
      </c>
      <c r="C1813" s="12">
        <f>Raw_Prices!S566</f>
        <v>157.04</v>
      </c>
      <c r="D1813" s="13">
        <f t="shared" si="56"/>
        <v>-1.9099764436236732E-4</v>
      </c>
      <c r="E1813" s="14">
        <f>IF(_xlfn.XLOOKUP($A1813,Firm_Info!$A$2:$A$12,Firm_Info!$C$2:$C$12)="Treated",1,IF(_xlfn.XLOOKUP($A1813,Firm_Info!$A$2:$A$12,Firm_Info!$C$2:$C$12)="Control",0,""))</f>
        <v>1</v>
      </c>
      <c r="F1813" s="14">
        <f>IFERROR(_xlfn.XLOOKUP($A1813,Firm_Info!$A$2:$A$11,Firm_Info!$D$2:$D$11),"")</f>
        <v>2</v>
      </c>
      <c r="G1813" s="14">
        <f>IF($F1813="","",IF($B1813&gt;=SUMIFS(Firm_Info!$F$2:$F$11,Firm_Info!$D$2:$D$11,$F1813,Firm_Info!$C$2:$C$11,"Treated"),1,0))</f>
        <v>1</v>
      </c>
      <c r="H1813" s="14">
        <f t="shared" si="57"/>
        <v>1</v>
      </c>
      <c r="I1813" s="14">
        <f>IF($F1813="","",MOD(ROW()-2,624)-INDEX(Parallel_Trends!$F$5:$F$14,MATCH($A1813,Parallel_Trends!$A$5:$A$14,0)))</f>
        <v>234</v>
      </c>
    </row>
    <row r="1814" spans="1:9" x14ac:dyDescent="0.45">
      <c r="A1814" t="s">
        <v>16</v>
      </c>
      <c r="B1814" s="1">
        <f>Raw_Prices!O567</f>
        <v>45750</v>
      </c>
      <c r="C1814" s="12">
        <f>Raw_Prices!S567</f>
        <v>150.72</v>
      </c>
      <c r="D1814" s="13">
        <f t="shared" si="56"/>
        <v>-4.0244523688232281E-2</v>
      </c>
      <c r="E1814" s="14">
        <f>IF(_xlfn.XLOOKUP($A1814,Firm_Info!$A$2:$A$12,Firm_Info!$C$2:$C$12)="Treated",1,IF(_xlfn.XLOOKUP($A1814,Firm_Info!$A$2:$A$12,Firm_Info!$C$2:$C$12)="Control",0,""))</f>
        <v>1</v>
      </c>
      <c r="F1814" s="14">
        <f>IFERROR(_xlfn.XLOOKUP($A1814,Firm_Info!$A$2:$A$11,Firm_Info!$D$2:$D$11),"")</f>
        <v>2</v>
      </c>
      <c r="G1814" s="14">
        <f>IF($F1814="","",IF($B1814&gt;=SUMIFS(Firm_Info!$F$2:$F$11,Firm_Info!$D$2:$D$11,$F1814,Firm_Info!$C$2:$C$11,"Treated"),1,0))</f>
        <v>1</v>
      </c>
      <c r="H1814" s="14">
        <f t="shared" si="57"/>
        <v>1</v>
      </c>
      <c r="I1814" s="14">
        <f>IF($F1814="","",MOD(ROW()-2,624)-INDEX(Parallel_Trends!$F$5:$F$14,MATCH($A1814,Parallel_Trends!$A$5:$A$14,0)))</f>
        <v>235</v>
      </c>
    </row>
    <row r="1815" spans="1:9" x14ac:dyDescent="0.45">
      <c r="A1815" t="s">
        <v>16</v>
      </c>
      <c r="B1815" s="1">
        <f>Raw_Prices!O568</f>
        <v>45751</v>
      </c>
      <c r="C1815" s="12">
        <f>Raw_Prices!S568</f>
        <v>145.6</v>
      </c>
      <c r="D1815" s="13">
        <f t="shared" si="56"/>
        <v>-3.3970276008492561E-2</v>
      </c>
      <c r="E1815" s="14">
        <f>IF(_xlfn.XLOOKUP($A1815,Firm_Info!$A$2:$A$12,Firm_Info!$C$2:$C$12)="Treated",1,IF(_xlfn.XLOOKUP($A1815,Firm_Info!$A$2:$A$12,Firm_Info!$C$2:$C$12)="Control",0,""))</f>
        <v>1</v>
      </c>
      <c r="F1815" s="14">
        <f>IFERROR(_xlfn.XLOOKUP($A1815,Firm_Info!$A$2:$A$11,Firm_Info!$D$2:$D$11),"")</f>
        <v>2</v>
      </c>
      <c r="G1815" s="14">
        <f>IF($F1815="","",IF($B1815&gt;=SUMIFS(Firm_Info!$F$2:$F$11,Firm_Info!$D$2:$D$11,$F1815,Firm_Info!$C$2:$C$11,"Treated"),1,0))</f>
        <v>1</v>
      </c>
      <c r="H1815" s="14">
        <f t="shared" si="57"/>
        <v>1</v>
      </c>
      <c r="I1815" s="14">
        <f>IF($F1815="","",MOD(ROW()-2,624)-INDEX(Parallel_Trends!$F$5:$F$14,MATCH($A1815,Parallel_Trends!$A$5:$A$14,0)))</f>
        <v>236</v>
      </c>
    </row>
    <row r="1816" spans="1:9" x14ac:dyDescent="0.45">
      <c r="A1816" t="s">
        <v>16</v>
      </c>
      <c r="B1816" s="1">
        <f>Raw_Prices!O569</f>
        <v>45754</v>
      </c>
      <c r="C1816" s="12">
        <f>Raw_Prices!S569</f>
        <v>146.75</v>
      </c>
      <c r="D1816" s="13">
        <f t="shared" si="56"/>
        <v>7.8983516483517313E-3</v>
      </c>
      <c r="E1816" s="14">
        <f>IF(_xlfn.XLOOKUP($A1816,Firm_Info!$A$2:$A$12,Firm_Info!$C$2:$C$12)="Treated",1,IF(_xlfn.XLOOKUP($A1816,Firm_Info!$A$2:$A$12,Firm_Info!$C$2:$C$12)="Control",0,""))</f>
        <v>1</v>
      </c>
      <c r="F1816" s="14">
        <f>IFERROR(_xlfn.XLOOKUP($A1816,Firm_Info!$A$2:$A$11,Firm_Info!$D$2:$D$11),"")</f>
        <v>2</v>
      </c>
      <c r="G1816" s="14">
        <f>IF($F1816="","",IF($B1816&gt;=SUMIFS(Firm_Info!$F$2:$F$11,Firm_Info!$D$2:$D$11,$F1816,Firm_Info!$C$2:$C$11,"Treated"),1,0))</f>
        <v>1</v>
      </c>
      <c r="H1816" s="14">
        <f t="shared" si="57"/>
        <v>1</v>
      </c>
      <c r="I1816" s="14">
        <f>IF($F1816="","",MOD(ROW()-2,624)-INDEX(Parallel_Trends!$F$5:$F$14,MATCH($A1816,Parallel_Trends!$A$5:$A$14,0)))</f>
        <v>237</v>
      </c>
    </row>
    <row r="1817" spans="1:9" x14ac:dyDescent="0.45">
      <c r="A1817" t="s">
        <v>16</v>
      </c>
      <c r="B1817" s="1">
        <f>Raw_Prices!O570</f>
        <v>45755</v>
      </c>
      <c r="C1817" s="12">
        <f>Raw_Prices!S570</f>
        <v>144.69999999999999</v>
      </c>
      <c r="D1817" s="13">
        <f t="shared" si="56"/>
        <v>-1.3969335604770095E-2</v>
      </c>
      <c r="E1817" s="14">
        <f>IF(_xlfn.XLOOKUP($A1817,Firm_Info!$A$2:$A$12,Firm_Info!$C$2:$C$12)="Treated",1,IF(_xlfn.XLOOKUP($A1817,Firm_Info!$A$2:$A$12,Firm_Info!$C$2:$C$12)="Control",0,""))</f>
        <v>1</v>
      </c>
      <c r="F1817" s="14">
        <f>IFERROR(_xlfn.XLOOKUP($A1817,Firm_Info!$A$2:$A$11,Firm_Info!$D$2:$D$11),"")</f>
        <v>2</v>
      </c>
      <c r="G1817" s="14">
        <f>IF($F1817="","",IF($B1817&gt;=SUMIFS(Firm_Info!$F$2:$F$11,Firm_Info!$D$2:$D$11,$F1817,Firm_Info!$C$2:$C$11,"Treated"),1,0))</f>
        <v>1</v>
      </c>
      <c r="H1817" s="14">
        <f t="shared" si="57"/>
        <v>1</v>
      </c>
      <c r="I1817" s="14">
        <f>IF($F1817="","",MOD(ROW()-2,624)-INDEX(Parallel_Trends!$F$5:$F$14,MATCH($A1817,Parallel_Trends!$A$5:$A$14,0)))</f>
        <v>238</v>
      </c>
    </row>
    <row r="1818" spans="1:9" x14ac:dyDescent="0.45">
      <c r="A1818" t="s">
        <v>16</v>
      </c>
      <c r="B1818" s="1">
        <f>Raw_Prices!O571</f>
        <v>45756</v>
      </c>
      <c r="C1818" s="12">
        <f>Raw_Prices!S571</f>
        <v>158.71</v>
      </c>
      <c r="D1818" s="13">
        <f t="shared" si="56"/>
        <v>9.6821008984105283E-2</v>
      </c>
      <c r="E1818" s="14">
        <f>IF(_xlfn.XLOOKUP($A1818,Firm_Info!$A$2:$A$12,Firm_Info!$C$2:$C$12)="Treated",1,IF(_xlfn.XLOOKUP($A1818,Firm_Info!$A$2:$A$12,Firm_Info!$C$2:$C$12)="Control",0,""))</f>
        <v>1</v>
      </c>
      <c r="F1818" s="14">
        <f>IFERROR(_xlfn.XLOOKUP($A1818,Firm_Info!$A$2:$A$11,Firm_Info!$D$2:$D$11),"")</f>
        <v>2</v>
      </c>
      <c r="G1818" s="14">
        <f>IF($F1818="","",IF($B1818&gt;=SUMIFS(Firm_Info!$F$2:$F$11,Firm_Info!$D$2:$D$11,$F1818,Firm_Info!$C$2:$C$11,"Treated"),1,0))</f>
        <v>1</v>
      </c>
      <c r="H1818" s="14">
        <f t="shared" si="57"/>
        <v>1</v>
      </c>
      <c r="I1818" s="14">
        <f>IF($F1818="","",MOD(ROW()-2,624)-INDEX(Parallel_Trends!$F$5:$F$14,MATCH($A1818,Parallel_Trends!$A$5:$A$14,0)))</f>
        <v>239</v>
      </c>
    </row>
    <row r="1819" spans="1:9" x14ac:dyDescent="0.45">
      <c r="A1819" t="s">
        <v>16</v>
      </c>
      <c r="B1819" s="1">
        <f>Raw_Prices!O572</f>
        <v>45757</v>
      </c>
      <c r="C1819" s="12">
        <f>Raw_Prices!S572</f>
        <v>152.82</v>
      </c>
      <c r="D1819" s="13">
        <f t="shared" si="56"/>
        <v>-3.7111713187574891E-2</v>
      </c>
      <c r="E1819" s="14">
        <f>IF(_xlfn.XLOOKUP($A1819,Firm_Info!$A$2:$A$12,Firm_Info!$C$2:$C$12)="Treated",1,IF(_xlfn.XLOOKUP($A1819,Firm_Info!$A$2:$A$12,Firm_Info!$C$2:$C$12)="Control",0,""))</f>
        <v>1</v>
      </c>
      <c r="F1819" s="14">
        <f>IFERROR(_xlfn.XLOOKUP($A1819,Firm_Info!$A$2:$A$11,Firm_Info!$D$2:$D$11),"")</f>
        <v>2</v>
      </c>
      <c r="G1819" s="14">
        <f>IF($F1819="","",IF($B1819&gt;=SUMIFS(Firm_Info!$F$2:$F$11,Firm_Info!$D$2:$D$11,$F1819,Firm_Info!$C$2:$C$11,"Treated"),1,0))</f>
        <v>1</v>
      </c>
      <c r="H1819" s="14">
        <f t="shared" si="57"/>
        <v>1</v>
      </c>
      <c r="I1819" s="14">
        <f>IF($F1819="","",MOD(ROW()-2,624)-INDEX(Parallel_Trends!$F$5:$F$14,MATCH($A1819,Parallel_Trends!$A$5:$A$14,0)))</f>
        <v>240</v>
      </c>
    </row>
    <row r="1820" spans="1:9" x14ac:dyDescent="0.45">
      <c r="A1820" t="s">
        <v>16</v>
      </c>
      <c r="B1820" s="1">
        <f>Raw_Prices!O573</f>
        <v>45758</v>
      </c>
      <c r="C1820" s="12">
        <f>Raw_Prices!S573</f>
        <v>157.13999999999999</v>
      </c>
      <c r="D1820" s="13">
        <f t="shared" si="56"/>
        <v>2.8268551236749095E-2</v>
      </c>
      <c r="E1820" s="14">
        <f>IF(_xlfn.XLOOKUP($A1820,Firm_Info!$A$2:$A$12,Firm_Info!$C$2:$C$12)="Treated",1,IF(_xlfn.XLOOKUP($A1820,Firm_Info!$A$2:$A$12,Firm_Info!$C$2:$C$12)="Control",0,""))</f>
        <v>1</v>
      </c>
      <c r="F1820" s="14">
        <f>IFERROR(_xlfn.XLOOKUP($A1820,Firm_Info!$A$2:$A$11,Firm_Info!$D$2:$D$11),"")</f>
        <v>2</v>
      </c>
      <c r="G1820" s="14">
        <f>IF($F1820="","",IF($B1820&gt;=SUMIFS(Firm_Info!$F$2:$F$11,Firm_Info!$D$2:$D$11,$F1820,Firm_Info!$C$2:$C$11,"Treated"),1,0))</f>
        <v>1</v>
      </c>
      <c r="H1820" s="14">
        <f t="shared" si="57"/>
        <v>1</v>
      </c>
      <c r="I1820" s="14">
        <f>IF($F1820="","",MOD(ROW()-2,624)-INDEX(Parallel_Trends!$F$5:$F$14,MATCH($A1820,Parallel_Trends!$A$5:$A$14,0)))</f>
        <v>241</v>
      </c>
    </row>
    <row r="1821" spans="1:9" x14ac:dyDescent="0.45">
      <c r="A1821" t="s">
        <v>16</v>
      </c>
      <c r="B1821" s="1">
        <f>Raw_Prices!O574</f>
        <v>45761</v>
      </c>
      <c r="C1821" s="12">
        <f>Raw_Prices!S574</f>
        <v>159.07</v>
      </c>
      <c r="D1821" s="13">
        <f t="shared" si="56"/>
        <v>1.2282041491663565E-2</v>
      </c>
      <c r="E1821" s="14">
        <f>IF(_xlfn.XLOOKUP($A1821,Firm_Info!$A$2:$A$12,Firm_Info!$C$2:$C$12)="Treated",1,IF(_xlfn.XLOOKUP($A1821,Firm_Info!$A$2:$A$12,Firm_Info!$C$2:$C$12)="Control",0,""))</f>
        <v>1</v>
      </c>
      <c r="F1821" s="14">
        <f>IFERROR(_xlfn.XLOOKUP($A1821,Firm_Info!$A$2:$A$11,Firm_Info!$D$2:$D$11),"")</f>
        <v>2</v>
      </c>
      <c r="G1821" s="14">
        <f>IF($F1821="","",IF($B1821&gt;=SUMIFS(Firm_Info!$F$2:$F$11,Firm_Info!$D$2:$D$11,$F1821,Firm_Info!$C$2:$C$11,"Treated"),1,0))</f>
        <v>1</v>
      </c>
      <c r="H1821" s="14">
        <f t="shared" si="57"/>
        <v>1</v>
      </c>
      <c r="I1821" s="14">
        <f>IF($F1821="","",MOD(ROW()-2,624)-INDEX(Parallel_Trends!$F$5:$F$14,MATCH($A1821,Parallel_Trends!$A$5:$A$14,0)))</f>
        <v>242</v>
      </c>
    </row>
    <row r="1822" spans="1:9" x14ac:dyDescent="0.45">
      <c r="A1822" t="s">
        <v>16</v>
      </c>
      <c r="B1822" s="1">
        <f>Raw_Prices!O575</f>
        <v>45762</v>
      </c>
      <c r="C1822" s="12">
        <f>Raw_Prices!S575</f>
        <v>156.31</v>
      </c>
      <c r="D1822" s="13">
        <f t="shared" si="56"/>
        <v>-1.7350851826239966E-2</v>
      </c>
      <c r="E1822" s="14">
        <f>IF(_xlfn.XLOOKUP($A1822,Firm_Info!$A$2:$A$12,Firm_Info!$C$2:$C$12)="Treated",1,IF(_xlfn.XLOOKUP($A1822,Firm_Info!$A$2:$A$12,Firm_Info!$C$2:$C$12)="Control",0,""))</f>
        <v>1</v>
      </c>
      <c r="F1822" s="14">
        <f>IFERROR(_xlfn.XLOOKUP($A1822,Firm_Info!$A$2:$A$11,Firm_Info!$D$2:$D$11),"")</f>
        <v>2</v>
      </c>
      <c r="G1822" s="14">
        <f>IF($F1822="","",IF($B1822&gt;=SUMIFS(Firm_Info!$F$2:$F$11,Firm_Info!$D$2:$D$11,$F1822,Firm_Info!$C$2:$C$11,"Treated"),1,0))</f>
        <v>1</v>
      </c>
      <c r="H1822" s="14">
        <f t="shared" si="57"/>
        <v>1</v>
      </c>
      <c r="I1822" s="14">
        <f>IF($F1822="","",MOD(ROW()-2,624)-INDEX(Parallel_Trends!$F$5:$F$14,MATCH($A1822,Parallel_Trends!$A$5:$A$14,0)))</f>
        <v>243</v>
      </c>
    </row>
    <row r="1823" spans="1:9" x14ac:dyDescent="0.45">
      <c r="A1823" t="s">
        <v>16</v>
      </c>
      <c r="B1823" s="1">
        <f>Raw_Prices!O576</f>
        <v>45763</v>
      </c>
      <c r="C1823" s="12">
        <f>Raw_Prices!S576</f>
        <v>153.33000000000001</v>
      </c>
      <c r="D1823" s="13">
        <f t="shared" si="56"/>
        <v>-1.9064679163201315E-2</v>
      </c>
      <c r="E1823" s="14">
        <f>IF(_xlfn.XLOOKUP($A1823,Firm_Info!$A$2:$A$12,Firm_Info!$C$2:$C$12)="Treated",1,IF(_xlfn.XLOOKUP($A1823,Firm_Info!$A$2:$A$12,Firm_Info!$C$2:$C$12)="Control",0,""))</f>
        <v>1</v>
      </c>
      <c r="F1823" s="14">
        <f>IFERROR(_xlfn.XLOOKUP($A1823,Firm_Info!$A$2:$A$11,Firm_Info!$D$2:$D$11),"")</f>
        <v>2</v>
      </c>
      <c r="G1823" s="14">
        <f>IF($F1823="","",IF($B1823&gt;=SUMIFS(Firm_Info!$F$2:$F$11,Firm_Info!$D$2:$D$11,$F1823,Firm_Info!$C$2:$C$11,"Treated"),1,0))</f>
        <v>1</v>
      </c>
      <c r="H1823" s="14">
        <f t="shared" si="57"/>
        <v>1</v>
      </c>
      <c r="I1823" s="14">
        <f>IF($F1823="","",MOD(ROW()-2,624)-INDEX(Parallel_Trends!$F$5:$F$14,MATCH($A1823,Parallel_Trends!$A$5:$A$14,0)))</f>
        <v>244</v>
      </c>
    </row>
    <row r="1824" spans="1:9" x14ac:dyDescent="0.45">
      <c r="A1824" t="s">
        <v>16</v>
      </c>
      <c r="B1824" s="1">
        <f>Raw_Prices!O577</f>
        <v>45764</v>
      </c>
      <c r="C1824" s="12">
        <f>Raw_Prices!S577</f>
        <v>151.16</v>
      </c>
      <c r="D1824" s="13">
        <f t="shared" si="56"/>
        <v>-1.4152481575686493E-2</v>
      </c>
      <c r="E1824" s="14">
        <f>IF(_xlfn.XLOOKUP($A1824,Firm_Info!$A$2:$A$12,Firm_Info!$C$2:$C$12)="Treated",1,IF(_xlfn.XLOOKUP($A1824,Firm_Info!$A$2:$A$12,Firm_Info!$C$2:$C$12)="Control",0,""))</f>
        <v>1</v>
      </c>
      <c r="F1824" s="14">
        <f>IFERROR(_xlfn.XLOOKUP($A1824,Firm_Info!$A$2:$A$11,Firm_Info!$D$2:$D$11),"")</f>
        <v>2</v>
      </c>
      <c r="G1824" s="14">
        <f>IF($F1824="","",IF($B1824&gt;=SUMIFS(Firm_Info!$F$2:$F$11,Firm_Info!$D$2:$D$11,$F1824,Firm_Info!$C$2:$C$11,"Treated"),1,0))</f>
        <v>1</v>
      </c>
      <c r="H1824" s="14">
        <f t="shared" si="57"/>
        <v>1</v>
      </c>
      <c r="I1824" s="14">
        <f>IF($F1824="","",MOD(ROW()-2,624)-INDEX(Parallel_Trends!$F$5:$F$14,MATCH($A1824,Parallel_Trends!$A$5:$A$14,0)))</f>
        <v>245</v>
      </c>
    </row>
    <row r="1825" spans="1:9" x14ac:dyDescent="0.45">
      <c r="A1825" t="s">
        <v>16</v>
      </c>
      <c r="B1825" s="1">
        <f>Raw_Prices!O578</f>
        <v>45768</v>
      </c>
      <c r="C1825" s="12">
        <f>Raw_Prices!S578</f>
        <v>147.66999999999999</v>
      </c>
      <c r="D1825" s="13">
        <f t="shared" si="56"/>
        <v>-2.308811854988102E-2</v>
      </c>
      <c r="E1825" s="14">
        <f>IF(_xlfn.XLOOKUP($A1825,Firm_Info!$A$2:$A$12,Firm_Info!$C$2:$C$12)="Treated",1,IF(_xlfn.XLOOKUP($A1825,Firm_Info!$A$2:$A$12,Firm_Info!$C$2:$C$12)="Control",0,""))</f>
        <v>1</v>
      </c>
      <c r="F1825" s="14">
        <f>IFERROR(_xlfn.XLOOKUP($A1825,Firm_Info!$A$2:$A$11,Firm_Info!$D$2:$D$11),"")</f>
        <v>2</v>
      </c>
      <c r="G1825" s="14">
        <f>IF($F1825="","",IF($B1825&gt;=SUMIFS(Firm_Info!$F$2:$F$11,Firm_Info!$D$2:$D$11,$F1825,Firm_Info!$C$2:$C$11,"Treated"),1,0))</f>
        <v>1</v>
      </c>
      <c r="H1825" s="14">
        <f t="shared" si="57"/>
        <v>1</v>
      </c>
      <c r="I1825" s="14">
        <f>IF($F1825="","",MOD(ROW()-2,624)-INDEX(Parallel_Trends!$F$5:$F$14,MATCH($A1825,Parallel_Trends!$A$5:$A$14,0)))</f>
        <v>246</v>
      </c>
    </row>
    <row r="1826" spans="1:9" x14ac:dyDescent="0.45">
      <c r="A1826" t="s">
        <v>16</v>
      </c>
      <c r="B1826" s="1">
        <f>Raw_Prices!O579</f>
        <v>45769</v>
      </c>
      <c r="C1826" s="12">
        <f>Raw_Prices!S579</f>
        <v>151.47</v>
      </c>
      <c r="D1826" s="13">
        <f t="shared" si="56"/>
        <v>2.5733053429945141E-2</v>
      </c>
      <c r="E1826" s="14">
        <f>IF(_xlfn.XLOOKUP($A1826,Firm_Info!$A$2:$A$12,Firm_Info!$C$2:$C$12)="Treated",1,IF(_xlfn.XLOOKUP($A1826,Firm_Info!$A$2:$A$12,Firm_Info!$C$2:$C$12)="Control",0,""))</f>
        <v>1</v>
      </c>
      <c r="F1826" s="14">
        <f>IFERROR(_xlfn.XLOOKUP($A1826,Firm_Info!$A$2:$A$11,Firm_Info!$D$2:$D$11),"")</f>
        <v>2</v>
      </c>
      <c r="G1826" s="14">
        <f>IF($F1826="","",IF($B1826&gt;=SUMIFS(Firm_Info!$F$2:$F$11,Firm_Info!$D$2:$D$11,$F1826,Firm_Info!$C$2:$C$11,"Treated"),1,0))</f>
        <v>1</v>
      </c>
      <c r="H1826" s="14">
        <f t="shared" si="57"/>
        <v>1</v>
      </c>
      <c r="I1826" s="14">
        <f>IF($F1826="","",MOD(ROW()-2,624)-INDEX(Parallel_Trends!$F$5:$F$14,MATCH($A1826,Parallel_Trends!$A$5:$A$14,0)))</f>
        <v>247</v>
      </c>
    </row>
    <row r="1827" spans="1:9" x14ac:dyDescent="0.45">
      <c r="A1827" t="s">
        <v>16</v>
      </c>
      <c r="B1827" s="1">
        <f>Raw_Prices!O580</f>
        <v>45770</v>
      </c>
      <c r="C1827" s="12">
        <f>Raw_Prices!S580</f>
        <v>155.35</v>
      </c>
      <c r="D1827" s="13">
        <f t="shared" si="56"/>
        <v>2.5615633458770715E-2</v>
      </c>
      <c r="E1827" s="14">
        <f>IF(_xlfn.XLOOKUP($A1827,Firm_Info!$A$2:$A$12,Firm_Info!$C$2:$C$12)="Treated",1,IF(_xlfn.XLOOKUP($A1827,Firm_Info!$A$2:$A$12,Firm_Info!$C$2:$C$12)="Control",0,""))</f>
        <v>1</v>
      </c>
      <c r="F1827" s="14">
        <f>IFERROR(_xlfn.XLOOKUP($A1827,Firm_Info!$A$2:$A$11,Firm_Info!$D$2:$D$11),"")</f>
        <v>2</v>
      </c>
      <c r="G1827" s="14">
        <f>IF($F1827="","",IF($B1827&gt;=SUMIFS(Firm_Info!$F$2:$F$11,Firm_Info!$D$2:$D$11,$F1827,Firm_Info!$C$2:$C$11,"Treated"),1,0))</f>
        <v>1</v>
      </c>
      <c r="H1827" s="14">
        <f t="shared" si="57"/>
        <v>1</v>
      </c>
      <c r="I1827" s="14">
        <f>IF($F1827="","",MOD(ROW()-2,624)-INDEX(Parallel_Trends!$F$5:$F$14,MATCH($A1827,Parallel_Trends!$A$5:$A$14,0)))</f>
        <v>248</v>
      </c>
    </row>
    <row r="1828" spans="1:9" x14ac:dyDescent="0.45">
      <c r="A1828" t="s">
        <v>16</v>
      </c>
      <c r="B1828" s="1">
        <f>Raw_Prices!O581</f>
        <v>45771</v>
      </c>
      <c r="C1828" s="12">
        <f>Raw_Prices!S581</f>
        <v>159.28</v>
      </c>
      <c r="D1828" s="13">
        <f t="shared" ref="D1828:D1873" si="58">C1828/C1827-1</f>
        <v>2.5297714837463792E-2</v>
      </c>
      <c r="E1828" s="14">
        <f>IF(_xlfn.XLOOKUP($A1828,Firm_Info!$A$2:$A$12,Firm_Info!$C$2:$C$12)="Treated",1,IF(_xlfn.XLOOKUP($A1828,Firm_Info!$A$2:$A$12,Firm_Info!$C$2:$C$12)="Control",0,""))</f>
        <v>1</v>
      </c>
      <c r="F1828" s="14">
        <f>IFERROR(_xlfn.XLOOKUP($A1828,Firm_Info!$A$2:$A$11,Firm_Info!$D$2:$D$11),"")</f>
        <v>2</v>
      </c>
      <c r="G1828" s="14">
        <f>IF($F1828="","",IF($B1828&gt;=SUMIFS(Firm_Info!$F$2:$F$11,Firm_Info!$D$2:$D$11,$F1828,Firm_Info!$C$2:$C$11,"Treated"),1,0))</f>
        <v>1</v>
      </c>
      <c r="H1828" s="14">
        <f t="shared" ref="H1828:H1873" si="59">IF($F1828="","",$E1828*$G1828)</f>
        <v>1</v>
      </c>
      <c r="I1828" s="14">
        <f>IF($F1828="","",MOD(ROW()-2,624)-INDEX(Parallel_Trends!$F$5:$F$14,MATCH($A1828,Parallel_Trends!$A$5:$A$14,0)))</f>
        <v>249</v>
      </c>
    </row>
    <row r="1829" spans="1:9" x14ac:dyDescent="0.45">
      <c r="A1829" t="s">
        <v>16</v>
      </c>
      <c r="B1829" s="1">
        <f>Raw_Prices!O582</f>
        <v>45772</v>
      </c>
      <c r="C1829" s="12">
        <f>Raw_Prices!S582</f>
        <v>161.96</v>
      </c>
      <c r="D1829" s="13">
        <f t="shared" si="58"/>
        <v>1.6825715720743428E-2</v>
      </c>
      <c r="E1829" s="14">
        <f>IF(_xlfn.XLOOKUP($A1829,Firm_Info!$A$2:$A$12,Firm_Info!$C$2:$C$12)="Treated",1,IF(_xlfn.XLOOKUP($A1829,Firm_Info!$A$2:$A$12,Firm_Info!$C$2:$C$12)="Control",0,""))</f>
        <v>1</v>
      </c>
      <c r="F1829" s="14">
        <f>IFERROR(_xlfn.XLOOKUP($A1829,Firm_Info!$A$2:$A$11,Firm_Info!$D$2:$D$11),"")</f>
        <v>2</v>
      </c>
      <c r="G1829" s="14">
        <f>IF($F1829="","",IF($B1829&gt;=SUMIFS(Firm_Info!$F$2:$F$11,Firm_Info!$D$2:$D$11,$F1829,Firm_Info!$C$2:$C$11,"Treated"),1,0))</f>
        <v>1</v>
      </c>
      <c r="H1829" s="14">
        <f t="shared" si="59"/>
        <v>1</v>
      </c>
      <c r="I1829" s="14">
        <f>IF($F1829="","",MOD(ROW()-2,624)-INDEX(Parallel_Trends!$F$5:$F$14,MATCH($A1829,Parallel_Trends!$A$5:$A$14,0)))</f>
        <v>250</v>
      </c>
    </row>
    <row r="1830" spans="1:9" x14ac:dyDescent="0.45">
      <c r="A1830" t="s">
        <v>16</v>
      </c>
      <c r="B1830" s="1">
        <f>Raw_Prices!O583</f>
        <v>45775</v>
      </c>
      <c r="C1830" s="12">
        <f>Raw_Prices!S583</f>
        <v>160.61000000000001</v>
      </c>
      <c r="D1830" s="13">
        <f t="shared" si="58"/>
        <v>-8.3353914546800967E-3</v>
      </c>
      <c r="E1830" s="14">
        <f>IF(_xlfn.XLOOKUP($A1830,Firm_Info!$A$2:$A$12,Firm_Info!$C$2:$C$12)="Treated",1,IF(_xlfn.XLOOKUP($A1830,Firm_Info!$A$2:$A$12,Firm_Info!$C$2:$C$12)="Control",0,""))</f>
        <v>1</v>
      </c>
      <c r="F1830" s="14">
        <f>IFERROR(_xlfn.XLOOKUP($A1830,Firm_Info!$A$2:$A$11,Firm_Info!$D$2:$D$11),"")</f>
        <v>2</v>
      </c>
      <c r="G1830" s="14">
        <f>IF($F1830="","",IF($B1830&gt;=SUMIFS(Firm_Info!$F$2:$F$11,Firm_Info!$D$2:$D$11,$F1830,Firm_Info!$C$2:$C$11,"Treated"),1,0))</f>
        <v>1</v>
      </c>
      <c r="H1830" s="14">
        <f t="shared" si="59"/>
        <v>1</v>
      </c>
      <c r="I1830" s="14">
        <f>IF($F1830="","",MOD(ROW()-2,624)-INDEX(Parallel_Trends!$F$5:$F$14,MATCH($A1830,Parallel_Trends!$A$5:$A$14,0)))</f>
        <v>251</v>
      </c>
    </row>
    <row r="1831" spans="1:9" x14ac:dyDescent="0.45">
      <c r="A1831" t="s">
        <v>16</v>
      </c>
      <c r="B1831" s="1">
        <f>Raw_Prices!O584</f>
        <v>45776</v>
      </c>
      <c r="C1831" s="12">
        <f>Raw_Prices!S584</f>
        <v>160.16</v>
      </c>
      <c r="D1831" s="13">
        <f t="shared" si="58"/>
        <v>-2.8018180686135707E-3</v>
      </c>
      <c r="E1831" s="14">
        <f>IF(_xlfn.XLOOKUP($A1831,Firm_Info!$A$2:$A$12,Firm_Info!$C$2:$C$12)="Treated",1,IF(_xlfn.XLOOKUP($A1831,Firm_Info!$A$2:$A$12,Firm_Info!$C$2:$C$12)="Control",0,""))</f>
        <v>1</v>
      </c>
      <c r="F1831" s="14">
        <f>IFERROR(_xlfn.XLOOKUP($A1831,Firm_Info!$A$2:$A$11,Firm_Info!$D$2:$D$11),"")</f>
        <v>2</v>
      </c>
      <c r="G1831" s="14">
        <f>IF($F1831="","",IF($B1831&gt;=SUMIFS(Firm_Info!$F$2:$F$11,Firm_Info!$D$2:$D$11,$F1831,Firm_Info!$C$2:$C$11,"Treated"),1,0))</f>
        <v>1</v>
      </c>
      <c r="H1831" s="14">
        <f t="shared" si="59"/>
        <v>1</v>
      </c>
      <c r="I1831" s="14">
        <f>IF($F1831="","",MOD(ROW()-2,624)-INDEX(Parallel_Trends!$F$5:$F$14,MATCH($A1831,Parallel_Trends!$A$5:$A$14,0)))</f>
        <v>252</v>
      </c>
    </row>
    <row r="1832" spans="1:9" x14ac:dyDescent="0.45">
      <c r="A1832" t="s">
        <v>16</v>
      </c>
      <c r="B1832" s="1">
        <f>Raw_Prices!O585</f>
        <v>45777</v>
      </c>
      <c r="C1832" s="12">
        <f>Raw_Prices!S585</f>
        <v>158.80000000000001</v>
      </c>
      <c r="D1832" s="13">
        <f t="shared" si="58"/>
        <v>-8.4915084915083705E-3</v>
      </c>
      <c r="E1832" s="14">
        <f>IF(_xlfn.XLOOKUP($A1832,Firm_Info!$A$2:$A$12,Firm_Info!$C$2:$C$12)="Treated",1,IF(_xlfn.XLOOKUP($A1832,Firm_Info!$A$2:$A$12,Firm_Info!$C$2:$C$12)="Control",0,""))</f>
        <v>1</v>
      </c>
      <c r="F1832" s="14">
        <f>IFERROR(_xlfn.XLOOKUP($A1832,Firm_Info!$A$2:$A$11,Firm_Info!$D$2:$D$11),"")</f>
        <v>2</v>
      </c>
      <c r="G1832" s="14">
        <f>IF($F1832="","",IF($B1832&gt;=SUMIFS(Firm_Info!$F$2:$F$11,Firm_Info!$D$2:$D$11,$F1832,Firm_Info!$C$2:$C$11,"Treated"),1,0))</f>
        <v>1</v>
      </c>
      <c r="H1832" s="14">
        <f t="shared" si="59"/>
        <v>1</v>
      </c>
      <c r="I1832" s="14">
        <f>IF($F1832="","",MOD(ROW()-2,624)-INDEX(Parallel_Trends!$F$5:$F$14,MATCH($A1832,Parallel_Trends!$A$5:$A$14,0)))</f>
        <v>253</v>
      </c>
    </row>
    <row r="1833" spans="1:9" x14ac:dyDescent="0.45">
      <c r="A1833" t="s">
        <v>16</v>
      </c>
      <c r="B1833" s="1">
        <f>Raw_Prices!O586</f>
        <v>45778</v>
      </c>
      <c r="C1833" s="12">
        <f>Raw_Prices!S586</f>
        <v>161.30000000000001</v>
      </c>
      <c r="D1833" s="13">
        <f t="shared" si="58"/>
        <v>1.5743073047858935E-2</v>
      </c>
      <c r="E1833" s="14">
        <f>IF(_xlfn.XLOOKUP($A1833,Firm_Info!$A$2:$A$12,Firm_Info!$C$2:$C$12)="Treated",1,IF(_xlfn.XLOOKUP($A1833,Firm_Info!$A$2:$A$12,Firm_Info!$C$2:$C$12)="Control",0,""))</f>
        <v>1</v>
      </c>
      <c r="F1833" s="14">
        <f>IFERROR(_xlfn.XLOOKUP($A1833,Firm_Info!$A$2:$A$11,Firm_Info!$D$2:$D$11),"")</f>
        <v>2</v>
      </c>
      <c r="G1833" s="14">
        <f>IF($F1833="","",IF($B1833&gt;=SUMIFS(Firm_Info!$F$2:$F$11,Firm_Info!$D$2:$D$11,$F1833,Firm_Info!$C$2:$C$11,"Treated"),1,0))</f>
        <v>1</v>
      </c>
      <c r="H1833" s="14">
        <f t="shared" si="59"/>
        <v>1</v>
      </c>
      <c r="I1833" s="14">
        <f>IF($F1833="","",MOD(ROW()-2,624)-INDEX(Parallel_Trends!$F$5:$F$14,MATCH($A1833,Parallel_Trends!$A$5:$A$14,0)))</f>
        <v>254</v>
      </c>
    </row>
    <row r="1834" spans="1:9" x14ac:dyDescent="0.45">
      <c r="A1834" t="s">
        <v>16</v>
      </c>
      <c r="B1834" s="1">
        <f>Raw_Prices!O587</f>
        <v>45779</v>
      </c>
      <c r="C1834" s="12">
        <f>Raw_Prices!S587</f>
        <v>164.03</v>
      </c>
      <c r="D1834" s="13">
        <f t="shared" si="58"/>
        <v>1.6924984500929829E-2</v>
      </c>
      <c r="E1834" s="14">
        <f>IF(_xlfn.XLOOKUP($A1834,Firm_Info!$A$2:$A$12,Firm_Info!$C$2:$C$12)="Treated",1,IF(_xlfn.XLOOKUP($A1834,Firm_Info!$A$2:$A$12,Firm_Info!$C$2:$C$12)="Control",0,""))</f>
        <v>1</v>
      </c>
      <c r="F1834" s="14">
        <f>IFERROR(_xlfn.XLOOKUP($A1834,Firm_Info!$A$2:$A$11,Firm_Info!$D$2:$D$11),"")</f>
        <v>2</v>
      </c>
      <c r="G1834" s="14">
        <f>IF($F1834="","",IF($B1834&gt;=SUMIFS(Firm_Info!$F$2:$F$11,Firm_Info!$D$2:$D$11,$F1834,Firm_Info!$C$2:$C$11,"Treated"),1,0))</f>
        <v>1</v>
      </c>
      <c r="H1834" s="14">
        <f t="shared" si="59"/>
        <v>1</v>
      </c>
      <c r="I1834" s="14">
        <f>IF($F1834="","",MOD(ROW()-2,624)-INDEX(Parallel_Trends!$F$5:$F$14,MATCH($A1834,Parallel_Trends!$A$5:$A$14,0)))</f>
        <v>255</v>
      </c>
    </row>
    <row r="1835" spans="1:9" x14ac:dyDescent="0.45">
      <c r="A1835" t="s">
        <v>16</v>
      </c>
      <c r="B1835" s="1">
        <f>Raw_Prices!O588</f>
        <v>45782</v>
      </c>
      <c r="C1835" s="12">
        <f>Raw_Prices!S588</f>
        <v>164.21</v>
      </c>
      <c r="D1835" s="13">
        <f t="shared" si="58"/>
        <v>1.0973602389807713E-3</v>
      </c>
      <c r="E1835" s="14">
        <f>IF(_xlfn.XLOOKUP($A1835,Firm_Info!$A$2:$A$12,Firm_Info!$C$2:$C$12)="Treated",1,IF(_xlfn.XLOOKUP($A1835,Firm_Info!$A$2:$A$12,Firm_Info!$C$2:$C$12)="Control",0,""))</f>
        <v>1</v>
      </c>
      <c r="F1835" s="14">
        <f>IFERROR(_xlfn.XLOOKUP($A1835,Firm_Info!$A$2:$A$11,Firm_Info!$D$2:$D$11),"")</f>
        <v>2</v>
      </c>
      <c r="G1835" s="14">
        <f>IF($F1835="","",IF($B1835&gt;=SUMIFS(Firm_Info!$F$2:$F$11,Firm_Info!$D$2:$D$11,$F1835,Firm_Info!$C$2:$C$11,"Treated"),1,0))</f>
        <v>1</v>
      </c>
      <c r="H1835" s="14">
        <f t="shared" si="59"/>
        <v>1</v>
      </c>
      <c r="I1835" s="14">
        <f>IF($F1835="","",MOD(ROW()-2,624)-INDEX(Parallel_Trends!$F$5:$F$14,MATCH($A1835,Parallel_Trends!$A$5:$A$14,0)))</f>
        <v>256</v>
      </c>
    </row>
    <row r="1836" spans="1:9" x14ac:dyDescent="0.45">
      <c r="A1836" t="s">
        <v>16</v>
      </c>
      <c r="B1836" s="1">
        <f>Raw_Prices!O589</f>
        <v>45783</v>
      </c>
      <c r="C1836" s="12">
        <f>Raw_Prices!S589</f>
        <v>163.22999999999999</v>
      </c>
      <c r="D1836" s="13">
        <f t="shared" si="58"/>
        <v>-5.9679678460509145E-3</v>
      </c>
      <c r="E1836" s="14">
        <f>IF(_xlfn.XLOOKUP($A1836,Firm_Info!$A$2:$A$12,Firm_Info!$C$2:$C$12)="Treated",1,IF(_xlfn.XLOOKUP($A1836,Firm_Info!$A$2:$A$12,Firm_Info!$C$2:$C$12)="Control",0,""))</f>
        <v>1</v>
      </c>
      <c r="F1836" s="14">
        <f>IFERROR(_xlfn.XLOOKUP($A1836,Firm_Info!$A$2:$A$11,Firm_Info!$D$2:$D$11),"")</f>
        <v>2</v>
      </c>
      <c r="G1836" s="14">
        <f>IF($F1836="","",IF($B1836&gt;=SUMIFS(Firm_Info!$F$2:$F$11,Firm_Info!$D$2:$D$11,$F1836,Firm_Info!$C$2:$C$11,"Treated"),1,0))</f>
        <v>1</v>
      </c>
      <c r="H1836" s="14">
        <f t="shared" si="59"/>
        <v>1</v>
      </c>
      <c r="I1836" s="14">
        <f>IF($F1836="","",MOD(ROW()-2,624)-INDEX(Parallel_Trends!$F$5:$F$14,MATCH($A1836,Parallel_Trends!$A$5:$A$14,0)))</f>
        <v>257</v>
      </c>
    </row>
    <row r="1837" spans="1:9" x14ac:dyDescent="0.45">
      <c r="A1837" t="s">
        <v>16</v>
      </c>
      <c r="B1837" s="1">
        <f>Raw_Prices!O590</f>
        <v>45784</v>
      </c>
      <c r="C1837" s="12">
        <f>Raw_Prices!S590</f>
        <v>151.38</v>
      </c>
      <c r="D1837" s="13">
        <f t="shared" si="58"/>
        <v>-7.2596949090240726E-2</v>
      </c>
      <c r="E1837" s="14">
        <f>IF(_xlfn.XLOOKUP($A1837,Firm_Info!$A$2:$A$12,Firm_Info!$C$2:$C$12)="Treated",1,IF(_xlfn.XLOOKUP($A1837,Firm_Info!$A$2:$A$12,Firm_Info!$C$2:$C$12)="Control",0,""))</f>
        <v>1</v>
      </c>
      <c r="F1837" s="14">
        <f>IFERROR(_xlfn.XLOOKUP($A1837,Firm_Info!$A$2:$A$11,Firm_Info!$D$2:$D$11),"")</f>
        <v>2</v>
      </c>
      <c r="G1837" s="14">
        <f>IF($F1837="","",IF($B1837&gt;=SUMIFS(Firm_Info!$F$2:$F$11,Firm_Info!$D$2:$D$11,$F1837,Firm_Info!$C$2:$C$11,"Treated"),1,0))</f>
        <v>1</v>
      </c>
      <c r="H1837" s="14">
        <f t="shared" si="59"/>
        <v>1</v>
      </c>
      <c r="I1837" s="14">
        <f>IF($F1837="","",MOD(ROW()-2,624)-INDEX(Parallel_Trends!$F$5:$F$14,MATCH($A1837,Parallel_Trends!$A$5:$A$14,0)))</f>
        <v>258</v>
      </c>
    </row>
    <row r="1838" spans="1:9" x14ac:dyDescent="0.45">
      <c r="A1838" t="s">
        <v>16</v>
      </c>
      <c r="B1838" s="1">
        <f>Raw_Prices!O591</f>
        <v>45785</v>
      </c>
      <c r="C1838" s="12">
        <f>Raw_Prices!S591</f>
        <v>154.28</v>
      </c>
      <c r="D1838" s="13">
        <f t="shared" si="58"/>
        <v>1.9157088122605304E-2</v>
      </c>
      <c r="E1838" s="14">
        <f>IF(_xlfn.XLOOKUP($A1838,Firm_Info!$A$2:$A$12,Firm_Info!$C$2:$C$12)="Treated",1,IF(_xlfn.XLOOKUP($A1838,Firm_Info!$A$2:$A$12,Firm_Info!$C$2:$C$12)="Control",0,""))</f>
        <v>1</v>
      </c>
      <c r="F1838" s="14">
        <f>IFERROR(_xlfn.XLOOKUP($A1838,Firm_Info!$A$2:$A$11,Firm_Info!$D$2:$D$11),"")</f>
        <v>2</v>
      </c>
      <c r="G1838" s="14">
        <f>IF($F1838="","",IF($B1838&gt;=SUMIFS(Firm_Info!$F$2:$F$11,Firm_Info!$D$2:$D$11,$F1838,Firm_Info!$C$2:$C$11,"Treated"),1,0))</f>
        <v>1</v>
      </c>
      <c r="H1838" s="14">
        <f t="shared" si="59"/>
        <v>1</v>
      </c>
      <c r="I1838" s="14">
        <f>IF($F1838="","",MOD(ROW()-2,624)-INDEX(Parallel_Trends!$F$5:$F$14,MATCH($A1838,Parallel_Trends!$A$5:$A$14,0)))</f>
        <v>259</v>
      </c>
    </row>
    <row r="1839" spans="1:9" x14ac:dyDescent="0.45">
      <c r="A1839" t="s">
        <v>16</v>
      </c>
      <c r="B1839" s="1">
        <f>Raw_Prices!O592</f>
        <v>45786</v>
      </c>
      <c r="C1839" s="12">
        <f>Raw_Prices!S592</f>
        <v>152.75</v>
      </c>
      <c r="D1839" s="13">
        <f t="shared" si="58"/>
        <v>-9.9170339642209449E-3</v>
      </c>
      <c r="E1839" s="14">
        <f>IF(_xlfn.XLOOKUP($A1839,Firm_Info!$A$2:$A$12,Firm_Info!$C$2:$C$12)="Treated",1,IF(_xlfn.XLOOKUP($A1839,Firm_Info!$A$2:$A$12,Firm_Info!$C$2:$C$12)="Control",0,""))</f>
        <v>1</v>
      </c>
      <c r="F1839" s="14">
        <f>IFERROR(_xlfn.XLOOKUP($A1839,Firm_Info!$A$2:$A$11,Firm_Info!$D$2:$D$11),"")</f>
        <v>2</v>
      </c>
      <c r="G1839" s="14">
        <f>IF($F1839="","",IF($B1839&gt;=SUMIFS(Firm_Info!$F$2:$F$11,Firm_Info!$D$2:$D$11,$F1839,Firm_Info!$C$2:$C$11,"Treated"),1,0))</f>
        <v>1</v>
      </c>
      <c r="H1839" s="14">
        <f t="shared" si="59"/>
        <v>1</v>
      </c>
      <c r="I1839" s="14">
        <f>IF($F1839="","",MOD(ROW()-2,624)-INDEX(Parallel_Trends!$F$5:$F$14,MATCH($A1839,Parallel_Trends!$A$5:$A$14,0)))</f>
        <v>260</v>
      </c>
    </row>
    <row r="1840" spans="1:9" x14ac:dyDescent="0.45">
      <c r="A1840" t="s">
        <v>16</v>
      </c>
      <c r="B1840" s="1">
        <f>Raw_Prices!O593</f>
        <v>45789</v>
      </c>
      <c r="C1840" s="12">
        <f>Raw_Prices!S593</f>
        <v>158.46</v>
      </c>
      <c r="D1840" s="13">
        <f t="shared" si="58"/>
        <v>3.7381342062193124E-2</v>
      </c>
      <c r="E1840" s="14">
        <f>IF(_xlfn.XLOOKUP($A1840,Firm_Info!$A$2:$A$12,Firm_Info!$C$2:$C$12)="Treated",1,IF(_xlfn.XLOOKUP($A1840,Firm_Info!$A$2:$A$12,Firm_Info!$C$2:$C$12)="Control",0,""))</f>
        <v>1</v>
      </c>
      <c r="F1840" s="14">
        <f>IFERROR(_xlfn.XLOOKUP($A1840,Firm_Info!$A$2:$A$11,Firm_Info!$D$2:$D$11),"")</f>
        <v>2</v>
      </c>
      <c r="G1840" s="14">
        <f>IF($F1840="","",IF($B1840&gt;=SUMIFS(Firm_Info!$F$2:$F$11,Firm_Info!$D$2:$D$11,$F1840,Firm_Info!$C$2:$C$11,"Treated"),1,0))</f>
        <v>1</v>
      </c>
      <c r="H1840" s="14">
        <f t="shared" si="59"/>
        <v>1</v>
      </c>
      <c r="I1840" s="14">
        <f>IF($F1840="","",MOD(ROW()-2,624)-INDEX(Parallel_Trends!$F$5:$F$14,MATCH($A1840,Parallel_Trends!$A$5:$A$14,0)))</f>
        <v>261</v>
      </c>
    </row>
    <row r="1841" spans="1:9" x14ac:dyDescent="0.45">
      <c r="A1841" t="s">
        <v>16</v>
      </c>
      <c r="B1841" s="1">
        <f>Raw_Prices!O594</f>
        <v>45790</v>
      </c>
      <c r="C1841" s="12">
        <f>Raw_Prices!S594</f>
        <v>159.53</v>
      </c>
      <c r="D1841" s="13">
        <f t="shared" si="58"/>
        <v>6.7524927426478865E-3</v>
      </c>
      <c r="E1841" s="14">
        <f>IF(_xlfn.XLOOKUP($A1841,Firm_Info!$A$2:$A$12,Firm_Info!$C$2:$C$12)="Treated",1,IF(_xlfn.XLOOKUP($A1841,Firm_Info!$A$2:$A$12,Firm_Info!$C$2:$C$12)="Control",0,""))</f>
        <v>1</v>
      </c>
      <c r="F1841" s="14">
        <f>IFERROR(_xlfn.XLOOKUP($A1841,Firm_Info!$A$2:$A$11,Firm_Info!$D$2:$D$11),"")</f>
        <v>2</v>
      </c>
      <c r="G1841" s="14">
        <f>IF($F1841="","",IF($B1841&gt;=SUMIFS(Firm_Info!$F$2:$F$11,Firm_Info!$D$2:$D$11,$F1841,Firm_Info!$C$2:$C$11,"Treated"),1,0))</f>
        <v>1</v>
      </c>
      <c r="H1841" s="14">
        <f t="shared" si="59"/>
        <v>1</v>
      </c>
      <c r="I1841" s="14">
        <f>IF($F1841="","",MOD(ROW()-2,624)-INDEX(Parallel_Trends!$F$5:$F$14,MATCH($A1841,Parallel_Trends!$A$5:$A$14,0)))</f>
        <v>262</v>
      </c>
    </row>
    <row r="1842" spans="1:9" x14ac:dyDescent="0.45">
      <c r="A1842" t="s">
        <v>16</v>
      </c>
      <c r="B1842" s="1">
        <f>Raw_Prices!O595</f>
        <v>45791</v>
      </c>
      <c r="C1842" s="12">
        <f>Raw_Prices!S595</f>
        <v>165.37</v>
      </c>
      <c r="D1842" s="13">
        <f t="shared" si="58"/>
        <v>3.6607534632984384E-2</v>
      </c>
      <c r="E1842" s="14">
        <f>IF(_xlfn.XLOOKUP($A1842,Firm_Info!$A$2:$A$12,Firm_Info!$C$2:$C$12)="Treated",1,IF(_xlfn.XLOOKUP($A1842,Firm_Info!$A$2:$A$12,Firm_Info!$C$2:$C$12)="Control",0,""))</f>
        <v>1</v>
      </c>
      <c r="F1842" s="14">
        <f>IFERROR(_xlfn.XLOOKUP($A1842,Firm_Info!$A$2:$A$11,Firm_Info!$D$2:$D$11),"")</f>
        <v>2</v>
      </c>
      <c r="G1842" s="14">
        <f>IF($F1842="","",IF($B1842&gt;=SUMIFS(Firm_Info!$F$2:$F$11,Firm_Info!$D$2:$D$11,$F1842,Firm_Info!$C$2:$C$11,"Treated"),1,0))</f>
        <v>1</v>
      </c>
      <c r="H1842" s="14">
        <f t="shared" si="59"/>
        <v>1</v>
      </c>
      <c r="I1842" s="14">
        <f>IF($F1842="","",MOD(ROW()-2,624)-INDEX(Parallel_Trends!$F$5:$F$14,MATCH($A1842,Parallel_Trends!$A$5:$A$14,0)))</f>
        <v>263</v>
      </c>
    </row>
    <row r="1843" spans="1:9" x14ac:dyDescent="0.45">
      <c r="A1843" t="s">
        <v>16</v>
      </c>
      <c r="B1843" s="1">
        <f>Raw_Prices!O596</f>
        <v>45792</v>
      </c>
      <c r="C1843" s="12">
        <f>Raw_Prices!S596</f>
        <v>163.96</v>
      </c>
      <c r="D1843" s="13">
        <f t="shared" si="58"/>
        <v>-8.5263348854084375E-3</v>
      </c>
      <c r="E1843" s="14">
        <f>IF(_xlfn.XLOOKUP($A1843,Firm_Info!$A$2:$A$12,Firm_Info!$C$2:$C$12)="Treated",1,IF(_xlfn.XLOOKUP($A1843,Firm_Info!$A$2:$A$12,Firm_Info!$C$2:$C$12)="Control",0,""))</f>
        <v>1</v>
      </c>
      <c r="F1843" s="14">
        <f>IFERROR(_xlfn.XLOOKUP($A1843,Firm_Info!$A$2:$A$11,Firm_Info!$D$2:$D$11),"")</f>
        <v>2</v>
      </c>
      <c r="G1843" s="14">
        <f>IF($F1843="","",IF($B1843&gt;=SUMIFS(Firm_Info!$F$2:$F$11,Firm_Info!$D$2:$D$11,$F1843,Firm_Info!$C$2:$C$11,"Treated"),1,0))</f>
        <v>1</v>
      </c>
      <c r="H1843" s="14">
        <f t="shared" si="59"/>
        <v>1</v>
      </c>
      <c r="I1843" s="14">
        <f>IF($F1843="","",MOD(ROW()-2,624)-INDEX(Parallel_Trends!$F$5:$F$14,MATCH($A1843,Parallel_Trends!$A$5:$A$14,0)))</f>
        <v>264</v>
      </c>
    </row>
    <row r="1844" spans="1:9" x14ac:dyDescent="0.45">
      <c r="A1844" t="s">
        <v>16</v>
      </c>
      <c r="B1844" s="1">
        <f>Raw_Prices!O597</f>
        <v>45793</v>
      </c>
      <c r="C1844" s="12">
        <f>Raw_Prices!S597</f>
        <v>166.19</v>
      </c>
      <c r="D1844" s="13">
        <f t="shared" si="58"/>
        <v>1.3600878262990834E-2</v>
      </c>
      <c r="E1844" s="14">
        <f>IF(_xlfn.XLOOKUP($A1844,Firm_Info!$A$2:$A$12,Firm_Info!$C$2:$C$12)="Treated",1,IF(_xlfn.XLOOKUP($A1844,Firm_Info!$A$2:$A$12,Firm_Info!$C$2:$C$12)="Control",0,""))</f>
        <v>1</v>
      </c>
      <c r="F1844" s="14">
        <f>IFERROR(_xlfn.XLOOKUP($A1844,Firm_Info!$A$2:$A$11,Firm_Info!$D$2:$D$11),"")</f>
        <v>2</v>
      </c>
      <c r="G1844" s="14">
        <f>IF($F1844="","",IF($B1844&gt;=SUMIFS(Firm_Info!$F$2:$F$11,Firm_Info!$D$2:$D$11,$F1844,Firm_Info!$C$2:$C$11,"Treated"),1,0))</f>
        <v>1</v>
      </c>
      <c r="H1844" s="14">
        <f t="shared" si="59"/>
        <v>1</v>
      </c>
      <c r="I1844" s="14">
        <f>IF($F1844="","",MOD(ROW()-2,624)-INDEX(Parallel_Trends!$F$5:$F$14,MATCH($A1844,Parallel_Trends!$A$5:$A$14,0)))</f>
        <v>265</v>
      </c>
    </row>
    <row r="1845" spans="1:9" x14ac:dyDescent="0.45">
      <c r="A1845" t="s">
        <v>16</v>
      </c>
      <c r="B1845" s="1">
        <f>Raw_Prices!O598</f>
        <v>45796</v>
      </c>
      <c r="C1845" s="12">
        <f>Raw_Prices!S598</f>
        <v>166.54</v>
      </c>
      <c r="D1845" s="13">
        <f t="shared" si="58"/>
        <v>2.1060232264276113E-3</v>
      </c>
      <c r="E1845" s="14">
        <f>IF(_xlfn.XLOOKUP($A1845,Firm_Info!$A$2:$A$12,Firm_Info!$C$2:$C$12)="Treated",1,IF(_xlfn.XLOOKUP($A1845,Firm_Info!$A$2:$A$12,Firm_Info!$C$2:$C$12)="Control",0,""))</f>
        <v>1</v>
      </c>
      <c r="F1845" s="14">
        <f>IFERROR(_xlfn.XLOOKUP($A1845,Firm_Info!$A$2:$A$11,Firm_Info!$D$2:$D$11),"")</f>
        <v>2</v>
      </c>
      <c r="G1845" s="14">
        <f>IF($F1845="","",IF($B1845&gt;=SUMIFS(Firm_Info!$F$2:$F$11,Firm_Info!$D$2:$D$11,$F1845,Firm_Info!$C$2:$C$11,"Treated"),1,0))</f>
        <v>1</v>
      </c>
      <c r="H1845" s="14">
        <f t="shared" si="59"/>
        <v>1</v>
      </c>
      <c r="I1845" s="14">
        <f>IF($F1845="","",MOD(ROW()-2,624)-INDEX(Parallel_Trends!$F$5:$F$14,MATCH($A1845,Parallel_Trends!$A$5:$A$14,0)))</f>
        <v>266</v>
      </c>
    </row>
    <row r="1846" spans="1:9" x14ac:dyDescent="0.45">
      <c r="A1846" t="s">
        <v>16</v>
      </c>
      <c r="B1846" s="1">
        <f>Raw_Prices!O599</f>
        <v>45797</v>
      </c>
      <c r="C1846" s="12">
        <f>Raw_Prices!S599</f>
        <v>163.98</v>
      </c>
      <c r="D1846" s="13">
        <f t="shared" si="58"/>
        <v>-1.5371682478683812E-2</v>
      </c>
      <c r="E1846" s="14">
        <f>IF(_xlfn.XLOOKUP($A1846,Firm_Info!$A$2:$A$12,Firm_Info!$C$2:$C$12)="Treated",1,IF(_xlfn.XLOOKUP($A1846,Firm_Info!$A$2:$A$12,Firm_Info!$C$2:$C$12)="Control",0,""))</f>
        <v>1</v>
      </c>
      <c r="F1846" s="14">
        <f>IFERROR(_xlfn.XLOOKUP($A1846,Firm_Info!$A$2:$A$11,Firm_Info!$D$2:$D$11),"")</f>
        <v>2</v>
      </c>
      <c r="G1846" s="14">
        <f>IF($F1846="","",IF($B1846&gt;=SUMIFS(Firm_Info!$F$2:$F$11,Firm_Info!$D$2:$D$11,$F1846,Firm_Info!$C$2:$C$11,"Treated"),1,0))</f>
        <v>1</v>
      </c>
      <c r="H1846" s="14">
        <f t="shared" si="59"/>
        <v>1</v>
      </c>
      <c r="I1846" s="14">
        <f>IF($F1846="","",MOD(ROW()-2,624)-INDEX(Parallel_Trends!$F$5:$F$14,MATCH($A1846,Parallel_Trends!$A$5:$A$14,0)))</f>
        <v>267</v>
      </c>
    </row>
    <row r="1847" spans="1:9" x14ac:dyDescent="0.45">
      <c r="A1847" t="s">
        <v>16</v>
      </c>
      <c r="B1847" s="1">
        <f>Raw_Prices!O600</f>
        <v>45798</v>
      </c>
      <c r="C1847" s="12">
        <f>Raw_Prices!S600</f>
        <v>168.56</v>
      </c>
      <c r="D1847" s="13">
        <f t="shared" si="58"/>
        <v>2.7930235394560299E-2</v>
      </c>
      <c r="E1847" s="14">
        <f>IF(_xlfn.XLOOKUP($A1847,Firm_Info!$A$2:$A$12,Firm_Info!$C$2:$C$12)="Treated",1,IF(_xlfn.XLOOKUP($A1847,Firm_Info!$A$2:$A$12,Firm_Info!$C$2:$C$12)="Control",0,""))</f>
        <v>1</v>
      </c>
      <c r="F1847" s="14">
        <f>IFERROR(_xlfn.XLOOKUP($A1847,Firm_Info!$A$2:$A$11,Firm_Info!$D$2:$D$11),"")</f>
        <v>2</v>
      </c>
      <c r="G1847" s="14">
        <f>IF($F1847="","",IF($B1847&gt;=SUMIFS(Firm_Info!$F$2:$F$11,Firm_Info!$D$2:$D$11,$F1847,Firm_Info!$C$2:$C$11,"Treated"),1,0))</f>
        <v>1</v>
      </c>
      <c r="H1847" s="14">
        <f t="shared" si="59"/>
        <v>1</v>
      </c>
      <c r="I1847" s="14">
        <f>IF($F1847="","",MOD(ROW()-2,624)-INDEX(Parallel_Trends!$F$5:$F$14,MATCH($A1847,Parallel_Trends!$A$5:$A$14,0)))</f>
        <v>268</v>
      </c>
    </row>
    <row r="1848" spans="1:9" x14ac:dyDescent="0.45">
      <c r="A1848" t="s">
        <v>16</v>
      </c>
      <c r="B1848" s="1">
        <f>Raw_Prices!O601</f>
        <v>45799</v>
      </c>
      <c r="C1848" s="12">
        <f>Raw_Prices!S601</f>
        <v>170.87</v>
      </c>
      <c r="D1848" s="13">
        <f t="shared" si="58"/>
        <v>1.3704318936877069E-2</v>
      </c>
      <c r="E1848" s="14">
        <f>IF(_xlfn.XLOOKUP($A1848,Firm_Info!$A$2:$A$12,Firm_Info!$C$2:$C$12)="Treated",1,IF(_xlfn.XLOOKUP($A1848,Firm_Info!$A$2:$A$12,Firm_Info!$C$2:$C$12)="Control",0,""))</f>
        <v>1</v>
      </c>
      <c r="F1848" s="14">
        <f>IFERROR(_xlfn.XLOOKUP($A1848,Firm_Info!$A$2:$A$11,Firm_Info!$D$2:$D$11),"")</f>
        <v>2</v>
      </c>
      <c r="G1848" s="14">
        <f>IF($F1848="","",IF($B1848&gt;=SUMIFS(Firm_Info!$F$2:$F$11,Firm_Info!$D$2:$D$11,$F1848,Firm_Info!$C$2:$C$11,"Treated"),1,0))</f>
        <v>1</v>
      </c>
      <c r="H1848" s="14">
        <f t="shared" si="59"/>
        <v>1</v>
      </c>
      <c r="I1848" s="14">
        <f>IF($F1848="","",MOD(ROW()-2,624)-INDEX(Parallel_Trends!$F$5:$F$14,MATCH($A1848,Parallel_Trends!$A$5:$A$14,0)))</f>
        <v>269</v>
      </c>
    </row>
    <row r="1849" spans="1:9" x14ac:dyDescent="0.45">
      <c r="A1849" t="s">
        <v>16</v>
      </c>
      <c r="B1849" s="1">
        <f>Raw_Prices!O602</f>
        <v>45800</v>
      </c>
      <c r="C1849" s="12">
        <f>Raw_Prices!S602</f>
        <v>168.47</v>
      </c>
      <c r="D1849" s="13">
        <f t="shared" si="58"/>
        <v>-1.4045765786855569E-2</v>
      </c>
      <c r="E1849" s="14">
        <f>IF(_xlfn.XLOOKUP($A1849,Firm_Info!$A$2:$A$12,Firm_Info!$C$2:$C$12)="Treated",1,IF(_xlfn.XLOOKUP($A1849,Firm_Info!$A$2:$A$12,Firm_Info!$C$2:$C$12)="Control",0,""))</f>
        <v>1</v>
      </c>
      <c r="F1849" s="14">
        <f>IFERROR(_xlfn.XLOOKUP($A1849,Firm_Info!$A$2:$A$11,Firm_Info!$D$2:$D$11),"")</f>
        <v>2</v>
      </c>
      <c r="G1849" s="14">
        <f>IF($F1849="","",IF($B1849&gt;=SUMIFS(Firm_Info!$F$2:$F$11,Firm_Info!$D$2:$D$11,$F1849,Firm_Info!$C$2:$C$11,"Treated"),1,0))</f>
        <v>1</v>
      </c>
      <c r="H1849" s="14">
        <f t="shared" si="59"/>
        <v>1</v>
      </c>
      <c r="I1849" s="14">
        <f>IF($F1849="","",MOD(ROW()-2,624)-INDEX(Parallel_Trends!$F$5:$F$14,MATCH($A1849,Parallel_Trends!$A$5:$A$14,0)))</f>
        <v>270</v>
      </c>
    </row>
    <row r="1850" spans="1:9" x14ac:dyDescent="0.45">
      <c r="A1850" t="s">
        <v>16</v>
      </c>
      <c r="B1850" s="1">
        <f>Raw_Prices!O603</f>
        <v>45804</v>
      </c>
      <c r="C1850" s="12">
        <f>Raw_Prices!S603</f>
        <v>172.9</v>
      </c>
      <c r="D1850" s="13">
        <f t="shared" si="58"/>
        <v>2.6295482875289489E-2</v>
      </c>
      <c r="E1850" s="14">
        <f>IF(_xlfn.XLOOKUP($A1850,Firm_Info!$A$2:$A$12,Firm_Info!$C$2:$C$12)="Treated",1,IF(_xlfn.XLOOKUP($A1850,Firm_Info!$A$2:$A$12,Firm_Info!$C$2:$C$12)="Control",0,""))</f>
        <v>1</v>
      </c>
      <c r="F1850" s="14">
        <f>IFERROR(_xlfn.XLOOKUP($A1850,Firm_Info!$A$2:$A$11,Firm_Info!$D$2:$D$11),"")</f>
        <v>2</v>
      </c>
      <c r="G1850" s="14">
        <f>IF($F1850="","",IF($B1850&gt;=SUMIFS(Firm_Info!$F$2:$F$11,Firm_Info!$D$2:$D$11,$F1850,Firm_Info!$C$2:$C$11,"Treated"),1,0))</f>
        <v>1</v>
      </c>
      <c r="H1850" s="14">
        <f t="shared" si="59"/>
        <v>1</v>
      </c>
      <c r="I1850" s="14">
        <f>IF($F1850="","",MOD(ROW()-2,624)-INDEX(Parallel_Trends!$F$5:$F$14,MATCH($A1850,Parallel_Trends!$A$5:$A$14,0)))</f>
        <v>271</v>
      </c>
    </row>
    <row r="1851" spans="1:9" x14ac:dyDescent="0.45">
      <c r="A1851" t="s">
        <v>16</v>
      </c>
      <c r="B1851" s="1">
        <f>Raw_Prices!O604</f>
        <v>45805</v>
      </c>
      <c r="C1851" s="12">
        <f>Raw_Prices!S604</f>
        <v>172.36</v>
      </c>
      <c r="D1851" s="13">
        <f t="shared" si="58"/>
        <v>-3.1231925968767671E-3</v>
      </c>
      <c r="E1851" s="14">
        <f>IF(_xlfn.XLOOKUP($A1851,Firm_Info!$A$2:$A$12,Firm_Info!$C$2:$C$12)="Treated",1,IF(_xlfn.XLOOKUP($A1851,Firm_Info!$A$2:$A$12,Firm_Info!$C$2:$C$12)="Control",0,""))</f>
        <v>1</v>
      </c>
      <c r="F1851" s="14">
        <f>IFERROR(_xlfn.XLOOKUP($A1851,Firm_Info!$A$2:$A$11,Firm_Info!$D$2:$D$11),"")</f>
        <v>2</v>
      </c>
      <c r="G1851" s="14">
        <f>IF($F1851="","",IF($B1851&gt;=SUMIFS(Firm_Info!$F$2:$F$11,Firm_Info!$D$2:$D$11,$F1851,Firm_Info!$C$2:$C$11,"Treated"),1,0))</f>
        <v>1</v>
      </c>
      <c r="H1851" s="14">
        <f t="shared" si="59"/>
        <v>1</v>
      </c>
      <c r="I1851" s="14">
        <f>IF($F1851="","",MOD(ROW()-2,624)-INDEX(Parallel_Trends!$F$5:$F$14,MATCH($A1851,Parallel_Trends!$A$5:$A$14,0)))</f>
        <v>272</v>
      </c>
    </row>
    <row r="1852" spans="1:9" x14ac:dyDescent="0.45">
      <c r="A1852" t="s">
        <v>16</v>
      </c>
      <c r="B1852" s="1">
        <f>Raw_Prices!O605</f>
        <v>45806</v>
      </c>
      <c r="C1852" s="12">
        <f>Raw_Prices!S605</f>
        <v>171.86</v>
      </c>
      <c r="D1852" s="13">
        <f t="shared" si="58"/>
        <v>-2.9009050823857185E-3</v>
      </c>
      <c r="E1852" s="14">
        <f>IF(_xlfn.XLOOKUP($A1852,Firm_Info!$A$2:$A$12,Firm_Info!$C$2:$C$12)="Treated",1,IF(_xlfn.XLOOKUP($A1852,Firm_Info!$A$2:$A$12,Firm_Info!$C$2:$C$12)="Control",0,""))</f>
        <v>1</v>
      </c>
      <c r="F1852" s="14">
        <f>IFERROR(_xlfn.XLOOKUP($A1852,Firm_Info!$A$2:$A$11,Firm_Info!$D$2:$D$11),"")</f>
        <v>2</v>
      </c>
      <c r="G1852" s="14">
        <f>IF($F1852="","",IF($B1852&gt;=SUMIFS(Firm_Info!$F$2:$F$11,Firm_Info!$D$2:$D$11,$F1852,Firm_Info!$C$2:$C$11,"Treated"),1,0))</f>
        <v>1</v>
      </c>
      <c r="H1852" s="14">
        <f t="shared" si="59"/>
        <v>1</v>
      </c>
      <c r="I1852" s="14">
        <f>IF($F1852="","",MOD(ROW()-2,624)-INDEX(Parallel_Trends!$F$5:$F$14,MATCH($A1852,Parallel_Trends!$A$5:$A$14,0)))</f>
        <v>273</v>
      </c>
    </row>
    <row r="1853" spans="1:9" x14ac:dyDescent="0.45">
      <c r="A1853" t="s">
        <v>16</v>
      </c>
      <c r="B1853" s="1">
        <f>Raw_Prices!O606</f>
        <v>45807</v>
      </c>
      <c r="C1853" s="12">
        <f>Raw_Prices!S606</f>
        <v>171.74</v>
      </c>
      <c r="D1853" s="13">
        <f t="shared" si="58"/>
        <v>-6.9824275573138195E-4</v>
      </c>
      <c r="E1853" s="14">
        <f>IF(_xlfn.XLOOKUP($A1853,Firm_Info!$A$2:$A$12,Firm_Info!$C$2:$C$12)="Treated",1,IF(_xlfn.XLOOKUP($A1853,Firm_Info!$A$2:$A$12,Firm_Info!$C$2:$C$12)="Control",0,""))</f>
        <v>1</v>
      </c>
      <c r="F1853" s="14">
        <f>IFERROR(_xlfn.XLOOKUP($A1853,Firm_Info!$A$2:$A$11,Firm_Info!$D$2:$D$11),"")</f>
        <v>2</v>
      </c>
      <c r="G1853" s="14">
        <f>IF($F1853="","",IF($B1853&gt;=SUMIFS(Firm_Info!$F$2:$F$11,Firm_Info!$D$2:$D$11,$F1853,Firm_Info!$C$2:$C$11,"Treated"),1,0))</f>
        <v>1</v>
      </c>
      <c r="H1853" s="14">
        <f t="shared" si="59"/>
        <v>1</v>
      </c>
      <c r="I1853" s="14">
        <f>IF($F1853="","",MOD(ROW()-2,624)-INDEX(Parallel_Trends!$F$5:$F$14,MATCH($A1853,Parallel_Trends!$A$5:$A$14,0)))</f>
        <v>274</v>
      </c>
    </row>
    <row r="1854" spans="1:9" x14ac:dyDescent="0.45">
      <c r="A1854" t="s">
        <v>16</v>
      </c>
      <c r="B1854" s="1">
        <f>Raw_Prices!O607</f>
        <v>45810</v>
      </c>
      <c r="C1854" s="12">
        <f>Raw_Prices!S607</f>
        <v>169.03</v>
      </c>
      <c r="D1854" s="13">
        <f t="shared" si="58"/>
        <v>-1.5779666938395276E-2</v>
      </c>
      <c r="E1854" s="14">
        <f>IF(_xlfn.XLOOKUP($A1854,Firm_Info!$A$2:$A$12,Firm_Info!$C$2:$C$12)="Treated",1,IF(_xlfn.XLOOKUP($A1854,Firm_Info!$A$2:$A$12,Firm_Info!$C$2:$C$12)="Control",0,""))</f>
        <v>1</v>
      </c>
      <c r="F1854" s="14">
        <f>IFERROR(_xlfn.XLOOKUP($A1854,Firm_Info!$A$2:$A$11,Firm_Info!$D$2:$D$11),"")</f>
        <v>2</v>
      </c>
      <c r="G1854" s="14">
        <f>IF($F1854="","",IF($B1854&gt;=SUMIFS(Firm_Info!$F$2:$F$11,Firm_Info!$D$2:$D$11,$F1854,Firm_Info!$C$2:$C$11,"Treated"),1,0))</f>
        <v>1</v>
      </c>
      <c r="H1854" s="14">
        <f t="shared" si="59"/>
        <v>1</v>
      </c>
      <c r="I1854" s="14">
        <f>IF($F1854="","",MOD(ROW()-2,624)-INDEX(Parallel_Trends!$F$5:$F$14,MATCH($A1854,Parallel_Trends!$A$5:$A$14,0)))</f>
        <v>275</v>
      </c>
    </row>
    <row r="1855" spans="1:9" x14ac:dyDescent="0.45">
      <c r="A1855" t="s">
        <v>16</v>
      </c>
      <c r="B1855" s="1">
        <f>Raw_Prices!O608</f>
        <v>45811</v>
      </c>
      <c r="C1855" s="12">
        <f>Raw_Prices!S608</f>
        <v>166.18</v>
      </c>
      <c r="D1855" s="13">
        <f t="shared" si="58"/>
        <v>-1.686091226409514E-2</v>
      </c>
      <c r="E1855" s="14">
        <f>IF(_xlfn.XLOOKUP($A1855,Firm_Info!$A$2:$A$12,Firm_Info!$C$2:$C$12)="Treated",1,IF(_xlfn.XLOOKUP($A1855,Firm_Info!$A$2:$A$12,Firm_Info!$C$2:$C$12)="Control",0,""))</f>
        <v>1</v>
      </c>
      <c r="F1855" s="14">
        <f>IFERROR(_xlfn.XLOOKUP($A1855,Firm_Info!$A$2:$A$11,Firm_Info!$D$2:$D$11),"")</f>
        <v>2</v>
      </c>
      <c r="G1855" s="14">
        <f>IF($F1855="","",IF($B1855&gt;=SUMIFS(Firm_Info!$F$2:$F$11,Firm_Info!$D$2:$D$11,$F1855,Firm_Info!$C$2:$C$11,"Treated"),1,0))</f>
        <v>1</v>
      </c>
      <c r="H1855" s="14">
        <f t="shared" si="59"/>
        <v>1</v>
      </c>
      <c r="I1855" s="14">
        <f>IF($F1855="","",MOD(ROW()-2,624)-INDEX(Parallel_Trends!$F$5:$F$14,MATCH($A1855,Parallel_Trends!$A$5:$A$14,0)))</f>
        <v>276</v>
      </c>
    </row>
    <row r="1856" spans="1:9" x14ac:dyDescent="0.45">
      <c r="A1856" t="s">
        <v>16</v>
      </c>
      <c r="B1856" s="1">
        <f>Raw_Prices!O609</f>
        <v>45812</v>
      </c>
      <c r="C1856" s="12">
        <f>Raw_Prices!S609</f>
        <v>168.05</v>
      </c>
      <c r="D1856" s="13">
        <f t="shared" si="58"/>
        <v>1.1252858346371353E-2</v>
      </c>
      <c r="E1856" s="14">
        <f>IF(_xlfn.XLOOKUP($A1856,Firm_Info!$A$2:$A$12,Firm_Info!$C$2:$C$12)="Treated",1,IF(_xlfn.XLOOKUP($A1856,Firm_Info!$A$2:$A$12,Firm_Info!$C$2:$C$12)="Control",0,""))</f>
        <v>1</v>
      </c>
      <c r="F1856" s="14">
        <f>IFERROR(_xlfn.XLOOKUP($A1856,Firm_Info!$A$2:$A$11,Firm_Info!$D$2:$D$11),"")</f>
        <v>2</v>
      </c>
      <c r="G1856" s="14">
        <f>IF($F1856="","",IF($B1856&gt;=SUMIFS(Firm_Info!$F$2:$F$11,Firm_Info!$D$2:$D$11,$F1856,Firm_Info!$C$2:$C$11,"Treated"),1,0))</f>
        <v>1</v>
      </c>
      <c r="H1856" s="14">
        <f t="shared" si="59"/>
        <v>1</v>
      </c>
      <c r="I1856" s="14">
        <f>IF($F1856="","",MOD(ROW()-2,624)-INDEX(Parallel_Trends!$F$5:$F$14,MATCH($A1856,Parallel_Trends!$A$5:$A$14,0)))</f>
        <v>277</v>
      </c>
    </row>
    <row r="1857" spans="1:9" x14ac:dyDescent="0.45">
      <c r="A1857" t="s">
        <v>16</v>
      </c>
      <c r="B1857" s="1">
        <f>Raw_Prices!O610</f>
        <v>45813</v>
      </c>
      <c r="C1857" s="12">
        <f>Raw_Prices!S610</f>
        <v>168.21</v>
      </c>
      <c r="D1857" s="13">
        <f t="shared" si="58"/>
        <v>9.5209759000303151E-4</v>
      </c>
      <c r="E1857" s="14">
        <f>IF(_xlfn.XLOOKUP($A1857,Firm_Info!$A$2:$A$12,Firm_Info!$C$2:$C$12)="Treated",1,IF(_xlfn.XLOOKUP($A1857,Firm_Info!$A$2:$A$12,Firm_Info!$C$2:$C$12)="Control",0,""))</f>
        <v>1</v>
      </c>
      <c r="F1857" s="14">
        <f>IFERROR(_xlfn.XLOOKUP($A1857,Firm_Info!$A$2:$A$11,Firm_Info!$D$2:$D$11),"")</f>
        <v>2</v>
      </c>
      <c r="G1857" s="14">
        <f>IF($F1857="","",IF($B1857&gt;=SUMIFS(Firm_Info!$F$2:$F$11,Firm_Info!$D$2:$D$11,$F1857,Firm_Info!$C$2:$C$11,"Treated"),1,0))</f>
        <v>1</v>
      </c>
      <c r="H1857" s="14">
        <f t="shared" si="59"/>
        <v>1</v>
      </c>
      <c r="I1857" s="14">
        <f>IF($F1857="","",MOD(ROW()-2,624)-INDEX(Parallel_Trends!$F$5:$F$14,MATCH($A1857,Parallel_Trends!$A$5:$A$14,0)))</f>
        <v>278</v>
      </c>
    </row>
    <row r="1858" spans="1:9" x14ac:dyDescent="0.45">
      <c r="A1858" t="s">
        <v>16</v>
      </c>
      <c r="B1858" s="1">
        <f>Raw_Prices!O611</f>
        <v>45814</v>
      </c>
      <c r="C1858" s="12">
        <f>Raw_Prices!S611</f>
        <v>173.68</v>
      </c>
      <c r="D1858" s="13">
        <f t="shared" si="58"/>
        <v>3.2518875215504339E-2</v>
      </c>
      <c r="E1858" s="14">
        <f>IF(_xlfn.XLOOKUP($A1858,Firm_Info!$A$2:$A$12,Firm_Info!$C$2:$C$12)="Treated",1,IF(_xlfn.XLOOKUP($A1858,Firm_Info!$A$2:$A$12,Firm_Info!$C$2:$C$12)="Control",0,""))</f>
        <v>1</v>
      </c>
      <c r="F1858" s="14">
        <f>IFERROR(_xlfn.XLOOKUP($A1858,Firm_Info!$A$2:$A$11,Firm_Info!$D$2:$D$11),"")</f>
        <v>2</v>
      </c>
      <c r="G1858" s="14">
        <f>IF($F1858="","",IF($B1858&gt;=SUMIFS(Firm_Info!$F$2:$F$11,Firm_Info!$D$2:$D$11,$F1858,Firm_Info!$C$2:$C$11,"Treated"),1,0))</f>
        <v>1</v>
      </c>
      <c r="H1858" s="14">
        <f t="shared" si="59"/>
        <v>1</v>
      </c>
      <c r="I1858" s="14">
        <f>IF($F1858="","",MOD(ROW()-2,624)-INDEX(Parallel_Trends!$F$5:$F$14,MATCH($A1858,Parallel_Trends!$A$5:$A$14,0)))</f>
        <v>279</v>
      </c>
    </row>
    <row r="1859" spans="1:9" x14ac:dyDescent="0.45">
      <c r="A1859" t="s">
        <v>16</v>
      </c>
      <c r="B1859" s="1">
        <f>Raw_Prices!O612</f>
        <v>45817</v>
      </c>
      <c r="C1859" s="12">
        <f>Raw_Prices!S612</f>
        <v>176.09</v>
      </c>
      <c r="D1859" s="13">
        <f t="shared" si="58"/>
        <v>1.3876093965914382E-2</v>
      </c>
      <c r="E1859" s="14">
        <f>IF(_xlfn.XLOOKUP($A1859,Firm_Info!$A$2:$A$12,Firm_Info!$C$2:$C$12)="Treated",1,IF(_xlfn.XLOOKUP($A1859,Firm_Info!$A$2:$A$12,Firm_Info!$C$2:$C$12)="Control",0,""))</f>
        <v>1</v>
      </c>
      <c r="F1859" s="14">
        <f>IFERROR(_xlfn.XLOOKUP($A1859,Firm_Info!$A$2:$A$11,Firm_Info!$D$2:$D$11),"")</f>
        <v>2</v>
      </c>
      <c r="G1859" s="14">
        <f>IF($F1859="","",IF($B1859&gt;=SUMIFS(Firm_Info!$F$2:$F$11,Firm_Info!$D$2:$D$11,$F1859,Firm_Info!$C$2:$C$11,"Treated"),1,0))</f>
        <v>1</v>
      </c>
      <c r="H1859" s="14">
        <f t="shared" si="59"/>
        <v>1</v>
      </c>
      <c r="I1859" s="14">
        <f>IF($F1859="","",MOD(ROW()-2,624)-INDEX(Parallel_Trends!$F$5:$F$14,MATCH($A1859,Parallel_Trends!$A$5:$A$14,0)))</f>
        <v>280</v>
      </c>
    </row>
    <row r="1860" spans="1:9" x14ac:dyDescent="0.45">
      <c r="A1860" t="s">
        <v>16</v>
      </c>
      <c r="B1860" s="1">
        <f>Raw_Prices!O613</f>
        <v>45818</v>
      </c>
      <c r="C1860" s="12">
        <f>Raw_Prices!S613</f>
        <v>178.6</v>
      </c>
      <c r="D1860" s="13">
        <f t="shared" si="58"/>
        <v>1.4254074620932533E-2</v>
      </c>
      <c r="E1860" s="14">
        <f>IF(_xlfn.XLOOKUP($A1860,Firm_Info!$A$2:$A$12,Firm_Info!$C$2:$C$12)="Treated",1,IF(_xlfn.XLOOKUP($A1860,Firm_Info!$A$2:$A$12,Firm_Info!$C$2:$C$12)="Control",0,""))</f>
        <v>1</v>
      </c>
      <c r="F1860" s="14">
        <f>IFERROR(_xlfn.XLOOKUP($A1860,Firm_Info!$A$2:$A$11,Firm_Info!$D$2:$D$11),"")</f>
        <v>2</v>
      </c>
      <c r="G1860" s="14">
        <f>IF($F1860="","",IF($B1860&gt;=SUMIFS(Firm_Info!$F$2:$F$11,Firm_Info!$D$2:$D$11,$F1860,Firm_Info!$C$2:$C$11,"Treated"),1,0))</f>
        <v>1</v>
      </c>
      <c r="H1860" s="14">
        <f t="shared" si="59"/>
        <v>1</v>
      </c>
      <c r="I1860" s="14">
        <f>IF($F1860="","",MOD(ROW()-2,624)-INDEX(Parallel_Trends!$F$5:$F$14,MATCH($A1860,Parallel_Trends!$A$5:$A$14,0)))</f>
        <v>281</v>
      </c>
    </row>
    <row r="1861" spans="1:9" x14ac:dyDescent="0.45">
      <c r="A1861" t="s">
        <v>16</v>
      </c>
      <c r="B1861" s="1">
        <f>Raw_Prices!O614</f>
        <v>45819</v>
      </c>
      <c r="C1861" s="12">
        <f>Raw_Prices!S614</f>
        <v>177.35</v>
      </c>
      <c r="D1861" s="13">
        <f t="shared" si="58"/>
        <v>-6.9988801791713851E-3</v>
      </c>
      <c r="E1861" s="14">
        <f>IF(_xlfn.XLOOKUP($A1861,Firm_Info!$A$2:$A$12,Firm_Info!$C$2:$C$12)="Treated",1,IF(_xlfn.XLOOKUP($A1861,Firm_Info!$A$2:$A$12,Firm_Info!$C$2:$C$12)="Control",0,""))</f>
        <v>1</v>
      </c>
      <c r="F1861" s="14">
        <f>IFERROR(_xlfn.XLOOKUP($A1861,Firm_Info!$A$2:$A$11,Firm_Info!$D$2:$D$11),"")</f>
        <v>2</v>
      </c>
      <c r="G1861" s="14">
        <f>IF($F1861="","",IF($B1861&gt;=SUMIFS(Firm_Info!$F$2:$F$11,Firm_Info!$D$2:$D$11,$F1861,Firm_Info!$C$2:$C$11,"Treated"),1,0))</f>
        <v>1</v>
      </c>
      <c r="H1861" s="14">
        <f t="shared" si="59"/>
        <v>1</v>
      </c>
      <c r="I1861" s="14">
        <f>IF($F1861="","",MOD(ROW()-2,624)-INDEX(Parallel_Trends!$F$5:$F$14,MATCH($A1861,Parallel_Trends!$A$5:$A$14,0)))</f>
        <v>282</v>
      </c>
    </row>
    <row r="1862" spans="1:9" x14ac:dyDescent="0.45">
      <c r="A1862" t="s">
        <v>16</v>
      </c>
      <c r="B1862" s="1">
        <f>Raw_Prices!O615</f>
        <v>45820</v>
      </c>
      <c r="C1862" s="12">
        <f>Raw_Prices!S615</f>
        <v>175.7</v>
      </c>
      <c r="D1862" s="13">
        <f t="shared" si="58"/>
        <v>-9.3036368762334787E-3</v>
      </c>
      <c r="E1862" s="14">
        <f>IF(_xlfn.XLOOKUP($A1862,Firm_Info!$A$2:$A$12,Firm_Info!$C$2:$C$12)="Treated",1,IF(_xlfn.XLOOKUP($A1862,Firm_Info!$A$2:$A$12,Firm_Info!$C$2:$C$12)="Control",0,""))</f>
        <v>1</v>
      </c>
      <c r="F1862" s="14">
        <f>IFERROR(_xlfn.XLOOKUP($A1862,Firm_Info!$A$2:$A$11,Firm_Info!$D$2:$D$11),"")</f>
        <v>2</v>
      </c>
      <c r="G1862" s="14">
        <f>IF($F1862="","",IF($B1862&gt;=SUMIFS(Firm_Info!$F$2:$F$11,Firm_Info!$D$2:$D$11,$F1862,Firm_Info!$C$2:$C$11,"Treated"),1,0))</f>
        <v>1</v>
      </c>
      <c r="H1862" s="14">
        <f t="shared" si="59"/>
        <v>1</v>
      </c>
      <c r="I1862" s="14">
        <f>IF($F1862="","",MOD(ROW()-2,624)-INDEX(Parallel_Trends!$F$5:$F$14,MATCH($A1862,Parallel_Trends!$A$5:$A$14,0)))</f>
        <v>283</v>
      </c>
    </row>
    <row r="1863" spans="1:9" x14ac:dyDescent="0.45">
      <c r="A1863" t="s">
        <v>16</v>
      </c>
      <c r="B1863" s="1">
        <f>Raw_Prices!O616</f>
        <v>45821</v>
      </c>
      <c r="C1863" s="12">
        <f>Raw_Prices!S616</f>
        <v>174.67</v>
      </c>
      <c r="D1863" s="13">
        <f t="shared" si="58"/>
        <v>-5.8622652248150331E-3</v>
      </c>
      <c r="E1863" s="14">
        <f>IF(_xlfn.XLOOKUP($A1863,Firm_Info!$A$2:$A$12,Firm_Info!$C$2:$C$12)="Treated",1,IF(_xlfn.XLOOKUP($A1863,Firm_Info!$A$2:$A$12,Firm_Info!$C$2:$C$12)="Control",0,""))</f>
        <v>1</v>
      </c>
      <c r="F1863" s="14">
        <f>IFERROR(_xlfn.XLOOKUP($A1863,Firm_Info!$A$2:$A$11,Firm_Info!$D$2:$D$11),"")</f>
        <v>2</v>
      </c>
      <c r="G1863" s="14">
        <f>IF($F1863="","",IF($B1863&gt;=SUMIFS(Firm_Info!$F$2:$F$11,Firm_Info!$D$2:$D$11,$F1863,Firm_Info!$C$2:$C$11,"Treated"),1,0))</f>
        <v>1</v>
      </c>
      <c r="H1863" s="14">
        <f t="shared" si="59"/>
        <v>1</v>
      </c>
      <c r="I1863" s="14">
        <f>IF($F1863="","",MOD(ROW()-2,624)-INDEX(Parallel_Trends!$F$5:$F$14,MATCH($A1863,Parallel_Trends!$A$5:$A$14,0)))</f>
        <v>284</v>
      </c>
    </row>
    <row r="1864" spans="1:9" x14ac:dyDescent="0.45">
      <c r="A1864" t="s">
        <v>16</v>
      </c>
      <c r="B1864" s="1">
        <f>Raw_Prices!O617</f>
        <v>45824</v>
      </c>
      <c r="C1864" s="12">
        <f>Raw_Prices!S617</f>
        <v>176.77</v>
      </c>
      <c r="D1864" s="13">
        <f t="shared" si="58"/>
        <v>1.2022671323066447E-2</v>
      </c>
      <c r="E1864" s="14">
        <f>IF(_xlfn.XLOOKUP($A1864,Firm_Info!$A$2:$A$12,Firm_Info!$C$2:$C$12)="Treated",1,IF(_xlfn.XLOOKUP($A1864,Firm_Info!$A$2:$A$12,Firm_Info!$C$2:$C$12)="Control",0,""))</f>
        <v>1</v>
      </c>
      <c r="F1864" s="14">
        <f>IFERROR(_xlfn.XLOOKUP($A1864,Firm_Info!$A$2:$A$11,Firm_Info!$D$2:$D$11),"")</f>
        <v>2</v>
      </c>
      <c r="G1864" s="14">
        <f>IF($F1864="","",IF($B1864&gt;=SUMIFS(Firm_Info!$F$2:$F$11,Firm_Info!$D$2:$D$11,$F1864,Firm_Info!$C$2:$C$11,"Treated"),1,0))</f>
        <v>1</v>
      </c>
      <c r="H1864" s="14">
        <f t="shared" si="59"/>
        <v>1</v>
      </c>
      <c r="I1864" s="14">
        <f>IF($F1864="","",MOD(ROW()-2,624)-INDEX(Parallel_Trends!$F$5:$F$14,MATCH($A1864,Parallel_Trends!$A$5:$A$14,0)))</f>
        <v>285</v>
      </c>
    </row>
    <row r="1865" spans="1:9" x14ac:dyDescent="0.45">
      <c r="A1865" t="s">
        <v>16</v>
      </c>
      <c r="B1865" s="1">
        <f>Raw_Prices!O618</f>
        <v>45825</v>
      </c>
      <c r="C1865" s="12">
        <f>Raw_Prices!S618</f>
        <v>175.95</v>
      </c>
      <c r="D1865" s="13">
        <f t="shared" si="58"/>
        <v>-4.6387961758218577E-3</v>
      </c>
      <c r="E1865" s="14">
        <f>IF(_xlfn.XLOOKUP($A1865,Firm_Info!$A$2:$A$12,Firm_Info!$C$2:$C$12)="Treated",1,IF(_xlfn.XLOOKUP($A1865,Firm_Info!$A$2:$A$12,Firm_Info!$C$2:$C$12)="Control",0,""))</f>
        <v>1</v>
      </c>
      <c r="F1865" s="14">
        <f>IFERROR(_xlfn.XLOOKUP($A1865,Firm_Info!$A$2:$A$11,Firm_Info!$D$2:$D$11),"")</f>
        <v>2</v>
      </c>
      <c r="G1865" s="14">
        <f>IF($F1865="","",IF($B1865&gt;=SUMIFS(Firm_Info!$F$2:$F$11,Firm_Info!$D$2:$D$11,$F1865,Firm_Info!$C$2:$C$11,"Treated"),1,0))</f>
        <v>1</v>
      </c>
      <c r="H1865" s="14">
        <f t="shared" si="59"/>
        <v>1</v>
      </c>
      <c r="I1865" s="14">
        <f>IF($F1865="","",MOD(ROW()-2,624)-INDEX(Parallel_Trends!$F$5:$F$14,MATCH($A1865,Parallel_Trends!$A$5:$A$14,0)))</f>
        <v>286</v>
      </c>
    </row>
    <row r="1866" spans="1:9" x14ac:dyDescent="0.45">
      <c r="A1866" t="s">
        <v>16</v>
      </c>
      <c r="B1866" s="1">
        <f>Raw_Prices!O619</f>
        <v>45826</v>
      </c>
      <c r="C1866" s="12">
        <f>Raw_Prices!S619</f>
        <v>173.32</v>
      </c>
      <c r="D1866" s="13">
        <f t="shared" si="58"/>
        <v>-1.4947428246660954E-2</v>
      </c>
      <c r="E1866" s="14">
        <f>IF(_xlfn.XLOOKUP($A1866,Firm_Info!$A$2:$A$12,Firm_Info!$C$2:$C$12)="Treated",1,IF(_xlfn.XLOOKUP($A1866,Firm_Info!$A$2:$A$12,Firm_Info!$C$2:$C$12)="Control",0,""))</f>
        <v>1</v>
      </c>
      <c r="F1866" s="14">
        <f>IFERROR(_xlfn.XLOOKUP($A1866,Firm_Info!$A$2:$A$11,Firm_Info!$D$2:$D$11),"")</f>
        <v>2</v>
      </c>
      <c r="G1866" s="14">
        <f>IF($F1866="","",IF($B1866&gt;=SUMIFS(Firm_Info!$F$2:$F$11,Firm_Info!$D$2:$D$11,$F1866,Firm_Info!$C$2:$C$11,"Treated"),1,0))</f>
        <v>1</v>
      </c>
      <c r="H1866" s="14">
        <f t="shared" si="59"/>
        <v>1</v>
      </c>
      <c r="I1866" s="14">
        <f>IF($F1866="","",MOD(ROW()-2,624)-INDEX(Parallel_Trends!$F$5:$F$14,MATCH($A1866,Parallel_Trends!$A$5:$A$14,0)))</f>
        <v>287</v>
      </c>
    </row>
    <row r="1867" spans="1:9" x14ac:dyDescent="0.45">
      <c r="A1867" t="s">
        <v>16</v>
      </c>
      <c r="B1867" s="1">
        <f>Raw_Prices!O620</f>
        <v>45828</v>
      </c>
      <c r="C1867" s="12">
        <f>Raw_Prices!S620</f>
        <v>166.64</v>
      </c>
      <c r="D1867" s="13">
        <f t="shared" si="58"/>
        <v>-3.8541426263558831E-2</v>
      </c>
      <c r="E1867" s="14">
        <f>IF(_xlfn.XLOOKUP($A1867,Firm_Info!$A$2:$A$12,Firm_Info!$C$2:$C$12)="Treated",1,IF(_xlfn.XLOOKUP($A1867,Firm_Info!$A$2:$A$12,Firm_Info!$C$2:$C$12)="Control",0,""))</f>
        <v>1</v>
      </c>
      <c r="F1867" s="14">
        <f>IFERROR(_xlfn.XLOOKUP($A1867,Firm_Info!$A$2:$A$11,Firm_Info!$D$2:$D$11),"")</f>
        <v>2</v>
      </c>
      <c r="G1867" s="14">
        <f>IF($F1867="","",IF($B1867&gt;=SUMIFS(Firm_Info!$F$2:$F$11,Firm_Info!$D$2:$D$11,$F1867,Firm_Info!$C$2:$C$11,"Treated"),1,0))</f>
        <v>1</v>
      </c>
      <c r="H1867" s="14">
        <f t="shared" si="59"/>
        <v>1</v>
      </c>
      <c r="I1867" s="14">
        <f>IF($F1867="","",MOD(ROW()-2,624)-INDEX(Parallel_Trends!$F$5:$F$14,MATCH($A1867,Parallel_Trends!$A$5:$A$14,0)))</f>
        <v>288</v>
      </c>
    </row>
    <row r="1868" spans="1:9" x14ac:dyDescent="0.45">
      <c r="A1868" t="s">
        <v>16</v>
      </c>
      <c r="B1868" s="1">
        <f>Raw_Prices!O621</f>
        <v>45831</v>
      </c>
      <c r="C1868" s="12">
        <f>Raw_Prices!S621</f>
        <v>165.19</v>
      </c>
      <c r="D1868" s="13">
        <f t="shared" si="58"/>
        <v>-8.7013922227555662E-3</v>
      </c>
      <c r="E1868" s="14">
        <f>IF(_xlfn.XLOOKUP($A1868,Firm_Info!$A$2:$A$12,Firm_Info!$C$2:$C$12)="Treated",1,IF(_xlfn.XLOOKUP($A1868,Firm_Info!$A$2:$A$12,Firm_Info!$C$2:$C$12)="Control",0,""))</f>
        <v>1</v>
      </c>
      <c r="F1868" s="14">
        <f>IFERROR(_xlfn.XLOOKUP($A1868,Firm_Info!$A$2:$A$11,Firm_Info!$D$2:$D$11),"")</f>
        <v>2</v>
      </c>
      <c r="G1868" s="14">
        <f>IF($F1868="","",IF($B1868&gt;=SUMIFS(Firm_Info!$F$2:$F$11,Firm_Info!$D$2:$D$11,$F1868,Firm_Info!$C$2:$C$11,"Treated"),1,0))</f>
        <v>1</v>
      </c>
      <c r="H1868" s="14">
        <f t="shared" si="59"/>
        <v>1</v>
      </c>
      <c r="I1868" s="14">
        <f>IF($F1868="","",MOD(ROW()-2,624)-INDEX(Parallel_Trends!$F$5:$F$14,MATCH($A1868,Parallel_Trends!$A$5:$A$14,0)))</f>
        <v>289</v>
      </c>
    </row>
    <row r="1869" spans="1:9" x14ac:dyDescent="0.45">
      <c r="A1869" t="s">
        <v>16</v>
      </c>
      <c r="B1869" s="1">
        <f>Raw_Prices!O622</f>
        <v>45832</v>
      </c>
      <c r="C1869" s="12">
        <f>Raw_Prices!S622</f>
        <v>166.77</v>
      </c>
      <c r="D1869" s="13">
        <f t="shared" si="58"/>
        <v>9.5647436285490883E-3</v>
      </c>
      <c r="E1869" s="14">
        <f>IF(_xlfn.XLOOKUP($A1869,Firm_Info!$A$2:$A$12,Firm_Info!$C$2:$C$12)="Treated",1,IF(_xlfn.XLOOKUP($A1869,Firm_Info!$A$2:$A$12,Firm_Info!$C$2:$C$12)="Control",0,""))</f>
        <v>1</v>
      </c>
      <c r="F1869" s="14">
        <f>IFERROR(_xlfn.XLOOKUP($A1869,Firm_Info!$A$2:$A$11,Firm_Info!$D$2:$D$11),"")</f>
        <v>2</v>
      </c>
      <c r="G1869" s="14">
        <f>IF($F1869="","",IF($B1869&gt;=SUMIFS(Firm_Info!$F$2:$F$11,Firm_Info!$D$2:$D$11,$F1869,Firm_Info!$C$2:$C$11,"Treated"),1,0))</f>
        <v>1</v>
      </c>
      <c r="H1869" s="14">
        <f t="shared" si="59"/>
        <v>1</v>
      </c>
      <c r="I1869" s="14">
        <f>IF($F1869="","",MOD(ROW()-2,624)-INDEX(Parallel_Trends!$F$5:$F$14,MATCH($A1869,Parallel_Trends!$A$5:$A$14,0)))</f>
        <v>290</v>
      </c>
    </row>
    <row r="1870" spans="1:9" x14ac:dyDescent="0.45">
      <c r="A1870" t="s">
        <v>16</v>
      </c>
      <c r="B1870" s="1">
        <f>Raw_Prices!O623</f>
        <v>45833</v>
      </c>
      <c r="C1870" s="12">
        <f>Raw_Prices!S623</f>
        <v>170.68</v>
      </c>
      <c r="D1870" s="13">
        <f t="shared" si="58"/>
        <v>2.3445463812436174E-2</v>
      </c>
      <c r="E1870" s="14">
        <f>IF(_xlfn.XLOOKUP($A1870,Firm_Info!$A$2:$A$12,Firm_Info!$C$2:$C$12)="Treated",1,IF(_xlfn.XLOOKUP($A1870,Firm_Info!$A$2:$A$12,Firm_Info!$C$2:$C$12)="Control",0,""))</f>
        <v>1</v>
      </c>
      <c r="F1870" s="14">
        <f>IFERROR(_xlfn.XLOOKUP($A1870,Firm_Info!$A$2:$A$11,Firm_Info!$D$2:$D$11),"")</f>
        <v>2</v>
      </c>
      <c r="G1870" s="14">
        <f>IF($F1870="","",IF($B1870&gt;=SUMIFS(Firm_Info!$F$2:$F$11,Firm_Info!$D$2:$D$11,$F1870,Firm_Info!$C$2:$C$11,"Treated"),1,0))</f>
        <v>1</v>
      </c>
      <c r="H1870" s="14">
        <f t="shared" si="59"/>
        <v>1</v>
      </c>
      <c r="I1870" s="14">
        <f>IF($F1870="","",MOD(ROW()-2,624)-INDEX(Parallel_Trends!$F$5:$F$14,MATCH($A1870,Parallel_Trends!$A$5:$A$14,0)))</f>
        <v>291</v>
      </c>
    </row>
    <row r="1871" spans="1:9" x14ac:dyDescent="0.45">
      <c r="A1871" t="s">
        <v>16</v>
      </c>
      <c r="B1871" s="1">
        <f>Raw_Prices!O624</f>
        <v>45834</v>
      </c>
      <c r="C1871" s="12">
        <f>Raw_Prices!S624</f>
        <v>173.54</v>
      </c>
      <c r="D1871" s="13">
        <f t="shared" si="58"/>
        <v>1.6756503398172029E-2</v>
      </c>
      <c r="E1871" s="14">
        <f>IF(_xlfn.XLOOKUP($A1871,Firm_Info!$A$2:$A$12,Firm_Info!$C$2:$C$12)="Treated",1,IF(_xlfn.XLOOKUP($A1871,Firm_Info!$A$2:$A$12,Firm_Info!$C$2:$C$12)="Control",0,""))</f>
        <v>1</v>
      </c>
      <c r="F1871" s="14">
        <f>IFERROR(_xlfn.XLOOKUP($A1871,Firm_Info!$A$2:$A$11,Firm_Info!$D$2:$D$11),"")</f>
        <v>2</v>
      </c>
      <c r="G1871" s="14">
        <f>IF($F1871="","",IF($B1871&gt;=SUMIFS(Firm_Info!$F$2:$F$11,Firm_Info!$D$2:$D$11,$F1871,Firm_Info!$C$2:$C$11,"Treated"),1,0))</f>
        <v>1</v>
      </c>
      <c r="H1871" s="14">
        <f t="shared" si="59"/>
        <v>1</v>
      </c>
      <c r="I1871" s="14">
        <f>IF($F1871="","",MOD(ROW()-2,624)-INDEX(Parallel_Trends!$F$5:$F$14,MATCH($A1871,Parallel_Trends!$A$5:$A$14,0)))</f>
        <v>292</v>
      </c>
    </row>
    <row r="1872" spans="1:9" x14ac:dyDescent="0.45">
      <c r="A1872" t="s">
        <v>16</v>
      </c>
      <c r="B1872" s="1">
        <f>Raw_Prices!O625</f>
        <v>45835</v>
      </c>
      <c r="C1872" s="12">
        <f>Raw_Prices!S625</f>
        <v>178.53</v>
      </c>
      <c r="D1872" s="13">
        <f t="shared" si="58"/>
        <v>2.8754177711190598E-2</v>
      </c>
      <c r="E1872" s="14">
        <f>IF(_xlfn.XLOOKUP($A1872,Firm_Info!$A$2:$A$12,Firm_Info!$C$2:$C$12)="Treated",1,IF(_xlfn.XLOOKUP($A1872,Firm_Info!$A$2:$A$12,Firm_Info!$C$2:$C$12)="Control",0,""))</f>
        <v>1</v>
      </c>
      <c r="F1872" s="14">
        <f>IFERROR(_xlfn.XLOOKUP($A1872,Firm_Info!$A$2:$A$11,Firm_Info!$D$2:$D$11),"")</f>
        <v>2</v>
      </c>
      <c r="G1872" s="14">
        <f>IF($F1872="","",IF($B1872&gt;=SUMIFS(Firm_Info!$F$2:$F$11,Firm_Info!$D$2:$D$11,$F1872,Firm_Info!$C$2:$C$11,"Treated"),1,0))</f>
        <v>1</v>
      </c>
      <c r="H1872" s="14">
        <f t="shared" si="59"/>
        <v>1</v>
      </c>
      <c r="I1872" s="14">
        <f>IF($F1872="","",MOD(ROW()-2,624)-INDEX(Parallel_Trends!$F$5:$F$14,MATCH($A1872,Parallel_Trends!$A$5:$A$14,0)))</f>
        <v>293</v>
      </c>
    </row>
    <row r="1873" spans="1:9" x14ac:dyDescent="0.45">
      <c r="A1873" t="s">
        <v>16</v>
      </c>
      <c r="B1873" s="1">
        <f>Raw_Prices!O626</f>
        <v>45838</v>
      </c>
      <c r="C1873" s="12">
        <f>Raw_Prices!S626</f>
        <v>176.23</v>
      </c>
      <c r="D1873" s="13">
        <f t="shared" si="58"/>
        <v>-1.2882988853414101E-2</v>
      </c>
      <c r="E1873" s="14">
        <f>IF(_xlfn.XLOOKUP($A1873,Firm_Info!$A$2:$A$12,Firm_Info!$C$2:$C$12)="Treated",1,IF(_xlfn.XLOOKUP($A1873,Firm_Info!$A$2:$A$12,Firm_Info!$C$2:$C$12)="Control",0,""))</f>
        <v>1</v>
      </c>
      <c r="F1873" s="14">
        <f>IFERROR(_xlfn.XLOOKUP($A1873,Firm_Info!$A$2:$A$11,Firm_Info!$D$2:$D$11),"")</f>
        <v>2</v>
      </c>
      <c r="G1873" s="14">
        <f>IF($F1873="","",IF($B1873&gt;=SUMIFS(Firm_Info!$F$2:$F$11,Firm_Info!$D$2:$D$11,$F1873,Firm_Info!$C$2:$C$11,"Treated"),1,0))</f>
        <v>1</v>
      </c>
      <c r="H1873" s="14">
        <f t="shared" si="59"/>
        <v>1</v>
      </c>
      <c r="I1873" s="14">
        <f>IF($F1873="","",MOD(ROW()-2,624)-INDEX(Parallel_Trends!$F$5:$F$14,MATCH($A1873,Parallel_Trends!$A$5:$A$14,0)))</f>
        <v>294</v>
      </c>
    </row>
    <row r="1874" spans="1:9" x14ac:dyDescent="0.45">
      <c r="A1874" t="s">
        <v>18</v>
      </c>
      <c r="B1874" s="1">
        <f>Raw_Prices!V3</f>
        <v>44929</v>
      </c>
      <c r="C1874" s="12">
        <f>Raw_Prices!Z3</f>
        <v>336.92</v>
      </c>
      <c r="D1874" s="13"/>
      <c r="E1874" s="14">
        <f>IF(_xlfn.XLOOKUP($A1874,Firm_Info!$A$2:$A$12,Firm_Info!$C$2:$C$12)="Treated",1,IF(_xlfn.XLOOKUP($A1874,Firm_Info!$A$2:$A$12,Firm_Info!$C$2:$C$12)="Control",0,""))</f>
        <v>0</v>
      </c>
      <c r="F1874" s="14">
        <f>IFERROR(_xlfn.XLOOKUP($A1874,Firm_Info!$A$2:$A$11,Firm_Info!$D$2:$D$11),"")</f>
        <v>2</v>
      </c>
      <c r="G1874" s="14">
        <f>IF($F1874="","",IF($B1874&gt;=SUMIFS(Firm_Info!$F$2:$F$11,Firm_Info!$D$2:$D$11,$F1874,Firm_Info!$C$2:$C$11,"Treated"),1,0))</f>
        <v>0</v>
      </c>
      <c r="H1874" s="14">
        <f>IF($F1874="","",$E1874*$G1874)</f>
        <v>0</v>
      </c>
      <c r="I1874" s="14">
        <f>IF($F1874="","",MOD(ROW()-2,624)-INDEX(Parallel_Trends!$F$5:$F$14,MATCH($A1874,Parallel_Trends!$A$5:$A$14,0)))</f>
        <v>-329</v>
      </c>
    </row>
    <row r="1875" spans="1:9" x14ac:dyDescent="0.45">
      <c r="A1875" t="s">
        <v>18</v>
      </c>
      <c r="B1875" s="1">
        <f>Raw_Prices!V4</f>
        <v>44930</v>
      </c>
      <c r="C1875" s="12">
        <f>Raw_Prices!Z4</f>
        <v>341.41</v>
      </c>
      <c r="D1875" s="13">
        <f>C1875/C1874-1</f>
        <v>1.332660572242661E-2</v>
      </c>
      <c r="E1875" s="14">
        <f>IF(_xlfn.XLOOKUP($A1875,Firm_Info!$A$2:$A$12,Firm_Info!$C$2:$C$12)="Treated",1,IF(_xlfn.XLOOKUP($A1875,Firm_Info!$A$2:$A$12,Firm_Info!$C$2:$C$12)="Control",0,""))</f>
        <v>0</v>
      </c>
      <c r="F1875" s="14">
        <f>IFERROR(_xlfn.XLOOKUP($A1875,Firm_Info!$A$2:$A$11,Firm_Info!$D$2:$D$11),"")</f>
        <v>2</v>
      </c>
      <c r="G1875" s="14">
        <f>IF($F1875="","",IF($B1875&gt;=SUMIFS(Firm_Info!$F$2:$F$11,Firm_Info!$D$2:$D$11,$F1875,Firm_Info!$C$2:$C$11,"Treated"),1,0))</f>
        <v>0</v>
      </c>
      <c r="H1875" s="14">
        <f>IF($F1875="","",$E1875*$G1875)</f>
        <v>0</v>
      </c>
      <c r="I1875" s="14">
        <f>IF($F1875="","",MOD(ROW()-2,624)-INDEX(Parallel_Trends!$F$5:$F$14,MATCH($A1875,Parallel_Trends!$A$5:$A$14,0)))</f>
        <v>-328</v>
      </c>
    </row>
    <row r="1876" spans="1:9" x14ac:dyDescent="0.45">
      <c r="A1876" t="s">
        <v>18</v>
      </c>
      <c r="B1876" s="1">
        <f>Raw_Prices!V5</f>
        <v>44931</v>
      </c>
      <c r="C1876" s="12">
        <f>Raw_Prices!Z5</f>
        <v>328.44</v>
      </c>
      <c r="D1876" s="13">
        <f t="shared" ref="D1876:D1939" si="60">C1876/C1875-1</f>
        <v>-3.7989514073987318E-2</v>
      </c>
      <c r="E1876" s="14">
        <f>IF(_xlfn.XLOOKUP($A1876,Firm_Info!$A$2:$A$12,Firm_Info!$C$2:$C$12)="Treated",1,IF(_xlfn.XLOOKUP($A1876,Firm_Info!$A$2:$A$12,Firm_Info!$C$2:$C$12)="Control",0,""))</f>
        <v>0</v>
      </c>
      <c r="F1876" s="14">
        <f>IFERROR(_xlfn.XLOOKUP($A1876,Firm_Info!$A$2:$A$11,Firm_Info!$D$2:$D$11),"")</f>
        <v>2</v>
      </c>
      <c r="G1876" s="14">
        <f>IF($F1876="","",IF($B1876&gt;=SUMIFS(Firm_Info!$F$2:$F$11,Firm_Info!$D$2:$D$11,$F1876,Firm_Info!$C$2:$C$11,"Treated"),1,0))</f>
        <v>0</v>
      </c>
      <c r="H1876" s="14">
        <f t="shared" ref="H1876:H1939" si="61">IF($F1876="","",$E1876*$G1876)</f>
        <v>0</v>
      </c>
      <c r="I1876" s="14">
        <f>IF($F1876="","",MOD(ROW()-2,624)-INDEX(Parallel_Trends!$F$5:$F$14,MATCH($A1876,Parallel_Trends!$A$5:$A$14,0)))</f>
        <v>-327</v>
      </c>
    </row>
    <row r="1877" spans="1:9" x14ac:dyDescent="0.45">
      <c r="A1877" t="s">
        <v>18</v>
      </c>
      <c r="B1877" s="1">
        <f>Raw_Prices!V6</f>
        <v>44932</v>
      </c>
      <c r="C1877" s="12">
        <f>Raw_Prices!Z6</f>
        <v>332.75</v>
      </c>
      <c r="D1877" s="13">
        <f t="shared" si="60"/>
        <v>1.3122640360492044E-2</v>
      </c>
      <c r="E1877" s="14">
        <f>IF(_xlfn.XLOOKUP($A1877,Firm_Info!$A$2:$A$12,Firm_Info!$C$2:$C$12)="Treated",1,IF(_xlfn.XLOOKUP($A1877,Firm_Info!$A$2:$A$12,Firm_Info!$C$2:$C$12)="Control",0,""))</f>
        <v>0</v>
      </c>
      <c r="F1877" s="14">
        <f>IFERROR(_xlfn.XLOOKUP($A1877,Firm_Info!$A$2:$A$11,Firm_Info!$D$2:$D$11),"")</f>
        <v>2</v>
      </c>
      <c r="G1877" s="14">
        <f>IF($F1877="","",IF($B1877&gt;=SUMIFS(Firm_Info!$F$2:$F$11,Firm_Info!$D$2:$D$11,$F1877,Firm_Info!$C$2:$C$11,"Treated"),1,0))</f>
        <v>0</v>
      </c>
      <c r="H1877" s="14">
        <f t="shared" si="61"/>
        <v>0</v>
      </c>
      <c r="I1877" s="14">
        <f>IF($F1877="","",MOD(ROW()-2,624)-INDEX(Parallel_Trends!$F$5:$F$14,MATCH($A1877,Parallel_Trends!$A$5:$A$14,0)))</f>
        <v>-326</v>
      </c>
    </row>
    <row r="1878" spans="1:9" x14ac:dyDescent="0.45">
      <c r="A1878" t="s">
        <v>18</v>
      </c>
      <c r="B1878" s="1">
        <f>Raw_Prices!V7</f>
        <v>44935</v>
      </c>
      <c r="C1878" s="12">
        <f>Raw_Prices!Z7</f>
        <v>341.98</v>
      </c>
      <c r="D1878" s="13">
        <f t="shared" si="60"/>
        <v>2.7738542449286197E-2</v>
      </c>
      <c r="E1878" s="14">
        <f>IF(_xlfn.XLOOKUP($A1878,Firm_Info!$A$2:$A$12,Firm_Info!$C$2:$C$12)="Treated",1,IF(_xlfn.XLOOKUP($A1878,Firm_Info!$A$2:$A$12,Firm_Info!$C$2:$C$12)="Control",0,""))</f>
        <v>0</v>
      </c>
      <c r="F1878" s="14">
        <f>IFERROR(_xlfn.XLOOKUP($A1878,Firm_Info!$A$2:$A$11,Firm_Info!$D$2:$D$11),"")</f>
        <v>2</v>
      </c>
      <c r="G1878" s="14">
        <f>IF($F1878="","",IF($B1878&gt;=SUMIFS(Firm_Info!$F$2:$F$11,Firm_Info!$D$2:$D$11,$F1878,Firm_Info!$C$2:$C$11,"Treated"),1,0))</f>
        <v>0</v>
      </c>
      <c r="H1878" s="14">
        <f t="shared" si="61"/>
        <v>0</v>
      </c>
      <c r="I1878" s="14">
        <f>IF($F1878="","",MOD(ROW()-2,624)-INDEX(Parallel_Trends!$F$5:$F$14,MATCH($A1878,Parallel_Trends!$A$5:$A$14,0)))</f>
        <v>-325</v>
      </c>
    </row>
    <row r="1879" spans="1:9" x14ac:dyDescent="0.45">
      <c r="A1879" t="s">
        <v>18</v>
      </c>
      <c r="B1879" s="1">
        <f>Raw_Prices!V8</f>
        <v>44936</v>
      </c>
      <c r="C1879" s="12">
        <f>Raw_Prices!Z8</f>
        <v>338.7</v>
      </c>
      <c r="D1879" s="13">
        <f t="shared" si="60"/>
        <v>-9.5912041639862888E-3</v>
      </c>
      <c r="E1879" s="14">
        <f>IF(_xlfn.XLOOKUP($A1879,Firm_Info!$A$2:$A$12,Firm_Info!$C$2:$C$12)="Treated",1,IF(_xlfn.XLOOKUP($A1879,Firm_Info!$A$2:$A$12,Firm_Info!$C$2:$C$12)="Control",0,""))</f>
        <v>0</v>
      </c>
      <c r="F1879" s="14">
        <f>IFERROR(_xlfn.XLOOKUP($A1879,Firm_Info!$A$2:$A$11,Firm_Info!$D$2:$D$11),"")</f>
        <v>2</v>
      </c>
      <c r="G1879" s="14">
        <f>IF($F1879="","",IF($B1879&gt;=SUMIFS(Firm_Info!$F$2:$F$11,Firm_Info!$D$2:$D$11,$F1879,Firm_Info!$C$2:$C$11,"Treated"),1,0))</f>
        <v>0</v>
      </c>
      <c r="H1879" s="14">
        <f t="shared" si="61"/>
        <v>0</v>
      </c>
      <c r="I1879" s="14">
        <f>IF($F1879="","",MOD(ROW()-2,624)-INDEX(Parallel_Trends!$F$5:$F$14,MATCH($A1879,Parallel_Trends!$A$5:$A$14,0)))</f>
        <v>-324</v>
      </c>
    </row>
    <row r="1880" spans="1:9" x14ac:dyDescent="0.45">
      <c r="A1880" t="s">
        <v>18</v>
      </c>
      <c r="B1880" s="1">
        <f>Raw_Prices!V9</f>
        <v>44937</v>
      </c>
      <c r="C1880" s="12">
        <f>Raw_Prices!Z9</f>
        <v>342.93</v>
      </c>
      <c r="D1880" s="13">
        <f t="shared" si="60"/>
        <v>1.2488928255093068E-2</v>
      </c>
      <c r="E1880" s="14">
        <f>IF(_xlfn.XLOOKUP($A1880,Firm_Info!$A$2:$A$12,Firm_Info!$C$2:$C$12)="Treated",1,IF(_xlfn.XLOOKUP($A1880,Firm_Info!$A$2:$A$12,Firm_Info!$C$2:$C$12)="Control",0,""))</f>
        <v>0</v>
      </c>
      <c r="F1880" s="14">
        <f>IFERROR(_xlfn.XLOOKUP($A1880,Firm_Info!$A$2:$A$11,Firm_Info!$D$2:$D$11),"")</f>
        <v>2</v>
      </c>
      <c r="G1880" s="14">
        <f>IF($F1880="","",IF($B1880&gt;=SUMIFS(Firm_Info!$F$2:$F$11,Firm_Info!$D$2:$D$11,$F1880,Firm_Info!$C$2:$C$11,"Treated"),1,0))</f>
        <v>0</v>
      </c>
      <c r="H1880" s="14">
        <f t="shared" si="61"/>
        <v>0</v>
      </c>
      <c r="I1880" s="14">
        <f>IF($F1880="","",MOD(ROW()-2,624)-INDEX(Parallel_Trends!$F$5:$F$14,MATCH($A1880,Parallel_Trends!$A$5:$A$14,0)))</f>
        <v>-323</v>
      </c>
    </row>
    <row r="1881" spans="1:9" x14ac:dyDescent="0.45">
      <c r="A1881" t="s">
        <v>18</v>
      </c>
      <c r="B1881" s="1">
        <f>Raw_Prices!V10</f>
        <v>44938</v>
      </c>
      <c r="C1881" s="12">
        <f>Raw_Prices!Z10</f>
        <v>344.54</v>
      </c>
      <c r="D1881" s="13">
        <f t="shared" si="60"/>
        <v>4.6948356807512415E-3</v>
      </c>
      <c r="E1881" s="14">
        <f>IF(_xlfn.XLOOKUP($A1881,Firm_Info!$A$2:$A$12,Firm_Info!$C$2:$C$12)="Treated",1,IF(_xlfn.XLOOKUP($A1881,Firm_Info!$A$2:$A$12,Firm_Info!$C$2:$C$12)="Control",0,""))</f>
        <v>0</v>
      </c>
      <c r="F1881" s="14">
        <f>IFERROR(_xlfn.XLOOKUP($A1881,Firm_Info!$A$2:$A$11,Firm_Info!$D$2:$D$11),"")</f>
        <v>2</v>
      </c>
      <c r="G1881" s="14">
        <f>IF($F1881="","",IF($B1881&gt;=SUMIFS(Firm_Info!$F$2:$F$11,Firm_Info!$D$2:$D$11,$F1881,Firm_Info!$C$2:$C$11,"Treated"),1,0))</f>
        <v>0</v>
      </c>
      <c r="H1881" s="14">
        <f t="shared" si="61"/>
        <v>0</v>
      </c>
      <c r="I1881" s="14">
        <f>IF($F1881="","",MOD(ROW()-2,624)-INDEX(Parallel_Trends!$F$5:$F$14,MATCH($A1881,Parallel_Trends!$A$5:$A$14,0)))</f>
        <v>-322</v>
      </c>
    </row>
    <row r="1882" spans="1:9" x14ac:dyDescent="0.45">
      <c r="A1882" t="s">
        <v>18</v>
      </c>
      <c r="B1882" s="1">
        <f>Raw_Prices!V11</f>
        <v>44939</v>
      </c>
      <c r="C1882" s="12">
        <f>Raw_Prices!Z11</f>
        <v>344.38</v>
      </c>
      <c r="D1882" s="13">
        <f t="shared" si="60"/>
        <v>-4.6438729900744047E-4</v>
      </c>
      <c r="E1882" s="14">
        <f>IF(_xlfn.XLOOKUP($A1882,Firm_Info!$A$2:$A$12,Firm_Info!$C$2:$C$12)="Treated",1,IF(_xlfn.XLOOKUP($A1882,Firm_Info!$A$2:$A$12,Firm_Info!$C$2:$C$12)="Control",0,""))</f>
        <v>0</v>
      </c>
      <c r="F1882" s="14">
        <f>IFERROR(_xlfn.XLOOKUP($A1882,Firm_Info!$A$2:$A$11,Firm_Info!$D$2:$D$11),"")</f>
        <v>2</v>
      </c>
      <c r="G1882" s="14">
        <f>IF($F1882="","",IF($B1882&gt;=SUMIFS(Firm_Info!$F$2:$F$11,Firm_Info!$D$2:$D$11,$F1882,Firm_Info!$C$2:$C$11,"Treated"),1,0))</f>
        <v>0</v>
      </c>
      <c r="H1882" s="14">
        <f t="shared" si="61"/>
        <v>0</v>
      </c>
      <c r="I1882" s="14">
        <f>IF($F1882="","",MOD(ROW()-2,624)-INDEX(Parallel_Trends!$F$5:$F$14,MATCH($A1882,Parallel_Trends!$A$5:$A$14,0)))</f>
        <v>-321</v>
      </c>
    </row>
    <row r="1883" spans="1:9" x14ac:dyDescent="0.45">
      <c r="A1883" t="s">
        <v>18</v>
      </c>
      <c r="B1883" s="1">
        <f>Raw_Prices!V12</f>
        <v>44943</v>
      </c>
      <c r="C1883" s="12">
        <f>Raw_Prices!Z12</f>
        <v>344.38</v>
      </c>
      <c r="D1883" s="13">
        <f t="shared" si="60"/>
        <v>0</v>
      </c>
      <c r="E1883" s="14">
        <f>IF(_xlfn.XLOOKUP($A1883,Firm_Info!$A$2:$A$12,Firm_Info!$C$2:$C$12)="Treated",1,IF(_xlfn.XLOOKUP($A1883,Firm_Info!$A$2:$A$12,Firm_Info!$C$2:$C$12)="Control",0,""))</f>
        <v>0</v>
      </c>
      <c r="F1883" s="14">
        <f>IFERROR(_xlfn.XLOOKUP($A1883,Firm_Info!$A$2:$A$11,Firm_Info!$D$2:$D$11),"")</f>
        <v>2</v>
      </c>
      <c r="G1883" s="14">
        <f>IF($F1883="","",IF($B1883&gt;=SUMIFS(Firm_Info!$F$2:$F$11,Firm_Info!$D$2:$D$11,$F1883,Firm_Info!$C$2:$C$11,"Treated"),1,0))</f>
        <v>0</v>
      </c>
      <c r="H1883" s="14">
        <f t="shared" si="61"/>
        <v>0</v>
      </c>
      <c r="I1883" s="14">
        <f>IF($F1883="","",MOD(ROW()-2,624)-INDEX(Parallel_Trends!$F$5:$F$14,MATCH($A1883,Parallel_Trends!$A$5:$A$14,0)))</f>
        <v>-320</v>
      </c>
    </row>
    <row r="1884" spans="1:9" x14ac:dyDescent="0.45">
      <c r="A1884" t="s">
        <v>18</v>
      </c>
      <c r="B1884" s="1">
        <f>Raw_Prices!V13</f>
        <v>44944</v>
      </c>
      <c r="C1884" s="12">
        <f>Raw_Prices!Z13</f>
        <v>341.31</v>
      </c>
      <c r="D1884" s="13">
        <f t="shared" si="60"/>
        <v>-8.9145711133050698E-3</v>
      </c>
      <c r="E1884" s="14">
        <f>IF(_xlfn.XLOOKUP($A1884,Firm_Info!$A$2:$A$12,Firm_Info!$C$2:$C$12)="Treated",1,IF(_xlfn.XLOOKUP($A1884,Firm_Info!$A$2:$A$12,Firm_Info!$C$2:$C$12)="Control",0,""))</f>
        <v>0</v>
      </c>
      <c r="F1884" s="14">
        <f>IFERROR(_xlfn.XLOOKUP($A1884,Firm_Info!$A$2:$A$11,Firm_Info!$D$2:$D$11),"")</f>
        <v>2</v>
      </c>
      <c r="G1884" s="14">
        <f>IF($F1884="","",IF($B1884&gt;=SUMIFS(Firm_Info!$F$2:$F$11,Firm_Info!$D$2:$D$11,$F1884,Firm_Info!$C$2:$C$11,"Treated"),1,0))</f>
        <v>0</v>
      </c>
      <c r="H1884" s="14">
        <f t="shared" si="61"/>
        <v>0</v>
      </c>
      <c r="I1884" s="14">
        <f>IF($F1884="","",MOD(ROW()-2,624)-INDEX(Parallel_Trends!$F$5:$F$14,MATCH($A1884,Parallel_Trends!$A$5:$A$14,0)))</f>
        <v>-319</v>
      </c>
    </row>
    <row r="1885" spans="1:9" x14ac:dyDescent="0.45">
      <c r="A1885" t="s">
        <v>18</v>
      </c>
      <c r="B1885" s="1">
        <f>Raw_Prices!V14</f>
        <v>44945</v>
      </c>
      <c r="C1885" s="12">
        <f>Raw_Prices!Z14</f>
        <v>342.53</v>
      </c>
      <c r="D1885" s="13">
        <f t="shared" si="60"/>
        <v>3.5744630980631964E-3</v>
      </c>
      <c r="E1885" s="14">
        <f>IF(_xlfn.XLOOKUP($A1885,Firm_Info!$A$2:$A$12,Firm_Info!$C$2:$C$12)="Treated",1,IF(_xlfn.XLOOKUP($A1885,Firm_Info!$A$2:$A$12,Firm_Info!$C$2:$C$12)="Control",0,""))</f>
        <v>0</v>
      </c>
      <c r="F1885" s="14">
        <f>IFERROR(_xlfn.XLOOKUP($A1885,Firm_Info!$A$2:$A$11,Firm_Info!$D$2:$D$11),"")</f>
        <v>2</v>
      </c>
      <c r="G1885" s="14">
        <f>IF($F1885="","",IF($B1885&gt;=SUMIFS(Firm_Info!$F$2:$F$11,Firm_Info!$D$2:$D$11,$F1885,Firm_Info!$C$2:$C$11,"Treated"),1,0))</f>
        <v>0</v>
      </c>
      <c r="H1885" s="14">
        <f t="shared" si="61"/>
        <v>0</v>
      </c>
      <c r="I1885" s="14">
        <f>IF($F1885="","",MOD(ROW()-2,624)-INDEX(Parallel_Trends!$F$5:$F$14,MATCH($A1885,Parallel_Trends!$A$5:$A$14,0)))</f>
        <v>-318</v>
      </c>
    </row>
    <row r="1886" spans="1:9" x14ac:dyDescent="0.45">
      <c r="A1886" t="s">
        <v>18</v>
      </c>
      <c r="B1886" s="1">
        <f>Raw_Prices!V15</f>
        <v>44946</v>
      </c>
      <c r="C1886" s="12">
        <f>Raw_Prices!Z15</f>
        <v>356.38</v>
      </c>
      <c r="D1886" s="13">
        <f t="shared" si="60"/>
        <v>4.0434414503839111E-2</v>
      </c>
      <c r="E1886" s="14">
        <f>IF(_xlfn.XLOOKUP($A1886,Firm_Info!$A$2:$A$12,Firm_Info!$C$2:$C$12)="Treated",1,IF(_xlfn.XLOOKUP($A1886,Firm_Info!$A$2:$A$12,Firm_Info!$C$2:$C$12)="Control",0,""))</f>
        <v>0</v>
      </c>
      <c r="F1886" s="14">
        <f>IFERROR(_xlfn.XLOOKUP($A1886,Firm_Info!$A$2:$A$11,Firm_Info!$D$2:$D$11),"")</f>
        <v>2</v>
      </c>
      <c r="G1886" s="14">
        <f>IF($F1886="","",IF($B1886&gt;=SUMIFS(Firm_Info!$F$2:$F$11,Firm_Info!$D$2:$D$11,$F1886,Firm_Info!$C$2:$C$11,"Treated"),1,0))</f>
        <v>0</v>
      </c>
      <c r="H1886" s="14">
        <f t="shared" si="61"/>
        <v>0</v>
      </c>
      <c r="I1886" s="14">
        <f>IF($F1886="","",MOD(ROW()-2,624)-INDEX(Parallel_Trends!$F$5:$F$14,MATCH($A1886,Parallel_Trends!$A$5:$A$14,0)))</f>
        <v>-317</v>
      </c>
    </row>
    <row r="1887" spans="1:9" x14ac:dyDescent="0.45">
      <c r="A1887" t="s">
        <v>18</v>
      </c>
      <c r="B1887" s="1">
        <f>Raw_Prices!V16</f>
        <v>44949</v>
      </c>
      <c r="C1887" s="12">
        <f>Raw_Prices!Z16</f>
        <v>364.98</v>
      </c>
      <c r="D1887" s="13">
        <f t="shared" si="60"/>
        <v>2.4131544980077413E-2</v>
      </c>
      <c r="E1887" s="14">
        <f>IF(_xlfn.XLOOKUP($A1887,Firm_Info!$A$2:$A$12,Firm_Info!$C$2:$C$12)="Treated",1,IF(_xlfn.XLOOKUP($A1887,Firm_Info!$A$2:$A$12,Firm_Info!$C$2:$C$12)="Control",0,""))</f>
        <v>0</v>
      </c>
      <c r="F1887" s="14">
        <f>IFERROR(_xlfn.XLOOKUP($A1887,Firm_Info!$A$2:$A$11,Firm_Info!$D$2:$D$11),"")</f>
        <v>2</v>
      </c>
      <c r="G1887" s="14">
        <f>IF($F1887="","",IF($B1887&gt;=SUMIFS(Firm_Info!$F$2:$F$11,Firm_Info!$D$2:$D$11,$F1887,Firm_Info!$C$2:$C$11,"Treated"),1,0))</f>
        <v>0</v>
      </c>
      <c r="H1887" s="14">
        <f t="shared" si="61"/>
        <v>0</v>
      </c>
      <c r="I1887" s="14">
        <f>IF($F1887="","",MOD(ROW()-2,624)-INDEX(Parallel_Trends!$F$5:$F$14,MATCH($A1887,Parallel_Trends!$A$5:$A$14,0)))</f>
        <v>-316</v>
      </c>
    </row>
    <row r="1888" spans="1:9" x14ac:dyDescent="0.45">
      <c r="A1888" t="s">
        <v>18</v>
      </c>
      <c r="B1888" s="1">
        <f>Raw_Prices!V17</f>
        <v>44950</v>
      </c>
      <c r="C1888" s="12">
        <f>Raw_Prices!Z17</f>
        <v>361.32</v>
      </c>
      <c r="D1888" s="13">
        <f t="shared" si="60"/>
        <v>-1.0027946736807514E-2</v>
      </c>
      <c r="E1888" s="14">
        <f>IF(_xlfn.XLOOKUP($A1888,Firm_Info!$A$2:$A$12,Firm_Info!$C$2:$C$12)="Treated",1,IF(_xlfn.XLOOKUP($A1888,Firm_Info!$A$2:$A$12,Firm_Info!$C$2:$C$12)="Control",0,""))</f>
        <v>0</v>
      </c>
      <c r="F1888" s="14">
        <f>IFERROR(_xlfn.XLOOKUP($A1888,Firm_Info!$A$2:$A$11,Firm_Info!$D$2:$D$11),"")</f>
        <v>2</v>
      </c>
      <c r="G1888" s="14">
        <f>IF($F1888="","",IF($B1888&gt;=SUMIFS(Firm_Info!$F$2:$F$11,Firm_Info!$D$2:$D$11,$F1888,Firm_Info!$C$2:$C$11,"Treated"),1,0))</f>
        <v>0</v>
      </c>
      <c r="H1888" s="14">
        <f t="shared" si="61"/>
        <v>0</v>
      </c>
      <c r="I1888" s="14">
        <f>IF($F1888="","",MOD(ROW()-2,624)-INDEX(Parallel_Trends!$F$5:$F$14,MATCH($A1888,Parallel_Trends!$A$5:$A$14,0)))</f>
        <v>-315</v>
      </c>
    </row>
    <row r="1889" spans="1:9" x14ac:dyDescent="0.45">
      <c r="A1889" t="s">
        <v>18</v>
      </c>
      <c r="B1889" s="1">
        <f>Raw_Prices!V18</f>
        <v>44951</v>
      </c>
      <c r="C1889" s="12">
        <f>Raw_Prices!Z18</f>
        <v>358.17</v>
      </c>
      <c r="D1889" s="13">
        <f t="shared" si="60"/>
        <v>-8.7180338757887332E-3</v>
      </c>
      <c r="E1889" s="14">
        <f>IF(_xlfn.XLOOKUP($A1889,Firm_Info!$A$2:$A$12,Firm_Info!$C$2:$C$12)="Treated",1,IF(_xlfn.XLOOKUP($A1889,Firm_Info!$A$2:$A$12,Firm_Info!$C$2:$C$12)="Control",0,""))</f>
        <v>0</v>
      </c>
      <c r="F1889" s="14">
        <f>IFERROR(_xlfn.XLOOKUP($A1889,Firm_Info!$A$2:$A$11,Firm_Info!$D$2:$D$11),"")</f>
        <v>2</v>
      </c>
      <c r="G1889" s="14">
        <f>IF($F1889="","",IF($B1889&gt;=SUMIFS(Firm_Info!$F$2:$F$11,Firm_Info!$D$2:$D$11,$F1889,Firm_Info!$C$2:$C$11,"Treated"),1,0))</f>
        <v>0</v>
      </c>
      <c r="H1889" s="14">
        <f t="shared" si="61"/>
        <v>0</v>
      </c>
      <c r="I1889" s="14">
        <f>IF($F1889="","",MOD(ROW()-2,624)-INDEX(Parallel_Trends!$F$5:$F$14,MATCH($A1889,Parallel_Trends!$A$5:$A$14,0)))</f>
        <v>-314</v>
      </c>
    </row>
    <row r="1890" spans="1:9" x14ac:dyDescent="0.45">
      <c r="A1890" t="s">
        <v>18</v>
      </c>
      <c r="B1890" s="1">
        <f>Raw_Prices!V19</f>
        <v>44952</v>
      </c>
      <c r="C1890" s="12">
        <f>Raw_Prices!Z19</f>
        <v>365.82</v>
      </c>
      <c r="D1890" s="13">
        <f t="shared" si="60"/>
        <v>2.1358572744786031E-2</v>
      </c>
      <c r="E1890" s="14">
        <f>IF(_xlfn.XLOOKUP($A1890,Firm_Info!$A$2:$A$12,Firm_Info!$C$2:$C$12)="Treated",1,IF(_xlfn.XLOOKUP($A1890,Firm_Info!$A$2:$A$12,Firm_Info!$C$2:$C$12)="Control",0,""))</f>
        <v>0</v>
      </c>
      <c r="F1890" s="14">
        <f>IFERROR(_xlfn.XLOOKUP($A1890,Firm_Info!$A$2:$A$11,Firm_Info!$D$2:$D$11),"")</f>
        <v>2</v>
      </c>
      <c r="G1890" s="14">
        <f>IF($F1890="","",IF($B1890&gt;=SUMIFS(Firm_Info!$F$2:$F$11,Firm_Info!$D$2:$D$11,$F1890,Firm_Info!$C$2:$C$11,"Treated"),1,0))</f>
        <v>0</v>
      </c>
      <c r="H1890" s="14">
        <f t="shared" si="61"/>
        <v>0</v>
      </c>
      <c r="I1890" s="14">
        <f>IF($F1890="","",MOD(ROW()-2,624)-INDEX(Parallel_Trends!$F$5:$F$14,MATCH($A1890,Parallel_Trends!$A$5:$A$14,0)))</f>
        <v>-313</v>
      </c>
    </row>
    <row r="1891" spans="1:9" x14ac:dyDescent="0.45">
      <c r="A1891" t="s">
        <v>18</v>
      </c>
      <c r="B1891" s="1">
        <f>Raw_Prices!V20</f>
        <v>44953</v>
      </c>
      <c r="C1891" s="12">
        <f>Raw_Prices!Z20</f>
        <v>370.71</v>
      </c>
      <c r="D1891" s="13">
        <f t="shared" si="60"/>
        <v>1.3367229785140156E-2</v>
      </c>
      <c r="E1891" s="14">
        <f>IF(_xlfn.XLOOKUP($A1891,Firm_Info!$A$2:$A$12,Firm_Info!$C$2:$C$12)="Treated",1,IF(_xlfn.XLOOKUP($A1891,Firm_Info!$A$2:$A$12,Firm_Info!$C$2:$C$12)="Control",0,""))</f>
        <v>0</v>
      </c>
      <c r="F1891" s="14">
        <f>IFERROR(_xlfn.XLOOKUP($A1891,Firm_Info!$A$2:$A$11,Firm_Info!$D$2:$D$11),"")</f>
        <v>2</v>
      </c>
      <c r="G1891" s="14">
        <f>IF($F1891="","",IF($B1891&gt;=SUMIFS(Firm_Info!$F$2:$F$11,Firm_Info!$D$2:$D$11,$F1891,Firm_Info!$C$2:$C$11,"Treated"),1,0))</f>
        <v>0</v>
      </c>
      <c r="H1891" s="14">
        <f t="shared" si="61"/>
        <v>0</v>
      </c>
      <c r="I1891" s="14">
        <f>IF($F1891="","",MOD(ROW()-2,624)-INDEX(Parallel_Trends!$F$5:$F$14,MATCH($A1891,Parallel_Trends!$A$5:$A$14,0)))</f>
        <v>-312</v>
      </c>
    </row>
    <row r="1892" spans="1:9" x14ac:dyDescent="0.45">
      <c r="A1892" t="s">
        <v>18</v>
      </c>
      <c r="B1892" s="1">
        <f>Raw_Prices!V21</f>
        <v>44956</v>
      </c>
      <c r="C1892" s="12">
        <f>Raw_Prices!Z21</f>
        <v>363.42</v>
      </c>
      <c r="D1892" s="13">
        <f t="shared" si="60"/>
        <v>-1.9664967225054508E-2</v>
      </c>
      <c r="E1892" s="14">
        <f>IF(_xlfn.XLOOKUP($A1892,Firm_Info!$A$2:$A$12,Firm_Info!$C$2:$C$12)="Treated",1,IF(_xlfn.XLOOKUP($A1892,Firm_Info!$A$2:$A$12,Firm_Info!$C$2:$C$12)="Control",0,""))</f>
        <v>0</v>
      </c>
      <c r="F1892" s="14">
        <f>IFERROR(_xlfn.XLOOKUP($A1892,Firm_Info!$A$2:$A$11,Firm_Info!$D$2:$D$11),"")</f>
        <v>2</v>
      </c>
      <c r="G1892" s="14">
        <f>IF($F1892="","",IF($B1892&gt;=SUMIFS(Firm_Info!$F$2:$F$11,Firm_Info!$D$2:$D$11,$F1892,Firm_Info!$C$2:$C$11,"Treated"),1,0))</f>
        <v>0</v>
      </c>
      <c r="H1892" s="14">
        <f t="shared" si="61"/>
        <v>0</v>
      </c>
      <c r="I1892" s="14">
        <f>IF($F1892="","",MOD(ROW()-2,624)-INDEX(Parallel_Trends!$F$5:$F$14,MATCH($A1892,Parallel_Trends!$A$5:$A$14,0)))</f>
        <v>-311</v>
      </c>
    </row>
    <row r="1893" spans="1:9" x14ac:dyDescent="0.45">
      <c r="A1893" t="s">
        <v>18</v>
      </c>
      <c r="B1893" s="1">
        <f>Raw_Prices!V22</f>
        <v>44957</v>
      </c>
      <c r="C1893" s="12">
        <f>Raw_Prices!Z22</f>
        <v>370.34</v>
      </c>
      <c r="D1893" s="13">
        <f t="shared" si="60"/>
        <v>1.9041329591106493E-2</v>
      </c>
      <c r="E1893" s="14">
        <f>IF(_xlfn.XLOOKUP($A1893,Firm_Info!$A$2:$A$12,Firm_Info!$C$2:$C$12)="Treated",1,IF(_xlfn.XLOOKUP($A1893,Firm_Info!$A$2:$A$12,Firm_Info!$C$2:$C$12)="Control",0,""))</f>
        <v>0</v>
      </c>
      <c r="F1893" s="14">
        <f>IFERROR(_xlfn.XLOOKUP($A1893,Firm_Info!$A$2:$A$11,Firm_Info!$D$2:$D$11),"")</f>
        <v>2</v>
      </c>
      <c r="G1893" s="14">
        <f>IF($F1893="","",IF($B1893&gt;=SUMIFS(Firm_Info!$F$2:$F$11,Firm_Info!$D$2:$D$11,$F1893,Firm_Info!$C$2:$C$11,"Treated"),1,0))</f>
        <v>0</v>
      </c>
      <c r="H1893" s="14">
        <f t="shared" si="61"/>
        <v>0</v>
      </c>
      <c r="I1893" s="14">
        <f>IF($F1893="","",MOD(ROW()-2,624)-INDEX(Parallel_Trends!$F$5:$F$14,MATCH($A1893,Parallel_Trends!$A$5:$A$14,0)))</f>
        <v>-310</v>
      </c>
    </row>
    <row r="1894" spans="1:9" x14ac:dyDescent="0.45">
      <c r="A1894" t="s">
        <v>18</v>
      </c>
      <c r="B1894" s="1">
        <f>Raw_Prices!V23</f>
        <v>44958</v>
      </c>
      <c r="C1894" s="12">
        <f>Raw_Prices!Z23</f>
        <v>383.92</v>
      </c>
      <c r="D1894" s="13">
        <f t="shared" si="60"/>
        <v>3.6669006858562447E-2</v>
      </c>
      <c r="E1894" s="14">
        <f>IF(_xlfn.XLOOKUP($A1894,Firm_Info!$A$2:$A$12,Firm_Info!$C$2:$C$12)="Treated",1,IF(_xlfn.XLOOKUP($A1894,Firm_Info!$A$2:$A$12,Firm_Info!$C$2:$C$12)="Control",0,""))</f>
        <v>0</v>
      </c>
      <c r="F1894" s="14">
        <f>IFERROR(_xlfn.XLOOKUP($A1894,Firm_Info!$A$2:$A$11,Firm_Info!$D$2:$D$11),"")</f>
        <v>2</v>
      </c>
      <c r="G1894" s="14">
        <f>IF($F1894="","",IF($B1894&gt;=SUMIFS(Firm_Info!$F$2:$F$11,Firm_Info!$D$2:$D$11,$F1894,Firm_Info!$C$2:$C$11,"Treated"),1,0))</f>
        <v>0</v>
      </c>
      <c r="H1894" s="14">
        <f t="shared" si="61"/>
        <v>0</v>
      </c>
      <c r="I1894" s="14">
        <f>IF($F1894="","",MOD(ROW()-2,624)-INDEX(Parallel_Trends!$F$5:$F$14,MATCH($A1894,Parallel_Trends!$A$5:$A$14,0)))</f>
        <v>-309</v>
      </c>
    </row>
    <row r="1895" spans="1:9" x14ac:dyDescent="0.45">
      <c r="A1895" t="s">
        <v>18</v>
      </c>
      <c r="B1895" s="1">
        <f>Raw_Prices!V24</f>
        <v>44959</v>
      </c>
      <c r="C1895" s="12">
        <f>Raw_Prices!Z24</f>
        <v>392.23</v>
      </c>
      <c r="D1895" s="13">
        <f t="shared" si="60"/>
        <v>2.1645134403000643E-2</v>
      </c>
      <c r="E1895" s="14">
        <f>IF(_xlfn.XLOOKUP($A1895,Firm_Info!$A$2:$A$12,Firm_Info!$C$2:$C$12)="Treated",1,IF(_xlfn.XLOOKUP($A1895,Firm_Info!$A$2:$A$12,Firm_Info!$C$2:$C$12)="Control",0,""))</f>
        <v>0</v>
      </c>
      <c r="F1895" s="14">
        <f>IFERROR(_xlfn.XLOOKUP($A1895,Firm_Info!$A$2:$A$11,Firm_Info!$D$2:$D$11),"")</f>
        <v>2</v>
      </c>
      <c r="G1895" s="14">
        <f>IF($F1895="","",IF($B1895&gt;=SUMIFS(Firm_Info!$F$2:$F$11,Firm_Info!$D$2:$D$11,$F1895,Firm_Info!$C$2:$C$11,"Treated"),1,0))</f>
        <v>0</v>
      </c>
      <c r="H1895" s="14">
        <f t="shared" si="61"/>
        <v>0</v>
      </c>
      <c r="I1895" s="14">
        <f>IF($F1895="","",MOD(ROW()-2,624)-INDEX(Parallel_Trends!$F$5:$F$14,MATCH($A1895,Parallel_Trends!$A$5:$A$14,0)))</f>
        <v>-308</v>
      </c>
    </row>
    <row r="1896" spans="1:9" x14ac:dyDescent="0.45">
      <c r="A1896" t="s">
        <v>18</v>
      </c>
      <c r="B1896" s="1">
        <f>Raw_Prices!V25</f>
        <v>44960</v>
      </c>
      <c r="C1896" s="12">
        <f>Raw_Prices!Z25</f>
        <v>379.33</v>
      </c>
      <c r="D1896" s="13">
        <f t="shared" si="60"/>
        <v>-3.2888866226448821E-2</v>
      </c>
      <c r="E1896" s="14">
        <f>IF(_xlfn.XLOOKUP($A1896,Firm_Info!$A$2:$A$12,Firm_Info!$C$2:$C$12)="Treated",1,IF(_xlfn.XLOOKUP($A1896,Firm_Info!$A$2:$A$12,Firm_Info!$C$2:$C$12)="Control",0,""))</f>
        <v>0</v>
      </c>
      <c r="F1896" s="14">
        <f>IFERROR(_xlfn.XLOOKUP($A1896,Firm_Info!$A$2:$A$11,Firm_Info!$D$2:$D$11),"")</f>
        <v>2</v>
      </c>
      <c r="G1896" s="14">
        <f>IF($F1896="","",IF($B1896&gt;=SUMIFS(Firm_Info!$F$2:$F$11,Firm_Info!$D$2:$D$11,$F1896,Firm_Info!$C$2:$C$11,"Treated"),1,0))</f>
        <v>0</v>
      </c>
      <c r="H1896" s="14">
        <f t="shared" si="61"/>
        <v>0</v>
      </c>
      <c r="I1896" s="14">
        <f>IF($F1896="","",MOD(ROW()-2,624)-INDEX(Parallel_Trends!$F$5:$F$14,MATCH($A1896,Parallel_Trends!$A$5:$A$14,0)))</f>
        <v>-307</v>
      </c>
    </row>
    <row r="1897" spans="1:9" x14ac:dyDescent="0.45">
      <c r="A1897" t="s">
        <v>18</v>
      </c>
      <c r="B1897" s="1">
        <f>Raw_Prices!V26</f>
        <v>44963</v>
      </c>
      <c r="C1897" s="12">
        <f>Raw_Prices!Z26</f>
        <v>375.23</v>
      </c>
      <c r="D1897" s="13">
        <f t="shared" si="60"/>
        <v>-1.0808530830675012E-2</v>
      </c>
      <c r="E1897" s="14">
        <f>IF(_xlfn.XLOOKUP($A1897,Firm_Info!$A$2:$A$12,Firm_Info!$C$2:$C$12)="Treated",1,IF(_xlfn.XLOOKUP($A1897,Firm_Info!$A$2:$A$12,Firm_Info!$C$2:$C$12)="Control",0,""))</f>
        <v>0</v>
      </c>
      <c r="F1897" s="14">
        <f>IFERROR(_xlfn.XLOOKUP($A1897,Firm_Info!$A$2:$A$11,Firm_Info!$D$2:$D$11),"")</f>
        <v>2</v>
      </c>
      <c r="G1897" s="14">
        <f>IF($F1897="","",IF($B1897&gt;=SUMIFS(Firm_Info!$F$2:$F$11,Firm_Info!$D$2:$D$11,$F1897,Firm_Info!$C$2:$C$11,"Treated"),1,0))</f>
        <v>0</v>
      </c>
      <c r="H1897" s="14">
        <f t="shared" si="61"/>
        <v>0</v>
      </c>
      <c r="I1897" s="14">
        <f>IF($F1897="","",MOD(ROW()-2,624)-INDEX(Parallel_Trends!$F$5:$F$14,MATCH($A1897,Parallel_Trends!$A$5:$A$14,0)))</f>
        <v>-306</v>
      </c>
    </row>
    <row r="1898" spans="1:9" x14ac:dyDescent="0.45">
      <c r="A1898" t="s">
        <v>18</v>
      </c>
      <c r="B1898" s="1">
        <f>Raw_Prices!V27</f>
        <v>44964</v>
      </c>
      <c r="C1898" s="12">
        <f>Raw_Prices!Z27</f>
        <v>383.82</v>
      </c>
      <c r="D1898" s="13">
        <f t="shared" si="60"/>
        <v>2.2892625856141491E-2</v>
      </c>
      <c r="E1898" s="14">
        <f>IF(_xlfn.XLOOKUP($A1898,Firm_Info!$A$2:$A$12,Firm_Info!$C$2:$C$12)="Treated",1,IF(_xlfn.XLOOKUP($A1898,Firm_Info!$A$2:$A$12,Firm_Info!$C$2:$C$12)="Control",0,""))</f>
        <v>0</v>
      </c>
      <c r="F1898" s="14">
        <f>IFERROR(_xlfn.XLOOKUP($A1898,Firm_Info!$A$2:$A$11,Firm_Info!$D$2:$D$11),"")</f>
        <v>2</v>
      </c>
      <c r="G1898" s="14">
        <f>IF($F1898="","",IF($B1898&gt;=SUMIFS(Firm_Info!$F$2:$F$11,Firm_Info!$D$2:$D$11,$F1898,Firm_Info!$C$2:$C$11,"Treated"),1,0))</f>
        <v>0</v>
      </c>
      <c r="H1898" s="14">
        <f t="shared" si="61"/>
        <v>0</v>
      </c>
      <c r="I1898" s="14">
        <f>IF($F1898="","",MOD(ROW()-2,624)-INDEX(Parallel_Trends!$F$5:$F$14,MATCH($A1898,Parallel_Trends!$A$5:$A$14,0)))</f>
        <v>-305</v>
      </c>
    </row>
    <row r="1899" spans="1:9" x14ac:dyDescent="0.45">
      <c r="A1899" t="s">
        <v>18</v>
      </c>
      <c r="B1899" s="1">
        <f>Raw_Prices!V28</f>
        <v>44965</v>
      </c>
      <c r="C1899" s="12">
        <f>Raw_Prices!Z28</f>
        <v>378.36</v>
      </c>
      <c r="D1899" s="13">
        <f t="shared" si="60"/>
        <v>-1.4225418164764636E-2</v>
      </c>
      <c r="E1899" s="14">
        <f>IF(_xlfn.XLOOKUP($A1899,Firm_Info!$A$2:$A$12,Firm_Info!$C$2:$C$12)="Treated",1,IF(_xlfn.XLOOKUP($A1899,Firm_Info!$A$2:$A$12,Firm_Info!$C$2:$C$12)="Control",0,""))</f>
        <v>0</v>
      </c>
      <c r="F1899" s="14">
        <f>IFERROR(_xlfn.XLOOKUP($A1899,Firm_Info!$A$2:$A$11,Firm_Info!$D$2:$D$11),"")</f>
        <v>2</v>
      </c>
      <c r="G1899" s="14">
        <f>IF($F1899="","",IF($B1899&gt;=SUMIFS(Firm_Info!$F$2:$F$11,Firm_Info!$D$2:$D$11,$F1899,Firm_Info!$C$2:$C$11,"Treated"),1,0))</f>
        <v>0</v>
      </c>
      <c r="H1899" s="14">
        <f t="shared" si="61"/>
        <v>0</v>
      </c>
      <c r="I1899" s="14">
        <f>IF($F1899="","",MOD(ROW()-2,624)-INDEX(Parallel_Trends!$F$5:$F$14,MATCH($A1899,Parallel_Trends!$A$5:$A$14,0)))</f>
        <v>-304</v>
      </c>
    </row>
    <row r="1900" spans="1:9" x14ac:dyDescent="0.45">
      <c r="A1900" t="s">
        <v>18</v>
      </c>
      <c r="B1900" s="1">
        <f>Raw_Prices!V29</f>
        <v>44966</v>
      </c>
      <c r="C1900" s="12">
        <f>Raw_Prices!Z29</f>
        <v>375.81</v>
      </c>
      <c r="D1900" s="13">
        <f t="shared" si="60"/>
        <v>-6.7396130669203913E-3</v>
      </c>
      <c r="E1900" s="14">
        <f>IF(_xlfn.XLOOKUP($A1900,Firm_Info!$A$2:$A$12,Firm_Info!$C$2:$C$12)="Treated",1,IF(_xlfn.XLOOKUP($A1900,Firm_Info!$A$2:$A$12,Firm_Info!$C$2:$C$12)="Control",0,""))</f>
        <v>0</v>
      </c>
      <c r="F1900" s="14">
        <f>IFERROR(_xlfn.XLOOKUP($A1900,Firm_Info!$A$2:$A$11,Firm_Info!$D$2:$D$11),"")</f>
        <v>2</v>
      </c>
      <c r="G1900" s="14">
        <f>IF($F1900="","",IF($B1900&gt;=SUMIFS(Firm_Info!$F$2:$F$11,Firm_Info!$D$2:$D$11,$F1900,Firm_Info!$C$2:$C$11,"Treated"),1,0))</f>
        <v>0</v>
      </c>
      <c r="H1900" s="14">
        <f t="shared" si="61"/>
        <v>0</v>
      </c>
      <c r="I1900" s="14">
        <f>IF($F1900="","",MOD(ROW()-2,624)-INDEX(Parallel_Trends!$F$5:$F$14,MATCH($A1900,Parallel_Trends!$A$5:$A$14,0)))</f>
        <v>-303</v>
      </c>
    </row>
    <row r="1901" spans="1:9" x14ac:dyDescent="0.45">
      <c r="A1901" t="s">
        <v>18</v>
      </c>
      <c r="B1901" s="1">
        <f>Raw_Prices!V30</f>
        <v>44967</v>
      </c>
      <c r="C1901" s="12">
        <f>Raw_Prices!Z30</f>
        <v>370.99</v>
      </c>
      <c r="D1901" s="13">
        <f t="shared" si="60"/>
        <v>-1.2825629972592512E-2</v>
      </c>
      <c r="E1901" s="14">
        <f>IF(_xlfn.XLOOKUP($A1901,Firm_Info!$A$2:$A$12,Firm_Info!$C$2:$C$12)="Treated",1,IF(_xlfn.XLOOKUP($A1901,Firm_Info!$A$2:$A$12,Firm_Info!$C$2:$C$12)="Control",0,""))</f>
        <v>0</v>
      </c>
      <c r="F1901" s="14">
        <f>IFERROR(_xlfn.XLOOKUP($A1901,Firm_Info!$A$2:$A$11,Firm_Info!$D$2:$D$11),"")</f>
        <v>2</v>
      </c>
      <c r="G1901" s="14">
        <f>IF($F1901="","",IF($B1901&gt;=SUMIFS(Firm_Info!$F$2:$F$11,Firm_Info!$D$2:$D$11,$F1901,Firm_Info!$C$2:$C$11,"Treated"),1,0))</f>
        <v>0</v>
      </c>
      <c r="H1901" s="14">
        <f t="shared" si="61"/>
        <v>0</v>
      </c>
      <c r="I1901" s="14">
        <f>IF($F1901="","",MOD(ROW()-2,624)-INDEX(Parallel_Trends!$F$5:$F$14,MATCH($A1901,Parallel_Trends!$A$5:$A$14,0)))</f>
        <v>-302</v>
      </c>
    </row>
    <row r="1902" spans="1:9" x14ac:dyDescent="0.45">
      <c r="A1902" t="s">
        <v>18</v>
      </c>
      <c r="B1902" s="1">
        <f>Raw_Prices!V31</f>
        <v>44970</v>
      </c>
      <c r="C1902" s="12">
        <f>Raw_Prices!Z31</f>
        <v>375</v>
      </c>
      <c r="D1902" s="13">
        <f t="shared" si="60"/>
        <v>1.0808916682390368E-2</v>
      </c>
      <c r="E1902" s="14">
        <f>IF(_xlfn.XLOOKUP($A1902,Firm_Info!$A$2:$A$12,Firm_Info!$C$2:$C$12)="Treated",1,IF(_xlfn.XLOOKUP($A1902,Firm_Info!$A$2:$A$12,Firm_Info!$C$2:$C$12)="Control",0,""))</f>
        <v>0</v>
      </c>
      <c r="F1902" s="14">
        <f>IFERROR(_xlfn.XLOOKUP($A1902,Firm_Info!$A$2:$A$11,Firm_Info!$D$2:$D$11),"")</f>
        <v>2</v>
      </c>
      <c r="G1902" s="14">
        <f>IF($F1902="","",IF($B1902&gt;=SUMIFS(Firm_Info!$F$2:$F$11,Firm_Info!$D$2:$D$11,$F1902,Firm_Info!$C$2:$C$11,"Treated"),1,0))</f>
        <v>0</v>
      </c>
      <c r="H1902" s="14">
        <f t="shared" si="61"/>
        <v>0</v>
      </c>
      <c r="I1902" s="14">
        <f>IF($F1902="","",MOD(ROW()-2,624)-INDEX(Parallel_Trends!$F$5:$F$14,MATCH($A1902,Parallel_Trends!$A$5:$A$14,0)))</f>
        <v>-301</v>
      </c>
    </row>
    <row r="1903" spans="1:9" x14ac:dyDescent="0.45">
      <c r="A1903" t="s">
        <v>18</v>
      </c>
      <c r="B1903" s="1">
        <f>Raw_Prices!V32</f>
        <v>44971</v>
      </c>
      <c r="C1903" s="12">
        <f>Raw_Prices!Z32</f>
        <v>377.9</v>
      </c>
      <c r="D1903" s="13">
        <f t="shared" si="60"/>
        <v>7.7333333333333698E-3</v>
      </c>
      <c r="E1903" s="14">
        <f>IF(_xlfn.XLOOKUP($A1903,Firm_Info!$A$2:$A$12,Firm_Info!$C$2:$C$12)="Treated",1,IF(_xlfn.XLOOKUP($A1903,Firm_Info!$A$2:$A$12,Firm_Info!$C$2:$C$12)="Control",0,""))</f>
        <v>0</v>
      </c>
      <c r="F1903" s="14">
        <f>IFERROR(_xlfn.XLOOKUP($A1903,Firm_Info!$A$2:$A$11,Firm_Info!$D$2:$D$11),"")</f>
        <v>2</v>
      </c>
      <c r="G1903" s="14">
        <f>IF($F1903="","",IF($B1903&gt;=SUMIFS(Firm_Info!$F$2:$F$11,Firm_Info!$D$2:$D$11,$F1903,Firm_Info!$C$2:$C$11,"Treated"),1,0))</f>
        <v>0</v>
      </c>
      <c r="H1903" s="14">
        <f t="shared" si="61"/>
        <v>0</v>
      </c>
      <c r="I1903" s="14">
        <f>IF($F1903="","",MOD(ROW()-2,624)-INDEX(Parallel_Trends!$F$5:$F$14,MATCH($A1903,Parallel_Trends!$A$5:$A$14,0)))</f>
        <v>-300</v>
      </c>
    </row>
    <row r="1904" spans="1:9" x14ac:dyDescent="0.45">
      <c r="A1904" t="s">
        <v>18</v>
      </c>
      <c r="B1904" s="1">
        <f>Raw_Prices!V33</f>
        <v>44972</v>
      </c>
      <c r="C1904" s="12">
        <f>Raw_Prices!Z33</f>
        <v>375.94</v>
      </c>
      <c r="D1904" s="13">
        <f t="shared" si="60"/>
        <v>-5.186557290288385E-3</v>
      </c>
      <c r="E1904" s="14">
        <f>IF(_xlfn.XLOOKUP($A1904,Firm_Info!$A$2:$A$12,Firm_Info!$C$2:$C$12)="Treated",1,IF(_xlfn.XLOOKUP($A1904,Firm_Info!$A$2:$A$12,Firm_Info!$C$2:$C$12)="Control",0,""))</f>
        <v>0</v>
      </c>
      <c r="F1904" s="14">
        <f>IFERROR(_xlfn.XLOOKUP($A1904,Firm_Info!$A$2:$A$11,Firm_Info!$D$2:$D$11),"")</f>
        <v>2</v>
      </c>
      <c r="G1904" s="14">
        <f>IF($F1904="","",IF($B1904&gt;=SUMIFS(Firm_Info!$F$2:$F$11,Firm_Info!$D$2:$D$11,$F1904,Firm_Info!$C$2:$C$11,"Treated"),1,0))</f>
        <v>0</v>
      </c>
      <c r="H1904" s="14">
        <f t="shared" si="61"/>
        <v>0</v>
      </c>
      <c r="I1904" s="14">
        <f>IF($F1904="","",MOD(ROW()-2,624)-INDEX(Parallel_Trends!$F$5:$F$14,MATCH($A1904,Parallel_Trends!$A$5:$A$14,0)))</f>
        <v>-299</v>
      </c>
    </row>
    <row r="1905" spans="1:9" x14ac:dyDescent="0.45">
      <c r="A1905" t="s">
        <v>18</v>
      </c>
      <c r="B1905" s="1">
        <f>Raw_Prices!V34</f>
        <v>44973</v>
      </c>
      <c r="C1905" s="12">
        <f>Raw_Prices!Z34</f>
        <v>365.16</v>
      </c>
      <c r="D1905" s="13">
        <f t="shared" si="60"/>
        <v>-2.8674788530084538E-2</v>
      </c>
      <c r="E1905" s="14">
        <f>IF(_xlfn.XLOOKUP($A1905,Firm_Info!$A$2:$A$12,Firm_Info!$C$2:$C$12)="Treated",1,IF(_xlfn.XLOOKUP($A1905,Firm_Info!$A$2:$A$12,Firm_Info!$C$2:$C$12)="Control",0,""))</f>
        <v>0</v>
      </c>
      <c r="F1905" s="14">
        <f>IFERROR(_xlfn.XLOOKUP($A1905,Firm_Info!$A$2:$A$11,Firm_Info!$D$2:$D$11),"")</f>
        <v>2</v>
      </c>
      <c r="G1905" s="14">
        <f>IF($F1905="","",IF($B1905&gt;=SUMIFS(Firm_Info!$F$2:$F$11,Firm_Info!$D$2:$D$11,$F1905,Firm_Info!$C$2:$C$11,"Treated"),1,0))</f>
        <v>0</v>
      </c>
      <c r="H1905" s="14">
        <f t="shared" si="61"/>
        <v>0</v>
      </c>
      <c r="I1905" s="14">
        <f>IF($F1905="","",MOD(ROW()-2,624)-INDEX(Parallel_Trends!$F$5:$F$14,MATCH($A1905,Parallel_Trends!$A$5:$A$14,0)))</f>
        <v>-298</v>
      </c>
    </row>
    <row r="1906" spans="1:9" x14ac:dyDescent="0.45">
      <c r="A1906" t="s">
        <v>18</v>
      </c>
      <c r="B1906" s="1">
        <f>Raw_Prices!V35</f>
        <v>44974</v>
      </c>
      <c r="C1906" s="12">
        <f>Raw_Prices!Z35</f>
        <v>356.85</v>
      </c>
      <c r="D1906" s="13">
        <f t="shared" si="60"/>
        <v>-2.2757147551758172E-2</v>
      </c>
      <c r="E1906" s="14">
        <f>IF(_xlfn.XLOOKUP($A1906,Firm_Info!$A$2:$A$12,Firm_Info!$C$2:$C$12)="Treated",1,IF(_xlfn.XLOOKUP($A1906,Firm_Info!$A$2:$A$12,Firm_Info!$C$2:$C$12)="Control",0,""))</f>
        <v>0</v>
      </c>
      <c r="F1906" s="14">
        <f>IFERROR(_xlfn.XLOOKUP($A1906,Firm_Info!$A$2:$A$11,Firm_Info!$D$2:$D$11),"")</f>
        <v>2</v>
      </c>
      <c r="G1906" s="14">
        <f>IF($F1906="","",IF($B1906&gt;=SUMIFS(Firm_Info!$F$2:$F$11,Firm_Info!$D$2:$D$11,$F1906,Firm_Info!$C$2:$C$11,"Treated"),1,0))</f>
        <v>0</v>
      </c>
      <c r="H1906" s="14">
        <f t="shared" si="61"/>
        <v>0</v>
      </c>
      <c r="I1906" s="14">
        <f>IF($F1906="","",MOD(ROW()-2,624)-INDEX(Parallel_Trends!$F$5:$F$14,MATCH($A1906,Parallel_Trends!$A$5:$A$14,0)))</f>
        <v>-297</v>
      </c>
    </row>
    <row r="1907" spans="1:9" x14ac:dyDescent="0.45">
      <c r="A1907" t="s">
        <v>18</v>
      </c>
      <c r="B1907" s="1">
        <f>Raw_Prices!V36</f>
        <v>44978</v>
      </c>
      <c r="C1907" s="12">
        <f>Raw_Prices!Z36</f>
        <v>346.7</v>
      </c>
      <c r="D1907" s="13">
        <f t="shared" si="60"/>
        <v>-2.8443323525290887E-2</v>
      </c>
      <c r="E1907" s="14">
        <f>IF(_xlfn.XLOOKUP($A1907,Firm_Info!$A$2:$A$12,Firm_Info!$C$2:$C$12)="Treated",1,IF(_xlfn.XLOOKUP($A1907,Firm_Info!$A$2:$A$12,Firm_Info!$C$2:$C$12)="Control",0,""))</f>
        <v>0</v>
      </c>
      <c r="F1907" s="14">
        <f>IFERROR(_xlfn.XLOOKUP($A1907,Firm_Info!$A$2:$A$11,Firm_Info!$D$2:$D$11),"")</f>
        <v>2</v>
      </c>
      <c r="G1907" s="14">
        <f>IF($F1907="","",IF($B1907&gt;=SUMIFS(Firm_Info!$F$2:$F$11,Firm_Info!$D$2:$D$11,$F1907,Firm_Info!$C$2:$C$11,"Treated"),1,0))</f>
        <v>0</v>
      </c>
      <c r="H1907" s="14">
        <f t="shared" si="61"/>
        <v>0</v>
      </c>
      <c r="I1907" s="14">
        <f>IF($F1907="","",MOD(ROW()-2,624)-INDEX(Parallel_Trends!$F$5:$F$14,MATCH($A1907,Parallel_Trends!$A$5:$A$14,0)))</f>
        <v>-296</v>
      </c>
    </row>
    <row r="1908" spans="1:9" x14ac:dyDescent="0.45">
      <c r="A1908" t="s">
        <v>18</v>
      </c>
      <c r="B1908" s="1">
        <f>Raw_Prices!V37</f>
        <v>44979</v>
      </c>
      <c r="C1908" s="12">
        <f>Raw_Prices!Z37</f>
        <v>348.72</v>
      </c>
      <c r="D1908" s="13">
        <f t="shared" si="60"/>
        <v>5.8263628497261521E-3</v>
      </c>
      <c r="E1908" s="14">
        <f>IF(_xlfn.XLOOKUP($A1908,Firm_Info!$A$2:$A$12,Firm_Info!$C$2:$C$12)="Treated",1,IF(_xlfn.XLOOKUP($A1908,Firm_Info!$A$2:$A$12,Firm_Info!$C$2:$C$12)="Control",0,""))</f>
        <v>0</v>
      </c>
      <c r="F1908" s="14">
        <f>IFERROR(_xlfn.XLOOKUP($A1908,Firm_Info!$A$2:$A$11,Firm_Info!$D$2:$D$11),"")</f>
        <v>2</v>
      </c>
      <c r="G1908" s="14">
        <f>IF($F1908="","",IF($B1908&gt;=SUMIFS(Firm_Info!$F$2:$F$11,Firm_Info!$D$2:$D$11,$F1908,Firm_Info!$C$2:$C$11,"Treated"),1,0))</f>
        <v>0</v>
      </c>
      <c r="H1908" s="14">
        <f t="shared" si="61"/>
        <v>0</v>
      </c>
      <c r="I1908" s="14">
        <f>IF($F1908="","",MOD(ROW()-2,624)-INDEX(Parallel_Trends!$F$5:$F$14,MATCH($A1908,Parallel_Trends!$A$5:$A$14,0)))</f>
        <v>-295</v>
      </c>
    </row>
    <row r="1909" spans="1:9" x14ac:dyDescent="0.45">
      <c r="A1909" t="s">
        <v>18</v>
      </c>
      <c r="B1909" s="1">
        <f>Raw_Prices!V38</f>
        <v>44980</v>
      </c>
      <c r="C1909" s="12">
        <f>Raw_Prices!Z38</f>
        <v>347.02</v>
      </c>
      <c r="D1909" s="13">
        <f t="shared" si="60"/>
        <v>-4.8749713236981851E-3</v>
      </c>
      <c r="E1909" s="14">
        <f>IF(_xlfn.XLOOKUP($A1909,Firm_Info!$A$2:$A$12,Firm_Info!$C$2:$C$12)="Treated",1,IF(_xlfn.XLOOKUP($A1909,Firm_Info!$A$2:$A$12,Firm_Info!$C$2:$C$12)="Control",0,""))</f>
        <v>0</v>
      </c>
      <c r="F1909" s="14">
        <f>IFERROR(_xlfn.XLOOKUP($A1909,Firm_Info!$A$2:$A$11,Firm_Info!$D$2:$D$11),"")</f>
        <v>2</v>
      </c>
      <c r="G1909" s="14">
        <f>IF($F1909="","",IF($B1909&gt;=SUMIFS(Firm_Info!$F$2:$F$11,Firm_Info!$D$2:$D$11,$F1909,Firm_Info!$C$2:$C$11,"Treated"),1,0))</f>
        <v>0</v>
      </c>
      <c r="H1909" s="14">
        <f t="shared" si="61"/>
        <v>0</v>
      </c>
      <c r="I1909" s="14">
        <f>IF($F1909="","",MOD(ROW()-2,624)-INDEX(Parallel_Trends!$F$5:$F$14,MATCH($A1909,Parallel_Trends!$A$5:$A$14,0)))</f>
        <v>-294</v>
      </c>
    </row>
    <row r="1910" spans="1:9" x14ac:dyDescent="0.45">
      <c r="A1910" t="s">
        <v>18</v>
      </c>
      <c r="B1910" s="1">
        <f>Raw_Prices!V39</f>
        <v>44981</v>
      </c>
      <c r="C1910" s="12">
        <f>Raw_Prices!Z39</f>
        <v>320.54000000000002</v>
      </c>
      <c r="D1910" s="13">
        <f t="shared" si="60"/>
        <v>-7.6306841104259004E-2</v>
      </c>
      <c r="E1910" s="14">
        <f>IF(_xlfn.XLOOKUP($A1910,Firm_Info!$A$2:$A$12,Firm_Info!$C$2:$C$12)="Treated",1,IF(_xlfn.XLOOKUP($A1910,Firm_Info!$A$2:$A$12,Firm_Info!$C$2:$C$12)="Control",0,""))</f>
        <v>0</v>
      </c>
      <c r="F1910" s="14">
        <f>IFERROR(_xlfn.XLOOKUP($A1910,Firm_Info!$A$2:$A$11,Firm_Info!$D$2:$D$11),"")</f>
        <v>2</v>
      </c>
      <c r="G1910" s="14">
        <f>IF($F1910="","",IF($B1910&gt;=SUMIFS(Firm_Info!$F$2:$F$11,Firm_Info!$D$2:$D$11,$F1910,Firm_Info!$C$2:$C$11,"Treated"),1,0))</f>
        <v>0</v>
      </c>
      <c r="H1910" s="14">
        <f t="shared" si="61"/>
        <v>0</v>
      </c>
      <c r="I1910" s="14">
        <f>IF($F1910="","",MOD(ROW()-2,624)-INDEX(Parallel_Trends!$F$5:$F$14,MATCH($A1910,Parallel_Trends!$A$5:$A$14,0)))</f>
        <v>-293</v>
      </c>
    </row>
    <row r="1911" spans="1:9" x14ac:dyDescent="0.45">
      <c r="A1911" t="s">
        <v>18</v>
      </c>
      <c r="B1911" s="1">
        <f>Raw_Prices!V40</f>
        <v>44984</v>
      </c>
      <c r="C1911" s="12">
        <f>Raw_Prices!Z40</f>
        <v>322.32</v>
      </c>
      <c r="D1911" s="13">
        <f t="shared" si="60"/>
        <v>5.5531290946526646E-3</v>
      </c>
      <c r="E1911" s="14">
        <f>IF(_xlfn.XLOOKUP($A1911,Firm_Info!$A$2:$A$12,Firm_Info!$C$2:$C$12)="Treated",1,IF(_xlfn.XLOOKUP($A1911,Firm_Info!$A$2:$A$12,Firm_Info!$C$2:$C$12)="Control",0,""))</f>
        <v>0</v>
      </c>
      <c r="F1911" s="14">
        <f>IFERROR(_xlfn.XLOOKUP($A1911,Firm_Info!$A$2:$A$11,Firm_Info!$D$2:$D$11),"")</f>
        <v>2</v>
      </c>
      <c r="G1911" s="14">
        <f>IF($F1911="","",IF($B1911&gt;=SUMIFS(Firm_Info!$F$2:$F$11,Firm_Info!$D$2:$D$11,$F1911,Firm_Info!$C$2:$C$11,"Treated"),1,0))</f>
        <v>0</v>
      </c>
      <c r="H1911" s="14">
        <f t="shared" si="61"/>
        <v>0</v>
      </c>
      <c r="I1911" s="14">
        <f>IF($F1911="","",MOD(ROW()-2,624)-INDEX(Parallel_Trends!$F$5:$F$14,MATCH($A1911,Parallel_Trends!$A$5:$A$14,0)))</f>
        <v>-292</v>
      </c>
    </row>
    <row r="1912" spans="1:9" x14ac:dyDescent="0.45">
      <c r="A1912" t="s">
        <v>18</v>
      </c>
      <c r="B1912" s="1">
        <f>Raw_Prices!V41</f>
        <v>44985</v>
      </c>
      <c r="C1912" s="12">
        <f>Raw_Prices!Z41</f>
        <v>323.95</v>
      </c>
      <c r="D1912" s="13">
        <f t="shared" si="60"/>
        <v>5.0570861255894162E-3</v>
      </c>
      <c r="E1912" s="14">
        <f>IF(_xlfn.XLOOKUP($A1912,Firm_Info!$A$2:$A$12,Firm_Info!$C$2:$C$12)="Treated",1,IF(_xlfn.XLOOKUP($A1912,Firm_Info!$A$2:$A$12,Firm_Info!$C$2:$C$12)="Control",0,""))</f>
        <v>0</v>
      </c>
      <c r="F1912" s="14">
        <f>IFERROR(_xlfn.XLOOKUP($A1912,Firm_Info!$A$2:$A$11,Firm_Info!$D$2:$D$11),"")</f>
        <v>2</v>
      </c>
      <c r="G1912" s="14">
        <f>IF($F1912="","",IF($B1912&gt;=SUMIFS(Firm_Info!$F$2:$F$11,Firm_Info!$D$2:$D$11,$F1912,Firm_Info!$C$2:$C$11,"Treated"),1,0))</f>
        <v>0</v>
      </c>
      <c r="H1912" s="14">
        <f t="shared" si="61"/>
        <v>0</v>
      </c>
      <c r="I1912" s="14">
        <f>IF($F1912="","",MOD(ROW()-2,624)-INDEX(Parallel_Trends!$F$5:$F$14,MATCH($A1912,Parallel_Trends!$A$5:$A$14,0)))</f>
        <v>-291</v>
      </c>
    </row>
    <row r="1913" spans="1:9" x14ac:dyDescent="0.45">
      <c r="A1913" t="s">
        <v>18</v>
      </c>
      <c r="B1913" s="1">
        <f>Raw_Prices!V42</f>
        <v>44986</v>
      </c>
      <c r="C1913" s="12">
        <f>Raw_Prices!Z42</f>
        <v>323.38</v>
      </c>
      <c r="D1913" s="13">
        <f t="shared" si="60"/>
        <v>-1.7595307917888103E-3</v>
      </c>
      <c r="E1913" s="14">
        <f>IF(_xlfn.XLOOKUP($A1913,Firm_Info!$A$2:$A$12,Firm_Info!$C$2:$C$12)="Treated",1,IF(_xlfn.XLOOKUP($A1913,Firm_Info!$A$2:$A$12,Firm_Info!$C$2:$C$12)="Control",0,""))</f>
        <v>0</v>
      </c>
      <c r="F1913" s="14">
        <f>IFERROR(_xlfn.XLOOKUP($A1913,Firm_Info!$A$2:$A$11,Firm_Info!$D$2:$D$11),"")</f>
        <v>2</v>
      </c>
      <c r="G1913" s="14">
        <f>IF($F1913="","",IF($B1913&gt;=SUMIFS(Firm_Info!$F$2:$F$11,Firm_Info!$D$2:$D$11,$F1913,Firm_Info!$C$2:$C$11,"Treated"),1,0))</f>
        <v>0</v>
      </c>
      <c r="H1913" s="14">
        <f t="shared" si="61"/>
        <v>0</v>
      </c>
      <c r="I1913" s="14">
        <f>IF($F1913="","",MOD(ROW()-2,624)-INDEX(Parallel_Trends!$F$5:$F$14,MATCH($A1913,Parallel_Trends!$A$5:$A$14,0)))</f>
        <v>-290</v>
      </c>
    </row>
    <row r="1914" spans="1:9" x14ac:dyDescent="0.45">
      <c r="A1914" t="s">
        <v>18</v>
      </c>
      <c r="B1914" s="1">
        <f>Raw_Prices!V43</f>
        <v>44987</v>
      </c>
      <c r="C1914" s="12">
        <f>Raw_Prices!Z43</f>
        <v>333.5</v>
      </c>
      <c r="D1914" s="13">
        <f t="shared" si="60"/>
        <v>3.1294452347083945E-2</v>
      </c>
      <c r="E1914" s="14">
        <f>IF(_xlfn.XLOOKUP($A1914,Firm_Info!$A$2:$A$12,Firm_Info!$C$2:$C$12)="Treated",1,IF(_xlfn.XLOOKUP($A1914,Firm_Info!$A$2:$A$12,Firm_Info!$C$2:$C$12)="Control",0,""))</f>
        <v>0</v>
      </c>
      <c r="F1914" s="14">
        <f>IFERROR(_xlfn.XLOOKUP($A1914,Firm_Info!$A$2:$A$11,Firm_Info!$D$2:$D$11),"")</f>
        <v>2</v>
      </c>
      <c r="G1914" s="14">
        <f>IF($F1914="","",IF($B1914&gt;=SUMIFS(Firm_Info!$F$2:$F$11,Firm_Info!$D$2:$D$11,$F1914,Firm_Info!$C$2:$C$11,"Treated"),1,0))</f>
        <v>0</v>
      </c>
      <c r="H1914" s="14">
        <f t="shared" si="61"/>
        <v>0</v>
      </c>
      <c r="I1914" s="14">
        <f>IF($F1914="","",MOD(ROW()-2,624)-INDEX(Parallel_Trends!$F$5:$F$14,MATCH($A1914,Parallel_Trends!$A$5:$A$14,0)))</f>
        <v>-289</v>
      </c>
    </row>
    <row r="1915" spans="1:9" x14ac:dyDescent="0.45">
      <c r="A1915" t="s">
        <v>18</v>
      </c>
      <c r="B1915" s="1">
        <f>Raw_Prices!V44</f>
        <v>44988</v>
      </c>
      <c r="C1915" s="12">
        <f>Raw_Prices!Z44</f>
        <v>344.04</v>
      </c>
      <c r="D1915" s="13">
        <f t="shared" si="60"/>
        <v>3.1604197901049513E-2</v>
      </c>
      <c r="E1915" s="14">
        <f>IF(_xlfn.XLOOKUP($A1915,Firm_Info!$A$2:$A$12,Firm_Info!$C$2:$C$12)="Treated",1,IF(_xlfn.XLOOKUP($A1915,Firm_Info!$A$2:$A$12,Firm_Info!$C$2:$C$12)="Control",0,""))</f>
        <v>0</v>
      </c>
      <c r="F1915" s="14">
        <f>IFERROR(_xlfn.XLOOKUP($A1915,Firm_Info!$A$2:$A$11,Firm_Info!$D$2:$D$11),"")</f>
        <v>2</v>
      </c>
      <c r="G1915" s="14">
        <f>IF($F1915="","",IF($B1915&gt;=SUMIFS(Firm_Info!$F$2:$F$11,Firm_Info!$D$2:$D$11,$F1915,Firm_Info!$C$2:$C$11,"Treated"),1,0))</f>
        <v>0</v>
      </c>
      <c r="H1915" s="14">
        <f t="shared" si="61"/>
        <v>0</v>
      </c>
      <c r="I1915" s="14">
        <f>IF($F1915="","",MOD(ROW()-2,624)-INDEX(Parallel_Trends!$F$5:$F$14,MATCH($A1915,Parallel_Trends!$A$5:$A$14,0)))</f>
        <v>-288</v>
      </c>
    </row>
    <row r="1916" spans="1:9" x14ac:dyDescent="0.45">
      <c r="A1916" t="s">
        <v>18</v>
      </c>
      <c r="B1916" s="1">
        <f>Raw_Prices!V45</f>
        <v>44991</v>
      </c>
      <c r="C1916" s="12">
        <f>Raw_Prices!Z45</f>
        <v>347.02</v>
      </c>
      <c r="D1916" s="13">
        <f t="shared" si="60"/>
        <v>8.6617835135447407E-3</v>
      </c>
      <c r="E1916" s="14">
        <f>IF(_xlfn.XLOOKUP($A1916,Firm_Info!$A$2:$A$12,Firm_Info!$C$2:$C$12)="Treated",1,IF(_xlfn.XLOOKUP($A1916,Firm_Info!$A$2:$A$12,Firm_Info!$C$2:$C$12)="Control",0,""))</f>
        <v>0</v>
      </c>
      <c r="F1916" s="14">
        <f>IFERROR(_xlfn.XLOOKUP($A1916,Firm_Info!$A$2:$A$11,Firm_Info!$D$2:$D$11),"")</f>
        <v>2</v>
      </c>
      <c r="G1916" s="14">
        <f>IF($F1916="","",IF($B1916&gt;=SUMIFS(Firm_Info!$F$2:$F$11,Firm_Info!$D$2:$D$11,$F1916,Firm_Info!$C$2:$C$11,"Treated"),1,0))</f>
        <v>0</v>
      </c>
      <c r="H1916" s="14">
        <f t="shared" si="61"/>
        <v>0</v>
      </c>
      <c r="I1916" s="14">
        <f>IF($F1916="","",MOD(ROW()-2,624)-INDEX(Parallel_Trends!$F$5:$F$14,MATCH($A1916,Parallel_Trends!$A$5:$A$14,0)))</f>
        <v>-287</v>
      </c>
    </row>
    <row r="1917" spans="1:9" x14ac:dyDescent="0.45">
      <c r="A1917" t="s">
        <v>18</v>
      </c>
      <c r="B1917" s="1">
        <f>Raw_Prices!V46</f>
        <v>44992</v>
      </c>
      <c r="C1917" s="12">
        <f>Raw_Prices!Z46</f>
        <v>344.8</v>
      </c>
      <c r="D1917" s="13">
        <f t="shared" si="60"/>
        <v>-6.3973258025473712E-3</v>
      </c>
      <c r="E1917" s="14">
        <f>IF(_xlfn.XLOOKUP($A1917,Firm_Info!$A$2:$A$12,Firm_Info!$C$2:$C$12)="Treated",1,IF(_xlfn.XLOOKUP($A1917,Firm_Info!$A$2:$A$12,Firm_Info!$C$2:$C$12)="Control",0,""))</f>
        <v>0</v>
      </c>
      <c r="F1917" s="14">
        <f>IFERROR(_xlfn.XLOOKUP($A1917,Firm_Info!$A$2:$A$11,Firm_Info!$D$2:$D$11),"")</f>
        <v>2</v>
      </c>
      <c r="G1917" s="14">
        <f>IF($F1917="","",IF($B1917&gt;=SUMIFS(Firm_Info!$F$2:$F$11,Firm_Info!$D$2:$D$11,$F1917,Firm_Info!$C$2:$C$11,"Treated"),1,0))</f>
        <v>0</v>
      </c>
      <c r="H1917" s="14">
        <f t="shared" si="61"/>
        <v>0</v>
      </c>
      <c r="I1917" s="14">
        <f>IF($F1917="","",MOD(ROW()-2,624)-INDEX(Parallel_Trends!$F$5:$F$14,MATCH($A1917,Parallel_Trends!$A$5:$A$14,0)))</f>
        <v>-286</v>
      </c>
    </row>
    <row r="1918" spans="1:9" x14ac:dyDescent="0.45">
      <c r="A1918" t="s">
        <v>18</v>
      </c>
      <c r="B1918" s="1">
        <f>Raw_Prices!V47</f>
        <v>44993</v>
      </c>
      <c r="C1918" s="12">
        <f>Raw_Prices!Z47</f>
        <v>345.84</v>
      </c>
      <c r="D1918" s="13">
        <f t="shared" si="60"/>
        <v>3.016241299303779E-3</v>
      </c>
      <c r="E1918" s="14">
        <f>IF(_xlfn.XLOOKUP($A1918,Firm_Info!$A$2:$A$12,Firm_Info!$C$2:$C$12)="Treated",1,IF(_xlfn.XLOOKUP($A1918,Firm_Info!$A$2:$A$12,Firm_Info!$C$2:$C$12)="Control",0,""))</f>
        <v>0</v>
      </c>
      <c r="F1918" s="14">
        <f>IFERROR(_xlfn.XLOOKUP($A1918,Firm_Info!$A$2:$A$11,Firm_Info!$D$2:$D$11),"")</f>
        <v>2</v>
      </c>
      <c r="G1918" s="14">
        <f>IF($F1918="","",IF($B1918&gt;=SUMIFS(Firm_Info!$F$2:$F$11,Firm_Info!$D$2:$D$11,$F1918,Firm_Info!$C$2:$C$11,"Treated"),1,0))</f>
        <v>0</v>
      </c>
      <c r="H1918" s="14">
        <f t="shared" si="61"/>
        <v>0</v>
      </c>
      <c r="I1918" s="14">
        <f>IF($F1918="","",MOD(ROW()-2,624)-INDEX(Parallel_Trends!$F$5:$F$14,MATCH($A1918,Parallel_Trends!$A$5:$A$14,0)))</f>
        <v>-285</v>
      </c>
    </row>
    <row r="1919" spans="1:9" x14ac:dyDescent="0.45">
      <c r="A1919" t="s">
        <v>18</v>
      </c>
      <c r="B1919" s="1">
        <f>Raw_Prices!V48</f>
        <v>44994</v>
      </c>
      <c r="C1919" s="12">
        <f>Raw_Prices!Z48</f>
        <v>338.37</v>
      </c>
      <c r="D1919" s="13">
        <f t="shared" si="60"/>
        <v>-2.1599583622484264E-2</v>
      </c>
      <c r="E1919" s="14">
        <f>IF(_xlfn.XLOOKUP($A1919,Firm_Info!$A$2:$A$12,Firm_Info!$C$2:$C$12)="Treated",1,IF(_xlfn.XLOOKUP($A1919,Firm_Info!$A$2:$A$12,Firm_Info!$C$2:$C$12)="Control",0,""))</f>
        <v>0</v>
      </c>
      <c r="F1919" s="14">
        <f>IFERROR(_xlfn.XLOOKUP($A1919,Firm_Info!$A$2:$A$11,Firm_Info!$D$2:$D$11),"")</f>
        <v>2</v>
      </c>
      <c r="G1919" s="14">
        <f>IF($F1919="","",IF($B1919&gt;=SUMIFS(Firm_Info!$F$2:$F$11,Firm_Info!$D$2:$D$11,$F1919,Firm_Info!$C$2:$C$11,"Treated"),1,0))</f>
        <v>0</v>
      </c>
      <c r="H1919" s="14">
        <f t="shared" si="61"/>
        <v>0</v>
      </c>
      <c r="I1919" s="14">
        <f>IF($F1919="","",MOD(ROW()-2,624)-INDEX(Parallel_Trends!$F$5:$F$14,MATCH($A1919,Parallel_Trends!$A$5:$A$14,0)))</f>
        <v>-284</v>
      </c>
    </row>
    <row r="1920" spans="1:9" x14ac:dyDescent="0.45">
      <c r="A1920" t="s">
        <v>18</v>
      </c>
      <c r="B1920" s="1">
        <f>Raw_Prices!V49</f>
        <v>44995</v>
      </c>
      <c r="C1920" s="12">
        <f>Raw_Prices!Z49</f>
        <v>329.3</v>
      </c>
      <c r="D1920" s="13">
        <f t="shared" si="60"/>
        <v>-2.6804976800543723E-2</v>
      </c>
      <c r="E1920" s="14">
        <f>IF(_xlfn.XLOOKUP($A1920,Firm_Info!$A$2:$A$12,Firm_Info!$C$2:$C$12)="Treated",1,IF(_xlfn.XLOOKUP($A1920,Firm_Info!$A$2:$A$12,Firm_Info!$C$2:$C$12)="Control",0,""))</f>
        <v>0</v>
      </c>
      <c r="F1920" s="14">
        <f>IFERROR(_xlfn.XLOOKUP($A1920,Firm_Info!$A$2:$A$11,Firm_Info!$D$2:$D$11),"")</f>
        <v>2</v>
      </c>
      <c r="G1920" s="14">
        <f>IF($F1920="","",IF($B1920&gt;=SUMIFS(Firm_Info!$F$2:$F$11,Firm_Info!$D$2:$D$11,$F1920,Firm_Info!$C$2:$C$11,"Treated"),1,0))</f>
        <v>0</v>
      </c>
      <c r="H1920" s="14">
        <f t="shared" si="61"/>
        <v>0</v>
      </c>
      <c r="I1920" s="14">
        <f>IF($F1920="","",MOD(ROW()-2,624)-INDEX(Parallel_Trends!$F$5:$F$14,MATCH($A1920,Parallel_Trends!$A$5:$A$14,0)))</f>
        <v>-283</v>
      </c>
    </row>
    <row r="1921" spans="1:9" x14ac:dyDescent="0.45">
      <c r="A1921" t="s">
        <v>18</v>
      </c>
      <c r="B1921" s="1">
        <f>Raw_Prices!V50</f>
        <v>44998</v>
      </c>
      <c r="C1921" s="12">
        <f>Raw_Prices!Z50</f>
        <v>324.27</v>
      </c>
      <c r="D1921" s="13">
        <f t="shared" si="60"/>
        <v>-1.5274825387185054E-2</v>
      </c>
      <c r="E1921" s="14">
        <f>IF(_xlfn.XLOOKUP($A1921,Firm_Info!$A$2:$A$12,Firm_Info!$C$2:$C$12)="Treated",1,IF(_xlfn.XLOOKUP($A1921,Firm_Info!$A$2:$A$12,Firm_Info!$C$2:$C$12)="Control",0,""))</f>
        <v>0</v>
      </c>
      <c r="F1921" s="14">
        <f>IFERROR(_xlfn.XLOOKUP($A1921,Firm_Info!$A$2:$A$11,Firm_Info!$D$2:$D$11),"")</f>
        <v>2</v>
      </c>
      <c r="G1921" s="14">
        <f>IF($F1921="","",IF($B1921&gt;=SUMIFS(Firm_Info!$F$2:$F$11,Firm_Info!$D$2:$D$11,$F1921,Firm_Info!$C$2:$C$11,"Treated"),1,0))</f>
        <v>0</v>
      </c>
      <c r="H1921" s="14">
        <f t="shared" si="61"/>
        <v>0</v>
      </c>
      <c r="I1921" s="14">
        <f>IF($F1921="","",MOD(ROW()-2,624)-INDEX(Parallel_Trends!$F$5:$F$14,MATCH($A1921,Parallel_Trends!$A$5:$A$14,0)))</f>
        <v>-282</v>
      </c>
    </row>
    <row r="1922" spans="1:9" x14ac:dyDescent="0.45">
      <c r="A1922" t="s">
        <v>18</v>
      </c>
      <c r="B1922" s="1">
        <f>Raw_Prices!V51</f>
        <v>44999</v>
      </c>
      <c r="C1922" s="12">
        <f>Raw_Prices!Z51</f>
        <v>333.33</v>
      </c>
      <c r="D1922" s="13">
        <f t="shared" si="60"/>
        <v>2.7939679896382685E-2</v>
      </c>
      <c r="E1922" s="14">
        <f>IF(_xlfn.XLOOKUP($A1922,Firm_Info!$A$2:$A$12,Firm_Info!$C$2:$C$12)="Treated",1,IF(_xlfn.XLOOKUP($A1922,Firm_Info!$A$2:$A$12,Firm_Info!$C$2:$C$12)="Control",0,""))</f>
        <v>0</v>
      </c>
      <c r="F1922" s="14">
        <f>IFERROR(_xlfn.XLOOKUP($A1922,Firm_Info!$A$2:$A$11,Firm_Info!$D$2:$D$11),"")</f>
        <v>2</v>
      </c>
      <c r="G1922" s="14">
        <f>IF($F1922="","",IF($B1922&gt;=SUMIFS(Firm_Info!$F$2:$F$11,Firm_Info!$D$2:$D$11,$F1922,Firm_Info!$C$2:$C$11,"Treated"),1,0))</f>
        <v>0</v>
      </c>
      <c r="H1922" s="14">
        <f t="shared" si="61"/>
        <v>0</v>
      </c>
      <c r="I1922" s="14">
        <f>IF($F1922="","",MOD(ROW()-2,624)-INDEX(Parallel_Trends!$F$5:$F$14,MATCH($A1922,Parallel_Trends!$A$5:$A$14,0)))</f>
        <v>-281</v>
      </c>
    </row>
    <row r="1923" spans="1:9" x14ac:dyDescent="0.45">
      <c r="A1923" t="s">
        <v>18</v>
      </c>
      <c r="B1923" s="1">
        <f>Raw_Prices!V52</f>
        <v>45000</v>
      </c>
      <c r="C1923" s="12">
        <f>Raw_Prices!Z52</f>
        <v>333.61</v>
      </c>
      <c r="D1923" s="13">
        <f t="shared" si="60"/>
        <v>8.4000840008413569E-4</v>
      </c>
      <c r="E1923" s="14">
        <f>IF(_xlfn.XLOOKUP($A1923,Firm_Info!$A$2:$A$12,Firm_Info!$C$2:$C$12)="Treated",1,IF(_xlfn.XLOOKUP($A1923,Firm_Info!$A$2:$A$12,Firm_Info!$C$2:$C$12)="Control",0,""))</f>
        <v>0</v>
      </c>
      <c r="F1923" s="14">
        <f>IFERROR(_xlfn.XLOOKUP($A1923,Firm_Info!$A$2:$A$11,Firm_Info!$D$2:$D$11),"")</f>
        <v>2</v>
      </c>
      <c r="G1923" s="14">
        <f>IF($F1923="","",IF($B1923&gt;=SUMIFS(Firm_Info!$F$2:$F$11,Firm_Info!$D$2:$D$11,$F1923,Firm_Info!$C$2:$C$11,"Treated"),1,0))</f>
        <v>0</v>
      </c>
      <c r="H1923" s="14">
        <f t="shared" si="61"/>
        <v>0</v>
      </c>
      <c r="I1923" s="14">
        <f>IF($F1923="","",MOD(ROW()-2,624)-INDEX(Parallel_Trends!$F$5:$F$14,MATCH($A1923,Parallel_Trends!$A$5:$A$14,0)))</f>
        <v>-280</v>
      </c>
    </row>
    <row r="1924" spans="1:9" x14ac:dyDescent="0.45">
      <c r="A1924" t="s">
        <v>18</v>
      </c>
      <c r="B1924" s="1">
        <f>Raw_Prices!V53</f>
        <v>45001</v>
      </c>
      <c r="C1924" s="12">
        <f>Raw_Prices!Z53</f>
        <v>353.29</v>
      </c>
      <c r="D1924" s="13">
        <f t="shared" si="60"/>
        <v>5.8991037438925753E-2</v>
      </c>
      <c r="E1924" s="14">
        <f>IF(_xlfn.XLOOKUP($A1924,Firm_Info!$A$2:$A$12,Firm_Info!$C$2:$C$12)="Treated",1,IF(_xlfn.XLOOKUP($A1924,Firm_Info!$A$2:$A$12,Firm_Info!$C$2:$C$12)="Control",0,""))</f>
        <v>0</v>
      </c>
      <c r="F1924" s="14">
        <f>IFERROR(_xlfn.XLOOKUP($A1924,Firm_Info!$A$2:$A$11,Firm_Info!$D$2:$D$11),"")</f>
        <v>2</v>
      </c>
      <c r="G1924" s="14">
        <f>IF($F1924="","",IF($B1924&gt;=SUMIFS(Firm_Info!$F$2:$F$11,Firm_Info!$D$2:$D$11,$F1924,Firm_Info!$C$2:$C$11,"Treated"),1,0))</f>
        <v>0</v>
      </c>
      <c r="H1924" s="14">
        <f t="shared" si="61"/>
        <v>0</v>
      </c>
      <c r="I1924" s="14">
        <f>IF($F1924="","",MOD(ROW()-2,624)-INDEX(Parallel_Trends!$F$5:$F$14,MATCH($A1924,Parallel_Trends!$A$5:$A$14,0)))</f>
        <v>-279</v>
      </c>
    </row>
    <row r="1925" spans="1:9" x14ac:dyDescent="0.45">
      <c r="A1925" t="s">
        <v>18</v>
      </c>
      <c r="B1925" s="1">
        <f>Raw_Prices!V54</f>
        <v>45002</v>
      </c>
      <c r="C1925" s="12">
        <f>Raw_Prices!Z54</f>
        <v>358.14</v>
      </c>
      <c r="D1925" s="13">
        <f t="shared" si="60"/>
        <v>1.3728098729089311E-2</v>
      </c>
      <c r="E1925" s="14">
        <f>IF(_xlfn.XLOOKUP($A1925,Firm_Info!$A$2:$A$12,Firm_Info!$C$2:$C$12)="Treated",1,IF(_xlfn.XLOOKUP($A1925,Firm_Info!$A$2:$A$12,Firm_Info!$C$2:$C$12)="Control",0,""))</f>
        <v>0</v>
      </c>
      <c r="F1925" s="14">
        <f>IFERROR(_xlfn.XLOOKUP($A1925,Firm_Info!$A$2:$A$11,Firm_Info!$D$2:$D$11),"")</f>
        <v>2</v>
      </c>
      <c r="G1925" s="14">
        <f>IF($F1925="","",IF($B1925&gt;=SUMIFS(Firm_Info!$F$2:$F$11,Firm_Info!$D$2:$D$11,$F1925,Firm_Info!$C$2:$C$11,"Treated"),1,0))</f>
        <v>0</v>
      </c>
      <c r="H1925" s="14">
        <f t="shared" si="61"/>
        <v>0</v>
      </c>
      <c r="I1925" s="14">
        <f>IF($F1925="","",MOD(ROW()-2,624)-INDEX(Parallel_Trends!$F$5:$F$14,MATCH($A1925,Parallel_Trends!$A$5:$A$14,0)))</f>
        <v>-278</v>
      </c>
    </row>
    <row r="1926" spans="1:9" x14ac:dyDescent="0.45">
      <c r="A1926" t="s">
        <v>18</v>
      </c>
      <c r="B1926" s="1">
        <f>Raw_Prices!V55</f>
        <v>45005</v>
      </c>
      <c r="C1926" s="12">
        <f>Raw_Prices!Z55</f>
        <v>362.88</v>
      </c>
      <c r="D1926" s="13">
        <f t="shared" si="60"/>
        <v>1.3235047746691153E-2</v>
      </c>
      <c r="E1926" s="14">
        <f>IF(_xlfn.XLOOKUP($A1926,Firm_Info!$A$2:$A$12,Firm_Info!$C$2:$C$12)="Treated",1,IF(_xlfn.XLOOKUP($A1926,Firm_Info!$A$2:$A$12,Firm_Info!$C$2:$C$12)="Control",0,""))</f>
        <v>0</v>
      </c>
      <c r="F1926" s="14">
        <f>IFERROR(_xlfn.XLOOKUP($A1926,Firm_Info!$A$2:$A$11,Firm_Info!$D$2:$D$11),"")</f>
        <v>2</v>
      </c>
      <c r="G1926" s="14">
        <f>IF($F1926="","",IF($B1926&gt;=SUMIFS(Firm_Info!$F$2:$F$11,Firm_Info!$D$2:$D$11,$F1926,Firm_Info!$C$2:$C$11,"Treated"),1,0))</f>
        <v>0</v>
      </c>
      <c r="H1926" s="14">
        <f t="shared" si="61"/>
        <v>0</v>
      </c>
      <c r="I1926" s="14">
        <f>IF($F1926="","",MOD(ROW()-2,624)-INDEX(Parallel_Trends!$F$5:$F$14,MATCH($A1926,Parallel_Trends!$A$5:$A$14,0)))</f>
        <v>-277</v>
      </c>
    </row>
    <row r="1927" spans="1:9" x14ac:dyDescent="0.45">
      <c r="A1927" t="s">
        <v>18</v>
      </c>
      <c r="B1927" s="1">
        <f>Raw_Prices!V56</f>
        <v>45006</v>
      </c>
      <c r="C1927" s="12">
        <f>Raw_Prices!Z56</f>
        <v>374.22</v>
      </c>
      <c r="D1927" s="13">
        <f t="shared" si="60"/>
        <v>3.125E-2</v>
      </c>
      <c r="E1927" s="14">
        <f>IF(_xlfn.XLOOKUP($A1927,Firm_Info!$A$2:$A$12,Firm_Info!$C$2:$C$12)="Treated",1,IF(_xlfn.XLOOKUP($A1927,Firm_Info!$A$2:$A$12,Firm_Info!$C$2:$C$12)="Control",0,""))</f>
        <v>0</v>
      </c>
      <c r="F1927" s="14">
        <f>IFERROR(_xlfn.XLOOKUP($A1927,Firm_Info!$A$2:$A$11,Firm_Info!$D$2:$D$11),"")</f>
        <v>2</v>
      </c>
      <c r="G1927" s="14">
        <f>IF($F1927="","",IF($B1927&gt;=SUMIFS(Firm_Info!$F$2:$F$11,Firm_Info!$D$2:$D$11,$F1927,Firm_Info!$C$2:$C$11,"Treated"),1,0))</f>
        <v>0</v>
      </c>
      <c r="H1927" s="14">
        <f t="shared" si="61"/>
        <v>0</v>
      </c>
      <c r="I1927" s="14">
        <f>IF($F1927="","",MOD(ROW()-2,624)-INDEX(Parallel_Trends!$F$5:$F$14,MATCH($A1927,Parallel_Trends!$A$5:$A$14,0)))</f>
        <v>-276</v>
      </c>
    </row>
    <row r="1928" spans="1:9" x14ac:dyDescent="0.45">
      <c r="A1928" t="s">
        <v>18</v>
      </c>
      <c r="B1928" s="1">
        <f>Raw_Prices!V57</f>
        <v>45007</v>
      </c>
      <c r="C1928" s="12">
        <f>Raw_Prices!Z57</f>
        <v>361.71</v>
      </c>
      <c r="D1928" s="13">
        <f t="shared" si="60"/>
        <v>-3.3429533429533587E-2</v>
      </c>
      <c r="E1928" s="14">
        <f>IF(_xlfn.XLOOKUP($A1928,Firm_Info!$A$2:$A$12,Firm_Info!$C$2:$C$12)="Treated",1,IF(_xlfn.XLOOKUP($A1928,Firm_Info!$A$2:$A$12,Firm_Info!$C$2:$C$12)="Control",0,""))</f>
        <v>0</v>
      </c>
      <c r="F1928" s="14">
        <f>IFERROR(_xlfn.XLOOKUP($A1928,Firm_Info!$A$2:$A$11,Firm_Info!$D$2:$D$11),"")</f>
        <v>2</v>
      </c>
      <c r="G1928" s="14">
        <f>IF($F1928="","",IF($B1928&gt;=SUMIFS(Firm_Info!$F$2:$F$11,Firm_Info!$D$2:$D$11,$F1928,Firm_Info!$C$2:$C$11,"Treated"),1,0))</f>
        <v>0</v>
      </c>
      <c r="H1928" s="14">
        <f t="shared" si="61"/>
        <v>0</v>
      </c>
      <c r="I1928" s="14">
        <f>IF($F1928="","",MOD(ROW()-2,624)-INDEX(Parallel_Trends!$F$5:$F$14,MATCH($A1928,Parallel_Trends!$A$5:$A$14,0)))</f>
        <v>-275</v>
      </c>
    </row>
    <row r="1929" spans="1:9" x14ac:dyDescent="0.45">
      <c r="A1929" t="s">
        <v>18</v>
      </c>
      <c r="B1929" s="1">
        <f>Raw_Prices!V58</f>
        <v>45008</v>
      </c>
      <c r="C1929" s="12">
        <f>Raw_Prices!Z58</f>
        <v>369</v>
      </c>
      <c r="D1929" s="13">
        <f t="shared" si="60"/>
        <v>2.0154267230654499E-2</v>
      </c>
      <c r="E1929" s="14">
        <f>IF(_xlfn.XLOOKUP($A1929,Firm_Info!$A$2:$A$12,Firm_Info!$C$2:$C$12)="Treated",1,IF(_xlfn.XLOOKUP($A1929,Firm_Info!$A$2:$A$12,Firm_Info!$C$2:$C$12)="Control",0,""))</f>
        <v>0</v>
      </c>
      <c r="F1929" s="14">
        <f>IFERROR(_xlfn.XLOOKUP($A1929,Firm_Info!$A$2:$A$11,Firm_Info!$D$2:$D$11),"")</f>
        <v>2</v>
      </c>
      <c r="G1929" s="14">
        <f>IF($F1929="","",IF($B1929&gt;=SUMIFS(Firm_Info!$F$2:$F$11,Firm_Info!$D$2:$D$11,$F1929,Firm_Info!$C$2:$C$11,"Treated"),1,0))</f>
        <v>0</v>
      </c>
      <c r="H1929" s="14">
        <f t="shared" si="61"/>
        <v>0</v>
      </c>
      <c r="I1929" s="14">
        <f>IF($F1929="","",MOD(ROW()-2,624)-INDEX(Parallel_Trends!$F$5:$F$14,MATCH($A1929,Parallel_Trends!$A$5:$A$14,0)))</f>
        <v>-274</v>
      </c>
    </row>
    <row r="1930" spans="1:9" x14ac:dyDescent="0.45">
      <c r="A1930" t="s">
        <v>18</v>
      </c>
      <c r="B1930" s="1">
        <f>Raw_Prices!V59</f>
        <v>45009</v>
      </c>
      <c r="C1930" s="12">
        <f>Raw_Prices!Z59</f>
        <v>374.96</v>
      </c>
      <c r="D1930" s="13">
        <f t="shared" si="60"/>
        <v>1.6151761517615215E-2</v>
      </c>
      <c r="E1930" s="14">
        <f>IF(_xlfn.XLOOKUP($A1930,Firm_Info!$A$2:$A$12,Firm_Info!$C$2:$C$12)="Treated",1,IF(_xlfn.XLOOKUP($A1930,Firm_Info!$A$2:$A$12,Firm_Info!$C$2:$C$12)="Control",0,""))</f>
        <v>0</v>
      </c>
      <c r="F1930" s="14">
        <f>IFERROR(_xlfn.XLOOKUP($A1930,Firm_Info!$A$2:$A$11,Firm_Info!$D$2:$D$11),"")</f>
        <v>2</v>
      </c>
      <c r="G1930" s="14">
        <f>IF($F1930="","",IF($B1930&gt;=SUMIFS(Firm_Info!$F$2:$F$11,Firm_Info!$D$2:$D$11,$F1930,Firm_Info!$C$2:$C$11,"Treated"),1,0))</f>
        <v>0</v>
      </c>
      <c r="H1930" s="14">
        <f t="shared" si="61"/>
        <v>0</v>
      </c>
      <c r="I1930" s="14">
        <f>IF($F1930="","",MOD(ROW()-2,624)-INDEX(Parallel_Trends!$F$5:$F$14,MATCH($A1930,Parallel_Trends!$A$5:$A$14,0)))</f>
        <v>-273</v>
      </c>
    </row>
    <row r="1931" spans="1:9" x14ac:dyDescent="0.45">
      <c r="A1931" t="s">
        <v>18</v>
      </c>
      <c r="B1931" s="1">
        <f>Raw_Prices!V60</f>
        <v>45012</v>
      </c>
      <c r="C1931" s="12">
        <f>Raw_Prices!Z60</f>
        <v>373.15</v>
      </c>
      <c r="D1931" s="13">
        <f t="shared" si="60"/>
        <v>-4.8271815660336781E-3</v>
      </c>
      <c r="E1931" s="14">
        <f>IF(_xlfn.XLOOKUP($A1931,Firm_Info!$A$2:$A$12,Firm_Info!$C$2:$C$12)="Treated",1,IF(_xlfn.XLOOKUP($A1931,Firm_Info!$A$2:$A$12,Firm_Info!$C$2:$C$12)="Control",0,""))</f>
        <v>0</v>
      </c>
      <c r="F1931" s="14">
        <f>IFERROR(_xlfn.XLOOKUP($A1931,Firm_Info!$A$2:$A$11,Firm_Info!$D$2:$D$11),"")</f>
        <v>2</v>
      </c>
      <c r="G1931" s="14">
        <f>IF($F1931="","",IF($B1931&gt;=SUMIFS(Firm_Info!$F$2:$F$11,Firm_Info!$D$2:$D$11,$F1931,Firm_Info!$C$2:$C$11,"Treated"),1,0))</f>
        <v>0</v>
      </c>
      <c r="H1931" s="14">
        <f t="shared" si="61"/>
        <v>0</v>
      </c>
      <c r="I1931" s="14">
        <f>IF($F1931="","",MOD(ROW()-2,624)-INDEX(Parallel_Trends!$F$5:$F$14,MATCH($A1931,Parallel_Trends!$A$5:$A$14,0)))</f>
        <v>-272</v>
      </c>
    </row>
    <row r="1932" spans="1:9" x14ac:dyDescent="0.45">
      <c r="A1932" t="s">
        <v>18</v>
      </c>
      <c r="B1932" s="1">
        <f>Raw_Prices!V61</f>
        <v>45013</v>
      </c>
      <c r="C1932" s="12">
        <f>Raw_Prices!Z61</f>
        <v>373.4</v>
      </c>
      <c r="D1932" s="13">
        <f t="shared" si="60"/>
        <v>6.6997186118178398E-4</v>
      </c>
      <c r="E1932" s="14">
        <f>IF(_xlfn.XLOOKUP($A1932,Firm_Info!$A$2:$A$12,Firm_Info!$C$2:$C$12)="Treated",1,IF(_xlfn.XLOOKUP($A1932,Firm_Info!$A$2:$A$12,Firm_Info!$C$2:$C$12)="Control",0,""))</f>
        <v>0</v>
      </c>
      <c r="F1932" s="14">
        <f>IFERROR(_xlfn.XLOOKUP($A1932,Firm_Info!$A$2:$A$11,Firm_Info!$D$2:$D$11),"")</f>
        <v>2</v>
      </c>
      <c r="G1932" s="14">
        <f>IF($F1932="","",IF($B1932&gt;=SUMIFS(Firm_Info!$F$2:$F$11,Firm_Info!$D$2:$D$11,$F1932,Firm_Info!$C$2:$C$11,"Treated"),1,0))</f>
        <v>0</v>
      </c>
      <c r="H1932" s="14">
        <f t="shared" si="61"/>
        <v>0</v>
      </c>
      <c r="I1932" s="14">
        <f>IF($F1932="","",MOD(ROW()-2,624)-INDEX(Parallel_Trends!$F$5:$F$14,MATCH($A1932,Parallel_Trends!$A$5:$A$14,0)))</f>
        <v>-271</v>
      </c>
    </row>
    <row r="1933" spans="1:9" x14ac:dyDescent="0.45">
      <c r="A1933" t="s">
        <v>18</v>
      </c>
      <c r="B1933" s="1">
        <f>Raw_Prices!V62</f>
        <v>45014</v>
      </c>
      <c r="C1933" s="12">
        <f>Raw_Prices!Z62</f>
        <v>379.16</v>
      </c>
      <c r="D1933" s="13">
        <f t="shared" si="60"/>
        <v>1.5425816818425364E-2</v>
      </c>
      <c r="E1933" s="14">
        <f>IF(_xlfn.XLOOKUP($A1933,Firm_Info!$A$2:$A$12,Firm_Info!$C$2:$C$12)="Treated",1,IF(_xlfn.XLOOKUP($A1933,Firm_Info!$A$2:$A$12,Firm_Info!$C$2:$C$12)="Control",0,""))</f>
        <v>0</v>
      </c>
      <c r="F1933" s="14">
        <f>IFERROR(_xlfn.XLOOKUP($A1933,Firm_Info!$A$2:$A$11,Firm_Info!$D$2:$D$11),"")</f>
        <v>2</v>
      </c>
      <c r="G1933" s="14">
        <f>IF($F1933="","",IF($B1933&gt;=SUMIFS(Firm_Info!$F$2:$F$11,Firm_Info!$D$2:$D$11,$F1933,Firm_Info!$C$2:$C$11,"Treated"),1,0))</f>
        <v>0</v>
      </c>
      <c r="H1933" s="14">
        <f t="shared" si="61"/>
        <v>0</v>
      </c>
      <c r="I1933" s="14">
        <f>IF($F1933="","",MOD(ROW()-2,624)-INDEX(Parallel_Trends!$F$5:$F$14,MATCH($A1933,Parallel_Trends!$A$5:$A$14,0)))</f>
        <v>-270</v>
      </c>
    </row>
    <row r="1934" spans="1:9" x14ac:dyDescent="0.45">
      <c r="A1934" t="s">
        <v>18</v>
      </c>
      <c r="B1934" s="1">
        <f>Raw_Prices!V63</f>
        <v>45015</v>
      </c>
      <c r="C1934" s="12">
        <f>Raw_Prices!Z63</f>
        <v>381.9</v>
      </c>
      <c r="D1934" s="13">
        <f t="shared" si="60"/>
        <v>7.2265006857261671E-3</v>
      </c>
      <c r="E1934" s="14">
        <f>IF(_xlfn.XLOOKUP($A1934,Firm_Info!$A$2:$A$12,Firm_Info!$C$2:$C$12)="Treated",1,IF(_xlfn.XLOOKUP($A1934,Firm_Info!$A$2:$A$12,Firm_Info!$C$2:$C$12)="Control",0,""))</f>
        <v>0</v>
      </c>
      <c r="F1934" s="14">
        <f>IFERROR(_xlfn.XLOOKUP($A1934,Firm_Info!$A$2:$A$11,Firm_Info!$D$2:$D$11),"")</f>
        <v>2</v>
      </c>
      <c r="G1934" s="14">
        <f>IF($F1934="","",IF($B1934&gt;=SUMIFS(Firm_Info!$F$2:$F$11,Firm_Info!$D$2:$D$11,$F1934,Firm_Info!$C$2:$C$11,"Treated"),1,0))</f>
        <v>0</v>
      </c>
      <c r="H1934" s="14">
        <f t="shared" si="61"/>
        <v>0</v>
      </c>
      <c r="I1934" s="14">
        <f>IF($F1934="","",MOD(ROW()-2,624)-INDEX(Parallel_Trends!$F$5:$F$14,MATCH($A1934,Parallel_Trends!$A$5:$A$14,0)))</f>
        <v>-269</v>
      </c>
    </row>
    <row r="1935" spans="1:9" x14ac:dyDescent="0.45">
      <c r="A1935" t="s">
        <v>18</v>
      </c>
      <c r="B1935" s="1">
        <f>Raw_Prices!V64</f>
        <v>45016</v>
      </c>
      <c r="C1935" s="12">
        <f>Raw_Prices!Z64</f>
        <v>385.37</v>
      </c>
      <c r="D1935" s="13">
        <f t="shared" si="60"/>
        <v>9.0861482063369081E-3</v>
      </c>
      <c r="E1935" s="14">
        <f>IF(_xlfn.XLOOKUP($A1935,Firm_Info!$A$2:$A$12,Firm_Info!$C$2:$C$12)="Treated",1,IF(_xlfn.XLOOKUP($A1935,Firm_Info!$A$2:$A$12,Firm_Info!$C$2:$C$12)="Control",0,""))</f>
        <v>0</v>
      </c>
      <c r="F1935" s="14">
        <f>IFERROR(_xlfn.XLOOKUP($A1935,Firm_Info!$A$2:$A$11,Firm_Info!$D$2:$D$11),"")</f>
        <v>2</v>
      </c>
      <c r="G1935" s="14">
        <f>IF($F1935="","",IF($B1935&gt;=SUMIFS(Firm_Info!$F$2:$F$11,Firm_Info!$D$2:$D$11,$F1935,Firm_Info!$C$2:$C$11,"Treated"),1,0))</f>
        <v>0</v>
      </c>
      <c r="H1935" s="14">
        <f t="shared" si="61"/>
        <v>0</v>
      </c>
      <c r="I1935" s="14">
        <f>IF($F1935="","",MOD(ROW()-2,624)-INDEX(Parallel_Trends!$F$5:$F$14,MATCH($A1935,Parallel_Trends!$A$5:$A$14,0)))</f>
        <v>-268</v>
      </c>
    </row>
    <row r="1936" spans="1:9" x14ac:dyDescent="0.45">
      <c r="A1936" t="s">
        <v>18</v>
      </c>
      <c r="B1936" s="1">
        <f>Raw_Prices!V65</f>
        <v>45019</v>
      </c>
      <c r="C1936" s="12">
        <f>Raw_Prices!Z65</f>
        <v>380.08</v>
      </c>
      <c r="D1936" s="13">
        <f t="shared" si="60"/>
        <v>-1.372706749357766E-2</v>
      </c>
      <c r="E1936" s="14">
        <f>IF(_xlfn.XLOOKUP($A1936,Firm_Info!$A$2:$A$12,Firm_Info!$C$2:$C$12)="Treated",1,IF(_xlfn.XLOOKUP($A1936,Firm_Info!$A$2:$A$12,Firm_Info!$C$2:$C$12)="Control",0,""))</f>
        <v>0</v>
      </c>
      <c r="F1936" s="14">
        <f>IFERROR(_xlfn.XLOOKUP($A1936,Firm_Info!$A$2:$A$11,Firm_Info!$D$2:$D$11),"")</f>
        <v>2</v>
      </c>
      <c r="G1936" s="14">
        <f>IF($F1936="","",IF($B1936&gt;=SUMIFS(Firm_Info!$F$2:$F$11,Firm_Info!$D$2:$D$11,$F1936,Firm_Info!$C$2:$C$11,"Treated"),1,0))</f>
        <v>0</v>
      </c>
      <c r="H1936" s="14">
        <f t="shared" si="61"/>
        <v>0</v>
      </c>
      <c r="I1936" s="14">
        <f>IF($F1936="","",MOD(ROW()-2,624)-INDEX(Parallel_Trends!$F$5:$F$14,MATCH($A1936,Parallel_Trends!$A$5:$A$14,0)))</f>
        <v>-267</v>
      </c>
    </row>
    <row r="1937" spans="1:9" x14ac:dyDescent="0.45">
      <c r="A1937" t="s">
        <v>18</v>
      </c>
      <c r="B1937" s="1">
        <f>Raw_Prices!V66</f>
        <v>45020</v>
      </c>
      <c r="C1937" s="12">
        <f>Raw_Prices!Z66</f>
        <v>385.15</v>
      </c>
      <c r="D1937" s="13">
        <f t="shared" si="60"/>
        <v>1.3339296990107385E-2</v>
      </c>
      <c r="E1937" s="14">
        <f>IF(_xlfn.XLOOKUP($A1937,Firm_Info!$A$2:$A$12,Firm_Info!$C$2:$C$12)="Treated",1,IF(_xlfn.XLOOKUP($A1937,Firm_Info!$A$2:$A$12,Firm_Info!$C$2:$C$12)="Control",0,""))</f>
        <v>0</v>
      </c>
      <c r="F1937" s="14">
        <f>IFERROR(_xlfn.XLOOKUP($A1937,Firm_Info!$A$2:$A$11,Firm_Info!$D$2:$D$11),"")</f>
        <v>2</v>
      </c>
      <c r="G1937" s="14">
        <f>IF($F1937="","",IF($B1937&gt;=SUMIFS(Firm_Info!$F$2:$F$11,Firm_Info!$D$2:$D$11,$F1937,Firm_Info!$C$2:$C$11,"Treated"),1,0))</f>
        <v>0</v>
      </c>
      <c r="H1937" s="14">
        <f t="shared" si="61"/>
        <v>0</v>
      </c>
      <c r="I1937" s="14">
        <f>IF($F1937="","",MOD(ROW()-2,624)-INDEX(Parallel_Trends!$F$5:$F$14,MATCH($A1937,Parallel_Trends!$A$5:$A$14,0)))</f>
        <v>-266</v>
      </c>
    </row>
    <row r="1938" spans="1:9" x14ac:dyDescent="0.45">
      <c r="A1938" t="s">
        <v>18</v>
      </c>
      <c r="B1938" s="1">
        <f>Raw_Prices!V67</f>
        <v>45021</v>
      </c>
      <c r="C1938" s="12">
        <f>Raw_Prices!Z67</f>
        <v>382.02</v>
      </c>
      <c r="D1938" s="13">
        <f t="shared" si="60"/>
        <v>-8.1267038816045245E-3</v>
      </c>
      <c r="E1938" s="14">
        <f>IF(_xlfn.XLOOKUP($A1938,Firm_Info!$A$2:$A$12,Firm_Info!$C$2:$C$12)="Treated",1,IF(_xlfn.XLOOKUP($A1938,Firm_Info!$A$2:$A$12,Firm_Info!$C$2:$C$12)="Control",0,""))</f>
        <v>0</v>
      </c>
      <c r="F1938" s="14">
        <f>IFERROR(_xlfn.XLOOKUP($A1938,Firm_Info!$A$2:$A$11,Firm_Info!$D$2:$D$11),"")</f>
        <v>2</v>
      </c>
      <c r="G1938" s="14">
        <f>IF($F1938="","",IF($B1938&gt;=SUMIFS(Firm_Info!$F$2:$F$11,Firm_Info!$D$2:$D$11,$F1938,Firm_Info!$C$2:$C$11,"Treated"),1,0))</f>
        <v>0</v>
      </c>
      <c r="H1938" s="14">
        <f t="shared" si="61"/>
        <v>0</v>
      </c>
      <c r="I1938" s="14">
        <f>IF($F1938="","",MOD(ROW()-2,624)-INDEX(Parallel_Trends!$F$5:$F$14,MATCH($A1938,Parallel_Trends!$A$5:$A$14,0)))</f>
        <v>-265</v>
      </c>
    </row>
    <row r="1939" spans="1:9" x14ac:dyDescent="0.45">
      <c r="A1939" t="s">
        <v>18</v>
      </c>
      <c r="B1939" s="1">
        <f>Raw_Prices!V68</f>
        <v>45022</v>
      </c>
      <c r="C1939" s="12">
        <f>Raw_Prices!Z68</f>
        <v>380.6</v>
      </c>
      <c r="D1939" s="13">
        <f t="shared" si="60"/>
        <v>-3.7170828752419727E-3</v>
      </c>
      <c r="E1939" s="14">
        <f>IF(_xlfn.XLOOKUP($A1939,Firm_Info!$A$2:$A$12,Firm_Info!$C$2:$C$12)="Treated",1,IF(_xlfn.XLOOKUP($A1939,Firm_Info!$A$2:$A$12,Firm_Info!$C$2:$C$12)="Control",0,""))</f>
        <v>0</v>
      </c>
      <c r="F1939" s="14">
        <f>IFERROR(_xlfn.XLOOKUP($A1939,Firm_Info!$A$2:$A$11,Firm_Info!$D$2:$D$11),"")</f>
        <v>2</v>
      </c>
      <c r="G1939" s="14">
        <f>IF($F1939="","",IF($B1939&gt;=SUMIFS(Firm_Info!$F$2:$F$11,Firm_Info!$D$2:$D$11,$F1939,Firm_Info!$C$2:$C$11,"Treated"),1,0))</f>
        <v>0</v>
      </c>
      <c r="H1939" s="14">
        <f t="shared" si="61"/>
        <v>0</v>
      </c>
      <c r="I1939" s="14">
        <f>IF($F1939="","",MOD(ROW()-2,624)-INDEX(Parallel_Trends!$F$5:$F$14,MATCH($A1939,Parallel_Trends!$A$5:$A$14,0)))</f>
        <v>-264</v>
      </c>
    </row>
    <row r="1940" spans="1:9" x14ac:dyDescent="0.45">
      <c r="A1940" t="s">
        <v>18</v>
      </c>
      <c r="B1940" s="1">
        <f>Raw_Prices!V69</f>
        <v>45026</v>
      </c>
      <c r="C1940" s="12">
        <f>Raw_Prices!Z69</f>
        <v>376.25</v>
      </c>
      <c r="D1940" s="13">
        <f t="shared" ref="D1940:D2003" si="62">C1940/C1939-1</f>
        <v>-1.142932212296377E-2</v>
      </c>
      <c r="E1940" s="14">
        <f>IF(_xlfn.XLOOKUP($A1940,Firm_Info!$A$2:$A$12,Firm_Info!$C$2:$C$12)="Treated",1,IF(_xlfn.XLOOKUP($A1940,Firm_Info!$A$2:$A$12,Firm_Info!$C$2:$C$12)="Control",0,""))</f>
        <v>0</v>
      </c>
      <c r="F1940" s="14">
        <f>IFERROR(_xlfn.XLOOKUP($A1940,Firm_Info!$A$2:$A$11,Firm_Info!$D$2:$D$11),"")</f>
        <v>2</v>
      </c>
      <c r="G1940" s="14">
        <f>IF($F1940="","",IF($B1940&gt;=SUMIFS(Firm_Info!$F$2:$F$11,Firm_Info!$D$2:$D$11,$F1940,Firm_Info!$C$2:$C$11,"Treated"),1,0))</f>
        <v>0</v>
      </c>
      <c r="H1940" s="14">
        <f t="shared" ref="H1940:H2003" si="63">IF($F1940="","",$E1940*$G1940)</f>
        <v>0</v>
      </c>
      <c r="I1940" s="14">
        <f>IF($F1940="","",MOD(ROW()-2,624)-INDEX(Parallel_Trends!$F$5:$F$14,MATCH($A1940,Parallel_Trends!$A$5:$A$14,0)))</f>
        <v>-263</v>
      </c>
    </row>
    <row r="1941" spans="1:9" x14ac:dyDescent="0.45">
      <c r="A1941" t="s">
        <v>18</v>
      </c>
      <c r="B1941" s="1">
        <f>Raw_Prices!V70</f>
        <v>45027</v>
      </c>
      <c r="C1941" s="12">
        <f>Raw_Prices!Z70</f>
        <v>371.11</v>
      </c>
      <c r="D1941" s="13">
        <f t="shared" si="62"/>
        <v>-1.3661129568106278E-2</v>
      </c>
      <c r="E1941" s="14">
        <f>IF(_xlfn.XLOOKUP($A1941,Firm_Info!$A$2:$A$12,Firm_Info!$C$2:$C$12)="Treated",1,IF(_xlfn.XLOOKUP($A1941,Firm_Info!$A$2:$A$12,Firm_Info!$C$2:$C$12)="Control",0,""))</f>
        <v>0</v>
      </c>
      <c r="F1941" s="14">
        <f>IFERROR(_xlfn.XLOOKUP($A1941,Firm_Info!$A$2:$A$11,Firm_Info!$D$2:$D$11),"")</f>
        <v>2</v>
      </c>
      <c r="G1941" s="14">
        <f>IF($F1941="","",IF($B1941&gt;=SUMIFS(Firm_Info!$F$2:$F$11,Firm_Info!$D$2:$D$11,$F1941,Firm_Info!$C$2:$C$11,"Treated"),1,0))</f>
        <v>0</v>
      </c>
      <c r="H1941" s="14">
        <f t="shared" si="63"/>
        <v>0</v>
      </c>
      <c r="I1941" s="14">
        <f>IF($F1941="","",MOD(ROW()-2,624)-INDEX(Parallel_Trends!$F$5:$F$14,MATCH($A1941,Parallel_Trends!$A$5:$A$14,0)))</f>
        <v>-262</v>
      </c>
    </row>
    <row r="1942" spans="1:9" x14ac:dyDescent="0.45">
      <c r="A1942" t="s">
        <v>18</v>
      </c>
      <c r="B1942" s="1">
        <f>Raw_Prices!V71</f>
        <v>45028</v>
      </c>
      <c r="C1942" s="12">
        <f>Raw_Prices!Z71</f>
        <v>369.89</v>
      </c>
      <c r="D1942" s="13">
        <f t="shared" si="62"/>
        <v>-3.287434992320426E-3</v>
      </c>
      <c r="E1942" s="14">
        <f>IF(_xlfn.XLOOKUP($A1942,Firm_Info!$A$2:$A$12,Firm_Info!$C$2:$C$12)="Treated",1,IF(_xlfn.XLOOKUP($A1942,Firm_Info!$A$2:$A$12,Firm_Info!$C$2:$C$12)="Control",0,""))</f>
        <v>0</v>
      </c>
      <c r="F1942" s="14">
        <f>IFERROR(_xlfn.XLOOKUP($A1942,Firm_Info!$A$2:$A$11,Firm_Info!$D$2:$D$11),"")</f>
        <v>2</v>
      </c>
      <c r="G1942" s="14">
        <f>IF($F1942="","",IF($B1942&gt;=SUMIFS(Firm_Info!$F$2:$F$11,Firm_Info!$D$2:$D$11,$F1942,Firm_Info!$C$2:$C$11,"Treated"),1,0))</f>
        <v>0</v>
      </c>
      <c r="H1942" s="14">
        <f t="shared" si="63"/>
        <v>0</v>
      </c>
      <c r="I1942" s="14">
        <f>IF($F1942="","",MOD(ROW()-2,624)-INDEX(Parallel_Trends!$F$5:$F$14,MATCH($A1942,Parallel_Trends!$A$5:$A$14,0)))</f>
        <v>-261</v>
      </c>
    </row>
    <row r="1943" spans="1:9" x14ac:dyDescent="0.45">
      <c r="A1943" t="s">
        <v>18</v>
      </c>
      <c r="B1943" s="1">
        <f>Raw_Prices!V72</f>
        <v>45029</v>
      </c>
      <c r="C1943" s="12">
        <f>Raw_Prices!Z72</f>
        <v>378.8</v>
      </c>
      <c r="D1943" s="13">
        <f t="shared" si="62"/>
        <v>2.4088242450458264E-2</v>
      </c>
      <c r="E1943" s="14">
        <f>IF(_xlfn.XLOOKUP($A1943,Firm_Info!$A$2:$A$12,Firm_Info!$C$2:$C$12)="Treated",1,IF(_xlfn.XLOOKUP($A1943,Firm_Info!$A$2:$A$12,Firm_Info!$C$2:$C$12)="Control",0,""))</f>
        <v>0</v>
      </c>
      <c r="F1943" s="14">
        <f>IFERROR(_xlfn.XLOOKUP($A1943,Firm_Info!$A$2:$A$11,Firm_Info!$D$2:$D$11),"")</f>
        <v>2</v>
      </c>
      <c r="G1943" s="14">
        <f>IF($F1943="","",IF($B1943&gt;=SUMIFS(Firm_Info!$F$2:$F$11,Firm_Info!$D$2:$D$11,$F1943,Firm_Info!$C$2:$C$11,"Treated"),1,0))</f>
        <v>0</v>
      </c>
      <c r="H1943" s="14">
        <f t="shared" si="63"/>
        <v>0</v>
      </c>
      <c r="I1943" s="14">
        <f>IF($F1943="","",MOD(ROW()-2,624)-INDEX(Parallel_Trends!$F$5:$F$14,MATCH($A1943,Parallel_Trends!$A$5:$A$14,0)))</f>
        <v>-260</v>
      </c>
    </row>
    <row r="1944" spans="1:9" x14ac:dyDescent="0.45">
      <c r="A1944" t="s">
        <v>18</v>
      </c>
      <c r="B1944" s="1">
        <f>Raw_Prices!V73</f>
        <v>45030</v>
      </c>
      <c r="C1944" s="12">
        <f>Raw_Prices!Z73</f>
        <v>379.38</v>
      </c>
      <c r="D1944" s="13">
        <f t="shared" si="62"/>
        <v>1.5311510031679187E-3</v>
      </c>
      <c r="E1944" s="14">
        <f>IF(_xlfn.XLOOKUP($A1944,Firm_Info!$A$2:$A$12,Firm_Info!$C$2:$C$12)="Treated",1,IF(_xlfn.XLOOKUP($A1944,Firm_Info!$A$2:$A$12,Firm_Info!$C$2:$C$12)="Control",0,""))</f>
        <v>0</v>
      </c>
      <c r="F1944" s="14">
        <f>IFERROR(_xlfn.XLOOKUP($A1944,Firm_Info!$A$2:$A$11,Firm_Info!$D$2:$D$11),"")</f>
        <v>2</v>
      </c>
      <c r="G1944" s="14">
        <f>IF($F1944="","",IF($B1944&gt;=SUMIFS(Firm_Info!$F$2:$F$11,Firm_Info!$D$2:$D$11,$F1944,Firm_Info!$C$2:$C$11,"Treated"),1,0))</f>
        <v>0</v>
      </c>
      <c r="H1944" s="14">
        <f t="shared" si="63"/>
        <v>0</v>
      </c>
      <c r="I1944" s="14">
        <f>IF($F1944="","",MOD(ROW()-2,624)-INDEX(Parallel_Trends!$F$5:$F$14,MATCH($A1944,Parallel_Trends!$A$5:$A$14,0)))</f>
        <v>-259</v>
      </c>
    </row>
    <row r="1945" spans="1:9" x14ac:dyDescent="0.45">
      <c r="A1945" t="s">
        <v>18</v>
      </c>
      <c r="B1945" s="1">
        <f>Raw_Prices!V74</f>
        <v>45033</v>
      </c>
      <c r="C1945" s="12">
        <f>Raw_Prices!Z74</f>
        <v>377.92</v>
      </c>
      <c r="D1945" s="13">
        <f t="shared" si="62"/>
        <v>-3.8483842058094631E-3</v>
      </c>
      <c r="E1945" s="14">
        <f>IF(_xlfn.XLOOKUP($A1945,Firm_Info!$A$2:$A$12,Firm_Info!$C$2:$C$12)="Treated",1,IF(_xlfn.XLOOKUP($A1945,Firm_Info!$A$2:$A$12,Firm_Info!$C$2:$C$12)="Control",0,""))</f>
        <v>0</v>
      </c>
      <c r="F1945" s="14">
        <f>IFERROR(_xlfn.XLOOKUP($A1945,Firm_Info!$A$2:$A$11,Firm_Info!$D$2:$D$11),"")</f>
        <v>2</v>
      </c>
      <c r="G1945" s="14">
        <f>IF($F1945="","",IF($B1945&gt;=SUMIFS(Firm_Info!$F$2:$F$11,Firm_Info!$D$2:$D$11,$F1945,Firm_Info!$C$2:$C$11,"Treated"),1,0))</f>
        <v>0</v>
      </c>
      <c r="H1945" s="14">
        <f t="shared" si="63"/>
        <v>0</v>
      </c>
      <c r="I1945" s="14">
        <f>IF($F1945="","",MOD(ROW()-2,624)-INDEX(Parallel_Trends!$F$5:$F$14,MATCH($A1945,Parallel_Trends!$A$5:$A$14,0)))</f>
        <v>-258</v>
      </c>
    </row>
    <row r="1946" spans="1:9" x14ac:dyDescent="0.45">
      <c r="A1946" t="s">
        <v>18</v>
      </c>
      <c r="B1946" s="1">
        <f>Raw_Prices!V75</f>
        <v>45034</v>
      </c>
      <c r="C1946" s="12">
        <f>Raw_Prices!Z75</f>
        <v>377.55</v>
      </c>
      <c r="D1946" s="13">
        <f t="shared" si="62"/>
        <v>-9.7904318374264498E-4</v>
      </c>
      <c r="E1946" s="14">
        <f>IF(_xlfn.XLOOKUP($A1946,Firm_Info!$A$2:$A$12,Firm_Info!$C$2:$C$12)="Treated",1,IF(_xlfn.XLOOKUP($A1946,Firm_Info!$A$2:$A$12,Firm_Info!$C$2:$C$12)="Control",0,""))</f>
        <v>0</v>
      </c>
      <c r="F1946" s="14">
        <f>IFERROR(_xlfn.XLOOKUP($A1946,Firm_Info!$A$2:$A$11,Firm_Info!$D$2:$D$11),"")</f>
        <v>2</v>
      </c>
      <c r="G1946" s="14">
        <f>IF($F1946="","",IF($B1946&gt;=SUMIFS(Firm_Info!$F$2:$F$11,Firm_Info!$D$2:$D$11,$F1946,Firm_Info!$C$2:$C$11,"Treated"),1,0))</f>
        <v>0</v>
      </c>
      <c r="H1946" s="14">
        <f t="shared" si="63"/>
        <v>0</v>
      </c>
      <c r="I1946" s="14">
        <f>IF($F1946="","",MOD(ROW()-2,624)-INDEX(Parallel_Trends!$F$5:$F$14,MATCH($A1946,Parallel_Trends!$A$5:$A$14,0)))</f>
        <v>-257</v>
      </c>
    </row>
    <row r="1947" spans="1:9" x14ac:dyDescent="0.45">
      <c r="A1947" t="s">
        <v>18</v>
      </c>
      <c r="B1947" s="1">
        <f>Raw_Prices!V76</f>
        <v>45035</v>
      </c>
      <c r="C1947" s="12">
        <f>Raw_Prices!Z76</f>
        <v>380.11</v>
      </c>
      <c r="D1947" s="13">
        <f t="shared" si="62"/>
        <v>6.7805588663754079E-3</v>
      </c>
      <c r="E1947" s="14">
        <f>IF(_xlfn.XLOOKUP($A1947,Firm_Info!$A$2:$A$12,Firm_Info!$C$2:$C$12)="Treated",1,IF(_xlfn.XLOOKUP($A1947,Firm_Info!$A$2:$A$12,Firm_Info!$C$2:$C$12)="Control",0,""))</f>
        <v>0</v>
      </c>
      <c r="F1947" s="14">
        <f>IFERROR(_xlfn.XLOOKUP($A1947,Firm_Info!$A$2:$A$11,Firm_Info!$D$2:$D$11),"")</f>
        <v>2</v>
      </c>
      <c r="G1947" s="14">
        <f>IF($F1947="","",IF($B1947&gt;=SUMIFS(Firm_Info!$F$2:$F$11,Firm_Info!$D$2:$D$11,$F1947,Firm_Info!$C$2:$C$11,"Treated"),1,0))</f>
        <v>0</v>
      </c>
      <c r="H1947" s="14">
        <f t="shared" si="63"/>
        <v>0</v>
      </c>
      <c r="I1947" s="14">
        <f>IF($F1947="","",MOD(ROW()-2,624)-INDEX(Parallel_Trends!$F$5:$F$14,MATCH($A1947,Parallel_Trends!$A$5:$A$14,0)))</f>
        <v>-256</v>
      </c>
    </row>
    <row r="1948" spans="1:9" x14ac:dyDescent="0.45">
      <c r="A1948" t="s">
        <v>18</v>
      </c>
      <c r="B1948" s="1">
        <f>Raw_Prices!V77</f>
        <v>45036</v>
      </c>
      <c r="C1948" s="12">
        <f>Raw_Prices!Z77</f>
        <v>380.26</v>
      </c>
      <c r="D1948" s="13">
        <f t="shared" si="62"/>
        <v>3.9462260924461035E-4</v>
      </c>
      <c r="E1948" s="14">
        <f>IF(_xlfn.XLOOKUP($A1948,Firm_Info!$A$2:$A$12,Firm_Info!$C$2:$C$12)="Treated",1,IF(_xlfn.XLOOKUP($A1948,Firm_Info!$A$2:$A$12,Firm_Info!$C$2:$C$12)="Control",0,""))</f>
        <v>0</v>
      </c>
      <c r="F1948" s="14">
        <f>IFERROR(_xlfn.XLOOKUP($A1948,Firm_Info!$A$2:$A$11,Firm_Info!$D$2:$D$11),"")</f>
        <v>2</v>
      </c>
      <c r="G1948" s="14">
        <f>IF($F1948="","",IF($B1948&gt;=SUMIFS(Firm_Info!$F$2:$F$11,Firm_Info!$D$2:$D$11,$F1948,Firm_Info!$C$2:$C$11,"Treated"),1,0))</f>
        <v>0</v>
      </c>
      <c r="H1948" s="14">
        <f t="shared" si="63"/>
        <v>0</v>
      </c>
      <c r="I1948" s="14">
        <f>IF($F1948="","",MOD(ROW()-2,624)-INDEX(Parallel_Trends!$F$5:$F$14,MATCH($A1948,Parallel_Trends!$A$5:$A$14,0)))</f>
        <v>-255</v>
      </c>
    </row>
    <row r="1949" spans="1:9" x14ac:dyDescent="0.45">
      <c r="A1949" t="s">
        <v>18</v>
      </c>
      <c r="B1949" s="1">
        <f>Raw_Prices!V78</f>
        <v>45037</v>
      </c>
      <c r="C1949" s="12">
        <f>Raw_Prices!Z78</f>
        <v>377.67</v>
      </c>
      <c r="D1949" s="13">
        <f t="shared" si="62"/>
        <v>-6.8111292273707047E-3</v>
      </c>
      <c r="E1949" s="14">
        <f>IF(_xlfn.XLOOKUP($A1949,Firm_Info!$A$2:$A$12,Firm_Info!$C$2:$C$12)="Treated",1,IF(_xlfn.XLOOKUP($A1949,Firm_Info!$A$2:$A$12,Firm_Info!$C$2:$C$12)="Control",0,""))</f>
        <v>0</v>
      </c>
      <c r="F1949" s="14">
        <f>IFERROR(_xlfn.XLOOKUP($A1949,Firm_Info!$A$2:$A$11,Firm_Info!$D$2:$D$11),"")</f>
        <v>2</v>
      </c>
      <c r="G1949" s="14">
        <f>IF($F1949="","",IF($B1949&gt;=SUMIFS(Firm_Info!$F$2:$F$11,Firm_Info!$D$2:$D$11,$F1949,Firm_Info!$C$2:$C$11,"Treated"),1,0))</f>
        <v>0</v>
      </c>
      <c r="H1949" s="14">
        <f t="shared" si="63"/>
        <v>0</v>
      </c>
      <c r="I1949" s="14">
        <f>IF($F1949="","",MOD(ROW()-2,624)-INDEX(Parallel_Trends!$F$5:$F$14,MATCH($A1949,Parallel_Trends!$A$5:$A$14,0)))</f>
        <v>-254</v>
      </c>
    </row>
    <row r="1950" spans="1:9" x14ac:dyDescent="0.45">
      <c r="A1950" t="s">
        <v>18</v>
      </c>
      <c r="B1950" s="1">
        <f>Raw_Prices!V79</f>
        <v>45040</v>
      </c>
      <c r="C1950" s="12">
        <f>Raw_Prices!Z79</f>
        <v>377.34</v>
      </c>
      <c r="D1950" s="13">
        <f t="shared" si="62"/>
        <v>-8.737786956868332E-4</v>
      </c>
      <c r="E1950" s="14">
        <f>IF(_xlfn.XLOOKUP($A1950,Firm_Info!$A$2:$A$12,Firm_Info!$C$2:$C$12)="Treated",1,IF(_xlfn.XLOOKUP($A1950,Firm_Info!$A$2:$A$12,Firm_Info!$C$2:$C$12)="Control",0,""))</f>
        <v>0</v>
      </c>
      <c r="F1950" s="14">
        <f>IFERROR(_xlfn.XLOOKUP($A1950,Firm_Info!$A$2:$A$11,Firm_Info!$D$2:$D$11),"")</f>
        <v>2</v>
      </c>
      <c r="G1950" s="14">
        <f>IF($F1950="","",IF($B1950&gt;=SUMIFS(Firm_Info!$F$2:$F$11,Firm_Info!$D$2:$D$11,$F1950,Firm_Info!$C$2:$C$11,"Treated"),1,0))</f>
        <v>0</v>
      </c>
      <c r="H1950" s="14">
        <f t="shared" si="63"/>
        <v>0</v>
      </c>
      <c r="I1950" s="14">
        <f>IF($F1950="","",MOD(ROW()-2,624)-INDEX(Parallel_Trends!$F$5:$F$14,MATCH($A1950,Parallel_Trends!$A$5:$A$14,0)))</f>
        <v>-253</v>
      </c>
    </row>
    <row r="1951" spans="1:9" x14ac:dyDescent="0.45">
      <c r="A1951" t="s">
        <v>18</v>
      </c>
      <c r="B1951" s="1">
        <f>Raw_Prices!V80</f>
        <v>45041</v>
      </c>
      <c r="C1951" s="12">
        <f>Raw_Prices!Z80</f>
        <v>369.59</v>
      </c>
      <c r="D1951" s="13">
        <f t="shared" si="62"/>
        <v>-2.0538506386812982E-2</v>
      </c>
      <c r="E1951" s="14">
        <f>IF(_xlfn.XLOOKUP($A1951,Firm_Info!$A$2:$A$12,Firm_Info!$C$2:$C$12)="Treated",1,IF(_xlfn.XLOOKUP($A1951,Firm_Info!$A$2:$A$12,Firm_Info!$C$2:$C$12)="Control",0,""))</f>
        <v>0</v>
      </c>
      <c r="F1951" s="14">
        <f>IFERROR(_xlfn.XLOOKUP($A1951,Firm_Info!$A$2:$A$11,Firm_Info!$D$2:$D$11),"")</f>
        <v>2</v>
      </c>
      <c r="G1951" s="14">
        <f>IF($F1951="","",IF($B1951&gt;=SUMIFS(Firm_Info!$F$2:$F$11,Firm_Info!$D$2:$D$11,$F1951,Firm_Info!$C$2:$C$11,"Treated"),1,0))</f>
        <v>0</v>
      </c>
      <c r="H1951" s="14">
        <f t="shared" si="63"/>
        <v>0</v>
      </c>
      <c r="I1951" s="14">
        <f>IF($F1951="","",MOD(ROW()-2,624)-INDEX(Parallel_Trends!$F$5:$F$14,MATCH($A1951,Parallel_Trends!$A$5:$A$14,0)))</f>
        <v>-252</v>
      </c>
    </row>
    <row r="1952" spans="1:9" x14ac:dyDescent="0.45">
      <c r="A1952" t="s">
        <v>18</v>
      </c>
      <c r="B1952" s="1">
        <f>Raw_Prices!V81</f>
        <v>45042</v>
      </c>
      <c r="C1952" s="12">
        <f>Raw_Prices!Z81</f>
        <v>363.06</v>
      </c>
      <c r="D1952" s="13">
        <f t="shared" si="62"/>
        <v>-1.7668226954192456E-2</v>
      </c>
      <c r="E1952" s="14">
        <f>IF(_xlfn.XLOOKUP($A1952,Firm_Info!$A$2:$A$12,Firm_Info!$C$2:$C$12)="Treated",1,IF(_xlfn.XLOOKUP($A1952,Firm_Info!$A$2:$A$12,Firm_Info!$C$2:$C$12)="Control",0,""))</f>
        <v>0</v>
      </c>
      <c r="F1952" s="14">
        <f>IFERROR(_xlfn.XLOOKUP($A1952,Firm_Info!$A$2:$A$11,Firm_Info!$D$2:$D$11),"")</f>
        <v>2</v>
      </c>
      <c r="G1952" s="14">
        <f>IF($F1952="","",IF($B1952&gt;=SUMIFS(Firm_Info!$F$2:$F$11,Firm_Info!$D$2:$D$11,$F1952,Firm_Info!$C$2:$C$11,"Treated"),1,0))</f>
        <v>0</v>
      </c>
      <c r="H1952" s="14">
        <f t="shared" si="63"/>
        <v>0</v>
      </c>
      <c r="I1952" s="14">
        <f>IF($F1952="","",MOD(ROW()-2,624)-INDEX(Parallel_Trends!$F$5:$F$14,MATCH($A1952,Parallel_Trends!$A$5:$A$14,0)))</f>
        <v>-251</v>
      </c>
    </row>
    <row r="1953" spans="1:9" x14ac:dyDescent="0.45">
      <c r="A1953" t="s">
        <v>18</v>
      </c>
      <c r="B1953" s="1">
        <f>Raw_Prices!V82</f>
        <v>45043</v>
      </c>
      <c r="C1953" s="12">
        <f>Raw_Prices!Z82</f>
        <v>371.42</v>
      </c>
      <c r="D1953" s="13">
        <f t="shared" si="62"/>
        <v>2.3026496997741397E-2</v>
      </c>
      <c r="E1953" s="14">
        <f>IF(_xlfn.XLOOKUP($A1953,Firm_Info!$A$2:$A$12,Firm_Info!$C$2:$C$12)="Treated",1,IF(_xlfn.XLOOKUP($A1953,Firm_Info!$A$2:$A$12,Firm_Info!$C$2:$C$12)="Control",0,""))</f>
        <v>0</v>
      </c>
      <c r="F1953" s="14">
        <f>IFERROR(_xlfn.XLOOKUP($A1953,Firm_Info!$A$2:$A$11,Firm_Info!$D$2:$D$11),"")</f>
        <v>2</v>
      </c>
      <c r="G1953" s="14">
        <f>IF($F1953="","",IF($B1953&gt;=SUMIFS(Firm_Info!$F$2:$F$11,Firm_Info!$D$2:$D$11,$F1953,Firm_Info!$C$2:$C$11,"Treated"),1,0))</f>
        <v>0</v>
      </c>
      <c r="H1953" s="14">
        <f t="shared" si="63"/>
        <v>0</v>
      </c>
      <c r="I1953" s="14">
        <f>IF($F1953="","",MOD(ROW()-2,624)-INDEX(Parallel_Trends!$F$5:$F$14,MATCH($A1953,Parallel_Trends!$A$5:$A$14,0)))</f>
        <v>-250</v>
      </c>
    </row>
    <row r="1954" spans="1:9" x14ac:dyDescent="0.45">
      <c r="A1954" t="s">
        <v>18</v>
      </c>
      <c r="B1954" s="1">
        <f>Raw_Prices!V83</f>
        <v>45044</v>
      </c>
      <c r="C1954" s="12">
        <f>Raw_Prices!Z83</f>
        <v>377.56</v>
      </c>
      <c r="D1954" s="13">
        <f t="shared" si="62"/>
        <v>1.6531150718862797E-2</v>
      </c>
      <c r="E1954" s="14">
        <f>IF(_xlfn.XLOOKUP($A1954,Firm_Info!$A$2:$A$12,Firm_Info!$C$2:$C$12)="Treated",1,IF(_xlfn.XLOOKUP($A1954,Firm_Info!$A$2:$A$12,Firm_Info!$C$2:$C$12)="Control",0,""))</f>
        <v>0</v>
      </c>
      <c r="F1954" s="14">
        <f>IFERROR(_xlfn.XLOOKUP($A1954,Firm_Info!$A$2:$A$11,Firm_Info!$D$2:$D$11),"")</f>
        <v>2</v>
      </c>
      <c r="G1954" s="14">
        <f>IF($F1954="","",IF($B1954&gt;=SUMIFS(Firm_Info!$F$2:$F$11,Firm_Info!$D$2:$D$11,$F1954,Firm_Info!$C$2:$C$11,"Treated"),1,0))</f>
        <v>0</v>
      </c>
      <c r="H1954" s="14">
        <f t="shared" si="63"/>
        <v>0</v>
      </c>
      <c r="I1954" s="14">
        <f>IF($F1954="","",MOD(ROW()-2,624)-INDEX(Parallel_Trends!$F$5:$F$14,MATCH($A1954,Parallel_Trends!$A$5:$A$14,0)))</f>
        <v>-249</v>
      </c>
    </row>
    <row r="1955" spans="1:9" x14ac:dyDescent="0.45">
      <c r="A1955" t="s">
        <v>18</v>
      </c>
      <c r="B1955" s="1">
        <f>Raw_Prices!V84</f>
        <v>45047</v>
      </c>
      <c r="C1955" s="12">
        <f>Raw_Prices!Z84</f>
        <v>374.15</v>
      </c>
      <c r="D1955" s="13">
        <f t="shared" si="62"/>
        <v>-9.0316770844369731E-3</v>
      </c>
      <c r="E1955" s="14">
        <f>IF(_xlfn.XLOOKUP($A1955,Firm_Info!$A$2:$A$12,Firm_Info!$C$2:$C$12)="Treated",1,IF(_xlfn.XLOOKUP($A1955,Firm_Info!$A$2:$A$12,Firm_Info!$C$2:$C$12)="Control",0,""))</f>
        <v>0</v>
      </c>
      <c r="F1955" s="14">
        <f>IFERROR(_xlfn.XLOOKUP($A1955,Firm_Info!$A$2:$A$11,Firm_Info!$D$2:$D$11),"")</f>
        <v>2</v>
      </c>
      <c r="G1955" s="14">
        <f>IF($F1955="","",IF($B1955&gt;=SUMIFS(Firm_Info!$F$2:$F$11,Firm_Info!$D$2:$D$11,$F1955,Firm_Info!$C$2:$C$11,"Treated"),1,0))</f>
        <v>0</v>
      </c>
      <c r="H1955" s="14">
        <f t="shared" si="63"/>
        <v>0</v>
      </c>
      <c r="I1955" s="14">
        <f>IF($F1955="","",MOD(ROW()-2,624)-INDEX(Parallel_Trends!$F$5:$F$14,MATCH($A1955,Parallel_Trends!$A$5:$A$14,0)))</f>
        <v>-248</v>
      </c>
    </row>
    <row r="1956" spans="1:9" x14ac:dyDescent="0.45">
      <c r="A1956" t="s">
        <v>18</v>
      </c>
      <c r="B1956" s="1">
        <f>Raw_Prices!V85</f>
        <v>45048</v>
      </c>
      <c r="C1956" s="12">
        <f>Raw_Prices!Z85</f>
        <v>368.66</v>
      </c>
      <c r="D1956" s="13">
        <f t="shared" si="62"/>
        <v>-1.4673259387945836E-2</v>
      </c>
      <c r="E1956" s="14">
        <f>IF(_xlfn.XLOOKUP($A1956,Firm_Info!$A$2:$A$12,Firm_Info!$C$2:$C$12)="Treated",1,IF(_xlfn.XLOOKUP($A1956,Firm_Info!$A$2:$A$12,Firm_Info!$C$2:$C$12)="Control",0,""))</f>
        <v>0</v>
      </c>
      <c r="F1956" s="14">
        <f>IFERROR(_xlfn.XLOOKUP($A1956,Firm_Info!$A$2:$A$11,Firm_Info!$D$2:$D$11),"")</f>
        <v>2</v>
      </c>
      <c r="G1956" s="14">
        <f>IF($F1956="","",IF($B1956&gt;=SUMIFS(Firm_Info!$F$2:$F$11,Firm_Info!$D$2:$D$11,$F1956,Firm_Info!$C$2:$C$11,"Treated"),1,0))</f>
        <v>0</v>
      </c>
      <c r="H1956" s="14">
        <f t="shared" si="63"/>
        <v>0</v>
      </c>
      <c r="I1956" s="14">
        <f>IF($F1956="","",MOD(ROW()-2,624)-INDEX(Parallel_Trends!$F$5:$F$14,MATCH($A1956,Parallel_Trends!$A$5:$A$14,0)))</f>
        <v>-247</v>
      </c>
    </row>
    <row r="1957" spans="1:9" x14ac:dyDescent="0.45">
      <c r="A1957" t="s">
        <v>18</v>
      </c>
      <c r="B1957" s="1">
        <f>Raw_Prices!V86</f>
        <v>45049</v>
      </c>
      <c r="C1957" s="12">
        <f>Raw_Prices!Z86</f>
        <v>345.25</v>
      </c>
      <c r="D1957" s="13">
        <f t="shared" si="62"/>
        <v>-6.3500244127380312E-2</v>
      </c>
      <c r="E1957" s="14">
        <f>IF(_xlfn.XLOOKUP($A1957,Firm_Info!$A$2:$A$12,Firm_Info!$C$2:$C$12)="Treated",1,IF(_xlfn.XLOOKUP($A1957,Firm_Info!$A$2:$A$12,Firm_Info!$C$2:$C$12)="Control",0,""))</f>
        <v>0</v>
      </c>
      <c r="F1957" s="14">
        <f>IFERROR(_xlfn.XLOOKUP($A1957,Firm_Info!$A$2:$A$11,Firm_Info!$D$2:$D$11),"")</f>
        <v>2</v>
      </c>
      <c r="G1957" s="14">
        <f>IF($F1957="","",IF($B1957&gt;=SUMIFS(Firm_Info!$F$2:$F$11,Firm_Info!$D$2:$D$11,$F1957,Firm_Info!$C$2:$C$11,"Treated"),1,0))</f>
        <v>0</v>
      </c>
      <c r="H1957" s="14">
        <f t="shared" si="63"/>
        <v>0</v>
      </c>
      <c r="I1957" s="14">
        <f>IF($F1957="","",MOD(ROW()-2,624)-INDEX(Parallel_Trends!$F$5:$F$14,MATCH($A1957,Parallel_Trends!$A$5:$A$14,0)))</f>
        <v>-246</v>
      </c>
    </row>
    <row r="1958" spans="1:9" x14ac:dyDescent="0.45">
      <c r="A1958" t="s">
        <v>18</v>
      </c>
      <c r="B1958" s="1">
        <f>Raw_Prices!V87</f>
        <v>45050</v>
      </c>
      <c r="C1958" s="12">
        <f>Raw_Prices!Z87</f>
        <v>335.83</v>
      </c>
      <c r="D1958" s="13">
        <f t="shared" si="62"/>
        <v>-2.7284576393917459E-2</v>
      </c>
      <c r="E1958" s="14">
        <f>IF(_xlfn.XLOOKUP($A1958,Firm_Info!$A$2:$A$12,Firm_Info!$C$2:$C$12)="Treated",1,IF(_xlfn.XLOOKUP($A1958,Firm_Info!$A$2:$A$12,Firm_Info!$C$2:$C$12)="Control",0,""))</f>
        <v>0</v>
      </c>
      <c r="F1958" s="14">
        <f>IFERROR(_xlfn.XLOOKUP($A1958,Firm_Info!$A$2:$A$11,Firm_Info!$D$2:$D$11),"")</f>
        <v>2</v>
      </c>
      <c r="G1958" s="14">
        <f>IF($F1958="","",IF($B1958&gt;=SUMIFS(Firm_Info!$F$2:$F$11,Firm_Info!$D$2:$D$11,$F1958,Firm_Info!$C$2:$C$11,"Treated"),1,0))</f>
        <v>0</v>
      </c>
      <c r="H1958" s="14">
        <f t="shared" si="63"/>
        <v>0</v>
      </c>
      <c r="I1958" s="14">
        <f>IF($F1958="","",MOD(ROW()-2,624)-INDEX(Parallel_Trends!$F$5:$F$14,MATCH($A1958,Parallel_Trends!$A$5:$A$14,0)))</f>
        <v>-245</v>
      </c>
    </row>
    <row r="1959" spans="1:9" x14ac:dyDescent="0.45">
      <c r="A1959" t="s">
        <v>18</v>
      </c>
      <c r="B1959" s="1">
        <f>Raw_Prices!V88</f>
        <v>45051</v>
      </c>
      <c r="C1959" s="12">
        <f>Raw_Prices!Z88</f>
        <v>348.4</v>
      </c>
      <c r="D1959" s="13">
        <f t="shared" si="62"/>
        <v>3.7429651907215034E-2</v>
      </c>
      <c r="E1959" s="14">
        <f>IF(_xlfn.XLOOKUP($A1959,Firm_Info!$A$2:$A$12,Firm_Info!$C$2:$C$12)="Treated",1,IF(_xlfn.XLOOKUP($A1959,Firm_Info!$A$2:$A$12,Firm_Info!$C$2:$C$12)="Control",0,""))</f>
        <v>0</v>
      </c>
      <c r="F1959" s="14">
        <f>IFERROR(_xlfn.XLOOKUP($A1959,Firm_Info!$A$2:$A$11,Firm_Info!$D$2:$D$11),"")</f>
        <v>2</v>
      </c>
      <c r="G1959" s="14">
        <f>IF($F1959="","",IF($B1959&gt;=SUMIFS(Firm_Info!$F$2:$F$11,Firm_Info!$D$2:$D$11,$F1959,Firm_Info!$C$2:$C$11,"Treated"),1,0))</f>
        <v>0</v>
      </c>
      <c r="H1959" s="14">
        <f t="shared" si="63"/>
        <v>0</v>
      </c>
      <c r="I1959" s="14">
        <f>IF($F1959="","",MOD(ROW()-2,624)-INDEX(Parallel_Trends!$F$5:$F$14,MATCH($A1959,Parallel_Trends!$A$5:$A$14,0)))</f>
        <v>-244</v>
      </c>
    </row>
    <row r="1960" spans="1:9" x14ac:dyDescent="0.45">
      <c r="A1960" t="s">
        <v>18</v>
      </c>
      <c r="B1960" s="1">
        <f>Raw_Prices!V89</f>
        <v>45054</v>
      </c>
      <c r="C1960" s="12">
        <f>Raw_Prices!Z89</f>
        <v>344.06</v>
      </c>
      <c r="D1960" s="13">
        <f t="shared" si="62"/>
        <v>-1.2456946039035466E-2</v>
      </c>
      <c r="E1960" s="14">
        <f>IF(_xlfn.XLOOKUP($A1960,Firm_Info!$A$2:$A$12,Firm_Info!$C$2:$C$12)="Treated",1,IF(_xlfn.XLOOKUP($A1960,Firm_Info!$A$2:$A$12,Firm_Info!$C$2:$C$12)="Control",0,""))</f>
        <v>0</v>
      </c>
      <c r="F1960" s="14">
        <f>IFERROR(_xlfn.XLOOKUP($A1960,Firm_Info!$A$2:$A$11,Firm_Info!$D$2:$D$11),"")</f>
        <v>2</v>
      </c>
      <c r="G1960" s="14">
        <f>IF($F1960="","",IF($B1960&gt;=SUMIFS(Firm_Info!$F$2:$F$11,Firm_Info!$D$2:$D$11,$F1960,Firm_Info!$C$2:$C$11,"Treated"),1,0))</f>
        <v>0</v>
      </c>
      <c r="H1960" s="14">
        <f t="shared" si="63"/>
        <v>0</v>
      </c>
      <c r="I1960" s="14">
        <f>IF($F1960="","",MOD(ROW()-2,624)-INDEX(Parallel_Trends!$F$5:$F$14,MATCH($A1960,Parallel_Trends!$A$5:$A$14,0)))</f>
        <v>-243</v>
      </c>
    </row>
    <row r="1961" spans="1:9" x14ac:dyDescent="0.45">
      <c r="A1961" t="s">
        <v>18</v>
      </c>
      <c r="B1961" s="1">
        <f>Raw_Prices!V90</f>
        <v>45055</v>
      </c>
      <c r="C1961" s="12">
        <f>Raw_Prices!Z90</f>
        <v>342.65</v>
      </c>
      <c r="D1961" s="13">
        <f t="shared" si="62"/>
        <v>-4.0981224205081102E-3</v>
      </c>
      <c r="E1961" s="14">
        <f>IF(_xlfn.XLOOKUP($A1961,Firm_Info!$A$2:$A$12,Firm_Info!$C$2:$C$12)="Treated",1,IF(_xlfn.XLOOKUP($A1961,Firm_Info!$A$2:$A$12,Firm_Info!$C$2:$C$12)="Control",0,""))</f>
        <v>0</v>
      </c>
      <c r="F1961" s="14">
        <f>IFERROR(_xlfn.XLOOKUP($A1961,Firm_Info!$A$2:$A$11,Firm_Info!$D$2:$D$11),"")</f>
        <v>2</v>
      </c>
      <c r="G1961" s="14">
        <f>IF($F1961="","",IF($B1961&gt;=SUMIFS(Firm_Info!$F$2:$F$11,Firm_Info!$D$2:$D$11,$F1961,Firm_Info!$C$2:$C$11,"Treated"),1,0))</f>
        <v>0</v>
      </c>
      <c r="H1961" s="14">
        <f t="shared" si="63"/>
        <v>0</v>
      </c>
      <c r="I1961" s="14">
        <f>IF($F1961="","",MOD(ROW()-2,624)-INDEX(Parallel_Trends!$F$5:$F$14,MATCH($A1961,Parallel_Trends!$A$5:$A$14,0)))</f>
        <v>-242</v>
      </c>
    </row>
    <row r="1962" spans="1:9" x14ac:dyDescent="0.45">
      <c r="A1962" t="s">
        <v>18</v>
      </c>
      <c r="B1962" s="1">
        <f>Raw_Prices!V91</f>
        <v>45056</v>
      </c>
      <c r="C1962" s="12">
        <f>Raw_Prices!Z91</f>
        <v>344.02</v>
      </c>
      <c r="D1962" s="13">
        <f t="shared" si="62"/>
        <v>3.998248942069127E-3</v>
      </c>
      <c r="E1962" s="14">
        <f>IF(_xlfn.XLOOKUP($A1962,Firm_Info!$A$2:$A$12,Firm_Info!$C$2:$C$12)="Treated",1,IF(_xlfn.XLOOKUP($A1962,Firm_Info!$A$2:$A$12,Firm_Info!$C$2:$C$12)="Control",0,""))</f>
        <v>0</v>
      </c>
      <c r="F1962" s="14">
        <f>IFERROR(_xlfn.XLOOKUP($A1962,Firm_Info!$A$2:$A$11,Firm_Info!$D$2:$D$11),"")</f>
        <v>2</v>
      </c>
      <c r="G1962" s="14">
        <f>IF($F1962="","",IF($B1962&gt;=SUMIFS(Firm_Info!$F$2:$F$11,Firm_Info!$D$2:$D$11,$F1962,Firm_Info!$C$2:$C$11,"Treated"),1,0))</f>
        <v>0</v>
      </c>
      <c r="H1962" s="14">
        <f t="shared" si="63"/>
        <v>0</v>
      </c>
      <c r="I1962" s="14">
        <f>IF($F1962="","",MOD(ROW()-2,624)-INDEX(Parallel_Trends!$F$5:$F$14,MATCH($A1962,Parallel_Trends!$A$5:$A$14,0)))</f>
        <v>-241</v>
      </c>
    </row>
    <row r="1963" spans="1:9" x14ac:dyDescent="0.45">
      <c r="A1963" t="s">
        <v>18</v>
      </c>
      <c r="B1963" s="1">
        <f>Raw_Prices!V92</f>
        <v>45057</v>
      </c>
      <c r="C1963" s="12">
        <f>Raw_Prices!Z92</f>
        <v>341.58</v>
      </c>
      <c r="D1963" s="13">
        <f t="shared" si="62"/>
        <v>-7.0926108947154676E-3</v>
      </c>
      <c r="E1963" s="14">
        <f>IF(_xlfn.XLOOKUP($A1963,Firm_Info!$A$2:$A$12,Firm_Info!$C$2:$C$12)="Treated",1,IF(_xlfn.XLOOKUP($A1963,Firm_Info!$A$2:$A$12,Firm_Info!$C$2:$C$12)="Control",0,""))</f>
        <v>0</v>
      </c>
      <c r="F1963" s="14">
        <f>IFERROR(_xlfn.XLOOKUP($A1963,Firm_Info!$A$2:$A$11,Firm_Info!$D$2:$D$11),"")</f>
        <v>2</v>
      </c>
      <c r="G1963" s="14">
        <f>IF($F1963="","",IF($B1963&gt;=SUMIFS(Firm_Info!$F$2:$F$11,Firm_Info!$D$2:$D$11,$F1963,Firm_Info!$C$2:$C$11,"Treated"),1,0))</f>
        <v>0</v>
      </c>
      <c r="H1963" s="14">
        <f t="shared" si="63"/>
        <v>0</v>
      </c>
      <c r="I1963" s="14">
        <f>IF($F1963="","",MOD(ROW()-2,624)-INDEX(Parallel_Trends!$F$5:$F$14,MATCH($A1963,Parallel_Trends!$A$5:$A$14,0)))</f>
        <v>-240</v>
      </c>
    </row>
    <row r="1964" spans="1:9" x14ac:dyDescent="0.45">
      <c r="A1964" t="s">
        <v>18</v>
      </c>
      <c r="B1964" s="1">
        <f>Raw_Prices!V93</f>
        <v>45058</v>
      </c>
      <c r="C1964" s="12">
        <f>Raw_Prices!Z93</f>
        <v>335.45</v>
      </c>
      <c r="D1964" s="13">
        <f t="shared" si="62"/>
        <v>-1.7946015574682339E-2</v>
      </c>
      <c r="E1964" s="14">
        <f>IF(_xlfn.XLOOKUP($A1964,Firm_Info!$A$2:$A$12,Firm_Info!$C$2:$C$12)="Treated",1,IF(_xlfn.XLOOKUP($A1964,Firm_Info!$A$2:$A$12,Firm_Info!$C$2:$C$12)="Control",0,""))</f>
        <v>0</v>
      </c>
      <c r="F1964" s="14">
        <f>IFERROR(_xlfn.XLOOKUP($A1964,Firm_Info!$A$2:$A$11,Firm_Info!$D$2:$D$11),"")</f>
        <v>2</v>
      </c>
      <c r="G1964" s="14">
        <f>IF($F1964="","",IF($B1964&gt;=SUMIFS(Firm_Info!$F$2:$F$11,Firm_Info!$D$2:$D$11,$F1964,Firm_Info!$C$2:$C$11,"Treated"),1,0))</f>
        <v>0</v>
      </c>
      <c r="H1964" s="14">
        <f t="shared" si="63"/>
        <v>0</v>
      </c>
      <c r="I1964" s="14">
        <f>IF($F1964="","",MOD(ROW()-2,624)-INDEX(Parallel_Trends!$F$5:$F$14,MATCH($A1964,Parallel_Trends!$A$5:$A$14,0)))</f>
        <v>-239</v>
      </c>
    </row>
    <row r="1965" spans="1:9" x14ac:dyDescent="0.45">
      <c r="A1965" t="s">
        <v>18</v>
      </c>
      <c r="B1965" s="1">
        <f>Raw_Prices!V94</f>
        <v>45061</v>
      </c>
      <c r="C1965" s="12">
        <f>Raw_Prices!Z94</f>
        <v>345.67</v>
      </c>
      <c r="D1965" s="13">
        <f t="shared" si="62"/>
        <v>3.0466537486957934E-2</v>
      </c>
      <c r="E1965" s="14">
        <f>IF(_xlfn.XLOOKUP($A1965,Firm_Info!$A$2:$A$12,Firm_Info!$C$2:$C$12)="Treated",1,IF(_xlfn.XLOOKUP($A1965,Firm_Info!$A$2:$A$12,Firm_Info!$C$2:$C$12)="Control",0,""))</f>
        <v>0</v>
      </c>
      <c r="F1965" s="14">
        <f>IFERROR(_xlfn.XLOOKUP($A1965,Firm_Info!$A$2:$A$11,Firm_Info!$D$2:$D$11),"")</f>
        <v>2</v>
      </c>
      <c r="G1965" s="14">
        <f>IF($F1965="","",IF($B1965&gt;=SUMIFS(Firm_Info!$F$2:$F$11,Firm_Info!$D$2:$D$11,$F1965,Firm_Info!$C$2:$C$11,"Treated"),1,0))</f>
        <v>0</v>
      </c>
      <c r="H1965" s="14">
        <f t="shared" si="63"/>
        <v>0</v>
      </c>
      <c r="I1965" s="14">
        <f>IF($F1965="","",MOD(ROW()-2,624)-INDEX(Parallel_Trends!$F$5:$F$14,MATCH($A1965,Parallel_Trends!$A$5:$A$14,0)))</f>
        <v>-238</v>
      </c>
    </row>
    <row r="1966" spans="1:9" x14ac:dyDescent="0.45">
      <c r="A1966" t="s">
        <v>18</v>
      </c>
      <c r="B1966" s="1">
        <f>Raw_Prices!V95</f>
        <v>45062</v>
      </c>
      <c r="C1966" s="12">
        <f>Raw_Prices!Z95</f>
        <v>345.11</v>
      </c>
      <c r="D1966" s="13">
        <f t="shared" si="62"/>
        <v>-1.6200422368154443E-3</v>
      </c>
      <c r="E1966" s="14">
        <f>IF(_xlfn.XLOOKUP($A1966,Firm_Info!$A$2:$A$12,Firm_Info!$C$2:$C$12)="Treated",1,IF(_xlfn.XLOOKUP($A1966,Firm_Info!$A$2:$A$12,Firm_Info!$C$2:$C$12)="Control",0,""))</f>
        <v>0</v>
      </c>
      <c r="F1966" s="14">
        <f>IFERROR(_xlfn.XLOOKUP($A1966,Firm_Info!$A$2:$A$11,Firm_Info!$D$2:$D$11),"")</f>
        <v>2</v>
      </c>
      <c r="G1966" s="14">
        <f>IF($F1966="","",IF($B1966&gt;=SUMIFS(Firm_Info!$F$2:$F$11,Firm_Info!$D$2:$D$11,$F1966,Firm_Info!$C$2:$C$11,"Treated"),1,0))</f>
        <v>0</v>
      </c>
      <c r="H1966" s="14">
        <f t="shared" si="63"/>
        <v>0</v>
      </c>
      <c r="I1966" s="14">
        <f>IF($F1966="","",MOD(ROW()-2,624)-INDEX(Parallel_Trends!$F$5:$F$14,MATCH($A1966,Parallel_Trends!$A$5:$A$14,0)))</f>
        <v>-237</v>
      </c>
    </row>
    <row r="1967" spans="1:9" x14ac:dyDescent="0.45">
      <c r="A1967" t="s">
        <v>18</v>
      </c>
      <c r="B1967" s="1">
        <f>Raw_Prices!V96</f>
        <v>45063</v>
      </c>
      <c r="C1967" s="12">
        <f>Raw_Prices!Z96</f>
        <v>356.63</v>
      </c>
      <c r="D1967" s="13">
        <f t="shared" si="62"/>
        <v>3.3380661238445741E-2</v>
      </c>
      <c r="E1967" s="14">
        <f>IF(_xlfn.XLOOKUP($A1967,Firm_Info!$A$2:$A$12,Firm_Info!$C$2:$C$12)="Treated",1,IF(_xlfn.XLOOKUP($A1967,Firm_Info!$A$2:$A$12,Firm_Info!$C$2:$C$12)="Control",0,""))</f>
        <v>0</v>
      </c>
      <c r="F1967" s="14">
        <f>IFERROR(_xlfn.XLOOKUP($A1967,Firm_Info!$A$2:$A$11,Firm_Info!$D$2:$D$11),"")</f>
        <v>2</v>
      </c>
      <c r="G1967" s="14">
        <f>IF($F1967="","",IF($B1967&gt;=SUMIFS(Firm_Info!$F$2:$F$11,Firm_Info!$D$2:$D$11,$F1967,Firm_Info!$C$2:$C$11,"Treated"),1,0))</f>
        <v>0</v>
      </c>
      <c r="H1967" s="14">
        <f t="shared" si="63"/>
        <v>0</v>
      </c>
      <c r="I1967" s="14">
        <f>IF($F1967="","",MOD(ROW()-2,624)-INDEX(Parallel_Trends!$F$5:$F$14,MATCH($A1967,Parallel_Trends!$A$5:$A$14,0)))</f>
        <v>-236</v>
      </c>
    </row>
    <row r="1968" spans="1:9" x14ac:dyDescent="0.45">
      <c r="A1968" t="s">
        <v>18</v>
      </c>
      <c r="B1968" s="1">
        <f>Raw_Prices!V97</f>
        <v>45064</v>
      </c>
      <c r="C1968" s="12">
        <f>Raw_Prices!Z97</f>
        <v>360.43</v>
      </c>
      <c r="D1968" s="13">
        <f t="shared" si="62"/>
        <v>1.0655301012253648E-2</v>
      </c>
      <c r="E1968" s="14">
        <f>IF(_xlfn.XLOOKUP($A1968,Firm_Info!$A$2:$A$12,Firm_Info!$C$2:$C$12)="Treated",1,IF(_xlfn.XLOOKUP($A1968,Firm_Info!$A$2:$A$12,Firm_Info!$C$2:$C$12)="Control",0,""))</f>
        <v>0</v>
      </c>
      <c r="F1968" s="14">
        <f>IFERROR(_xlfn.XLOOKUP($A1968,Firm_Info!$A$2:$A$11,Firm_Info!$D$2:$D$11),"")</f>
        <v>2</v>
      </c>
      <c r="G1968" s="14">
        <f>IF($F1968="","",IF($B1968&gt;=SUMIFS(Firm_Info!$F$2:$F$11,Firm_Info!$D$2:$D$11,$F1968,Firm_Info!$C$2:$C$11,"Treated"),1,0))</f>
        <v>0</v>
      </c>
      <c r="H1968" s="14">
        <f t="shared" si="63"/>
        <v>0</v>
      </c>
      <c r="I1968" s="14">
        <f>IF($F1968="","",MOD(ROW()-2,624)-INDEX(Parallel_Trends!$F$5:$F$14,MATCH($A1968,Parallel_Trends!$A$5:$A$14,0)))</f>
        <v>-235</v>
      </c>
    </row>
    <row r="1969" spans="1:9" x14ac:dyDescent="0.45">
      <c r="A1969" t="s">
        <v>18</v>
      </c>
      <c r="B1969" s="1">
        <f>Raw_Prices!V98</f>
        <v>45065</v>
      </c>
      <c r="C1969" s="12">
        <f>Raw_Prices!Z98</f>
        <v>371.25</v>
      </c>
      <c r="D1969" s="13">
        <f t="shared" si="62"/>
        <v>3.0019698693227514E-2</v>
      </c>
      <c r="E1969" s="14">
        <f>IF(_xlfn.XLOOKUP($A1969,Firm_Info!$A$2:$A$12,Firm_Info!$C$2:$C$12)="Treated",1,IF(_xlfn.XLOOKUP($A1969,Firm_Info!$A$2:$A$12,Firm_Info!$C$2:$C$12)="Control",0,""))</f>
        <v>0</v>
      </c>
      <c r="F1969" s="14">
        <f>IFERROR(_xlfn.XLOOKUP($A1969,Firm_Info!$A$2:$A$11,Firm_Info!$D$2:$D$11),"")</f>
        <v>2</v>
      </c>
      <c r="G1969" s="14">
        <f>IF($F1969="","",IF($B1969&gt;=SUMIFS(Firm_Info!$F$2:$F$11,Firm_Info!$D$2:$D$11,$F1969,Firm_Info!$C$2:$C$11,"Treated"),1,0))</f>
        <v>0</v>
      </c>
      <c r="H1969" s="14">
        <f t="shared" si="63"/>
        <v>0</v>
      </c>
      <c r="I1969" s="14">
        <f>IF($F1969="","",MOD(ROW()-2,624)-INDEX(Parallel_Trends!$F$5:$F$14,MATCH($A1969,Parallel_Trends!$A$5:$A$14,0)))</f>
        <v>-234</v>
      </c>
    </row>
    <row r="1970" spans="1:9" x14ac:dyDescent="0.45">
      <c r="A1970" t="s">
        <v>18</v>
      </c>
      <c r="B1970" s="1">
        <f>Raw_Prices!V99</f>
        <v>45068</v>
      </c>
      <c r="C1970" s="12">
        <f>Raw_Prices!Z99</f>
        <v>372.05</v>
      </c>
      <c r="D1970" s="13">
        <f t="shared" si="62"/>
        <v>2.1548821548822428E-3</v>
      </c>
      <c r="E1970" s="14">
        <f>IF(_xlfn.XLOOKUP($A1970,Firm_Info!$A$2:$A$12,Firm_Info!$C$2:$C$12)="Treated",1,IF(_xlfn.XLOOKUP($A1970,Firm_Info!$A$2:$A$12,Firm_Info!$C$2:$C$12)="Control",0,""))</f>
        <v>0</v>
      </c>
      <c r="F1970" s="14">
        <f>IFERROR(_xlfn.XLOOKUP($A1970,Firm_Info!$A$2:$A$11,Firm_Info!$D$2:$D$11),"")</f>
        <v>2</v>
      </c>
      <c r="G1970" s="14">
        <f>IF($F1970="","",IF($B1970&gt;=SUMIFS(Firm_Info!$F$2:$F$11,Firm_Info!$D$2:$D$11,$F1970,Firm_Info!$C$2:$C$11,"Treated"),1,0))</f>
        <v>0</v>
      </c>
      <c r="H1970" s="14">
        <f t="shared" si="63"/>
        <v>0</v>
      </c>
      <c r="I1970" s="14">
        <f>IF($F1970="","",MOD(ROW()-2,624)-INDEX(Parallel_Trends!$F$5:$F$14,MATCH($A1970,Parallel_Trends!$A$5:$A$14,0)))</f>
        <v>-233</v>
      </c>
    </row>
    <row r="1971" spans="1:9" x14ac:dyDescent="0.45">
      <c r="A1971" t="s">
        <v>18</v>
      </c>
      <c r="B1971" s="1">
        <f>Raw_Prices!V100</f>
        <v>45069</v>
      </c>
      <c r="C1971" s="12">
        <f>Raw_Prices!Z100</f>
        <v>370.42</v>
      </c>
      <c r="D1971" s="13">
        <f t="shared" si="62"/>
        <v>-4.3811315683375263E-3</v>
      </c>
      <c r="E1971" s="14">
        <f>IF(_xlfn.XLOOKUP($A1971,Firm_Info!$A$2:$A$12,Firm_Info!$C$2:$C$12)="Treated",1,IF(_xlfn.XLOOKUP($A1971,Firm_Info!$A$2:$A$12,Firm_Info!$C$2:$C$12)="Control",0,""))</f>
        <v>0</v>
      </c>
      <c r="F1971" s="14">
        <f>IFERROR(_xlfn.XLOOKUP($A1971,Firm_Info!$A$2:$A$11,Firm_Info!$D$2:$D$11),"")</f>
        <v>2</v>
      </c>
      <c r="G1971" s="14">
        <f>IF($F1971="","",IF($B1971&gt;=SUMIFS(Firm_Info!$F$2:$F$11,Firm_Info!$D$2:$D$11,$F1971,Firm_Info!$C$2:$C$11,"Treated"),1,0))</f>
        <v>0</v>
      </c>
      <c r="H1971" s="14">
        <f t="shared" si="63"/>
        <v>0</v>
      </c>
      <c r="I1971" s="14">
        <f>IF($F1971="","",MOD(ROW()-2,624)-INDEX(Parallel_Trends!$F$5:$F$14,MATCH($A1971,Parallel_Trends!$A$5:$A$14,0)))</f>
        <v>-232</v>
      </c>
    </row>
    <row r="1972" spans="1:9" x14ac:dyDescent="0.45">
      <c r="A1972" t="s">
        <v>18</v>
      </c>
      <c r="B1972" s="1">
        <f>Raw_Prices!V101</f>
        <v>45070</v>
      </c>
      <c r="C1972" s="12">
        <f>Raw_Prices!Z101</f>
        <v>365.76</v>
      </c>
      <c r="D1972" s="13">
        <f t="shared" si="62"/>
        <v>-1.2580314237892187E-2</v>
      </c>
      <c r="E1972" s="14">
        <f>IF(_xlfn.XLOOKUP($A1972,Firm_Info!$A$2:$A$12,Firm_Info!$C$2:$C$12)="Treated",1,IF(_xlfn.XLOOKUP($A1972,Firm_Info!$A$2:$A$12,Firm_Info!$C$2:$C$12)="Control",0,""))</f>
        <v>0</v>
      </c>
      <c r="F1972" s="14">
        <f>IFERROR(_xlfn.XLOOKUP($A1972,Firm_Info!$A$2:$A$11,Firm_Info!$D$2:$D$11),"")</f>
        <v>2</v>
      </c>
      <c r="G1972" s="14">
        <f>IF($F1972="","",IF($B1972&gt;=SUMIFS(Firm_Info!$F$2:$F$11,Firm_Info!$D$2:$D$11,$F1972,Firm_Info!$C$2:$C$11,"Treated"),1,0))</f>
        <v>0</v>
      </c>
      <c r="H1972" s="14">
        <f t="shared" si="63"/>
        <v>0</v>
      </c>
      <c r="I1972" s="14">
        <f>IF($F1972="","",MOD(ROW()-2,624)-INDEX(Parallel_Trends!$F$5:$F$14,MATCH($A1972,Parallel_Trends!$A$5:$A$14,0)))</f>
        <v>-231</v>
      </c>
    </row>
    <row r="1973" spans="1:9" x14ac:dyDescent="0.45">
      <c r="A1973" t="s">
        <v>18</v>
      </c>
      <c r="B1973" s="1">
        <f>Raw_Prices!V102</f>
        <v>45071</v>
      </c>
      <c r="C1973" s="12">
        <f>Raw_Prices!Z102</f>
        <v>392.06</v>
      </c>
      <c r="D1973" s="13">
        <f t="shared" si="62"/>
        <v>7.1905074365704369E-2</v>
      </c>
      <c r="E1973" s="14">
        <f>IF(_xlfn.XLOOKUP($A1973,Firm_Info!$A$2:$A$12,Firm_Info!$C$2:$C$12)="Treated",1,IF(_xlfn.XLOOKUP($A1973,Firm_Info!$A$2:$A$12,Firm_Info!$C$2:$C$12)="Control",0,""))</f>
        <v>0</v>
      </c>
      <c r="F1973" s="14">
        <f>IFERROR(_xlfn.XLOOKUP($A1973,Firm_Info!$A$2:$A$11,Firm_Info!$D$2:$D$11),"")</f>
        <v>2</v>
      </c>
      <c r="G1973" s="14">
        <f>IF($F1973="","",IF($B1973&gt;=SUMIFS(Firm_Info!$F$2:$F$11,Firm_Info!$D$2:$D$11,$F1973,Firm_Info!$C$2:$C$11,"Treated"),1,0))</f>
        <v>0</v>
      </c>
      <c r="H1973" s="14">
        <f t="shared" si="63"/>
        <v>0</v>
      </c>
      <c r="I1973" s="14">
        <f>IF($F1973="","",MOD(ROW()-2,624)-INDEX(Parallel_Trends!$F$5:$F$14,MATCH($A1973,Parallel_Trends!$A$5:$A$14,0)))</f>
        <v>-230</v>
      </c>
    </row>
    <row r="1974" spans="1:9" x14ac:dyDescent="0.45">
      <c r="A1974" t="s">
        <v>18</v>
      </c>
      <c r="B1974" s="1">
        <f>Raw_Prices!V103</f>
        <v>45072</v>
      </c>
      <c r="C1974" s="12">
        <f>Raw_Prices!Z103</f>
        <v>415.39</v>
      </c>
      <c r="D1974" s="13">
        <f t="shared" si="62"/>
        <v>5.9506198030913504E-2</v>
      </c>
      <c r="E1974" s="14">
        <f>IF(_xlfn.XLOOKUP($A1974,Firm_Info!$A$2:$A$12,Firm_Info!$C$2:$C$12)="Treated",1,IF(_xlfn.XLOOKUP($A1974,Firm_Info!$A$2:$A$12,Firm_Info!$C$2:$C$12)="Control",0,""))</f>
        <v>0</v>
      </c>
      <c r="F1974" s="14">
        <f>IFERROR(_xlfn.XLOOKUP($A1974,Firm_Info!$A$2:$A$11,Firm_Info!$D$2:$D$11),"")</f>
        <v>2</v>
      </c>
      <c r="G1974" s="14">
        <f>IF($F1974="","",IF($B1974&gt;=SUMIFS(Firm_Info!$F$2:$F$11,Firm_Info!$D$2:$D$11,$F1974,Firm_Info!$C$2:$C$11,"Treated"),1,0))</f>
        <v>0</v>
      </c>
      <c r="H1974" s="14">
        <f t="shared" si="63"/>
        <v>0</v>
      </c>
      <c r="I1974" s="14">
        <f>IF($F1974="","",MOD(ROW()-2,624)-INDEX(Parallel_Trends!$F$5:$F$14,MATCH($A1974,Parallel_Trends!$A$5:$A$14,0)))</f>
        <v>-229</v>
      </c>
    </row>
    <row r="1975" spans="1:9" x14ac:dyDescent="0.45">
      <c r="A1975" t="s">
        <v>18</v>
      </c>
      <c r="B1975" s="1">
        <f>Raw_Prices!V104</f>
        <v>45076</v>
      </c>
      <c r="C1975" s="12">
        <f>Raw_Prices!Z104</f>
        <v>417.21</v>
      </c>
      <c r="D1975" s="13">
        <f t="shared" si="62"/>
        <v>4.3814246852356131E-3</v>
      </c>
      <c r="E1975" s="14">
        <f>IF(_xlfn.XLOOKUP($A1975,Firm_Info!$A$2:$A$12,Firm_Info!$C$2:$C$12)="Treated",1,IF(_xlfn.XLOOKUP($A1975,Firm_Info!$A$2:$A$12,Firm_Info!$C$2:$C$12)="Control",0,""))</f>
        <v>0</v>
      </c>
      <c r="F1975" s="14">
        <f>IFERROR(_xlfn.XLOOKUP($A1975,Firm_Info!$A$2:$A$11,Firm_Info!$D$2:$D$11),"")</f>
        <v>2</v>
      </c>
      <c r="G1975" s="14">
        <f>IF($F1975="","",IF($B1975&gt;=SUMIFS(Firm_Info!$F$2:$F$11,Firm_Info!$D$2:$D$11,$F1975,Firm_Info!$C$2:$C$11,"Treated"),1,0))</f>
        <v>0</v>
      </c>
      <c r="H1975" s="14">
        <f t="shared" si="63"/>
        <v>0</v>
      </c>
      <c r="I1975" s="14">
        <f>IF($F1975="","",MOD(ROW()-2,624)-INDEX(Parallel_Trends!$F$5:$F$14,MATCH($A1975,Parallel_Trends!$A$5:$A$14,0)))</f>
        <v>-228</v>
      </c>
    </row>
    <row r="1976" spans="1:9" x14ac:dyDescent="0.45">
      <c r="A1976" t="s">
        <v>18</v>
      </c>
      <c r="B1976" s="1">
        <f>Raw_Prices!V105</f>
        <v>45077</v>
      </c>
      <c r="C1976" s="12">
        <f>Raw_Prices!Z105</f>
        <v>417.79</v>
      </c>
      <c r="D1976" s="13">
        <f t="shared" si="62"/>
        <v>1.3901871958965639E-3</v>
      </c>
      <c r="E1976" s="14">
        <f>IF(_xlfn.XLOOKUP($A1976,Firm_Info!$A$2:$A$12,Firm_Info!$C$2:$C$12)="Treated",1,IF(_xlfn.XLOOKUP($A1976,Firm_Info!$A$2:$A$12,Firm_Info!$C$2:$C$12)="Control",0,""))</f>
        <v>0</v>
      </c>
      <c r="F1976" s="14">
        <f>IFERROR(_xlfn.XLOOKUP($A1976,Firm_Info!$A$2:$A$11,Firm_Info!$D$2:$D$11),"")</f>
        <v>2</v>
      </c>
      <c r="G1976" s="14">
        <f>IF($F1976="","",IF($B1976&gt;=SUMIFS(Firm_Info!$F$2:$F$11,Firm_Info!$D$2:$D$11,$F1976,Firm_Info!$C$2:$C$11,"Treated"),1,0))</f>
        <v>0</v>
      </c>
      <c r="H1976" s="14">
        <f t="shared" si="63"/>
        <v>0</v>
      </c>
      <c r="I1976" s="14">
        <f>IF($F1976="","",MOD(ROW()-2,624)-INDEX(Parallel_Trends!$F$5:$F$14,MATCH($A1976,Parallel_Trends!$A$5:$A$14,0)))</f>
        <v>-227</v>
      </c>
    </row>
    <row r="1977" spans="1:9" x14ac:dyDescent="0.45">
      <c r="A1977" t="s">
        <v>18</v>
      </c>
      <c r="B1977" s="1">
        <f>Raw_Prices!V106</f>
        <v>45078</v>
      </c>
      <c r="C1977" s="12">
        <f>Raw_Prices!Z106</f>
        <v>426.75</v>
      </c>
      <c r="D1977" s="13">
        <f t="shared" si="62"/>
        <v>2.1446181095765793E-2</v>
      </c>
      <c r="E1977" s="14">
        <f>IF(_xlfn.XLOOKUP($A1977,Firm_Info!$A$2:$A$12,Firm_Info!$C$2:$C$12)="Treated",1,IF(_xlfn.XLOOKUP($A1977,Firm_Info!$A$2:$A$12,Firm_Info!$C$2:$C$12)="Control",0,""))</f>
        <v>0</v>
      </c>
      <c r="F1977" s="14">
        <f>IFERROR(_xlfn.XLOOKUP($A1977,Firm_Info!$A$2:$A$11,Firm_Info!$D$2:$D$11),"")</f>
        <v>2</v>
      </c>
      <c r="G1977" s="14">
        <f>IF($F1977="","",IF($B1977&gt;=SUMIFS(Firm_Info!$F$2:$F$11,Firm_Info!$D$2:$D$11,$F1977,Firm_Info!$C$2:$C$11,"Treated"),1,0))</f>
        <v>0</v>
      </c>
      <c r="H1977" s="14">
        <f t="shared" si="63"/>
        <v>0</v>
      </c>
      <c r="I1977" s="14">
        <f>IF($F1977="","",MOD(ROW()-2,624)-INDEX(Parallel_Trends!$F$5:$F$14,MATCH($A1977,Parallel_Trends!$A$5:$A$14,0)))</f>
        <v>-226</v>
      </c>
    </row>
    <row r="1978" spans="1:9" x14ac:dyDescent="0.45">
      <c r="A1978" t="s">
        <v>18</v>
      </c>
      <c r="B1978" s="1">
        <f>Raw_Prices!V107</f>
        <v>45079</v>
      </c>
      <c r="C1978" s="12">
        <f>Raw_Prices!Z107</f>
        <v>436.37</v>
      </c>
      <c r="D1978" s="13">
        <f t="shared" si="62"/>
        <v>2.2542472173403549E-2</v>
      </c>
      <c r="E1978" s="14">
        <f>IF(_xlfn.XLOOKUP($A1978,Firm_Info!$A$2:$A$12,Firm_Info!$C$2:$C$12)="Treated",1,IF(_xlfn.XLOOKUP($A1978,Firm_Info!$A$2:$A$12,Firm_Info!$C$2:$C$12)="Control",0,""))</f>
        <v>0</v>
      </c>
      <c r="F1978" s="14">
        <f>IFERROR(_xlfn.XLOOKUP($A1978,Firm_Info!$A$2:$A$11,Firm_Info!$D$2:$D$11),"")</f>
        <v>2</v>
      </c>
      <c r="G1978" s="14">
        <f>IF($F1978="","",IF($B1978&gt;=SUMIFS(Firm_Info!$F$2:$F$11,Firm_Info!$D$2:$D$11,$F1978,Firm_Info!$C$2:$C$11,"Treated"),1,0))</f>
        <v>0</v>
      </c>
      <c r="H1978" s="14">
        <f t="shared" si="63"/>
        <v>0</v>
      </c>
      <c r="I1978" s="14">
        <f>IF($F1978="","",MOD(ROW()-2,624)-INDEX(Parallel_Trends!$F$5:$F$14,MATCH($A1978,Parallel_Trends!$A$5:$A$14,0)))</f>
        <v>-225</v>
      </c>
    </row>
    <row r="1979" spans="1:9" x14ac:dyDescent="0.45">
      <c r="A1979" t="s">
        <v>18</v>
      </c>
      <c r="B1979" s="1">
        <f>Raw_Prices!V108</f>
        <v>45082</v>
      </c>
      <c r="C1979" s="12">
        <f>Raw_Prices!Z108</f>
        <v>434.18</v>
      </c>
      <c r="D1979" s="13">
        <f t="shared" si="62"/>
        <v>-5.0186768109631297E-3</v>
      </c>
      <c r="E1979" s="14">
        <f>IF(_xlfn.XLOOKUP($A1979,Firm_Info!$A$2:$A$12,Firm_Info!$C$2:$C$12)="Treated",1,IF(_xlfn.XLOOKUP($A1979,Firm_Info!$A$2:$A$12,Firm_Info!$C$2:$C$12)="Control",0,""))</f>
        <v>0</v>
      </c>
      <c r="F1979" s="14">
        <f>IFERROR(_xlfn.XLOOKUP($A1979,Firm_Info!$A$2:$A$11,Firm_Info!$D$2:$D$11),"")</f>
        <v>2</v>
      </c>
      <c r="G1979" s="14">
        <f>IF($F1979="","",IF($B1979&gt;=SUMIFS(Firm_Info!$F$2:$F$11,Firm_Info!$D$2:$D$11,$F1979,Firm_Info!$C$2:$C$11,"Treated"),1,0))</f>
        <v>0</v>
      </c>
      <c r="H1979" s="14">
        <f t="shared" si="63"/>
        <v>0</v>
      </c>
      <c r="I1979" s="14">
        <f>IF($F1979="","",MOD(ROW()-2,624)-INDEX(Parallel_Trends!$F$5:$F$14,MATCH($A1979,Parallel_Trends!$A$5:$A$14,0)))</f>
        <v>-224</v>
      </c>
    </row>
    <row r="1980" spans="1:9" x14ac:dyDescent="0.45">
      <c r="A1980" t="s">
        <v>18</v>
      </c>
      <c r="B1980" s="1">
        <f>Raw_Prices!V109</f>
        <v>45083</v>
      </c>
      <c r="C1980" s="12">
        <f>Raw_Prices!Z109</f>
        <v>432.89</v>
      </c>
      <c r="D1980" s="13">
        <f t="shared" si="62"/>
        <v>-2.9711179695057766E-3</v>
      </c>
      <c r="E1980" s="14">
        <f>IF(_xlfn.XLOOKUP($A1980,Firm_Info!$A$2:$A$12,Firm_Info!$C$2:$C$12)="Treated",1,IF(_xlfn.XLOOKUP($A1980,Firm_Info!$A$2:$A$12,Firm_Info!$C$2:$C$12)="Control",0,""))</f>
        <v>0</v>
      </c>
      <c r="F1980" s="14">
        <f>IFERROR(_xlfn.XLOOKUP($A1980,Firm_Info!$A$2:$A$11,Firm_Info!$D$2:$D$11),"")</f>
        <v>2</v>
      </c>
      <c r="G1980" s="14">
        <f>IF($F1980="","",IF($B1980&gt;=SUMIFS(Firm_Info!$F$2:$F$11,Firm_Info!$D$2:$D$11,$F1980,Firm_Info!$C$2:$C$11,"Treated"),1,0))</f>
        <v>0</v>
      </c>
      <c r="H1980" s="14">
        <f t="shared" si="63"/>
        <v>0</v>
      </c>
      <c r="I1980" s="14">
        <f>IF($F1980="","",MOD(ROW()-2,624)-INDEX(Parallel_Trends!$F$5:$F$14,MATCH($A1980,Parallel_Trends!$A$5:$A$14,0)))</f>
        <v>-223</v>
      </c>
    </row>
    <row r="1981" spans="1:9" x14ac:dyDescent="0.45">
      <c r="A1981" t="s">
        <v>18</v>
      </c>
      <c r="B1981" s="1">
        <f>Raw_Prices!V110</f>
        <v>45084</v>
      </c>
      <c r="C1981" s="12">
        <f>Raw_Prices!Z110</f>
        <v>418.32</v>
      </c>
      <c r="D1981" s="13">
        <f t="shared" si="62"/>
        <v>-3.3657511146018559E-2</v>
      </c>
      <c r="E1981" s="14">
        <f>IF(_xlfn.XLOOKUP($A1981,Firm_Info!$A$2:$A$12,Firm_Info!$C$2:$C$12)="Treated",1,IF(_xlfn.XLOOKUP($A1981,Firm_Info!$A$2:$A$12,Firm_Info!$C$2:$C$12)="Control",0,""))</f>
        <v>0</v>
      </c>
      <c r="F1981" s="14">
        <f>IFERROR(_xlfn.XLOOKUP($A1981,Firm_Info!$A$2:$A$11,Firm_Info!$D$2:$D$11),"")</f>
        <v>2</v>
      </c>
      <c r="G1981" s="14">
        <f>IF($F1981="","",IF($B1981&gt;=SUMIFS(Firm_Info!$F$2:$F$11,Firm_Info!$D$2:$D$11,$F1981,Firm_Info!$C$2:$C$11,"Treated"),1,0))</f>
        <v>0</v>
      </c>
      <c r="H1981" s="14">
        <f t="shared" si="63"/>
        <v>0</v>
      </c>
      <c r="I1981" s="14">
        <f>IF($F1981="","",MOD(ROW()-2,624)-INDEX(Parallel_Trends!$F$5:$F$14,MATCH($A1981,Parallel_Trends!$A$5:$A$14,0)))</f>
        <v>-222</v>
      </c>
    </row>
    <row r="1982" spans="1:9" x14ac:dyDescent="0.45">
      <c r="A1982" t="s">
        <v>18</v>
      </c>
      <c r="B1982" s="1">
        <f>Raw_Prices!V111</f>
        <v>45085</v>
      </c>
      <c r="C1982" s="12">
        <f>Raw_Prices!Z111</f>
        <v>439.03</v>
      </c>
      <c r="D1982" s="13">
        <f t="shared" si="62"/>
        <v>4.9507554025626233E-2</v>
      </c>
      <c r="E1982" s="14">
        <f>IF(_xlfn.XLOOKUP($A1982,Firm_Info!$A$2:$A$12,Firm_Info!$C$2:$C$12)="Treated",1,IF(_xlfn.XLOOKUP($A1982,Firm_Info!$A$2:$A$12,Firm_Info!$C$2:$C$12)="Control",0,""))</f>
        <v>0</v>
      </c>
      <c r="F1982" s="14">
        <f>IFERROR(_xlfn.XLOOKUP($A1982,Firm_Info!$A$2:$A$11,Firm_Info!$D$2:$D$11),"")</f>
        <v>2</v>
      </c>
      <c r="G1982" s="14">
        <f>IF($F1982="","",IF($B1982&gt;=SUMIFS(Firm_Info!$F$2:$F$11,Firm_Info!$D$2:$D$11,$F1982,Firm_Info!$C$2:$C$11,"Treated"),1,0))</f>
        <v>0</v>
      </c>
      <c r="H1982" s="14">
        <f t="shared" si="63"/>
        <v>0</v>
      </c>
      <c r="I1982" s="14">
        <f>IF($F1982="","",MOD(ROW()-2,624)-INDEX(Parallel_Trends!$F$5:$F$14,MATCH($A1982,Parallel_Trends!$A$5:$A$14,0)))</f>
        <v>-221</v>
      </c>
    </row>
    <row r="1983" spans="1:9" x14ac:dyDescent="0.45">
      <c r="A1983" t="s">
        <v>18</v>
      </c>
      <c r="B1983" s="1">
        <f>Raw_Prices!V112</f>
        <v>45086</v>
      </c>
      <c r="C1983" s="12">
        <f>Raw_Prices!Z112</f>
        <v>454</v>
      </c>
      <c r="D1983" s="13">
        <f t="shared" si="62"/>
        <v>3.4097897637974661E-2</v>
      </c>
      <c r="E1983" s="14">
        <f>IF(_xlfn.XLOOKUP($A1983,Firm_Info!$A$2:$A$12,Firm_Info!$C$2:$C$12)="Treated",1,IF(_xlfn.XLOOKUP($A1983,Firm_Info!$A$2:$A$12,Firm_Info!$C$2:$C$12)="Control",0,""))</f>
        <v>0</v>
      </c>
      <c r="F1983" s="14">
        <f>IFERROR(_xlfn.XLOOKUP($A1983,Firm_Info!$A$2:$A$11,Firm_Info!$D$2:$D$11),"")</f>
        <v>2</v>
      </c>
      <c r="G1983" s="14">
        <f>IF($F1983="","",IF($B1983&gt;=SUMIFS(Firm_Info!$F$2:$F$11,Firm_Info!$D$2:$D$11,$F1983,Firm_Info!$C$2:$C$11,"Treated"),1,0))</f>
        <v>0</v>
      </c>
      <c r="H1983" s="14">
        <f t="shared" si="63"/>
        <v>0</v>
      </c>
      <c r="I1983" s="14">
        <f>IF($F1983="","",MOD(ROW()-2,624)-INDEX(Parallel_Trends!$F$5:$F$14,MATCH($A1983,Parallel_Trends!$A$5:$A$14,0)))</f>
        <v>-220</v>
      </c>
    </row>
    <row r="1984" spans="1:9" x14ac:dyDescent="0.45">
      <c r="A1984" t="s">
        <v>18</v>
      </c>
      <c r="B1984" s="1">
        <f>Raw_Prices!V113</f>
        <v>45089</v>
      </c>
      <c r="C1984" s="12">
        <f>Raw_Prices!Z113</f>
        <v>474.63</v>
      </c>
      <c r="D1984" s="13">
        <f t="shared" si="62"/>
        <v>4.5440528634361321E-2</v>
      </c>
      <c r="E1984" s="14">
        <f>IF(_xlfn.XLOOKUP($A1984,Firm_Info!$A$2:$A$12,Firm_Info!$C$2:$C$12)="Treated",1,IF(_xlfn.XLOOKUP($A1984,Firm_Info!$A$2:$A$12,Firm_Info!$C$2:$C$12)="Control",0,""))</f>
        <v>0</v>
      </c>
      <c r="F1984" s="14">
        <f>IFERROR(_xlfn.XLOOKUP($A1984,Firm_Info!$A$2:$A$11,Firm_Info!$D$2:$D$11),"")</f>
        <v>2</v>
      </c>
      <c r="G1984" s="14">
        <f>IF($F1984="","",IF($B1984&gt;=SUMIFS(Firm_Info!$F$2:$F$11,Firm_Info!$D$2:$D$11,$F1984,Firm_Info!$C$2:$C$11,"Treated"),1,0))</f>
        <v>0</v>
      </c>
      <c r="H1984" s="14">
        <f t="shared" si="63"/>
        <v>0</v>
      </c>
      <c r="I1984" s="14">
        <f>IF($F1984="","",MOD(ROW()-2,624)-INDEX(Parallel_Trends!$F$5:$F$14,MATCH($A1984,Parallel_Trends!$A$5:$A$14,0)))</f>
        <v>-219</v>
      </c>
    </row>
    <row r="1985" spans="1:9" x14ac:dyDescent="0.45">
      <c r="A1985" t="s">
        <v>18</v>
      </c>
      <c r="B1985" s="1">
        <f>Raw_Prices!V114</f>
        <v>45090</v>
      </c>
      <c r="C1985" s="12">
        <f>Raw_Prices!Z114</f>
        <v>478.99</v>
      </c>
      <c r="D1985" s="13">
        <f t="shared" si="62"/>
        <v>9.1861028590691785E-3</v>
      </c>
      <c r="E1985" s="14">
        <f>IF(_xlfn.XLOOKUP($A1985,Firm_Info!$A$2:$A$12,Firm_Info!$C$2:$C$12)="Treated",1,IF(_xlfn.XLOOKUP($A1985,Firm_Info!$A$2:$A$12,Firm_Info!$C$2:$C$12)="Control",0,""))</f>
        <v>0</v>
      </c>
      <c r="F1985" s="14">
        <f>IFERROR(_xlfn.XLOOKUP($A1985,Firm_Info!$A$2:$A$11,Firm_Info!$D$2:$D$11),"")</f>
        <v>2</v>
      </c>
      <c r="G1985" s="14">
        <f>IF($F1985="","",IF($B1985&gt;=SUMIFS(Firm_Info!$F$2:$F$11,Firm_Info!$D$2:$D$11,$F1985,Firm_Info!$C$2:$C$11,"Treated"),1,0))</f>
        <v>0</v>
      </c>
      <c r="H1985" s="14">
        <f t="shared" si="63"/>
        <v>0</v>
      </c>
      <c r="I1985" s="14">
        <f>IF($F1985="","",MOD(ROW()-2,624)-INDEX(Parallel_Trends!$F$5:$F$14,MATCH($A1985,Parallel_Trends!$A$5:$A$14,0)))</f>
        <v>-218</v>
      </c>
    </row>
    <row r="1986" spans="1:9" x14ac:dyDescent="0.45">
      <c r="A1986" t="s">
        <v>18</v>
      </c>
      <c r="B1986" s="1">
        <f>Raw_Prices!V115</f>
        <v>45091</v>
      </c>
      <c r="C1986" s="12">
        <f>Raw_Prices!Z115</f>
        <v>479.53</v>
      </c>
      <c r="D1986" s="13">
        <f t="shared" si="62"/>
        <v>1.1273721789597513E-3</v>
      </c>
      <c r="E1986" s="14">
        <f>IF(_xlfn.XLOOKUP($A1986,Firm_Info!$A$2:$A$12,Firm_Info!$C$2:$C$12)="Treated",1,IF(_xlfn.XLOOKUP($A1986,Firm_Info!$A$2:$A$12,Firm_Info!$C$2:$C$12)="Control",0,""))</f>
        <v>0</v>
      </c>
      <c r="F1986" s="14">
        <f>IFERROR(_xlfn.XLOOKUP($A1986,Firm_Info!$A$2:$A$11,Firm_Info!$D$2:$D$11),"")</f>
        <v>2</v>
      </c>
      <c r="G1986" s="14">
        <f>IF($F1986="","",IF($B1986&gt;=SUMIFS(Firm_Info!$F$2:$F$11,Firm_Info!$D$2:$D$11,$F1986,Firm_Info!$C$2:$C$11,"Treated"),1,0))</f>
        <v>0</v>
      </c>
      <c r="H1986" s="14">
        <f t="shared" si="63"/>
        <v>0</v>
      </c>
      <c r="I1986" s="14">
        <f>IF($F1986="","",MOD(ROW()-2,624)-INDEX(Parallel_Trends!$F$5:$F$14,MATCH($A1986,Parallel_Trends!$A$5:$A$14,0)))</f>
        <v>-217</v>
      </c>
    </row>
    <row r="1987" spans="1:9" x14ac:dyDescent="0.45">
      <c r="A1987" t="s">
        <v>18</v>
      </c>
      <c r="B1987" s="1">
        <f>Raw_Prices!V116</f>
        <v>45092</v>
      </c>
      <c r="C1987" s="12">
        <f>Raw_Prices!Z116</f>
        <v>490.91</v>
      </c>
      <c r="D1987" s="13">
        <f t="shared" si="62"/>
        <v>2.3731570496110965E-2</v>
      </c>
      <c r="E1987" s="14">
        <f>IF(_xlfn.XLOOKUP($A1987,Firm_Info!$A$2:$A$12,Firm_Info!$C$2:$C$12)="Treated",1,IF(_xlfn.XLOOKUP($A1987,Firm_Info!$A$2:$A$12,Firm_Info!$C$2:$C$12)="Control",0,""))</f>
        <v>0</v>
      </c>
      <c r="F1987" s="14">
        <f>IFERROR(_xlfn.XLOOKUP($A1987,Firm_Info!$A$2:$A$11,Firm_Info!$D$2:$D$11),"")</f>
        <v>2</v>
      </c>
      <c r="G1987" s="14">
        <f>IF($F1987="","",IF($B1987&gt;=SUMIFS(Firm_Info!$F$2:$F$11,Firm_Info!$D$2:$D$11,$F1987,Firm_Info!$C$2:$C$11,"Treated"),1,0))</f>
        <v>0</v>
      </c>
      <c r="H1987" s="14">
        <f t="shared" si="63"/>
        <v>0</v>
      </c>
      <c r="I1987" s="14">
        <f>IF($F1987="","",MOD(ROW()-2,624)-INDEX(Parallel_Trends!$F$5:$F$14,MATCH($A1987,Parallel_Trends!$A$5:$A$14,0)))</f>
        <v>-216</v>
      </c>
    </row>
    <row r="1988" spans="1:9" x14ac:dyDescent="0.45">
      <c r="A1988" t="s">
        <v>18</v>
      </c>
      <c r="B1988" s="1">
        <f>Raw_Prices!V117</f>
        <v>45093</v>
      </c>
      <c r="C1988" s="12">
        <f>Raw_Prices!Z117</f>
        <v>495.18</v>
      </c>
      <c r="D1988" s="13">
        <f t="shared" si="62"/>
        <v>8.698132040496187E-3</v>
      </c>
      <c r="E1988" s="14">
        <f>IF(_xlfn.XLOOKUP($A1988,Firm_Info!$A$2:$A$12,Firm_Info!$C$2:$C$12)="Treated",1,IF(_xlfn.XLOOKUP($A1988,Firm_Info!$A$2:$A$12,Firm_Info!$C$2:$C$12)="Control",0,""))</f>
        <v>0</v>
      </c>
      <c r="F1988" s="14">
        <f>IFERROR(_xlfn.XLOOKUP($A1988,Firm_Info!$A$2:$A$11,Firm_Info!$D$2:$D$11),"")</f>
        <v>2</v>
      </c>
      <c r="G1988" s="14">
        <f>IF($F1988="","",IF($B1988&gt;=SUMIFS(Firm_Info!$F$2:$F$11,Firm_Info!$D$2:$D$11,$F1988,Firm_Info!$C$2:$C$11,"Treated"),1,0))</f>
        <v>0</v>
      </c>
      <c r="H1988" s="14">
        <f t="shared" si="63"/>
        <v>0</v>
      </c>
      <c r="I1988" s="14">
        <f>IF($F1988="","",MOD(ROW()-2,624)-INDEX(Parallel_Trends!$F$5:$F$14,MATCH($A1988,Parallel_Trends!$A$5:$A$14,0)))</f>
        <v>-215</v>
      </c>
    </row>
    <row r="1989" spans="1:9" x14ac:dyDescent="0.45">
      <c r="A1989" t="s">
        <v>18</v>
      </c>
      <c r="B1989" s="1">
        <f>Raw_Prices!V118</f>
        <v>45097</v>
      </c>
      <c r="C1989" s="12">
        <f>Raw_Prices!Z118</f>
        <v>485.86</v>
      </c>
      <c r="D1989" s="13">
        <f t="shared" si="62"/>
        <v>-1.8821438668766954E-2</v>
      </c>
      <c r="E1989" s="14">
        <f>IF(_xlfn.XLOOKUP($A1989,Firm_Info!$A$2:$A$12,Firm_Info!$C$2:$C$12)="Treated",1,IF(_xlfn.XLOOKUP($A1989,Firm_Info!$A$2:$A$12,Firm_Info!$C$2:$C$12)="Control",0,""))</f>
        <v>0</v>
      </c>
      <c r="F1989" s="14">
        <f>IFERROR(_xlfn.XLOOKUP($A1989,Firm_Info!$A$2:$A$11,Firm_Info!$D$2:$D$11),"")</f>
        <v>2</v>
      </c>
      <c r="G1989" s="14">
        <f>IF($F1989="","",IF($B1989&gt;=SUMIFS(Firm_Info!$F$2:$F$11,Firm_Info!$D$2:$D$11,$F1989,Firm_Info!$C$2:$C$11,"Treated"),1,0))</f>
        <v>0</v>
      </c>
      <c r="H1989" s="14">
        <f t="shared" si="63"/>
        <v>0</v>
      </c>
      <c r="I1989" s="14">
        <f>IF($F1989="","",MOD(ROW()-2,624)-INDEX(Parallel_Trends!$F$5:$F$14,MATCH($A1989,Parallel_Trends!$A$5:$A$14,0)))</f>
        <v>-214</v>
      </c>
    </row>
    <row r="1990" spans="1:9" x14ac:dyDescent="0.45">
      <c r="A1990" t="s">
        <v>18</v>
      </c>
      <c r="B1990" s="1">
        <f>Raw_Prices!V119</f>
        <v>45098</v>
      </c>
      <c r="C1990" s="12">
        <f>Raw_Prices!Z119</f>
        <v>477.48</v>
      </c>
      <c r="D1990" s="13">
        <f t="shared" si="62"/>
        <v>-1.7247766846416601E-2</v>
      </c>
      <c r="E1990" s="14">
        <f>IF(_xlfn.XLOOKUP($A1990,Firm_Info!$A$2:$A$12,Firm_Info!$C$2:$C$12)="Treated",1,IF(_xlfn.XLOOKUP($A1990,Firm_Info!$A$2:$A$12,Firm_Info!$C$2:$C$12)="Control",0,""))</f>
        <v>0</v>
      </c>
      <c r="F1990" s="14">
        <f>IFERROR(_xlfn.XLOOKUP($A1990,Firm_Info!$A$2:$A$11,Firm_Info!$D$2:$D$11),"")</f>
        <v>2</v>
      </c>
      <c r="G1990" s="14">
        <f>IF($F1990="","",IF($B1990&gt;=SUMIFS(Firm_Info!$F$2:$F$11,Firm_Info!$D$2:$D$11,$F1990,Firm_Info!$C$2:$C$11,"Treated"),1,0))</f>
        <v>0</v>
      </c>
      <c r="H1990" s="14">
        <f t="shared" si="63"/>
        <v>0</v>
      </c>
      <c r="I1990" s="14">
        <f>IF($F1990="","",MOD(ROW()-2,624)-INDEX(Parallel_Trends!$F$5:$F$14,MATCH($A1990,Parallel_Trends!$A$5:$A$14,0)))</f>
        <v>-213</v>
      </c>
    </row>
    <row r="1991" spans="1:9" x14ac:dyDescent="0.45">
      <c r="A1991" t="s">
        <v>18</v>
      </c>
      <c r="B1991" s="1">
        <f>Raw_Prices!V120</f>
        <v>45099</v>
      </c>
      <c r="C1991" s="12">
        <f>Raw_Prices!Z120</f>
        <v>477.58</v>
      </c>
      <c r="D1991" s="13">
        <f t="shared" si="62"/>
        <v>2.0943285582641913E-4</v>
      </c>
      <c r="E1991" s="14">
        <f>IF(_xlfn.XLOOKUP($A1991,Firm_Info!$A$2:$A$12,Firm_Info!$C$2:$C$12)="Treated",1,IF(_xlfn.XLOOKUP($A1991,Firm_Info!$A$2:$A$12,Firm_Info!$C$2:$C$12)="Control",0,""))</f>
        <v>0</v>
      </c>
      <c r="F1991" s="14">
        <f>IFERROR(_xlfn.XLOOKUP($A1991,Firm_Info!$A$2:$A$11,Firm_Info!$D$2:$D$11),"")</f>
        <v>2</v>
      </c>
      <c r="G1991" s="14">
        <f>IF($F1991="","",IF($B1991&gt;=SUMIFS(Firm_Info!$F$2:$F$11,Firm_Info!$D$2:$D$11,$F1991,Firm_Info!$C$2:$C$11,"Treated"),1,0))</f>
        <v>0</v>
      </c>
      <c r="H1991" s="14">
        <f t="shared" si="63"/>
        <v>0</v>
      </c>
      <c r="I1991" s="14">
        <f>IF($F1991="","",MOD(ROW()-2,624)-INDEX(Parallel_Trends!$F$5:$F$14,MATCH($A1991,Parallel_Trends!$A$5:$A$14,0)))</f>
        <v>-212</v>
      </c>
    </row>
    <row r="1992" spans="1:9" x14ac:dyDescent="0.45">
      <c r="A1992" t="s">
        <v>18</v>
      </c>
      <c r="B1992" s="1">
        <f>Raw_Prices!V121</f>
        <v>45100</v>
      </c>
      <c r="C1992" s="12">
        <f>Raw_Prices!Z121</f>
        <v>484.72</v>
      </c>
      <c r="D1992" s="13">
        <f t="shared" si="62"/>
        <v>1.4950374806315336E-2</v>
      </c>
      <c r="E1992" s="14">
        <f>IF(_xlfn.XLOOKUP($A1992,Firm_Info!$A$2:$A$12,Firm_Info!$C$2:$C$12)="Treated",1,IF(_xlfn.XLOOKUP($A1992,Firm_Info!$A$2:$A$12,Firm_Info!$C$2:$C$12)="Control",0,""))</f>
        <v>0</v>
      </c>
      <c r="F1992" s="14">
        <f>IFERROR(_xlfn.XLOOKUP($A1992,Firm_Info!$A$2:$A$11,Firm_Info!$D$2:$D$11),"")</f>
        <v>2</v>
      </c>
      <c r="G1992" s="14">
        <f>IF($F1992="","",IF($B1992&gt;=SUMIFS(Firm_Info!$F$2:$F$11,Firm_Info!$D$2:$D$11,$F1992,Firm_Info!$C$2:$C$11,"Treated"),1,0))</f>
        <v>0</v>
      </c>
      <c r="H1992" s="14">
        <f t="shared" si="63"/>
        <v>0</v>
      </c>
      <c r="I1992" s="14">
        <f>IF($F1992="","",MOD(ROW()-2,624)-INDEX(Parallel_Trends!$F$5:$F$14,MATCH($A1992,Parallel_Trends!$A$5:$A$14,0)))</f>
        <v>-211</v>
      </c>
    </row>
    <row r="1993" spans="1:9" x14ac:dyDescent="0.45">
      <c r="A1993" t="s">
        <v>18</v>
      </c>
      <c r="B1993" s="1">
        <f>Raw_Prices!V122</f>
        <v>45103</v>
      </c>
      <c r="C1993" s="12">
        <f>Raw_Prices!Z122</f>
        <v>479.51</v>
      </c>
      <c r="D1993" s="13">
        <f t="shared" si="62"/>
        <v>-1.0748473345436604E-2</v>
      </c>
      <c r="E1993" s="14">
        <f>IF(_xlfn.XLOOKUP($A1993,Firm_Info!$A$2:$A$12,Firm_Info!$C$2:$C$12)="Treated",1,IF(_xlfn.XLOOKUP($A1993,Firm_Info!$A$2:$A$12,Firm_Info!$C$2:$C$12)="Control",0,""))</f>
        <v>0</v>
      </c>
      <c r="F1993" s="14">
        <f>IFERROR(_xlfn.XLOOKUP($A1993,Firm_Info!$A$2:$A$11,Firm_Info!$D$2:$D$11),"")</f>
        <v>2</v>
      </c>
      <c r="G1993" s="14">
        <f>IF($F1993="","",IF($B1993&gt;=SUMIFS(Firm_Info!$F$2:$F$11,Firm_Info!$D$2:$D$11,$F1993,Firm_Info!$C$2:$C$11,"Treated"),1,0))</f>
        <v>0</v>
      </c>
      <c r="H1993" s="14">
        <f t="shared" si="63"/>
        <v>0</v>
      </c>
      <c r="I1993" s="14">
        <f>IF($F1993="","",MOD(ROW()-2,624)-INDEX(Parallel_Trends!$F$5:$F$14,MATCH($A1993,Parallel_Trends!$A$5:$A$14,0)))</f>
        <v>-210</v>
      </c>
    </row>
    <row r="1994" spans="1:9" x14ac:dyDescent="0.45">
      <c r="A1994" t="s">
        <v>18</v>
      </c>
      <c r="B1994" s="1">
        <f>Raw_Prices!V123</f>
        <v>45104</v>
      </c>
      <c r="C1994" s="12">
        <f>Raw_Prices!Z123</f>
        <v>489.27</v>
      </c>
      <c r="D1994" s="13">
        <f t="shared" si="62"/>
        <v>2.0354111488811499E-2</v>
      </c>
      <c r="E1994" s="14">
        <f>IF(_xlfn.XLOOKUP($A1994,Firm_Info!$A$2:$A$12,Firm_Info!$C$2:$C$12)="Treated",1,IF(_xlfn.XLOOKUP($A1994,Firm_Info!$A$2:$A$12,Firm_Info!$C$2:$C$12)="Control",0,""))</f>
        <v>0</v>
      </c>
      <c r="F1994" s="14">
        <f>IFERROR(_xlfn.XLOOKUP($A1994,Firm_Info!$A$2:$A$11,Firm_Info!$D$2:$D$11),"")</f>
        <v>2</v>
      </c>
      <c r="G1994" s="14">
        <f>IF($F1994="","",IF($B1994&gt;=SUMIFS(Firm_Info!$F$2:$F$11,Firm_Info!$D$2:$D$11,$F1994,Firm_Info!$C$2:$C$11,"Treated"),1,0))</f>
        <v>0</v>
      </c>
      <c r="H1994" s="14">
        <f t="shared" si="63"/>
        <v>0</v>
      </c>
      <c r="I1994" s="14">
        <f>IF($F1994="","",MOD(ROW()-2,624)-INDEX(Parallel_Trends!$F$5:$F$14,MATCH($A1994,Parallel_Trends!$A$5:$A$14,0)))</f>
        <v>-209</v>
      </c>
    </row>
    <row r="1995" spans="1:9" x14ac:dyDescent="0.45">
      <c r="A1995" t="s">
        <v>18</v>
      </c>
      <c r="B1995" s="1">
        <f>Raw_Prices!V124</f>
        <v>45105</v>
      </c>
      <c r="C1995" s="12">
        <f>Raw_Prices!Z124</f>
        <v>482.43</v>
      </c>
      <c r="D1995" s="13">
        <f t="shared" si="62"/>
        <v>-1.3980011036850759E-2</v>
      </c>
      <c r="E1995" s="14">
        <f>IF(_xlfn.XLOOKUP($A1995,Firm_Info!$A$2:$A$12,Firm_Info!$C$2:$C$12)="Treated",1,IF(_xlfn.XLOOKUP($A1995,Firm_Info!$A$2:$A$12,Firm_Info!$C$2:$C$12)="Control",0,""))</f>
        <v>0</v>
      </c>
      <c r="F1995" s="14">
        <f>IFERROR(_xlfn.XLOOKUP($A1995,Firm_Info!$A$2:$A$11,Firm_Info!$D$2:$D$11),"")</f>
        <v>2</v>
      </c>
      <c r="G1995" s="14">
        <f>IF($F1995="","",IF($B1995&gt;=SUMIFS(Firm_Info!$F$2:$F$11,Firm_Info!$D$2:$D$11,$F1995,Firm_Info!$C$2:$C$11,"Treated"),1,0))</f>
        <v>0</v>
      </c>
      <c r="H1995" s="14">
        <f t="shared" si="63"/>
        <v>0</v>
      </c>
      <c r="I1995" s="14">
        <f>IF($F1995="","",MOD(ROW()-2,624)-INDEX(Parallel_Trends!$F$5:$F$14,MATCH($A1995,Parallel_Trends!$A$5:$A$14,0)))</f>
        <v>-208</v>
      </c>
    </row>
    <row r="1996" spans="1:9" x14ac:dyDescent="0.45">
      <c r="A1996" t="s">
        <v>18</v>
      </c>
      <c r="B1996" s="1">
        <f>Raw_Prices!V125</f>
        <v>45106</v>
      </c>
      <c r="C1996" s="12">
        <f>Raw_Prices!Z125</f>
        <v>483.77</v>
      </c>
      <c r="D1996" s="13">
        <f t="shared" si="62"/>
        <v>2.7776050411458808E-3</v>
      </c>
      <c r="E1996" s="14">
        <f>IF(_xlfn.XLOOKUP($A1996,Firm_Info!$A$2:$A$12,Firm_Info!$C$2:$C$12)="Treated",1,IF(_xlfn.XLOOKUP($A1996,Firm_Info!$A$2:$A$12,Firm_Info!$C$2:$C$12)="Control",0,""))</f>
        <v>0</v>
      </c>
      <c r="F1996" s="14">
        <f>IFERROR(_xlfn.XLOOKUP($A1996,Firm_Info!$A$2:$A$11,Firm_Info!$D$2:$D$11),"")</f>
        <v>2</v>
      </c>
      <c r="G1996" s="14">
        <f>IF($F1996="","",IF($B1996&gt;=SUMIFS(Firm_Info!$F$2:$F$11,Firm_Info!$D$2:$D$11,$F1996,Firm_Info!$C$2:$C$11,"Treated"),1,0))</f>
        <v>0</v>
      </c>
      <c r="H1996" s="14">
        <f t="shared" si="63"/>
        <v>0</v>
      </c>
      <c r="I1996" s="14">
        <f>IF($F1996="","",MOD(ROW()-2,624)-INDEX(Parallel_Trends!$F$5:$F$14,MATCH($A1996,Parallel_Trends!$A$5:$A$14,0)))</f>
        <v>-207</v>
      </c>
    </row>
    <row r="1997" spans="1:9" x14ac:dyDescent="0.45">
      <c r="A1997" t="s">
        <v>18</v>
      </c>
      <c r="B1997" s="1">
        <f>Raw_Prices!V126</f>
        <v>45107</v>
      </c>
      <c r="C1997" s="12">
        <f>Raw_Prices!Z126</f>
        <v>488.99</v>
      </c>
      <c r="D1997" s="13">
        <f t="shared" si="62"/>
        <v>1.0790251565826692E-2</v>
      </c>
      <c r="E1997" s="14">
        <f>IF(_xlfn.XLOOKUP($A1997,Firm_Info!$A$2:$A$12,Firm_Info!$C$2:$C$12)="Treated",1,IF(_xlfn.XLOOKUP($A1997,Firm_Info!$A$2:$A$12,Firm_Info!$C$2:$C$12)="Control",0,""))</f>
        <v>0</v>
      </c>
      <c r="F1997" s="14">
        <f>IFERROR(_xlfn.XLOOKUP($A1997,Firm_Info!$A$2:$A$11,Firm_Info!$D$2:$D$11),"")</f>
        <v>2</v>
      </c>
      <c r="G1997" s="14">
        <f>IF($F1997="","",IF($B1997&gt;=SUMIFS(Firm_Info!$F$2:$F$11,Firm_Info!$D$2:$D$11,$F1997,Firm_Info!$C$2:$C$11,"Treated"),1,0))</f>
        <v>0</v>
      </c>
      <c r="H1997" s="14">
        <f t="shared" si="63"/>
        <v>0</v>
      </c>
      <c r="I1997" s="14">
        <f>IF($F1997="","",MOD(ROW()-2,624)-INDEX(Parallel_Trends!$F$5:$F$14,MATCH($A1997,Parallel_Trends!$A$5:$A$14,0)))</f>
        <v>-206</v>
      </c>
    </row>
    <row r="1998" spans="1:9" x14ac:dyDescent="0.45">
      <c r="A1998" t="s">
        <v>18</v>
      </c>
      <c r="B1998" s="1">
        <f>Raw_Prices!V127</f>
        <v>45110</v>
      </c>
      <c r="C1998" s="12">
        <f>Raw_Prices!Z127</f>
        <v>485.21</v>
      </c>
      <c r="D1998" s="13">
        <f t="shared" si="62"/>
        <v>-7.7302194318902284E-3</v>
      </c>
      <c r="E1998" s="14">
        <f>IF(_xlfn.XLOOKUP($A1998,Firm_Info!$A$2:$A$12,Firm_Info!$C$2:$C$12)="Treated",1,IF(_xlfn.XLOOKUP($A1998,Firm_Info!$A$2:$A$12,Firm_Info!$C$2:$C$12)="Control",0,""))</f>
        <v>0</v>
      </c>
      <c r="F1998" s="14">
        <f>IFERROR(_xlfn.XLOOKUP($A1998,Firm_Info!$A$2:$A$11,Firm_Info!$D$2:$D$11),"")</f>
        <v>2</v>
      </c>
      <c r="G1998" s="14">
        <f>IF($F1998="","",IF($B1998&gt;=SUMIFS(Firm_Info!$F$2:$F$11,Firm_Info!$D$2:$D$11,$F1998,Firm_Info!$C$2:$C$11,"Treated"),1,0))</f>
        <v>0</v>
      </c>
      <c r="H1998" s="14">
        <f t="shared" si="63"/>
        <v>0</v>
      </c>
      <c r="I1998" s="14">
        <f>IF($F1998="","",MOD(ROW()-2,624)-INDEX(Parallel_Trends!$F$5:$F$14,MATCH($A1998,Parallel_Trends!$A$5:$A$14,0)))</f>
        <v>-205</v>
      </c>
    </row>
    <row r="1999" spans="1:9" x14ac:dyDescent="0.45">
      <c r="A1999" t="s">
        <v>18</v>
      </c>
      <c r="B1999" s="1">
        <f>Raw_Prices!V128</f>
        <v>45112</v>
      </c>
      <c r="C1999" s="12">
        <f>Raw_Prices!Z128</f>
        <v>487.26</v>
      </c>
      <c r="D1999" s="13">
        <f t="shared" si="62"/>
        <v>4.2249747531997173E-3</v>
      </c>
      <c r="E1999" s="14">
        <f>IF(_xlfn.XLOOKUP($A1999,Firm_Info!$A$2:$A$12,Firm_Info!$C$2:$C$12)="Treated",1,IF(_xlfn.XLOOKUP($A1999,Firm_Info!$A$2:$A$12,Firm_Info!$C$2:$C$12)="Control",0,""))</f>
        <v>0</v>
      </c>
      <c r="F1999" s="14">
        <f>IFERROR(_xlfn.XLOOKUP($A1999,Firm_Info!$A$2:$A$11,Firm_Info!$D$2:$D$11),"")</f>
        <v>2</v>
      </c>
      <c r="G1999" s="14">
        <f>IF($F1999="","",IF($B1999&gt;=SUMIFS(Firm_Info!$F$2:$F$11,Firm_Info!$D$2:$D$11,$F1999,Firm_Info!$C$2:$C$11,"Treated"),1,0))</f>
        <v>0</v>
      </c>
      <c r="H1999" s="14">
        <f t="shared" si="63"/>
        <v>0</v>
      </c>
      <c r="I1999" s="14">
        <f>IF($F1999="","",MOD(ROW()-2,624)-INDEX(Parallel_Trends!$F$5:$F$14,MATCH($A1999,Parallel_Trends!$A$5:$A$14,0)))</f>
        <v>-204</v>
      </c>
    </row>
    <row r="2000" spans="1:9" x14ac:dyDescent="0.45">
      <c r="A2000" t="s">
        <v>18</v>
      </c>
      <c r="B2000" s="1">
        <f>Raw_Prices!V129</f>
        <v>45113</v>
      </c>
      <c r="C2000" s="12">
        <f>Raw_Prices!Z129</f>
        <v>481.29</v>
      </c>
      <c r="D2000" s="13">
        <f t="shared" si="62"/>
        <v>-1.2252185691417283E-2</v>
      </c>
      <c r="E2000" s="14">
        <f>IF(_xlfn.XLOOKUP($A2000,Firm_Info!$A$2:$A$12,Firm_Info!$C$2:$C$12)="Treated",1,IF(_xlfn.XLOOKUP($A2000,Firm_Info!$A$2:$A$12,Firm_Info!$C$2:$C$12)="Control",0,""))</f>
        <v>0</v>
      </c>
      <c r="F2000" s="14">
        <f>IFERROR(_xlfn.XLOOKUP($A2000,Firm_Info!$A$2:$A$11,Firm_Info!$D$2:$D$11),"")</f>
        <v>2</v>
      </c>
      <c r="G2000" s="14">
        <f>IF($F2000="","",IF($B2000&gt;=SUMIFS(Firm_Info!$F$2:$F$11,Firm_Info!$D$2:$D$11,$F2000,Firm_Info!$C$2:$C$11,"Treated"),1,0))</f>
        <v>0</v>
      </c>
      <c r="H2000" s="14">
        <f t="shared" si="63"/>
        <v>0</v>
      </c>
      <c r="I2000" s="14">
        <f>IF($F2000="","",MOD(ROW()-2,624)-INDEX(Parallel_Trends!$F$5:$F$14,MATCH($A2000,Parallel_Trends!$A$5:$A$14,0)))</f>
        <v>-203</v>
      </c>
    </row>
    <row r="2001" spans="1:9" x14ac:dyDescent="0.45">
      <c r="A2001" t="s">
        <v>18</v>
      </c>
      <c r="B2001" s="1">
        <f>Raw_Prices!V130</f>
        <v>45114</v>
      </c>
      <c r="C2001" s="12">
        <f>Raw_Prices!Z130</f>
        <v>485.27</v>
      </c>
      <c r="D2001" s="13">
        <f t="shared" si="62"/>
        <v>8.2694425398408544E-3</v>
      </c>
      <c r="E2001" s="14">
        <f>IF(_xlfn.XLOOKUP($A2001,Firm_Info!$A$2:$A$12,Firm_Info!$C$2:$C$12)="Treated",1,IF(_xlfn.XLOOKUP($A2001,Firm_Info!$A$2:$A$12,Firm_Info!$C$2:$C$12)="Control",0,""))</f>
        <v>0</v>
      </c>
      <c r="F2001" s="14">
        <f>IFERROR(_xlfn.XLOOKUP($A2001,Firm_Info!$A$2:$A$11,Firm_Info!$D$2:$D$11),"")</f>
        <v>2</v>
      </c>
      <c r="G2001" s="14">
        <f>IF($F2001="","",IF($B2001&gt;=SUMIFS(Firm_Info!$F$2:$F$11,Firm_Info!$D$2:$D$11,$F2001,Firm_Info!$C$2:$C$11,"Treated"),1,0))</f>
        <v>0</v>
      </c>
      <c r="H2001" s="14">
        <f t="shared" si="63"/>
        <v>0</v>
      </c>
      <c r="I2001" s="14">
        <f>IF($F2001="","",MOD(ROW()-2,624)-INDEX(Parallel_Trends!$F$5:$F$14,MATCH($A2001,Parallel_Trends!$A$5:$A$14,0)))</f>
        <v>-202</v>
      </c>
    </row>
    <row r="2002" spans="1:9" x14ac:dyDescent="0.45">
      <c r="A2002" t="s">
        <v>18</v>
      </c>
      <c r="B2002" s="1">
        <f>Raw_Prices!V131</f>
        <v>45117</v>
      </c>
      <c r="C2002" s="12">
        <f>Raw_Prices!Z131</f>
        <v>496.35</v>
      </c>
      <c r="D2002" s="13">
        <f t="shared" si="62"/>
        <v>2.2832649865023757E-2</v>
      </c>
      <c r="E2002" s="14">
        <f>IF(_xlfn.XLOOKUP($A2002,Firm_Info!$A$2:$A$12,Firm_Info!$C$2:$C$12)="Treated",1,IF(_xlfn.XLOOKUP($A2002,Firm_Info!$A$2:$A$12,Firm_Info!$C$2:$C$12)="Control",0,""))</f>
        <v>0</v>
      </c>
      <c r="F2002" s="14">
        <f>IFERROR(_xlfn.XLOOKUP($A2002,Firm_Info!$A$2:$A$11,Firm_Info!$D$2:$D$11),"")</f>
        <v>2</v>
      </c>
      <c r="G2002" s="14">
        <f>IF($F2002="","",IF($B2002&gt;=SUMIFS(Firm_Info!$F$2:$F$11,Firm_Info!$D$2:$D$11,$F2002,Firm_Info!$C$2:$C$11,"Treated"),1,0))</f>
        <v>0</v>
      </c>
      <c r="H2002" s="14">
        <f t="shared" si="63"/>
        <v>0</v>
      </c>
      <c r="I2002" s="14">
        <f>IF($F2002="","",MOD(ROW()-2,624)-INDEX(Parallel_Trends!$F$5:$F$14,MATCH($A2002,Parallel_Trends!$A$5:$A$14,0)))</f>
        <v>-201</v>
      </c>
    </row>
    <row r="2003" spans="1:9" x14ac:dyDescent="0.45">
      <c r="A2003" t="s">
        <v>18</v>
      </c>
      <c r="B2003" s="1">
        <f>Raw_Prices!V132</f>
        <v>45118</v>
      </c>
      <c r="C2003" s="12">
        <f>Raw_Prices!Z132</f>
        <v>504.74</v>
      </c>
      <c r="D2003" s="13">
        <f t="shared" si="62"/>
        <v>1.6903394781907943E-2</v>
      </c>
      <c r="E2003" s="14">
        <f>IF(_xlfn.XLOOKUP($A2003,Firm_Info!$A$2:$A$12,Firm_Info!$C$2:$C$12)="Treated",1,IF(_xlfn.XLOOKUP($A2003,Firm_Info!$A$2:$A$12,Firm_Info!$C$2:$C$12)="Control",0,""))</f>
        <v>0</v>
      </c>
      <c r="F2003" s="14">
        <f>IFERROR(_xlfn.XLOOKUP($A2003,Firm_Info!$A$2:$A$11,Firm_Info!$D$2:$D$11),"")</f>
        <v>2</v>
      </c>
      <c r="G2003" s="14">
        <f>IF($F2003="","",IF($B2003&gt;=SUMIFS(Firm_Info!$F$2:$F$11,Firm_Info!$D$2:$D$11,$F2003,Firm_Info!$C$2:$C$11,"Treated"),1,0))</f>
        <v>0</v>
      </c>
      <c r="H2003" s="14">
        <f t="shared" si="63"/>
        <v>0</v>
      </c>
      <c r="I2003" s="14">
        <f>IF($F2003="","",MOD(ROW()-2,624)-INDEX(Parallel_Trends!$F$5:$F$14,MATCH($A2003,Parallel_Trends!$A$5:$A$14,0)))</f>
        <v>-200</v>
      </c>
    </row>
    <row r="2004" spans="1:9" x14ac:dyDescent="0.45">
      <c r="A2004" t="s">
        <v>18</v>
      </c>
      <c r="B2004" s="1">
        <f>Raw_Prices!V133</f>
        <v>45119</v>
      </c>
      <c r="C2004" s="12">
        <f>Raw_Prices!Z133</f>
        <v>507.36</v>
      </c>
      <c r="D2004" s="13">
        <f t="shared" ref="D2004:D2067" si="64">C2004/C2003-1</f>
        <v>5.190791298490316E-3</v>
      </c>
      <c r="E2004" s="14">
        <f>IF(_xlfn.XLOOKUP($A2004,Firm_Info!$A$2:$A$12,Firm_Info!$C$2:$C$12)="Treated",1,IF(_xlfn.XLOOKUP($A2004,Firm_Info!$A$2:$A$12,Firm_Info!$C$2:$C$12)="Control",0,""))</f>
        <v>0</v>
      </c>
      <c r="F2004" s="14">
        <f>IFERROR(_xlfn.XLOOKUP($A2004,Firm_Info!$A$2:$A$11,Firm_Info!$D$2:$D$11),"")</f>
        <v>2</v>
      </c>
      <c r="G2004" s="14">
        <f>IF($F2004="","",IF($B2004&gt;=SUMIFS(Firm_Info!$F$2:$F$11,Firm_Info!$D$2:$D$11,$F2004,Firm_Info!$C$2:$C$11,"Treated"),1,0))</f>
        <v>0</v>
      </c>
      <c r="H2004" s="14">
        <f t="shared" ref="H2004:H2067" si="65">IF($F2004="","",$E2004*$G2004)</f>
        <v>0</v>
      </c>
      <c r="I2004" s="14">
        <f>IF($F2004="","",MOD(ROW()-2,624)-INDEX(Parallel_Trends!$F$5:$F$14,MATCH($A2004,Parallel_Trends!$A$5:$A$14,0)))</f>
        <v>-199</v>
      </c>
    </row>
    <row r="2005" spans="1:9" x14ac:dyDescent="0.45">
      <c r="A2005" t="s">
        <v>18</v>
      </c>
      <c r="B2005" s="1">
        <f>Raw_Prices!V134</f>
        <v>45120</v>
      </c>
      <c r="C2005" s="12">
        <f>Raw_Prices!Z134</f>
        <v>517.28</v>
      </c>
      <c r="D2005" s="13">
        <f t="shared" si="64"/>
        <v>1.9552191737622016E-2</v>
      </c>
      <c r="E2005" s="14">
        <f>IF(_xlfn.XLOOKUP($A2005,Firm_Info!$A$2:$A$12,Firm_Info!$C$2:$C$12)="Treated",1,IF(_xlfn.XLOOKUP($A2005,Firm_Info!$A$2:$A$12,Firm_Info!$C$2:$C$12)="Control",0,""))</f>
        <v>0</v>
      </c>
      <c r="F2005" s="14">
        <f>IFERROR(_xlfn.XLOOKUP($A2005,Firm_Info!$A$2:$A$11,Firm_Info!$D$2:$D$11),"")</f>
        <v>2</v>
      </c>
      <c r="G2005" s="14">
        <f>IF($F2005="","",IF($B2005&gt;=SUMIFS(Firm_Info!$F$2:$F$11,Firm_Info!$D$2:$D$11,$F2005,Firm_Info!$C$2:$C$11,"Treated"),1,0))</f>
        <v>0</v>
      </c>
      <c r="H2005" s="14">
        <f t="shared" si="65"/>
        <v>0</v>
      </c>
      <c r="I2005" s="14">
        <f>IF($F2005="","",MOD(ROW()-2,624)-INDEX(Parallel_Trends!$F$5:$F$14,MATCH($A2005,Parallel_Trends!$A$5:$A$14,0)))</f>
        <v>-198</v>
      </c>
    </row>
    <row r="2006" spans="1:9" x14ac:dyDescent="0.45">
      <c r="A2006" t="s">
        <v>18</v>
      </c>
      <c r="B2006" s="1">
        <f>Raw_Prices!V135</f>
        <v>45121</v>
      </c>
      <c r="C2006" s="12">
        <f>Raw_Prices!Z135</f>
        <v>514.83000000000004</v>
      </c>
      <c r="D2006" s="13">
        <f t="shared" si="64"/>
        <v>-4.7363130219608696E-3</v>
      </c>
      <c r="E2006" s="14">
        <f>IF(_xlfn.XLOOKUP($A2006,Firm_Info!$A$2:$A$12,Firm_Info!$C$2:$C$12)="Treated",1,IF(_xlfn.XLOOKUP($A2006,Firm_Info!$A$2:$A$12,Firm_Info!$C$2:$C$12)="Control",0,""))</f>
        <v>0</v>
      </c>
      <c r="F2006" s="14">
        <f>IFERROR(_xlfn.XLOOKUP($A2006,Firm_Info!$A$2:$A$11,Firm_Info!$D$2:$D$11),"")</f>
        <v>2</v>
      </c>
      <c r="G2006" s="14">
        <f>IF($F2006="","",IF($B2006&gt;=SUMIFS(Firm_Info!$F$2:$F$11,Firm_Info!$D$2:$D$11,$F2006,Firm_Info!$C$2:$C$11,"Treated"),1,0))</f>
        <v>0</v>
      </c>
      <c r="H2006" s="14">
        <f t="shared" si="65"/>
        <v>0</v>
      </c>
      <c r="I2006" s="14">
        <f>IF($F2006="","",MOD(ROW()-2,624)-INDEX(Parallel_Trends!$F$5:$F$14,MATCH($A2006,Parallel_Trends!$A$5:$A$14,0)))</f>
        <v>-197</v>
      </c>
    </row>
    <row r="2007" spans="1:9" x14ac:dyDescent="0.45">
      <c r="A2007" t="s">
        <v>18</v>
      </c>
      <c r="B2007" s="1">
        <f>Raw_Prices!V136</f>
        <v>45124</v>
      </c>
      <c r="C2007" s="12">
        <f>Raw_Prices!Z136</f>
        <v>522</v>
      </c>
      <c r="D2007" s="13">
        <f t="shared" si="64"/>
        <v>1.3926927335236705E-2</v>
      </c>
      <c r="E2007" s="14">
        <f>IF(_xlfn.XLOOKUP($A2007,Firm_Info!$A$2:$A$12,Firm_Info!$C$2:$C$12)="Treated",1,IF(_xlfn.XLOOKUP($A2007,Firm_Info!$A$2:$A$12,Firm_Info!$C$2:$C$12)="Control",0,""))</f>
        <v>0</v>
      </c>
      <c r="F2007" s="14">
        <f>IFERROR(_xlfn.XLOOKUP($A2007,Firm_Info!$A$2:$A$11,Firm_Info!$D$2:$D$11),"")</f>
        <v>2</v>
      </c>
      <c r="G2007" s="14">
        <f>IF($F2007="","",IF($B2007&gt;=SUMIFS(Firm_Info!$F$2:$F$11,Firm_Info!$D$2:$D$11,$F2007,Firm_Info!$C$2:$C$11,"Treated"),1,0))</f>
        <v>0</v>
      </c>
      <c r="H2007" s="14">
        <f t="shared" si="65"/>
        <v>0</v>
      </c>
      <c r="I2007" s="14">
        <f>IF($F2007="","",MOD(ROW()-2,624)-INDEX(Parallel_Trends!$F$5:$F$14,MATCH($A2007,Parallel_Trends!$A$5:$A$14,0)))</f>
        <v>-196</v>
      </c>
    </row>
    <row r="2008" spans="1:9" x14ac:dyDescent="0.45">
      <c r="A2008" t="s">
        <v>18</v>
      </c>
      <c r="B2008" s="1">
        <f>Raw_Prices!V137</f>
        <v>45125</v>
      </c>
      <c r="C2008" s="12">
        <f>Raw_Prices!Z137</f>
        <v>532.23</v>
      </c>
      <c r="D2008" s="13">
        <f t="shared" si="64"/>
        <v>1.9597701149425273E-2</v>
      </c>
      <c r="E2008" s="14">
        <f>IF(_xlfn.XLOOKUP($A2008,Firm_Info!$A$2:$A$12,Firm_Info!$C$2:$C$12)="Treated",1,IF(_xlfn.XLOOKUP($A2008,Firm_Info!$A$2:$A$12,Firm_Info!$C$2:$C$12)="Control",0,""))</f>
        <v>0</v>
      </c>
      <c r="F2008" s="14">
        <f>IFERROR(_xlfn.XLOOKUP($A2008,Firm_Info!$A$2:$A$11,Firm_Info!$D$2:$D$11),"")</f>
        <v>2</v>
      </c>
      <c r="G2008" s="14">
        <f>IF($F2008="","",IF($B2008&gt;=SUMIFS(Firm_Info!$F$2:$F$11,Firm_Info!$D$2:$D$11,$F2008,Firm_Info!$C$2:$C$11,"Treated"),1,0))</f>
        <v>0</v>
      </c>
      <c r="H2008" s="14">
        <f t="shared" si="65"/>
        <v>0</v>
      </c>
      <c r="I2008" s="14">
        <f>IF($F2008="","",MOD(ROW()-2,624)-INDEX(Parallel_Trends!$F$5:$F$14,MATCH($A2008,Parallel_Trends!$A$5:$A$14,0)))</f>
        <v>-195</v>
      </c>
    </row>
    <row r="2009" spans="1:9" x14ac:dyDescent="0.45">
      <c r="A2009" t="s">
        <v>18</v>
      </c>
      <c r="B2009" s="1">
        <f>Raw_Prices!V138</f>
        <v>45126</v>
      </c>
      <c r="C2009" s="12">
        <f>Raw_Prices!Z138</f>
        <v>527.16999999999996</v>
      </c>
      <c r="D2009" s="13">
        <f t="shared" si="64"/>
        <v>-9.5071679537043208E-3</v>
      </c>
      <c r="E2009" s="14">
        <f>IF(_xlfn.XLOOKUP($A2009,Firm_Info!$A$2:$A$12,Firm_Info!$C$2:$C$12)="Treated",1,IF(_xlfn.XLOOKUP($A2009,Firm_Info!$A$2:$A$12,Firm_Info!$C$2:$C$12)="Control",0,""))</f>
        <v>0</v>
      </c>
      <c r="F2009" s="14">
        <f>IFERROR(_xlfn.XLOOKUP($A2009,Firm_Info!$A$2:$A$11,Firm_Info!$D$2:$D$11),"")</f>
        <v>2</v>
      </c>
      <c r="G2009" s="14">
        <f>IF($F2009="","",IF($B2009&gt;=SUMIFS(Firm_Info!$F$2:$F$11,Firm_Info!$D$2:$D$11,$F2009,Firm_Info!$C$2:$C$11,"Treated"),1,0))</f>
        <v>0</v>
      </c>
      <c r="H2009" s="14">
        <f t="shared" si="65"/>
        <v>0</v>
      </c>
      <c r="I2009" s="14">
        <f>IF($F2009="","",MOD(ROW()-2,624)-INDEX(Parallel_Trends!$F$5:$F$14,MATCH($A2009,Parallel_Trends!$A$5:$A$14,0)))</f>
        <v>-194</v>
      </c>
    </row>
    <row r="2010" spans="1:9" x14ac:dyDescent="0.45">
      <c r="A2010" t="s">
        <v>18</v>
      </c>
      <c r="B2010" s="1">
        <f>Raw_Prices!V139</f>
        <v>45127</v>
      </c>
      <c r="C2010" s="12">
        <f>Raw_Prices!Z139</f>
        <v>516.88</v>
      </c>
      <c r="D2010" s="13">
        <f t="shared" si="64"/>
        <v>-1.9519320143407182E-2</v>
      </c>
      <c r="E2010" s="14">
        <f>IF(_xlfn.XLOOKUP($A2010,Firm_Info!$A$2:$A$12,Firm_Info!$C$2:$C$12)="Treated",1,IF(_xlfn.XLOOKUP($A2010,Firm_Info!$A$2:$A$12,Firm_Info!$C$2:$C$12)="Control",0,""))</f>
        <v>0</v>
      </c>
      <c r="F2010" s="14">
        <f>IFERROR(_xlfn.XLOOKUP($A2010,Firm_Info!$A$2:$A$11,Firm_Info!$D$2:$D$11),"")</f>
        <v>2</v>
      </c>
      <c r="G2010" s="14">
        <f>IF($F2010="","",IF($B2010&gt;=SUMIFS(Firm_Info!$F$2:$F$11,Firm_Info!$D$2:$D$11,$F2010,Firm_Info!$C$2:$C$11,"Treated"),1,0))</f>
        <v>0</v>
      </c>
      <c r="H2010" s="14">
        <f t="shared" si="65"/>
        <v>0</v>
      </c>
      <c r="I2010" s="14">
        <f>IF($F2010="","",MOD(ROW()-2,624)-INDEX(Parallel_Trends!$F$5:$F$14,MATCH($A2010,Parallel_Trends!$A$5:$A$14,0)))</f>
        <v>-193</v>
      </c>
    </row>
    <row r="2011" spans="1:9" x14ac:dyDescent="0.45">
      <c r="A2011" t="s">
        <v>18</v>
      </c>
      <c r="B2011" s="1">
        <f>Raw_Prices!V140</f>
        <v>45128</v>
      </c>
      <c r="C2011" s="12">
        <f>Raw_Prices!Z140</f>
        <v>520.23</v>
      </c>
      <c r="D2011" s="13">
        <f t="shared" si="64"/>
        <v>6.4811948614766912E-3</v>
      </c>
      <c r="E2011" s="14">
        <f>IF(_xlfn.XLOOKUP($A2011,Firm_Info!$A$2:$A$12,Firm_Info!$C$2:$C$12)="Treated",1,IF(_xlfn.XLOOKUP($A2011,Firm_Info!$A$2:$A$12,Firm_Info!$C$2:$C$12)="Control",0,""))</f>
        <v>0</v>
      </c>
      <c r="F2011" s="14">
        <f>IFERROR(_xlfn.XLOOKUP($A2011,Firm_Info!$A$2:$A$11,Firm_Info!$D$2:$D$11),"")</f>
        <v>2</v>
      </c>
      <c r="G2011" s="14">
        <f>IF($F2011="","",IF($B2011&gt;=SUMIFS(Firm_Info!$F$2:$F$11,Firm_Info!$D$2:$D$11,$F2011,Firm_Info!$C$2:$C$11,"Treated"),1,0))</f>
        <v>0</v>
      </c>
      <c r="H2011" s="14">
        <f t="shared" si="65"/>
        <v>0</v>
      </c>
      <c r="I2011" s="14">
        <f>IF($F2011="","",MOD(ROW()-2,624)-INDEX(Parallel_Trends!$F$5:$F$14,MATCH($A2011,Parallel_Trends!$A$5:$A$14,0)))</f>
        <v>-192</v>
      </c>
    </row>
    <row r="2012" spans="1:9" x14ac:dyDescent="0.45">
      <c r="A2012" t="s">
        <v>18</v>
      </c>
      <c r="B2012" s="1">
        <f>Raw_Prices!V141</f>
        <v>45131</v>
      </c>
      <c r="C2012" s="12">
        <f>Raw_Prices!Z141</f>
        <v>523.86</v>
      </c>
      <c r="D2012" s="13">
        <f t="shared" si="64"/>
        <v>6.9776829479268887E-3</v>
      </c>
      <c r="E2012" s="14">
        <f>IF(_xlfn.XLOOKUP($A2012,Firm_Info!$A$2:$A$12,Firm_Info!$C$2:$C$12)="Treated",1,IF(_xlfn.XLOOKUP($A2012,Firm_Info!$A$2:$A$12,Firm_Info!$C$2:$C$12)="Control",0,""))</f>
        <v>0</v>
      </c>
      <c r="F2012" s="14">
        <f>IFERROR(_xlfn.XLOOKUP($A2012,Firm_Info!$A$2:$A$11,Firm_Info!$D$2:$D$11),"")</f>
        <v>2</v>
      </c>
      <c r="G2012" s="14">
        <f>IF($F2012="","",IF($B2012&gt;=SUMIFS(Firm_Info!$F$2:$F$11,Firm_Info!$D$2:$D$11,$F2012,Firm_Info!$C$2:$C$11,"Treated"),1,0))</f>
        <v>0</v>
      </c>
      <c r="H2012" s="14">
        <f t="shared" si="65"/>
        <v>0</v>
      </c>
      <c r="I2012" s="14">
        <f>IF($F2012="","",MOD(ROW()-2,624)-INDEX(Parallel_Trends!$F$5:$F$14,MATCH($A2012,Parallel_Trends!$A$5:$A$14,0)))</f>
        <v>-191</v>
      </c>
    </row>
    <row r="2013" spans="1:9" x14ac:dyDescent="0.45">
      <c r="A2013" t="s">
        <v>18</v>
      </c>
      <c r="B2013" s="1">
        <f>Raw_Prices!V142</f>
        <v>45132</v>
      </c>
      <c r="C2013" s="12">
        <f>Raw_Prices!Z142</f>
        <v>525.34</v>
      </c>
      <c r="D2013" s="13">
        <f t="shared" si="64"/>
        <v>2.8251823006146815E-3</v>
      </c>
      <c r="E2013" s="14">
        <f>IF(_xlfn.XLOOKUP($A2013,Firm_Info!$A$2:$A$12,Firm_Info!$C$2:$C$12)="Treated",1,IF(_xlfn.XLOOKUP($A2013,Firm_Info!$A$2:$A$12,Firm_Info!$C$2:$C$12)="Control",0,""))</f>
        <v>0</v>
      </c>
      <c r="F2013" s="14">
        <f>IFERROR(_xlfn.XLOOKUP($A2013,Firm_Info!$A$2:$A$11,Firm_Info!$D$2:$D$11),"")</f>
        <v>2</v>
      </c>
      <c r="G2013" s="14">
        <f>IF($F2013="","",IF($B2013&gt;=SUMIFS(Firm_Info!$F$2:$F$11,Firm_Info!$D$2:$D$11,$F2013,Firm_Info!$C$2:$C$11,"Treated"),1,0))</f>
        <v>0</v>
      </c>
      <c r="H2013" s="14">
        <f t="shared" si="65"/>
        <v>0</v>
      </c>
      <c r="I2013" s="14">
        <f>IF($F2013="","",MOD(ROW()-2,624)-INDEX(Parallel_Trends!$F$5:$F$14,MATCH($A2013,Parallel_Trends!$A$5:$A$14,0)))</f>
        <v>-190</v>
      </c>
    </row>
    <row r="2014" spans="1:9" x14ac:dyDescent="0.45">
      <c r="A2014" t="s">
        <v>18</v>
      </c>
      <c r="B2014" s="1">
        <f>Raw_Prices!V143</f>
        <v>45133</v>
      </c>
      <c r="C2014" s="12">
        <f>Raw_Prices!Z143</f>
        <v>514.54999999999995</v>
      </c>
      <c r="D2014" s="13">
        <f t="shared" si="64"/>
        <v>-2.0539079453306575E-2</v>
      </c>
      <c r="E2014" s="14">
        <f>IF(_xlfn.XLOOKUP($A2014,Firm_Info!$A$2:$A$12,Firm_Info!$C$2:$C$12)="Treated",1,IF(_xlfn.XLOOKUP($A2014,Firm_Info!$A$2:$A$12,Firm_Info!$C$2:$C$12)="Control",0,""))</f>
        <v>0</v>
      </c>
      <c r="F2014" s="14">
        <f>IFERROR(_xlfn.XLOOKUP($A2014,Firm_Info!$A$2:$A$11,Firm_Info!$D$2:$D$11),"")</f>
        <v>2</v>
      </c>
      <c r="G2014" s="14">
        <f>IF($F2014="","",IF($B2014&gt;=SUMIFS(Firm_Info!$F$2:$F$11,Firm_Info!$D$2:$D$11,$F2014,Firm_Info!$C$2:$C$11,"Treated"),1,0))</f>
        <v>0</v>
      </c>
      <c r="H2014" s="14">
        <f t="shared" si="65"/>
        <v>0</v>
      </c>
      <c r="I2014" s="14">
        <f>IF($F2014="","",MOD(ROW()-2,624)-INDEX(Parallel_Trends!$F$5:$F$14,MATCH($A2014,Parallel_Trends!$A$5:$A$14,0)))</f>
        <v>-189</v>
      </c>
    </row>
    <row r="2015" spans="1:9" x14ac:dyDescent="0.45">
      <c r="A2015" t="s">
        <v>18</v>
      </c>
      <c r="B2015" s="1">
        <f>Raw_Prices!V144</f>
        <v>45134</v>
      </c>
      <c r="C2015" s="12">
        <f>Raw_Prices!Z144</f>
        <v>513.97</v>
      </c>
      <c r="D2015" s="13">
        <f t="shared" si="64"/>
        <v>-1.1271985229811543E-3</v>
      </c>
      <c r="E2015" s="14">
        <f>IF(_xlfn.XLOOKUP($A2015,Firm_Info!$A$2:$A$12,Firm_Info!$C$2:$C$12)="Treated",1,IF(_xlfn.XLOOKUP($A2015,Firm_Info!$A$2:$A$12,Firm_Info!$C$2:$C$12)="Control",0,""))</f>
        <v>0</v>
      </c>
      <c r="F2015" s="14">
        <f>IFERROR(_xlfn.XLOOKUP($A2015,Firm_Info!$A$2:$A$11,Firm_Info!$D$2:$D$11),"")</f>
        <v>2</v>
      </c>
      <c r="G2015" s="14">
        <f>IF($F2015="","",IF($B2015&gt;=SUMIFS(Firm_Info!$F$2:$F$11,Firm_Info!$D$2:$D$11,$F2015,Firm_Info!$C$2:$C$11,"Treated"),1,0))</f>
        <v>0</v>
      </c>
      <c r="H2015" s="14">
        <f t="shared" si="65"/>
        <v>0</v>
      </c>
      <c r="I2015" s="14">
        <f>IF($F2015="","",MOD(ROW()-2,624)-INDEX(Parallel_Trends!$F$5:$F$14,MATCH($A2015,Parallel_Trends!$A$5:$A$14,0)))</f>
        <v>-188</v>
      </c>
    </row>
    <row r="2016" spans="1:9" x14ac:dyDescent="0.45">
      <c r="A2016" t="s">
        <v>18</v>
      </c>
      <c r="B2016" s="1">
        <f>Raw_Prices!V145</f>
        <v>45135</v>
      </c>
      <c r="C2016" s="12">
        <f>Raw_Prices!Z145</f>
        <v>528.87</v>
      </c>
      <c r="D2016" s="13">
        <f t="shared" si="64"/>
        <v>2.899001887269681E-2</v>
      </c>
      <c r="E2016" s="14">
        <f>IF(_xlfn.XLOOKUP($A2016,Firm_Info!$A$2:$A$12,Firm_Info!$C$2:$C$12)="Treated",1,IF(_xlfn.XLOOKUP($A2016,Firm_Info!$A$2:$A$12,Firm_Info!$C$2:$C$12)="Control",0,""))</f>
        <v>0</v>
      </c>
      <c r="F2016" s="14">
        <f>IFERROR(_xlfn.XLOOKUP($A2016,Firm_Info!$A$2:$A$11,Firm_Info!$D$2:$D$11),"")</f>
        <v>2</v>
      </c>
      <c r="G2016" s="14">
        <f>IF($F2016="","",IF($B2016&gt;=SUMIFS(Firm_Info!$F$2:$F$11,Firm_Info!$D$2:$D$11,$F2016,Firm_Info!$C$2:$C$11,"Treated"),1,0))</f>
        <v>0</v>
      </c>
      <c r="H2016" s="14">
        <f t="shared" si="65"/>
        <v>0</v>
      </c>
      <c r="I2016" s="14">
        <f>IF($F2016="","",MOD(ROW()-2,624)-INDEX(Parallel_Trends!$F$5:$F$14,MATCH($A2016,Parallel_Trends!$A$5:$A$14,0)))</f>
        <v>-187</v>
      </c>
    </row>
    <row r="2017" spans="1:9" x14ac:dyDescent="0.45">
      <c r="A2017" t="s">
        <v>18</v>
      </c>
      <c r="B2017" s="1">
        <f>Raw_Prices!V146</f>
        <v>45138</v>
      </c>
      <c r="C2017" s="12">
        <f>Raw_Prices!Z146</f>
        <v>546.16999999999996</v>
      </c>
      <c r="D2017" s="13">
        <f t="shared" si="64"/>
        <v>3.2711252292623838E-2</v>
      </c>
      <c r="E2017" s="14">
        <f>IF(_xlfn.XLOOKUP($A2017,Firm_Info!$A$2:$A$12,Firm_Info!$C$2:$C$12)="Treated",1,IF(_xlfn.XLOOKUP($A2017,Firm_Info!$A$2:$A$12,Firm_Info!$C$2:$C$12)="Control",0,""))</f>
        <v>0</v>
      </c>
      <c r="F2017" s="14">
        <f>IFERROR(_xlfn.XLOOKUP($A2017,Firm_Info!$A$2:$A$11,Firm_Info!$D$2:$D$11),"")</f>
        <v>2</v>
      </c>
      <c r="G2017" s="14">
        <f>IF($F2017="","",IF($B2017&gt;=SUMIFS(Firm_Info!$F$2:$F$11,Firm_Info!$D$2:$D$11,$F2017,Firm_Info!$C$2:$C$11,"Treated"),1,0))</f>
        <v>0</v>
      </c>
      <c r="H2017" s="14">
        <f t="shared" si="65"/>
        <v>0</v>
      </c>
      <c r="I2017" s="14">
        <f>IF($F2017="","",MOD(ROW()-2,624)-INDEX(Parallel_Trends!$F$5:$F$14,MATCH($A2017,Parallel_Trends!$A$5:$A$14,0)))</f>
        <v>-186</v>
      </c>
    </row>
    <row r="2018" spans="1:9" x14ac:dyDescent="0.45">
      <c r="A2018" t="s">
        <v>18</v>
      </c>
      <c r="B2018" s="1">
        <f>Raw_Prices!V147</f>
        <v>45139</v>
      </c>
      <c r="C2018" s="12">
        <f>Raw_Prices!Z147</f>
        <v>549.1</v>
      </c>
      <c r="D2018" s="13">
        <f t="shared" si="64"/>
        <v>5.3646300602376851E-3</v>
      </c>
      <c r="E2018" s="14">
        <f>IF(_xlfn.XLOOKUP($A2018,Firm_Info!$A$2:$A$12,Firm_Info!$C$2:$C$12)="Treated",1,IF(_xlfn.XLOOKUP($A2018,Firm_Info!$A$2:$A$12,Firm_Info!$C$2:$C$12)="Control",0,""))</f>
        <v>0</v>
      </c>
      <c r="F2018" s="14">
        <f>IFERROR(_xlfn.XLOOKUP($A2018,Firm_Info!$A$2:$A$11,Firm_Info!$D$2:$D$11),"")</f>
        <v>2</v>
      </c>
      <c r="G2018" s="14">
        <f>IF($F2018="","",IF($B2018&gt;=SUMIFS(Firm_Info!$F$2:$F$11,Firm_Info!$D$2:$D$11,$F2018,Firm_Info!$C$2:$C$11,"Treated"),1,0))</f>
        <v>0</v>
      </c>
      <c r="H2018" s="14">
        <f t="shared" si="65"/>
        <v>0</v>
      </c>
      <c r="I2018" s="14">
        <f>IF($F2018="","",MOD(ROW()-2,624)-INDEX(Parallel_Trends!$F$5:$F$14,MATCH($A2018,Parallel_Trends!$A$5:$A$14,0)))</f>
        <v>-185</v>
      </c>
    </row>
    <row r="2019" spans="1:9" x14ac:dyDescent="0.45">
      <c r="A2019" t="s">
        <v>18</v>
      </c>
      <c r="B2019" s="1">
        <f>Raw_Prices!V148</f>
        <v>45140</v>
      </c>
      <c r="C2019" s="12">
        <f>Raw_Prices!Z148</f>
        <v>530.29999999999995</v>
      </c>
      <c r="D2019" s="13">
        <f t="shared" si="64"/>
        <v>-3.4237843744308938E-2</v>
      </c>
      <c r="E2019" s="14">
        <f>IF(_xlfn.XLOOKUP($A2019,Firm_Info!$A$2:$A$12,Firm_Info!$C$2:$C$12)="Treated",1,IF(_xlfn.XLOOKUP($A2019,Firm_Info!$A$2:$A$12,Firm_Info!$C$2:$C$12)="Control",0,""))</f>
        <v>0</v>
      </c>
      <c r="F2019" s="14">
        <f>IFERROR(_xlfn.XLOOKUP($A2019,Firm_Info!$A$2:$A$11,Firm_Info!$D$2:$D$11),"")</f>
        <v>2</v>
      </c>
      <c r="G2019" s="14">
        <f>IF($F2019="","",IF($B2019&gt;=SUMIFS(Firm_Info!$F$2:$F$11,Firm_Info!$D$2:$D$11,$F2019,Firm_Info!$C$2:$C$11,"Treated"),1,0))</f>
        <v>0</v>
      </c>
      <c r="H2019" s="14">
        <f t="shared" si="65"/>
        <v>0</v>
      </c>
      <c r="I2019" s="14">
        <f>IF($F2019="","",MOD(ROW()-2,624)-INDEX(Parallel_Trends!$F$5:$F$14,MATCH($A2019,Parallel_Trends!$A$5:$A$14,0)))</f>
        <v>-184</v>
      </c>
    </row>
    <row r="2020" spans="1:9" x14ac:dyDescent="0.45">
      <c r="A2020" t="s">
        <v>18</v>
      </c>
      <c r="B2020" s="1">
        <f>Raw_Prices!V149</f>
        <v>45141</v>
      </c>
      <c r="C2020" s="12">
        <f>Raw_Prices!Z149</f>
        <v>523.76</v>
      </c>
      <c r="D2020" s="13">
        <f t="shared" si="64"/>
        <v>-1.2332641900810848E-2</v>
      </c>
      <c r="E2020" s="14">
        <f>IF(_xlfn.XLOOKUP($A2020,Firm_Info!$A$2:$A$12,Firm_Info!$C$2:$C$12)="Treated",1,IF(_xlfn.XLOOKUP($A2020,Firm_Info!$A$2:$A$12,Firm_Info!$C$2:$C$12)="Control",0,""))</f>
        <v>0</v>
      </c>
      <c r="F2020" s="14">
        <f>IFERROR(_xlfn.XLOOKUP($A2020,Firm_Info!$A$2:$A$11,Firm_Info!$D$2:$D$11),"")</f>
        <v>2</v>
      </c>
      <c r="G2020" s="14">
        <f>IF($F2020="","",IF($B2020&gt;=SUMIFS(Firm_Info!$F$2:$F$11,Firm_Info!$D$2:$D$11,$F2020,Firm_Info!$C$2:$C$11,"Treated"),1,0))</f>
        <v>0</v>
      </c>
      <c r="H2020" s="14">
        <f t="shared" si="65"/>
        <v>0</v>
      </c>
      <c r="I2020" s="14">
        <f>IF($F2020="","",MOD(ROW()-2,624)-INDEX(Parallel_Trends!$F$5:$F$14,MATCH($A2020,Parallel_Trends!$A$5:$A$14,0)))</f>
        <v>-183</v>
      </c>
    </row>
    <row r="2021" spans="1:9" x14ac:dyDescent="0.45">
      <c r="A2021" t="s">
        <v>18</v>
      </c>
      <c r="B2021" s="1">
        <f>Raw_Prices!V150</f>
        <v>45142</v>
      </c>
      <c r="C2021" s="12">
        <f>Raw_Prices!Z150</f>
        <v>526.88</v>
      </c>
      <c r="D2021" s="13">
        <f t="shared" si="64"/>
        <v>5.956926836719223E-3</v>
      </c>
      <c r="E2021" s="14">
        <f>IF(_xlfn.XLOOKUP($A2021,Firm_Info!$A$2:$A$12,Firm_Info!$C$2:$C$12)="Treated",1,IF(_xlfn.XLOOKUP($A2021,Firm_Info!$A$2:$A$12,Firm_Info!$C$2:$C$12)="Control",0,""))</f>
        <v>0</v>
      </c>
      <c r="F2021" s="14">
        <f>IFERROR(_xlfn.XLOOKUP($A2021,Firm_Info!$A$2:$A$11,Firm_Info!$D$2:$D$11),"")</f>
        <v>2</v>
      </c>
      <c r="G2021" s="14">
        <f>IF($F2021="","",IF($B2021&gt;=SUMIFS(Firm_Info!$F$2:$F$11,Firm_Info!$D$2:$D$11,$F2021,Firm_Info!$C$2:$C$11,"Treated"),1,0))</f>
        <v>0</v>
      </c>
      <c r="H2021" s="14">
        <f t="shared" si="65"/>
        <v>0</v>
      </c>
      <c r="I2021" s="14">
        <f>IF($F2021="","",MOD(ROW()-2,624)-INDEX(Parallel_Trends!$F$5:$F$14,MATCH($A2021,Parallel_Trends!$A$5:$A$14,0)))</f>
        <v>-182</v>
      </c>
    </row>
    <row r="2022" spans="1:9" x14ac:dyDescent="0.45">
      <c r="A2022" t="s">
        <v>18</v>
      </c>
      <c r="B2022" s="1">
        <f>Raw_Prices!V151</f>
        <v>45145</v>
      </c>
      <c r="C2022" s="12">
        <f>Raw_Prices!Z151</f>
        <v>529.73</v>
      </c>
      <c r="D2022" s="13">
        <f t="shared" si="64"/>
        <v>5.4092013361677349E-3</v>
      </c>
      <c r="E2022" s="14">
        <f>IF(_xlfn.XLOOKUP($A2022,Firm_Info!$A$2:$A$12,Firm_Info!$C$2:$C$12)="Treated",1,IF(_xlfn.XLOOKUP($A2022,Firm_Info!$A$2:$A$12,Firm_Info!$C$2:$C$12)="Control",0,""))</f>
        <v>0</v>
      </c>
      <c r="F2022" s="14">
        <f>IFERROR(_xlfn.XLOOKUP($A2022,Firm_Info!$A$2:$A$11,Firm_Info!$D$2:$D$11),"")</f>
        <v>2</v>
      </c>
      <c r="G2022" s="14">
        <f>IF($F2022="","",IF($B2022&gt;=SUMIFS(Firm_Info!$F$2:$F$11,Firm_Info!$D$2:$D$11,$F2022,Firm_Info!$C$2:$C$11,"Treated"),1,0))</f>
        <v>0</v>
      </c>
      <c r="H2022" s="14">
        <f t="shared" si="65"/>
        <v>0</v>
      </c>
      <c r="I2022" s="14">
        <f>IF($F2022="","",MOD(ROW()-2,624)-INDEX(Parallel_Trends!$F$5:$F$14,MATCH($A2022,Parallel_Trends!$A$5:$A$14,0)))</f>
        <v>-181</v>
      </c>
    </row>
    <row r="2023" spans="1:9" x14ac:dyDescent="0.45">
      <c r="A2023" t="s">
        <v>18</v>
      </c>
      <c r="B2023" s="1">
        <f>Raw_Prices!V152</f>
        <v>45146</v>
      </c>
      <c r="C2023" s="12">
        <f>Raw_Prices!Z152</f>
        <v>520.6</v>
      </c>
      <c r="D2023" s="13">
        <f t="shared" si="64"/>
        <v>-1.7235195288165639E-2</v>
      </c>
      <c r="E2023" s="14">
        <f>IF(_xlfn.XLOOKUP($A2023,Firm_Info!$A$2:$A$12,Firm_Info!$C$2:$C$12)="Treated",1,IF(_xlfn.XLOOKUP($A2023,Firm_Info!$A$2:$A$12,Firm_Info!$C$2:$C$12)="Control",0,""))</f>
        <v>0</v>
      </c>
      <c r="F2023" s="14">
        <f>IFERROR(_xlfn.XLOOKUP($A2023,Firm_Info!$A$2:$A$11,Firm_Info!$D$2:$D$11),"")</f>
        <v>2</v>
      </c>
      <c r="G2023" s="14">
        <f>IF($F2023="","",IF($B2023&gt;=SUMIFS(Firm_Info!$F$2:$F$11,Firm_Info!$D$2:$D$11,$F2023,Firm_Info!$C$2:$C$11,"Treated"),1,0))</f>
        <v>0</v>
      </c>
      <c r="H2023" s="14">
        <f t="shared" si="65"/>
        <v>0</v>
      </c>
      <c r="I2023" s="14">
        <f>IF($F2023="","",MOD(ROW()-2,624)-INDEX(Parallel_Trends!$F$5:$F$14,MATCH($A2023,Parallel_Trends!$A$5:$A$14,0)))</f>
        <v>-180</v>
      </c>
    </row>
    <row r="2024" spans="1:9" x14ac:dyDescent="0.45">
      <c r="A2024" t="s">
        <v>18</v>
      </c>
      <c r="B2024" s="1">
        <f>Raw_Prices!V153</f>
        <v>45147</v>
      </c>
      <c r="C2024" s="12">
        <f>Raw_Prices!Z153</f>
        <v>513.78</v>
      </c>
      <c r="D2024" s="13">
        <f t="shared" si="64"/>
        <v>-1.3100268920476443E-2</v>
      </c>
      <c r="E2024" s="14">
        <f>IF(_xlfn.XLOOKUP($A2024,Firm_Info!$A$2:$A$12,Firm_Info!$C$2:$C$12)="Treated",1,IF(_xlfn.XLOOKUP($A2024,Firm_Info!$A$2:$A$12,Firm_Info!$C$2:$C$12)="Control",0,""))</f>
        <v>0</v>
      </c>
      <c r="F2024" s="14">
        <f>IFERROR(_xlfn.XLOOKUP($A2024,Firm_Info!$A$2:$A$11,Firm_Info!$D$2:$D$11),"")</f>
        <v>2</v>
      </c>
      <c r="G2024" s="14">
        <f>IF($F2024="","",IF($B2024&gt;=SUMIFS(Firm_Info!$F$2:$F$11,Firm_Info!$D$2:$D$11,$F2024,Firm_Info!$C$2:$C$11,"Treated"),1,0))</f>
        <v>0</v>
      </c>
      <c r="H2024" s="14">
        <f t="shared" si="65"/>
        <v>0</v>
      </c>
      <c r="I2024" s="14">
        <f>IF($F2024="","",MOD(ROW()-2,624)-INDEX(Parallel_Trends!$F$5:$F$14,MATCH($A2024,Parallel_Trends!$A$5:$A$14,0)))</f>
        <v>-179</v>
      </c>
    </row>
    <row r="2025" spans="1:9" x14ac:dyDescent="0.45">
      <c r="A2025" t="s">
        <v>18</v>
      </c>
      <c r="B2025" s="1">
        <f>Raw_Prices!V154</f>
        <v>45148</v>
      </c>
      <c r="C2025" s="12">
        <f>Raw_Prices!Z154</f>
        <v>515.83000000000004</v>
      </c>
      <c r="D2025" s="13">
        <f t="shared" si="64"/>
        <v>3.990034645179108E-3</v>
      </c>
      <c r="E2025" s="14">
        <f>IF(_xlfn.XLOOKUP($A2025,Firm_Info!$A$2:$A$12,Firm_Info!$C$2:$C$12)="Treated",1,IF(_xlfn.XLOOKUP($A2025,Firm_Info!$A$2:$A$12,Firm_Info!$C$2:$C$12)="Control",0,""))</f>
        <v>0</v>
      </c>
      <c r="F2025" s="14">
        <f>IFERROR(_xlfn.XLOOKUP($A2025,Firm_Info!$A$2:$A$11,Firm_Info!$D$2:$D$11),"")</f>
        <v>2</v>
      </c>
      <c r="G2025" s="14">
        <f>IF($F2025="","",IF($B2025&gt;=SUMIFS(Firm_Info!$F$2:$F$11,Firm_Info!$D$2:$D$11,$F2025,Firm_Info!$C$2:$C$11,"Treated"),1,0))</f>
        <v>0</v>
      </c>
      <c r="H2025" s="14">
        <f t="shared" si="65"/>
        <v>0</v>
      </c>
      <c r="I2025" s="14">
        <f>IF($F2025="","",MOD(ROW()-2,624)-INDEX(Parallel_Trends!$F$5:$F$14,MATCH($A2025,Parallel_Trends!$A$5:$A$14,0)))</f>
        <v>-178</v>
      </c>
    </row>
    <row r="2026" spans="1:9" x14ac:dyDescent="0.45">
      <c r="A2026" t="s">
        <v>18</v>
      </c>
      <c r="B2026" s="1">
        <f>Raw_Prices!V155</f>
        <v>45149</v>
      </c>
      <c r="C2026" s="12">
        <f>Raw_Prices!Z155</f>
        <v>508.45</v>
      </c>
      <c r="D2026" s="13">
        <f t="shared" si="64"/>
        <v>-1.4307039140802336E-2</v>
      </c>
      <c r="E2026" s="14">
        <f>IF(_xlfn.XLOOKUP($A2026,Firm_Info!$A$2:$A$12,Firm_Info!$C$2:$C$12)="Treated",1,IF(_xlfn.XLOOKUP($A2026,Firm_Info!$A$2:$A$12,Firm_Info!$C$2:$C$12)="Control",0,""))</f>
        <v>0</v>
      </c>
      <c r="F2026" s="14">
        <f>IFERROR(_xlfn.XLOOKUP($A2026,Firm_Info!$A$2:$A$11,Firm_Info!$D$2:$D$11),"")</f>
        <v>2</v>
      </c>
      <c r="G2026" s="14">
        <f>IF($F2026="","",IF($B2026&gt;=SUMIFS(Firm_Info!$F$2:$F$11,Firm_Info!$D$2:$D$11,$F2026,Firm_Info!$C$2:$C$11,"Treated"),1,0))</f>
        <v>0</v>
      </c>
      <c r="H2026" s="14">
        <f t="shared" si="65"/>
        <v>0</v>
      </c>
      <c r="I2026" s="14">
        <f>IF($F2026="","",MOD(ROW()-2,624)-INDEX(Parallel_Trends!$F$5:$F$14,MATCH($A2026,Parallel_Trends!$A$5:$A$14,0)))</f>
        <v>-177</v>
      </c>
    </row>
    <row r="2027" spans="1:9" x14ac:dyDescent="0.45">
      <c r="A2027" t="s">
        <v>18</v>
      </c>
      <c r="B2027" s="1">
        <f>Raw_Prices!V156</f>
        <v>45152</v>
      </c>
      <c r="C2027" s="12">
        <f>Raw_Prices!Z156</f>
        <v>522.25</v>
      </c>
      <c r="D2027" s="13">
        <f t="shared" si="64"/>
        <v>2.7141311830071846E-2</v>
      </c>
      <c r="E2027" s="14">
        <f>IF(_xlfn.XLOOKUP($A2027,Firm_Info!$A$2:$A$12,Firm_Info!$C$2:$C$12)="Treated",1,IF(_xlfn.XLOOKUP($A2027,Firm_Info!$A$2:$A$12,Firm_Info!$C$2:$C$12)="Control",0,""))</f>
        <v>0</v>
      </c>
      <c r="F2027" s="14">
        <f>IFERROR(_xlfn.XLOOKUP($A2027,Firm_Info!$A$2:$A$11,Firm_Info!$D$2:$D$11),"")</f>
        <v>2</v>
      </c>
      <c r="G2027" s="14">
        <f>IF($F2027="","",IF($B2027&gt;=SUMIFS(Firm_Info!$F$2:$F$11,Firm_Info!$D$2:$D$11,$F2027,Firm_Info!$C$2:$C$11,"Treated"),1,0))</f>
        <v>0</v>
      </c>
      <c r="H2027" s="14">
        <f t="shared" si="65"/>
        <v>0</v>
      </c>
      <c r="I2027" s="14">
        <f>IF($F2027="","",MOD(ROW()-2,624)-INDEX(Parallel_Trends!$F$5:$F$14,MATCH($A2027,Parallel_Trends!$A$5:$A$14,0)))</f>
        <v>-176</v>
      </c>
    </row>
    <row r="2028" spans="1:9" x14ac:dyDescent="0.45">
      <c r="A2028" t="s">
        <v>18</v>
      </c>
      <c r="B2028" s="1">
        <f>Raw_Prices!V157</f>
        <v>45153</v>
      </c>
      <c r="C2028" s="12">
        <f>Raw_Prices!Z157</f>
        <v>518.70000000000005</v>
      </c>
      <c r="D2028" s="13">
        <f t="shared" si="64"/>
        <v>-6.7975107707035631E-3</v>
      </c>
      <c r="E2028" s="14">
        <f>IF(_xlfn.XLOOKUP($A2028,Firm_Info!$A$2:$A$12,Firm_Info!$C$2:$C$12)="Treated",1,IF(_xlfn.XLOOKUP($A2028,Firm_Info!$A$2:$A$12,Firm_Info!$C$2:$C$12)="Control",0,""))</f>
        <v>0</v>
      </c>
      <c r="F2028" s="14">
        <f>IFERROR(_xlfn.XLOOKUP($A2028,Firm_Info!$A$2:$A$11,Firm_Info!$D$2:$D$11),"")</f>
        <v>2</v>
      </c>
      <c r="G2028" s="14">
        <f>IF($F2028="","",IF($B2028&gt;=SUMIFS(Firm_Info!$F$2:$F$11,Firm_Info!$D$2:$D$11,$F2028,Firm_Info!$C$2:$C$11,"Treated"),1,0))</f>
        <v>0</v>
      </c>
      <c r="H2028" s="14">
        <f t="shared" si="65"/>
        <v>0</v>
      </c>
      <c r="I2028" s="14">
        <f>IF($F2028="","",MOD(ROW()-2,624)-INDEX(Parallel_Trends!$F$5:$F$14,MATCH($A2028,Parallel_Trends!$A$5:$A$14,0)))</f>
        <v>-175</v>
      </c>
    </row>
    <row r="2029" spans="1:9" x14ac:dyDescent="0.45">
      <c r="A2029" t="s">
        <v>18</v>
      </c>
      <c r="B2029" s="1">
        <f>Raw_Prices!V158</f>
        <v>45154</v>
      </c>
      <c r="C2029" s="12">
        <f>Raw_Prices!Z158</f>
        <v>514.49</v>
      </c>
      <c r="D2029" s="13">
        <f t="shared" si="64"/>
        <v>-8.1164449585502396E-3</v>
      </c>
      <c r="E2029" s="14">
        <f>IF(_xlfn.XLOOKUP($A2029,Firm_Info!$A$2:$A$12,Firm_Info!$C$2:$C$12)="Treated",1,IF(_xlfn.XLOOKUP($A2029,Firm_Info!$A$2:$A$12,Firm_Info!$C$2:$C$12)="Control",0,""))</f>
        <v>0</v>
      </c>
      <c r="F2029" s="14">
        <f>IFERROR(_xlfn.XLOOKUP($A2029,Firm_Info!$A$2:$A$11,Firm_Info!$D$2:$D$11),"")</f>
        <v>2</v>
      </c>
      <c r="G2029" s="14">
        <f>IF($F2029="","",IF($B2029&gt;=SUMIFS(Firm_Info!$F$2:$F$11,Firm_Info!$D$2:$D$11,$F2029,Firm_Info!$C$2:$C$11,"Treated"),1,0))</f>
        <v>0</v>
      </c>
      <c r="H2029" s="14">
        <f t="shared" si="65"/>
        <v>0</v>
      </c>
      <c r="I2029" s="14">
        <f>IF($F2029="","",MOD(ROW()-2,624)-INDEX(Parallel_Trends!$F$5:$F$14,MATCH($A2029,Parallel_Trends!$A$5:$A$14,0)))</f>
        <v>-174</v>
      </c>
    </row>
    <row r="2030" spans="1:9" x14ac:dyDescent="0.45">
      <c r="A2030" t="s">
        <v>18</v>
      </c>
      <c r="B2030" s="1">
        <f>Raw_Prices!V159</f>
        <v>45155</v>
      </c>
      <c r="C2030" s="12">
        <f>Raw_Prices!Z159</f>
        <v>511.67</v>
      </c>
      <c r="D2030" s="13">
        <f t="shared" si="64"/>
        <v>-5.4811560963283767E-3</v>
      </c>
      <c r="E2030" s="14">
        <f>IF(_xlfn.XLOOKUP($A2030,Firm_Info!$A$2:$A$12,Firm_Info!$C$2:$C$12)="Treated",1,IF(_xlfn.XLOOKUP($A2030,Firm_Info!$A$2:$A$12,Firm_Info!$C$2:$C$12)="Control",0,""))</f>
        <v>0</v>
      </c>
      <c r="F2030" s="14">
        <f>IFERROR(_xlfn.XLOOKUP($A2030,Firm_Info!$A$2:$A$11,Firm_Info!$D$2:$D$11),"")</f>
        <v>2</v>
      </c>
      <c r="G2030" s="14">
        <f>IF($F2030="","",IF($B2030&gt;=SUMIFS(Firm_Info!$F$2:$F$11,Firm_Info!$D$2:$D$11,$F2030,Firm_Info!$C$2:$C$11,"Treated"),1,0))</f>
        <v>0</v>
      </c>
      <c r="H2030" s="14">
        <f t="shared" si="65"/>
        <v>0</v>
      </c>
      <c r="I2030" s="14">
        <f>IF($F2030="","",MOD(ROW()-2,624)-INDEX(Parallel_Trends!$F$5:$F$14,MATCH($A2030,Parallel_Trends!$A$5:$A$14,0)))</f>
        <v>-173</v>
      </c>
    </row>
    <row r="2031" spans="1:9" x14ac:dyDescent="0.45">
      <c r="A2031" t="s">
        <v>18</v>
      </c>
      <c r="B2031" s="1">
        <f>Raw_Prices!V160</f>
        <v>45156</v>
      </c>
      <c r="C2031" s="12">
        <f>Raw_Prices!Z160</f>
        <v>508.13</v>
      </c>
      <c r="D2031" s="13">
        <f t="shared" si="64"/>
        <v>-6.9185217034417601E-3</v>
      </c>
      <c r="E2031" s="14">
        <f>IF(_xlfn.XLOOKUP($A2031,Firm_Info!$A$2:$A$12,Firm_Info!$C$2:$C$12)="Treated",1,IF(_xlfn.XLOOKUP($A2031,Firm_Info!$A$2:$A$12,Firm_Info!$C$2:$C$12)="Control",0,""))</f>
        <v>0</v>
      </c>
      <c r="F2031" s="14">
        <f>IFERROR(_xlfn.XLOOKUP($A2031,Firm_Info!$A$2:$A$11,Firm_Info!$D$2:$D$11),"")</f>
        <v>2</v>
      </c>
      <c r="G2031" s="14">
        <f>IF($F2031="","",IF($B2031&gt;=SUMIFS(Firm_Info!$F$2:$F$11,Firm_Info!$D$2:$D$11,$F2031,Firm_Info!$C$2:$C$11,"Treated"),1,0))</f>
        <v>0</v>
      </c>
      <c r="H2031" s="14">
        <f t="shared" si="65"/>
        <v>0</v>
      </c>
      <c r="I2031" s="14">
        <f>IF($F2031="","",MOD(ROW()-2,624)-INDEX(Parallel_Trends!$F$5:$F$14,MATCH($A2031,Parallel_Trends!$A$5:$A$14,0)))</f>
        <v>-172</v>
      </c>
    </row>
    <row r="2032" spans="1:9" x14ac:dyDescent="0.45">
      <c r="A2032" t="s">
        <v>18</v>
      </c>
      <c r="B2032" s="1">
        <f>Raw_Prices!V161</f>
        <v>45159</v>
      </c>
      <c r="C2032" s="12">
        <f>Raw_Prices!Z161</f>
        <v>520.47</v>
      </c>
      <c r="D2032" s="13">
        <f t="shared" si="64"/>
        <v>2.4285123885619875E-2</v>
      </c>
      <c r="E2032" s="14">
        <f>IF(_xlfn.XLOOKUP($A2032,Firm_Info!$A$2:$A$12,Firm_Info!$C$2:$C$12)="Treated",1,IF(_xlfn.XLOOKUP($A2032,Firm_Info!$A$2:$A$12,Firm_Info!$C$2:$C$12)="Control",0,""))</f>
        <v>0</v>
      </c>
      <c r="F2032" s="14">
        <f>IFERROR(_xlfn.XLOOKUP($A2032,Firm_Info!$A$2:$A$11,Firm_Info!$D$2:$D$11),"")</f>
        <v>2</v>
      </c>
      <c r="G2032" s="14">
        <f>IF($F2032="","",IF($B2032&gt;=SUMIFS(Firm_Info!$F$2:$F$11,Firm_Info!$D$2:$D$11,$F2032,Firm_Info!$C$2:$C$11,"Treated"),1,0))</f>
        <v>0</v>
      </c>
      <c r="H2032" s="14">
        <f t="shared" si="65"/>
        <v>0</v>
      </c>
      <c r="I2032" s="14">
        <f>IF($F2032="","",MOD(ROW()-2,624)-INDEX(Parallel_Trends!$F$5:$F$14,MATCH($A2032,Parallel_Trends!$A$5:$A$14,0)))</f>
        <v>-171</v>
      </c>
    </row>
    <row r="2033" spans="1:9" x14ac:dyDescent="0.45">
      <c r="A2033" t="s">
        <v>18</v>
      </c>
      <c r="B2033" s="1">
        <f>Raw_Prices!V162</f>
        <v>45160</v>
      </c>
      <c r="C2033" s="12">
        <f>Raw_Prices!Z162</f>
        <v>519.48</v>
      </c>
      <c r="D2033" s="13">
        <f t="shared" si="64"/>
        <v>-1.9021269237420313E-3</v>
      </c>
      <c r="E2033" s="14">
        <f>IF(_xlfn.XLOOKUP($A2033,Firm_Info!$A$2:$A$12,Firm_Info!$C$2:$C$12)="Treated",1,IF(_xlfn.XLOOKUP($A2033,Firm_Info!$A$2:$A$12,Firm_Info!$C$2:$C$12)="Control",0,""))</f>
        <v>0</v>
      </c>
      <c r="F2033" s="14">
        <f>IFERROR(_xlfn.XLOOKUP($A2033,Firm_Info!$A$2:$A$11,Firm_Info!$D$2:$D$11),"")</f>
        <v>2</v>
      </c>
      <c r="G2033" s="14">
        <f>IF($F2033="","",IF($B2033&gt;=SUMIFS(Firm_Info!$F$2:$F$11,Firm_Info!$D$2:$D$11,$F2033,Firm_Info!$C$2:$C$11,"Treated"),1,0))</f>
        <v>0</v>
      </c>
      <c r="H2033" s="14">
        <f t="shared" si="65"/>
        <v>0</v>
      </c>
      <c r="I2033" s="14">
        <f>IF($F2033="","",MOD(ROW()-2,624)-INDEX(Parallel_Trends!$F$5:$F$14,MATCH($A2033,Parallel_Trends!$A$5:$A$14,0)))</f>
        <v>-170</v>
      </c>
    </row>
    <row r="2034" spans="1:9" x14ac:dyDescent="0.45">
      <c r="A2034" t="s">
        <v>18</v>
      </c>
      <c r="B2034" s="1">
        <f>Raw_Prices!V163</f>
        <v>45161</v>
      </c>
      <c r="C2034" s="12">
        <f>Raw_Prices!Z163</f>
        <v>530.71</v>
      </c>
      <c r="D2034" s="13">
        <f t="shared" si="64"/>
        <v>2.1617771617771675E-2</v>
      </c>
      <c r="E2034" s="14">
        <f>IF(_xlfn.XLOOKUP($A2034,Firm_Info!$A$2:$A$12,Firm_Info!$C$2:$C$12)="Treated",1,IF(_xlfn.XLOOKUP($A2034,Firm_Info!$A$2:$A$12,Firm_Info!$C$2:$C$12)="Control",0,""))</f>
        <v>0</v>
      </c>
      <c r="F2034" s="14">
        <f>IFERROR(_xlfn.XLOOKUP($A2034,Firm_Info!$A$2:$A$11,Firm_Info!$D$2:$D$11),"")</f>
        <v>2</v>
      </c>
      <c r="G2034" s="14">
        <f>IF($F2034="","",IF($B2034&gt;=SUMIFS(Firm_Info!$F$2:$F$11,Firm_Info!$D$2:$D$11,$F2034,Firm_Info!$C$2:$C$11,"Treated"),1,0))</f>
        <v>0</v>
      </c>
      <c r="H2034" s="14">
        <f t="shared" si="65"/>
        <v>0</v>
      </c>
      <c r="I2034" s="14">
        <f>IF($F2034="","",MOD(ROW()-2,624)-INDEX(Parallel_Trends!$F$5:$F$14,MATCH($A2034,Parallel_Trends!$A$5:$A$14,0)))</f>
        <v>-169</v>
      </c>
    </row>
    <row r="2035" spans="1:9" x14ac:dyDescent="0.45">
      <c r="A2035" t="s">
        <v>18</v>
      </c>
      <c r="B2035" s="1">
        <f>Raw_Prices!V164</f>
        <v>45162</v>
      </c>
      <c r="C2035" s="12">
        <f>Raw_Prices!Z164</f>
        <v>512.42999999999995</v>
      </c>
      <c r="D2035" s="13">
        <f t="shared" si="64"/>
        <v>-3.4444423508130817E-2</v>
      </c>
      <c r="E2035" s="14">
        <f>IF(_xlfn.XLOOKUP($A2035,Firm_Info!$A$2:$A$12,Firm_Info!$C$2:$C$12)="Treated",1,IF(_xlfn.XLOOKUP($A2035,Firm_Info!$A$2:$A$12,Firm_Info!$C$2:$C$12)="Control",0,""))</f>
        <v>0</v>
      </c>
      <c r="F2035" s="14">
        <f>IFERROR(_xlfn.XLOOKUP($A2035,Firm_Info!$A$2:$A$11,Firm_Info!$D$2:$D$11),"")</f>
        <v>2</v>
      </c>
      <c r="G2035" s="14">
        <f>IF($F2035="","",IF($B2035&gt;=SUMIFS(Firm_Info!$F$2:$F$11,Firm_Info!$D$2:$D$11,$F2035,Firm_Info!$C$2:$C$11,"Treated"),1,0))</f>
        <v>0</v>
      </c>
      <c r="H2035" s="14">
        <f t="shared" si="65"/>
        <v>0</v>
      </c>
      <c r="I2035" s="14">
        <f>IF($F2035="","",MOD(ROW()-2,624)-INDEX(Parallel_Trends!$F$5:$F$14,MATCH($A2035,Parallel_Trends!$A$5:$A$14,0)))</f>
        <v>-168</v>
      </c>
    </row>
    <row r="2036" spans="1:9" x14ac:dyDescent="0.45">
      <c r="A2036" t="s">
        <v>18</v>
      </c>
      <c r="B2036" s="1">
        <f>Raw_Prices!V165</f>
        <v>45163</v>
      </c>
      <c r="C2036" s="12">
        <f>Raw_Prices!Z165</f>
        <v>525.05999999999995</v>
      </c>
      <c r="D2036" s="13">
        <f t="shared" si="64"/>
        <v>2.4647268895263696E-2</v>
      </c>
      <c r="E2036" s="14">
        <f>IF(_xlfn.XLOOKUP($A2036,Firm_Info!$A$2:$A$12,Firm_Info!$C$2:$C$12)="Treated",1,IF(_xlfn.XLOOKUP($A2036,Firm_Info!$A$2:$A$12,Firm_Info!$C$2:$C$12)="Control",0,""))</f>
        <v>0</v>
      </c>
      <c r="F2036" s="14">
        <f>IFERROR(_xlfn.XLOOKUP($A2036,Firm_Info!$A$2:$A$11,Firm_Info!$D$2:$D$11),"")</f>
        <v>2</v>
      </c>
      <c r="G2036" s="14">
        <f>IF($F2036="","",IF($B2036&gt;=SUMIFS(Firm_Info!$F$2:$F$11,Firm_Info!$D$2:$D$11,$F2036,Firm_Info!$C$2:$C$11,"Treated"),1,0))</f>
        <v>0</v>
      </c>
      <c r="H2036" s="14">
        <f t="shared" si="65"/>
        <v>0</v>
      </c>
      <c r="I2036" s="14">
        <f>IF($F2036="","",MOD(ROW()-2,624)-INDEX(Parallel_Trends!$F$5:$F$14,MATCH($A2036,Parallel_Trends!$A$5:$A$14,0)))</f>
        <v>-167</v>
      </c>
    </row>
    <row r="2037" spans="1:9" x14ac:dyDescent="0.45">
      <c r="A2037" t="s">
        <v>18</v>
      </c>
      <c r="B2037" s="1">
        <f>Raw_Prices!V166</f>
        <v>45166</v>
      </c>
      <c r="C2037" s="12">
        <f>Raw_Prices!Z166</f>
        <v>529.91999999999996</v>
      </c>
      <c r="D2037" s="13">
        <f t="shared" si="64"/>
        <v>9.2560850188549981E-3</v>
      </c>
      <c r="E2037" s="14">
        <f>IF(_xlfn.XLOOKUP($A2037,Firm_Info!$A$2:$A$12,Firm_Info!$C$2:$C$12)="Treated",1,IF(_xlfn.XLOOKUP($A2037,Firm_Info!$A$2:$A$12,Firm_Info!$C$2:$C$12)="Control",0,""))</f>
        <v>0</v>
      </c>
      <c r="F2037" s="14">
        <f>IFERROR(_xlfn.XLOOKUP($A2037,Firm_Info!$A$2:$A$11,Firm_Info!$D$2:$D$11),"")</f>
        <v>2</v>
      </c>
      <c r="G2037" s="14">
        <f>IF($F2037="","",IF($B2037&gt;=SUMIFS(Firm_Info!$F$2:$F$11,Firm_Info!$D$2:$D$11,$F2037,Firm_Info!$C$2:$C$11,"Treated"),1,0))</f>
        <v>0</v>
      </c>
      <c r="H2037" s="14">
        <f t="shared" si="65"/>
        <v>0</v>
      </c>
      <c r="I2037" s="14">
        <f>IF($F2037="","",MOD(ROW()-2,624)-INDEX(Parallel_Trends!$F$5:$F$14,MATCH($A2037,Parallel_Trends!$A$5:$A$14,0)))</f>
        <v>-166</v>
      </c>
    </row>
    <row r="2038" spans="1:9" x14ac:dyDescent="0.45">
      <c r="A2038" t="s">
        <v>18</v>
      </c>
      <c r="B2038" s="1">
        <f>Raw_Prices!V167</f>
        <v>45167</v>
      </c>
      <c r="C2038" s="12">
        <f>Raw_Prices!Z167</f>
        <v>540.57000000000005</v>
      </c>
      <c r="D2038" s="13">
        <f t="shared" si="64"/>
        <v>2.0097373188405987E-2</v>
      </c>
      <c r="E2038" s="14">
        <f>IF(_xlfn.XLOOKUP($A2038,Firm_Info!$A$2:$A$12,Firm_Info!$C$2:$C$12)="Treated",1,IF(_xlfn.XLOOKUP($A2038,Firm_Info!$A$2:$A$12,Firm_Info!$C$2:$C$12)="Control",0,""))</f>
        <v>0</v>
      </c>
      <c r="F2038" s="14">
        <f>IFERROR(_xlfn.XLOOKUP($A2038,Firm_Info!$A$2:$A$11,Firm_Info!$D$2:$D$11),"")</f>
        <v>2</v>
      </c>
      <c r="G2038" s="14">
        <f>IF($F2038="","",IF($B2038&gt;=SUMIFS(Firm_Info!$F$2:$F$11,Firm_Info!$D$2:$D$11,$F2038,Firm_Info!$C$2:$C$11,"Treated"),1,0))</f>
        <v>0</v>
      </c>
      <c r="H2038" s="14">
        <f t="shared" si="65"/>
        <v>0</v>
      </c>
      <c r="I2038" s="14">
        <f>IF($F2038="","",MOD(ROW()-2,624)-INDEX(Parallel_Trends!$F$5:$F$14,MATCH($A2038,Parallel_Trends!$A$5:$A$14,0)))</f>
        <v>-165</v>
      </c>
    </row>
    <row r="2039" spans="1:9" x14ac:dyDescent="0.45">
      <c r="A2039" t="s">
        <v>18</v>
      </c>
      <c r="B2039" s="1">
        <f>Raw_Prices!V168</f>
        <v>45168</v>
      </c>
      <c r="C2039" s="12">
        <f>Raw_Prices!Z168</f>
        <v>545.36</v>
      </c>
      <c r="D2039" s="13">
        <f t="shared" si="64"/>
        <v>8.8610170745693217E-3</v>
      </c>
      <c r="E2039" s="14">
        <f>IF(_xlfn.XLOOKUP($A2039,Firm_Info!$A$2:$A$12,Firm_Info!$C$2:$C$12)="Treated",1,IF(_xlfn.XLOOKUP($A2039,Firm_Info!$A$2:$A$12,Firm_Info!$C$2:$C$12)="Control",0,""))</f>
        <v>0</v>
      </c>
      <c r="F2039" s="14">
        <f>IFERROR(_xlfn.XLOOKUP($A2039,Firm_Info!$A$2:$A$11,Firm_Info!$D$2:$D$11),"")</f>
        <v>2</v>
      </c>
      <c r="G2039" s="14">
        <f>IF($F2039="","",IF($B2039&gt;=SUMIFS(Firm_Info!$F$2:$F$11,Firm_Info!$D$2:$D$11,$F2039,Firm_Info!$C$2:$C$11,"Treated"),1,0))</f>
        <v>0</v>
      </c>
      <c r="H2039" s="14">
        <f t="shared" si="65"/>
        <v>0</v>
      </c>
      <c r="I2039" s="14">
        <f>IF($F2039="","",MOD(ROW()-2,624)-INDEX(Parallel_Trends!$F$5:$F$14,MATCH($A2039,Parallel_Trends!$A$5:$A$14,0)))</f>
        <v>-164</v>
      </c>
    </row>
    <row r="2040" spans="1:9" x14ac:dyDescent="0.45">
      <c r="A2040" t="s">
        <v>18</v>
      </c>
      <c r="B2040" s="1">
        <f>Raw_Prices!V169</f>
        <v>45169</v>
      </c>
      <c r="C2040" s="12">
        <f>Raw_Prices!Z169</f>
        <v>559.34</v>
      </c>
      <c r="D2040" s="13">
        <f t="shared" si="64"/>
        <v>2.563444330350606E-2</v>
      </c>
      <c r="E2040" s="14">
        <f>IF(_xlfn.XLOOKUP($A2040,Firm_Info!$A$2:$A$12,Firm_Info!$C$2:$C$12)="Treated",1,IF(_xlfn.XLOOKUP($A2040,Firm_Info!$A$2:$A$12,Firm_Info!$C$2:$C$12)="Control",0,""))</f>
        <v>0</v>
      </c>
      <c r="F2040" s="14">
        <f>IFERROR(_xlfn.XLOOKUP($A2040,Firm_Info!$A$2:$A$11,Firm_Info!$D$2:$D$11),"")</f>
        <v>2</v>
      </c>
      <c r="G2040" s="14">
        <f>IF($F2040="","",IF($B2040&gt;=SUMIFS(Firm_Info!$F$2:$F$11,Firm_Info!$D$2:$D$11,$F2040,Firm_Info!$C$2:$C$11,"Treated"),1,0))</f>
        <v>0</v>
      </c>
      <c r="H2040" s="14">
        <f t="shared" si="65"/>
        <v>0</v>
      </c>
      <c r="I2040" s="14">
        <f>IF($F2040="","",MOD(ROW()-2,624)-INDEX(Parallel_Trends!$F$5:$F$14,MATCH($A2040,Parallel_Trends!$A$5:$A$14,0)))</f>
        <v>-163</v>
      </c>
    </row>
    <row r="2041" spans="1:9" x14ac:dyDescent="0.45">
      <c r="A2041" t="s">
        <v>18</v>
      </c>
      <c r="B2041" s="1">
        <f>Raw_Prices!V170</f>
        <v>45170</v>
      </c>
      <c r="C2041" s="12">
        <f>Raw_Prices!Z170</f>
        <v>563.21</v>
      </c>
      <c r="D2041" s="13">
        <f t="shared" si="64"/>
        <v>6.918868666642819E-3</v>
      </c>
      <c r="E2041" s="14">
        <f>IF(_xlfn.XLOOKUP($A2041,Firm_Info!$A$2:$A$12,Firm_Info!$C$2:$C$12)="Treated",1,IF(_xlfn.XLOOKUP($A2041,Firm_Info!$A$2:$A$12,Firm_Info!$C$2:$C$12)="Control",0,""))</f>
        <v>0</v>
      </c>
      <c r="F2041" s="14">
        <f>IFERROR(_xlfn.XLOOKUP($A2041,Firm_Info!$A$2:$A$11,Firm_Info!$D$2:$D$11),"")</f>
        <v>2</v>
      </c>
      <c r="G2041" s="14">
        <f>IF($F2041="","",IF($B2041&gt;=SUMIFS(Firm_Info!$F$2:$F$11,Firm_Info!$D$2:$D$11,$F2041,Firm_Info!$C$2:$C$11,"Treated"),1,0))</f>
        <v>0</v>
      </c>
      <c r="H2041" s="14">
        <f t="shared" si="65"/>
        <v>0</v>
      </c>
      <c r="I2041" s="14">
        <f>IF($F2041="","",MOD(ROW()-2,624)-INDEX(Parallel_Trends!$F$5:$F$14,MATCH($A2041,Parallel_Trends!$A$5:$A$14,0)))</f>
        <v>-162</v>
      </c>
    </row>
    <row r="2042" spans="1:9" x14ac:dyDescent="0.45">
      <c r="A2042" t="s">
        <v>18</v>
      </c>
      <c r="B2042" s="1">
        <f>Raw_Prices!V171</f>
        <v>45174</v>
      </c>
      <c r="C2042" s="12">
        <f>Raw_Prices!Z171</f>
        <v>564.88</v>
      </c>
      <c r="D2042" s="13">
        <f t="shared" si="64"/>
        <v>2.965146215443637E-3</v>
      </c>
      <c r="E2042" s="14">
        <f>IF(_xlfn.XLOOKUP($A2042,Firm_Info!$A$2:$A$12,Firm_Info!$C$2:$C$12)="Treated",1,IF(_xlfn.XLOOKUP($A2042,Firm_Info!$A$2:$A$12,Firm_Info!$C$2:$C$12)="Control",0,""))</f>
        <v>0</v>
      </c>
      <c r="F2042" s="14">
        <f>IFERROR(_xlfn.XLOOKUP($A2042,Firm_Info!$A$2:$A$11,Firm_Info!$D$2:$D$11),"")</f>
        <v>2</v>
      </c>
      <c r="G2042" s="14">
        <f>IF($F2042="","",IF($B2042&gt;=SUMIFS(Firm_Info!$F$2:$F$11,Firm_Info!$D$2:$D$11,$F2042,Firm_Info!$C$2:$C$11,"Treated"),1,0))</f>
        <v>0</v>
      </c>
      <c r="H2042" s="14">
        <f t="shared" si="65"/>
        <v>0</v>
      </c>
      <c r="I2042" s="14">
        <f>IF($F2042="","",MOD(ROW()-2,624)-INDEX(Parallel_Trends!$F$5:$F$14,MATCH($A2042,Parallel_Trends!$A$5:$A$14,0)))</f>
        <v>-161</v>
      </c>
    </row>
    <row r="2043" spans="1:9" x14ac:dyDescent="0.45">
      <c r="A2043" t="s">
        <v>18</v>
      </c>
      <c r="B2043" s="1">
        <f>Raw_Prices!V172</f>
        <v>45175</v>
      </c>
      <c r="C2043" s="12">
        <f>Raw_Prices!Z172</f>
        <v>561.94000000000005</v>
      </c>
      <c r="D2043" s="13">
        <f t="shared" si="64"/>
        <v>-5.2046452343859073E-3</v>
      </c>
      <c r="E2043" s="14">
        <f>IF(_xlfn.XLOOKUP($A2043,Firm_Info!$A$2:$A$12,Firm_Info!$C$2:$C$12)="Treated",1,IF(_xlfn.XLOOKUP($A2043,Firm_Info!$A$2:$A$12,Firm_Info!$C$2:$C$12)="Control",0,""))</f>
        <v>0</v>
      </c>
      <c r="F2043" s="14">
        <f>IFERROR(_xlfn.XLOOKUP($A2043,Firm_Info!$A$2:$A$11,Firm_Info!$D$2:$D$11),"")</f>
        <v>2</v>
      </c>
      <c r="G2043" s="14">
        <f>IF($F2043="","",IF($B2043&gt;=SUMIFS(Firm_Info!$F$2:$F$11,Firm_Info!$D$2:$D$11,$F2043,Firm_Info!$C$2:$C$11,"Treated"),1,0))</f>
        <v>0</v>
      </c>
      <c r="H2043" s="14">
        <f t="shared" si="65"/>
        <v>0</v>
      </c>
      <c r="I2043" s="14">
        <f>IF($F2043="","",MOD(ROW()-2,624)-INDEX(Parallel_Trends!$F$5:$F$14,MATCH($A2043,Parallel_Trends!$A$5:$A$14,0)))</f>
        <v>-160</v>
      </c>
    </row>
    <row r="2044" spans="1:9" x14ac:dyDescent="0.45">
      <c r="A2044" t="s">
        <v>18</v>
      </c>
      <c r="B2044" s="1">
        <f>Raw_Prices!V173</f>
        <v>45176</v>
      </c>
      <c r="C2044" s="12">
        <f>Raw_Prices!Z173</f>
        <v>560.46</v>
      </c>
      <c r="D2044" s="13">
        <f t="shared" si="64"/>
        <v>-2.6337331387692453E-3</v>
      </c>
      <c r="E2044" s="14">
        <f>IF(_xlfn.XLOOKUP($A2044,Firm_Info!$A$2:$A$12,Firm_Info!$C$2:$C$12)="Treated",1,IF(_xlfn.XLOOKUP($A2044,Firm_Info!$A$2:$A$12,Firm_Info!$C$2:$C$12)="Control",0,""))</f>
        <v>0</v>
      </c>
      <c r="F2044" s="14">
        <f>IFERROR(_xlfn.XLOOKUP($A2044,Firm_Info!$A$2:$A$11,Firm_Info!$D$2:$D$11),"")</f>
        <v>2</v>
      </c>
      <c r="G2044" s="14">
        <f>IF($F2044="","",IF($B2044&gt;=SUMIFS(Firm_Info!$F$2:$F$11,Firm_Info!$D$2:$D$11,$F2044,Firm_Info!$C$2:$C$11,"Treated"),1,0))</f>
        <v>0</v>
      </c>
      <c r="H2044" s="14">
        <f t="shared" si="65"/>
        <v>0</v>
      </c>
      <c r="I2044" s="14">
        <f>IF($F2044="","",MOD(ROW()-2,624)-INDEX(Parallel_Trends!$F$5:$F$14,MATCH($A2044,Parallel_Trends!$A$5:$A$14,0)))</f>
        <v>-159</v>
      </c>
    </row>
    <row r="2045" spans="1:9" x14ac:dyDescent="0.45">
      <c r="A2045" t="s">
        <v>18</v>
      </c>
      <c r="B2045" s="1">
        <f>Raw_Prices!V174</f>
        <v>45177</v>
      </c>
      <c r="C2045" s="12">
        <f>Raw_Prices!Z174</f>
        <v>560.36</v>
      </c>
      <c r="D2045" s="13">
        <f t="shared" si="64"/>
        <v>-1.7842486528929502E-4</v>
      </c>
      <c r="E2045" s="14">
        <f>IF(_xlfn.XLOOKUP($A2045,Firm_Info!$A$2:$A$12,Firm_Info!$C$2:$C$12)="Treated",1,IF(_xlfn.XLOOKUP($A2045,Firm_Info!$A$2:$A$12,Firm_Info!$C$2:$C$12)="Control",0,""))</f>
        <v>0</v>
      </c>
      <c r="F2045" s="14">
        <f>IFERROR(_xlfn.XLOOKUP($A2045,Firm_Info!$A$2:$A$11,Firm_Info!$D$2:$D$11),"")</f>
        <v>2</v>
      </c>
      <c r="G2045" s="14">
        <f>IF($F2045="","",IF($B2045&gt;=SUMIFS(Firm_Info!$F$2:$F$11,Firm_Info!$D$2:$D$11,$F2045,Firm_Info!$C$2:$C$11,"Treated"),1,0))</f>
        <v>0</v>
      </c>
      <c r="H2045" s="14">
        <f t="shared" si="65"/>
        <v>0</v>
      </c>
      <c r="I2045" s="14">
        <f>IF($F2045="","",MOD(ROW()-2,624)-INDEX(Parallel_Trends!$F$5:$F$14,MATCH($A2045,Parallel_Trends!$A$5:$A$14,0)))</f>
        <v>-158</v>
      </c>
    </row>
    <row r="2046" spans="1:9" x14ac:dyDescent="0.45">
      <c r="A2046" t="s">
        <v>18</v>
      </c>
      <c r="B2046" s="1">
        <f>Raw_Prices!V175</f>
        <v>45180</v>
      </c>
      <c r="C2046" s="12">
        <f>Raw_Prices!Z175</f>
        <v>564.5</v>
      </c>
      <c r="D2046" s="13">
        <f t="shared" si="64"/>
        <v>7.3881076450852401E-3</v>
      </c>
      <c r="E2046" s="14">
        <f>IF(_xlfn.XLOOKUP($A2046,Firm_Info!$A$2:$A$12,Firm_Info!$C$2:$C$12)="Treated",1,IF(_xlfn.XLOOKUP($A2046,Firm_Info!$A$2:$A$12,Firm_Info!$C$2:$C$12)="Control",0,""))</f>
        <v>0</v>
      </c>
      <c r="F2046" s="14">
        <f>IFERROR(_xlfn.XLOOKUP($A2046,Firm_Info!$A$2:$A$11,Firm_Info!$D$2:$D$11),"")</f>
        <v>2</v>
      </c>
      <c r="G2046" s="14">
        <f>IF($F2046="","",IF($B2046&gt;=SUMIFS(Firm_Info!$F$2:$F$11,Firm_Info!$D$2:$D$11,$F2046,Firm_Info!$C$2:$C$11,"Treated"),1,0))</f>
        <v>0</v>
      </c>
      <c r="H2046" s="14">
        <f t="shared" si="65"/>
        <v>0</v>
      </c>
      <c r="I2046" s="14">
        <f>IF($F2046="","",MOD(ROW()-2,624)-INDEX(Parallel_Trends!$F$5:$F$14,MATCH($A2046,Parallel_Trends!$A$5:$A$14,0)))</f>
        <v>-157</v>
      </c>
    </row>
    <row r="2047" spans="1:9" x14ac:dyDescent="0.45">
      <c r="A2047" t="s">
        <v>18</v>
      </c>
      <c r="B2047" s="1">
        <f>Raw_Prices!V176</f>
        <v>45181</v>
      </c>
      <c r="C2047" s="12">
        <f>Raw_Prices!Z176</f>
        <v>542.21</v>
      </c>
      <c r="D2047" s="13">
        <f t="shared" si="64"/>
        <v>-3.9486271036315301E-2</v>
      </c>
      <c r="E2047" s="14">
        <f>IF(_xlfn.XLOOKUP($A2047,Firm_Info!$A$2:$A$12,Firm_Info!$C$2:$C$12)="Treated",1,IF(_xlfn.XLOOKUP($A2047,Firm_Info!$A$2:$A$12,Firm_Info!$C$2:$C$12)="Control",0,""))</f>
        <v>0</v>
      </c>
      <c r="F2047" s="14">
        <f>IFERROR(_xlfn.XLOOKUP($A2047,Firm_Info!$A$2:$A$11,Firm_Info!$D$2:$D$11),"")</f>
        <v>2</v>
      </c>
      <c r="G2047" s="14">
        <f>IF($F2047="","",IF($B2047&gt;=SUMIFS(Firm_Info!$F$2:$F$11,Firm_Info!$D$2:$D$11,$F2047,Firm_Info!$C$2:$C$11,"Treated"),1,0))</f>
        <v>0</v>
      </c>
      <c r="H2047" s="14">
        <f t="shared" si="65"/>
        <v>0</v>
      </c>
      <c r="I2047" s="14">
        <f>IF($F2047="","",MOD(ROW()-2,624)-INDEX(Parallel_Trends!$F$5:$F$14,MATCH($A2047,Parallel_Trends!$A$5:$A$14,0)))</f>
        <v>-156</v>
      </c>
    </row>
    <row r="2048" spans="1:9" x14ac:dyDescent="0.45">
      <c r="A2048" t="s">
        <v>18</v>
      </c>
      <c r="B2048" s="1">
        <f>Raw_Prices!V177</f>
        <v>45182</v>
      </c>
      <c r="C2048" s="12">
        <f>Raw_Prices!Z177</f>
        <v>553.55999999999995</v>
      </c>
      <c r="D2048" s="13">
        <f t="shared" si="64"/>
        <v>2.0932848896183964E-2</v>
      </c>
      <c r="E2048" s="14">
        <f>IF(_xlfn.XLOOKUP($A2048,Firm_Info!$A$2:$A$12,Firm_Info!$C$2:$C$12)="Treated",1,IF(_xlfn.XLOOKUP($A2048,Firm_Info!$A$2:$A$12,Firm_Info!$C$2:$C$12)="Control",0,""))</f>
        <v>0</v>
      </c>
      <c r="F2048" s="14">
        <f>IFERROR(_xlfn.XLOOKUP($A2048,Firm_Info!$A$2:$A$11,Firm_Info!$D$2:$D$11),"")</f>
        <v>2</v>
      </c>
      <c r="G2048" s="14">
        <f>IF($F2048="","",IF($B2048&gt;=SUMIFS(Firm_Info!$F$2:$F$11,Firm_Info!$D$2:$D$11,$F2048,Firm_Info!$C$2:$C$11,"Treated"),1,0))</f>
        <v>0</v>
      </c>
      <c r="H2048" s="14">
        <f t="shared" si="65"/>
        <v>0</v>
      </c>
      <c r="I2048" s="14">
        <f>IF($F2048="","",MOD(ROW()-2,624)-INDEX(Parallel_Trends!$F$5:$F$14,MATCH($A2048,Parallel_Trends!$A$5:$A$14,0)))</f>
        <v>-155</v>
      </c>
    </row>
    <row r="2049" spans="1:9" x14ac:dyDescent="0.45">
      <c r="A2049" t="s">
        <v>18</v>
      </c>
      <c r="B2049" s="1">
        <f>Raw_Prices!V178</f>
        <v>45183</v>
      </c>
      <c r="C2049" s="12">
        <f>Raw_Prices!Z178</f>
        <v>552.16</v>
      </c>
      <c r="D2049" s="13">
        <f t="shared" si="64"/>
        <v>-2.5290844714213057E-3</v>
      </c>
      <c r="E2049" s="14">
        <f>IF(_xlfn.XLOOKUP($A2049,Firm_Info!$A$2:$A$12,Firm_Info!$C$2:$C$12)="Treated",1,IF(_xlfn.XLOOKUP($A2049,Firm_Info!$A$2:$A$12,Firm_Info!$C$2:$C$12)="Control",0,""))</f>
        <v>0</v>
      </c>
      <c r="F2049" s="14">
        <f>IFERROR(_xlfn.XLOOKUP($A2049,Firm_Info!$A$2:$A$11,Firm_Info!$D$2:$D$11),"")</f>
        <v>2</v>
      </c>
      <c r="G2049" s="14">
        <f>IF($F2049="","",IF($B2049&gt;=SUMIFS(Firm_Info!$F$2:$F$11,Firm_Info!$D$2:$D$11,$F2049,Firm_Info!$C$2:$C$11,"Treated"),1,0))</f>
        <v>0</v>
      </c>
      <c r="H2049" s="14">
        <f t="shared" si="65"/>
        <v>0</v>
      </c>
      <c r="I2049" s="14">
        <f>IF($F2049="","",MOD(ROW()-2,624)-INDEX(Parallel_Trends!$F$5:$F$14,MATCH($A2049,Parallel_Trends!$A$5:$A$14,0)))</f>
        <v>-154</v>
      </c>
    </row>
    <row r="2050" spans="1:9" x14ac:dyDescent="0.45">
      <c r="A2050" t="s">
        <v>18</v>
      </c>
      <c r="B2050" s="1">
        <f>Raw_Prices!V179</f>
        <v>45184</v>
      </c>
      <c r="C2050" s="12">
        <f>Raw_Prices!Z179</f>
        <v>528.89</v>
      </c>
      <c r="D2050" s="13">
        <f t="shared" si="64"/>
        <v>-4.2143581570559197E-2</v>
      </c>
      <c r="E2050" s="14">
        <f>IF(_xlfn.XLOOKUP($A2050,Firm_Info!$A$2:$A$12,Firm_Info!$C$2:$C$12)="Treated",1,IF(_xlfn.XLOOKUP($A2050,Firm_Info!$A$2:$A$12,Firm_Info!$C$2:$C$12)="Control",0,""))</f>
        <v>0</v>
      </c>
      <c r="F2050" s="14">
        <f>IFERROR(_xlfn.XLOOKUP($A2050,Firm_Info!$A$2:$A$11,Firm_Info!$D$2:$D$11),"")</f>
        <v>2</v>
      </c>
      <c r="G2050" s="14">
        <f>IF($F2050="","",IF($B2050&gt;=SUMIFS(Firm_Info!$F$2:$F$11,Firm_Info!$D$2:$D$11,$F2050,Firm_Info!$C$2:$C$11,"Treated"),1,0))</f>
        <v>0</v>
      </c>
      <c r="H2050" s="14">
        <f t="shared" si="65"/>
        <v>0</v>
      </c>
      <c r="I2050" s="14">
        <f>IF($F2050="","",MOD(ROW()-2,624)-INDEX(Parallel_Trends!$F$5:$F$14,MATCH($A2050,Parallel_Trends!$A$5:$A$14,0)))</f>
        <v>-153</v>
      </c>
    </row>
    <row r="2051" spans="1:9" x14ac:dyDescent="0.45">
      <c r="A2051" t="s">
        <v>18</v>
      </c>
      <c r="B2051" s="1">
        <f>Raw_Prices!V180</f>
        <v>45187</v>
      </c>
      <c r="C2051" s="12">
        <f>Raw_Prices!Z180</f>
        <v>532.41999999999996</v>
      </c>
      <c r="D2051" s="13">
        <f t="shared" si="64"/>
        <v>6.6743557261432773E-3</v>
      </c>
      <c r="E2051" s="14">
        <f>IF(_xlfn.XLOOKUP($A2051,Firm_Info!$A$2:$A$12,Firm_Info!$C$2:$C$12)="Treated",1,IF(_xlfn.XLOOKUP($A2051,Firm_Info!$A$2:$A$12,Firm_Info!$C$2:$C$12)="Control",0,""))</f>
        <v>0</v>
      </c>
      <c r="F2051" s="14">
        <f>IFERROR(_xlfn.XLOOKUP($A2051,Firm_Info!$A$2:$A$11,Firm_Info!$D$2:$D$11),"")</f>
        <v>2</v>
      </c>
      <c r="G2051" s="14">
        <f>IF($F2051="","",IF($B2051&gt;=SUMIFS(Firm_Info!$F$2:$F$11,Firm_Info!$D$2:$D$11,$F2051,Firm_Info!$C$2:$C$11,"Treated"),1,0))</f>
        <v>0</v>
      </c>
      <c r="H2051" s="14">
        <f t="shared" si="65"/>
        <v>0</v>
      </c>
      <c r="I2051" s="14">
        <f>IF($F2051="","",MOD(ROW()-2,624)-INDEX(Parallel_Trends!$F$5:$F$14,MATCH($A2051,Parallel_Trends!$A$5:$A$14,0)))</f>
        <v>-152</v>
      </c>
    </row>
    <row r="2052" spans="1:9" x14ac:dyDescent="0.45">
      <c r="A2052" t="s">
        <v>18</v>
      </c>
      <c r="B2052" s="1">
        <f>Raw_Prices!V181</f>
        <v>45188</v>
      </c>
      <c r="C2052" s="12">
        <f>Raw_Prices!Z181</f>
        <v>541.69000000000005</v>
      </c>
      <c r="D2052" s="13">
        <f t="shared" si="64"/>
        <v>1.7411066451298085E-2</v>
      </c>
      <c r="E2052" s="14">
        <f>IF(_xlfn.XLOOKUP($A2052,Firm_Info!$A$2:$A$12,Firm_Info!$C$2:$C$12)="Treated",1,IF(_xlfn.XLOOKUP($A2052,Firm_Info!$A$2:$A$12,Firm_Info!$C$2:$C$12)="Control",0,""))</f>
        <v>0</v>
      </c>
      <c r="F2052" s="14">
        <f>IFERROR(_xlfn.XLOOKUP($A2052,Firm_Info!$A$2:$A$11,Firm_Info!$D$2:$D$11),"")</f>
        <v>2</v>
      </c>
      <c r="G2052" s="14">
        <f>IF($F2052="","",IF($B2052&gt;=SUMIFS(Firm_Info!$F$2:$F$11,Firm_Info!$D$2:$D$11,$F2052,Firm_Info!$C$2:$C$11,"Treated"),1,0))</f>
        <v>0</v>
      </c>
      <c r="H2052" s="14">
        <f t="shared" si="65"/>
        <v>0</v>
      </c>
      <c r="I2052" s="14">
        <f>IF($F2052="","",MOD(ROW()-2,624)-INDEX(Parallel_Trends!$F$5:$F$14,MATCH($A2052,Parallel_Trends!$A$5:$A$14,0)))</f>
        <v>-151</v>
      </c>
    </row>
    <row r="2053" spans="1:9" x14ac:dyDescent="0.45">
      <c r="A2053" t="s">
        <v>18</v>
      </c>
      <c r="B2053" s="1">
        <f>Raw_Prices!V182</f>
        <v>45189</v>
      </c>
      <c r="C2053" s="12">
        <f>Raw_Prices!Z182</f>
        <v>535.78</v>
      </c>
      <c r="D2053" s="13">
        <f t="shared" si="64"/>
        <v>-1.0910299248647948E-2</v>
      </c>
      <c r="E2053" s="14">
        <f>IF(_xlfn.XLOOKUP($A2053,Firm_Info!$A$2:$A$12,Firm_Info!$C$2:$C$12)="Treated",1,IF(_xlfn.XLOOKUP($A2053,Firm_Info!$A$2:$A$12,Firm_Info!$C$2:$C$12)="Control",0,""))</f>
        <v>0</v>
      </c>
      <c r="F2053" s="14">
        <f>IFERROR(_xlfn.XLOOKUP($A2053,Firm_Info!$A$2:$A$11,Firm_Info!$D$2:$D$11),"")</f>
        <v>2</v>
      </c>
      <c r="G2053" s="14">
        <f>IF($F2053="","",IF($B2053&gt;=SUMIFS(Firm_Info!$F$2:$F$11,Firm_Info!$D$2:$D$11,$F2053,Firm_Info!$C$2:$C$11,"Treated"),1,0))</f>
        <v>0</v>
      </c>
      <c r="H2053" s="14">
        <f t="shared" si="65"/>
        <v>0</v>
      </c>
      <c r="I2053" s="14">
        <f>IF($F2053="","",MOD(ROW()-2,624)-INDEX(Parallel_Trends!$F$5:$F$14,MATCH($A2053,Parallel_Trends!$A$5:$A$14,0)))</f>
        <v>-150</v>
      </c>
    </row>
    <row r="2054" spans="1:9" x14ac:dyDescent="0.45">
      <c r="A2054" t="s">
        <v>18</v>
      </c>
      <c r="B2054" s="1">
        <f>Raw_Prices!V183</f>
        <v>45190</v>
      </c>
      <c r="C2054" s="12">
        <f>Raw_Prices!Z183</f>
        <v>513.88</v>
      </c>
      <c r="D2054" s="13">
        <f t="shared" si="64"/>
        <v>-4.0874986001717128E-2</v>
      </c>
      <c r="E2054" s="14">
        <f>IF(_xlfn.XLOOKUP($A2054,Firm_Info!$A$2:$A$12,Firm_Info!$C$2:$C$12)="Treated",1,IF(_xlfn.XLOOKUP($A2054,Firm_Info!$A$2:$A$12,Firm_Info!$C$2:$C$12)="Control",0,""))</f>
        <v>0</v>
      </c>
      <c r="F2054" s="14">
        <f>IFERROR(_xlfn.XLOOKUP($A2054,Firm_Info!$A$2:$A$11,Firm_Info!$D$2:$D$11),"")</f>
        <v>2</v>
      </c>
      <c r="G2054" s="14">
        <f>IF($F2054="","",IF($B2054&gt;=SUMIFS(Firm_Info!$F$2:$F$11,Firm_Info!$D$2:$D$11,$F2054,Firm_Info!$C$2:$C$11,"Treated"),1,0))</f>
        <v>0</v>
      </c>
      <c r="H2054" s="14">
        <f t="shared" si="65"/>
        <v>0</v>
      </c>
      <c r="I2054" s="14">
        <f>IF($F2054="","",MOD(ROW()-2,624)-INDEX(Parallel_Trends!$F$5:$F$14,MATCH($A2054,Parallel_Trends!$A$5:$A$14,0)))</f>
        <v>-149</v>
      </c>
    </row>
    <row r="2055" spans="1:9" x14ac:dyDescent="0.45">
      <c r="A2055" t="s">
        <v>18</v>
      </c>
      <c r="B2055" s="1">
        <f>Raw_Prices!V184</f>
        <v>45191</v>
      </c>
      <c r="C2055" s="12">
        <f>Raw_Prices!Z184</f>
        <v>512.9</v>
      </c>
      <c r="D2055" s="13">
        <f t="shared" si="64"/>
        <v>-1.907060014011086E-3</v>
      </c>
      <c r="E2055" s="14">
        <f>IF(_xlfn.XLOOKUP($A2055,Firm_Info!$A$2:$A$12,Firm_Info!$C$2:$C$12)="Treated",1,IF(_xlfn.XLOOKUP($A2055,Firm_Info!$A$2:$A$12,Firm_Info!$C$2:$C$12)="Control",0,""))</f>
        <v>0</v>
      </c>
      <c r="F2055" s="14">
        <f>IFERROR(_xlfn.XLOOKUP($A2055,Firm_Info!$A$2:$A$11,Firm_Info!$D$2:$D$11),"")</f>
        <v>2</v>
      </c>
      <c r="G2055" s="14">
        <f>IF($F2055="","",IF($B2055&gt;=SUMIFS(Firm_Info!$F$2:$F$11,Firm_Info!$D$2:$D$11,$F2055,Firm_Info!$C$2:$C$11,"Treated"),1,0))</f>
        <v>0</v>
      </c>
      <c r="H2055" s="14">
        <f t="shared" si="65"/>
        <v>0</v>
      </c>
      <c r="I2055" s="14">
        <f>IF($F2055="","",MOD(ROW()-2,624)-INDEX(Parallel_Trends!$F$5:$F$14,MATCH($A2055,Parallel_Trends!$A$5:$A$14,0)))</f>
        <v>-148</v>
      </c>
    </row>
    <row r="2056" spans="1:9" x14ac:dyDescent="0.45">
      <c r="A2056" t="s">
        <v>18</v>
      </c>
      <c r="B2056" s="1">
        <f>Raw_Prices!V185</f>
        <v>45194</v>
      </c>
      <c r="C2056" s="12">
        <f>Raw_Prices!Z185</f>
        <v>511.6</v>
      </c>
      <c r="D2056" s="13">
        <f t="shared" si="64"/>
        <v>-2.5346071358938183E-3</v>
      </c>
      <c r="E2056" s="14">
        <f>IF(_xlfn.XLOOKUP($A2056,Firm_Info!$A$2:$A$12,Firm_Info!$C$2:$C$12)="Treated",1,IF(_xlfn.XLOOKUP($A2056,Firm_Info!$A$2:$A$12,Firm_Info!$C$2:$C$12)="Control",0,""))</f>
        <v>0</v>
      </c>
      <c r="F2056" s="14">
        <f>IFERROR(_xlfn.XLOOKUP($A2056,Firm_Info!$A$2:$A$11,Firm_Info!$D$2:$D$11),"")</f>
        <v>2</v>
      </c>
      <c r="G2056" s="14">
        <f>IF($F2056="","",IF($B2056&gt;=SUMIFS(Firm_Info!$F$2:$F$11,Firm_Info!$D$2:$D$11,$F2056,Firm_Info!$C$2:$C$11,"Treated"),1,0))</f>
        <v>0</v>
      </c>
      <c r="H2056" s="14">
        <f t="shared" si="65"/>
        <v>0</v>
      </c>
      <c r="I2056" s="14">
        <f>IF($F2056="","",MOD(ROW()-2,624)-INDEX(Parallel_Trends!$F$5:$F$14,MATCH($A2056,Parallel_Trends!$A$5:$A$14,0)))</f>
        <v>-147</v>
      </c>
    </row>
    <row r="2057" spans="1:9" x14ac:dyDescent="0.45">
      <c r="A2057" t="s">
        <v>18</v>
      </c>
      <c r="B2057" s="1">
        <f>Raw_Prices!V186</f>
        <v>45195</v>
      </c>
      <c r="C2057" s="12">
        <f>Raw_Prices!Z186</f>
        <v>506.3</v>
      </c>
      <c r="D2057" s="13">
        <f t="shared" si="64"/>
        <v>-1.0359655981235338E-2</v>
      </c>
      <c r="E2057" s="14">
        <f>IF(_xlfn.XLOOKUP($A2057,Firm_Info!$A$2:$A$12,Firm_Info!$C$2:$C$12)="Treated",1,IF(_xlfn.XLOOKUP($A2057,Firm_Info!$A$2:$A$12,Firm_Info!$C$2:$C$12)="Control",0,""))</f>
        <v>0</v>
      </c>
      <c r="F2057" s="14">
        <f>IFERROR(_xlfn.XLOOKUP($A2057,Firm_Info!$A$2:$A$11,Firm_Info!$D$2:$D$11),"")</f>
        <v>2</v>
      </c>
      <c r="G2057" s="14">
        <f>IF($F2057="","",IF($B2057&gt;=SUMIFS(Firm_Info!$F$2:$F$11,Firm_Info!$D$2:$D$11,$F2057,Firm_Info!$C$2:$C$11,"Treated"),1,0))</f>
        <v>0</v>
      </c>
      <c r="H2057" s="14">
        <f t="shared" si="65"/>
        <v>0</v>
      </c>
      <c r="I2057" s="14">
        <f>IF($F2057="","",MOD(ROW()-2,624)-INDEX(Parallel_Trends!$F$5:$F$14,MATCH($A2057,Parallel_Trends!$A$5:$A$14,0)))</f>
        <v>-146</v>
      </c>
    </row>
    <row r="2058" spans="1:9" x14ac:dyDescent="0.45">
      <c r="A2058" t="s">
        <v>18</v>
      </c>
      <c r="B2058" s="1">
        <f>Raw_Prices!V187</f>
        <v>45196</v>
      </c>
      <c r="C2058" s="12">
        <f>Raw_Prices!Z187</f>
        <v>502.6</v>
      </c>
      <c r="D2058" s="13">
        <f t="shared" si="64"/>
        <v>-7.307920205411822E-3</v>
      </c>
      <c r="E2058" s="14">
        <f>IF(_xlfn.XLOOKUP($A2058,Firm_Info!$A$2:$A$12,Firm_Info!$C$2:$C$12)="Treated",1,IF(_xlfn.XLOOKUP($A2058,Firm_Info!$A$2:$A$12,Firm_Info!$C$2:$C$12)="Control",0,""))</f>
        <v>0</v>
      </c>
      <c r="F2058" s="14">
        <f>IFERROR(_xlfn.XLOOKUP($A2058,Firm_Info!$A$2:$A$11,Firm_Info!$D$2:$D$11),"")</f>
        <v>2</v>
      </c>
      <c r="G2058" s="14">
        <f>IF($F2058="","",IF($B2058&gt;=SUMIFS(Firm_Info!$F$2:$F$11,Firm_Info!$D$2:$D$11,$F2058,Firm_Info!$C$2:$C$11,"Treated"),1,0))</f>
        <v>0</v>
      </c>
      <c r="H2058" s="14">
        <f t="shared" si="65"/>
        <v>0</v>
      </c>
      <c r="I2058" s="14">
        <f>IF($F2058="","",MOD(ROW()-2,624)-INDEX(Parallel_Trends!$F$5:$F$14,MATCH($A2058,Parallel_Trends!$A$5:$A$14,0)))</f>
        <v>-145</v>
      </c>
    </row>
    <row r="2059" spans="1:9" x14ac:dyDescent="0.45">
      <c r="A2059" t="s">
        <v>18</v>
      </c>
      <c r="B2059" s="1">
        <f>Raw_Prices!V188</f>
        <v>45197</v>
      </c>
      <c r="C2059" s="12">
        <f>Raw_Prices!Z188</f>
        <v>504.67</v>
      </c>
      <c r="D2059" s="13">
        <f t="shared" si="64"/>
        <v>4.1185833664942884E-3</v>
      </c>
      <c r="E2059" s="14">
        <f>IF(_xlfn.XLOOKUP($A2059,Firm_Info!$A$2:$A$12,Firm_Info!$C$2:$C$12)="Treated",1,IF(_xlfn.XLOOKUP($A2059,Firm_Info!$A$2:$A$12,Firm_Info!$C$2:$C$12)="Control",0,""))</f>
        <v>0</v>
      </c>
      <c r="F2059" s="14">
        <f>IFERROR(_xlfn.XLOOKUP($A2059,Firm_Info!$A$2:$A$11,Firm_Info!$D$2:$D$11),"")</f>
        <v>2</v>
      </c>
      <c r="G2059" s="14">
        <f>IF($F2059="","",IF($B2059&gt;=SUMIFS(Firm_Info!$F$2:$F$11,Firm_Info!$D$2:$D$11,$F2059,Firm_Info!$C$2:$C$11,"Treated"),1,0))</f>
        <v>0</v>
      </c>
      <c r="H2059" s="14">
        <f t="shared" si="65"/>
        <v>0</v>
      </c>
      <c r="I2059" s="14">
        <f>IF($F2059="","",MOD(ROW()-2,624)-INDEX(Parallel_Trends!$F$5:$F$14,MATCH($A2059,Parallel_Trends!$A$5:$A$14,0)))</f>
        <v>-144</v>
      </c>
    </row>
    <row r="2060" spans="1:9" x14ac:dyDescent="0.45">
      <c r="A2060" t="s">
        <v>18</v>
      </c>
      <c r="B2060" s="1">
        <f>Raw_Prices!V189</f>
        <v>45198</v>
      </c>
      <c r="C2060" s="12">
        <f>Raw_Prices!Z189</f>
        <v>509.9</v>
      </c>
      <c r="D2060" s="13">
        <f t="shared" si="64"/>
        <v>1.0363207640636363E-2</v>
      </c>
      <c r="E2060" s="14">
        <f>IF(_xlfn.XLOOKUP($A2060,Firm_Info!$A$2:$A$12,Firm_Info!$C$2:$C$12)="Treated",1,IF(_xlfn.XLOOKUP($A2060,Firm_Info!$A$2:$A$12,Firm_Info!$C$2:$C$12)="Control",0,""))</f>
        <v>0</v>
      </c>
      <c r="F2060" s="14">
        <f>IFERROR(_xlfn.XLOOKUP($A2060,Firm_Info!$A$2:$A$11,Firm_Info!$D$2:$D$11),"")</f>
        <v>2</v>
      </c>
      <c r="G2060" s="14">
        <f>IF($F2060="","",IF($B2060&gt;=SUMIFS(Firm_Info!$F$2:$F$11,Firm_Info!$D$2:$D$11,$F2060,Firm_Info!$C$2:$C$11,"Treated"),1,0))</f>
        <v>0</v>
      </c>
      <c r="H2060" s="14">
        <f t="shared" si="65"/>
        <v>0</v>
      </c>
      <c r="I2060" s="14">
        <f>IF($F2060="","",MOD(ROW()-2,624)-INDEX(Parallel_Trends!$F$5:$F$14,MATCH($A2060,Parallel_Trends!$A$5:$A$14,0)))</f>
        <v>-143</v>
      </c>
    </row>
    <row r="2061" spans="1:9" x14ac:dyDescent="0.45">
      <c r="A2061" t="s">
        <v>18</v>
      </c>
      <c r="B2061" s="1">
        <f>Raw_Prices!V190</f>
        <v>45201</v>
      </c>
      <c r="C2061" s="12">
        <f>Raw_Prices!Z190</f>
        <v>521.13</v>
      </c>
      <c r="D2061" s="13">
        <f t="shared" si="64"/>
        <v>2.2023926260051008E-2</v>
      </c>
      <c r="E2061" s="14">
        <f>IF(_xlfn.XLOOKUP($A2061,Firm_Info!$A$2:$A$12,Firm_Info!$C$2:$C$12)="Treated",1,IF(_xlfn.XLOOKUP($A2061,Firm_Info!$A$2:$A$12,Firm_Info!$C$2:$C$12)="Control",0,""))</f>
        <v>0</v>
      </c>
      <c r="F2061" s="14">
        <f>IFERROR(_xlfn.XLOOKUP($A2061,Firm_Info!$A$2:$A$11,Firm_Info!$D$2:$D$11),"")</f>
        <v>2</v>
      </c>
      <c r="G2061" s="14">
        <f>IF($F2061="","",IF($B2061&gt;=SUMIFS(Firm_Info!$F$2:$F$11,Firm_Info!$D$2:$D$11,$F2061,Firm_Info!$C$2:$C$11,"Treated"),1,0))</f>
        <v>0</v>
      </c>
      <c r="H2061" s="14">
        <f t="shared" si="65"/>
        <v>0</v>
      </c>
      <c r="I2061" s="14">
        <f>IF($F2061="","",MOD(ROW()-2,624)-INDEX(Parallel_Trends!$F$5:$F$14,MATCH($A2061,Parallel_Trends!$A$5:$A$14,0)))</f>
        <v>-142</v>
      </c>
    </row>
    <row r="2062" spans="1:9" x14ac:dyDescent="0.45">
      <c r="A2062" t="s">
        <v>18</v>
      </c>
      <c r="B2062" s="1">
        <f>Raw_Prices!V191</f>
        <v>45202</v>
      </c>
      <c r="C2062" s="12">
        <f>Raw_Prices!Z191</f>
        <v>507.03</v>
      </c>
      <c r="D2062" s="13">
        <f t="shared" si="64"/>
        <v>-2.7056588567152207E-2</v>
      </c>
      <c r="E2062" s="14">
        <f>IF(_xlfn.XLOOKUP($A2062,Firm_Info!$A$2:$A$12,Firm_Info!$C$2:$C$12)="Treated",1,IF(_xlfn.XLOOKUP($A2062,Firm_Info!$A$2:$A$12,Firm_Info!$C$2:$C$12)="Control",0,""))</f>
        <v>0</v>
      </c>
      <c r="F2062" s="14">
        <f>IFERROR(_xlfn.XLOOKUP($A2062,Firm_Info!$A$2:$A$11,Firm_Info!$D$2:$D$11),"")</f>
        <v>2</v>
      </c>
      <c r="G2062" s="14">
        <f>IF($F2062="","",IF($B2062&gt;=SUMIFS(Firm_Info!$F$2:$F$11,Firm_Info!$D$2:$D$11,$F2062,Firm_Info!$C$2:$C$11,"Treated"),1,0))</f>
        <v>0</v>
      </c>
      <c r="H2062" s="14">
        <f t="shared" si="65"/>
        <v>0</v>
      </c>
      <c r="I2062" s="14">
        <f>IF($F2062="","",MOD(ROW()-2,624)-INDEX(Parallel_Trends!$F$5:$F$14,MATCH($A2062,Parallel_Trends!$A$5:$A$14,0)))</f>
        <v>-141</v>
      </c>
    </row>
    <row r="2063" spans="1:9" x14ac:dyDescent="0.45">
      <c r="A2063" t="s">
        <v>18</v>
      </c>
      <c r="B2063" s="1">
        <f>Raw_Prices!V192</f>
        <v>45203</v>
      </c>
      <c r="C2063" s="12">
        <f>Raw_Prices!Z192</f>
        <v>518.41999999999996</v>
      </c>
      <c r="D2063" s="13">
        <f t="shared" si="64"/>
        <v>2.2464153994832703E-2</v>
      </c>
      <c r="E2063" s="14">
        <f>IF(_xlfn.XLOOKUP($A2063,Firm_Info!$A$2:$A$12,Firm_Info!$C$2:$C$12)="Treated",1,IF(_xlfn.XLOOKUP($A2063,Firm_Info!$A$2:$A$12,Firm_Info!$C$2:$C$12)="Control",0,""))</f>
        <v>0</v>
      </c>
      <c r="F2063" s="14">
        <f>IFERROR(_xlfn.XLOOKUP($A2063,Firm_Info!$A$2:$A$11,Firm_Info!$D$2:$D$11),"")</f>
        <v>2</v>
      </c>
      <c r="G2063" s="14">
        <f>IF($F2063="","",IF($B2063&gt;=SUMIFS(Firm_Info!$F$2:$F$11,Firm_Info!$D$2:$D$11,$F2063,Firm_Info!$C$2:$C$11,"Treated"),1,0))</f>
        <v>0</v>
      </c>
      <c r="H2063" s="14">
        <f t="shared" si="65"/>
        <v>0</v>
      </c>
      <c r="I2063" s="14">
        <f>IF($F2063="","",MOD(ROW()-2,624)-INDEX(Parallel_Trends!$F$5:$F$14,MATCH($A2063,Parallel_Trends!$A$5:$A$14,0)))</f>
        <v>-140</v>
      </c>
    </row>
    <row r="2064" spans="1:9" x14ac:dyDescent="0.45">
      <c r="A2064" t="s">
        <v>18</v>
      </c>
      <c r="B2064" s="1">
        <f>Raw_Prices!V193</f>
        <v>45204</v>
      </c>
      <c r="C2064" s="12">
        <f>Raw_Prices!Z193</f>
        <v>516.44000000000005</v>
      </c>
      <c r="D2064" s="13">
        <f t="shared" si="64"/>
        <v>-3.8192970950192695E-3</v>
      </c>
      <c r="E2064" s="14">
        <f>IF(_xlfn.XLOOKUP($A2064,Firm_Info!$A$2:$A$12,Firm_Info!$C$2:$C$12)="Treated",1,IF(_xlfn.XLOOKUP($A2064,Firm_Info!$A$2:$A$12,Firm_Info!$C$2:$C$12)="Control",0,""))</f>
        <v>0</v>
      </c>
      <c r="F2064" s="14">
        <f>IFERROR(_xlfn.XLOOKUP($A2064,Firm_Info!$A$2:$A$11,Firm_Info!$D$2:$D$11),"")</f>
        <v>2</v>
      </c>
      <c r="G2064" s="14">
        <f>IF($F2064="","",IF($B2064&gt;=SUMIFS(Firm_Info!$F$2:$F$11,Firm_Info!$D$2:$D$11,$F2064,Firm_Info!$C$2:$C$11,"Treated"),1,0))</f>
        <v>0</v>
      </c>
      <c r="H2064" s="14">
        <f t="shared" si="65"/>
        <v>0</v>
      </c>
      <c r="I2064" s="14">
        <f>IF($F2064="","",MOD(ROW()-2,624)-INDEX(Parallel_Trends!$F$5:$F$14,MATCH($A2064,Parallel_Trends!$A$5:$A$14,0)))</f>
        <v>-139</v>
      </c>
    </row>
    <row r="2065" spans="1:9" x14ac:dyDescent="0.45">
      <c r="A2065" t="s">
        <v>18</v>
      </c>
      <c r="B2065" s="1">
        <f>Raw_Prices!V194</f>
        <v>45205</v>
      </c>
      <c r="C2065" s="12">
        <f>Raw_Prices!Z194</f>
        <v>526.67999999999995</v>
      </c>
      <c r="D2065" s="13">
        <f t="shared" si="64"/>
        <v>1.9828053597707118E-2</v>
      </c>
      <c r="E2065" s="14">
        <f>IF(_xlfn.XLOOKUP($A2065,Firm_Info!$A$2:$A$12,Firm_Info!$C$2:$C$12)="Treated",1,IF(_xlfn.XLOOKUP($A2065,Firm_Info!$A$2:$A$12,Firm_Info!$C$2:$C$12)="Control",0,""))</f>
        <v>0</v>
      </c>
      <c r="F2065" s="14">
        <f>IFERROR(_xlfn.XLOOKUP($A2065,Firm_Info!$A$2:$A$11,Firm_Info!$D$2:$D$11),"")</f>
        <v>2</v>
      </c>
      <c r="G2065" s="14">
        <f>IF($F2065="","",IF($B2065&gt;=SUMIFS(Firm_Info!$F$2:$F$11,Firm_Info!$D$2:$D$11,$F2065,Firm_Info!$C$2:$C$11,"Treated"),1,0))</f>
        <v>0</v>
      </c>
      <c r="H2065" s="14">
        <f t="shared" si="65"/>
        <v>0</v>
      </c>
      <c r="I2065" s="14">
        <f>IF($F2065="","",MOD(ROW()-2,624)-INDEX(Parallel_Trends!$F$5:$F$14,MATCH($A2065,Parallel_Trends!$A$5:$A$14,0)))</f>
        <v>-138</v>
      </c>
    </row>
    <row r="2066" spans="1:9" x14ac:dyDescent="0.45">
      <c r="A2066" t="s">
        <v>18</v>
      </c>
      <c r="B2066" s="1">
        <f>Raw_Prices!V195</f>
        <v>45208</v>
      </c>
      <c r="C2066" s="12">
        <f>Raw_Prices!Z195</f>
        <v>529.29</v>
      </c>
      <c r="D2066" s="13">
        <f t="shared" si="64"/>
        <v>4.9555707450443798E-3</v>
      </c>
      <c r="E2066" s="14">
        <f>IF(_xlfn.XLOOKUP($A2066,Firm_Info!$A$2:$A$12,Firm_Info!$C$2:$C$12)="Treated",1,IF(_xlfn.XLOOKUP($A2066,Firm_Info!$A$2:$A$12,Firm_Info!$C$2:$C$12)="Control",0,""))</f>
        <v>0</v>
      </c>
      <c r="F2066" s="14">
        <f>IFERROR(_xlfn.XLOOKUP($A2066,Firm_Info!$A$2:$A$11,Firm_Info!$D$2:$D$11),"")</f>
        <v>2</v>
      </c>
      <c r="G2066" s="14">
        <f>IF($F2066="","",IF($B2066&gt;=SUMIFS(Firm_Info!$F$2:$F$11,Firm_Info!$D$2:$D$11,$F2066,Firm_Info!$C$2:$C$11,"Treated"),1,0))</f>
        <v>0</v>
      </c>
      <c r="H2066" s="14">
        <f t="shared" si="65"/>
        <v>0</v>
      </c>
      <c r="I2066" s="14">
        <f>IF($F2066="","",MOD(ROW()-2,624)-INDEX(Parallel_Trends!$F$5:$F$14,MATCH($A2066,Parallel_Trends!$A$5:$A$14,0)))</f>
        <v>-137</v>
      </c>
    </row>
    <row r="2067" spans="1:9" x14ac:dyDescent="0.45">
      <c r="A2067" t="s">
        <v>18</v>
      </c>
      <c r="B2067" s="1">
        <f>Raw_Prices!V196</f>
        <v>45209</v>
      </c>
      <c r="C2067" s="12">
        <f>Raw_Prices!Z196</f>
        <v>532.72</v>
      </c>
      <c r="D2067" s="13">
        <f t="shared" si="64"/>
        <v>6.4803793761454287E-3</v>
      </c>
      <c r="E2067" s="14">
        <f>IF(_xlfn.XLOOKUP($A2067,Firm_Info!$A$2:$A$12,Firm_Info!$C$2:$C$12)="Treated",1,IF(_xlfn.XLOOKUP($A2067,Firm_Info!$A$2:$A$12,Firm_Info!$C$2:$C$12)="Control",0,""))</f>
        <v>0</v>
      </c>
      <c r="F2067" s="14">
        <f>IFERROR(_xlfn.XLOOKUP($A2067,Firm_Info!$A$2:$A$11,Firm_Info!$D$2:$D$11),"")</f>
        <v>2</v>
      </c>
      <c r="G2067" s="14">
        <f>IF($F2067="","",IF($B2067&gt;=SUMIFS(Firm_Info!$F$2:$F$11,Firm_Info!$D$2:$D$11,$F2067,Firm_Info!$C$2:$C$11,"Treated"),1,0))</f>
        <v>0</v>
      </c>
      <c r="H2067" s="14">
        <f t="shared" si="65"/>
        <v>0</v>
      </c>
      <c r="I2067" s="14">
        <f>IF($F2067="","",MOD(ROW()-2,624)-INDEX(Parallel_Trends!$F$5:$F$14,MATCH($A2067,Parallel_Trends!$A$5:$A$14,0)))</f>
        <v>-136</v>
      </c>
    </row>
    <row r="2068" spans="1:9" x14ac:dyDescent="0.45">
      <c r="A2068" t="s">
        <v>18</v>
      </c>
      <c r="B2068" s="1">
        <f>Raw_Prices!V197</f>
        <v>45210</v>
      </c>
      <c r="C2068" s="12">
        <f>Raw_Prices!Z197</f>
        <v>549.91</v>
      </c>
      <c r="D2068" s="13">
        <f t="shared" ref="D2068:D2131" si="66">C2068/C2067-1</f>
        <v>3.226835861240418E-2</v>
      </c>
      <c r="E2068" s="14">
        <f>IF(_xlfn.XLOOKUP($A2068,Firm_Info!$A$2:$A$12,Firm_Info!$C$2:$C$12)="Treated",1,IF(_xlfn.XLOOKUP($A2068,Firm_Info!$A$2:$A$12,Firm_Info!$C$2:$C$12)="Control",0,""))</f>
        <v>0</v>
      </c>
      <c r="F2068" s="14">
        <f>IFERROR(_xlfn.XLOOKUP($A2068,Firm_Info!$A$2:$A$11,Firm_Info!$D$2:$D$11),"")</f>
        <v>2</v>
      </c>
      <c r="G2068" s="14">
        <f>IF($F2068="","",IF($B2068&gt;=SUMIFS(Firm_Info!$F$2:$F$11,Firm_Info!$D$2:$D$11,$F2068,Firm_Info!$C$2:$C$11,"Treated"),1,0))</f>
        <v>0</v>
      </c>
      <c r="H2068" s="14">
        <f t="shared" ref="H2068:H2131" si="67">IF($F2068="","",$E2068*$G2068)</f>
        <v>0</v>
      </c>
      <c r="I2068" s="14">
        <f>IF($F2068="","",MOD(ROW()-2,624)-INDEX(Parallel_Trends!$F$5:$F$14,MATCH($A2068,Parallel_Trends!$A$5:$A$14,0)))</f>
        <v>-135</v>
      </c>
    </row>
    <row r="2069" spans="1:9" x14ac:dyDescent="0.45">
      <c r="A2069" t="s">
        <v>18</v>
      </c>
      <c r="B2069" s="1">
        <f>Raw_Prices!V198</f>
        <v>45211</v>
      </c>
      <c r="C2069" s="12">
        <f>Raw_Prices!Z198</f>
        <v>559.63</v>
      </c>
      <c r="D2069" s="13">
        <f t="shared" si="66"/>
        <v>1.7675619646851271E-2</v>
      </c>
      <c r="E2069" s="14">
        <f>IF(_xlfn.XLOOKUP($A2069,Firm_Info!$A$2:$A$12,Firm_Info!$C$2:$C$12)="Treated",1,IF(_xlfn.XLOOKUP($A2069,Firm_Info!$A$2:$A$12,Firm_Info!$C$2:$C$12)="Control",0,""))</f>
        <v>0</v>
      </c>
      <c r="F2069" s="14">
        <f>IFERROR(_xlfn.XLOOKUP($A2069,Firm_Info!$A$2:$A$11,Firm_Info!$D$2:$D$11),"")</f>
        <v>2</v>
      </c>
      <c r="G2069" s="14">
        <f>IF($F2069="","",IF($B2069&gt;=SUMIFS(Firm_Info!$F$2:$F$11,Firm_Info!$D$2:$D$11,$F2069,Firm_Info!$C$2:$C$11,"Treated"),1,0))</f>
        <v>0</v>
      </c>
      <c r="H2069" s="14">
        <f t="shared" si="67"/>
        <v>0</v>
      </c>
      <c r="I2069" s="14">
        <f>IF($F2069="","",MOD(ROW()-2,624)-INDEX(Parallel_Trends!$F$5:$F$14,MATCH($A2069,Parallel_Trends!$A$5:$A$14,0)))</f>
        <v>-134</v>
      </c>
    </row>
    <row r="2070" spans="1:9" x14ac:dyDescent="0.45">
      <c r="A2070" t="s">
        <v>18</v>
      </c>
      <c r="B2070" s="1">
        <f>Raw_Prices!V199</f>
        <v>45212</v>
      </c>
      <c r="C2070" s="12">
        <f>Raw_Prices!Z199</f>
        <v>548.76</v>
      </c>
      <c r="D2070" s="13">
        <f t="shared" si="66"/>
        <v>-1.9423547701159727E-2</v>
      </c>
      <c r="E2070" s="14">
        <f>IF(_xlfn.XLOOKUP($A2070,Firm_Info!$A$2:$A$12,Firm_Info!$C$2:$C$12)="Treated",1,IF(_xlfn.XLOOKUP($A2070,Firm_Info!$A$2:$A$12,Firm_Info!$C$2:$C$12)="Control",0,""))</f>
        <v>0</v>
      </c>
      <c r="F2070" s="14">
        <f>IFERROR(_xlfn.XLOOKUP($A2070,Firm_Info!$A$2:$A$11,Firm_Info!$D$2:$D$11),"")</f>
        <v>2</v>
      </c>
      <c r="G2070" s="14">
        <f>IF($F2070="","",IF($B2070&gt;=SUMIFS(Firm_Info!$F$2:$F$11,Firm_Info!$D$2:$D$11,$F2070,Firm_Info!$C$2:$C$11,"Treated"),1,0))</f>
        <v>0</v>
      </c>
      <c r="H2070" s="14">
        <f t="shared" si="67"/>
        <v>0</v>
      </c>
      <c r="I2070" s="14">
        <f>IF($F2070="","",MOD(ROW()-2,624)-INDEX(Parallel_Trends!$F$5:$F$14,MATCH($A2070,Parallel_Trends!$A$5:$A$14,0)))</f>
        <v>-133</v>
      </c>
    </row>
    <row r="2071" spans="1:9" x14ac:dyDescent="0.45">
      <c r="A2071" t="s">
        <v>18</v>
      </c>
      <c r="B2071" s="1">
        <f>Raw_Prices!V200</f>
        <v>45215</v>
      </c>
      <c r="C2071" s="12">
        <f>Raw_Prices!Z200</f>
        <v>550.74</v>
      </c>
      <c r="D2071" s="13">
        <f t="shared" si="66"/>
        <v>3.6081347036955869E-3</v>
      </c>
      <c r="E2071" s="14">
        <f>IF(_xlfn.XLOOKUP($A2071,Firm_Info!$A$2:$A$12,Firm_Info!$C$2:$C$12)="Treated",1,IF(_xlfn.XLOOKUP($A2071,Firm_Info!$A$2:$A$12,Firm_Info!$C$2:$C$12)="Control",0,""))</f>
        <v>0</v>
      </c>
      <c r="F2071" s="14">
        <f>IFERROR(_xlfn.XLOOKUP($A2071,Firm_Info!$A$2:$A$11,Firm_Info!$D$2:$D$11),"")</f>
        <v>2</v>
      </c>
      <c r="G2071" s="14">
        <f>IF($F2071="","",IF($B2071&gt;=SUMIFS(Firm_Info!$F$2:$F$11,Firm_Info!$D$2:$D$11,$F2071,Firm_Info!$C$2:$C$11,"Treated"),1,0))</f>
        <v>0</v>
      </c>
      <c r="H2071" s="14">
        <f t="shared" si="67"/>
        <v>0</v>
      </c>
      <c r="I2071" s="14">
        <f>IF($F2071="","",MOD(ROW()-2,624)-INDEX(Parallel_Trends!$F$5:$F$14,MATCH($A2071,Parallel_Trends!$A$5:$A$14,0)))</f>
        <v>-132</v>
      </c>
    </row>
    <row r="2072" spans="1:9" x14ac:dyDescent="0.45">
      <c r="A2072" t="s">
        <v>18</v>
      </c>
      <c r="B2072" s="1">
        <f>Raw_Prices!V201</f>
        <v>45216</v>
      </c>
      <c r="C2072" s="12">
        <f>Raw_Prices!Z201</f>
        <v>560.09</v>
      </c>
      <c r="D2072" s="13">
        <f t="shared" si="66"/>
        <v>1.6977158005592408E-2</v>
      </c>
      <c r="E2072" s="14">
        <f>IF(_xlfn.XLOOKUP($A2072,Firm_Info!$A$2:$A$12,Firm_Info!$C$2:$C$12)="Treated",1,IF(_xlfn.XLOOKUP($A2072,Firm_Info!$A$2:$A$12,Firm_Info!$C$2:$C$12)="Control",0,""))</f>
        <v>0</v>
      </c>
      <c r="F2072" s="14">
        <f>IFERROR(_xlfn.XLOOKUP($A2072,Firm_Info!$A$2:$A$11,Firm_Info!$D$2:$D$11),"")</f>
        <v>2</v>
      </c>
      <c r="G2072" s="14">
        <f>IF($F2072="","",IF($B2072&gt;=SUMIFS(Firm_Info!$F$2:$F$11,Firm_Info!$D$2:$D$11,$F2072,Firm_Info!$C$2:$C$11,"Treated"),1,0))</f>
        <v>0</v>
      </c>
      <c r="H2072" s="14">
        <f t="shared" si="67"/>
        <v>0</v>
      </c>
      <c r="I2072" s="14">
        <f>IF($F2072="","",MOD(ROW()-2,624)-INDEX(Parallel_Trends!$F$5:$F$14,MATCH($A2072,Parallel_Trends!$A$5:$A$14,0)))</f>
        <v>-131</v>
      </c>
    </row>
    <row r="2073" spans="1:9" x14ac:dyDescent="0.45">
      <c r="A2073" t="s">
        <v>18</v>
      </c>
      <c r="B2073" s="1">
        <f>Raw_Prices!V202</f>
        <v>45217</v>
      </c>
      <c r="C2073" s="12">
        <f>Raw_Prices!Z202</f>
        <v>557.87</v>
      </c>
      <c r="D2073" s="13">
        <f t="shared" si="66"/>
        <v>-3.9636486993162023E-3</v>
      </c>
      <c r="E2073" s="14">
        <f>IF(_xlfn.XLOOKUP($A2073,Firm_Info!$A$2:$A$12,Firm_Info!$C$2:$C$12)="Treated",1,IF(_xlfn.XLOOKUP($A2073,Firm_Info!$A$2:$A$12,Firm_Info!$C$2:$C$12)="Control",0,""))</f>
        <v>0</v>
      </c>
      <c r="F2073" s="14">
        <f>IFERROR(_xlfn.XLOOKUP($A2073,Firm_Info!$A$2:$A$11,Firm_Info!$D$2:$D$11),"")</f>
        <v>2</v>
      </c>
      <c r="G2073" s="14">
        <f>IF($F2073="","",IF($B2073&gt;=SUMIFS(Firm_Info!$F$2:$F$11,Firm_Info!$D$2:$D$11,$F2073,Firm_Info!$C$2:$C$11,"Treated"),1,0))</f>
        <v>0</v>
      </c>
      <c r="H2073" s="14">
        <f t="shared" si="67"/>
        <v>0</v>
      </c>
      <c r="I2073" s="14">
        <f>IF($F2073="","",MOD(ROW()-2,624)-INDEX(Parallel_Trends!$F$5:$F$14,MATCH($A2073,Parallel_Trends!$A$5:$A$14,0)))</f>
        <v>-130</v>
      </c>
    </row>
    <row r="2074" spans="1:9" x14ac:dyDescent="0.45">
      <c r="A2074" t="s">
        <v>18</v>
      </c>
      <c r="B2074" s="1">
        <f>Raw_Prices!V203</f>
        <v>45218</v>
      </c>
      <c r="C2074" s="12">
        <f>Raw_Prices!Z203</f>
        <v>555.74</v>
      </c>
      <c r="D2074" s="13">
        <f t="shared" si="66"/>
        <v>-3.8180938211410664E-3</v>
      </c>
      <c r="E2074" s="14">
        <f>IF(_xlfn.XLOOKUP($A2074,Firm_Info!$A$2:$A$12,Firm_Info!$C$2:$C$12)="Treated",1,IF(_xlfn.XLOOKUP($A2074,Firm_Info!$A$2:$A$12,Firm_Info!$C$2:$C$12)="Control",0,""))</f>
        <v>0</v>
      </c>
      <c r="F2074" s="14">
        <f>IFERROR(_xlfn.XLOOKUP($A2074,Firm_Info!$A$2:$A$11,Firm_Info!$D$2:$D$11),"")</f>
        <v>2</v>
      </c>
      <c r="G2074" s="14">
        <f>IF($F2074="","",IF($B2074&gt;=SUMIFS(Firm_Info!$F$2:$F$11,Firm_Info!$D$2:$D$11,$F2074,Firm_Info!$C$2:$C$11,"Treated"),1,0))</f>
        <v>0</v>
      </c>
      <c r="H2074" s="14">
        <f t="shared" si="67"/>
        <v>0</v>
      </c>
      <c r="I2074" s="14">
        <f>IF($F2074="","",MOD(ROW()-2,624)-INDEX(Parallel_Trends!$F$5:$F$14,MATCH($A2074,Parallel_Trends!$A$5:$A$14,0)))</f>
        <v>-129</v>
      </c>
    </row>
    <row r="2075" spans="1:9" x14ac:dyDescent="0.45">
      <c r="A2075" t="s">
        <v>18</v>
      </c>
      <c r="B2075" s="1">
        <f>Raw_Prices!V204</f>
        <v>45219</v>
      </c>
      <c r="C2075" s="12">
        <f>Raw_Prices!Z204</f>
        <v>540.96</v>
      </c>
      <c r="D2075" s="13">
        <f t="shared" si="66"/>
        <v>-2.6595170403425961E-2</v>
      </c>
      <c r="E2075" s="14">
        <f>IF(_xlfn.XLOOKUP($A2075,Firm_Info!$A$2:$A$12,Firm_Info!$C$2:$C$12)="Treated",1,IF(_xlfn.XLOOKUP($A2075,Firm_Info!$A$2:$A$12,Firm_Info!$C$2:$C$12)="Control",0,""))</f>
        <v>0</v>
      </c>
      <c r="F2075" s="14">
        <f>IFERROR(_xlfn.XLOOKUP($A2075,Firm_Info!$A$2:$A$11,Firm_Info!$D$2:$D$11),"")</f>
        <v>2</v>
      </c>
      <c r="G2075" s="14">
        <f>IF($F2075="","",IF($B2075&gt;=SUMIFS(Firm_Info!$F$2:$F$11,Firm_Info!$D$2:$D$11,$F2075,Firm_Info!$C$2:$C$11,"Treated"),1,0))</f>
        <v>0</v>
      </c>
      <c r="H2075" s="14">
        <f t="shared" si="67"/>
        <v>0</v>
      </c>
      <c r="I2075" s="14">
        <f>IF($F2075="","",MOD(ROW()-2,624)-INDEX(Parallel_Trends!$F$5:$F$14,MATCH($A2075,Parallel_Trends!$A$5:$A$14,0)))</f>
        <v>-128</v>
      </c>
    </row>
    <row r="2076" spans="1:9" x14ac:dyDescent="0.45">
      <c r="A2076" t="s">
        <v>18</v>
      </c>
      <c r="B2076" s="1">
        <f>Raw_Prices!V205</f>
        <v>45222</v>
      </c>
      <c r="C2076" s="12">
        <f>Raw_Prices!Z205</f>
        <v>540.41</v>
      </c>
      <c r="D2076" s="13">
        <f t="shared" si="66"/>
        <v>-1.0167110322391038E-3</v>
      </c>
      <c r="E2076" s="14">
        <f>IF(_xlfn.XLOOKUP($A2076,Firm_Info!$A$2:$A$12,Firm_Info!$C$2:$C$12)="Treated",1,IF(_xlfn.XLOOKUP($A2076,Firm_Info!$A$2:$A$12,Firm_Info!$C$2:$C$12)="Control",0,""))</f>
        <v>0</v>
      </c>
      <c r="F2076" s="14">
        <f>IFERROR(_xlfn.XLOOKUP($A2076,Firm_Info!$A$2:$A$11,Firm_Info!$D$2:$D$11),"")</f>
        <v>2</v>
      </c>
      <c r="G2076" s="14">
        <f>IF($F2076="","",IF($B2076&gt;=SUMIFS(Firm_Info!$F$2:$F$11,Firm_Info!$D$2:$D$11,$F2076,Firm_Info!$C$2:$C$11,"Treated"),1,0))</f>
        <v>0</v>
      </c>
      <c r="H2076" s="14">
        <f t="shared" si="67"/>
        <v>0</v>
      </c>
      <c r="I2076" s="14">
        <f>IF($F2076="","",MOD(ROW()-2,624)-INDEX(Parallel_Trends!$F$5:$F$14,MATCH($A2076,Parallel_Trends!$A$5:$A$14,0)))</f>
        <v>-127</v>
      </c>
    </row>
    <row r="2077" spans="1:9" x14ac:dyDescent="0.45">
      <c r="A2077" t="s">
        <v>18</v>
      </c>
      <c r="B2077" s="1">
        <f>Raw_Prices!V206</f>
        <v>45223</v>
      </c>
      <c r="C2077" s="12">
        <f>Raw_Prices!Z206</f>
        <v>539.55999999999995</v>
      </c>
      <c r="D2077" s="13">
        <f t="shared" si="66"/>
        <v>-1.5728798504839325E-3</v>
      </c>
      <c r="E2077" s="14">
        <f>IF(_xlfn.XLOOKUP($A2077,Firm_Info!$A$2:$A$12,Firm_Info!$C$2:$C$12)="Treated",1,IF(_xlfn.XLOOKUP($A2077,Firm_Info!$A$2:$A$12,Firm_Info!$C$2:$C$12)="Control",0,""))</f>
        <v>0</v>
      </c>
      <c r="F2077" s="14">
        <f>IFERROR(_xlfn.XLOOKUP($A2077,Firm_Info!$A$2:$A$11,Firm_Info!$D$2:$D$11),"")</f>
        <v>2</v>
      </c>
      <c r="G2077" s="14">
        <f>IF($F2077="","",IF($B2077&gt;=SUMIFS(Firm_Info!$F$2:$F$11,Firm_Info!$D$2:$D$11,$F2077,Firm_Info!$C$2:$C$11,"Treated"),1,0))</f>
        <v>0</v>
      </c>
      <c r="H2077" s="14">
        <f t="shared" si="67"/>
        <v>0</v>
      </c>
      <c r="I2077" s="14">
        <f>IF($F2077="","",MOD(ROW()-2,624)-INDEX(Parallel_Trends!$F$5:$F$14,MATCH($A2077,Parallel_Trends!$A$5:$A$14,0)))</f>
        <v>-126</v>
      </c>
    </row>
    <row r="2078" spans="1:9" x14ac:dyDescent="0.45">
      <c r="A2078" t="s">
        <v>18</v>
      </c>
      <c r="B2078" s="1">
        <f>Raw_Prices!V207</f>
        <v>45224</v>
      </c>
      <c r="C2078" s="12">
        <f>Raw_Prices!Z207</f>
        <v>521.14</v>
      </c>
      <c r="D2078" s="13">
        <f t="shared" si="66"/>
        <v>-3.4138928015419845E-2</v>
      </c>
      <c r="E2078" s="14">
        <f>IF(_xlfn.XLOOKUP($A2078,Firm_Info!$A$2:$A$12,Firm_Info!$C$2:$C$12)="Treated",1,IF(_xlfn.XLOOKUP($A2078,Firm_Info!$A$2:$A$12,Firm_Info!$C$2:$C$12)="Control",0,""))</f>
        <v>0</v>
      </c>
      <c r="F2078" s="14">
        <f>IFERROR(_xlfn.XLOOKUP($A2078,Firm_Info!$A$2:$A$11,Firm_Info!$D$2:$D$11),"")</f>
        <v>2</v>
      </c>
      <c r="G2078" s="14">
        <f>IF($F2078="","",IF($B2078&gt;=SUMIFS(Firm_Info!$F$2:$F$11,Firm_Info!$D$2:$D$11,$F2078,Firm_Info!$C$2:$C$11,"Treated"),1,0))</f>
        <v>0</v>
      </c>
      <c r="H2078" s="14">
        <f t="shared" si="67"/>
        <v>0</v>
      </c>
      <c r="I2078" s="14">
        <f>IF($F2078="","",MOD(ROW()-2,624)-INDEX(Parallel_Trends!$F$5:$F$14,MATCH($A2078,Parallel_Trends!$A$5:$A$14,0)))</f>
        <v>-125</v>
      </c>
    </row>
    <row r="2079" spans="1:9" x14ac:dyDescent="0.45">
      <c r="A2079" t="s">
        <v>18</v>
      </c>
      <c r="B2079" s="1">
        <f>Raw_Prices!V208</f>
        <v>45225</v>
      </c>
      <c r="C2079" s="12">
        <f>Raw_Prices!Z208</f>
        <v>514.28</v>
      </c>
      <c r="D2079" s="13">
        <f t="shared" si="66"/>
        <v>-1.3163449361016211E-2</v>
      </c>
      <c r="E2079" s="14">
        <f>IF(_xlfn.XLOOKUP($A2079,Firm_Info!$A$2:$A$12,Firm_Info!$C$2:$C$12)="Treated",1,IF(_xlfn.XLOOKUP($A2079,Firm_Info!$A$2:$A$12,Firm_Info!$C$2:$C$12)="Control",0,""))</f>
        <v>0</v>
      </c>
      <c r="F2079" s="14">
        <f>IFERROR(_xlfn.XLOOKUP($A2079,Firm_Info!$A$2:$A$11,Firm_Info!$D$2:$D$11),"")</f>
        <v>2</v>
      </c>
      <c r="G2079" s="14">
        <f>IF($F2079="","",IF($B2079&gt;=SUMIFS(Firm_Info!$F$2:$F$11,Firm_Info!$D$2:$D$11,$F2079,Firm_Info!$C$2:$C$11,"Treated"),1,0))</f>
        <v>0</v>
      </c>
      <c r="H2079" s="14">
        <f t="shared" si="67"/>
        <v>0</v>
      </c>
      <c r="I2079" s="14">
        <f>IF($F2079="","",MOD(ROW()-2,624)-INDEX(Parallel_Trends!$F$5:$F$14,MATCH($A2079,Parallel_Trends!$A$5:$A$14,0)))</f>
        <v>-124</v>
      </c>
    </row>
    <row r="2080" spans="1:9" x14ac:dyDescent="0.45">
      <c r="A2080" t="s">
        <v>18</v>
      </c>
      <c r="B2080" s="1">
        <f>Raw_Prices!V209</f>
        <v>45226</v>
      </c>
      <c r="C2080" s="12">
        <f>Raw_Prices!Z209</f>
        <v>508.12</v>
      </c>
      <c r="D2080" s="13">
        <f t="shared" si="66"/>
        <v>-1.1977910865676233E-2</v>
      </c>
      <c r="E2080" s="14">
        <f>IF(_xlfn.XLOOKUP($A2080,Firm_Info!$A$2:$A$12,Firm_Info!$C$2:$C$12)="Treated",1,IF(_xlfn.XLOOKUP($A2080,Firm_Info!$A$2:$A$12,Firm_Info!$C$2:$C$12)="Control",0,""))</f>
        <v>0</v>
      </c>
      <c r="F2080" s="14">
        <f>IFERROR(_xlfn.XLOOKUP($A2080,Firm_Info!$A$2:$A$11,Firm_Info!$D$2:$D$11),"")</f>
        <v>2</v>
      </c>
      <c r="G2080" s="14">
        <f>IF($F2080="","",IF($B2080&gt;=SUMIFS(Firm_Info!$F$2:$F$11,Firm_Info!$D$2:$D$11,$F2080,Firm_Info!$C$2:$C$11,"Treated"),1,0))</f>
        <v>0</v>
      </c>
      <c r="H2080" s="14">
        <f t="shared" si="67"/>
        <v>0</v>
      </c>
      <c r="I2080" s="14">
        <f>IF($F2080="","",MOD(ROW()-2,624)-INDEX(Parallel_Trends!$F$5:$F$14,MATCH($A2080,Parallel_Trends!$A$5:$A$14,0)))</f>
        <v>-123</v>
      </c>
    </row>
    <row r="2081" spans="1:9" x14ac:dyDescent="0.45">
      <c r="A2081" t="s">
        <v>18</v>
      </c>
      <c r="B2081" s="1">
        <f>Raw_Prices!V210</f>
        <v>45229</v>
      </c>
      <c r="C2081" s="12">
        <f>Raw_Prices!Z210</f>
        <v>526.94000000000005</v>
      </c>
      <c r="D2081" s="13">
        <f t="shared" si="66"/>
        <v>3.703849484373789E-2</v>
      </c>
      <c r="E2081" s="14">
        <f>IF(_xlfn.XLOOKUP($A2081,Firm_Info!$A$2:$A$12,Firm_Info!$C$2:$C$12)="Treated",1,IF(_xlfn.XLOOKUP($A2081,Firm_Info!$A$2:$A$12,Firm_Info!$C$2:$C$12)="Control",0,""))</f>
        <v>0</v>
      </c>
      <c r="F2081" s="14">
        <f>IFERROR(_xlfn.XLOOKUP($A2081,Firm_Info!$A$2:$A$11,Firm_Info!$D$2:$D$11),"")</f>
        <v>2</v>
      </c>
      <c r="G2081" s="14">
        <f>IF($F2081="","",IF($B2081&gt;=SUMIFS(Firm_Info!$F$2:$F$11,Firm_Info!$D$2:$D$11,$F2081,Firm_Info!$C$2:$C$11,"Treated"),1,0))</f>
        <v>0</v>
      </c>
      <c r="H2081" s="14">
        <f t="shared" si="67"/>
        <v>0</v>
      </c>
      <c r="I2081" s="14">
        <f>IF($F2081="","",MOD(ROW()-2,624)-INDEX(Parallel_Trends!$F$5:$F$14,MATCH($A2081,Parallel_Trends!$A$5:$A$14,0)))</f>
        <v>-122</v>
      </c>
    </row>
    <row r="2082" spans="1:9" x14ac:dyDescent="0.45">
      <c r="A2082" t="s">
        <v>18</v>
      </c>
      <c r="B2082" s="1">
        <f>Raw_Prices!V211</f>
        <v>45230</v>
      </c>
      <c r="C2082" s="12">
        <f>Raw_Prices!Z211</f>
        <v>532.05999999999995</v>
      </c>
      <c r="D2082" s="13">
        <f t="shared" si="66"/>
        <v>9.7164762591563925E-3</v>
      </c>
      <c r="E2082" s="14">
        <f>IF(_xlfn.XLOOKUP($A2082,Firm_Info!$A$2:$A$12,Firm_Info!$C$2:$C$12)="Treated",1,IF(_xlfn.XLOOKUP($A2082,Firm_Info!$A$2:$A$12,Firm_Info!$C$2:$C$12)="Control",0,""))</f>
        <v>0</v>
      </c>
      <c r="F2082" s="14">
        <f>IFERROR(_xlfn.XLOOKUP($A2082,Firm_Info!$A$2:$A$11,Firm_Info!$D$2:$D$11),"")</f>
        <v>2</v>
      </c>
      <c r="G2082" s="14">
        <f>IF($F2082="","",IF($B2082&gt;=SUMIFS(Firm_Info!$F$2:$F$11,Firm_Info!$D$2:$D$11,$F2082,Firm_Info!$C$2:$C$11,"Treated"),1,0))</f>
        <v>0</v>
      </c>
      <c r="H2082" s="14">
        <f t="shared" si="67"/>
        <v>0</v>
      </c>
      <c r="I2082" s="14">
        <f>IF($F2082="","",MOD(ROW()-2,624)-INDEX(Parallel_Trends!$F$5:$F$14,MATCH($A2082,Parallel_Trends!$A$5:$A$14,0)))</f>
        <v>-121</v>
      </c>
    </row>
    <row r="2083" spans="1:9" x14ac:dyDescent="0.45">
      <c r="A2083" t="s">
        <v>18</v>
      </c>
      <c r="B2083" s="1">
        <f>Raw_Prices!V212</f>
        <v>45231</v>
      </c>
      <c r="C2083" s="12">
        <f>Raw_Prices!Z212</f>
        <v>544.5</v>
      </c>
      <c r="D2083" s="13">
        <f t="shared" si="66"/>
        <v>2.3380821711837196E-2</v>
      </c>
      <c r="E2083" s="14">
        <f>IF(_xlfn.XLOOKUP($A2083,Firm_Info!$A$2:$A$12,Firm_Info!$C$2:$C$12)="Treated",1,IF(_xlfn.XLOOKUP($A2083,Firm_Info!$A$2:$A$12,Firm_Info!$C$2:$C$12)="Control",0,""))</f>
        <v>0</v>
      </c>
      <c r="F2083" s="14">
        <f>IFERROR(_xlfn.XLOOKUP($A2083,Firm_Info!$A$2:$A$11,Firm_Info!$D$2:$D$11),"")</f>
        <v>2</v>
      </c>
      <c r="G2083" s="14">
        <f>IF($F2083="","",IF($B2083&gt;=SUMIFS(Firm_Info!$F$2:$F$11,Firm_Info!$D$2:$D$11,$F2083,Firm_Info!$C$2:$C$11,"Treated"),1,0))</f>
        <v>0</v>
      </c>
      <c r="H2083" s="14">
        <f t="shared" si="67"/>
        <v>0</v>
      </c>
      <c r="I2083" s="14">
        <f>IF($F2083="","",MOD(ROW()-2,624)-INDEX(Parallel_Trends!$F$5:$F$14,MATCH($A2083,Parallel_Trends!$A$5:$A$14,0)))</f>
        <v>-120</v>
      </c>
    </row>
    <row r="2084" spans="1:9" x14ac:dyDescent="0.45">
      <c r="A2084" t="s">
        <v>18</v>
      </c>
      <c r="B2084" s="1">
        <f>Raw_Prices!V213</f>
        <v>45232</v>
      </c>
      <c r="C2084" s="12">
        <f>Raw_Prices!Z213</f>
        <v>558.71</v>
      </c>
      <c r="D2084" s="13">
        <f t="shared" si="66"/>
        <v>2.6097337006427912E-2</v>
      </c>
      <c r="E2084" s="14">
        <f>IF(_xlfn.XLOOKUP($A2084,Firm_Info!$A$2:$A$12,Firm_Info!$C$2:$C$12)="Treated",1,IF(_xlfn.XLOOKUP($A2084,Firm_Info!$A$2:$A$12,Firm_Info!$C$2:$C$12)="Control",0,""))</f>
        <v>0</v>
      </c>
      <c r="F2084" s="14">
        <f>IFERROR(_xlfn.XLOOKUP($A2084,Firm_Info!$A$2:$A$11,Firm_Info!$D$2:$D$11),"")</f>
        <v>2</v>
      </c>
      <c r="G2084" s="14">
        <f>IF($F2084="","",IF($B2084&gt;=SUMIFS(Firm_Info!$F$2:$F$11,Firm_Info!$D$2:$D$11,$F2084,Firm_Info!$C$2:$C$11,"Treated"),1,0))</f>
        <v>0</v>
      </c>
      <c r="H2084" s="14">
        <f t="shared" si="67"/>
        <v>0</v>
      </c>
      <c r="I2084" s="14">
        <f>IF($F2084="","",MOD(ROW()-2,624)-INDEX(Parallel_Trends!$F$5:$F$14,MATCH($A2084,Parallel_Trends!$A$5:$A$14,0)))</f>
        <v>-119</v>
      </c>
    </row>
    <row r="2085" spans="1:9" x14ac:dyDescent="0.45">
      <c r="A2085" t="s">
        <v>18</v>
      </c>
      <c r="B2085" s="1">
        <f>Raw_Prices!V214</f>
        <v>45233</v>
      </c>
      <c r="C2085" s="12">
        <f>Raw_Prices!Z214</f>
        <v>563.66</v>
      </c>
      <c r="D2085" s="13">
        <f t="shared" si="66"/>
        <v>8.8596946537558008E-3</v>
      </c>
      <c r="E2085" s="14">
        <f>IF(_xlfn.XLOOKUP($A2085,Firm_Info!$A$2:$A$12,Firm_Info!$C$2:$C$12)="Treated",1,IF(_xlfn.XLOOKUP($A2085,Firm_Info!$A$2:$A$12,Firm_Info!$C$2:$C$12)="Control",0,""))</f>
        <v>0</v>
      </c>
      <c r="F2085" s="14">
        <f>IFERROR(_xlfn.XLOOKUP($A2085,Firm_Info!$A$2:$A$11,Firm_Info!$D$2:$D$11),"")</f>
        <v>2</v>
      </c>
      <c r="G2085" s="14">
        <f>IF($F2085="","",IF($B2085&gt;=SUMIFS(Firm_Info!$F$2:$F$11,Firm_Info!$D$2:$D$11,$F2085,Firm_Info!$C$2:$C$11,"Treated"),1,0))</f>
        <v>0</v>
      </c>
      <c r="H2085" s="14">
        <f t="shared" si="67"/>
        <v>0</v>
      </c>
      <c r="I2085" s="14">
        <f>IF($F2085="","",MOD(ROW()-2,624)-INDEX(Parallel_Trends!$F$5:$F$14,MATCH($A2085,Parallel_Trends!$A$5:$A$14,0)))</f>
        <v>-118</v>
      </c>
    </row>
    <row r="2086" spans="1:9" x14ac:dyDescent="0.45">
      <c r="A2086" t="s">
        <v>18</v>
      </c>
      <c r="B2086" s="1">
        <f>Raw_Prices!V215</f>
        <v>45236</v>
      </c>
      <c r="C2086" s="12">
        <f>Raw_Prices!Z215</f>
        <v>565.45000000000005</v>
      </c>
      <c r="D2086" s="13">
        <f t="shared" si="66"/>
        <v>3.1756732782175501E-3</v>
      </c>
      <c r="E2086" s="14">
        <f>IF(_xlfn.XLOOKUP($A2086,Firm_Info!$A$2:$A$12,Firm_Info!$C$2:$C$12)="Treated",1,IF(_xlfn.XLOOKUP($A2086,Firm_Info!$A$2:$A$12,Firm_Info!$C$2:$C$12)="Control",0,""))</f>
        <v>0</v>
      </c>
      <c r="F2086" s="14">
        <f>IFERROR(_xlfn.XLOOKUP($A2086,Firm_Info!$A$2:$A$11,Firm_Info!$D$2:$D$11),"")</f>
        <v>2</v>
      </c>
      <c r="G2086" s="14">
        <f>IF($F2086="","",IF($B2086&gt;=SUMIFS(Firm_Info!$F$2:$F$11,Firm_Info!$D$2:$D$11,$F2086,Firm_Info!$C$2:$C$11,"Treated"),1,0))</f>
        <v>0</v>
      </c>
      <c r="H2086" s="14">
        <f t="shared" si="67"/>
        <v>0</v>
      </c>
      <c r="I2086" s="14">
        <f>IF($F2086="","",MOD(ROW()-2,624)-INDEX(Parallel_Trends!$F$5:$F$14,MATCH($A2086,Parallel_Trends!$A$5:$A$14,0)))</f>
        <v>-117</v>
      </c>
    </row>
    <row r="2087" spans="1:9" x14ac:dyDescent="0.45">
      <c r="A2087" t="s">
        <v>18</v>
      </c>
      <c r="B2087" s="1">
        <f>Raw_Prices!V216</f>
        <v>45237</v>
      </c>
      <c r="C2087" s="12">
        <f>Raw_Prices!Z216</f>
        <v>585.20000000000005</v>
      </c>
      <c r="D2087" s="13">
        <f t="shared" si="66"/>
        <v>3.4927933504288688E-2</v>
      </c>
      <c r="E2087" s="14">
        <f>IF(_xlfn.XLOOKUP($A2087,Firm_Info!$A$2:$A$12,Firm_Info!$C$2:$C$12)="Treated",1,IF(_xlfn.XLOOKUP($A2087,Firm_Info!$A$2:$A$12,Firm_Info!$C$2:$C$12)="Control",0,""))</f>
        <v>0</v>
      </c>
      <c r="F2087" s="14">
        <f>IFERROR(_xlfn.XLOOKUP($A2087,Firm_Info!$A$2:$A$11,Firm_Info!$D$2:$D$11),"")</f>
        <v>2</v>
      </c>
      <c r="G2087" s="14">
        <f>IF($F2087="","",IF($B2087&gt;=SUMIFS(Firm_Info!$F$2:$F$11,Firm_Info!$D$2:$D$11,$F2087,Firm_Info!$C$2:$C$11,"Treated"),1,0))</f>
        <v>0</v>
      </c>
      <c r="H2087" s="14">
        <f t="shared" si="67"/>
        <v>0</v>
      </c>
      <c r="I2087" s="14">
        <f>IF($F2087="","",MOD(ROW()-2,624)-INDEX(Parallel_Trends!$F$5:$F$14,MATCH($A2087,Parallel_Trends!$A$5:$A$14,0)))</f>
        <v>-116</v>
      </c>
    </row>
    <row r="2088" spans="1:9" x14ac:dyDescent="0.45">
      <c r="A2088" t="s">
        <v>18</v>
      </c>
      <c r="B2088" s="1">
        <f>Raw_Prices!V217</f>
        <v>45238</v>
      </c>
      <c r="C2088" s="12">
        <f>Raw_Prices!Z217</f>
        <v>585.30999999999995</v>
      </c>
      <c r="D2088" s="13">
        <f t="shared" si="66"/>
        <v>1.8796992481195929E-4</v>
      </c>
      <c r="E2088" s="14">
        <f>IF(_xlfn.XLOOKUP($A2088,Firm_Info!$A$2:$A$12,Firm_Info!$C$2:$C$12)="Treated",1,IF(_xlfn.XLOOKUP($A2088,Firm_Info!$A$2:$A$12,Firm_Info!$C$2:$C$12)="Control",0,""))</f>
        <v>0</v>
      </c>
      <c r="F2088" s="14">
        <f>IFERROR(_xlfn.XLOOKUP($A2088,Firm_Info!$A$2:$A$11,Firm_Info!$D$2:$D$11),"")</f>
        <v>2</v>
      </c>
      <c r="G2088" s="14">
        <f>IF($F2088="","",IF($B2088&gt;=SUMIFS(Firm_Info!$F$2:$F$11,Firm_Info!$D$2:$D$11,$F2088,Firm_Info!$C$2:$C$11,"Treated"),1,0))</f>
        <v>0</v>
      </c>
      <c r="H2088" s="14">
        <f t="shared" si="67"/>
        <v>0</v>
      </c>
      <c r="I2088" s="14">
        <f>IF($F2088="","",MOD(ROW()-2,624)-INDEX(Parallel_Trends!$F$5:$F$14,MATCH($A2088,Parallel_Trends!$A$5:$A$14,0)))</f>
        <v>-115</v>
      </c>
    </row>
    <row r="2089" spans="1:9" x14ac:dyDescent="0.45">
      <c r="A2089" t="s">
        <v>18</v>
      </c>
      <c r="B2089" s="1">
        <f>Raw_Prices!V218</f>
        <v>45239</v>
      </c>
      <c r="C2089" s="12">
        <f>Raw_Prices!Z218</f>
        <v>577.74</v>
      </c>
      <c r="D2089" s="13">
        <f t="shared" si="66"/>
        <v>-1.2933317387367249E-2</v>
      </c>
      <c r="E2089" s="14">
        <f>IF(_xlfn.XLOOKUP($A2089,Firm_Info!$A$2:$A$12,Firm_Info!$C$2:$C$12)="Treated",1,IF(_xlfn.XLOOKUP($A2089,Firm_Info!$A$2:$A$12,Firm_Info!$C$2:$C$12)="Control",0,""))</f>
        <v>0</v>
      </c>
      <c r="F2089" s="14">
        <f>IFERROR(_xlfn.XLOOKUP($A2089,Firm_Info!$A$2:$A$11,Firm_Info!$D$2:$D$11),"")</f>
        <v>2</v>
      </c>
      <c r="G2089" s="14">
        <f>IF($F2089="","",IF($B2089&gt;=SUMIFS(Firm_Info!$F$2:$F$11,Firm_Info!$D$2:$D$11,$F2089,Firm_Info!$C$2:$C$11,"Treated"),1,0))</f>
        <v>0</v>
      </c>
      <c r="H2089" s="14">
        <f t="shared" si="67"/>
        <v>0</v>
      </c>
      <c r="I2089" s="14">
        <f>IF($F2089="","",MOD(ROW()-2,624)-INDEX(Parallel_Trends!$F$5:$F$14,MATCH($A2089,Parallel_Trends!$A$5:$A$14,0)))</f>
        <v>-114</v>
      </c>
    </row>
    <row r="2090" spans="1:9" x14ac:dyDescent="0.45">
      <c r="A2090" t="s">
        <v>18</v>
      </c>
      <c r="B2090" s="1">
        <f>Raw_Prices!V219</f>
        <v>45240</v>
      </c>
      <c r="C2090" s="12">
        <f>Raw_Prices!Z219</f>
        <v>597.22</v>
      </c>
      <c r="D2090" s="13">
        <f t="shared" si="66"/>
        <v>3.3717589226987865E-2</v>
      </c>
      <c r="E2090" s="14">
        <f>IF(_xlfn.XLOOKUP($A2090,Firm_Info!$A$2:$A$12,Firm_Info!$C$2:$C$12)="Treated",1,IF(_xlfn.XLOOKUP($A2090,Firm_Info!$A$2:$A$12,Firm_Info!$C$2:$C$12)="Control",0,""))</f>
        <v>0</v>
      </c>
      <c r="F2090" s="14">
        <f>IFERROR(_xlfn.XLOOKUP($A2090,Firm_Info!$A$2:$A$11,Firm_Info!$D$2:$D$11),"")</f>
        <v>2</v>
      </c>
      <c r="G2090" s="14">
        <f>IF($F2090="","",IF($B2090&gt;=SUMIFS(Firm_Info!$F$2:$F$11,Firm_Info!$D$2:$D$11,$F2090,Firm_Info!$C$2:$C$11,"Treated"),1,0))</f>
        <v>0</v>
      </c>
      <c r="H2090" s="14">
        <f t="shared" si="67"/>
        <v>0</v>
      </c>
      <c r="I2090" s="14">
        <f>IF($F2090="","",MOD(ROW()-2,624)-INDEX(Parallel_Trends!$F$5:$F$14,MATCH($A2090,Parallel_Trends!$A$5:$A$14,0)))</f>
        <v>-113</v>
      </c>
    </row>
    <row r="2091" spans="1:9" x14ac:dyDescent="0.45">
      <c r="A2091" t="s">
        <v>18</v>
      </c>
      <c r="B2091" s="1">
        <f>Raw_Prices!V220</f>
        <v>45243</v>
      </c>
      <c r="C2091" s="12">
        <f>Raw_Prices!Z220</f>
        <v>590.34</v>
      </c>
      <c r="D2091" s="13">
        <f t="shared" si="66"/>
        <v>-1.1520042865275748E-2</v>
      </c>
      <c r="E2091" s="14">
        <f>IF(_xlfn.XLOOKUP($A2091,Firm_Info!$A$2:$A$12,Firm_Info!$C$2:$C$12)="Treated",1,IF(_xlfn.XLOOKUP($A2091,Firm_Info!$A$2:$A$12,Firm_Info!$C$2:$C$12)="Control",0,""))</f>
        <v>0</v>
      </c>
      <c r="F2091" s="14">
        <f>IFERROR(_xlfn.XLOOKUP($A2091,Firm_Info!$A$2:$A$11,Firm_Info!$D$2:$D$11),"")</f>
        <v>2</v>
      </c>
      <c r="G2091" s="14">
        <f>IF($F2091="","",IF($B2091&gt;=SUMIFS(Firm_Info!$F$2:$F$11,Firm_Info!$D$2:$D$11,$F2091,Firm_Info!$C$2:$C$11,"Treated"),1,0))</f>
        <v>0</v>
      </c>
      <c r="H2091" s="14">
        <f t="shared" si="67"/>
        <v>0</v>
      </c>
      <c r="I2091" s="14">
        <f>IF($F2091="","",MOD(ROW()-2,624)-INDEX(Parallel_Trends!$F$5:$F$14,MATCH($A2091,Parallel_Trends!$A$5:$A$14,0)))</f>
        <v>-112</v>
      </c>
    </row>
    <row r="2092" spans="1:9" x14ac:dyDescent="0.45">
      <c r="A2092" t="s">
        <v>18</v>
      </c>
      <c r="B2092" s="1">
        <f>Raw_Prices!V221</f>
        <v>45244</v>
      </c>
      <c r="C2092" s="12">
        <f>Raw_Prices!Z221</f>
        <v>604.33000000000004</v>
      </c>
      <c r="D2092" s="13">
        <f t="shared" si="66"/>
        <v>2.3698207812447025E-2</v>
      </c>
      <c r="E2092" s="14">
        <f>IF(_xlfn.XLOOKUP($A2092,Firm_Info!$A$2:$A$12,Firm_Info!$C$2:$C$12)="Treated",1,IF(_xlfn.XLOOKUP($A2092,Firm_Info!$A$2:$A$12,Firm_Info!$C$2:$C$12)="Control",0,""))</f>
        <v>0</v>
      </c>
      <c r="F2092" s="14">
        <f>IFERROR(_xlfn.XLOOKUP($A2092,Firm_Info!$A$2:$A$11,Firm_Info!$D$2:$D$11),"")</f>
        <v>2</v>
      </c>
      <c r="G2092" s="14">
        <f>IF($F2092="","",IF($B2092&gt;=SUMIFS(Firm_Info!$F$2:$F$11,Firm_Info!$D$2:$D$11,$F2092,Firm_Info!$C$2:$C$11,"Treated"),1,0))</f>
        <v>0</v>
      </c>
      <c r="H2092" s="14">
        <f t="shared" si="67"/>
        <v>0</v>
      </c>
      <c r="I2092" s="14">
        <f>IF($F2092="","",MOD(ROW()-2,624)-INDEX(Parallel_Trends!$F$5:$F$14,MATCH($A2092,Parallel_Trends!$A$5:$A$14,0)))</f>
        <v>-111</v>
      </c>
    </row>
    <row r="2093" spans="1:9" x14ac:dyDescent="0.45">
      <c r="A2093" t="s">
        <v>18</v>
      </c>
      <c r="B2093" s="1">
        <f>Raw_Prices!V222</f>
        <v>45245</v>
      </c>
      <c r="C2093" s="12">
        <f>Raw_Prices!Z222</f>
        <v>595.30999999999995</v>
      </c>
      <c r="D2093" s="13">
        <f t="shared" si="66"/>
        <v>-1.4925620108219184E-2</v>
      </c>
      <c r="E2093" s="14">
        <f>IF(_xlfn.XLOOKUP($A2093,Firm_Info!$A$2:$A$12,Firm_Info!$C$2:$C$12)="Treated",1,IF(_xlfn.XLOOKUP($A2093,Firm_Info!$A$2:$A$12,Firm_Info!$C$2:$C$12)="Control",0,""))</f>
        <v>0</v>
      </c>
      <c r="F2093" s="14">
        <f>IFERROR(_xlfn.XLOOKUP($A2093,Firm_Info!$A$2:$A$11,Firm_Info!$D$2:$D$11),"")</f>
        <v>2</v>
      </c>
      <c r="G2093" s="14">
        <f>IF($F2093="","",IF($B2093&gt;=SUMIFS(Firm_Info!$F$2:$F$11,Firm_Info!$D$2:$D$11,$F2093,Firm_Info!$C$2:$C$11,"Treated"),1,0))</f>
        <v>0</v>
      </c>
      <c r="H2093" s="14">
        <f t="shared" si="67"/>
        <v>0</v>
      </c>
      <c r="I2093" s="14">
        <f>IF($F2093="","",MOD(ROW()-2,624)-INDEX(Parallel_Trends!$F$5:$F$14,MATCH($A2093,Parallel_Trends!$A$5:$A$14,0)))</f>
        <v>-110</v>
      </c>
    </row>
    <row r="2094" spans="1:9" x14ac:dyDescent="0.45">
      <c r="A2094" t="s">
        <v>18</v>
      </c>
      <c r="B2094" s="1">
        <f>Raw_Prices!V223</f>
        <v>45246</v>
      </c>
      <c r="C2094" s="12">
        <f>Raw_Prices!Z223</f>
        <v>602.05999999999995</v>
      </c>
      <c r="D2094" s="13">
        <f t="shared" si="66"/>
        <v>1.1338630293460605E-2</v>
      </c>
      <c r="E2094" s="14">
        <f>IF(_xlfn.XLOOKUP($A2094,Firm_Info!$A$2:$A$12,Firm_Info!$C$2:$C$12)="Treated",1,IF(_xlfn.XLOOKUP($A2094,Firm_Info!$A$2:$A$12,Firm_Info!$C$2:$C$12)="Control",0,""))</f>
        <v>0</v>
      </c>
      <c r="F2094" s="14">
        <f>IFERROR(_xlfn.XLOOKUP($A2094,Firm_Info!$A$2:$A$11,Firm_Info!$D$2:$D$11),"")</f>
        <v>2</v>
      </c>
      <c r="G2094" s="14">
        <f>IF($F2094="","",IF($B2094&gt;=SUMIFS(Firm_Info!$F$2:$F$11,Firm_Info!$D$2:$D$11,$F2094,Firm_Info!$C$2:$C$11,"Treated"),1,0))</f>
        <v>0</v>
      </c>
      <c r="H2094" s="14">
        <f t="shared" si="67"/>
        <v>0</v>
      </c>
      <c r="I2094" s="14">
        <f>IF($F2094="","",MOD(ROW()-2,624)-INDEX(Parallel_Trends!$F$5:$F$14,MATCH($A2094,Parallel_Trends!$A$5:$A$14,0)))</f>
        <v>-109</v>
      </c>
    </row>
    <row r="2095" spans="1:9" x14ac:dyDescent="0.45">
      <c r="A2095" t="s">
        <v>18</v>
      </c>
      <c r="B2095" s="1">
        <f>Raw_Prices!V224</f>
        <v>45247</v>
      </c>
      <c r="C2095" s="12">
        <f>Raw_Prices!Z224</f>
        <v>602.66</v>
      </c>
      <c r="D2095" s="13">
        <f t="shared" si="66"/>
        <v>9.9657841411149306E-4</v>
      </c>
      <c r="E2095" s="14">
        <f>IF(_xlfn.XLOOKUP($A2095,Firm_Info!$A$2:$A$12,Firm_Info!$C$2:$C$12)="Treated",1,IF(_xlfn.XLOOKUP($A2095,Firm_Info!$A$2:$A$12,Firm_Info!$C$2:$C$12)="Control",0,""))</f>
        <v>0</v>
      </c>
      <c r="F2095" s="14">
        <f>IFERROR(_xlfn.XLOOKUP($A2095,Firm_Info!$A$2:$A$11,Firm_Info!$D$2:$D$11),"")</f>
        <v>2</v>
      </c>
      <c r="G2095" s="14">
        <f>IF($F2095="","",IF($B2095&gt;=SUMIFS(Firm_Info!$F$2:$F$11,Firm_Info!$D$2:$D$11,$F2095,Firm_Info!$C$2:$C$11,"Treated"),1,0))</f>
        <v>0</v>
      </c>
      <c r="H2095" s="14">
        <f t="shared" si="67"/>
        <v>0</v>
      </c>
      <c r="I2095" s="14">
        <f>IF($F2095="","",MOD(ROW()-2,624)-INDEX(Parallel_Trends!$F$5:$F$14,MATCH($A2095,Parallel_Trends!$A$5:$A$14,0)))</f>
        <v>-108</v>
      </c>
    </row>
    <row r="2096" spans="1:9" x14ac:dyDescent="0.45">
      <c r="A2096" t="s">
        <v>18</v>
      </c>
      <c r="B2096" s="1">
        <f>Raw_Prices!V225</f>
        <v>45250</v>
      </c>
      <c r="C2096" s="12">
        <f>Raw_Prices!Z225</f>
        <v>612.70000000000005</v>
      </c>
      <c r="D2096" s="13">
        <f t="shared" si="66"/>
        <v>1.6659476321640776E-2</v>
      </c>
      <c r="E2096" s="14">
        <f>IF(_xlfn.XLOOKUP($A2096,Firm_Info!$A$2:$A$12,Firm_Info!$C$2:$C$12)="Treated",1,IF(_xlfn.XLOOKUP($A2096,Firm_Info!$A$2:$A$12,Firm_Info!$C$2:$C$12)="Control",0,""))</f>
        <v>0</v>
      </c>
      <c r="F2096" s="14">
        <f>IFERROR(_xlfn.XLOOKUP($A2096,Firm_Info!$A$2:$A$11,Firm_Info!$D$2:$D$11),"")</f>
        <v>2</v>
      </c>
      <c r="G2096" s="14">
        <f>IF($F2096="","",IF($B2096&gt;=SUMIFS(Firm_Info!$F$2:$F$11,Firm_Info!$D$2:$D$11,$F2096,Firm_Info!$C$2:$C$11,"Treated"),1,0))</f>
        <v>0</v>
      </c>
      <c r="H2096" s="14">
        <f t="shared" si="67"/>
        <v>0</v>
      </c>
      <c r="I2096" s="14">
        <f>IF($F2096="","",MOD(ROW()-2,624)-INDEX(Parallel_Trends!$F$5:$F$14,MATCH($A2096,Parallel_Trends!$A$5:$A$14,0)))</f>
        <v>-107</v>
      </c>
    </row>
    <row r="2097" spans="1:9" x14ac:dyDescent="0.45">
      <c r="A2097" t="s">
        <v>18</v>
      </c>
      <c r="B2097" s="1">
        <f>Raw_Prices!V226</f>
        <v>45251</v>
      </c>
      <c r="C2097" s="12">
        <f>Raw_Prices!Z226</f>
        <v>610.99</v>
      </c>
      <c r="D2097" s="13">
        <f t="shared" si="66"/>
        <v>-2.7909254121103455E-3</v>
      </c>
      <c r="E2097" s="14">
        <f>IF(_xlfn.XLOOKUP($A2097,Firm_Info!$A$2:$A$12,Firm_Info!$C$2:$C$12)="Treated",1,IF(_xlfn.XLOOKUP($A2097,Firm_Info!$A$2:$A$12,Firm_Info!$C$2:$C$12)="Control",0,""))</f>
        <v>0</v>
      </c>
      <c r="F2097" s="14">
        <f>IFERROR(_xlfn.XLOOKUP($A2097,Firm_Info!$A$2:$A$11,Firm_Info!$D$2:$D$11),"")</f>
        <v>2</v>
      </c>
      <c r="G2097" s="14">
        <f>IF($F2097="","",IF($B2097&gt;=SUMIFS(Firm_Info!$F$2:$F$11,Firm_Info!$D$2:$D$11,$F2097,Firm_Info!$C$2:$C$11,"Treated"),1,0))</f>
        <v>0</v>
      </c>
      <c r="H2097" s="14">
        <f t="shared" si="67"/>
        <v>0</v>
      </c>
      <c r="I2097" s="14">
        <f>IF($F2097="","",MOD(ROW()-2,624)-INDEX(Parallel_Trends!$F$5:$F$14,MATCH($A2097,Parallel_Trends!$A$5:$A$14,0)))</f>
        <v>-106</v>
      </c>
    </row>
    <row r="2098" spans="1:9" x14ac:dyDescent="0.45">
      <c r="A2098" t="s">
        <v>18</v>
      </c>
      <c r="B2098" s="1">
        <f>Raw_Prices!V227</f>
        <v>45252</v>
      </c>
      <c r="C2098" s="12">
        <f>Raw_Prices!Z227</f>
        <v>619.72</v>
      </c>
      <c r="D2098" s="13">
        <f t="shared" si="66"/>
        <v>1.4288286223997249E-2</v>
      </c>
      <c r="E2098" s="14">
        <f>IF(_xlfn.XLOOKUP($A2098,Firm_Info!$A$2:$A$12,Firm_Info!$C$2:$C$12)="Treated",1,IF(_xlfn.XLOOKUP($A2098,Firm_Info!$A$2:$A$12,Firm_Info!$C$2:$C$12)="Control",0,""))</f>
        <v>0</v>
      </c>
      <c r="F2098" s="14">
        <f>IFERROR(_xlfn.XLOOKUP($A2098,Firm_Info!$A$2:$A$11,Firm_Info!$D$2:$D$11),"")</f>
        <v>2</v>
      </c>
      <c r="G2098" s="14">
        <f>IF($F2098="","",IF($B2098&gt;=SUMIFS(Firm_Info!$F$2:$F$11,Firm_Info!$D$2:$D$11,$F2098,Firm_Info!$C$2:$C$11,"Treated"),1,0))</f>
        <v>0</v>
      </c>
      <c r="H2098" s="14">
        <f t="shared" si="67"/>
        <v>0</v>
      </c>
      <c r="I2098" s="14">
        <f>IF($F2098="","",MOD(ROW()-2,624)-INDEX(Parallel_Trends!$F$5:$F$14,MATCH($A2098,Parallel_Trends!$A$5:$A$14,0)))</f>
        <v>-105</v>
      </c>
    </row>
    <row r="2099" spans="1:9" x14ac:dyDescent="0.45">
      <c r="A2099" t="s">
        <v>18</v>
      </c>
      <c r="B2099" s="1">
        <f>Raw_Prices!V228</f>
        <v>45254</v>
      </c>
      <c r="C2099" s="12">
        <f>Raw_Prices!Z228</f>
        <v>619.42999999999995</v>
      </c>
      <c r="D2099" s="13">
        <f t="shared" si="66"/>
        <v>-4.6795326921844627E-4</v>
      </c>
      <c r="E2099" s="14">
        <f>IF(_xlfn.XLOOKUP($A2099,Firm_Info!$A$2:$A$12,Firm_Info!$C$2:$C$12)="Treated",1,IF(_xlfn.XLOOKUP($A2099,Firm_Info!$A$2:$A$12,Firm_Info!$C$2:$C$12)="Control",0,""))</f>
        <v>0</v>
      </c>
      <c r="F2099" s="14">
        <f>IFERROR(_xlfn.XLOOKUP($A2099,Firm_Info!$A$2:$A$11,Firm_Info!$D$2:$D$11),"")</f>
        <v>2</v>
      </c>
      <c r="G2099" s="14">
        <f>IF($F2099="","",IF($B2099&gt;=SUMIFS(Firm_Info!$F$2:$F$11,Firm_Info!$D$2:$D$11,$F2099,Firm_Info!$C$2:$C$11,"Treated"),1,0))</f>
        <v>0</v>
      </c>
      <c r="H2099" s="14">
        <f t="shared" si="67"/>
        <v>0</v>
      </c>
      <c r="I2099" s="14">
        <f>IF($F2099="","",MOD(ROW()-2,624)-INDEX(Parallel_Trends!$F$5:$F$14,MATCH($A2099,Parallel_Trends!$A$5:$A$14,0)))</f>
        <v>-104</v>
      </c>
    </row>
    <row r="2100" spans="1:9" x14ac:dyDescent="0.45">
      <c r="A2100" t="s">
        <v>18</v>
      </c>
      <c r="B2100" s="1">
        <f>Raw_Prices!V229</f>
        <v>45257</v>
      </c>
      <c r="C2100" s="12">
        <f>Raw_Prices!Z229</f>
        <v>619.27</v>
      </c>
      <c r="D2100" s="13">
        <f t="shared" si="66"/>
        <v>-2.5830198731091603E-4</v>
      </c>
      <c r="E2100" s="14">
        <f>IF(_xlfn.XLOOKUP($A2100,Firm_Info!$A$2:$A$12,Firm_Info!$C$2:$C$12)="Treated",1,IF(_xlfn.XLOOKUP($A2100,Firm_Info!$A$2:$A$12,Firm_Info!$C$2:$C$12)="Control",0,""))</f>
        <v>0</v>
      </c>
      <c r="F2100" s="14">
        <f>IFERROR(_xlfn.XLOOKUP($A2100,Firm_Info!$A$2:$A$11,Firm_Info!$D$2:$D$11),"")</f>
        <v>2</v>
      </c>
      <c r="G2100" s="14">
        <f>IF($F2100="","",IF($B2100&gt;=SUMIFS(Firm_Info!$F$2:$F$11,Firm_Info!$D$2:$D$11,$F2100,Firm_Info!$C$2:$C$11,"Treated"),1,0))</f>
        <v>0</v>
      </c>
      <c r="H2100" s="14">
        <f t="shared" si="67"/>
        <v>0</v>
      </c>
      <c r="I2100" s="14">
        <f>IF($F2100="","",MOD(ROW()-2,624)-INDEX(Parallel_Trends!$F$5:$F$14,MATCH($A2100,Parallel_Trends!$A$5:$A$14,0)))</f>
        <v>-103</v>
      </c>
    </row>
    <row r="2101" spans="1:9" x14ac:dyDescent="0.45">
      <c r="A2101" t="s">
        <v>18</v>
      </c>
      <c r="B2101" s="1">
        <f>Raw_Prices!V230</f>
        <v>45258</v>
      </c>
      <c r="C2101" s="12">
        <f>Raw_Prices!Z230</f>
        <v>623.32000000000005</v>
      </c>
      <c r="D2101" s="13">
        <f t="shared" si="66"/>
        <v>6.5399583380432169E-3</v>
      </c>
      <c r="E2101" s="14">
        <f>IF(_xlfn.XLOOKUP($A2101,Firm_Info!$A$2:$A$12,Firm_Info!$C$2:$C$12)="Treated",1,IF(_xlfn.XLOOKUP($A2101,Firm_Info!$A$2:$A$12,Firm_Info!$C$2:$C$12)="Control",0,""))</f>
        <v>0</v>
      </c>
      <c r="F2101" s="14">
        <f>IFERROR(_xlfn.XLOOKUP($A2101,Firm_Info!$A$2:$A$11,Firm_Info!$D$2:$D$11),"")</f>
        <v>2</v>
      </c>
      <c r="G2101" s="14">
        <f>IF($F2101="","",IF($B2101&gt;=SUMIFS(Firm_Info!$F$2:$F$11,Firm_Info!$D$2:$D$11,$F2101,Firm_Info!$C$2:$C$11,"Treated"),1,0))</f>
        <v>0</v>
      </c>
      <c r="H2101" s="14">
        <f t="shared" si="67"/>
        <v>0</v>
      </c>
      <c r="I2101" s="14">
        <f>IF($F2101="","",MOD(ROW()-2,624)-INDEX(Parallel_Trends!$F$5:$F$14,MATCH($A2101,Parallel_Trends!$A$5:$A$14,0)))</f>
        <v>-102</v>
      </c>
    </row>
    <row r="2102" spans="1:9" x14ac:dyDescent="0.45">
      <c r="A2102" t="s">
        <v>18</v>
      </c>
      <c r="B2102" s="1">
        <f>Raw_Prices!V231</f>
        <v>45259</v>
      </c>
      <c r="C2102" s="12">
        <f>Raw_Prices!Z231</f>
        <v>617.39</v>
      </c>
      <c r="D2102" s="13">
        <f t="shared" si="66"/>
        <v>-9.5135724828339097E-3</v>
      </c>
      <c r="E2102" s="14">
        <f>IF(_xlfn.XLOOKUP($A2102,Firm_Info!$A$2:$A$12,Firm_Info!$C$2:$C$12)="Treated",1,IF(_xlfn.XLOOKUP($A2102,Firm_Info!$A$2:$A$12,Firm_Info!$C$2:$C$12)="Control",0,""))</f>
        <v>0</v>
      </c>
      <c r="F2102" s="14">
        <f>IFERROR(_xlfn.XLOOKUP($A2102,Firm_Info!$A$2:$A$11,Firm_Info!$D$2:$D$11),"")</f>
        <v>2</v>
      </c>
      <c r="G2102" s="14">
        <f>IF($F2102="","",IF($B2102&gt;=SUMIFS(Firm_Info!$F$2:$F$11,Firm_Info!$D$2:$D$11,$F2102,Firm_Info!$C$2:$C$11,"Treated"),1,0))</f>
        <v>0</v>
      </c>
      <c r="H2102" s="14">
        <f t="shared" si="67"/>
        <v>0</v>
      </c>
      <c r="I2102" s="14">
        <f>IF($F2102="","",MOD(ROW()-2,624)-INDEX(Parallel_Trends!$F$5:$F$14,MATCH($A2102,Parallel_Trends!$A$5:$A$14,0)))</f>
        <v>-101</v>
      </c>
    </row>
    <row r="2103" spans="1:9" x14ac:dyDescent="0.45">
      <c r="A2103" t="s">
        <v>18</v>
      </c>
      <c r="B2103" s="1">
        <f>Raw_Prices!V232</f>
        <v>45260</v>
      </c>
      <c r="C2103" s="12">
        <f>Raw_Prices!Z232</f>
        <v>611.01</v>
      </c>
      <c r="D2103" s="13">
        <f t="shared" si="66"/>
        <v>-1.0333824648925294E-2</v>
      </c>
      <c r="E2103" s="14">
        <f>IF(_xlfn.XLOOKUP($A2103,Firm_Info!$A$2:$A$12,Firm_Info!$C$2:$C$12)="Treated",1,IF(_xlfn.XLOOKUP($A2103,Firm_Info!$A$2:$A$12,Firm_Info!$C$2:$C$12)="Control",0,""))</f>
        <v>0</v>
      </c>
      <c r="F2103" s="14">
        <f>IFERROR(_xlfn.XLOOKUP($A2103,Firm_Info!$A$2:$A$11,Firm_Info!$D$2:$D$11),"")</f>
        <v>2</v>
      </c>
      <c r="G2103" s="14">
        <f>IF($F2103="","",IF($B2103&gt;=SUMIFS(Firm_Info!$F$2:$F$11,Firm_Info!$D$2:$D$11,$F2103,Firm_Info!$C$2:$C$11,"Treated"),1,0))</f>
        <v>0</v>
      </c>
      <c r="H2103" s="14">
        <f t="shared" si="67"/>
        <v>0</v>
      </c>
      <c r="I2103" s="14">
        <f>IF($F2103="","",MOD(ROW()-2,624)-INDEX(Parallel_Trends!$F$5:$F$14,MATCH($A2103,Parallel_Trends!$A$5:$A$14,0)))</f>
        <v>-100</v>
      </c>
    </row>
    <row r="2104" spans="1:9" x14ac:dyDescent="0.45">
      <c r="A2104" t="s">
        <v>18</v>
      </c>
      <c r="B2104" s="1">
        <f>Raw_Prices!V233</f>
        <v>45261</v>
      </c>
      <c r="C2104" s="12">
        <f>Raw_Prices!Z233</f>
        <v>612.47</v>
      </c>
      <c r="D2104" s="13">
        <f t="shared" si="66"/>
        <v>2.389486260454099E-3</v>
      </c>
      <c r="E2104" s="14">
        <f>IF(_xlfn.XLOOKUP($A2104,Firm_Info!$A$2:$A$12,Firm_Info!$C$2:$C$12)="Treated",1,IF(_xlfn.XLOOKUP($A2104,Firm_Info!$A$2:$A$12,Firm_Info!$C$2:$C$12)="Control",0,""))</f>
        <v>0</v>
      </c>
      <c r="F2104" s="14">
        <f>IFERROR(_xlfn.XLOOKUP($A2104,Firm_Info!$A$2:$A$11,Firm_Info!$D$2:$D$11),"")</f>
        <v>2</v>
      </c>
      <c r="G2104" s="14">
        <f>IF($F2104="","",IF($B2104&gt;=SUMIFS(Firm_Info!$F$2:$F$11,Firm_Info!$D$2:$D$11,$F2104,Firm_Info!$C$2:$C$11,"Treated"),1,0))</f>
        <v>0</v>
      </c>
      <c r="H2104" s="14">
        <f t="shared" si="67"/>
        <v>0</v>
      </c>
      <c r="I2104" s="14">
        <f>IF($F2104="","",MOD(ROW()-2,624)-INDEX(Parallel_Trends!$F$5:$F$14,MATCH($A2104,Parallel_Trends!$A$5:$A$14,0)))</f>
        <v>-99</v>
      </c>
    </row>
    <row r="2105" spans="1:9" x14ac:dyDescent="0.45">
      <c r="A2105" t="s">
        <v>18</v>
      </c>
      <c r="B2105" s="1">
        <f>Raw_Prices!V234</f>
        <v>45264</v>
      </c>
      <c r="C2105" s="12">
        <f>Raw_Prices!Z234</f>
        <v>604.55999999999995</v>
      </c>
      <c r="D2105" s="13">
        <f t="shared" si="66"/>
        <v>-1.2914918281711874E-2</v>
      </c>
      <c r="E2105" s="14">
        <f>IF(_xlfn.XLOOKUP($A2105,Firm_Info!$A$2:$A$12,Firm_Info!$C$2:$C$12)="Treated",1,IF(_xlfn.XLOOKUP($A2105,Firm_Info!$A$2:$A$12,Firm_Info!$C$2:$C$12)="Control",0,""))</f>
        <v>0</v>
      </c>
      <c r="F2105" s="14">
        <f>IFERROR(_xlfn.XLOOKUP($A2105,Firm_Info!$A$2:$A$11,Firm_Info!$D$2:$D$11),"")</f>
        <v>2</v>
      </c>
      <c r="G2105" s="14">
        <f>IF($F2105="","",IF($B2105&gt;=SUMIFS(Firm_Info!$F$2:$F$11,Firm_Info!$D$2:$D$11,$F2105,Firm_Info!$C$2:$C$11,"Treated"),1,0))</f>
        <v>0</v>
      </c>
      <c r="H2105" s="14">
        <f t="shared" si="67"/>
        <v>0</v>
      </c>
      <c r="I2105" s="14">
        <f>IF($F2105="","",MOD(ROW()-2,624)-INDEX(Parallel_Trends!$F$5:$F$14,MATCH($A2105,Parallel_Trends!$A$5:$A$14,0)))</f>
        <v>-98</v>
      </c>
    </row>
    <row r="2106" spans="1:9" x14ac:dyDescent="0.45">
      <c r="A2106" t="s">
        <v>18</v>
      </c>
      <c r="B2106" s="1">
        <f>Raw_Prices!V235</f>
        <v>45265</v>
      </c>
      <c r="C2106" s="12">
        <f>Raw_Prices!Z235</f>
        <v>602.22</v>
      </c>
      <c r="D2106" s="13">
        <f t="shared" si="66"/>
        <v>-3.870583564906549E-3</v>
      </c>
      <c r="E2106" s="14">
        <f>IF(_xlfn.XLOOKUP($A2106,Firm_Info!$A$2:$A$12,Firm_Info!$C$2:$C$12)="Treated",1,IF(_xlfn.XLOOKUP($A2106,Firm_Info!$A$2:$A$12,Firm_Info!$C$2:$C$12)="Control",0,""))</f>
        <v>0</v>
      </c>
      <c r="F2106" s="14">
        <f>IFERROR(_xlfn.XLOOKUP($A2106,Firm_Info!$A$2:$A$11,Firm_Info!$D$2:$D$11),"")</f>
        <v>2</v>
      </c>
      <c r="G2106" s="14">
        <f>IF($F2106="","",IF($B2106&gt;=SUMIFS(Firm_Info!$F$2:$F$11,Firm_Info!$D$2:$D$11,$F2106,Firm_Info!$C$2:$C$11,"Treated"),1,0))</f>
        <v>0</v>
      </c>
      <c r="H2106" s="14">
        <f t="shared" si="67"/>
        <v>0</v>
      </c>
      <c r="I2106" s="14">
        <f>IF($F2106="","",MOD(ROW()-2,624)-INDEX(Parallel_Trends!$F$5:$F$14,MATCH($A2106,Parallel_Trends!$A$5:$A$14,0)))</f>
        <v>-97</v>
      </c>
    </row>
    <row r="2107" spans="1:9" x14ac:dyDescent="0.45">
      <c r="A2107" t="s">
        <v>18</v>
      </c>
      <c r="B2107" s="1">
        <f>Raw_Prices!V236</f>
        <v>45266</v>
      </c>
      <c r="C2107" s="12">
        <f>Raw_Prices!Z236</f>
        <v>595.70000000000005</v>
      </c>
      <c r="D2107" s="13">
        <f t="shared" si="66"/>
        <v>-1.0826608216266465E-2</v>
      </c>
      <c r="E2107" s="14">
        <f>IF(_xlfn.XLOOKUP($A2107,Firm_Info!$A$2:$A$12,Firm_Info!$C$2:$C$12)="Treated",1,IF(_xlfn.XLOOKUP($A2107,Firm_Info!$A$2:$A$12,Firm_Info!$C$2:$C$12)="Control",0,""))</f>
        <v>0</v>
      </c>
      <c r="F2107" s="14">
        <f>IFERROR(_xlfn.XLOOKUP($A2107,Firm_Info!$A$2:$A$11,Firm_Info!$D$2:$D$11),"")</f>
        <v>2</v>
      </c>
      <c r="G2107" s="14">
        <f>IF($F2107="","",IF($B2107&gt;=SUMIFS(Firm_Info!$F$2:$F$11,Firm_Info!$D$2:$D$11,$F2107,Firm_Info!$C$2:$C$11,"Treated"),1,0))</f>
        <v>0</v>
      </c>
      <c r="H2107" s="14">
        <f t="shared" si="67"/>
        <v>0</v>
      </c>
      <c r="I2107" s="14">
        <f>IF($F2107="","",MOD(ROW()-2,624)-INDEX(Parallel_Trends!$F$5:$F$14,MATCH($A2107,Parallel_Trends!$A$5:$A$14,0)))</f>
        <v>-96</v>
      </c>
    </row>
    <row r="2108" spans="1:9" x14ac:dyDescent="0.45">
      <c r="A2108" t="s">
        <v>18</v>
      </c>
      <c r="B2108" s="1">
        <f>Raw_Prices!V237</f>
        <v>45267</v>
      </c>
      <c r="C2108" s="12">
        <f>Raw_Prices!Z237</f>
        <v>608.78</v>
      </c>
      <c r="D2108" s="13">
        <f t="shared" si="66"/>
        <v>2.1957361087795668E-2</v>
      </c>
      <c r="E2108" s="14">
        <f>IF(_xlfn.XLOOKUP($A2108,Firm_Info!$A$2:$A$12,Firm_Info!$C$2:$C$12)="Treated",1,IF(_xlfn.XLOOKUP($A2108,Firm_Info!$A$2:$A$12,Firm_Info!$C$2:$C$12)="Control",0,""))</f>
        <v>0</v>
      </c>
      <c r="F2108" s="14">
        <f>IFERROR(_xlfn.XLOOKUP($A2108,Firm_Info!$A$2:$A$11,Firm_Info!$D$2:$D$11),"")</f>
        <v>2</v>
      </c>
      <c r="G2108" s="14">
        <f>IF($F2108="","",IF($B2108&gt;=SUMIFS(Firm_Info!$F$2:$F$11,Firm_Info!$D$2:$D$11,$F2108,Firm_Info!$C$2:$C$11,"Treated"),1,0))</f>
        <v>0</v>
      </c>
      <c r="H2108" s="14">
        <f t="shared" si="67"/>
        <v>0</v>
      </c>
      <c r="I2108" s="14">
        <f>IF($F2108="","",MOD(ROW()-2,624)-INDEX(Parallel_Trends!$F$5:$F$14,MATCH($A2108,Parallel_Trends!$A$5:$A$14,0)))</f>
        <v>-95</v>
      </c>
    </row>
    <row r="2109" spans="1:9" x14ac:dyDescent="0.45">
      <c r="A2109" t="s">
        <v>18</v>
      </c>
      <c r="B2109" s="1">
        <f>Raw_Prices!V238</f>
        <v>45268</v>
      </c>
      <c r="C2109" s="12">
        <f>Raw_Prices!Z238</f>
        <v>610.01</v>
      </c>
      <c r="D2109" s="13">
        <f t="shared" si="66"/>
        <v>2.0204343112455447E-3</v>
      </c>
      <c r="E2109" s="14">
        <f>IF(_xlfn.XLOOKUP($A2109,Firm_Info!$A$2:$A$12,Firm_Info!$C$2:$C$12)="Treated",1,IF(_xlfn.XLOOKUP($A2109,Firm_Info!$A$2:$A$12,Firm_Info!$C$2:$C$12)="Control",0,""))</f>
        <v>0</v>
      </c>
      <c r="F2109" s="14">
        <f>IFERROR(_xlfn.XLOOKUP($A2109,Firm_Info!$A$2:$A$11,Firm_Info!$D$2:$D$11),"")</f>
        <v>2</v>
      </c>
      <c r="G2109" s="14">
        <f>IF($F2109="","",IF($B2109&gt;=SUMIFS(Firm_Info!$F$2:$F$11,Firm_Info!$D$2:$D$11,$F2109,Firm_Info!$C$2:$C$11,"Treated"),1,0))</f>
        <v>0</v>
      </c>
      <c r="H2109" s="14">
        <f t="shared" si="67"/>
        <v>0</v>
      </c>
      <c r="I2109" s="14">
        <f>IF($F2109="","",MOD(ROW()-2,624)-INDEX(Parallel_Trends!$F$5:$F$14,MATCH($A2109,Parallel_Trends!$A$5:$A$14,0)))</f>
        <v>-94</v>
      </c>
    </row>
    <row r="2110" spans="1:9" x14ac:dyDescent="0.45">
      <c r="A2110" t="s">
        <v>18</v>
      </c>
      <c r="B2110" s="1">
        <f>Raw_Prices!V239</f>
        <v>45271</v>
      </c>
      <c r="C2110" s="12">
        <f>Raw_Prices!Z239</f>
        <v>625.20000000000005</v>
      </c>
      <c r="D2110" s="13">
        <f t="shared" si="66"/>
        <v>2.4901231127358647E-2</v>
      </c>
      <c r="E2110" s="14">
        <f>IF(_xlfn.XLOOKUP($A2110,Firm_Info!$A$2:$A$12,Firm_Info!$C$2:$C$12)="Treated",1,IF(_xlfn.XLOOKUP($A2110,Firm_Info!$A$2:$A$12,Firm_Info!$C$2:$C$12)="Control",0,""))</f>
        <v>0</v>
      </c>
      <c r="F2110" s="14">
        <f>IFERROR(_xlfn.XLOOKUP($A2110,Firm_Info!$A$2:$A$11,Firm_Info!$D$2:$D$11),"")</f>
        <v>2</v>
      </c>
      <c r="G2110" s="14">
        <f>IF($F2110="","",IF($B2110&gt;=SUMIFS(Firm_Info!$F$2:$F$11,Firm_Info!$D$2:$D$11,$F2110,Firm_Info!$C$2:$C$11,"Treated"),1,0))</f>
        <v>0</v>
      </c>
      <c r="H2110" s="14">
        <f t="shared" si="67"/>
        <v>0</v>
      </c>
      <c r="I2110" s="14">
        <f>IF($F2110="","",MOD(ROW()-2,624)-INDEX(Parallel_Trends!$F$5:$F$14,MATCH($A2110,Parallel_Trends!$A$5:$A$14,0)))</f>
        <v>-93</v>
      </c>
    </row>
    <row r="2111" spans="1:9" x14ac:dyDescent="0.45">
      <c r="A2111" t="s">
        <v>18</v>
      </c>
      <c r="B2111" s="1">
        <f>Raw_Prices!V240</f>
        <v>45272</v>
      </c>
      <c r="C2111" s="12">
        <f>Raw_Prices!Z240</f>
        <v>633.66</v>
      </c>
      <c r="D2111" s="13">
        <f t="shared" si="66"/>
        <v>1.3531669865642915E-2</v>
      </c>
      <c r="E2111" s="14">
        <f>IF(_xlfn.XLOOKUP($A2111,Firm_Info!$A$2:$A$12,Firm_Info!$C$2:$C$12)="Treated",1,IF(_xlfn.XLOOKUP($A2111,Firm_Info!$A$2:$A$12,Firm_Info!$C$2:$C$12)="Control",0,""))</f>
        <v>0</v>
      </c>
      <c r="F2111" s="14">
        <f>IFERROR(_xlfn.XLOOKUP($A2111,Firm_Info!$A$2:$A$11,Firm_Info!$D$2:$D$11),"")</f>
        <v>2</v>
      </c>
      <c r="G2111" s="14">
        <f>IF($F2111="","",IF($B2111&gt;=SUMIFS(Firm_Info!$F$2:$F$11,Firm_Info!$D$2:$D$11,$F2111,Firm_Info!$C$2:$C$11,"Treated"),1,0))</f>
        <v>0</v>
      </c>
      <c r="H2111" s="14">
        <f t="shared" si="67"/>
        <v>0</v>
      </c>
      <c r="I2111" s="14">
        <f>IF($F2111="","",MOD(ROW()-2,624)-INDEX(Parallel_Trends!$F$5:$F$14,MATCH($A2111,Parallel_Trends!$A$5:$A$14,0)))</f>
        <v>-92</v>
      </c>
    </row>
    <row r="2112" spans="1:9" x14ac:dyDescent="0.45">
      <c r="A2112" t="s">
        <v>18</v>
      </c>
      <c r="B2112" s="1">
        <f>Raw_Prices!V241</f>
        <v>45273</v>
      </c>
      <c r="C2112" s="12">
        <f>Raw_Prices!Z241</f>
        <v>624.26</v>
      </c>
      <c r="D2112" s="13">
        <f t="shared" si="66"/>
        <v>-1.483445380803583E-2</v>
      </c>
      <c r="E2112" s="14">
        <f>IF(_xlfn.XLOOKUP($A2112,Firm_Info!$A$2:$A$12,Firm_Info!$C$2:$C$12)="Treated",1,IF(_xlfn.XLOOKUP($A2112,Firm_Info!$A$2:$A$12,Firm_Info!$C$2:$C$12)="Control",0,""))</f>
        <v>0</v>
      </c>
      <c r="F2112" s="14">
        <f>IFERROR(_xlfn.XLOOKUP($A2112,Firm_Info!$A$2:$A$11,Firm_Info!$D$2:$D$11),"")</f>
        <v>2</v>
      </c>
      <c r="G2112" s="14">
        <f>IF($F2112="","",IF($B2112&gt;=SUMIFS(Firm_Info!$F$2:$F$11,Firm_Info!$D$2:$D$11,$F2112,Firm_Info!$C$2:$C$11,"Treated"),1,0))</f>
        <v>0</v>
      </c>
      <c r="H2112" s="14">
        <f t="shared" si="67"/>
        <v>0</v>
      </c>
      <c r="I2112" s="14">
        <f>IF($F2112="","",MOD(ROW()-2,624)-INDEX(Parallel_Trends!$F$5:$F$14,MATCH($A2112,Parallel_Trends!$A$5:$A$14,0)))</f>
        <v>-91</v>
      </c>
    </row>
    <row r="2113" spans="1:9" x14ac:dyDescent="0.45">
      <c r="A2113" t="s">
        <v>18</v>
      </c>
      <c r="B2113" s="1">
        <f>Raw_Prices!V242</f>
        <v>45274</v>
      </c>
      <c r="C2113" s="12">
        <f>Raw_Prices!Z242</f>
        <v>584.64</v>
      </c>
      <c r="D2113" s="13">
        <f t="shared" si="66"/>
        <v>-6.3467145099798117E-2</v>
      </c>
      <c r="E2113" s="14">
        <f>IF(_xlfn.XLOOKUP($A2113,Firm_Info!$A$2:$A$12,Firm_Info!$C$2:$C$12)="Treated",1,IF(_xlfn.XLOOKUP($A2113,Firm_Info!$A$2:$A$12,Firm_Info!$C$2:$C$12)="Control",0,""))</f>
        <v>0</v>
      </c>
      <c r="F2113" s="14">
        <f>IFERROR(_xlfn.XLOOKUP($A2113,Firm_Info!$A$2:$A$11,Firm_Info!$D$2:$D$11),"")</f>
        <v>2</v>
      </c>
      <c r="G2113" s="14">
        <f>IF($F2113="","",IF($B2113&gt;=SUMIFS(Firm_Info!$F$2:$F$11,Firm_Info!$D$2:$D$11,$F2113,Firm_Info!$C$2:$C$11,"Treated"),1,0))</f>
        <v>0</v>
      </c>
      <c r="H2113" s="14">
        <f t="shared" si="67"/>
        <v>0</v>
      </c>
      <c r="I2113" s="14">
        <f>IF($F2113="","",MOD(ROW()-2,624)-INDEX(Parallel_Trends!$F$5:$F$14,MATCH($A2113,Parallel_Trends!$A$5:$A$14,0)))</f>
        <v>-90</v>
      </c>
    </row>
    <row r="2114" spans="1:9" x14ac:dyDescent="0.45">
      <c r="A2114" t="s">
        <v>18</v>
      </c>
      <c r="B2114" s="1">
        <f>Raw_Prices!V243</f>
        <v>45275</v>
      </c>
      <c r="C2114" s="12">
        <f>Raw_Prices!Z243</f>
        <v>584.67999999999995</v>
      </c>
      <c r="D2114" s="13">
        <f t="shared" si="66"/>
        <v>6.8418171866424515E-5</v>
      </c>
      <c r="E2114" s="14">
        <f>IF(_xlfn.XLOOKUP($A2114,Firm_Info!$A$2:$A$12,Firm_Info!$C$2:$C$12)="Treated",1,IF(_xlfn.XLOOKUP($A2114,Firm_Info!$A$2:$A$12,Firm_Info!$C$2:$C$12)="Control",0,""))</f>
        <v>0</v>
      </c>
      <c r="F2114" s="14">
        <f>IFERROR(_xlfn.XLOOKUP($A2114,Firm_Info!$A$2:$A$11,Firm_Info!$D$2:$D$11),"")</f>
        <v>2</v>
      </c>
      <c r="G2114" s="14">
        <f>IF($F2114="","",IF($B2114&gt;=SUMIFS(Firm_Info!$F$2:$F$11,Firm_Info!$D$2:$D$11,$F2114,Firm_Info!$C$2:$C$11,"Treated"),1,0))</f>
        <v>0</v>
      </c>
      <c r="H2114" s="14">
        <f t="shared" si="67"/>
        <v>0</v>
      </c>
      <c r="I2114" s="14">
        <f>IF($F2114="","",MOD(ROW()-2,624)-INDEX(Parallel_Trends!$F$5:$F$14,MATCH($A2114,Parallel_Trends!$A$5:$A$14,0)))</f>
        <v>-89</v>
      </c>
    </row>
    <row r="2115" spans="1:9" x14ac:dyDescent="0.45">
      <c r="A2115" t="s">
        <v>18</v>
      </c>
      <c r="B2115" s="1">
        <f>Raw_Prices!V244</f>
        <v>45278</v>
      </c>
      <c r="C2115" s="12">
        <f>Raw_Prices!Z244</f>
        <v>599.13</v>
      </c>
      <c r="D2115" s="13">
        <f t="shared" si="66"/>
        <v>2.4714373674488588E-2</v>
      </c>
      <c r="E2115" s="14">
        <f>IF(_xlfn.XLOOKUP($A2115,Firm_Info!$A$2:$A$12,Firm_Info!$C$2:$C$12)="Treated",1,IF(_xlfn.XLOOKUP($A2115,Firm_Info!$A$2:$A$12,Firm_Info!$C$2:$C$12)="Control",0,""))</f>
        <v>0</v>
      </c>
      <c r="F2115" s="14">
        <f>IFERROR(_xlfn.XLOOKUP($A2115,Firm_Info!$A$2:$A$11,Firm_Info!$D$2:$D$11),"")</f>
        <v>2</v>
      </c>
      <c r="G2115" s="14">
        <f>IF($F2115="","",IF($B2115&gt;=SUMIFS(Firm_Info!$F$2:$F$11,Firm_Info!$D$2:$D$11,$F2115,Firm_Info!$C$2:$C$11,"Treated"),1,0))</f>
        <v>0</v>
      </c>
      <c r="H2115" s="14">
        <f t="shared" si="67"/>
        <v>0</v>
      </c>
      <c r="I2115" s="14">
        <f>IF($F2115="","",MOD(ROW()-2,624)-INDEX(Parallel_Trends!$F$5:$F$14,MATCH($A2115,Parallel_Trends!$A$5:$A$14,0)))</f>
        <v>-88</v>
      </c>
    </row>
    <row r="2116" spans="1:9" x14ac:dyDescent="0.45">
      <c r="A2116" t="s">
        <v>18</v>
      </c>
      <c r="B2116" s="1">
        <f>Raw_Prices!V245</f>
        <v>45279</v>
      </c>
      <c r="C2116" s="12">
        <f>Raw_Prices!Z245</f>
        <v>604.64</v>
      </c>
      <c r="D2116" s="13">
        <f t="shared" si="66"/>
        <v>9.1966685026620976E-3</v>
      </c>
      <c r="E2116" s="14">
        <f>IF(_xlfn.XLOOKUP($A2116,Firm_Info!$A$2:$A$12,Firm_Info!$C$2:$C$12)="Treated",1,IF(_xlfn.XLOOKUP($A2116,Firm_Info!$A$2:$A$12,Firm_Info!$C$2:$C$12)="Control",0,""))</f>
        <v>0</v>
      </c>
      <c r="F2116" s="14">
        <f>IFERROR(_xlfn.XLOOKUP($A2116,Firm_Info!$A$2:$A$11,Firm_Info!$D$2:$D$11),"")</f>
        <v>2</v>
      </c>
      <c r="G2116" s="14">
        <f>IF($F2116="","",IF($B2116&gt;=SUMIFS(Firm_Info!$F$2:$F$11,Firm_Info!$D$2:$D$11,$F2116,Firm_Info!$C$2:$C$11,"Treated"),1,0))</f>
        <v>0</v>
      </c>
      <c r="H2116" s="14">
        <f t="shared" si="67"/>
        <v>0</v>
      </c>
      <c r="I2116" s="14">
        <f>IF($F2116="","",MOD(ROW()-2,624)-INDEX(Parallel_Trends!$F$5:$F$14,MATCH($A2116,Parallel_Trends!$A$5:$A$14,0)))</f>
        <v>-87</v>
      </c>
    </row>
    <row r="2117" spans="1:9" x14ac:dyDescent="0.45">
      <c r="A2117" t="s">
        <v>18</v>
      </c>
      <c r="B2117" s="1">
        <f>Raw_Prices!V246</f>
        <v>45280</v>
      </c>
      <c r="C2117" s="12">
        <f>Raw_Prices!Z246</f>
        <v>596.05999999999995</v>
      </c>
      <c r="D2117" s="13">
        <f t="shared" si="66"/>
        <v>-1.4190261974067253E-2</v>
      </c>
      <c r="E2117" s="14">
        <f>IF(_xlfn.XLOOKUP($A2117,Firm_Info!$A$2:$A$12,Firm_Info!$C$2:$C$12)="Treated",1,IF(_xlfn.XLOOKUP($A2117,Firm_Info!$A$2:$A$12,Firm_Info!$C$2:$C$12)="Control",0,""))</f>
        <v>0</v>
      </c>
      <c r="F2117" s="14">
        <f>IFERROR(_xlfn.XLOOKUP($A2117,Firm_Info!$A$2:$A$11,Firm_Info!$D$2:$D$11),"")</f>
        <v>2</v>
      </c>
      <c r="G2117" s="14">
        <f>IF($F2117="","",IF($B2117&gt;=SUMIFS(Firm_Info!$F$2:$F$11,Firm_Info!$D$2:$D$11,$F2117,Firm_Info!$C$2:$C$11,"Treated"),1,0))</f>
        <v>0</v>
      </c>
      <c r="H2117" s="14">
        <f t="shared" si="67"/>
        <v>0</v>
      </c>
      <c r="I2117" s="14">
        <f>IF($F2117="","",MOD(ROW()-2,624)-INDEX(Parallel_Trends!$F$5:$F$14,MATCH($A2117,Parallel_Trends!$A$5:$A$14,0)))</f>
        <v>-86</v>
      </c>
    </row>
    <row r="2118" spans="1:9" x14ac:dyDescent="0.45">
      <c r="A2118" t="s">
        <v>18</v>
      </c>
      <c r="B2118" s="1">
        <f>Raw_Prices!V247</f>
        <v>45281</v>
      </c>
      <c r="C2118" s="12">
        <f>Raw_Prices!Z247</f>
        <v>600.14</v>
      </c>
      <c r="D2118" s="13">
        <f t="shared" si="66"/>
        <v>6.844948495118075E-3</v>
      </c>
      <c r="E2118" s="14">
        <f>IF(_xlfn.XLOOKUP($A2118,Firm_Info!$A$2:$A$12,Firm_Info!$C$2:$C$12)="Treated",1,IF(_xlfn.XLOOKUP($A2118,Firm_Info!$A$2:$A$12,Firm_Info!$C$2:$C$12)="Control",0,""))</f>
        <v>0</v>
      </c>
      <c r="F2118" s="14">
        <f>IFERROR(_xlfn.XLOOKUP($A2118,Firm_Info!$A$2:$A$11,Firm_Info!$D$2:$D$11),"")</f>
        <v>2</v>
      </c>
      <c r="G2118" s="14">
        <f>IF($F2118="","",IF($B2118&gt;=SUMIFS(Firm_Info!$F$2:$F$11,Firm_Info!$D$2:$D$11,$F2118,Firm_Info!$C$2:$C$11,"Treated"),1,0))</f>
        <v>0</v>
      </c>
      <c r="H2118" s="14">
        <f t="shared" si="67"/>
        <v>0</v>
      </c>
      <c r="I2118" s="14">
        <f>IF($F2118="","",MOD(ROW()-2,624)-INDEX(Parallel_Trends!$F$5:$F$14,MATCH($A2118,Parallel_Trends!$A$5:$A$14,0)))</f>
        <v>-85</v>
      </c>
    </row>
    <row r="2119" spans="1:9" x14ac:dyDescent="0.45">
      <c r="A2119" t="s">
        <v>18</v>
      </c>
      <c r="B2119" s="1">
        <f>Raw_Prices!V248</f>
        <v>45282</v>
      </c>
      <c r="C2119" s="12">
        <f>Raw_Prices!Z248</f>
        <v>598.75</v>
      </c>
      <c r="D2119" s="13">
        <f t="shared" si="66"/>
        <v>-2.3161262372113356E-3</v>
      </c>
      <c r="E2119" s="14">
        <f>IF(_xlfn.XLOOKUP($A2119,Firm_Info!$A$2:$A$12,Firm_Info!$C$2:$C$12)="Treated",1,IF(_xlfn.XLOOKUP($A2119,Firm_Info!$A$2:$A$12,Firm_Info!$C$2:$C$12)="Control",0,""))</f>
        <v>0</v>
      </c>
      <c r="F2119" s="14">
        <f>IFERROR(_xlfn.XLOOKUP($A2119,Firm_Info!$A$2:$A$11,Firm_Info!$D$2:$D$11),"")</f>
        <v>2</v>
      </c>
      <c r="G2119" s="14">
        <f>IF($F2119="","",IF($B2119&gt;=SUMIFS(Firm_Info!$F$2:$F$11,Firm_Info!$D$2:$D$11,$F2119,Firm_Info!$C$2:$C$11,"Treated"),1,0))</f>
        <v>0</v>
      </c>
      <c r="H2119" s="14">
        <f t="shared" si="67"/>
        <v>0</v>
      </c>
      <c r="I2119" s="14">
        <f>IF($F2119="","",MOD(ROW()-2,624)-INDEX(Parallel_Trends!$F$5:$F$14,MATCH($A2119,Parallel_Trends!$A$5:$A$14,0)))</f>
        <v>-84</v>
      </c>
    </row>
    <row r="2120" spans="1:9" x14ac:dyDescent="0.45">
      <c r="A2120" t="s">
        <v>18</v>
      </c>
      <c r="B2120" s="1">
        <f>Raw_Prices!V249</f>
        <v>45286</v>
      </c>
      <c r="C2120" s="12">
        <f>Raw_Prices!Z249</f>
        <v>598.26</v>
      </c>
      <c r="D2120" s="13">
        <f t="shared" si="66"/>
        <v>-8.1837160751563331E-4</v>
      </c>
      <c r="E2120" s="14">
        <f>IF(_xlfn.XLOOKUP($A2120,Firm_Info!$A$2:$A$12,Firm_Info!$C$2:$C$12)="Treated",1,IF(_xlfn.XLOOKUP($A2120,Firm_Info!$A$2:$A$12,Firm_Info!$C$2:$C$12)="Control",0,""))</f>
        <v>0</v>
      </c>
      <c r="F2120" s="14">
        <f>IFERROR(_xlfn.XLOOKUP($A2120,Firm_Info!$A$2:$A$11,Firm_Info!$D$2:$D$11),"")</f>
        <v>2</v>
      </c>
      <c r="G2120" s="14">
        <f>IF($F2120="","",IF($B2120&gt;=SUMIFS(Firm_Info!$F$2:$F$11,Firm_Info!$D$2:$D$11,$F2120,Firm_Info!$C$2:$C$11,"Treated"),1,0))</f>
        <v>0</v>
      </c>
      <c r="H2120" s="14">
        <f t="shared" si="67"/>
        <v>0</v>
      </c>
      <c r="I2120" s="14">
        <f>IF($F2120="","",MOD(ROW()-2,624)-INDEX(Parallel_Trends!$F$5:$F$14,MATCH($A2120,Parallel_Trends!$A$5:$A$14,0)))</f>
        <v>-83</v>
      </c>
    </row>
    <row r="2121" spans="1:9" x14ac:dyDescent="0.45">
      <c r="A2121" t="s">
        <v>18</v>
      </c>
      <c r="B2121" s="1">
        <f>Raw_Prices!V250</f>
        <v>45287</v>
      </c>
      <c r="C2121" s="12">
        <f>Raw_Prices!Z250</f>
        <v>596.08000000000004</v>
      </c>
      <c r="D2121" s="13">
        <f t="shared" si="66"/>
        <v>-3.6439006452043676E-3</v>
      </c>
      <c r="E2121" s="14">
        <f>IF(_xlfn.XLOOKUP($A2121,Firm_Info!$A$2:$A$12,Firm_Info!$C$2:$C$12)="Treated",1,IF(_xlfn.XLOOKUP($A2121,Firm_Info!$A$2:$A$12,Firm_Info!$C$2:$C$12)="Control",0,""))</f>
        <v>0</v>
      </c>
      <c r="F2121" s="14">
        <f>IFERROR(_xlfn.XLOOKUP($A2121,Firm_Info!$A$2:$A$11,Firm_Info!$D$2:$D$11),"")</f>
        <v>2</v>
      </c>
      <c r="G2121" s="14">
        <f>IF($F2121="","",IF($B2121&gt;=SUMIFS(Firm_Info!$F$2:$F$11,Firm_Info!$D$2:$D$11,$F2121,Firm_Info!$C$2:$C$11,"Treated"),1,0))</f>
        <v>0</v>
      </c>
      <c r="H2121" s="14">
        <f t="shared" si="67"/>
        <v>0</v>
      </c>
      <c r="I2121" s="14">
        <f>IF($F2121="","",MOD(ROW()-2,624)-INDEX(Parallel_Trends!$F$5:$F$14,MATCH($A2121,Parallel_Trends!$A$5:$A$14,0)))</f>
        <v>-82</v>
      </c>
    </row>
    <row r="2122" spans="1:9" x14ac:dyDescent="0.45">
      <c r="A2122" t="s">
        <v>18</v>
      </c>
      <c r="B2122" s="1">
        <f>Raw_Prices!V251</f>
        <v>45288</v>
      </c>
      <c r="C2122" s="12">
        <f>Raw_Prices!Z251</f>
        <v>595.52</v>
      </c>
      <c r="D2122" s="13">
        <f t="shared" si="66"/>
        <v>-9.3947121191795269E-4</v>
      </c>
      <c r="E2122" s="14">
        <f>IF(_xlfn.XLOOKUP($A2122,Firm_Info!$A$2:$A$12,Firm_Info!$C$2:$C$12)="Treated",1,IF(_xlfn.XLOOKUP($A2122,Firm_Info!$A$2:$A$12,Firm_Info!$C$2:$C$12)="Control",0,""))</f>
        <v>0</v>
      </c>
      <c r="F2122" s="14">
        <f>IFERROR(_xlfn.XLOOKUP($A2122,Firm_Info!$A$2:$A$11,Firm_Info!$D$2:$D$11),"")</f>
        <v>2</v>
      </c>
      <c r="G2122" s="14">
        <f>IF($F2122="","",IF($B2122&gt;=SUMIFS(Firm_Info!$F$2:$F$11,Firm_Info!$D$2:$D$11,$F2122,Firm_Info!$C$2:$C$11,"Treated"),1,0))</f>
        <v>0</v>
      </c>
      <c r="H2122" s="14">
        <f t="shared" si="67"/>
        <v>0</v>
      </c>
      <c r="I2122" s="14">
        <f>IF($F2122="","",MOD(ROW()-2,624)-INDEX(Parallel_Trends!$F$5:$F$14,MATCH($A2122,Parallel_Trends!$A$5:$A$14,0)))</f>
        <v>-81</v>
      </c>
    </row>
    <row r="2123" spans="1:9" x14ac:dyDescent="0.45">
      <c r="A2123" t="s">
        <v>18</v>
      </c>
      <c r="B2123" s="1">
        <f>Raw_Prices!V252</f>
        <v>45289</v>
      </c>
      <c r="C2123" s="12">
        <f>Raw_Prices!Z252</f>
        <v>596.6</v>
      </c>
      <c r="D2123" s="13">
        <f t="shared" si="66"/>
        <v>1.8135411069317708E-3</v>
      </c>
      <c r="E2123" s="14">
        <f>IF(_xlfn.XLOOKUP($A2123,Firm_Info!$A$2:$A$12,Firm_Info!$C$2:$C$12)="Treated",1,IF(_xlfn.XLOOKUP($A2123,Firm_Info!$A$2:$A$12,Firm_Info!$C$2:$C$12)="Control",0,""))</f>
        <v>0</v>
      </c>
      <c r="F2123" s="14">
        <f>IFERROR(_xlfn.XLOOKUP($A2123,Firm_Info!$A$2:$A$11,Firm_Info!$D$2:$D$11),"")</f>
        <v>2</v>
      </c>
      <c r="G2123" s="14">
        <f>IF($F2123="","",IF($B2123&gt;=SUMIFS(Firm_Info!$F$2:$F$11,Firm_Info!$D$2:$D$11,$F2123,Firm_Info!$C$2:$C$11,"Treated"),1,0))</f>
        <v>0</v>
      </c>
      <c r="H2123" s="14">
        <f t="shared" si="67"/>
        <v>0</v>
      </c>
      <c r="I2123" s="14">
        <f>IF($F2123="","",MOD(ROW()-2,624)-INDEX(Parallel_Trends!$F$5:$F$14,MATCH($A2123,Parallel_Trends!$A$5:$A$14,0)))</f>
        <v>-80</v>
      </c>
    </row>
    <row r="2124" spans="1:9" x14ac:dyDescent="0.45">
      <c r="A2124" t="s">
        <v>18</v>
      </c>
      <c r="B2124" s="1">
        <f>Raw_Prices!V253</f>
        <v>45293</v>
      </c>
      <c r="C2124" s="12">
        <f>Raw_Prices!Z253</f>
        <v>580.07000000000005</v>
      </c>
      <c r="D2124" s="13">
        <f t="shared" si="66"/>
        <v>-2.770700636942669E-2</v>
      </c>
      <c r="E2124" s="14">
        <f>IF(_xlfn.XLOOKUP($A2124,Firm_Info!$A$2:$A$12,Firm_Info!$C$2:$C$12)="Treated",1,IF(_xlfn.XLOOKUP($A2124,Firm_Info!$A$2:$A$12,Firm_Info!$C$2:$C$12)="Control",0,""))</f>
        <v>0</v>
      </c>
      <c r="F2124" s="14">
        <f>IFERROR(_xlfn.XLOOKUP($A2124,Firm_Info!$A$2:$A$11,Firm_Info!$D$2:$D$11),"")</f>
        <v>2</v>
      </c>
      <c r="G2124" s="14">
        <f>IF($F2124="","",IF($B2124&gt;=SUMIFS(Firm_Info!$F$2:$F$11,Firm_Info!$D$2:$D$11,$F2124,Firm_Info!$C$2:$C$11,"Treated"),1,0))</f>
        <v>0</v>
      </c>
      <c r="H2124" s="14">
        <f t="shared" si="67"/>
        <v>0</v>
      </c>
      <c r="I2124" s="14">
        <f>IF($F2124="","",MOD(ROW()-2,624)-INDEX(Parallel_Trends!$F$5:$F$14,MATCH($A2124,Parallel_Trends!$A$5:$A$14,0)))</f>
        <v>-79</v>
      </c>
    </row>
    <row r="2125" spans="1:9" x14ac:dyDescent="0.45">
      <c r="A2125" t="s">
        <v>18</v>
      </c>
      <c r="B2125" s="1">
        <f>Raw_Prices!V254</f>
        <v>45294</v>
      </c>
      <c r="C2125" s="12">
        <f>Raw_Prices!Z254</f>
        <v>571.79</v>
      </c>
      <c r="D2125" s="13">
        <f t="shared" si="66"/>
        <v>-1.4274139328012247E-2</v>
      </c>
      <c r="E2125" s="14">
        <f>IF(_xlfn.XLOOKUP($A2125,Firm_Info!$A$2:$A$12,Firm_Info!$C$2:$C$12)="Treated",1,IF(_xlfn.XLOOKUP($A2125,Firm_Info!$A$2:$A$12,Firm_Info!$C$2:$C$12)="Control",0,""))</f>
        <v>0</v>
      </c>
      <c r="F2125" s="14">
        <f>IFERROR(_xlfn.XLOOKUP($A2125,Firm_Info!$A$2:$A$11,Firm_Info!$D$2:$D$11),"")</f>
        <v>2</v>
      </c>
      <c r="G2125" s="14">
        <f>IF($F2125="","",IF($B2125&gt;=SUMIFS(Firm_Info!$F$2:$F$11,Firm_Info!$D$2:$D$11,$F2125,Firm_Info!$C$2:$C$11,"Treated"),1,0))</f>
        <v>0</v>
      </c>
      <c r="H2125" s="14">
        <f t="shared" si="67"/>
        <v>0</v>
      </c>
      <c r="I2125" s="14">
        <f>IF($F2125="","",MOD(ROW()-2,624)-INDEX(Parallel_Trends!$F$5:$F$14,MATCH($A2125,Parallel_Trends!$A$5:$A$14,0)))</f>
        <v>-78</v>
      </c>
    </row>
    <row r="2126" spans="1:9" x14ac:dyDescent="0.45">
      <c r="A2126" t="s">
        <v>18</v>
      </c>
      <c r="B2126" s="1">
        <f>Raw_Prices!V255</f>
        <v>45295</v>
      </c>
      <c r="C2126" s="12">
        <f>Raw_Prices!Z255</f>
        <v>567.04999999999995</v>
      </c>
      <c r="D2126" s="13">
        <f t="shared" si="66"/>
        <v>-8.2897567288690022E-3</v>
      </c>
      <c r="E2126" s="14">
        <f>IF(_xlfn.XLOOKUP($A2126,Firm_Info!$A$2:$A$12,Firm_Info!$C$2:$C$12)="Treated",1,IF(_xlfn.XLOOKUP($A2126,Firm_Info!$A$2:$A$12,Firm_Info!$C$2:$C$12)="Control",0,""))</f>
        <v>0</v>
      </c>
      <c r="F2126" s="14">
        <f>IFERROR(_xlfn.XLOOKUP($A2126,Firm_Info!$A$2:$A$11,Firm_Info!$D$2:$D$11),"")</f>
        <v>2</v>
      </c>
      <c r="G2126" s="14">
        <f>IF($F2126="","",IF($B2126&gt;=SUMIFS(Firm_Info!$F$2:$F$11,Firm_Info!$D$2:$D$11,$F2126,Firm_Info!$C$2:$C$11,"Treated"),1,0))</f>
        <v>0</v>
      </c>
      <c r="H2126" s="14">
        <f t="shared" si="67"/>
        <v>0</v>
      </c>
      <c r="I2126" s="14">
        <f>IF($F2126="","",MOD(ROW()-2,624)-INDEX(Parallel_Trends!$F$5:$F$14,MATCH($A2126,Parallel_Trends!$A$5:$A$14,0)))</f>
        <v>-77</v>
      </c>
    </row>
    <row r="2127" spans="1:9" x14ac:dyDescent="0.45">
      <c r="A2127" t="s">
        <v>18</v>
      </c>
      <c r="B2127" s="1">
        <f>Raw_Prices!V256</f>
        <v>45296</v>
      </c>
      <c r="C2127" s="12">
        <f>Raw_Prices!Z256</f>
        <v>564.6</v>
      </c>
      <c r="D2127" s="13">
        <f t="shared" si="66"/>
        <v>-4.3206066484435812E-3</v>
      </c>
      <c r="E2127" s="14">
        <f>IF(_xlfn.XLOOKUP($A2127,Firm_Info!$A$2:$A$12,Firm_Info!$C$2:$C$12)="Treated",1,IF(_xlfn.XLOOKUP($A2127,Firm_Info!$A$2:$A$12,Firm_Info!$C$2:$C$12)="Control",0,""))</f>
        <v>0</v>
      </c>
      <c r="F2127" s="14">
        <f>IFERROR(_xlfn.XLOOKUP($A2127,Firm_Info!$A$2:$A$11,Firm_Info!$D$2:$D$11),"")</f>
        <v>2</v>
      </c>
      <c r="G2127" s="14">
        <f>IF($F2127="","",IF($B2127&gt;=SUMIFS(Firm_Info!$F$2:$F$11,Firm_Info!$D$2:$D$11,$F2127,Firm_Info!$C$2:$C$11,"Treated"),1,0))</f>
        <v>0</v>
      </c>
      <c r="H2127" s="14">
        <f t="shared" si="67"/>
        <v>0</v>
      </c>
      <c r="I2127" s="14">
        <f>IF($F2127="","",MOD(ROW()-2,624)-INDEX(Parallel_Trends!$F$5:$F$14,MATCH($A2127,Parallel_Trends!$A$5:$A$14,0)))</f>
        <v>-76</v>
      </c>
    </row>
    <row r="2128" spans="1:9" x14ac:dyDescent="0.45">
      <c r="A2128" t="s">
        <v>18</v>
      </c>
      <c r="B2128" s="1">
        <f>Raw_Prices!V257</f>
        <v>45299</v>
      </c>
      <c r="C2128" s="12">
        <f>Raw_Prices!Z257</f>
        <v>580.54999999999995</v>
      </c>
      <c r="D2128" s="13">
        <f t="shared" si="66"/>
        <v>2.8250088558271269E-2</v>
      </c>
      <c r="E2128" s="14">
        <f>IF(_xlfn.XLOOKUP($A2128,Firm_Info!$A$2:$A$12,Firm_Info!$C$2:$C$12)="Treated",1,IF(_xlfn.XLOOKUP($A2128,Firm_Info!$A$2:$A$12,Firm_Info!$C$2:$C$12)="Control",0,""))</f>
        <v>0</v>
      </c>
      <c r="F2128" s="14">
        <f>IFERROR(_xlfn.XLOOKUP($A2128,Firm_Info!$A$2:$A$11,Firm_Info!$D$2:$D$11),"")</f>
        <v>2</v>
      </c>
      <c r="G2128" s="14">
        <f>IF($F2128="","",IF($B2128&gt;=SUMIFS(Firm_Info!$F$2:$F$11,Firm_Info!$D$2:$D$11,$F2128,Firm_Info!$C$2:$C$11,"Treated"),1,0))</f>
        <v>0</v>
      </c>
      <c r="H2128" s="14">
        <f t="shared" si="67"/>
        <v>0</v>
      </c>
      <c r="I2128" s="14">
        <f>IF($F2128="","",MOD(ROW()-2,624)-INDEX(Parallel_Trends!$F$5:$F$14,MATCH($A2128,Parallel_Trends!$A$5:$A$14,0)))</f>
        <v>-75</v>
      </c>
    </row>
    <row r="2129" spans="1:9" x14ac:dyDescent="0.45">
      <c r="A2129" t="s">
        <v>18</v>
      </c>
      <c r="B2129" s="1">
        <f>Raw_Prices!V258</f>
        <v>45300</v>
      </c>
      <c r="C2129" s="12">
        <f>Raw_Prices!Z258</f>
        <v>586.20000000000005</v>
      </c>
      <c r="D2129" s="13">
        <f t="shared" si="66"/>
        <v>9.7321505468952463E-3</v>
      </c>
      <c r="E2129" s="14">
        <f>IF(_xlfn.XLOOKUP($A2129,Firm_Info!$A$2:$A$12,Firm_Info!$C$2:$C$12)="Treated",1,IF(_xlfn.XLOOKUP($A2129,Firm_Info!$A$2:$A$12,Firm_Info!$C$2:$C$12)="Control",0,""))</f>
        <v>0</v>
      </c>
      <c r="F2129" s="14">
        <f>IFERROR(_xlfn.XLOOKUP($A2129,Firm_Info!$A$2:$A$11,Firm_Info!$D$2:$D$11),"")</f>
        <v>2</v>
      </c>
      <c r="G2129" s="14">
        <f>IF($F2129="","",IF($B2129&gt;=SUMIFS(Firm_Info!$F$2:$F$11,Firm_Info!$D$2:$D$11,$F2129,Firm_Info!$C$2:$C$11,"Treated"),1,0))</f>
        <v>0</v>
      </c>
      <c r="H2129" s="14">
        <f t="shared" si="67"/>
        <v>0</v>
      </c>
      <c r="I2129" s="14">
        <f>IF($F2129="","",MOD(ROW()-2,624)-INDEX(Parallel_Trends!$F$5:$F$14,MATCH($A2129,Parallel_Trends!$A$5:$A$14,0)))</f>
        <v>-74</v>
      </c>
    </row>
    <row r="2130" spans="1:9" x14ac:dyDescent="0.45">
      <c r="A2130" t="s">
        <v>18</v>
      </c>
      <c r="B2130" s="1">
        <f>Raw_Prices!V259</f>
        <v>45301</v>
      </c>
      <c r="C2130" s="12">
        <f>Raw_Prices!Z259</f>
        <v>591.03</v>
      </c>
      <c r="D2130" s="13">
        <f t="shared" si="66"/>
        <v>8.2395087001021494E-3</v>
      </c>
      <c r="E2130" s="14">
        <f>IF(_xlfn.XLOOKUP($A2130,Firm_Info!$A$2:$A$12,Firm_Info!$C$2:$C$12)="Treated",1,IF(_xlfn.XLOOKUP($A2130,Firm_Info!$A$2:$A$12,Firm_Info!$C$2:$C$12)="Control",0,""))</f>
        <v>0</v>
      </c>
      <c r="F2130" s="14">
        <f>IFERROR(_xlfn.XLOOKUP($A2130,Firm_Info!$A$2:$A$11,Firm_Info!$D$2:$D$11),"")</f>
        <v>2</v>
      </c>
      <c r="G2130" s="14">
        <f>IF($F2130="","",IF($B2130&gt;=SUMIFS(Firm_Info!$F$2:$F$11,Firm_Info!$D$2:$D$11,$F2130,Firm_Info!$C$2:$C$11,"Treated"),1,0))</f>
        <v>0</v>
      </c>
      <c r="H2130" s="14">
        <f t="shared" si="67"/>
        <v>0</v>
      </c>
      <c r="I2130" s="14">
        <f>IF($F2130="","",MOD(ROW()-2,624)-INDEX(Parallel_Trends!$F$5:$F$14,MATCH($A2130,Parallel_Trends!$A$5:$A$14,0)))</f>
        <v>-73</v>
      </c>
    </row>
    <row r="2131" spans="1:9" x14ac:dyDescent="0.45">
      <c r="A2131" t="s">
        <v>18</v>
      </c>
      <c r="B2131" s="1">
        <f>Raw_Prices!V260</f>
        <v>45302</v>
      </c>
      <c r="C2131" s="12">
        <f>Raw_Prices!Z260</f>
        <v>597.49</v>
      </c>
      <c r="D2131" s="13">
        <f t="shared" si="66"/>
        <v>1.0930071231578742E-2</v>
      </c>
      <c r="E2131" s="14">
        <f>IF(_xlfn.XLOOKUP($A2131,Firm_Info!$A$2:$A$12,Firm_Info!$C$2:$C$12)="Treated",1,IF(_xlfn.XLOOKUP($A2131,Firm_Info!$A$2:$A$12,Firm_Info!$C$2:$C$12)="Control",0,""))</f>
        <v>0</v>
      </c>
      <c r="F2131" s="14">
        <f>IFERROR(_xlfn.XLOOKUP($A2131,Firm_Info!$A$2:$A$11,Firm_Info!$D$2:$D$11),"")</f>
        <v>2</v>
      </c>
      <c r="G2131" s="14">
        <f>IF($F2131="","",IF($B2131&gt;=SUMIFS(Firm_Info!$F$2:$F$11,Firm_Info!$D$2:$D$11,$F2131,Firm_Info!$C$2:$C$11,"Treated"),1,0))</f>
        <v>0</v>
      </c>
      <c r="H2131" s="14">
        <f t="shared" si="67"/>
        <v>0</v>
      </c>
      <c r="I2131" s="14">
        <f>IF($F2131="","",MOD(ROW()-2,624)-INDEX(Parallel_Trends!$F$5:$F$14,MATCH($A2131,Parallel_Trends!$A$5:$A$14,0)))</f>
        <v>-72</v>
      </c>
    </row>
    <row r="2132" spans="1:9" x14ac:dyDescent="0.45">
      <c r="A2132" t="s">
        <v>18</v>
      </c>
      <c r="B2132" s="1">
        <f>Raw_Prices!V261</f>
        <v>45303</v>
      </c>
      <c r="C2132" s="12">
        <f>Raw_Prices!Z261</f>
        <v>596.54</v>
      </c>
      <c r="D2132" s="13">
        <f t="shared" ref="D2132:D2195" si="68">C2132/C2131-1</f>
        <v>-1.58998476961969E-3</v>
      </c>
      <c r="E2132" s="14">
        <f>IF(_xlfn.XLOOKUP($A2132,Firm_Info!$A$2:$A$12,Firm_Info!$C$2:$C$12)="Treated",1,IF(_xlfn.XLOOKUP($A2132,Firm_Info!$A$2:$A$12,Firm_Info!$C$2:$C$12)="Control",0,""))</f>
        <v>0</v>
      </c>
      <c r="F2132" s="14">
        <f>IFERROR(_xlfn.XLOOKUP($A2132,Firm_Info!$A$2:$A$11,Firm_Info!$D$2:$D$11),"")</f>
        <v>2</v>
      </c>
      <c r="G2132" s="14">
        <f>IF($F2132="","",IF($B2132&gt;=SUMIFS(Firm_Info!$F$2:$F$11,Firm_Info!$D$2:$D$11,$F2132,Firm_Info!$C$2:$C$11,"Treated"),1,0))</f>
        <v>0</v>
      </c>
      <c r="H2132" s="14">
        <f t="shared" ref="H2132:H2195" si="69">IF($F2132="","",$E2132*$G2132)</f>
        <v>0</v>
      </c>
      <c r="I2132" s="14">
        <f>IF($F2132="","",MOD(ROW()-2,624)-INDEX(Parallel_Trends!$F$5:$F$14,MATCH($A2132,Parallel_Trends!$A$5:$A$14,0)))</f>
        <v>-71</v>
      </c>
    </row>
    <row r="2133" spans="1:9" x14ac:dyDescent="0.45">
      <c r="A2133" t="s">
        <v>18</v>
      </c>
      <c r="B2133" s="1">
        <f>Raw_Prices!V262</f>
        <v>45307</v>
      </c>
      <c r="C2133" s="12">
        <f>Raw_Prices!Z262</f>
        <v>597.67999999999995</v>
      </c>
      <c r="D2133" s="13">
        <f t="shared" si="68"/>
        <v>1.9110202165821821E-3</v>
      </c>
      <c r="E2133" s="14">
        <f>IF(_xlfn.XLOOKUP($A2133,Firm_Info!$A$2:$A$12,Firm_Info!$C$2:$C$12)="Treated",1,IF(_xlfn.XLOOKUP($A2133,Firm_Info!$A$2:$A$12,Firm_Info!$C$2:$C$12)="Control",0,""))</f>
        <v>0</v>
      </c>
      <c r="F2133" s="14">
        <f>IFERROR(_xlfn.XLOOKUP($A2133,Firm_Info!$A$2:$A$11,Firm_Info!$D$2:$D$11),"")</f>
        <v>2</v>
      </c>
      <c r="G2133" s="14">
        <f>IF($F2133="","",IF($B2133&gt;=SUMIFS(Firm_Info!$F$2:$F$11,Firm_Info!$D$2:$D$11,$F2133,Firm_Info!$C$2:$C$11,"Treated"),1,0))</f>
        <v>0</v>
      </c>
      <c r="H2133" s="14">
        <f t="shared" si="69"/>
        <v>0</v>
      </c>
      <c r="I2133" s="14">
        <f>IF($F2133="","",MOD(ROW()-2,624)-INDEX(Parallel_Trends!$F$5:$F$14,MATCH($A2133,Parallel_Trends!$A$5:$A$14,0)))</f>
        <v>-70</v>
      </c>
    </row>
    <row r="2134" spans="1:9" x14ac:dyDescent="0.45">
      <c r="A2134" t="s">
        <v>18</v>
      </c>
      <c r="B2134" s="1">
        <f>Raw_Prices!V263</f>
        <v>45308</v>
      </c>
      <c r="C2134" s="12">
        <f>Raw_Prices!Z263</f>
        <v>596.1</v>
      </c>
      <c r="D2134" s="13">
        <f t="shared" si="68"/>
        <v>-2.6435550796412022E-3</v>
      </c>
      <c r="E2134" s="14">
        <f>IF(_xlfn.XLOOKUP($A2134,Firm_Info!$A$2:$A$12,Firm_Info!$C$2:$C$12)="Treated",1,IF(_xlfn.XLOOKUP($A2134,Firm_Info!$A$2:$A$12,Firm_Info!$C$2:$C$12)="Control",0,""))</f>
        <v>0</v>
      </c>
      <c r="F2134" s="14">
        <f>IFERROR(_xlfn.XLOOKUP($A2134,Firm_Info!$A$2:$A$11,Firm_Info!$D$2:$D$11),"")</f>
        <v>2</v>
      </c>
      <c r="G2134" s="14">
        <f>IF($F2134="","",IF($B2134&gt;=SUMIFS(Firm_Info!$F$2:$F$11,Firm_Info!$D$2:$D$11,$F2134,Firm_Info!$C$2:$C$11,"Treated"),1,0))</f>
        <v>0</v>
      </c>
      <c r="H2134" s="14">
        <f t="shared" si="69"/>
        <v>0</v>
      </c>
      <c r="I2134" s="14">
        <f>IF($F2134="","",MOD(ROW()-2,624)-INDEX(Parallel_Trends!$F$5:$F$14,MATCH($A2134,Parallel_Trends!$A$5:$A$14,0)))</f>
        <v>-69</v>
      </c>
    </row>
    <row r="2135" spans="1:9" x14ac:dyDescent="0.45">
      <c r="A2135" t="s">
        <v>18</v>
      </c>
      <c r="B2135" s="1">
        <f>Raw_Prices!V264</f>
        <v>45309</v>
      </c>
      <c r="C2135" s="12">
        <f>Raw_Prices!Z264</f>
        <v>593.70000000000005</v>
      </c>
      <c r="D2135" s="13">
        <f t="shared" si="68"/>
        <v>-4.0261701056869548E-3</v>
      </c>
      <c r="E2135" s="14">
        <f>IF(_xlfn.XLOOKUP($A2135,Firm_Info!$A$2:$A$12,Firm_Info!$C$2:$C$12)="Treated",1,IF(_xlfn.XLOOKUP($A2135,Firm_Info!$A$2:$A$12,Firm_Info!$C$2:$C$12)="Control",0,""))</f>
        <v>0</v>
      </c>
      <c r="F2135" s="14">
        <f>IFERROR(_xlfn.XLOOKUP($A2135,Firm_Info!$A$2:$A$11,Firm_Info!$D$2:$D$11),"")</f>
        <v>2</v>
      </c>
      <c r="G2135" s="14">
        <f>IF($F2135="","",IF($B2135&gt;=SUMIFS(Firm_Info!$F$2:$F$11,Firm_Info!$D$2:$D$11,$F2135,Firm_Info!$C$2:$C$11,"Treated"),1,0))</f>
        <v>0</v>
      </c>
      <c r="H2135" s="14">
        <f t="shared" si="69"/>
        <v>0</v>
      </c>
      <c r="I2135" s="14">
        <f>IF($F2135="","",MOD(ROW()-2,624)-INDEX(Parallel_Trends!$F$5:$F$14,MATCH($A2135,Parallel_Trends!$A$5:$A$14,0)))</f>
        <v>-68</v>
      </c>
    </row>
    <row r="2136" spans="1:9" x14ac:dyDescent="0.45">
      <c r="A2136" t="s">
        <v>18</v>
      </c>
      <c r="B2136" s="1">
        <f>Raw_Prices!V265</f>
        <v>45310</v>
      </c>
      <c r="C2136" s="12">
        <f>Raw_Prices!Z265</f>
        <v>611.54999999999995</v>
      </c>
      <c r="D2136" s="13">
        <f t="shared" si="68"/>
        <v>3.0065689742293955E-2</v>
      </c>
      <c r="E2136" s="14">
        <f>IF(_xlfn.XLOOKUP($A2136,Firm_Info!$A$2:$A$12,Firm_Info!$C$2:$C$12)="Treated",1,IF(_xlfn.XLOOKUP($A2136,Firm_Info!$A$2:$A$12,Firm_Info!$C$2:$C$12)="Control",0,""))</f>
        <v>0</v>
      </c>
      <c r="F2136" s="14">
        <f>IFERROR(_xlfn.XLOOKUP($A2136,Firm_Info!$A$2:$A$11,Firm_Info!$D$2:$D$11),"")</f>
        <v>2</v>
      </c>
      <c r="G2136" s="14">
        <f>IF($F2136="","",IF($B2136&gt;=SUMIFS(Firm_Info!$F$2:$F$11,Firm_Info!$D$2:$D$11,$F2136,Firm_Info!$C$2:$C$11,"Treated"),1,0))</f>
        <v>0</v>
      </c>
      <c r="H2136" s="14">
        <f t="shared" si="69"/>
        <v>0</v>
      </c>
      <c r="I2136" s="14">
        <f>IF($F2136="","",MOD(ROW()-2,624)-INDEX(Parallel_Trends!$F$5:$F$14,MATCH($A2136,Parallel_Trends!$A$5:$A$14,0)))</f>
        <v>-67</v>
      </c>
    </row>
    <row r="2137" spans="1:9" x14ac:dyDescent="0.45">
      <c r="A2137" t="s">
        <v>18</v>
      </c>
      <c r="B2137" s="1">
        <f>Raw_Prices!V266</f>
        <v>45313</v>
      </c>
      <c r="C2137" s="12">
        <f>Raw_Prices!Z266</f>
        <v>603.59</v>
      </c>
      <c r="D2137" s="13">
        <f t="shared" si="68"/>
        <v>-1.3016106614340495E-2</v>
      </c>
      <c r="E2137" s="14">
        <f>IF(_xlfn.XLOOKUP($A2137,Firm_Info!$A$2:$A$12,Firm_Info!$C$2:$C$12)="Treated",1,IF(_xlfn.XLOOKUP($A2137,Firm_Info!$A$2:$A$12,Firm_Info!$C$2:$C$12)="Control",0,""))</f>
        <v>0</v>
      </c>
      <c r="F2137" s="14">
        <f>IFERROR(_xlfn.XLOOKUP($A2137,Firm_Info!$A$2:$A$11,Firm_Info!$D$2:$D$11),"")</f>
        <v>2</v>
      </c>
      <c r="G2137" s="14">
        <f>IF($F2137="","",IF($B2137&gt;=SUMIFS(Firm_Info!$F$2:$F$11,Firm_Info!$D$2:$D$11,$F2137,Firm_Info!$C$2:$C$11,"Treated"),1,0))</f>
        <v>0</v>
      </c>
      <c r="H2137" s="14">
        <f t="shared" si="69"/>
        <v>0</v>
      </c>
      <c r="I2137" s="14">
        <f>IF($F2137="","",MOD(ROW()-2,624)-INDEX(Parallel_Trends!$F$5:$F$14,MATCH($A2137,Parallel_Trends!$A$5:$A$14,0)))</f>
        <v>-66</v>
      </c>
    </row>
    <row r="2138" spans="1:9" x14ac:dyDescent="0.45">
      <c r="A2138" t="s">
        <v>18</v>
      </c>
      <c r="B2138" s="1">
        <f>Raw_Prices!V267</f>
        <v>45314</v>
      </c>
      <c r="C2138" s="12">
        <f>Raw_Prices!Z267</f>
        <v>597.17999999999995</v>
      </c>
      <c r="D2138" s="13">
        <f t="shared" si="68"/>
        <v>-1.0619791580377513E-2</v>
      </c>
      <c r="E2138" s="14">
        <f>IF(_xlfn.XLOOKUP($A2138,Firm_Info!$A$2:$A$12,Firm_Info!$C$2:$C$12)="Treated",1,IF(_xlfn.XLOOKUP($A2138,Firm_Info!$A$2:$A$12,Firm_Info!$C$2:$C$12)="Control",0,""))</f>
        <v>0</v>
      </c>
      <c r="F2138" s="14">
        <f>IFERROR(_xlfn.XLOOKUP($A2138,Firm_Info!$A$2:$A$11,Firm_Info!$D$2:$D$11),"")</f>
        <v>2</v>
      </c>
      <c r="G2138" s="14">
        <f>IF($F2138="","",IF($B2138&gt;=SUMIFS(Firm_Info!$F$2:$F$11,Firm_Info!$D$2:$D$11,$F2138,Firm_Info!$C$2:$C$11,"Treated"),1,0))</f>
        <v>0</v>
      </c>
      <c r="H2138" s="14">
        <f t="shared" si="69"/>
        <v>0</v>
      </c>
      <c r="I2138" s="14">
        <f>IF($F2138="","",MOD(ROW()-2,624)-INDEX(Parallel_Trends!$F$5:$F$14,MATCH($A2138,Parallel_Trends!$A$5:$A$14,0)))</f>
        <v>-65</v>
      </c>
    </row>
    <row r="2139" spans="1:9" x14ac:dyDescent="0.45">
      <c r="A2139" t="s">
        <v>18</v>
      </c>
      <c r="B2139" s="1">
        <f>Raw_Prices!V268</f>
        <v>45315</v>
      </c>
      <c r="C2139" s="12">
        <f>Raw_Prices!Z268</f>
        <v>606.48</v>
      </c>
      <c r="D2139" s="13">
        <f t="shared" si="68"/>
        <v>1.5573194011855751E-2</v>
      </c>
      <c r="E2139" s="14">
        <f>IF(_xlfn.XLOOKUP($A2139,Firm_Info!$A$2:$A$12,Firm_Info!$C$2:$C$12)="Treated",1,IF(_xlfn.XLOOKUP($A2139,Firm_Info!$A$2:$A$12,Firm_Info!$C$2:$C$12)="Control",0,""))</f>
        <v>0</v>
      </c>
      <c r="F2139" s="14">
        <f>IFERROR(_xlfn.XLOOKUP($A2139,Firm_Info!$A$2:$A$11,Firm_Info!$D$2:$D$11),"")</f>
        <v>2</v>
      </c>
      <c r="G2139" s="14">
        <f>IF($F2139="","",IF($B2139&gt;=SUMIFS(Firm_Info!$F$2:$F$11,Firm_Info!$D$2:$D$11,$F2139,Firm_Info!$C$2:$C$11,"Treated"),1,0))</f>
        <v>0</v>
      </c>
      <c r="H2139" s="14">
        <f t="shared" si="69"/>
        <v>0</v>
      </c>
      <c r="I2139" s="14">
        <f>IF($F2139="","",MOD(ROW()-2,624)-INDEX(Parallel_Trends!$F$5:$F$14,MATCH($A2139,Parallel_Trends!$A$5:$A$14,0)))</f>
        <v>-64</v>
      </c>
    </row>
    <row r="2140" spans="1:9" x14ac:dyDescent="0.45">
      <c r="A2140" t="s">
        <v>18</v>
      </c>
      <c r="B2140" s="1">
        <f>Raw_Prices!V269</f>
        <v>45316</v>
      </c>
      <c r="C2140" s="12">
        <f>Raw_Prices!Z269</f>
        <v>622.58000000000004</v>
      </c>
      <c r="D2140" s="13">
        <f t="shared" si="68"/>
        <v>2.6546629732225435E-2</v>
      </c>
      <c r="E2140" s="14">
        <f>IF(_xlfn.XLOOKUP($A2140,Firm_Info!$A$2:$A$12,Firm_Info!$C$2:$C$12)="Treated",1,IF(_xlfn.XLOOKUP($A2140,Firm_Info!$A$2:$A$12,Firm_Info!$C$2:$C$12)="Control",0,""))</f>
        <v>0</v>
      </c>
      <c r="F2140" s="14">
        <f>IFERROR(_xlfn.XLOOKUP($A2140,Firm_Info!$A$2:$A$11,Firm_Info!$D$2:$D$11),"")</f>
        <v>2</v>
      </c>
      <c r="G2140" s="14">
        <f>IF($F2140="","",IF($B2140&gt;=SUMIFS(Firm_Info!$F$2:$F$11,Firm_Info!$D$2:$D$11,$F2140,Firm_Info!$C$2:$C$11,"Treated"),1,0))</f>
        <v>0</v>
      </c>
      <c r="H2140" s="14">
        <f t="shared" si="69"/>
        <v>0</v>
      </c>
      <c r="I2140" s="14">
        <f>IF($F2140="","",MOD(ROW()-2,624)-INDEX(Parallel_Trends!$F$5:$F$14,MATCH($A2140,Parallel_Trends!$A$5:$A$14,0)))</f>
        <v>-63</v>
      </c>
    </row>
    <row r="2141" spans="1:9" x14ac:dyDescent="0.45">
      <c r="A2141" t="s">
        <v>18</v>
      </c>
      <c r="B2141" s="1">
        <f>Raw_Prices!V270</f>
        <v>45317</v>
      </c>
      <c r="C2141" s="12">
        <f>Raw_Prices!Z270</f>
        <v>613.92999999999995</v>
      </c>
      <c r="D2141" s="13">
        <f t="shared" si="68"/>
        <v>-1.3893796781136669E-2</v>
      </c>
      <c r="E2141" s="14">
        <f>IF(_xlfn.XLOOKUP($A2141,Firm_Info!$A$2:$A$12,Firm_Info!$C$2:$C$12)="Treated",1,IF(_xlfn.XLOOKUP($A2141,Firm_Info!$A$2:$A$12,Firm_Info!$C$2:$C$12)="Control",0,""))</f>
        <v>0</v>
      </c>
      <c r="F2141" s="14">
        <f>IFERROR(_xlfn.XLOOKUP($A2141,Firm_Info!$A$2:$A$11,Firm_Info!$D$2:$D$11),"")</f>
        <v>2</v>
      </c>
      <c r="G2141" s="14">
        <f>IF($F2141="","",IF($B2141&gt;=SUMIFS(Firm_Info!$F$2:$F$11,Firm_Info!$D$2:$D$11,$F2141,Firm_Info!$C$2:$C$11,"Treated"),1,0))</f>
        <v>0</v>
      </c>
      <c r="H2141" s="14">
        <f t="shared" si="69"/>
        <v>0</v>
      </c>
      <c r="I2141" s="14">
        <f>IF($F2141="","",MOD(ROW()-2,624)-INDEX(Parallel_Trends!$F$5:$F$14,MATCH($A2141,Parallel_Trends!$A$5:$A$14,0)))</f>
        <v>-62</v>
      </c>
    </row>
    <row r="2142" spans="1:9" x14ac:dyDescent="0.45">
      <c r="A2142" t="s">
        <v>18</v>
      </c>
      <c r="B2142" s="1">
        <f>Raw_Prices!V271</f>
        <v>45320</v>
      </c>
      <c r="C2142" s="12">
        <f>Raw_Prices!Z271</f>
        <v>630.23</v>
      </c>
      <c r="D2142" s="13">
        <f t="shared" si="68"/>
        <v>2.6550258172755914E-2</v>
      </c>
      <c r="E2142" s="14">
        <f>IF(_xlfn.XLOOKUP($A2142,Firm_Info!$A$2:$A$12,Firm_Info!$C$2:$C$12)="Treated",1,IF(_xlfn.XLOOKUP($A2142,Firm_Info!$A$2:$A$12,Firm_Info!$C$2:$C$12)="Control",0,""))</f>
        <v>0</v>
      </c>
      <c r="F2142" s="14">
        <f>IFERROR(_xlfn.XLOOKUP($A2142,Firm_Info!$A$2:$A$11,Firm_Info!$D$2:$D$11),"")</f>
        <v>2</v>
      </c>
      <c r="G2142" s="14">
        <f>IF($F2142="","",IF($B2142&gt;=SUMIFS(Firm_Info!$F$2:$F$11,Firm_Info!$D$2:$D$11,$F2142,Firm_Info!$C$2:$C$11,"Treated"),1,0))</f>
        <v>0</v>
      </c>
      <c r="H2142" s="14">
        <f t="shared" si="69"/>
        <v>0</v>
      </c>
      <c r="I2142" s="14">
        <f>IF($F2142="","",MOD(ROW()-2,624)-INDEX(Parallel_Trends!$F$5:$F$14,MATCH($A2142,Parallel_Trends!$A$5:$A$14,0)))</f>
        <v>-61</v>
      </c>
    </row>
    <row r="2143" spans="1:9" x14ac:dyDescent="0.45">
      <c r="A2143" t="s">
        <v>18</v>
      </c>
      <c r="B2143" s="1">
        <f>Raw_Prices!V272</f>
        <v>45321</v>
      </c>
      <c r="C2143" s="12">
        <f>Raw_Prices!Z272</f>
        <v>627.96</v>
      </c>
      <c r="D2143" s="13">
        <f t="shared" si="68"/>
        <v>-3.6018596385446466E-3</v>
      </c>
      <c r="E2143" s="14">
        <f>IF(_xlfn.XLOOKUP($A2143,Firm_Info!$A$2:$A$12,Firm_Info!$C$2:$C$12)="Treated",1,IF(_xlfn.XLOOKUP($A2143,Firm_Info!$A$2:$A$12,Firm_Info!$C$2:$C$12)="Control",0,""))</f>
        <v>0</v>
      </c>
      <c r="F2143" s="14">
        <f>IFERROR(_xlfn.XLOOKUP($A2143,Firm_Info!$A$2:$A$11,Firm_Info!$D$2:$D$11),"")</f>
        <v>2</v>
      </c>
      <c r="G2143" s="14">
        <f>IF($F2143="","",IF($B2143&gt;=SUMIFS(Firm_Info!$F$2:$F$11,Firm_Info!$D$2:$D$11,$F2143,Firm_Info!$C$2:$C$11,"Treated"),1,0))</f>
        <v>0</v>
      </c>
      <c r="H2143" s="14">
        <f t="shared" si="69"/>
        <v>0</v>
      </c>
      <c r="I2143" s="14">
        <f>IF($F2143="","",MOD(ROW()-2,624)-INDEX(Parallel_Trends!$F$5:$F$14,MATCH($A2143,Parallel_Trends!$A$5:$A$14,0)))</f>
        <v>-60</v>
      </c>
    </row>
    <row r="2144" spans="1:9" x14ac:dyDescent="0.45">
      <c r="A2144" t="s">
        <v>18</v>
      </c>
      <c r="B2144" s="1">
        <f>Raw_Prices!V273</f>
        <v>45322</v>
      </c>
      <c r="C2144" s="12">
        <f>Raw_Prices!Z273</f>
        <v>617.78</v>
      </c>
      <c r="D2144" s="13">
        <f t="shared" si="68"/>
        <v>-1.6211223644818196E-2</v>
      </c>
      <c r="E2144" s="14">
        <f>IF(_xlfn.XLOOKUP($A2144,Firm_Info!$A$2:$A$12,Firm_Info!$C$2:$C$12)="Treated",1,IF(_xlfn.XLOOKUP($A2144,Firm_Info!$A$2:$A$12,Firm_Info!$C$2:$C$12)="Control",0,""))</f>
        <v>0</v>
      </c>
      <c r="F2144" s="14">
        <f>IFERROR(_xlfn.XLOOKUP($A2144,Firm_Info!$A$2:$A$11,Firm_Info!$D$2:$D$11),"")</f>
        <v>2</v>
      </c>
      <c r="G2144" s="14">
        <f>IF($F2144="","",IF($B2144&gt;=SUMIFS(Firm_Info!$F$2:$F$11,Firm_Info!$D$2:$D$11,$F2144,Firm_Info!$C$2:$C$11,"Treated"),1,0))</f>
        <v>0</v>
      </c>
      <c r="H2144" s="14">
        <f t="shared" si="69"/>
        <v>0</v>
      </c>
      <c r="I2144" s="14">
        <f>IF($F2144="","",MOD(ROW()-2,624)-INDEX(Parallel_Trends!$F$5:$F$14,MATCH($A2144,Parallel_Trends!$A$5:$A$14,0)))</f>
        <v>-59</v>
      </c>
    </row>
    <row r="2145" spans="1:9" x14ac:dyDescent="0.45">
      <c r="A2145" t="s">
        <v>18</v>
      </c>
      <c r="B2145" s="1">
        <f>Raw_Prices!V274</f>
        <v>45323</v>
      </c>
      <c r="C2145" s="12">
        <f>Raw_Prices!Z274</f>
        <v>627.91</v>
      </c>
      <c r="D2145" s="13">
        <f t="shared" si="68"/>
        <v>1.6397423030852343E-2</v>
      </c>
      <c r="E2145" s="14">
        <f>IF(_xlfn.XLOOKUP($A2145,Firm_Info!$A$2:$A$12,Firm_Info!$C$2:$C$12)="Treated",1,IF(_xlfn.XLOOKUP($A2145,Firm_Info!$A$2:$A$12,Firm_Info!$C$2:$C$12)="Control",0,""))</f>
        <v>0</v>
      </c>
      <c r="F2145" s="14">
        <f>IFERROR(_xlfn.XLOOKUP($A2145,Firm_Info!$A$2:$A$11,Firm_Info!$D$2:$D$11),"")</f>
        <v>2</v>
      </c>
      <c r="G2145" s="14">
        <f>IF($F2145="","",IF($B2145&gt;=SUMIFS(Firm_Info!$F$2:$F$11,Firm_Info!$D$2:$D$11,$F2145,Firm_Info!$C$2:$C$11,"Treated"),1,0))</f>
        <v>0</v>
      </c>
      <c r="H2145" s="14">
        <f t="shared" si="69"/>
        <v>0</v>
      </c>
      <c r="I2145" s="14">
        <f>IF($F2145="","",MOD(ROW()-2,624)-INDEX(Parallel_Trends!$F$5:$F$14,MATCH($A2145,Parallel_Trends!$A$5:$A$14,0)))</f>
        <v>-58</v>
      </c>
    </row>
    <row r="2146" spans="1:9" x14ac:dyDescent="0.45">
      <c r="A2146" t="s">
        <v>18</v>
      </c>
      <c r="B2146" s="1">
        <f>Raw_Prices!V275</f>
        <v>45324</v>
      </c>
      <c r="C2146" s="12">
        <f>Raw_Prices!Z275</f>
        <v>634.76</v>
      </c>
      <c r="D2146" s="13">
        <f t="shared" si="68"/>
        <v>1.0909206733449084E-2</v>
      </c>
      <c r="E2146" s="14">
        <f>IF(_xlfn.XLOOKUP($A2146,Firm_Info!$A$2:$A$12,Firm_Info!$C$2:$C$12)="Treated",1,IF(_xlfn.XLOOKUP($A2146,Firm_Info!$A$2:$A$12,Firm_Info!$C$2:$C$12)="Control",0,""))</f>
        <v>0</v>
      </c>
      <c r="F2146" s="14">
        <f>IFERROR(_xlfn.XLOOKUP($A2146,Firm_Info!$A$2:$A$11,Firm_Info!$D$2:$D$11),"")</f>
        <v>2</v>
      </c>
      <c r="G2146" s="14">
        <f>IF($F2146="","",IF($B2146&gt;=SUMIFS(Firm_Info!$F$2:$F$11,Firm_Info!$D$2:$D$11,$F2146,Firm_Info!$C$2:$C$11,"Treated"),1,0))</f>
        <v>0</v>
      </c>
      <c r="H2146" s="14">
        <f t="shared" si="69"/>
        <v>0</v>
      </c>
      <c r="I2146" s="14">
        <f>IF($F2146="","",MOD(ROW()-2,624)-INDEX(Parallel_Trends!$F$5:$F$14,MATCH($A2146,Parallel_Trends!$A$5:$A$14,0)))</f>
        <v>-57</v>
      </c>
    </row>
    <row r="2147" spans="1:9" x14ac:dyDescent="0.45">
      <c r="A2147" t="s">
        <v>18</v>
      </c>
      <c r="B2147" s="1">
        <f>Raw_Prices!V276</f>
        <v>45327</v>
      </c>
      <c r="C2147" s="12">
        <f>Raw_Prices!Z276</f>
        <v>630.5</v>
      </c>
      <c r="D2147" s="13">
        <f t="shared" si="68"/>
        <v>-6.7111979330770621E-3</v>
      </c>
      <c r="E2147" s="14">
        <f>IF(_xlfn.XLOOKUP($A2147,Firm_Info!$A$2:$A$12,Firm_Info!$C$2:$C$12)="Treated",1,IF(_xlfn.XLOOKUP($A2147,Firm_Info!$A$2:$A$12,Firm_Info!$C$2:$C$12)="Control",0,""))</f>
        <v>0</v>
      </c>
      <c r="F2147" s="14">
        <f>IFERROR(_xlfn.XLOOKUP($A2147,Firm_Info!$A$2:$A$11,Firm_Info!$D$2:$D$11),"")</f>
        <v>2</v>
      </c>
      <c r="G2147" s="14">
        <f>IF($F2147="","",IF($B2147&gt;=SUMIFS(Firm_Info!$F$2:$F$11,Firm_Info!$D$2:$D$11,$F2147,Firm_Info!$C$2:$C$11,"Treated"),1,0))</f>
        <v>0</v>
      </c>
      <c r="H2147" s="14">
        <f t="shared" si="69"/>
        <v>0</v>
      </c>
      <c r="I2147" s="14">
        <f>IF($F2147="","",MOD(ROW()-2,624)-INDEX(Parallel_Trends!$F$5:$F$14,MATCH($A2147,Parallel_Trends!$A$5:$A$14,0)))</f>
        <v>-56</v>
      </c>
    </row>
    <row r="2148" spans="1:9" x14ac:dyDescent="0.45">
      <c r="A2148" t="s">
        <v>18</v>
      </c>
      <c r="B2148" s="1">
        <f>Raw_Prices!V277</f>
        <v>45328</v>
      </c>
      <c r="C2148" s="12">
        <f>Raw_Prices!Z277</f>
        <v>607.14</v>
      </c>
      <c r="D2148" s="13">
        <f t="shared" si="68"/>
        <v>-3.7049960348929489E-2</v>
      </c>
      <c r="E2148" s="14">
        <f>IF(_xlfn.XLOOKUP($A2148,Firm_Info!$A$2:$A$12,Firm_Info!$C$2:$C$12)="Treated",1,IF(_xlfn.XLOOKUP($A2148,Firm_Info!$A$2:$A$12,Firm_Info!$C$2:$C$12)="Control",0,""))</f>
        <v>0</v>
      </c>
      <c r="F2148" s="14">
        <f>IFERROR(_xlfn.XLOOKUP($A2148,Firm_Info!$A$2:$A$11,Firm_Info!$D$2:$D$11),"")</f>
        <v>2</v>
      </c>
      <c r="G2148" s="14">
        <f>IF($F2148="","",IF($B2148&gt;=SUMIFS(Firm_Info!$F$2:$F$11,Firm_Info!$D$2:$D$11,$F2148,Firm_Info!$C$2:$C$11,"Treated"),1,0))</f>
        <v>0</v>
      </c>
      <c r="H2148" s="14">
        <f t="shared" si="69"/>
        <v>0</v>
      </c>
      <c r="I2148" s="14">
        <f>IF($F2148="","",MOD(ROW()-2,624)-INDEX(Parallel_Trends!$F$5:$F$14,MATCH($A2148,Parallel_Trends!$A$5:$A$14,0)))</f>
        <v>-55</v>
      </c>
    </row>
    <row r="2149" spans="1:9" x14ac:dyDescent="0.45">
      <c r="A2149" t="s">
        <v>18</v>
      </c>
      <c r="B2149" s="1">
        <f>Raw_Prices!V278</f>
        <v>45329</v>
      </c>
      <c r="C2149" s="12">
        <f>Raw_Prices!Z278</f>
        <v>615.85</v>
      </c>
      <c r="D2149" s="13">
        <f t="shared" si="68"/>
        <v>1.4345949863293628E-2</v>
      </c>
      <c r="E2149" s="14">
        <f>IF(_xlfn.XLOOKUP($A2149,Firm_Info!$A$2:$A$12,Firm_Info!$C$2:$C$12)="Treated",1,IF(_xlfn.XLOOKUP($A2149,Firm_Info!$A$2:$A$12,Firm_Info!$C$2:$C$12)="Control",0,""))</f>
        <v>0</v>
      </c>
      <c r="F2149" s="14">
        <f>IFERROR(_xlfn.XLOOKUP($A2149,Firm_Info!$A$2:$A$11,Firm_Info!$D$2:$D$11),"")</f>
        <v>2</v>
      </c>
      <c r="G2149" s="14">
        <f>IF($F2149="","",IF($B2149&gt;=SUMIFS(Firm_Info!$F$2:$F$11,Firm_Info!$D$2:$D$11,$F2149,Firm_Info!$C$2:$C$11,"Treated"),1,0))</f>
        <v>0</v>
      </c>
      <c r="H2149" s="14">
        <f t="shared" si="69"/>
        <v>0</v>
      </c>
      <c r="I2149" s="14">
        <f>IF($F2149="","",MOD(ROW()-2,624)-INDEX(Parallel_Trends!$F$5:$F$14,MATCH($A2149,Parallel_Trends!$A$5:$A$14,0)))</f>
        <v>-54</v>
      </c>
    </row>
    <row r="2150" spans="1:9" x14ac:dyDescent="0.45">
      <c r="A2150" t="s">
        <v>18</v>
      </c>
      <c r="B2150" s="1">
        <f>Raw_Prices!V279</f>
        <v>45330</v>
      </c>
      <c r="C2150" s="12">
        <f>Raw_Prices!Z279</f>
        <v>615.86</v>
      </c>
      <c r="D2150" s="13">
        <f t="shared" si="68"/>
        <v>1.6237720223966079E-5</v>
      </c>
      <c r="E2150" s="14">
        <f>IF(_xlfn.XLOOKUP($A2150,Firm_Info!$A$2:$A$12,Firm_Info!$C$2:$C$12)="Treated",1,IF(_xlfn.XLOOKUP($A2150,Firm_Info!$A$2:$A$12,Firm_Info!$C$2:$C$12)="Control",0,""))</f>
        <v>0</v>
      </c>
      <c r="F2150" s="14">
        <f>IFERROR(_xlfn.XLOOKUP($A2150,Firm_Info!$A$2:$A$11,Firm_Info!$D$2:$D$11),"")</f>
        <v>2</v>
      </c>
      <c r="G2150" s="14">
        <f>IF($F2150="","",IF($B2150&gt;=SUMIFS(Firm_Info!$F$2:$F$11,Firm_Info!$D$2:$D$11,$F2150,Firm_Info!$C$2:$C$11,"Treated"),1,0))</f>
        <v>0</v>
      </c>
      <c r="H2150" s="14">
        <f t="shared" si="69"/>
        <v>0</v>
      </c>
      <c r="I2150" s="14">
        <f>IF($F2150="","",MOD(ROW()-2,624)-INDEX(Parallel_Trends!$F$5:$F$14,MATCH($A2150,Parallel_Trends!$A$5:$A$14,0)))</f>
        <v>-53</v>
      </c>
    </row>
    <row r="2151" spans="1:9" x14ac:dyDescent="0.45">
      <c r="A2151" t="s">
        <v>18</v>
      </c>
      <c r="B2151" s="1">
        <f>Raw_Prices!V280</f>
        <v>45331</v>
      </c>
      <c r="C2151" s="12">
        <f>Raw_Prices!Z280</f>
        <v>627.21</v>
      </c>
      <c r="D2151" s="13">
        <f t="shared" si="68"/>
        <v>1.8429513201052128E-2</v>
      </c>
      <c r="E2151" s="14">
        <f>IF(_xlfn.XLOOKUP($A2151,Firm_Info!$A$2:$A$12,Firm_Info!$C$2:$C$12)="Treated",1,IF(_xlfn.XLOOKUP($A2151,Firm_Info!$A$2:$A$12,Firm_Info!$C$2:$C$12)="Control",0,""))</f>
        <v>0</v>
      </c>
      <c r="F2151" s="14">
        <f>IFERROR(_xlfn.XLOOKUP($A2151,Firm_Info!$A$2:$A$11,Firm_Info!$D$2:$D$11),"")</f>
        <v>2</v>
      </c>
      <c r="G2151" s="14">
        <f>IF($F2151="","",IF($B2151&gt;=SUMIFS(Firm_Info!$F$2:$F$11,Firm_Info!$D$2:$D$11,$F2151,Firm_Info!$C$2:$C$11,"Treated"),1,0))</f>
        <v>0</v>
      </c>
      <c r="H2151" s="14">
        <f t="shared" si="69"/>
        <v>0</v>
      </c>
      <c r="I2151" s="14">
        <f>IF($F2151="","",MOD(ROW()-2,624)-INDEX(Parallel_Trends!$F$5:$F$14,MATCH($A2151,Parallel_Trends!$A$5:$A$14,0)))</f>
        <v>-52</v>
      </c>
    </row>
    <row r="2152" spans="1:9" x14ac:dyDescent="0.45">
      <c r="A2152" t="s">
        <v>18</v>
      </c>
      <c r="B2152" s="1">
        <f>Raw_Prices!V281</f>
        <v>45334</v>
      </c>
      <c r="C2152" s="12">
        <f>Raw_Prices!Z281</f>
        <v>611.84</v>
      </c>
      <c r="D2152" s="13">
        <f t="shared" si="68"/>
        <v>-2.4505349085633177E-2</v>
      </c>
      <c r="E2152" s="14">
        <f>IF(_xlfn.XLOOKUP($A2152,Firm_Info!$A$2:$A$12,Firm_Info!$C$2:$C$12)="Treated",1,IF(_xlfn.XLOOKUP($A2152,Firm_Info!$A$2:$A$12,Firm_Info!$C$2:$C$12)="Control",0,""))</f>
        <v>0</v>
      </c>
      <c r="F2152" s="14">
        <f>IFERROR(_xlfn.XLOOKUP($A2152,Firm_Info!$A$2:$A$11,Firm_Info!$D$2:$D$11),"")</f>
        <v>2</v>
      </c>
      <c r="G2152" s="14">
        <f>IF($F2152="","",IF($B2152&gt;=SUMIFS(Firm_Info!$F$2:$F$11,Firm_Info!$D$2:$D$11,$F2152,Firm_Info!$C$2:$C$11,"Treated"),1,0))</f>
        <v>0</v>
      </c>
      <c r="H2152" s="14">
        <f t="shared" si="69"/>
        <v>0</v>
      </c>
      <c r="I2152" s="14">
        <f>IF($F2152="","",MOD(ROW()-2,624)-INDEX(Parallel_Trends!$F$5:$F$14,MATCH($A2152,Parallel_Trends!$A$5:$A$14,0)))</f>
        <v>-51</v>
      </c>
    </row>
    <row r="2153" spans="1:9" x14ac:dyDescent="0.45">
      <c r="A2153" t="s">
        <v>18</v>
      </c>
      <c r="B2153" s="1">
        <f>Raw_Prices!V282</f>
        <v>45335</v>
      </c>
      <c r="C2153" s="12">
        <f>Raw_Prices!Z282</f>
        <v>601.89</v>
      </c>
      <c r="D2153" s="13">
        <f t="shared" si="68"/>
        <v>-1.626242154811719E-2</v>
      </c>
      <c r="E2153" s="14">
        <f>IF(_xlfn.XLOOKUP($A2153,Firm_Info!$A$2:$A$12,Firm_Info!$C$2:$C$12)="Treated",1,IF(_xlfn.XLOOKUP($A2153,Firm_Info!$A$2:$A$12,Firm_Info!$C$2:$C$12)="Control",0,""))</f>
        <v>0</v>
      </c>
      <c r="F2153" s="14">
        <f>IFERROR(_xlfn.XLOOKUP($A2153,Firm_Info!$A$2:$A$11,Firm_Info!$D$2:$D$11),"")</f>
        <v>2</v>
      </c>
      <c r="G2153" s="14">
        <f>IF($F2153="","",IF($B2153&gt;=SUMIFS(Firm_Info!$F$2:$F$11,Firm_Info!$D$2:$D$11,$F2153,Firm_Info!$C$2:$C$11,"Treated"),1,0))</f>
        <v>0</v>
      </c>
      <c r="H2153" s="14">
        <f t="shared" si="69"/>
        <v>0</v>
      </c>
      <c r="I2153" s="14">
        <f>IF($F2153="","",MOD(ROW()-2,624)-INDEX(Parallel_Trends!$F$5:$F$14,MATCH($A2153,Parallel_Trends!$A$5:$A$14,0)))</f>
        <v>-50</v>
      </c>
    </row>
    <row r="2154" spans="1:9" x14ac:dyDescent="0.45">
      <c r="A2154" t="s">
        <v>18</v>
      </c>
      <c r="B2154" s="1">
        <f>Raw_Prices!V283</f>
        <v>45336</v>
      </c>
      <c r="C2154" s="12">
        <f>Raw_Prices!Z283</f>
        <v>604.66</v>
      </c>
      <c r="D2154" s="13">
        <f t="shared" si="68"/>
        <v>4.6021698316967008E-3</v>
      </c>
      <c r="E2154" s="14">
        <f>IF(_xlfn.XLOOKUP($A2154,Firm_Info!$A$2:$A$12,Firm_Info!$C$2:$C$12)="Treated",1,IF(_xlfn.XLOOKUP($A2154,Firm_Info!$A$2:$A$12,Firm_Info!$C$2:$C$12)="Control",0,""))</f>
        <v>0</v>
      </c>
      <c r="F2154" s="14">
        <f>IFERROR(_xlfn.XLOOKUP($A2154,Firm_Info!$A$2:$A$11,Firm_Info!$D$2:$D$11),"")</f>
        <v>2</v>
      </c>
      <c r="G2154" s="14">
        <f>IF($F2154="","",IF($B2154&gt;=SUMIFS(Firm_Info!$F$2:$F$11,Firm_Info!$D$2:$D$11,$F2154,Firm_Info!$C$2:$C$11,"Treated"),1,0))</f>
        <v>0</v>
      </c>
      <c r="H2154" s="14">
        <f t="shared" si="69"/>
        <v>0</v>
      </c>
      <c r="I2154" s="14">
        <f>IF($F2154="","",MOD(ROW()-2,624)-INDEX(Parallel_Trends!$F$5:$F$14,MATCH($A2154,Parallel_Trends!$A$5:$A$14,0)))</f>
        <v>-49</v>
      </c>
    </row>
    <row r="2155" spans="1:9" x14ac:dyDescent="0.45">
      <c r="A2155" t="s">
        <v>18</v>
      </c>
      <c r="B2155" s="1">
        <f>Raw_Prices!V284</f>
        <v>45337</v>
      </c>
      <c r="C2155" s="12">
        <f>Raw_Prices!Z284</f>
        <v>590.44000000000005</v>
      </c>
      <c r="D2155" s="13">
        <f t="shared" si="68"/>
        <v>-2.3517348592597354E-2</v>
      </c>
      <c r="E2155" s="14">
        <f>IF(_xlfn.XLOOKUP($A2155,Firm_Info!$A$2:$A$12,Firm_Info!$C$2:$C$12)="Treated",1,IF(_xlfn.XLOOKUP($A2155,Firm_Info!$A$2:$A$12,Firm_Info!$C$2:$C$12)="Control",0,""))</f>
        <v>0</v>
      </c>
      <c r="F2155" s="14">
        <f>IFERROR(_xlfn.XLOOKUP($A2155,Firm_Info!$A$2:$A$11,Firm_Info!$D$2:$D$11),"")</f>
        <v>2</v>
      </c>
      <c r="G2155" s="14">
        <f>IF($F2155="","",IF($B2155&gt;=SUMIFS(Firm_Info!$F$2:$F$11,Firm_Info!$D$2:$D$11,$F2155,Firm_Info!$C$2:$C$11,"Treated"),1,0))</f>
        <v>0</v>
      </c>
      <c r="H2155" s="14">
        <f t="shared" si="69"/>
        <v>0</v>
      </c>
      <c r="I2155" s="14">
        <f>IF($F2155="","",MOD(ROW()-2,624)-INDEX(Parallel_Trends!$F$5:$F$14,MATCH($A2155,Parallel_Trends!$A$5:$A$14,0)))</f>
        <v>-48</v>
      </c>
    </row>
    <row r="2156" spans="1:9" x14ac:dyDescent="0.45">
      <c r="A2156" t="s">
        <v>18</v>
      </c>
      <c r="B2156" s="1">
        <f>Raw_Prices!V285</f>
        <v>45338</v>
      </c>
      <c r="C2156" s="12">
        <f>Raw_Prices!Z285</f>
        <v>546.66</v>
      </c>
      <c r="D2156" s="13">
        <f t="shared" si="68"/>
        <v>-7.414809294763236E-2</v>
      </c>
      <c r="E2156" s="14">
        <f>IF(_xlfn.XLOOKUP($A2156,Firm_Info!$A$2:$A$12,Firm_Info!$C$2:$C$12)="Treated",1,IF(_xlfn.XLOOKUP($A2156,Firm_Info!$A$2:$A$12,Firm_Info!$C$2:$C$12)="Control",0,""))</f>
        <v>0</v>
      </c>
      <c r="F2156" s="14">
        <f>IFERROR(_xlfn.XLOOKUP($A2156,Firm_Info!$A$2:$A$11,Firm_Info!$D$2:$D$11),"")</f>
        <v>2</v>
      </c>
      <c r="G2156" s="14">
        <f>IF($F2156="","",IF($B2156&gt;=SUMIFS(Firm_Info!$F$2:$F$11,Firm_Info!$D$2:$D$11,$F2156,Firm_Info!$C$2:$C$11,"Treated"),1,0))</f>
        <v>0</v>
      </c>
      <c r="H2156" s="14">
        <f t="shared" si="69"/>
        <v>0</v>
      </c>
      <c r="I2156" s="14">
        <f>IF($F2156="","",MOD(ROW()-2,624)-INDEX(Parallel_Trends!$F$5:$F$14,MATCH($A2156,Parallel_Trends!$A$5:$A$14,0)))</f>
        <v>-47</v>
      </c>
    </row>
    <row r="2157" spans="1:9" x14ac:dyDescent="0.45">
      <c r="A2157" t="s">
        <v>18</v>
      </c>
      <c r="B2157" s="1">
        <f>Raw_Prices!V286</f>
        <v>45342</v>
      </c>
      <c r="C2157" s="12">
        <f>Raw_Prices!Z286</f>
        <v>541.91</v>
      </c>
      <c r="D2157" s="13">
        <f t="shared" si="68"/>
        <v>-8.6891303552482091E-3</v>
      </c>
      <c r="E2157" s="14">
        <f>IF(_xlfn.XLOOKUP($A2157,Firm_Info!$A$2:$A$12,Firm_Info!$C$2:$C$12)="Treated",1,IF(_xlfn.XLOOKUP($A2157,Firm_Info!$A$2:$A$12,Firm_Info!$C$2:$C$12)="Control",0,""))</f>
        <v>0</v>
      </c>
      <c r="F2157" s="14">
        <f>IFERROR(_xlfn.XLOOKUP($A2157,Firm_Info!$A$2:$A$11,Firm_Info!$D$2:$D$11),"")</f>
        <v>2</v>
      </c>
      <c r="G2157" s="14">
        <f>IF($F2157="","",IF($B2157&gt;=SUMIFS(Firm_Info!$F$2:$F$11,Firm_Info!$D$2:$D$11,$F2157,Firm_Info!$C$2:$C$11,"Treated"),1,0))</f>
        <v>0</v>
      </c>
      <c r="H2157" s="14">
        <f t="shared" si="69"/>
        <v>0</v>
      </c>
      <c r="I2157" s="14">
        <f>IF($F2157="","",MOD(ROW()-2,624)-INDEX(Parallel_Trends!$F$5:$F$14,MATCH($A2157,Parallel_Trends!$A$5:$A$14,0)))</f>
        <v>-46</v>
      </c>
    </row>
    <row r="2158" spans="1:9" x14ac:dyDescent="0.45">
      <c r="A2158" t="s">
        <v>18</v>
      </c>
      <c r="B2158" s="1">
        <f>Raw_Prices!V287</f>
        <v>45343</v>
      </c>
      <c r="C2158" s="12">
        <f>Raw_Prices!Z287</f>
        <v>538.52</v>
      </c>
      <c r="D2158" s="13">
        <f t="shared" si="68"/>
        <v>-6.2556513074126796E-3</v>
      </c>
      <c r="E2158" s="14">
        <f>IF(_xlfn.XLOOKUP($A2158,Firm_Info!$A$2:$A$12,Firm_Info!$C$2:$C$12)="Treated",1,IF(_xlfn.XLOOKUP($A2158,Firm_Info!$A$2:$A$12,Firm_Info!$C$2:$C$12)="Control",0,""))</f>
        <v>0</v>
      </c>
      <c r="F2158" s="14">
        <f>IFERROR(_xlfn.XLOOKUP($A2158,Firm_Info!$A$2:$A$11,Firm_Info!$D$2:$D$11),"")</f>
        <v>2</v>
      </c>
      <c r="G2158" s="14">
        <f>IF($F2158="","",IF($B2158&gt;=SUMIFS(Firm_Info!$F$2:$F$11,Firm_Info!$D$2:$D$11,$F2158,Firm_Info!$C$2:$C$11,"Treated"),1,0))</f>
        <v>0</v>
      </c>
      <c r="H2158" s="14">
        <f t="shared" si="69"/>
        <v>0</v>
      </c>
      <c r="I2158" s="14">
        <f>IF($F2158="","",MOD(ROW()-2,624)-INDEX(Parallel_Trends!$F$5:$F$14,MATCH($A2158,Parallel_Trends!$A$5:$A$14,0)))</f>
        <v>-45</v>
      </c>
    </row>
    <row r="2159" spans="1:9" x14ac:dyDescent="0.45">
      <c r="A2159" t="s">
        <v>18</v>
      </c>
      <c r="B2159" s="1">
        <f>Raw_Prices!V288</f>
        <v>45344</v>
      </c>
      <c r="C2159" s="12">
        <f>Raw_Prices!Z288</f>
        <v>537.57000000000005</v>
      </c>
      <c r="D2159" s="13">
        <f t="shared" si="68"/>
        <v>-1.7640941840598723E-3</v>
      </c>
      <c r="E2159" s="14">
        <f>IF(_xlfn.XLOOKUP($A2159,Firm_Info!$A$2:$A$12,Firm_Info!$C$2:$C$12)="Treated",1,IF(_xlfn.XLOOKUP($A2159,Firm_Info!$A$2:$A$12,Firm_Info!$C$2:$C$12)="Control",0,""))</f>
        <v>0</v>
      </c>
      <c r="F2159" s="14">
        <f>IFERROR(_xlfn.XLOOKUP($A2159,Firm_Info!$A$2:$A$11,Firm_Info!$D$2:$D$11),"")</f>
        <v>2</v>
      </c>
      <c r="G2159" s="14">
        <f>IF($F2159="","",IF($B2159&gt;=SUMIFS(Firm_Info!$F$2:$F$11,Firm_Info!$D$2:$D$11,$F2159,Firm_Info!$C$2:$C$11,"Treated"),1,0))</f>
        <v>0</v>
      </c>
      <c r="H2159" s="14">
        <f t="shared" si="69"/>
        <v>0</v>
      </c>
      <c r="I2159" s="14">
        <f>IF($F2159="","",MOD(ROW()-2,624)-INDEX(Parallel_Trends!$F$5:$F$14,MATCH($A2159,Parallel_Trends!$A$5:$A$14,0)))</f>
        <v>-44</v>
      </c>
    </row>
    <row r="2160" spans="1:9" x14ac:dyDescent="0.45">
      <c r="A2160" t="s">
        <v>18</v>
      </c>
      <c r="B2160" s="1">
        <f>Raw_Prices!V289</f>
        <v>45345</v>
      </c>
      <c r="C2160" s="12">
        <f>Raw_Prices!Z289</f>
        <v>553.44000000000005</v>
      </c>
      <c r="D2160" s="13">
        <f t="shared" si="68"/>
        <v>2.9521736704057222E-2</v>
      </c>
      <c r="E2160" s="14">
        <f>IF(_xlfn.XLOOKUP($A2160,Firm_Info!$A$2:$A$12,Firm_Info!$C$2:$C$12)="Treated",1,IF(_xlfn.XLOOKUP($A2160,Firm_Info!$A$2:$A$12,Firm_Info!$C$2:$C$12)="Control",0,""))</f>
        <v>0</v>
      </c>
      <c r="F2160" s="14">
        <f>IFERROR(_xlfn.XLOOKUP($A2160,Firm_Info!$A$2:$A$11,Firm_Info!$D$2:$D$11),"")</f>
        <v>2</v>
      </c>
      <c r="G2160" s="14">
        <f>IF($F2160="","",IF($B2160&gt;=SUMIFS(Firm_Info!$F$2:$F$11,Firm_Info!$D$2:$D$11,$F2160,Firm_Info!$C$2:$C$11,"Treated"),1,0))</f>
        <v>0</v>
      </c>
      <c r="H2160" s="14">
        <f t="shared" si="69"/>
        <v>0</v>
      </c>
      <c r="I2160" s="14">
        <f>IF($F2160="","",MOD(ROW()-2,624)-INDEX(Parallel_Trends!$F$5:$F$14,MATCH($A2160,Parallel_Trends!$A$5:$A$14,0)))</f>
        <v>-43</v>
      </c>
    </row>
    <row r="2161" spans="1:9" x14ac:dyDescent="0.45">
      <c r="A2161" t="s">
        <v>18</v>
      </c>
      <c r="B2161" s="1">
        <f>Raw_Prices!V290</f>
        <v>45348</v>
      </c>
      <c r="C2161" s="12">
        <f>Raw_Prices!Z290</f>
        <v>560.48</v>
      </c>
      <c r="D2161" s="13">
        <f t="shared" si="68"/>
        <v>1.2720439433362207E-2</v>
      </c>
      <c r="E2161" s="14">
        <f>IF(_xlfn.XLOOKUP($A2161,Firm_Info!$A$2:$A$12,Firm_Info!$C$2:$C$12)="Treated",1,IF(_xlfn.XLOOKUP($A2161,Firm_Info!$A$2:$A$12,Firm_Info!$C$2:$C$12)="Control",0,""))</f>
        <v>0</v>
      </c>
      <c r="F2161" s="14">
        <f>IFERROR(_xlfn.XLOOKUP($A2161,Firm_Info!$A$2:$A$11,Firm_Info!$D$2:$D$11),"")</f>
        <v>2</v>
      </c>
      <c r="G2161" s="14">
        <f>IF($F2161="","",IF($B2161&gt;=SUMIFS(Firm_Info!$F$2:$F$11,Firm_Info!$D$2:$D$11,$F2161,Firm_Info!$C$2:$C$11,"Treated"),1,0))</f>
        <v>0</v>
      </c>
      <c r="H2161" s="14">
        <f t="shared" si="69"/>
        <v>0</v>
      </c>
      <c r="I2161" s="14">
        <f>IF($F2161="","",MOD(ROW()-2,624)-INDEX(Parallel_Trends!$F$5:$F$14,MATCH($A2161,Parallel_Trends!$A$5:$A$14,0)))</f>
        <v>-42</v>
      </c>
    </row>
    <row r="2162" spans="1:9" x14ac:dyDescent="0.45">
      <c r="A2162" t="s">
        <v>18</v>
      </c>
      <c r="B2162" s="1">
        <f>Raw_Prices!V291</f>
        <v>45349</v>
      </c>
      <c r="C2162" s="12">
        <f>Raw_Prices!Z291</f>
        <v>552.49</v>
      </c>
      <c r="D2162" s="13">
        <f t="shared" si="68"/>
        <v>-1.4255638024550432E-2</v>
      </c>
      <c r="E2162" s="14">
        <f>IF(_xlfn.XLOOKUP($A2162,Firm_Info!$A$2:$A$12,Firm_Info!$C$2:$C$12)="Treated",1,IF(_xlfn.XLOOKUP($A2162,Firm_Info!$A$2:$A$12,Firm_Info!$C$2:$C$12)="Control",0,""))</f>
        <v>0</v>
      </c>
      <c r="F2162" s="14">
        <f>IFERROR(_xlfn.XLOOKUP($A2162,Firm_Info!$A$2:$A$11,Firm_Info!$D$2:$D$11),"")</f>
        <v>2</v>
      </c>
      <c r="G2162" s="14">
        <f>IF($F2162="","",IF($B2162&gt;=SUMIFS(Firm_Info!$F$2:$F$11,Firm_Info!$D$2:$D$11,$F2162,Firm_Info!$C$2:$C$11,"Treated"),1,0))</f>
        <v>0</v>
      </c>
      <c r="H2162" s="14">
        <f t="shared" si="69"/>
        <v>0</v>
      </c>
      <c r="I2162" s="14">
        <f>IF($F2162="","",MOD(ROW()-2,624)-INDEX(Parallel_Trends!$F$5:$F$14,MATCH($A2162,Parallel_Trends!$A$5:$A$14,0)))</f>
        <v>-41</v>
      </c>
    </row>
    <row r="2163" spans="1:9" x14ac:dyDescent="0.45">
      <c r="A2163" t="s">
        <v>18</v>
      </c>
      <c r="B2163" s="1">
        <f>Raw_Prices!V292</f>
        <v>45350</v>
      </c>
      <c r="C2163" s="12">
        <f>Raw_Prices!Z292</f>
        <v>551.82000000000005</v>
      </c>
      <c r="D2163" s="13">
        <f t="shared" si="68"/>
        <v>-1.2126916324276538E-3</v>
      </c>
      <c r="E2163" s="14">
        <f>IF(_xlfn.XLOOKUP($A2163,Firm_Info!$A$2:$A$12,Firm_Info!$C$2:$C$12)="Treated",1,IF(_xlfn.XLOOKUP($A2163,Firm_Info!$A$2:$A$12,Firm_Info!$C$2:$C$12)="Control",0,""))</f>
        <v>0</v>
      </c>
      <c r="F2163" s="14">
        <f>IFERROR(_xlfn.XLOOKUP($A2163,Firm_Info!$A$2:$A$11,Firm_Info!$D$2:$D$11),"")</f>
        <v>2</v>
      </c>
      <c r="G2163" s="14">
        <f>IF($F2163="","",IF($B2163&gt;=SUMIFS(Firm_Info!$F$2:$F$11,Firm_Info!$D$2:$D$11,$F2163,Firm_Info!$C$2:$C$11,"Treated"),1,0))</f>
        <v>0</v>
      </c>
      <c r="H2163" s="14">
        <f t="shared" si="69"/>
        <v>0</v>
      </c>
      <c r="I2163" s="14">
        <f>IF($F2163="","",MOD(ROW()-2,624)-INDEX(Parallel_Trends!$F$5:$F$14,MATCH($A2163,Parallel_Trends!$A$5:$A$14,0)))</f>
        <v>-40</v>
      </c>
    </row>
    <row r="2164" spans="1:9" x14ac:dyDescent="0.45">
      <c r="A2164" t="s">
        <v>18</v>
      </c>
      <c r="B2164" s="1">
        <f>Raw_Prices!V293</f>
        <v>45351</v>
      </c>
      <c r="C2164" s="12">
        <f>Raw_Prices!Z293</f>
        <v>560.28</v>
      </c>
      <c r="D2164" s="13">
        <f t="shared" si="68"/>
        <v>1.5331086223768553E-2</v>
      </c>
      <c r="E2164" s="14">
        <f>IF(_xlfn.XLOOKUP($A2164,Firm_Info!$A$2:$A$12,Firm_Info!$C$2:$C$12)="Treated",1,IF(_xlfn.XLOOKUP($A2164,Firm_Info!$A$2:$A$12,Firm_Info!$C$2:$C$12)="Control",0,""))</f>
        <v>0</v>
      </c>
      <c r="F2164" s="14">
        <f>IFERROR(_xlfn.XLOOKUP($A2164,Firm_Info!$A$2:$A$11,Firm_Info!$D$2:$D$11),"")</f>
        <v>2</v>
      </c>
      <c r="G2164" s="14">
        <f>IF($F2164="","",IF($B2164&gt;=SUMIFS(Firm_Info!$F$2:$F$11,Firm_Info!$D$2:$D$11,$F2164,Firm_Info!$C$2:$C$11,"Treated"),1,0))</f>
        <v>0</v>
      </c>
      <c r="H2164" s="14">
        <f t="shared" si="69"/>
        <v>0</v>
      </c>
      <c r="I2164" s="14">
        <f>IF($F2164="","",MOD(ROW()-2,624)-INDEX(Parallel_Trends!$F$5:$F$14,MATCH($A2164,Parallel_Trends!$A$5:$A$14,0)))</f>
        <v>-39</v>
      </c>
    </row>
    <row r="2165" spans="1:9" x14ac:dyDescent="0.45">
      <c r="A2165" t="s">
        <v>18</v>
      </c>
      <c r="B2165" s="1">
        <f>Raw_Prices!V294</f>
        <v>45352</v>
      </c>
      <c r="C2165" s="12">
        <f>Raw_Prices!Z294</f>
        <v>570.92999999999995</v>
      </c>
      <c r="D2165" s="13">
        <f t="shared" si="68"/>
        <v>1.900835296637382E-2</v>
      </c>
      <c r="E2165" s="14">
        <f>IF(_xlfn.XLOOKUP($A2165,Firm_Info!$A$2:$A$12,Firm_Info!$C$2:$C$12)="Treated",1,IF(_xlfn.XLOOKUP($A2165,Firm_Info!$A$2:$A$12,Firm_Info!$C$2:$C$12)="Control",0,""))</f>
        <v>0</v>
      </c>
      <c r="F2165" s="14">
        <f>IFERROR(_xlfn.XLOOKUP($A2165,Firm_Info!$A$2:$A$11,Firm_Info!$D$2:$D$11),"")</f>
        <v>2</v>
      </c>
      <c r="G2165" s="14">
        <f>IF($F2165="","",IF($B2165&gt;=SUMIFS(Firm_Info!$F$2:$F$11,Firm_Info!$D$2:$D$11,$F2165,Firm_Info!$C$2:$C$11,"Treated"),1,0))</f>
        <v>0</v>
      </c>
      <c r="H2165" s="14">
        <f t="shared" si="69"/>
        <v>0</v>
      </c>
      <c r="I2165" s="14">
        <f>IF($F2165="","",MOD(ROW()-2,624)-INDEX(Parallel_Trends!$F$5:$F$14,MATCH($A2165,Parallel_Trends!$A$5:$A$14,0)))</f>
        <v>-38</v>
      </c>
    </row>
    <row r="2166" spans="1:9" x14ac:dyDescent="0.45">
      <c r="A2166" t="s">
        <v>18</v>
      </c>
      <c r="B2166" s="1">
        <f>Raw_Prices!V295</f>
        <v>45355</v>
      </c>
      <c r="C2166" s="12">
        <f>Raw_Prices!Z295</f>
        <v>567.94000000000005</v>
      </c>
      <c r="D2166" s="13">
        <f t="shared" si="68"/>
        <v>-5.2370693430016102E-3</v>
      </c>
      <c r="E2166" s="14">
        <f>IF(_xlfn.XLOOKUP($A2166,Firm_Info!$A$2:$A$12,Firm_Info!$C$2:$C$12)="Treated",1,IF(_xlfn.XLOOKUP($A2166,Firm_Info!$A$2:$A$12,Firm_Info!$C$2:$C$12)="Control",0,""))</f>
        <v>0</v>
      </c>
      <c r="F2166" s="14">
        <f>IFERROR(_xlfn.XLOOKUP($A2166,Firm_Info!$A$2:$A$11,Firm_Info!$D$2:$D$11),"")</f>
        <v>2</v>
      </c>
      <c r="G2166" s="14">
        <f>IF($F2166="","",IF($B2166&gt;=SUMIFS(Firm_Info!$F$2:$F$11,Firm_Info!$D$2:$D$11,$F2166,Firm_Info!$C$2:$C$11,"Treated"),1,0))</f>
        <v>0</v>
      </c>
      <c r="H2166" s="14">
        <f t="shared" si="69"/>
        <v>0</v>
      </c>
      <c r="I2166" s="14">
        <f>IF($F2166="","",MOD(ROW()-2,624)-INDEX(Parallel_Trends!$F$5:$F$14,MATCH($A2166,Parallel_Trends!$A$5:$A$14,0)))</f>
        <v>-37</v>
      </c>
    </row>
    <row r="2167" spans="1:9" x14ac:dyDescent="0.45">
      <c r="A2167" t="s">
        <v>18</v>
      </c>
      <c r="B2167" s="1">
        <f>Raw_Prices!V296</f>
        <v>45356</v>
      </c>
      <c r="C2167" s="12">
        <f>Raw_Prices!Z296</f>
        <v>544.84</v>
      </c>
      <c r="D2167" s="13">
        <f t="shared" si="68"/>
        <v>-4.0673310560974785E-2</v>
      </c>
      <c r="E2167" s="14">
        <f>IF(_xlfn.XLOOKUP($A2167,Firm_Info!$A$2:$A$12,Firm_Info!$C$2:$C$12)="Treated",1,IF(_xlfn.XLOOKUP($A2167,Firm_Info!$A$2:$A$12,Firm_Info!$C$2:$C$12)="Control",0,""))</f>
        <v>0</v>
      </c>
      <c r="F2167" s="14">
        <f>IFERROR(_xlfn.XLOOKUP($A2167,Firm_Info!$A$2:$A$11,Firm_Info!$D$2:$D$11),"")</f>
        <v>2</v>
      </c>
      <c r="G2167" s="14">
        <f>IF($F2167="","",IF($B2167&gt;=SUMIFS(Firm_Info!$F$2:$F$11,Firm_Info!$D$2:$D$11,$F2167,Firm_Info!$C$2:$C$11,"Treated"),1,0))</f>
        <v>0</v>
      </c>
      <c r="H2167" s="14">
        <f t="shared" si="69"/>
        <v>0</v>
      </c>
      <c r="I2167" s="14">
        <f>IF($F2167="","",MOD(ROW()-2,624)-INDEX(Parallel_Trends!$F$5:$F$14,MATCH($A2167,Parallel_Trends!$A$5:$A$14,0)))</f>
        <v>-36</v>
      </c>
    </row>
    <row r="2168" spans="1:9" x14ac:dyDescent="0.45">
      <c r="A2168" t="s">
        <v>18</v>
      </c>
      <c r="B2168" s="1">
        <f>Raw_Prices!V297</f>
        <v>45357</v>
      </c>
      <c r="C2168" s="12">
        <f>Raw_Prices!Z297</f>
        <v>543.09</v>
      </c>
      <c r="D2168" s="13">
        <f t="shared" si="68"/>
        <v>-3.2119521327361733E-3</v>
      </c>
      <c r="E2168" s="14">
        <f>IF(_xlfn.XLOOKUP($A2168,Firm_Info!$A$2:$A$12,Firm_Info!$C$2:$C$12)="Treated",1,IF(_xlfn.XLOOKUP($A2168,Firm_Info!$A$2:$A$12,Firm_Info!$C$2:$C$12)="Control",0,""))</f>
        <v>0</v>
      </c>
      <c r="F2168" s="14">
        <f>IFERROR(_xlfn.XLOOKUP($A2168,Firm_Info!$A$2:$A$11,Firm_Info!$D$2:$D$11),"")</f>
        <v>2</v>
      </c>
      <c r="G2168" s="14">
        <f>IF($F2168="","",IF($B2168&gt;=SUMIFS(Firm_Info!$F$2:$F$11,Firm_Info!$D$2:$D$11,$F2168,Firm_Info!$C$2:$C$11,"Treated"),1,0))</f>
        <v>0</v>
      </c>
      <c r="H2168" s="14">
        <f t="shared" si="69"/>
        <v>0</v>
      </c>
      <c r="I2168" s="14">
        <f>IF($F2168="","",MOD(ROW()-2,624)-INDEX(Parallel_Trends!$F$5:$F$14,MATCH($A2168,Parallel_Trends!$A$5:$A$14,0)))</f>
        <v>-35</v>
      </c>
    </row>
    <row r="2169" spans="1:9" x14ac:dyDescent="0.45">
      <c r="A2169" t="s">
        <v>18</v>
      </c>
      <c r="B2169" s="1">
        <f>Raw_Prices!V298</f>
        <v>45358</v>
      </c>
      <c r="C2169" s="12">
        <f>Raw_Prices!Z298</f>
        <v>556.04</v>
      </c>
      <c r="D2169" s="13">
        <f t="shared" si="68"/>
        <v>2.384503489292733E-2</v>
      </c>
      <c r="E2169" s="14">
        <f>IF(_xlfn.XLOOKUP($A2169,Firm_Info!$A$2:$A$12,Firm_Info!$C$2:$C$12)="Treated",1,IF(_xlfn.XLOOKUP($A2169,Firm_Info!$A$2:$A$12,Firm_Info!$C$2:$C$12)="Control",0,""))</f>
        <v>0</v>
      </c>
      <c r="F2169" s="14">
        <f>IFERROR(_xlfn.XLOOKUP($A2169,Firm_Info!$A$2:$A$11,Firm_Info!$D$2:$D$11),"")</f>
        <v>2</v>
      </c>
      <c r="G2169" s="14">
        <f>IF($F2169="","",IF($B2169&gt;=SUMIFS(Firm_Info!$F$2:$F$11,Firm_Info!$D$2:$D$11,$F2169,Firm_Info!$C$2:$C$11,"Treated"),1,0))</f>
        <v>0</v>
      </c>
      <c r="H2169" s="14">
        <f t="shared" si="69"/>
        <v>0</v>
      </c>
      <c r="I2169" s="14">
        <f>IF($F2169="","",MOD(ROW()-2,624)-INDEX(Parallel_Trends!$F$5:$F$14,MATCH($A2169,Parallel_Trends!$A$5:$A$14,0)))</f>
        <v>-34</v>
      </c>
    </row>
    <row r="2170" spans="1:9" x14ac:dyDescent="0.45">
      <c r="A2170" t="s">
        <v>18</v>
      </c>
      <c r="B2170" s="1">
        <f>Raw_Prices!V299</f>
        <v>45359</v>
      </c>
      <c r="C2170" s="12">
        <f>Raw_Prices!Z299</f>
        <v>551.69000000000005</v>
      </c>
      <c r="D2170" s="13">
        <f t="shared" si="68"/>
        <v>-7.8231781886193286E-3</v>
      </c>
      <c r="E2170" s="14">
        <f>IF(_xlfn.XLOOKUP($A2170,Firm_Info!$A$2:$A$12,Firm_Info!$C$2:$C$12)="Treated",1,IF(_xlfn.XLOOKUP($A2170,Firm_Info!$A$2:$A$12,Firm_Info!$C$2:$C$12)="Control",0,""))</f>
        <v>0</v>
      </c>
      <c r="F2170" s="14">
        <f>IFERROR(_xlfn.XLOOKUP($A2170,Firm_Info!$A$2:$A$11,Firm_Info!$D$2:$D$11),"")</f>
        <v>2</v>
      </c>
      <c r="G2170" s="14">
        <f>IF($F2170="","",IF($B2170&gt;=SUMIFS(Firm_Info!$F$2:$F$11,Firm_Info!$D$2:$D$11,$F2170,Firm_Info!$C$2:$C$11,"Treated"),1,0))</f>
        <v>0</v>
      </c>
      <c r="H2170" s="14">
        <f t="shared" si="69"/>
        <v>0</v>
      </c>
      <c r="I2170" s="14">
        <f>IF($F2170="","",MOD(ROW()-2,624)-INDEX(Parallel_Trends!$F$5:$F$14,MATCH($A2170,Parallel_Trends!$A$5:$A$14,0)))</f>
        <v>-33</v>
      </c>
    </row>
    <row r="2171" spans="1:9" x14ac:dyDescent="0.45">
      <c r="A2171" t="s">
        <v>18</v>
      </c>
      <c r="B2171" s="1">
        <f>Raw_Prices!V300</f>
        <v>45362</v>
      </c>
      <c r="C2171" s="12">
        <f>Raw_Prices!Z300</f>
        <v>560.41999999999996</v>
      </c>
      <c r="D2171" s="13">
        <f t="shared" si="68"/>
        <v>1.5824104116441973E-2</v>
      </c>
      <c r="E2171" s="14">
        <f>IF(_xlfn.XLOOKUP($A2171,Firm_Info!$A$2:$A$12,Firm_Info!$C$2:$C$12)="Treated",1,IF(_xlfn.XLOOKUP($A2171,Firm_Info!$A$2:$A$12,Firm_Info!$C$2:$C$12)="Control",0,""))</f>
        <v>0</v>
      </c>
      <c r="F2171" s="14">
        <f>IFERROR(_xlfn.XLOOKUP($A2171,Firm_Info!$A$2:$A$11,Firm_Info!$D$2:$D$11),"")</f>
        <v>2</v>
      </c>
      <c r="G2171" s="14">
        <f>IF($F2171="","",IF($B2171&gt;=SUMIFS(Firm_Info!$F$2:$F$11,Firm_Info!$D$2:$D$11,$F2171,Firm_Info!$C$2:$C$11,"Treated"),1,0))</f>
        <v>0</v>
      </c>
      <c r="H2171" s="14">
        <f t="shared" si="69"/>
        <v>0</v>
      </c>
      <c r="I2171" s="14">
        <f>IF($F2171="","",MOD(ROW()-2,624)-INDEX(Parallel_Trends!$F$5:$F$14,MATCH($A2171,Parallel_Trends!$A$5:$A$14,0)))</f>
        <v>-32</v>
      </c>
    </row>
    <row r="2172" spans="1:9" x14ac:dyDescent="0.45">
      <c r="A2172" t="s">
        <v>18</v>
      </c>
      <c r="B2172" s="1">
        <f>Raw_Prices!V301</f>
        <v>45363</v>
      </c>
      <c r="C2172" s="12">
        <f>Raw_Prices!Z301</f>
        <v>579.14</v>
      </c>
      <c r="D2172" s="13">
        <f t="shared" si="68"/>
        <v>3.3403518789479447E-2</v>
      </c>
      <c r="E2172" s="14">
        <f>IF(_xlfn.XLOOKUP($A2172,Firm_Info!$A$2:$A$12,Firm_Info!$C$2:$C$12)="Treated",1,IF(_xlfn.XLOOKUP($A2172,Firm_Info!$A$2:$A$12,Firm_Info!$C$2:$C$12)="Control",0,""))</f>
        <v>0</v>
      </c>
      <c r="F2172" s="14">
        <f>IFERROR(_xlfn.XLOOKUP($A2172,Firm_Info!$A$2:$A$11,Firm_Info!$D$2:$D$11),"")</f>
        <v>2</v>
      </c>
      <c r="G2172" s="14">
        <f>IF($F2172="","",IF($B2172&gt;=SUMIFS(Firm_Info!$F$2:$F$11,Firm_Info!$D$2:$D$11,$F2172,Firm_Info!$C$2:$C$11,"Treated"),1,0))</f>
        <v>0</v>
      </c>
      <c r="H2172" s="14">
        <f t="shared" si="69"/>
        <v>0</v>
      </c>
      <c r="I2172" s="14">
        <f>IF($F2172="","",MOD(ROW()-2,624)-INDEX(Parallel_Trends!$F$5:$F$14,MATCH($A2172,Parallel_Trends!$A$5:$A$14,0)))</f>
        <v>-31</v>
      </c>
    </row>
    <row r="2173" spans="1:9" x14ac:dyDescent="0.45">
      <c r="A2173" t="s">
        <v>18</v>
      </c>
      <c r="B2173" s="1">
        <f>Raw_Prices!V302</f>
        <v>45364</v>
      </c>
      <c r="C2173" s="12">
        <f>Raw_Prices!Z302</f>
        <v>573.54999999999995</v>
      </c>
      <c r="D2173" s="13">
        <f t="shared" si="68"/>
        <v>-9.6522429809718924E-3</v>
      </c>
      <c r="E2173" s="14">
        <f>IF(_xlfn.XLOOKUP($A2173,Firm_Info!$A$2:$A$12,Firm_Info!$C$2:$C$12)="Treated",1,IF(_xlfn.XLOOKUP($A2173,Firm_Info!$A$2:$A$12,Firm_Info!$C$2:$C$12)="Control",0,""))</f>
        <v>0</v>
      </c>
      <c r="F2173" s="14">
        <f>IFERROR(_xlfn.XLOOKUP($A2173,Firm_Info!$A$2:$A$11,Firm_Info!$D$2:$D$11),"")</f>
        <v>2</v>
      </c>
      <c r="G2173" s="14">
        <f>IF($F2173="","",IF($B2173&gt;=SUMIFS(Firm_Info!$F$2:$F$11,Firm_Info!$D$2:$D$11,$F2173,Firm_Info!$C$2:$C$11,"Treated"),1,0))</f>
        <v>0</v>
      </c>
      <c r="H2173" s="14">
        <f t="shared" si="69"/>
        <v>0</v>
      </c>
      <c r="I2173" s="14">
        <f>IF($F2173="","",MOD(ROW()-2,624)-INDEX(Parallel_Trends!$F$5:$F$14,MATCH($A2173,Parallel_Trends!$A$5:$A$14,0)))</f>
        <v>-30</v>
      </c>
    </row>
    <row r="2174" spans="1:9" x14ac:dyDescent="0.45">
      <c r="A2174" t="s">
        <v>18</v>
      </c>
      <c r="B2174" s="1">
        <f>Raw_Prices!V303</f>
        <v>45365</v>
      </c>
      <c r="C2174" s="12">
        <f>Raw_Prices!Z303</f>
        <v>570.45000000000005</v>
      </c>
      <c r="D2174" s="13">
        <f t="shared" si="68"/>
        <v>-5.4049341818497298E-3</v>
      </c>
      <c r="E2174" s="14">
        <f>IF(_xlfn.XLOOKUP($A2174,Firm_Info!$A$2:$A$12,Firm_Info!$C$2:$C$12)="Treated",1,IF(_xlfn.XLOOKUP($A2174,Firm_Info!$A$2:$A$12,Firm_Info!$C$2:$C$12)="Control",0,""))</f>
        <v>0</v>
      </c>
      <c r="F2174" s="14">
        <f>IFERROR(_xlfn.XLOOKUP($A2174,Firm_Info!$A$2:$A$11,Firm_Info!$D$2:$D$11),"")</f>
        <v>2</v>
      </c>
      <c r="G2174" s="14">
        <f>IF($F2174="","",IF($B2174&gt;=SUMIFS(Firm_Info!$F$2:$F$11,Firm_Info!$D$2:$D$11,$F2174,Firm_Info!$C$2:$C$11,"Treated"),1,0))</f>
        <v>0</v>
      </c>
      <c r="H2174" s="14">
        <f t="shared" si="69"/>
        <v>0</v>
      </c>
      <c r="I2174" s="14">
        <f>IF($F2174="","",MOD(ROW()-2,624)-INDEX(Parallel_Trends!$F$5:$F$14,MATCH($A2174,Parallel_Trends!$A$5:$A$14,0)))</f>
        <v>-29</v>
      </c>
    </row>
    <row r="2175" spans="1:9" x14ac:dyDescent="0.45">
      <c r="A2175" t="s">
        <v>18</v>
      </c>
      <c r="B2175" s="1">
        <f>Raw_Prices!V304</f>
        <v>45366</v>
      </c>
      <c r="C2175" s="12">
        <f>Raw_Prices!Z304</f>
        <v>492.46</v>
      </c>
      <c r="D2175" s="13">
        <f t="shared" si="68"/>
        <v>-0.13671662722412137</v>
      </c>
      <c r="E2175" s="14">
        <f>IF(_xlfn.XLOOKUP($A2175,Firm_Info!$A$2:$A$12,Firm_Info!$C$2:$C$12)="Treated",1,IF(_xlfn.XLOOKUP($A2175,Firm_Info!$A$2:$A$12,Firm_Info!$C$2:$C$12)="Control",0,""))</f>
        <v>0</v>
      </c>
      <c r="F2175" s="14">
        <f>IFERROR(_xlfn.XLOOKUP($A2175,Firm_Info!$A$2:$A$11,Firm_Info!$D$2:$D$11),"")</f>
        <v>2</v>
      </c>
      <c r="G2175" s="14">
        <f>IF($F2175="","",IF($B2175&gt;=SUMIFS(Firm_Info!$F$2:$F$11,Firm_Info!$D$2:$D$11,$F2175,Firm_Info!$C$2:$C$11,"Treated"),1,0))</f>
        <v>0</v>
      </c>
      <c r="H2175" s="14">
        <f t="shared" si="69"/>
        <v>0</v>
      </c>
      <c r="I2175" s="14">
        <f>IF($F2175="","",MOD(ROW()-2,624)-INDEX(Parallel_Trends!$F$5:$F$14,MATCH($A2175,Parallel_Trends!$A$5:$A$14,0)))</f>
        <v>-28</v>
      </c>
    </row>
    <row r="2176" spans="1:9" x14ac:dyDescent="0.45">
      <c r="A2176" t="s">
        <v>18</v>
      </c>
      <c r="B2176" s="1">
        <f>Raw_Prices!V305</f>
        <v>45369</v>
      </c>
      <c r="C2176" s="12">
        <f>Raw_Prices!Z305</f>
        <v>513.86</v>
      </c>
      <c r="D2176" s="13">
        <f t="shared" si="68"/>
        <v>4.3455306014701822E-2</v>
      </c>
      <c r="E2176" s="14">
        <f>IF(_xlfn.XLOOKUP($A2176,Firm_Info!$A$2:$A$12,Firm_Info!$C$2:$C$12)="Treated",1,IF(_xlfn.XLOOKUP($A2176,Firm_Info!$A$2:$A$12,Firm_Info!$C$2:$C$12)="Control",0,""))</f>
        <v>0</v>
      </c>
      <c r="F2176" s="14">
        <f>IFERROR(_xlfn.XLOOKUP($A2176,Firm_Info!$A$2:$A$11,Firm_Info!$D$2:$D$11),"")</f>
        <v>2</v>
      </c>
      <c r="G2176" s="14">
        <f>IF($F2176="","",IF($B2176&gt;=SUMIFS(Firm_Info!$F$2:$F$11,Firm_Info!$D$2:$D$11,$F2176,Firm_Info!$C$2:$C$11,"Treated"),1,0))</f>
        <v>0</v>
      </c>
      <c r="H2176" s="14">
        <f t="shared" si="69"/>
        <v>0</v>
      </c>
      <c r="I2176" s="14">
        <f>IF($F2176="","",MOD(ROW()-2,624)-INDEX(Parallel_Trends!$F$5:$F$14,MATCH($A2176,Parallel_Trends!$A$5:$A$14,0)))</f>
        <v>-27</v>
      </c>
    </row>
    <row r="2177" spans="1:9" x14ac:dyDescent="0.45">
      <c r="A2177" t="s">
        <v>18</v>
      </c>
      <c r="B2177" s="1">
        <f>Raw_Prices!V306</f>
        <v>45370</v>
      </c>
      <c r="C2177" s="12">
        <f>Raw_Prices!Z306</f>
        <v>521.19000000000005</v>
      </c>
      <c r="D2177" s="13">
        <f t="shared" si="68"/>
        <v>1.4264585684816922E-2</v>
      </c>
      <c r="E2177" s="14">
        <f>IF(_xlfn.XLOOKUP($A2177,Firm_Info!$A$2:$A$12,Firm_Info!$C$2:$C$12)="Treated",1,IF(_xlfn.XLOOKUP($A2177,Firm_Info!$A$2:$A$12,Firm_Info!$C$2:$C$12)="Control",0,""))</f>
        <v>0</v>
      </c>
      <c r="F2177" s="14">
        <f>IFERROR(_xlfn.XLOOKUP($A2177,Firm_Info!$A$2:$A$11,Firm_Info!$D$2:$D$11),"")</f>
        <v>2</v>
      </c>
      <c r="G2177" s="14">
        <f>IF($F2177="","",IF($B2177&gt;=SUMIFS(Firm_Info!$F$2:$F$11,Firm_Info!$D$2:$D$11,$F2177,Firm_Info!$C$2:$C$11,"Treated"),1,0))</f>
        <v>0</v>
      </c>
      <c r="H2177" s="14">
        <f t="shared" si="69"/>
        <v>0</v>
      </c>
      <c r="I2177" s="14">
        <f>IF($F2177="","",MOD(ROW()-2,624)-INDEX(Parallel_Trends!$F$5:$F$14,MATCH($A2177,Parallel_Trends!$A$5:$A$14,0)))</f>
        <v>-26</v>
      </c>
    </row>
    <row r="2178" spans="1:9" x14ac:dyDescent="0.45">
      <c r="A2178" t="s">
        <v>18</v>
      </c>
      <c r="B2178" s="1">
        <f>Raw_Prices!V307</f>
        <v>45371</v>
      </c>
      <c r="C2178" s="12">
        <f>Raw_Prices!Z307</f>
        <v>519.14</v>
      </c>
      <c r="D2178" s="13">
        <f t="shared" si="68"/>
        <v>-3.9333064717282928E-3</v>
      </c>
      <c r="E2178" s="14">
        <f>IF(_xlfn.XLOOKUP($A2178,Firm_Info!$A$2:$A$12,Firm_Info!$C$2:$C$12)="Treated",1,IF(_xlfn.XLOOKUP($A2178,Firm_Info!$A$2:$A$12,Firm_Info!$C$2:$C$12)="Control",0,""))</f>
        <v>0</v>
      </c>
      <c r="F2178" s="14">
        <f>IFERROR(_xlfn.XLOOKUP($A2178,Firm_Info!$A$2:$A$11,Firm_Info!$D$2:$D$11),"")</f>
        <v>2</v>
      </c>
      <c r="G2178" s="14">
        <f>IF($F2178="","",IF($B2178&gt;=SUMIFS(Firm_Info!$F$2:$F$11,Firm_Info!$D$2:$D$11,$F2178,Firm_Info!$C$2:$C$11,"Treated"),1,0))</f>
        <v>0</v>
      </c>
      <c r="H2178" s="14">
        <f t="shared" si="69"/>
        <v>0</v>
      </c>
      <c r="I2178" s="14">
        <f>IF($F2178="","",MOD(ROW()-2,624)-INDEX(Parallel_Trends!$F$5:$F$14,MATCH($A2178,Parallel_Trends!$A$5:$A$14,0)))</f>
        <v>-25</v>
      </c>
    </row>
    <row r="2179" spans="1:9" x14ac:dyDescent="0.45">
      <c r="A2179" t="s">
        <v>18</v>
      </c>
      <c r="B2179" s="1">
        <f>Raw_Prices!V308</f>
        <v>45372</v>
      </c>
      <c r="C2179" s="12">
        <f>Raw_Prices!Z308</f>
        <v>511.25</v>
      </c>
      <c r="D2179" s="13">
        <f t="shared" si="68"/>
        <v>-1.5198212428246705E-2</v>
      </c>
      <c r="E2179" s="14">
        <f>IF(_xlfn.XLOOKUP($A2179,Firm_Info!$A$2:$A$12,Firm_Info!$C$2:$C$12)="Treated",1,IF(_xlfn.XLOOKUP($A2179,Firm_Info!$A$2:$A$12,Firm_Info!$C$2:$C$12)="Control",0,""))</f>
        <v>0</v>
      </c>
      <c r="F2179" s="14">
        <f>IFERROR(_xlfn.XLOOKUP($A2179,Firm_Info!$A$2:$A$11,Firm_Info!$D$2:$D$11),"")</f>
        <v>2</v>
      </c>
      <c r="G2179" s="14">
        <f>IF($F2179="","",IF($B2179&gt;=SUMIFS(Firm_Info!$F$2:$F$11,Firm_Info!$D$2:$D$11,$F2179,Firm_Info!$C$2:$C$11,"Treated"),1,0))</f>
        <v>0</v>
      </c>
      <c r="H2179" s="14">
        <f t="shared" si="69"/>
        <v>0</v>
      </c>
      <c r="I2179" s="14">
        <f>IF($F2179="","",MOD(ROW()-2,624)-INDEX(Parallel_Trends!$F$5:$F$14,MATCH($A2179,Parallel_Trends!$A$5:$A$14,0)))</f>
        <v>-24</v>
      </c>
    </row>
    <row r="2180" spans="1:9" x14ac:dyDescent="0.45">
      <c r="A2180" t="s">
        <v>18</v>
      </c>
      <c r="B2180" s="1">
        <f>Raw_Prices!V309</f>
        <v>45373</v>
      </c>
      <c r="C2180" s="12">
        <f>Raw_Prices!Z309</f>
        <v>499.52</v>
      </c>
      <c r="D2180" s="13">
        <f t="shared" si="68"/>
        <v>-2.2943765281173589E-2</v>
      </c>
      <c r="E2180" s="14">
        <f>IF(_xlfn.XLOOKUP($A2180,Firm_Info!$A$2:$A$12,Firm_Info!$C$2:$C$12)="Treated",1,IF(_xlfn.XLOOKUP($A2180,Firm_Info!$A$2:$A$12,Firm_Info!$C$2:$C$12)="Control",0,""))</f>
        <v>0</v>
      </c>
      <c r="F2180" s="14">
        <f>IFERROR(_xlfn.XLOOKUP($A2180,Firm_Info!$A$2:$A$11,Firm_Info!$D$2:$D$11),"")</f>
        <v>2</v>
      </c>
      <c r="G2180" s="14">
        <f>IF($F2180="","",IF($B2180&gt;=SUMIFS(Firm_Info!$F$2:$F$11,Firm_Info!$D$2:$D$11,$F2180,Firm_Info!$C$2:$C$11,"Treated"),1,0))</f>
        <v>0</v>
      </c>
      <c r="H2180" s="14">
        <f t="shared" si="69"/>
        <v>0</v>
      </c>
      <c r="I2180" s="14">
        <f>IF($F2180="","",MOD(ROW()-2,624)-INDEX(Parallel_Trends!$F$5:$F$14,MATCH($A2180,Parallel_Trends!$A$5:$A$14,0)))</f>
        <v>-23</v>
      </c>
    </row>
    <row r="2181" spans="1:9" x14ac:dyDescent="0.45">
      <c r="A2181" t="s">
        <v>18</v>
      </c>
      <c r="B2181" s="1">
        <f>Raw_Prices!V310</f>
        <v>45376</v>
      </c>
      <c r="C2181" s="12">
        <f>Raw_Prices!Z310</f>
        <v>507.23</v>
      </c>
      <c r="D2181" s="13">
        <f t="shared" si="68"/>
        <v>1.5434817424727854E-2</v>
      </c>
      <c r="E2181" s="14">
        <f>IF(_xlfn.XLOOKUP($A2181,Firm_Info!$A$2:$A$12,Firm_Info!$C$2:$C$12)="Treated",1,IF(_xlfn.XLOOKUP($A2181,Firm_Info!$A$2:$A$12,Firm_Info!$C$2:$C$12)="Control",0,""))</f>
        <v>0</v>
      </c>
      <c r="F2181" s="14">
        <f>IFERROR(_xlfn.XLOOKUP($A2181,Firm_Info!$A$2:$A$11,Firm_Info!$D$2:$D$11),"")</f>
        <v>2</v>
      </c>
      <c r="G2181" s="14">
        <f>IF($F2181="","",IF($B2181&gt;=SUMIFS(Firm_Info!$F$2:$F$11,Firm_Info!$D$2:$D$11,$F2181,Firm_Info!$C$2:$C$11,"Treated"),1,0))</f>
        <v>0</v>
      </c>
      <c r="H2181" s="14">
        <f t="shared" si="69"/>
        <v>0</v>
      </c>
      <c r="I2181" s="14">
        <f>IF($F2181="","",MOD(ROW()-2,624)-INDEX(Parallel_Trends!$F$5:$F$14,MATCH($A2181,Parallel_Trends!$A$5:$A$14,0)))</f>
        <v>-22</v>
      </c>
    </row>
    <row r="2182" spans="1:9" x14ac:dyDescent="0.45">
      <c r="A2182" t="s">
        <v>18</v>
      </c>
      <c r="B2182" s="1">
        <f>Raw_Prices!V311</f>
        <v>45377</v>
      </c>
      <c r="C2182" s="12">
        <f>Raw_Prices!Z311</f>
        <v>507.6</v>
      </c>
      <c r="D2182" s="13">
        <f t="shared" si="68"/>
        <v>7.2945212231134704E-4</v>
      </c>
      <c r="E2182" s="14">
        <f>IF(_xlfn.XLOOKUP($A2182,Firm_Info!$A$2:$A$12,Firm_Info!$C$2:$C$12)="Treated",1,IF(_xlfn.XLOOKUP($A2182,Firm_Info!$A$2:$A$12,Firm_Info!$C$2:$C$12)="Control",0,""))</f>
        <v>0</v>
      </c>
      <c r="F2182" s="14">
        <f>IFERROR(_xlfn.XLOOKUP($A2182,Firm_Info!$A$2:$A$11,Firm_Info!$D$2:$D$11),"")</f>
        <v>2</v>
      </c>
      <c r="G2182" s="14">
        <f>IF($F2182="","",IF($B2182&gt;=SUMIFS(Firm_Info!$F$2:$F$11,Firm_Info!$D$2:$D$11,$F2182,Firm_Info!$C$2:$C$11,"Treated"),1,0))</f>
        <v>0</v>
      </c>
      <c r="H2182" s="14">
        <f t="shared" si="69"/>
        <v>0</v>
      </c>
      <c r="I2182" s="14">
        <f>IF($F2182="","",MOD(ROW()-2,624)-INDEX(Parallel_Trends!$F$5:$F$14,MATCH($A2182,Parallel_Trends!$A$5:$A$14,0)))</f>
        <v>-21</v>
      </c>
    </row>
    <row r="2183" spans="1:9" x14ac:dyDescent="0.45">
      <c r="A2183" t="s">
        <v>18</v>
      </c>
      <c r="B2183" s="1">
        <f>Raw_Prices!V312</f>
        <v>45378</v>
      </c>
      <c r="C2183" s="12">
        <f>Raw_Prices!Z312</f>
        <v>504.4</v>
      </c>
      <c r="D2183" s="13">
        <f t="shared" si="68"/>
        <v>-6.3041765169425945E-3</v>
      </c>
      <c r="E2183" s="14">
        <f>IF(_xlfn.XLOOKUP($A2183,Firm_Info!$A$2:$A$12,Firm_Info!$C$2:$C$12)="Treated",1,IF(_xlfn.XLOOKUP($A2183,Firm_Info!$A$2:$A$12,Firm_Info!$C$2:$C$12)="Control",0,""))</f>
        <v>0</v>
      </c>
      <c r="F2183" s="14">
        <f>IFERROR(_xlfn.XLOOKUP($A2183,Firm_Info!$A$2:$A$11,Firm_Info!$D$2:$D$11),"")</f>
        <v>2</v>
      </c>
      <c r="G2183" s="14">
        <f>IF($F2183="","",IF($B2183&gt;=SUMIFS(Firm_Info!$F$2:$F$11,Firm_Info!$D$2:$D$11,$F2183,Firm_Info!$C$2:$C$11,"Treated"),1,0))</f>
        <v>0</v>
      </c>
      <c r="H2183" s="14">
        <f t="shared" si="69"/>
        <v>0</v>
      </c>
      <c r="I2183" s="14">
        <f>IF($F2183="","",MOD(ROW()-2,624)-INDEX(Parallel_Trends!$F$5:$F$14,MATCH($A2183,Parallel_Trends!$A$5:$A$14,0)))</f>
        <v>-20</v>
      </c>
    </row>
    <row r="2184" spans="1:9" x14ac:dyDescent="0.45">
      <c r="A2184" t="s">
        <v>18</v>
      </c>
      <c r="B2184" s="1">
        <f>Raw_Prices!V313</f>
        <v>45379</v>
      </c>
      <c r="C2184" s="12">
        <f>Raw_Prices!Z313</f>
        <v>504.6</v>
      </c>
      <c r="D2184" s="13">
        <f t="shared" si="68"/>
        <v>3.965107057890549E-4</v>
      </c>
      <c r="E2184" s="14">
        <f>IF(_xlfn.XLOOKUP($A2184,Firm_Info!$A$2:$A$12,Firm_Info!$C$2:$C$12)="Treated",1,IF(_xlfn.XLOOKUP($A2184,Firm_Info!$A$2:$A$12,Firm_Info!$C$2:$C$12)="Control",0,""))</f>
        <v>0</v>
      </c>
      <c r="F2184" s="14">
        <f>IFERROR(_xlfn.XLOOKUP($A2184,Firm_Info!$A$2:$A$11,Firm_Info!$D$2:$D$11),"")</f>
        <v>2</v>
      </c>
      <c r="G2184" s="14">
        <f>IF($F2184="","",IF($B2184&gt;=SUMIFS(Firm_Info!$F$2:$F$11,Firm_Info!$D$2:$D$11,$F2184,Firm_Info!$C$2:$C$11,"Treated"),1,0))</f>
        <v>0</v>
      </c>
      <c r="H2184" s="14">
        <f t="shared" si="69"/>
        <v>0</v>
      </c>
      <c r="I2184" s="14">
        <f>IF($F2184="","",MOD(ROW()-2,624)-INDEX(Parallel_Trends!$F$5:$F$14,MATCH($A2184,Parallel_Trends!$A$5:$A$14,0)))</f>
        <v>-19</v>
      </c>
    </row>
    <row r="2185" spans="1:9" x14ac:dyDescent="0.45">
      <c r="A2185" t="s">
        <v>18</v>
      </c>
      <c r="B2185" s="1">
        <f>Raw_Prices!V314</f>
        <v>45383</v>
      </c>
      <c r="C2185" s="12">
        <f>Raw_Prices!Z314</f>
        <v>502.09</v>
      </c>
      <c r="D2185" s="13">
        <f t="shared" si="68"/>
        <v>-4.9742370194214569E-3</v>
      </c>
      <c r="E2185" s="14">
        <f>IF(_xlfn.XLOOKUP($A2185,Firm_Info!$A$2:$A$12,Firm_Info!$C$2:$C$12)="Treated",1,IF(_xlfn.XLOOKUP($A2185,Firm_Info!$A$2:$A$12,Firm_Info!$C$2:$C$12)="Control",0,""))</f>
        <v>0</v>
      </c>
      <c r="F2185" s="14">
        <f>IFERROR(_xlfn.XLOOKUP($A2185,Firm_Info!$A$2:$A$11,Firm_Info!$D$2:$D$11),"")</f>
        <v>2</v>
      </c>
      <c r="G2185" s="14">
        <f>IF($F2185="","",IF($B2185&gt;=SUMIFS(Firm_Info!$F$2:$F$11,Firm_Info!$D$2:$D$11,$F2185,Firm_Info!$C$2:$C$11,"Treated"),1,0))</f>
        <v>0</v>
      </c>
      <c r="H2185" s="14">
        <f t="shared" si="69"/>
        <v>0</v>
      </c>
      <c r="I2185" s="14">
        <f>IF($F2185="","",MOD(ROW()-2,624)-INDEX(Parallel_Trends!$F$5:$F$14,MATCH($A2185,Parallel_Trends!$A$5:$A$14,0)))</f>
        <v>-18</v>
      </c>
    </row>
    <row r="2186" spans="1:9" x14ac:dyDescent="0.45">
      <c r="A2186" t="s">
        <v>18</v>
      </c>
      <c r="B2186" s="1">
        <f>Raw_Prices!V315</f>
        <v>45384</v>
      </c>
      <c r="C2186" s="12">
        <f>Raw_Prices!Z315</f>
        <v>499.21</v>
      </c>
      <c r="D2186" s="13">
        <f t="shared" si="68"/>
        <v>-5.7360234220956707E-3</v>
      </c>
      <c r="E2186" s="14">
        <f>IF(_xlfn.XLOOKUP($A2186,Firm_Info!$A$2:$A$12,Firm_Info!$C$2:$C$12)="Treated",1,IF(_xlfn.XLOOKUP($A2186,Firm_Info!$A$2:$A$12,Firm_Info!$C$2:$C$12)="Control",0,""))</f>
        <v>0</v>
      </c>
      <c r="F2186" s="14">
        <f>IFERROR(_xlfn.XLOOKUP($A2186,Firm_Info!$A$2:$A$11,Firm_Info!$D$2:$D$11),"")</f>
        <v>2</v>
      </c>
      <c r="G2186" s="14">
        <f>IF($F2186="","",IF($B2186&gt;=SUMIFS(Firm_Info!$F$2:$F$11,Firm_Info!$D$2:$D$11,$F2186,Firm_Info!$C$2:$C$11,"Treated"),1,0))</f>
        <v>0</v>
      </c>
      <c r="H2186" s="14">
        <f t="shared" si="69"/>
        <v>0</v>
      </c>
      <c r="I2186" s="14">
        <f>IF($F2186="","",MOD(ROW()-2,624)-INDEX(Parallel_Trends!$F$5:$F$14,MATCH($A2186,Parallel_Trends!$A$5:$A$14,0)))</f>
        <v>-17</v>
      </c>
    </row>
    <row r="2187" spans="1:9" x14ac:dyDescent="0.45">
      <c r="A2187" t="s">
        <v>18</v>
      </c>
      <c r="B2187" s="1">
        <f>Raw_Prices!V316</f>
        <v>45385</v>
      </c>
      <c r="C2187" s="12">
        <f>Raw_Prices!Z316</f>
        <v>497.01</v>
      </c>
      <c r="D2187" s="13">
        <f t="shared" si="68"/>
        <v>-4.4069630015424188E-3</v>
      </c>
      <c r="E2187" s="14">
        <f>IF(_xlfn.XLOOKUP($A2187,Firm_Info!$A$2:$A$12,Firm_Info!$C$2:$C$12)="Treated",1,IF(_xlfn.XLOOKUP($A2187,Firm_Info!$A$2:$A$12,Firm_Info!$C$2:$C$12)="Control",0,""))</f>
        <v>0</v>
      </c>
      <c r="F2187" s="14">
        <f>IFERROR(_xlfn.XLOOKUP($A2187,Firm_Info!$A$2:$A$11,Firm_Info!$D$2:$D$11),"")</f>
        <v>2</v>
      </c>
      <c r="G2187" s="14">
        <f>IF($F2187="","",IF($B2187&gt;=SUMIFS(Firm_Info!$F$2:$F$11,Firm_Info!$D$2:$D$11,$F2187,Firm_Info!$C$2:$C$11,"Treated"),1,0))</f>
        <v>0</v>
      </c>
      <c r="H2187" s="14">
        <f t="shared" si="69"/>
        <v>0</v>
      </c>
      <c r="I2187" s="14">
        <f>IF($F2187="","",MOD(ROW()-2,624)-INDEX(Parallel_Trends!$F$5:$F$14,MATCH($A2187,Parallel_Trends!$A$5:$A$14,0)))</f>
        <v>-16</v>
      </c>
    </row>
    <row r="2188" spans="1:9" x14ac:dyDescent="0.45">
      <c r="A2188" t="s">
        <v>18</v>
      </c>
      <c r="B2188" s="1">
        <f>Raw_Prices!V317</f>
        <v>45386</v>
      </c>
      <c r="C2188" s="12">
        <f>Raw_Prices!Z317</f>
        <v>487.11</v>
      </c>
      <c r="D2188" s="13">
        <f t="shared" si="68"/>
        <v>-1.9919116315567087E-2</v>
      </c>
      <c r="E2188" s="14">
        <f>IF(_xlfn.XLOOKUP($A2188,Firm_Info!$A$2:$A$12,Firm_Info!$C$2:$C$12)="Treated",1,IF(_xlfn.XLOOKUP($A2188,Firm_Info!$A$2:$A$12,Firm_Info!$C$2:$C$12)="Control",0,""))</f>
        <v>0</v>
      </c>
      <c r="F2188" s="14">
        <f>IFERROR(_xlfn.XLOOKUP($A2188,Firm_Info!$A$2:$A$11,Firm_Info!$D$2:$D$11),"")</f>
        <v>2</v>
      </c>
      <c r="G2188" s="14">
        <f>IF($F2188="","",IF($B2188&gt;=SUMIFS(Firm_Info!$F$2:$F$11,Firm_Info!$D$2:$D$11,$F2188,Firm_Info!$C$2:$C$11,"Treated"),1,0))</f>
        <v>0</v>
      </c>
      <c r="H2188" s="14">
        <f t="shared" si="69"/>
        <v>0</v>
      </c>
      <c r="I2188" s="14">
        <f>IF($F2188="","",MOD(ROW()-2,624)-INDEX(Parallel_Trends!$F$5:$F$14,MATCH($A2188,Parallel_Trends!$A$5:$A$14,0)))</f>
        <v>-15</v>
      </c>
    </row>
    <row r="2189" spans="1:9" x14ac:dyDescent="0.45">
      <c r="A2189" t="s">
        <v>18</v>
      </c>
      <c r="B2189" s="1">
        <f>Raw_Prices!V318</f>
        <v>45387</v>
      </c>
      <c r="C2189" s="12">
        <f>Raw_Prices!Z318</f>
        <v>485.12</v>
      </c>
      <c r="D2189" s="13">
        <f t="shared" si="68"/>
        <v>-4.0853195376814311E-3</v>
      </c>
      <c r="E2189" s="14">
        <f>IF(_xlfn.XLOOKUP($A2189,Firm_Info!$A$2:$A$12,Firm_Info!$C$2:$C$12)="Treated",1,IF(_xlfn.XLOOKUP($A2189,Firm_Info!$A$2:$A$12,Firm_Info!$C$2:$C$12)="Control",0,""))</f>
        <v>0</v>
      </c>
      <c r="F2189" s="14">
        <f>IFERROR(_xlfn.XLOOKUP($A2189,Firm_Info!$A$2:$A$11,Firm_Info!$D$2:$D$11),"")</f>
        <v>2</v>
      </c>
      <c r="G2189" s="14">
        <f>IF($F2189="","",IF($B2189&gt;=SUMIFS(Firm_Info!$F$2:$F$11,Firm_Info!$D$2:$D$11,$F2189,Firm_Info!$C$2:$C$11,"Treated"),1,0))</f>
        <v>0</v>
      </c>
      <c r="H2189" s="14">
        <f t="shared" si="69"/>
        <v>0</v>
      </c>
      <c r="I2189" s="14">
        <f>IF($F2189="","",MOD(ROW()-2,624)-INDEX(Parallel_Trends!$F$5:$F$14,MATCH($A2189,Parallel_Trends!$A$5:$A$14,0)))</f>
        <v>-14</v>
      </c>
    </row>
    <row r="2190" spans="1:9" x14ac:dyDescent="0.45">
      <c r="A2190" t="s">
        <v>18</v>
      </c>
      <c r="B2190" s="1">
        <f>Raw_Prices!V319</f>
        <v>45390</v>
      </c>
      <c r="C2190" s="12">
        <f>Raw_Prices!Z319</f>
        <v>484.28</v>
      </c>
      <c r="D2190" s="13">
        <f t="shared" si="68"/>
        <v>-1.731530343007992E-3</v>
      </c>
      <c r="E2190" s="14">
        <f>IF(_xlfn.XLOOKUP($A2190,Firm_Info!$A$2:$A$12,Firm_Info!$C$2:$C$12)="Treated",1,IF(_xlfn.XLOOKUP($A2190,Firm_Info!$A$2:$A$12,Firm_Info!$C$2:$C$12)="Control",0,""))</f>
        <v>0</v>
      </c>
      <c r="F2190" s="14">
        <f>IFERROR(_xlfn.XLOOKUP($A2190,Firm_Info!$A$2:$A$11,Firm_Info!$D$2:$D$11),"")</f>
        <v>2</v>
      </c>
      <c r="G2190" s="14">
        <f>IF($F2190="","",IF($B2190&gt;=SUMIFS(Firm_Info!$F$2:$F$11,Firm_Info!$D$2:$D$11,$F2190,Firm_Info!$C$2:$C$11,"Treated"),1,0))</f>
        <v>0</v>
      </c>
      <c r="H2190" s="14">
        <f t="shared" si="69"/>
        <v>0</v>
      </c>
      <c r="I2190" s="14">
        <f>IF($F2190="","",MOD(ROW()-2,624)-INDEX(Parallel_Trends!$F$5:$F$14,MATCH($A2190,Parallel_Trends!$A$5:$A$14,0)))</f>
        <v>-13</v>
      </c>
    </row>
    <row r="2191" spans="1:9" x14ac:dyDescent="0.45">
      <c r="A2191" t="s">
        <v>18</v>
      </c>
      <c r="B2191" s="1">
        <f>Raw_Prices!V320</f>
        <v>45391</v>
      </c>
      <c r="C2191" s="12">
        <f>Raw_Prices!Z320</f>
        <v>492.55</v>
      </c>
      <c r="D2191" s="13">
        <f t="shared" si="68"/>
        <v>1.7076897662509305E-2</v>
      </c>
      <c r="E2191" s="14">
        <f>IF(_xlfn.XLOOKUP($A2191,Firm_Info!$A$2:$A$12,Firm_Info!$C$2:$C$12)="Treated",1,IF(_xlfn.XLOOKUP($A2191,Firm_Info!$A$2:$A$12,Firm_Info!$C$2:$C$12)="Control",0,""))</f>
        <v>0</v>
      </c>
      <c r="F2191" s="14">
        <f>IFERROR(_xlfn.XLOOKUP($A2191,Firm_Info!$A$2:$A$11,Firm_Info!$D$2:$D$11),"")</f>
        <v>2</v>
      </c>
      <c r="G2191" s="14">
        <f>IF($F2191="","",IF($B2191&gt;=SUMIFS(Firm_Info!$F$2:$F$11,Firm_Info!$D$2:$D$11,$F2191,Firm_Info!$C$2:$C$11,"Treated"),1,0))</f>
        <v>0</v>
      </c>
      <c r="H2191" s="14">
        <f t="shared" si="69"/>
        <v>0</v>
      </c>
      <c r="I2191" s="14">
        <f>IF($F2191="","",MOD(ROW()-2,624)-INDEX(Parallel_Trends!$F$5:$F$14,MATCH($A2191,Parallel_Trends!$A$5:$A$14,0)))</f>
        <v>-12</v>
      </c>
    </row>
    <row r="2192" spans="1:9" x14ac:dyDescent="0.45">
      <c r="A2192" t="s">
        <v>18</v>
      </c>
      <c r="B2192" s="1">
        <f>Raw_Prices!V321</f>
        <v>45392</v>
      </c>
      <c r="C2192" s="12">
        <f>Raw_Prices!Z321</f>
        <v>487.22</v>
      </c>
      <c r="D2192" s="13">
        <f t="shared" si="68"/>
        <v>-1.0821236422698166E-2</v>
      </c>
      <c r="E2192" s="14">
        <f>IF(_xlfn.XLOOKUP($A2192,Firm_Info!$A$2:$A$12,Firm_Info!$C$2:$C$12)="Treated",1,IF(_xlfn.XLOOKUP($A2192,Firm_Info!$A$2:$A$12,Firm_Info!$C$2:$C$12)="Control",0,""))</f>
        <v>0</v>
      </c>
      <c r="F2192" s="14">
        <f>IFERROR(_xlfn.XLOOKUP($A2192,Firm_Info!$A$2:$A$11,Firm_Info!$D$2:$D$11),"")</f>
        <v>2</v>
      </c>
      <c r="G2192" s="14">
        <f>IF($F2192="","",IF($B2192&gt;=SUMIFS(Firm_Info!$F$2:$F$11,Firm_Info!$D$2:$D$11,$F2192,Firm_Info!$C$2:$C$11,"Treated"),1,0))</f>
        <v>0</v>
      </c>
      <c r="H2192" s="14">
        <f t="shared" si="69"/>
        <v>0</v>
      </c>
      <c r="I2192" s="14">
        <f>IF($F2192="","",MOD(ROW()-2,624)-INDEX(Parallel_Trends!$F$5:$F$14,MATCH($A2192,Parallel_Trends!$A$5:$A$14,0)))</f>
        <v>-11</v>
      </c>
    </row>
    <row r="2193" spans="1:9" x14ac:dyDescent="0.45">
      <c r="A2193" t="s">
        <v>18</v>
      </c>
      <c r="B2193" s="1">
        <f>Raw_Prices!V322</f>
        <v>45393</v>
      </c>
      <c r="C2193" s="12">
        <f>Raw_Prices!Z322</f>
        <v>484.28</v>
      </c>
      <c r="D2193" s="13">
        <f t="shared" si="68"/>
        <v>-6.0342350478224116E-3</v>
      </c>
      <c r="E2193" s="14">
        <f>IF(_xlfn.XLOOKUP($A2193,Firm_Info!$A$2:$A$12,Firm_Info!$C$2:$C$12)="Treated",1,IF(_xlfn.XLOOKUP($A2193,Firm_Info!$A$2:$A$12,Firm_Info!$C$2:$C$12)="Control",0,""))</f>
        <v>0</v>
      </c>
      <c r="F2193" s="14">
        <f>IFERROR(_xlfn.XLOOKUP($A2193,Firm_Info!$A$2:$A$11,Firm_Info!$D$2:$D$11),"")</f>
        <v>2</v>
      </c>
      <c r="G2193" s="14">
        <f>IF($F2193="","",IF($B2193&gt;=SUMIFS(Firm_Info!$F$2:$F$11,Firm_Info!$D$2:$D$11,$F2193,Firm_Info!$C$2:$C$11,"Treated"),1,0))</f>
        <v>0</v>
      </c>
      <c r="H2193" s="14">
        <f t="shared" si="69"/>
        <v>0</v>
      </c>
      <c r="I2193" s="14">
        <f>IF($F2193="","",MOD(ROW()-2,624)-INDEX(Parallel_Trends!$F$5:$F$14,MATCH($A2193,Parallel_Trends!$A$5:$A$14,0)))</f>
        <v>-10</v>
      </c>
    </row>
    <row r="2194" spans="1:9" x14ac:dyDescent="0.45">
      <c r="A2194" t="s">
        <v>18</v>
      </c>
      <c r="B2194" s="1">
        <f>Raw_Prices!V323</f>
        <v>45394</v>
      </c>
      <c r="C2194" s="12">
        <f>Raw_Prices!Z323</f>
        <v>474.09</v>
      </c>
      <c r="D2194" s="13">
        <f t="shared" si="68"/>
        <v>-2.1041546212934636E-2</v>
      </c>
      <c r="E2194" s="14">
        <f>IF(_xlfn.XLOOKUP($A2194,Firm_Info!$A$2:$A$12,Firm_Info!$C$2:$C$12)="Treated",1,IF(_xlfn.XLOOKUP($A2194,Firm_Info!$A$2:$A$12,Firm_Info!$C$2:$C$12)="Control",0,""))</f>
        <v>0</v>
      </c>
      <c r="F2194" s="14">
        <f>IFERROR(_xlfn.XLOOKUP($A2194,Firm_Info!$A$2:$A$11,Firm_Info!$D$2:$D$11),"")</f>
        <v>2</v>
      </c>
      <c r="G2194" s="14">
        <f>IF($F2194="","",IF($B2194&gt;=SUMIFS(Firm_Info!$F$2:$F$11,Firm_Info!$D$2:$D$11,$F2194,Firm_Info!$C$2:$C$11,"Treated"),1,0))</f>
        <v>0</v>
      </c>
      <c r="H2194" s="14">
        <f t="shared" si="69"/>
        <v>0</v>
      </c>
      <c r="I2194" s="14">
        <f>IF($F2194="","",MOD(ROW()-2,624)-INDEX(Parallel_Trends!$F$5:$F$14,MATCH($A2194,Parallel_Trends!$A$5:$A$14,0)))</f>
        <v>-9</v>
      </c>
    </row>
    <row r="2195" spans="1:9" x14ac:dyDescent="0.45">
      <c r="A2195" t="s">
        <v>18</v>
      </c>
      <c r="B2195" s="1">
        <f>Raw_Prices!V324</f>
        <v>45397</v>
      </c>
      <c r="C2195" s="12">
        <f>Raw_Prices!Z324</f>
        <v>470.1</v>
      </c>
      <c r="D2195" s="13">
        <f t="shared" si="68"/>
        <v>-8.4161235208504159E-3</v>
      </c>
      <c r="E2195" s="14">
        <f>IF(_xlfn.XLOOKUP($A2195,Firm_Info!$A$2:$A$12,Firm_Info!$C$2:$C$12)="Treated",1,IF(_xlfn.XLOOKUP($A2195,Firm_Info!$A$2:$A$12,Firm_Info!$C$2:$C$12)="Control",0,""))</f>
        <v>0</v>
      </c>
      <c r="F2195" s="14">
        <f>IFERROR(_xlfn.XLOOKUP($A2195,Firm_Info!$A$2:$A$11,Firm_Info!$D$2:$D$11),"")</f>
        <v>2</v>
      </c>
      <c r="G2195" s="14">
        <f>IF($F2195="","",IF($B2195&gt;=SUMIFS(Firm_Info!$F$2:$F$11,Firm_Info!$D$2:$D$11,$F2195,Firm_Info!$C$2:$C$11,"Treated"),1,0))</f>
        <v>0</v>
      </c>
      <c r="H2195" s="14">
        <f t="shared" si="69"/>
        <v>0</v>
      </c>
      <c r="I2195" s="14">
        <f>IF($F2195="","",MOD(ROW()-2,624)-INDEX(Parallel_Trends!$F$5:$F$14,MATCH($A2195,Parallel_Trends!$A$5:$A$14,0)))</f>
        <v>-8</v>
      </c>
    </row>
    <row r="2196" spans="1:9" x14ac:dyDescent="0.45">
      <c r="A2196" t="s">
        <v>18</v>
      </c>
      <c r="B2196" s="1">
        <f>Raw_Prices!V325</f>
        <v>45398</v>
      </c>
      <c r="C2196" s="12">
        <f>Raw_Prices!Z325</f>
        <v>476.22</v>
      </c>
      <c r="D2196" s="13">
        <f t="shared" ref="D2196:D2259" si="70">C2196/C2195-1</f>
        <v>1.3018506700702037E-2</v>
      </c>
      <c r="E2196" s="14">
        <f>IF(_xlfn.XLOOKUP($A2196,Firm_Info!$A$2:$A$12,Firm_Info!$C$2:$C$12)="Treated",1,IF(_xlfn.XLOOKUP($A2196,Firm_Info!$A$2:$A$12,Firm_Info!$C$2:$C$12)="Control",0,""))</f>
        <v>0</v>
      </c>
      <c r="F2196" s="14">
        <f>IFERROR(_xlfn.XLOOKUP($A2196,Firm_Info!$A$2:$A$11,Firm_Info!$D$2:$D$11),"")</f>
        <v>2</v>
      </c>
      <c r="G2196" s="14">
        <f>IF($F2196="","",IF($B2196&gt;=SUMIFS(Firm_Info!$F$2:$F$11,Firm_Info!$D$2:$D$11,$F2196,Firm_Info!$C$2:$C$11,"Treated"),1,0))</f>
        <v>0</v>
      </c>
      <c r="H2196" s="14">
        <f t="shared" ref="H2196:H2259" si="71">IF($F2196="","",$E2196*$G2196)</f>
        <v>0</v>
      </c>
      <c r="I2196" s="14">
        <f>IF($F2196="","",MOD(ROW()-2,624)-INDEX(Parallel_Trends!$F$5:$F$14,MATCH($A2196,Parallel_Trends!$A$5:$A$14,0)))</f>
        <v>-7</v>
      </c>
    </row>
    <row r="2197" spans="1:9" x14ac:dyDescent="0.45">
      <c r="A2197" t="s">
        <v>18</v>
      </c>
      <c r="B2197" s="1">
        <f>Raw_Prices!V326</f>
        <v>45399</v>
      </c>
      <c r="C2197" s="12">
        <f>Raw_Prices!Z326</f>
        <v>474.45</v>
      </c>
      <c r="D2197" s="13">
        <f t="shared" si="70"/>
        <v>-3.7167695602873252E-3</v>
      </c>
      <c r="E2197" s="14">
        <f>IF(_xlfn.XLOOKUP($A2197,Firm_Info!$A$2:$A$12,Firm_Info!$C$2:$C$12)="Treated",1,IF(_xlfn.XLOOKUP($A2197,Firm_Info!$A$2:$A$12,Firm_Info!$C$2:$C$12)="Control",0,""))</f>
        <v>0</v>
      </c>
      <c r="F2197" s="14">
        <f>IFERROR(_xlfn.XLOOKUP($A2197,Firm_Info!$A$2:$A$11,Firm_Info!$D$2:$D$11),"")</f>
        <v>2</v>
      </c>
      <c r="G2197" s="14">
        <f>IF($F2197="","",IF($B2197&gt;=SUMIFS(Firm_Info!$F$2:$F$11,Firm_Info!$D$2:$D$11,$F2197,Firm_Info!$C$2:$C$11,"Treated"),1,0))</f>
        <v>0</v>
      </c>
      <c r="H2197" s="14">
        <f t="shared" si="71"/>
        <v>0</v>
      </c>
      <c r="I2197" s="14">
        <f>IF($F2197="","",MOD(ROW()-2,624)-INDEX(Parallel_Trends!$F$5:$F$14,MATCH($A2197,Parallel_Trends!$A$5:$A$14,0)))</f>
        <v>-6</v>
      </c>
    </row>
    <row r="2198" spans="1:9" x14ac:dyDescent="0.45">
      <c r="A2198" t="s">
        <v>18</v>
      </c>
      <c r="B2198" s="1">
        <f>Raw_Prices!V327</f>
        <v>45400</v>
      </c>
      <c r="C2198" s="12">
        <f>Raw_Prices!Z327</f>
        <v>473.18</v>
      </c>
      <c r="D2198" s="13">
        <f t="shared" si="70"/>
        <v>-2.676783644219638E-3</v>
      </c>
      <c r="E2198" s="14">
        <f>IF(_xlfn.XLOOKUP($A2198,Firm_Info!$A$2:$A$12,Firm_Info!$C$2:$C$12)="Treated",1,IF(_xlfn.XLOOKUP($A2198,Firm_Info!$A$2:$A$12,Firm_Info!$C$2:$C$12)="Control",0,""))</f>
        <v>0</v>
      </c>
      <c r="F2198" s="14">
        <f>IFERROR(_xlfn.XLOOKUP($A2198,Firm_Info!$A$2:$A$11,Firm_Info!$D$2:$D$11),"")</f>
        <v>2</v>
      </c>
      <c r="G2198" s="14">
        <f>IF($F2198="","",IF($B2198&gt;=SUMIFS(Firm_Info!$F$2:$F$11,Firm_Info!$D$2:$D$11,$F2198,Firm_Info!$C$2:$C$11,"Treated"),1,0))</f>
        <v>0</v>
      </c>
      <c r="H2198" s="14">
        <f t="shared" si="71"/>
        <v>0</v>
      </c>
      <c r="I2198" s="14">
        <f>IF($F2198="","",MOD(ROW()-2,624)-INDEX(Parallel_Trends!$F$5:$F$14,MATCH($A2198,Parallel_Trends!$A$5:$A$14,0)))</f>
        <v>-5</v>
      </c>
    </row>
    <row r="2199" spans="1:9" x14ac:dyDescent="0.45">
      <c r="A2199" t="s">
        <v>18</v>
      </c>
      <c r="B2199" s="1">
        <f>Raw_Prices!V328</f>
        <v>45401</v>
      </c>
      <c r="C2199" s="12">
        <f>Raw_Prices!Z328</f>
        <v>465.03</v>
      </c>
      <c r="D2199" s="13">
        <f t="shared" si="70"/>
        <v>-1.7223889428970018E-2</v>
      </c>
      <c r="E2199" s="14">
        <f>IF(_xlfn.XLOOKUP($A2199,Firm_Info!$A$2:$A$12,Firm_Info!$C$2:$C$12)="Treated",1,IF(_xlfn.XLOOKUP($A2199,Firm_Info!$A$2:$A$12,Firm_Info!$C$2:$C$12)="Control",0,""))</f>
        <v>0</v>
      </c>
      <c r="F2199" s="14">
        <f>IFERROR(_xlfn.XLOOKUP($A2199,Firm_Info!$A$2:$A$11,Firm_Info!$D$2:$D$11),"")</f>
        <v>2</v>
      </c>
      <c r="G2199" s="14">
        <f>IF($F2199="","",IF($B2199&gt;=SUMIFS(Firm_Info!$F$2:$F$11,Firm_Info!$D$2:$D$11,$F2199,Firm_Info!$C$2:$C$11,"Treated"),1,0))</f>
        <v>0</v>
      </c>
      <c r="H2199" s="14">
        <f t="shared" si="71"/>
        <v>0</v>
      </c>
      <c r="I2199" s="14">
        <f>IF($F2199="","",MOD(ROW()-2,624)-INDEX(Parallel_Trends!$F$5:$F$14,MATCH($A2199,Parallel_Trends!$A$5:$A$14,0)))</f>
        <v>-4</v>
      </c>
    </row>
    <row r="2200" spans="1:9" x14ac:dyDescent="0.45">
      <c r="A2200" t="s">
        <v>18</v>
      </c>
      <c r="B2200" s="1">
        <f>Raw_Prices!V329</f>
        <v>45404</v>
      </c>
      <c r="C2200" s="12">
        <f>Raw_Prices!Z329</f>
        <v>466.89</v>
      </c>
      <c r="D2200" s="13">
        <f t="shared" si="70"/>
        <v>3.999741952132041E-3</v>
      </c>
      <c r="E2200" s="14">
        <f>IF(_xlfn.XLOOKUP($A2200,Firm_Info!$A$2:$A$12,Firm_Info!$C$2:$C$12)="Treated",1,IF(_xlfn.XLOOKUP($A2200,Firm_Info!$A$2:$A$12,Firm_Info!$C$2:$C$12)="Control",0,""))</f>
        <v>0</v>
      </c>
      <c r="F2200" s="14">
        <f>IFERROR(_xlfn.XLOOKUP($A2200,Firm_Info!$A$2:$A$11,Firm_Info!$D$2:$D$11),"")</f>
        <v>2</v>
      </c>
      <c r="G2200" s="14">
        <f>IF($F2200="","",IF($B2200&gt;=SUMIFS(Firm_Info!$F$2:$F$11,Firm_Info!$D$2:$D$11,$F2200,Firm_Info!$C$2:$C$11,"Treated"),1,0))</f>
        <v>0</v>
      </c>
      <c r="H2200" s="14">
        <f t="shared" si="71"/>
        <v>0</v>
      </c>
      <c r="I2200" s="14">
        <f>IF($F2200="","",MOD(ROW()-2,624)-INDEX(Parallel_Trends!$F$5:$F$14,MATCH($A2200,Parallel_Trends!$A$5:$A$14,0)))</f>
        <v>-3</v>
      </c>
    </row>
    <row r="2201" spans="1:9" x14ac:dyDescent="0.45">
      <c r="A2201" t="s">
        <v>18</v>
      </c>
      <c r="B2201" s="1">
        <f>Raw_Prices!V330</f>
        <v>45405</v>
      </c>
      <c r="C2201" s="12">
        <f>Raw_Prices!Z330</f>
        <v>472.9</v>
      </c>
      <c r="D2201" s="13">
        <f t="shared" si="70"/>
        <v>1.287241106042103E-2</v>
      </c>
      <c r="E2201" s="14">
        <f>IF(_xlfn.XLOOKUP($A2201,Firm_Info!$A$2:$A$12,Firm_Info!$C$2:$C$12)="Treated",1,IF(_xlfn.XLOOKUP($A2201,Firm_Info!$A$2:$A$12,Firm_Info!$C$2:$C$12)="Control",0,""))</f>
        <v>0</v>
      </c>
      <c r="F2201" s="14">
        <f>IFERROR(_xlfn.XLOOKUP($A2201,Firm_Info!$A$2:$A$11,Firm_Info!$D$2:$D$11),"")</f>
        <v>2</v>
      </c>
      <c r="G2201" s="14">
        <f>IF($F2201="","",IF($B2201&gt;=SUMIFS(Firm_Info!$F$2:$F$11,Firm_Info!$D$2:$D$11,$F2201,Firm_Info!$C$2:$C$11,"Treated"),1,0))</f>
        <v>0</v>
      </c>
      <c r="H2201" s="14">
        <f t="shared" si="71"/>
        <v>0</v>
      </c>
      <c r="I2201" s="14">
        <f>IF($F2201="","",MOD(ROW()-2,624)-INDEX(Parallel_Trends!$F$5:$F$14,MATCH($A2201,Parallel_Trends!$A$5:$A$14,0)))</f>
        <v>-2</v>
      </c>
    </row>
    <row r="2202" spans="1:9" x14ac:dyDescent="0.45">
      <c r="A2202" t="s">
        <v>18</v>
      </c>
      <c r="B2202" s="1">
        <f>Raw_Prices!V331</f>
        <v>45406</v>
      </c>
      <c r="C2202" s="12">
        <f>Raw_Prices!Z331</f>
        <v>477.12</v>
      </c>
      <c r="D2202" s="13">
        <f t="shared" si="70"/>
        <v>8.9236625079298637E-3</v>
      </c>
      <c r="E2202" s="14">
        <f>IF(_xlfn.XLOOKUP($A2202,Firm_Info!$A$2:$A$12,Firm_Info!$C$2:$C$12)="Treated",1,IF(_xlfn.XLOOKUP($A2202,Firm_Info!$A$2:$A$12,Firm_Info!$C$2:$C$12)="Control",0,""))</f>
        <v>0</v>
      </c>
      <c r="F2202" s="14">
        <f>IFERROR(_xlfn.XLOOKUP($A2202,Firm_Info!$A$2:$A$11,Firm_Info!$D$2:$D$11),"")</f>
        <v>2</v>
      </c>
      <c r="G2202" s="14">
        <f>IF($F2202="","",IF($B2202&gt;=SUMIFS(Firm_Info!$F$2:$F$11,Firm_Info!$D$2:$D$11,$F2202,Firm_Info!$C$2:$C$11,"Treated"),1,0))</f>
        <v>0</v>
      </c>
      <c r="H2202" s="14">
        <f t="shared" si="71"/>
        <v>0</v>
      </c>
      <c r="I2202" s="14">
        <f>IF($F2202="","",MOD(ROW()-2,624)-INDEX(Parallel_Trends!$F$5:$F$14,MATCH($A2202,Parallel_Trends!$A$5:$A$14,0)))</f>
        <v>-1</v>
      </c>
    </row>
    <row r="2203" spans="1:9" x14ac:dyDescent="0.45">
      <c r="A2203" t="s">
        <v>18</v>
      </c>
      <c r="B2203" s="1">
        <f>Raw_Prices!V332</f>
        <v>45407</v>
      </c>
      <c r="C2203" s="12">
        <f>Raw_Prices!Z332</f>
        <v>473.44</v>
      </c>
      <c r="D2203" s="13">
        <f t="shared" si="70"/>
        <v>-7.7129443326626745E-3</v>
      </c>
      <c r="E2203" s="14">
        <f>IF(_xlfn.XLOOKUP($A2203,Firm_Info!$A$2:$A$12,Firm_Info!$C$2:$C$12)="Treated",1,IF(_xlfn.XLOOKUP($A2203,Firm_Info!$A$2:$A$12,Firm_Info!$C$2:$C$12)="Control",0,""))</f>
        <v>0</v>
      </c>
      <c r="F2203" s="14">
        <f>IFERROR(_xlfn.XLOOKUP($A2203,Firm_Info!$A$2:$A$11,Firm_Info!$D$2:$D$11),"")</f>
        <v>2</v>
      </c>
      <c r="G2203" s="14">
        <f>IF($F2203="","",IF($B2203&gt;=SUMIFS(Firm_Info!$F$2:$F$11,Firm_Info!$D$2:$D$11,$F2203,Firm_Info!$C$2:$C$11,"Treated"),1,0))</f>
        <v>1</v>
      </c>
      <c r="H2203" s="14">
        <f t="shared" si="71"/>
        <v>0</v>
      </c>
      <c r="I2203" s="14">
        <f>IF($F2203="","",MOD(ROW()-2,624)-INDEX(Parallel_Trends!$F$5:$F$14,MATCH($A2203,Parallel_Trends!$A$5:$A$14,0)))</f>
        <v>0</v>
      </c>
    </row>
    <row r="2204" spans="1:9" x14ac:dyDescent="0.45">
      <c r="A2204" t="s">
        <v>18</v>
      </c>
      <c r="B2204" s="1">
        <f>Raw_Prices!V333</f>
        <v>45408</v>
      </c>
      <c r="C2204" s="12">
        <f>Raw_Prices!Z333</f>
        <v>477.56</v>
      </c>
      <c r="D2204" s="13">
        <f t="shared" si="70"/>
        <v>8.7022642784724269E-3</v>
      </c>
      <c r="E2204" s="14">
        <f>IF(_xlfn.XLOOKUP($A2204,Firm_Info!$A$2:$A$12,Firm_Info!$C$2:$C$12)="Treated",1,IF(_xlfn.XLOOKUP($A2204,Firm_Info!$A$2:$A$12,Firm_Info!$C$2:$C$12)="Control",0,""))</f>
        <v>0</v>
      </c>
      <c r="F2204" s="14">
        <f>IFERROR(_xlfn.XLOOKUP($A2204,Firm_Info!$A$2:$A$11,Firm_Info!$D$2:$D$11),"")</f>
        <v>2</v>
      </c>
      <c r="G2204" s="14">
        <f>IF($F2204="","",IF($B2204&gt;=SUMIFS(Firm_Info!$F$2:$F$11,Firm_Info!$D$2:$D$11,$F2204,Firm_Info!$C$2:$C$11,"Treated"),1,0))</f>
        <v>1</v>
      </c>
      <c r="H2204" s="14">
        <f t="shared" si="71"/>
        <v>0</v>
      </c>
      <c r="I2204" s="14">
        <f>IF($F2204="","",MOD(ROW()-2,624)-INDEX(Parallel_Trends!$F$5:$F$14,MATCH($A2204,Parallel_Trends!$A$5:$A$14,0)))</f>
        <v>1</v>
      </c>
    </row>
    <row r="2205" spans="1:9" x14ac:dyDescent="0.45">
      <c r="A2205" t="s">
        <v>18</v>
      </c>
      <c r="B2205" s="1">
        <f>Raw_Prices!V334</f>
        <v>45411</v>
      </c>
      <c r="C2205" s="12">
        <f>Raw_Prices!Z334</f>
        <v>473.07</v>
      </c>
      <c r="D2205" s="13">
        <f t="shared" si="70"/>
        <v>-9.4019599631459672E-3</v>
      </c>
      <c r="E2205" s="14">
        <f>IF(_xlfn.XLOOKUP($A2205,Firm_Info!$A$2:$A$12,Firm_Info!$C$2:$C$12)="Treated",1,IF(_xlfn.XLOOKUP($A2205,Firm_Info!$A$2:$A$12,Firm_Info!$C$2:$C$12)="Control",0,""))</f>
        <v>0</v>
      </c>
      <c r="F2205" s="14">
        <f>IFERROR(_xlfn.XLOOKUP($A2205,Firm_Info!$A$2:$A$11,Firm_Info!$D$2:$D$11),"")</f>
        <v>2</v>
      </c>
      <c r="G2205" s="14">
        <f>IF($F2205="","",IF($B2205&gt;=SUMIFS(Firm_Info!$F$2:$F$11,Firm_Info!$D$2:$D$11,$F2205,Firm_Info!$C$2:$C$11,"Treated"),1,0))</f>
        <v>1</v>
      </c>
      <c r="H2205" s="14">
        <f t="shared" si="71"/>
        <v>0</v>
      </c>
      <c r="I2205" s="14">
        <f>IF($F2205="","",MOD(ROW()-2,624)-INDEX(Parallel_Trends!$F$5:$F$14,MATCH($A2205,Parallel_Trends!$A$5:$A$14,0)))</f>
        <v>2</v>
      </c>
    </row>
    <row r="2206" spans="1:9" x14ac:dyDescent="0.45">
      <c r="A2206" t="s">
        <v>18</v>
      </c>
      <c r="B2206" s="1">
        <f>Raw_Prices!V335</f>
        <v>45412</v>
      </c>
      <c r="C2206" s="12">
        <f>Raw_Prices!Z335</f>
        <v>462.83</v>
      </c>
      <c r="D2206" s="13">
        <f t="shared" si="70"/>
        <v>-2.1645845223751237E-2</v>
      </c>
      <c r="E2206" s="14">
        <f>IF(_xlfn.XLOOKUP($A2206,Firm_Info!$A$2:$A$12,Firm_Info!$C$2:$C$12)="Treated",1,IF(_xlfn.XLOOKUP($A2206,Firm_Info!$A$2:$A$12,Firm_Info!$C$2:$C$12)="Control",0,""))</f>
        <v>0</v>
      </c>
      <c r="F2206" s="14">
        <f>IFERROR(_xlfn.XLOOKUP($A2206,Firm_Info!$A$2:$A$11,Firm_Info!$D$2:$D$11),"")</f>
        <v>2</v>
      </c>
      <c r="G2206" s="14">
        <f>IF($F2206="","",IF($B2206&gt;=SUMIFS(Firm_Info!$F$2:$F$11,Firm_Info!$D$2:$D$11,$F2206,Firm_Info!$C$2:$C$11,"Treated"),1,0))</f>
        <v>1</v>
      </c>
      <c r="H2206" s="14">
        <f t="shared" si="71"/>
        <v>0</v>
      </c>
      <c r="I2206" s="14">
        <f>IF($F2206="","",MOD(ROW()-2,624)-INDEX(Parallel_Trends!$F$5:$F$14,MATCH($A2206,Parallel_Trends!$A$5:$A$14,0)))</f>
        <v>3</v>
      </c>
    </row>
    <row r="2207" spans="1:9" x14ac:dyDescent="0.45">
      <c r="A2207" t="s">
        <v>18</v>
      </c>
      <c r="B2207" s="1">
        <f>Raw_Prices!V336</f>
        <v>45413</v>
      </c>
      <c r="C2207" s="12">
        <f>Raw_Prices!Z336</f>
        <v>469.39</v>
      </c>
      <c r="D2207" s="13">
        <f t="shared" si="70"/>
        <v>1.4173670678218731E-2</v>
      </c>
      <c r="E2207" s="14">
        <f>IF(_xlfn.XLOOKUP($A2207,Firm_Info!$A$2:$A$12,Firm_Info!$C$2:$C$12)="Treated",1,IF(_xlfn.XLOOKUP($A2207,Firm_Info!$A$2:$A$12,Firm_Info!$C$2:$C$12)="Control",0,""))</f>
        <v>0</v>
      </c>
      <c r="F2207" s="14">
        <f>IFERROR(_xlfn.XLOOKUP($A2207,Firm_Info!$A$2:$A$11,Firm_Info!$D$2:$D$11),"")</f>
        <v>2</v>
      </c>
      <c r="G2207" s="14">
        <f>IF($F2207="","",IF($B2207&gt;=SUMIFS(Firm_Info!$F$2:$F$11,Firm_Info!$D$2:$D$11,$F2207,Firm_Info!$C$2:$C$11,"Treated"),1,0))</f>
        <v>1</v>
      </c>
      <c r="H2207" s="14">
        <f t="shared" si="71"/>
        <v>0</v>
      </c>
      <c r="I2207" s="14">
        <f>IF($F2207="","",MOD(ROW()-2,624)-INDEX(Parallel_Trends!$F$5:$F$14,MATCH($A2207,Parallel_Trends!$A$5:$A$14,0)))</f>
        <v>4</v>
      </c>
    </row>
    <row r="2208" spans="1:9" x14ac:dyDescent="0.45">
      <c r="A2208" t="s">
        <v>18</v>
      </c>
      <c r="B2208" s="1">
        <f>Raw_Prices!V337</f>
        <v>45414</v>
      </c>
      <c r="C2208" s="12">
        <f>Raw_Prices!Z337</f>
        <v>476.57</v>
      </c>
      <c r="D2208" s="13">
        <f t="shared" si="70"/>
        <v>1.5296448582202471E-2</v>
      </c>
      <c r="E2208" s="14">
        <f>IF(_xlfn.XLOOKUP($A2208,Firm_Info!$A$2:$A$12,Firm_Info!$C$2:$C$12)="Treated",1,IF(_xlfn.XLOOKUP($A2208,Firm_Info!$A$2:$A$12,Firm_Info!$C$2:$C$12)="Control",0,""))</f>
        <v>0</v>
      </c>
      <c r="F2208" s="14">
        <f>IFERROR(_xlfn.XLOOKUP($A2208,Firm_Info!$A$2:$A$11,Firm_Info!$D$2:$D$11),"")</f>
        <v>2</v>
      </c>
      <c r="G2208" s="14">
        <f>IF($F2208="","",IF($B2208&gt;=SUMIFS(Firm_Info!$F$2:$F$11,Firm_Info!$D$2:$D$11,$F2208,Firm_Info!$C$2:$C$11,"Treated"),1,0))</f>
        <v>1</v>
      </c>
      <c r="H2208" s="14">
        <f t="shared" si="71"/>
        <v>0</v>
      </c>
      <c r="I2208" s="14">
        <f>IF($F2208="","",MOD(ROW()-2,624)-INDEX(Parallel_Trends!$F$5:$F$14,MATCH($A2208,Parallel_Trends!$A$5:$A$14,0)))</f>
        <v>5</v>
      </c>
    </row>
    <row r="2209" spans="1:9" x14ac:dyDescent="0.45">
      <c r="A2209" t="s">
        <v>18</v>
      </c>
      <c r="B2209" s="1">
        <f>Raw_Prices!V338</f>
        <v>45415</v>
      </c>
      <c r="C2209" s="12">
        <f>Raw_Prices!Z338</f>
        <v>486.18</v>
      </c>
      <c r="D2209" s="13">
        <f t="shared" si="70"/>
        <v>2.0164928551944072E-2</v>
      </c>
      <c r="E2209" s="14">
        <f>IF(_xlfn.XLOOKUP($A2209,Firm_Info!$A$2:$A$12,Firm_Info!$C$2:$C$12)="Treated",1,IF(_xlfn.XLOOKUP($A2209,Firm_Info!$A$2:$A$12,Firm_Info!$C$2:$C$12)="Control",0,""))</f>
        <v>0</v>
      </c>
      <c r="F2209" s="14">
        <f>IFERROR(_xlfn.XLOOKUP($A2209,Firm_Info!$A$2:$A$11,Firm_Info!$D$2:$D$11),"")</f>
        <v>2</v>
      </c>
      <c r="G2209" s="14">
        <f>IF($F2209="","",IF($B2209&gt;=SUMIFS(Firm_Info!$F$2:$F$11,Firm_Info!$D$2:$D$11,$F2209,Firm_Info!$C$2:$C$11,"Treated"),1,0))</f>
        <v>1</v>
      </c>
      <c r="H2209" s="14">
        <f t="shared" si="71"/>
        <v>0</v>
      </c>
      <c r="I2209" s="14">
        <f>IF($F2209="","",MOD(ROW()-2,624)-INDEX(Parallel_Trends!$F$5:$F$14,MATCH($A2209,Parallel_Trends!$A$5:$A$14,0)))</f>
        <v>6</v>
      </c>
    </row>
    <row r="2210" spans="1:9" x14ac:dyDescent="0.45">
      <c r="A2210" t="s">
        <v>18</v>
      </c>
      <c r="B2210" s="1">
        <f>Raw_Prices!V339</f>
        <v>45418</v>
      </c>
      <c r="C2210" s="12">
        <f>Raw_Prices!Z339</f>
        <v>493.59</v>
      </c>
      <c r="D2210" s="13">
        <f t="shared" si="70"/>
        <v>1.5241268665926233E-2</v>
      </c>
      <c r="E2210" s="14">
        <f>IF(_xlfn.XLOOKUP($A2210,Firm_Info!$A$2:$A$12,Firm_Info!$C$2:$C$12)="Treated",1,IF(_xlfn.XLOOKUP($A2210,Firm_Info!$A$2:$A$12,Firm_Info!$C$2:$C$12)="Control",0,""))</f>
        <v>0</v>
      </c>
      <c r="F2210" s="14">
        <f>IFERROR(_xlfn.XLOOKUP($A2210,Firm_Info!$A$2:$A$11,Firm_Info!$D$2:$D$11),"")</f>
        <v>2</v>
      </c>
      <c r="G2210" s="14">
        <f>IF($F2210="","",IF($B2210&gt;=SUMIFS(Firm_Info!$F$2:$F$11,Firm_Info!$D$2:$D$11,$F2210,Firm_Info!$C$2:$C$11,"Treated"),1,0))</f>
        <v>1</v>
      </c>
      <c r="H2210" s="14">
        <f t="shared" si="71"/>
        <v>0</v>
      </c>
      <c r="I2210" s="14">
        <f>IF($F2210="","",MOD(ROW()-2,624)-INDEX(Parallel_Trends!$F$5:$F$14,MATCH($A2210,Parallel_Trends!$A$5:$A$14,0)))</f>
        <v>7</v>
      </c>
    </row>
    <row r="2211" spans="1:9" x14ac:dyDescent="0.45">
      <c r="A2211" t="s">
        <v>18</v>
      </c>
      <c r="B2211" s="1">
        <f>Raw_Prices!V340</f>
        <v>45419</v>
      </c>
      <c r="C2211" s="12">
        <f>Raw_Prices!Z340</f>
        <v>492.27</v>
      </c>
      <c r="D2211" s="13">
        <f t="shared" si="70"/>
        <v>-2.6742843250471271E-3</v>
      </c>
      <c r="E2211" s="14">
        <f>IF(_xlfn.XLOOKUP($A2211,Firm_Info!$A$2:$A$12,Firm_Info!$C$2:$C$12)="Treated",1,IF(_xlfn.XLOOKUP($A2211,Firm_Info!$A$2:$A$12,Firm_Info!$C$2:$C$12)="Control",0,""))</f>
        <v>0</v>
      </c>
      <c r="F2211" s="14">
        <f>IFERROR(_xlfn.XLOOKUP($A2211,Firm_Info!$A$2:$A$11,Firm_Info!$D$2:$D$11),"")</f>
        <v>2</v>
      </c>
      <c r="G2211" s="14">
        <f>IF($F2211="","",IF($B2211&gt;=SUMIFS(Firm_Info!$F$2:$F$11,Firm_Info!$D$2:$D$11,$F2211,Firm_Info!$C$2:$C$11,"Treated"),1,0))</f>
        <v>1</v>
      </c>
      <c r="H2211" s="14">
        <f t="shared" si="71"/>
        <v>0</v>
      </c>
      <c r="I2211" s="14">
        <f>IF($F2211="","",MOD(ROW()-2,624)-INDEX(Parallel_Trends!$F$5:$F$14,MATCH($A2211,Parallel_Trends!$A$5:$A$14,0)))</f>
        <v>8</v>
      </c>
    </row>
    <row r="2212" spans="1:9" x14ac:dyDescent="0.45">
      <c r="A2212" t="s">
        <v>18</v>
      </c>
      <c r="B2212" s="1">
        <f>Raw_Prices!V341</f>
        <v>45420</v>
      </c>
      <c r="C2212" s="12">
        <f>Raw_Prices!Z341</f>
        <v>488.1</v>
      </c>
      <c r="D2212" s="13">
        <f t="shared" si="70"/>
        <v>-8.4709610579558614E-3</v>
      </c>
      <c r="E2212" s="14">
        <f>IF(_xlfn.XLOOKUP($A2212,Firm_Info!$A$2:$A$12,Firm_Info!$C$2:$C$12)="Treated",1,IF(_xlfn.XLOOKUP($A2212,Firm_Info!$A$2:$A$12,Firm_Info!$C$2:$C$12)="Control",0,""))</f>
        <v>0</v>
      </c>
      <c r="F2212" s="14">
        <f>IFERROR(_xlfn.XLOOKUP($A2212,Firm_Info!$A$2:$A$11,Firm_Info!$D$2:$D$11),"")</f>
        <v>2</v>
      </c>
      <c r="G2212" s="14">
        <f>IF($F2212="","",IF($B2212&gt;=SUMIFS(Firm_Info!$F$2:$F$11,Firm_Info!$D$2:$D$11,$F2212,Firm_Info!$C$2:$C$11,"Treated"),1,0))</f>
        <v>1</v>
      </c>
      <c r="H2212" s="14">
        <f t="shared" si="71"/>
        <v>0</v>
      </c>
      <c r="I2212" s="14">
        <f>IF($F2212="","",MOD(ROW()-2,624)-INDEX(Parallel_Trends!$F$5:$F$14,MATCH($A2212,Parallel_Trends!$A$5:$A$14,0)))</f>
        <v>9</v>
      </c>
    </row>
    <row r="2213" spans="1:9" x14ac:dyDescent="0.45">
      <c r="A2213" t="s">
        <v>18</v>
      </c>
      <c r="B2213" s="1">
        <f>Raw_Prices!V342</f>
        <v>45421</v>
      </c>
      <c r="C2213" s="12">
        <f>Raw_Prices!Z342</f>
        <v>482.65</v>
      </c>
      <c r="D2213" s="13">
        <f t="shared" si="70"/>
        <v>-1.1165744724441762E-2</v>
      </c>
      <c r="E2213" s="14">
        <f>IF(_xlfn.XLOOKUP($A2213,Firm_Info!$A$2:$A$12,Firm_Info!$C$2:$C$12)="Treated",1,IF(_xlfn.XLOOKUP($A2213,Firm_Info!$A$2:$A$12,Firm_Info!$C$2:$C$12)="Control",0,""))</f>
        <v>0</v>
      </c>
      <c r="F2213" s="14">
        <f>IFERROR(_xlfn.XLOOKUP($A2213,Firm_Info!$A$2:$A$11,Firm_Info!$D$2:$D$11),"")</f>
        <v>2</v>
      </c>
      <c r="G2213" s="14">
        <f>IF($F2213="","",IF($B2213&gt;=SUMIFS(Firm_Info!$F$2:$F$11,Firm_Info!$D$2:$D$11,$F2213,Firm_Info!$C$2:$C$11,"Treated"),1,0))</f>
        <v>1</v>
      </c>
      <c r="H2213" s="14">
        <f t="shared" si="71"/>
        <v>0</v>
      </c>
      <c r="I2213" s="14">
        <f>IF($F2213="","",MOD(ROW()-2,624)-INDEX(Parallel_Trends!$F$5:$F$14,MATCH($A2213,Parallel_Trends!$A$5:$A$14,0)))</f>
        <v>10</v>
      </c>
    </row>
    <row r="2214" spans="1:9" x14ac:dyDescent="0.45">
      <c r="A2214" t="s">
        <v>18</v>
      </c>
      <c r="B2214" s="1">
        <f>Raw_Prices!V343</f>
        <v>45422</v>
      </c>
      <c r="C2214" s="12">
        <f>Raw_Prices!Z343</f>
        <v>482.29</v>
      </c>
      <c r="D2214" s="13">
        <f t="shared" si="70"/>
        <v>-7.4588210918880016E-4</v>
      </c>
      <c r="E2214" s="14">
        <f>IF(_xlfn.XLOOKUP($A2214,Firm_Info!$A$2:$A$12,Firm_Info!$C$2:$C$12)="Treated",1,IF(_xlfn.XLOOKUP($A2214,Firm_Info!$A$2:$A$12,Firm_Info!$C$2:$C$12)="Control",0,""))</f>
        <v>0</v>
      </c>
      <c r="F2214" s="14">
        <f>IFERROR(_xlfn.XLOOKUP($A2214,Firm_Info!$A$2:$A$11,Firm_Info!$D$2:$D$11),"")</f>
        <v>2</v>
      </c>
      <c r="G2214" s="14">
        <f>IF($F2214="","",IF($B2214&gt;=SUMIFS(Firm_Info!$F$2:$F$11,Firm_Info!$D$2:$D$11,$F2214,Firm_Info!$C$2:$C$11,"Treated"),1,0))</f>
        <v>1</v>
      </c>
      <c r="H2214" s="14">
        <f t="shared" si="71"/>
        <v>0</v>
      </c>
      <c r="I2214" s="14">
        <f>IF($F2214="","",MOD(ROW()-2,624)-INDEX(Parallel_Trends!$F$5:$F$14,MATCH($A2214,Parallel_Trends!$A$5:$A$14,0)))</f>
        <v>11</v>
      </c>
    </row>
    <row r="2215" spans="1:9" x14ac:dyDescent="0.45">
      <c r="A2215" t="s">
        <v>18</v>
      </c>
      <c r="B2215" s="1">
        <f>Raw_Prices!V344</f>
        <v>45425</v>
      </c>
      <c r="C2215" s="12">
        <f>Raw_Prices!Z344</f>
        <v>483.11</v>
      </c>
      <c r="D2215" s="13">
        <f t="shared" si="70"/>
        <v>1.7002218582180539E-3</v>
      </c>
      <c r="E2215" s="14">
        <f>IF(_xlfn.XLOOKUP($A2215,Firm_Info!$A$2:$A$12,Firm_Info!$C$2:$C$12)="Treated",1,IF(_xlfn.XLOOKUP($A2215,Firm_Info!$A$2:$A$12,Firm_Info!$C$2:$C$12)="Control",0,""))</f>
        <v>0</v>
      </c>
      <c r="F2215" s="14">
        <f>IFERROR(_xlfn.XLOOKUP($A2215,Firm_Info!$A$2:$A$11,Firm_Info!$D$2:$D$11),"")</f>
        <v>2</v>
      </c>
      <c r="G2215" s="14">
        <f>IF($F2215="","",IF($B2215&gt;=SUMIFS(Firm_Info!$F$2:$F$11,Firm_Info!$D$2:$D$11,$F2215,Firm_Info!$C$2:$C$11,"Treated"),1,0))</f>
        <v>1</v>
      </c>
      <c r="H2215" s="14">
        <f t="shared" si="71"/>
        <v>0</v>
      </c>
      <c r="I2215" s="14">
        <f>IF($F2215="","",MOD(ROW()-2,624)-INDEX(Parallel_Trends!$F$5:$F$14,MATCH($A2215,Parallel_Trends!$A$5:$A$14,0)))</f>
        <v>12</v>
      </c>
    </row>
    <row r="2216" spans="1:9" x14ac:dyDescent="0.45">
      <c r="A2216" t="s">
        <v>18</v>
      </c>
      <c r="B2216" s="1">
        <f>Raw_Prices!V345</f>
        <v>45426</v>
      </c>
      <c r="C2216" s="12">
        <f>Raw_Prices!Z345</f>
        <v>475.95</v>
      </c>
      <c r="D2216" s="13">
        <f t="shared" si="70"/>
        <v>-1.4820641261824474E-2</v>
      </c>
      <c r="E2216" s="14">
        <f>IF(_xlfn.XLOOKUP($A2216,Firm_Info!$A$2:$A$12,Firm_Info!$C$2:$C$12)="Treated",1,IF(_xlfn.XLOOKUP($A2216,Firm_Info!$A$2:$A$12,Firm_Info!$C$2:$C$12)="Control",0,""))</f>
        <v>0</v>
      </c>
      <c r="F2216" s="14">
        <f>IFERROR(_xlfn.XLOOKUP($A2216,Firm_Info!$A$2:$A$11,Firm_Info!$D$2:$D$11),"")</f>
        <v>2</v>
      </c>
      <c r="G2216" s="14">
        <f>IF($F2216="","",IF($B2216&gt;=SUMIFS(Firm_Info!$F$2:$F$11,Firm_Info!$D$2:$D$11,$F2216,Firm_Info!$C$2:$C$11,"Treated"),1,0))</f>
        <v>1</v>
      </c>
      <c r="H2216" s="14">
        <f t="shared" si="71"/>
        <v>0</v>
      </c>
      <c r="I2216" s="14">
        <f>IF($F2216="","",MOD(ROW()-2,624)-INDEX(Parallel_Trends!$F$5:$F$14,MATCH($A2216,Parallel_Trends!$A$5:$A$14,0)))</f>
        <v>13</v>
      </c>
    </row>
    <row r="2217" spans="1:9" x14ac:dyDescent="0.45">
      <c r="A2217" t="s">
        <v>18</v>
      </c>
      <c r="B2217" s="1">
        <f>Raw_Prices!V346</f>
        <v>45427</v>
      </c>
      <c r="C2217" s="12">
        <f>Raw_Prices!Z346</f>
        <v>485.35</v>
      </c>
      <c r="D2217" s="13">
        <f t="shared" si="70"/>
        <v>1.9749973736737036E-2</v>
      </c>
      <c r="E2217" s="14">
        <f>IF(_xlfn.XLOOKUP($A2217,Firm_Info!$A$2:$A$12,Firm_Info!$C$2:$C$12)="Treated",1,IF(_xlfn.XLOOKUP($A2217,Firm_Info!$A$2:$A$12,Firm_Info!$C$2:$C$12)="Control",0,""))</f>
        <v>0</v>
      </c>
      <c r="F2217" s="14">
        <f>IFERROR(_xlfn.XLOOKUP($A2217,Firm_Info!$A$2:$A$11,Firm_Info!$D$2:$D$11),"")</f>
        <v>2</v>
      </c>
      <c r="G2217" s="14">
        <f>IF($F2217="","",IF($B2217&gt;=SUMIFS(Firm_Info!$F$2:$F$11,Firm_Info!$D$2:$D$11,$F2217,Firm_Info!$C$2:$C$11,"Treated"),1,0))</f>
        <v>1</v>
      </c>
      <c r="H2217" s="14">
        <f t="shared" si="71"/>
        <v>0</v>
      </c>
      <c r="I2217" s="14">
        <f>IF($F2217="","",MOD(ROW()-2,624)-INDEX(Parallel_Trends!$F$5:$F$14,MATCH($A2217,Parallel_Trends!$A$5:$A$14,0)))</f>
        <v>14</v>
      </c>
    </row>
    <row r="2218" spans="1:9" x14ac:dyDescent="0.45">
      <c r="A2218" t="s">
        <v>18</v>
      </c>
      <c r="B2218" s="1">
        <f>Raw_Prices!V347</f>
        <v>45428</v>
      </c>
      <c r="C2218" s="12">
        <f>Raw_Prices!Z347</f>
        <v>482.88</v>
      </c>
      <c r="D2218" s="13">
        <f t="shared" si="70"/>
        <v>-5.0891109508602872E-3</v>
      </c>
      <c r="E2218" s="14">
        <f>IF(_xlfn.XLOOKUP($A2218,Firm_Info!$A$2:$A$12,Firm_Info!$C$2:$C$12)="Treated",1,IF(_xlfn.XLOOKUP($A2218,Firm_Info!$A$2:$A$12,Firm_Info!$C$2:$C$12)="Control",0,""))</f>
        <v>0</v>
      </c>
      <c r="F2218" s="14">
        <f>IFERROR(_xlfn.XLOOKUP($A2218,Firm_Info!$A$2:$A$11,Firm_Info!$D$2:$D$11),"")</f>
        <v>2</v>
      </c>
      <c r="G2218" s="14">
        <f>IF($F2218="","",IF($B2218&gt;=SUMIFS(Firm_Info!$F$2:$F$11,Firm_Info!$D$2:$D$11,$F2218,Firm_Info!$C$2:$C$11,"Treated"),1,0))</f>
        <v>1</v>
      </c>
      <c r="H2218" s="14">
        <f t="shared" si="71"/>
        <v>0</v>
      </c>
      <c r="I2218" s="14">
        <f>IF($F2218="","",MOD(ROW()-2,624)-INDEX(Parallel_Trends!$F$5:$F$14,MATCH($A2218,Parallel_Trends!$A$5:$A$14,0)))</f>
        <v>15</v>
      </c>
    </row>
    <row r="2219" spans="1:9" x14ac:dyDescent="0.45">
      <c r="A2219" t="s">
        <v>18</v>
      </c>
      <c r="B2219" s="1">
        <f>Raw_Prices!V348</f>
        <v>45429</v>
      </c>
      <c r="C2219" s="12">
        <f>Raw_Prices!Z348</f>
        <v>483.43</v>
      </c>
      <c r="D2219" s="13">
        <f t="shared" si="70"/>
        <v>1.138999337309432E-3</v>
      </c>
      <c r="E2219" s="14">
        <f>IF(_xlfn.XLOOKUP($A2219,Firm_Info!$A$2:$A$12,Firm_Info!$C$2:$C$12)="Treated",1,IF(_xlfn.XLOOKUP($A2219,Firm_Info!$A$2:$A$12,Firm_Info!$C$2:$C$12)="Control",0,""))</f>
        <v>0</v>
      </c>
      <c r="F2219" s="14">
        <f>IFERROR(_xlfn.XLOOKUP($A2219,Firm_Info!$A$2:$A$11,Firm_Info!$D$2:$D$11),"")</f>
        <v>2</v>
      </c>
      <c r="G2219" s="14">
        <f>IF($F2219="","",IF($B2219&gt;=SUMIFS(Firm_Info!$F$2:$F$11,Firm_Info!$D$2:$D$11,$F2219,Firm_Info!$C$2:$C$11,"Treated"),1,0))</f>
        <v>1</v>
      </c>
      <c r="H2219" s="14">
        <f t="shared" si="71"/>
        <v>0</v>
      </c>
      <c r="I2219" s="14">
        <f>IF($F2219="","",MOD(ROW()-2,624)-INDEX(Parallel_Trends!$F$5:$F$14,MATCH($A2219,Parallel_Trends!$A$5:$A$14,0)))</f>
        <v>16</v>
      </c>
    </row>
    <row r="2220" spans="1:9" x14ac:dyDescent="0.45">
      <c r="A2220" t="s">
        <v>18</v>
      </c>
      <c r="B2220" s="1">
        <f>Raw_Prices!V349</f>
        <v>45432</v>
      </c>
      <c r="C2220" s="12">
        <f>Raw_Prices!Z349</f>
        <v>484.69</v>
      </c>
      <c r="D2220" s="13">
        <f t="shared" si="70"/>
        <v>2.6063752766687376E-3</v>
      </c>
      <c r="E2220" s="14">
        <f>IF(_xlfn.XLOOKUP($A2220,Firm_Info!$A$2:$A$12,Firm_Info!$C$2:$C$12)="Treated",1,IF(_xlfn.XLOOKUP($A2220,Firm_Info!$A$2:$A$12,Firm_Info!$C$2:$C$12)="Control",0,""))</f>
        <v>0</v>
      </c>
      <c r="F2220" s="14">
        <f>IFERROR(_xlfn.XLOOKUP($A2220,Firm_Info!$A$2:$A$11,Firm_Info!$D$2:$D$11),"")</f>
        <v>2</v>
      </c>
      <c r="G2220" s="14">
        <f>IF($F2220="","",IF($B2220&gt;=SUMIFS(Firm_Info!$F$2:$F$11,Firm_Info!$D$2:$D$11,$F2220,Firm_Info!$C$2:$C$11,"Treated"),1,0))</f>
        <v>1</v>
      </c>
      <c r="H2220" s="14">
        <f t="shared" si="71"/>
        <v>0</v>
      </c>
      <c r="I2220" s="14">
        <f>IF($F2220="","",MOD(ROW()-2,624)-INDEX(Parallel_Trends!$F$5:$F$14,MATCH($A2220,Parallel_Trends!$A$5:$A$14,0)))</f>
        <v>17</v>
      </c>
    </row>
    <row r="2221" spans="1:9" x14ac:dyDescent="0.45">
      <c r="A2221" t="s">
        <v>18</v>
      </c>
      <c r="B2221" s="1">
        <f>Raw_Prices!V350</f>
        <v>45433</v>
      </c>
      <c r="C2221" s="12">
        <f>Raw_Prices!Z350</f>
        <v>481.85</v>
      </c>
      <c r="D2221" s="13">
        <f t="shared" si="70"/>
        <v>-5.8594152963749035E-3</v>
      </c>
      <c r="E2221" s="14">
        <f>IF(_xlfn.XLOOKUP($A2221,Firm_Info!$A$2:$A$12,Firm_Info!$C$2:$C$12)="Treated",1,IF(_xlfn.XLOOKUP($A2221,Firm_Info!$A$2:$A$12,Firm_Info!$C$2:$C$12)="Control",0,""))</f>
        <v>0</v>
      </c>
      <c r="F2221" s="14">
        <f>IFERROR(_xlfn.XLOOKUP($A2221,Firm_Info!$A$2:$A$11,Firm_Info!$D$2:$D$11),"")</f>
        <v>2</v>
      </c>
      <c r="G2221" s="14">
        <f>IF($F2221="","",IF($B2221&gt;=SUMIFS(Firm_Info!$F$2:$F$11,Firm_Info!$D$2:$D$11,$F2221,Firm_Info!$C$2:$C$11,"Treated"),1,0))</f>
        <v>1</v>
      </c>
      <c r="H2221" s="14">
        <f t="shared" si="71"/>
        <v>0</v>
      </c>
      <c r="I2221" s="14">
        <f>IF($F2221="","",MOD(ROW()-2,624)-INDEX(Parallel_Trends!$F$5:$F$14,MATCH($A2221,Parallel_Trends!$A$5:$A$14,0)))</f>
        <v>18</v>
      </c>
    </row>
    <row r="2222" spans="1:9" x14ac:dyDescent="0.45">
      <c r="A2222" t="s">
        <v>18</v>
      </c>
      <c r="B2222" s="1">
        <f>Raw_Prices!V351</f>
        <v>45434</v>
      </c>
      <c r="C2222" s="12">
        <f>Raw_Prices!Z351</f>
        <v>483.93</v>
      </c>
      <c r="D2222" s="13">
        <f t="shared" si="70"/>
        <v>4.3166960672407217E-3</v>
      </c>
      <c r="E2222" s="14">
        <f>IF(_xlfn.XLOOKUP($A2222,Firm_Info!$A$2:$A$12,Firm_Info!$C$2:$C$12)="Treated",1,IF(_xlfn.XLOOKUP($A2222,Firm_Info!$A$2:$A$12,Firm_Info!$C$2:$C$12)="Control",0,""))</f>
        <v>0</v>
      </c>
      <c r="F2222" s="14">
        <f>IFERROR(_xlfn.XLOOKUP($A2222,Firm_Info!$A$2:$A$11,Firm_Info!$D$2:$D$11),"")</f>
        <v>2</v>
      </c>
      <c r="G2222" s="14">
        <f>IF($F2222="","",IF($B2222&gt;=SUMIFS(Firm_Info!$F$2:$F$11,Firm_Info!$D$2:$D$11,$F2222,Firm_Info!$C$2:$C$11,"Treated"),1,0))</f>
        <v>1</v>
      </c>
      <c r="H2222" s="14">
        <f t="shared" si="71"/>
        <v>0</v>
      </c>
      <c r="I2222" s="14">
        <f>IF($F2222="","",MOD(ROW()-2,624)-INDEX(Parallel_Trends!$F$5:$F$14,MATCH($A2222,Parallel_Trends!$A$5:$A$14,0)))</f>
        <v>19</v>
      </c>
    </row>
    <row r="2223" spans="1:9" x14ac:dyDescent="0.45">
      <c r="A2223" t="s">
        <v>18</v>
      </c>
      <c r="B2223" s="1">
        <f>Raw_Prices!V352</f>
        <v>45435</v>
      </c>
      <c r="C2223" s="12">
        <f>Raw_Prices!Z352</f>
        <v>483.31</v>
      </c>
      <c r="D2223" s="13">
        <f t="shared" si="70"/>
        <v>-1.2811770297357361E-3</v>
      </c>
      <c r="E2223" s="14">
        <f>IF(_xlfn.XLOOKUP($A2223,Firm_Info!$A$2:$A$12,Firm_Info!$C$2:$C$12)="Treated",1,IF(_xlfn.XLOOKUP($A2223,Firm_Info!$A$2:$A$12,Firm_Info!$C$2:$C$12)="Control",0,""))</f>
        <v>0</v>
      </c>
      <c r="F2223" s="14">
        <f>IFERROR(_xlfn.XLOOKUP($A2223,Firm_Info!$A$2:$A$11,Firm_Info!$D$2:$D$11),"")</f>
        <v>2</v>
      </c>
      <c r="G2223" s="14">
        <f>IF($F2223="","",IF($B2223&gt;=SUMIFS(Firm_Info!$F$2:$F$11,Firm_Info!$D$2:$D$11,$F2223,Firm_Info!$C$2:$C$11,"Treated"),1,0))</f>
        <v>1</v>
      </c>
      <c r="H2223" s="14">
        <f t="shared" si="71"/>
        <v>0</v>
      </c>
      <c r="I2223" s="14">
        <f>IF($F2223="","",MOD(ROW()-2,624)-INDEX(Parallel_Trends!$F$5:$F$14,MATCH($A2223,Parallel_Trends!$A$5:$A$14,0)))</f>
        <v>20</v>
      </c>
    </row>
    <row r="2224" spans="1:9" x14ac:dyDescent="0.45">
      <c r="A2224" t="s">
        <v>18</v>
      </c>
      <c r="B2224" s="1">
        <f>Raw_Prices!V353</f>
        <v>45436</v>
      </c>
      <c r="C2224" s="12">
        <f>Raw_Prices!Z353</f>
        <v>475.43</v>
      </c>
      <c r="D2224" s="13">
        <f t="shared" si="70"/>
        <v>-1.6304235376880305E-2</v>
      </c>
      <c r="E2224" s="14">
        <f>IF(_xlfn.XLOOKUP($A2224,Firm_Info!$A$2:$A$12,Firm_Info!$C$2:$C$12)="Treated",1,IF(_xlfn.XLOOKUP($A2224,Firm_Info!$A$2:$A$12,Firm_Info!$C$2:$C$12)="Control",0,""))</f>
        <v>0</v>
      </c>
      <c r="F2224" s="14">
        <f>IFERROR(_xlfn.XLOOKUP($A2224,Firm_Info!$A$2:$A$11,Firm_Info!$D$2:$D$11),"")</f>
        <v>2</v>
      </c>
      <c r="G2224" s="14">
        <f>IF($F2224="","",IF($B2224&gt;=SUMIFS(Firm_Info!$F$2:$F$11,Firm_Info!$D$2:$D$11,$F2224,Firm_Info!$C$2:$C$11,"Treated"),1,0))</f>
        <v>1</v>
      </c>
      <c r="H2224" s="14">
        <f t="shared" si="71"/>
        <v>0</v>
      </c>
      <c r="I2224" s="14">
        <f>IF($F2224="","",MOD(ROW()-2,624)-INDEX(Parallel_Trends!$F$5:$F$14,MATCH($A2224,Parallel_Trends!$A$5:$A$14,0)))</f>
        <v>21</v>
      </c>
    </row>
    <row r="2225" spans="1:9" x14ac:dyDescent="0.45">
      <c r="A2225" t="s">
        <v>18</v>
      </c>
      <c r="B2225" s="1">
        <f>Raw_Prices!V354</f>
        <v>45440</v>
      </c>
      <c r="C2225" s="12">
        <f>Raw_Prices!Z354</f>
        <v>478.43</v>
      </c>
      <c r="D2225" s="13">
        <f t="shared" si="70"/>
        <v>6.3100771932775856E-3</v>
      </c>
      <c r="E2225" s="14">
        <f>IF(_xlfn.XLOOKUP($A2225,Firm_Info!$A$2:$A$12,Firm_Info!$C$2:$C$12)="Treated",1,IF(_xlfn.XLOOKUP($A2225,Firm_Info!$A$2:$A$12,Firm_Info!$C$2:$C$12)="Control",0,""))</f>
        <v>0</v>
      </c>
      <c r="F2225" s="14">
        <f>IFERROR(_xlfn.XLOOKUP($A2225,Firm_Info!$A$2:$A$11,Firm_Info!$D$2:$D$11),"")</f>
        <v>2</v>
      </c>
      <c r="G2225" s="14">
        <f>IF($F2225="","",IF($B2225&gt;=SUMIFS(Firm_Info!$F$2:$F$11,Firm_Info!$D$2:$D$11,$F2225,Firm_Info!$C$2:$C$11,"Treated"),1,0))</f>
        <v>1</v>
      </c>
      <c r="H2225" s="14">
        <f t="shared" si="71"/>
        <v>0</v>
      </c>
      <c r="I2225" s="14">
        <f>IF($F2225="","",MOD(ROW()-2,624)-INDEX(Parallel_Trends!$F$5:$F$14,MATCH($A2225,Parallel_Trends!$A$5:$A$14,0)))</f>
        <v>22</v>
      </c>
    </row>
    <row r="2226" spans="1:9" x14ac:dyDescent="0.45">
      <c r="A2226" t="s">
        <v>18</v>
      </c>
      <c r="B2226" s="1">
        <f>Raw_Prices!V355</f>
        <v>45441</v>
      </c>
      <c r="C2226" s="12">
        <f>Raw_Prices!Z355</f>
        <v>477.6</v>
      </c>
      <c r="D2226" s="13">
        <f t="shared" si="70"/>
        <v>-1.7348410425767069E-3</v>
      </c>
      <c r="E2226" s="14">
        <f>IF(_xlfn.XLOOKUP($A2226,Firm_Info!$A$2:$A$12,Firm_Info!$C$2:$C$12)="Treated",1,IF(_xlfn.XLOOKUP($A2226,Firm_Info!$A$2:$A$12,Firm_Info!$C$2:$C$12)="Control",0,""))</f>
        <v>0</v>
      </c>
      <c r="F2226" s="14">
        <f>IFERROR(_xlfn.XLOOKUP($A2226,Firm_Info!$A$2:$A$11,Firm_Info!$D$2:$D$11),"")</f>
        <v>2</v>
      </c>
      <c r="G2226" s="14">
        <f>IF($F2226="","",IF($B2226&gt;=SUMIFS(Firm_Info!$F$2:$F$11,Firm_Info!$D$2:$D$11,$F2226,Firm_Info!$C$2:$C$11,"Treated"),1,0))</f>
        <v>1</v>
      </c>
      <c r="H2226" s="14">
        <f t="shared" si="71"/>
        <v>0</v>
      </c>
      <c r="I2226" s="14">
        <f>IF($F2226="","",MOD(ROW()-2,624)-INDEX(Parallel_Trends!$F$5:$F$14,MATCH($A2226,Parallel_Trends!$A$5:$A$14,0)))</f>
        <v>23</v>
      </c>
    </row>
    <row r="2227" spans="1:9" x14ac:dyDescent="0.45">
      <c r="A2227" t="s">
        <v>18</v>
      </c>
      <c r="B2227" s="1">
        <f>Raw_Prices!V356</f>
        <v>45442</v>
      </c>
      <c r="C2227" s="12">
        <f>Raw_Prices!Z356</f>
        <v>445.87</v>
      </c>
      <c r="D2227" s="13">
        <f t="shared" si="70"/>
        <v>-6.6436348408710266E-2</v>
      </c>
      <c r="E2227" s="14">
        <f>IF(_xlfn.XLOOKUP($A2227,Firm_Info!$A$2:$A$12,Firm_Info!$C$2:$C$12)="Treated",1,IF(_xlfn.XLOOKUP($A2227,Firm_Info!$A$2:$A$12,Firm_Info!$C$2:$C$12)="Control",0,""))</f>
        <v>0</v>
      </c>
      <c r="F2227" s="14">
        <f>IFERROR(_xlfn.XLOOKUP($A2227,Firm_Info!$A$2:$A$11,Firm_Info!$D$2:$D$11),"")</f>
        <v>2</v>
      </c>
      <c r="G2227" s="14">
        <f>IF($F2227="","",IF($B2227&gt;=SUMIFS(Firm_Info!$F$2:$F$11,Firm_Info!$D$2:$D$11,$F2227,Firm_Info!$C$2:$C$11,"Treated"),1,0))</f>
        <v>1</v>
      </c>
      <c r="H2227" s="14">
        <f t="shared" si="71"/>
        <v>0</v>
      </c>
      <c r="I2227" s="14">
        <f>IF($F2227="","",MOD(ROW()-2,624)-INDEX(Parallel_Trends!$F$5:$F$14,MATCH($A2227,Parallel_Trends!$A$5:$A$14,0)))</f>
        <v>24</v>
      </c>
    </row>
    <row r="2228" spans="1:9" x14ac:dyDescent="0.45">
      <c r="A2228" t="s">
        <v>18</v>
      </c>
      <c r="B2228" s="1">
        <f>Raw_Prices!V357</f>
        <v>45443</v>
      </c>
      <c r="C2228" s="12">
        <f>Raw_Prices!Z357</f>
        <v>444.76</v>
      </c>
      <c r="D2228" s="13">
        <f t="shared" si="70"/>
        <v>-2.489514881019117E-3</v>
      </c>
      <c r="E2228" s="14">
        <f>IF(_xlfn.XLOOKUP($A2228,Firm_Info!$A$2:$A$12,Firm_Info!$C$2:$C$12)="Treated",1,IF(_xlfn.XLOOKUP($A2228,Firm_Info!$A$2:$A$12,Firm_Info!$C$2:$C$12)="Control",0,""))</f>
        <v>0</v>
      </c>
      <c r="F2228" s="14">
        <f>IFERROR(_xlfn.XLOOKUP($A2228,Firm_Info!$A$2:$A$11,Firm_Info!$D$2:$D$11),"")</f>
        <v>2</v>
      </c>
      <c r="G2228" s="14">
        <f>IF($F2228="","",IF($B2228&gt;=SUMIFS(Firm_Info!$F$2:$F$11,Firm_Info!$D$2:$D$11,$F2228,Firm_Info!$C$2:$C$11,"Treated"),1,0))</f>
        <v>1</v>
      </c>
      <c r="H2228" s="14">
        <f t="shared" si="71"/>
        <v>0</v>
      </c>
      <c r="I2228" s="14">
        <f>IF($F2228="","",MOD(ROW()-2,624)-INDEX(Parallel_Trends!$F$5:$F$14,MATCH($A2228,Parallel_Trends!$A$5:$A$14,0)))</f>
        <v>25</v>
      </c>
    </row>
    <row r="2229" spans="1:9" x14ac:dyDescent="0.45">
      <c r="A2229" t="s">
        <v>18</v>
      </c>
      <c r="B2229" s="1">
        <f>Raw_Prices!V358</f>
        <v>45446</v>
      </c>
      <c r="C2229" s="12">
        <f>Raw_Prices!Z358</f>
        <v>439.02</v>
      </c>
      <c r="D2229" s="13">
        <f t="shared" si="70"/>
        <v>-1.2905836855832353E-2</v>
      </c>
      <c r="E2229" s="14">
        <f>IF(_xlfn.XLOOKUP($A2229,Firm_Info!$A$2:$A$12,Firm_Info!$C$2:$C$12)="Treated",1,IF(_xlfn.XLOOKUP($A2229,Firm_Info!$A$2:$A$12,Firm_Info!$C$2:$C$12)="Control",0,""))</f>
        <v>0</v>
      </c>
      <c r="F2229" s="14">
        <f>IFERROR(_xlfn.XLOOKUP($A2229,Firm_Info!$A$2:$A$11,Firm_Info!$D$2:$D$11),"")</f>
        <v>2</v>
      </c>
      <c r="G2229" s="14">
        <f>IF($F2229="","",IF($B2229&gt;=SUMIFS(Firm_Info!$F$2:$F$11,Firm_Info!$D$2:$D$11,$F2229,Firm_Info!$C$2:$C$11,"Treated"),1,0))</f>
        <v>1</v>
      </c>
      <c r="H2229" s="14">
        <f t="shared" si="71"/>
        <v>0</v>
      </c>
      <c r="I2229" s="14">
        <f>IF($F2229="","",MOD(ROW()-2,624)-INDEX(Parallel_Trends!$F$5:$F$14,MATCH($A2229,Parallel_Trends!$A$5:$A$14,0)))</f>
        <v>26</v>
      </c>
    </row>
    <row r="2230" spans="1:9" x14ac:dyDescent="0.45">
      <c r="A2230" t="s">
        <v>18</v>
      </c>
      <c r="B2230" s="1">
        <f>Raw_Prices!V359</f>
        <v>45447</v>
      </c>
      <c r="C2230" s="12">
        <f>Raw_Prices!Z359</f>
        <v>448.37</v>
      </c>
      <c r="D2230" s="13">
        <f t="shared" si="70"/>
        <v>2.1297435196574233E-2</v>
      </c>
      <c r="E2230" s="14">
        <f>IF(_xlfn.XLOOKUP($A2230,Firm_Info!$A$2:$A$12,Firm_Info!$C$2:$C$12)="Treated",1,IF(_xlfn.XLOOKUP($A2230,Firm_Info!$A$2:$A$12,Firm_Info!$C$2:$C$12)="Control",0,""))</f>
        <v>0</v>
      </c>
      <c r="F2230" s="14">
        <f>IFERROR(_xlfn.XLOOKUP($A2230,Firm_Info!$A$2:$A$11,Firm_Info!$D$2:$D$11),"")</f>
        <v>2</v>
      </c>
      <c r="G2230" s="14">
        <f>IF($F2230="","",IF($B2230&gt;=SUMIFS(Firm_Info!$F$2:$F$11,Firm_Info!$D$2:$D$11,$F2230,Firm_Info!$C$2:$C$11,"Treated"),1,0))</f>
        <v>1</v>
      </c>
      <c r="H2230" s="14">
        <f t="shared" si="71"/>
        <v>0</v>
      </c>
      <c r="I2230" s="14">
        <f>IF($F2230="","",MOD(ROW()-2,624)-INDEX(Parallel_Trends!$F$5:$F$14,MATCH($A2230,Parallel_Trends!$A$5:$A$14,0)))</f>
        <v>27</v>
      </c>
    </row>
    <row r="2231" spans="1:9" x14ac:dyDescent="0.45">
      <c r="A2231" t="s">
        <v>18</v>
      </c>
      <c r="B2231" s="1">
        <f>Raw_Prices!V360</f>
        <v>45448</v>
      </c>
      <c r="C2231" s="12">
        <f>Raw_Prices!Z360</f>
        <v>455.8</v>
      </c>
      <c r="D2231" s="13">
        <f t="shared" si="70"/>
        <v>1.6571135446171725E-2</v>
      </c>
      <c r="E2231" s="14">
        <f>IF(_xlfn.XLOOKUP($A2231,Firm_Info!$A$2:$A$12,Firm_Info!$C$2:$C$12)="Treated",1,IF(_xlfn.XLOOKUP($A2231,Firm_Info!$A$2:$A$12,Firm_Info!$C$2:$C$12)="Control",0,""))</f>
        <v>0</v>
      </c>
      <c r="F2231" s="14">
        <f>IFERROR(_xlfn.XLOOKUP($A2231,Firm_Info!$A$2:$A$11,Firm_Info!$D$2:$D$11),"")</f>
        <v>2</v>
      </c>
      <c r="G2231" s="14">
        <f>IF($F2231="","",IF($B2231&gt;=SUMIFS(Firm_Info!$F$2:$F$11,Firm_Info!$D$2:$D$11,$F2231,Firm_Info!$C$2:$C$11,"Treated"),1,0))</f>
        <v>1</v>
      </c>
      <c r="H2231" s="14">
        <f t="shared" si="71"/>
        <v>0</v>
      </c>
      <c r="I2231" s="14">
        <f>IF($F2231="","",MOD(ROW()-2,624)-INDEX(Parallel_Trends!$F$5:$F$14,MATCH($A2231,Parallel_Trends!$A$5:$A$14,0)))</f>
        <v>28</v>
      </c>
    </row>
    <row r="2232" spans="1:9" x14ac:dyDescent="0.45">
      <c r="A2232" t="s">
        <v>18</v>
      </c>
      <c r="B2232" s="1">
        <f>Raw_Prices!V361</f>
        <v>45449</v>
      </c>
      <c r="C2232" s="12">
        <f>Raw_Prices!Z361</f>
        <v>458.13</v>
      </c>
      <c r="D2232" s="13">
        <f t="shared" si="70"/>
        <v>5.1118911803422762E-3</v>
      </c>
      <c r="E2232" s="14">
        <f>IF(_xlfn.XLOOKUP($A2232,Firm_Info!$A$2:$A$12,Firm_Info!$C$2:$C$12)="Treated",1,IF(_xlfn.XLOOKUP($A2232,Firm_Info!$A$2:$A$12,Firm_Info!$C$2:$C$12)="Control",0,""))</f>
        <v>0</v>
      </c>
      <c r="F2232" s="14">
        <f>IFERROR(_xlfn.XLOOKUP($A2232,Firm_Info!$A$2:$A$11,Firm_Info!$D$2:$D$11),"")</f>
        <v>2</v>
      </c>
      <c r="G2232" s="14">
        <f>IF($F2232="","",IF($B2232&gt;=SUMIFS(Firm_Info!$F$2:$F$11,Firm_Info!$D$2:$D$11,$F2232,Firm_Info!$C$2:$C$11,"Treated"),1,0))</f>
        <v>1</v>
      </c>
      <c r="H2232" s="14">
        <f t="shared" si="71"/>
        <v>0</v>
      </c>
      <c r="I2232" s="14">
        <f>IF($F2232="","",MOD(ROW()-2,624)-INDEX(Parallel_Trends!$F$5:$F$14,MATCH($A2232,Parallel_Trends!$A$5:$A$14,0)))</f>
        <v>29</v>
      </c>
    </row>
    <row r="2233" spans="1:9" x14ac:dyDescent="0.45">
      <c r="A2233" t="s">
        <v>18</v>
      </c>
      <c r="B2233" s="1">
        <f>Raw_Prices!V362</f>
        <v>45450</v>
      </c>
      <c r="C2233" s="12">
        <f>Raw_Prices!Z362</f>
        <v>465.43</v>
      </c>
      <c r="D2233" s="13">
        <f t="shared" si="70"/>
        <v>1.5934341780717398E-2</v>
      </c>
      <c r="E2233" s="14">
        <f>IF(_xlfn.XLOOKUP($A2233,Firm_Info!$A$2:$A$12,Firm_Info!$C$2:$C$12)="Treated",1,IF(_xlfn.XLOOKUP($A2233,Firm_Info!$A$2:$A$12,Firm_Info!$C$2:$C$12)="Control",0,""))</f>
        <v>0</v>
      </c>
      <c r="F2233" s="14">
        <f>IFERROR(_xlfn.XLOOKUP($A2233,Firm_Info!$A$2:$A$11,Firm_Info!$D$2:$D$11),"")</f>
        <v>2</v>
      </c>
      <c r="G2233" s="14">
        <f>IF($F2233="","",IF($B2233&gt;=SUMIFS(Firm_Info!$F$2:$F$11,Firm_Info!$D$2:$D$11,$F2233,Firm_Info!$C$2:$C$11,"Treated"),1,0))</f>
        <v>1</v>
      </c>
      <c r="H2233" s="14">
        <f t="shared" si="71"/>
        <v>0</v>
      </c>
      <c r="I2233" s="14">
        <f>IF($F2233="","",MOD(ROW()-2,624)-INDEX(Parallel_Trends!$F$5:$F$14,MATCH($A2233,Parallel_Trends!$A$5:$A$14,0)))</f>
        <v>30</v>
      </c>
    </row>
    <row r="2234" spans="1:9" x14ac:dyDescent="0.45">
      <c r="A2234" t="s">
        <v>18</v>
      </c>
      <c r="B2234" s="1">
        <f>Raw_Prices!V363</f>
        <v>45453</v>
      </c>
      <c r="C2234" s="12">
        <f>Raw_Prices!Z363</f>
        <v>459.94</v>
      </c>
      <c r="D2234" s="13">
        <f t="shared" si="70"/>
        <v>-1.1795543905635641E-2</v>
      </c>
      <c r="E2234" s="14">
        <f>IF(_xlfn.XLOOKUP($A2234,Firm_Info!$A$2:$A$12,Firm_Info!$C$2:$C$12)="Treated",1,IF(_xlfn.XLOOKUP($A2234,Firm_Info!$A$2:$A$12,Firm_Info!$C$2:$C$12)="Control",0,""))</f>
        <v>0</v>
      </c>
      <c r="F2234" s="14">
        <f>IFERROR(_xlfn.XLOOKUP($A2234,Firm_Info!$A$2:$A$11,Firm_Info!$D$2:$D$11),"")</f>
        <v>2</v>
      </c>
      <c r="G2234" s="14">
        <f>IF($F2234="","",IF($B2234&gt;=SUMIFS(Firm_Info!$F$2:$F$11,Firm_Info!$D$2:$D$11,$F2234,Firm_Info!$C$2:$C$11,"Treated"),1,0))</f>
        <v>1</v>
      </c>
      <c r="H2234" s="14">
        <f t="shared" si="71"/>
        <v>0</v>
      </c>
      <c r="I2234" s="14">
        <f>IF($F2234="","",MOD(ROW()-2,624)-INDEX(Parallel_Trends!$F$5:$F$14,MATCH($A2234,Parallel_Trends!$A$5:$A$14,0)))</f>
        <v>31</v>
      </c>
    </row>
    <row r="2235" spans="1:9" x14ac:dyDescent="0.45">
      <c r="A2235" t="s">
        <v>18</v>
      </c>
      <c r="B2235" s="1">
        <f>Raw_Prices!V364</f>
        <v>45454</v>
      </c>
      <c r="C2235" s="12">
        <f>Raw_Prices!Z364</f>
        <v>462.69</v>
      </c>
      <c r="D2235" s="13">
        <f t="shared" si="70"/>
        <v>5.9790407444448856E-3</v>
      </c>
      <c r="E2235" s="14">
        <f>IF(_xlfn.XLOOKUP($A2235,Firm_Info!$A$2:$A$12,Firm_Info!$C$2:$C$12)="Treated",1,IF(_xlfn.XLOOKUP($A2235,Firm_Info!$A$2:$A$12,Firm_Info!$C$2:$C$12)="Control",0,""))</f>
        <v>0</v>
      </c>
      <c r="F2235" s="14">
        <f>IFERROR(_xlfn.XLOOKUP($A2235,Firm_Info!$A$2:$A$11,Firm_Info!$D$2:$D$11),"")</f>
        <v>2</v>
      </c>
      <c r="G2235" s="14">
        <f>IF($F2235="","",IF($B2235&gt;=SUMIFS(Firm_Info!$F$2:$F$11,Firm_Info!$D$2:$D$11,$F2235,Firm_Info!$C$2:$C$11,"Treated"),1,0))</f>
        <v>1</v>
      </c>
      <c r="H2235" s="14">
        <f t="shared" si="71"/>
        <v>0</v>
      </c>
      <c r="I2235" s="14">
        <f>IF($F2235="","",MOD(ROW()-2,624)-INDEX(Parallel_Trends!$F$5:$F$14,MATCH($A2235,Parallel_Trends!$A$5:$A$14,0)))</f>
        <v>32</v>
      </c>
    </row>
    <row r="2236" spans="1:9" x14ac:dyDescent="0.45">
      <c r="A2236" t="s">
        <v>18</v>
      </c>
      <c r="B2236" s="1">
        <f>Raw_Prices!V365</f>
        <v>45455</v>
      </c>
      <c r="C2236" s="12">
        <f>Raw_Prices!Z365</f>
        <v>459.87</v>
      </c>
      <c r="D2236" s="13">
        <f t="shared" si="70"/>
        <v>-6.0947934902417789E-3</v>
      </c>
      <c r="E2236" s="14">
        <f>IF(_xlfn.XLOOKUP($A2236,Firm_Info!$A$2:$A$12,Firm_Info!$C$2:$C$12)="Treated",1,IF(_xlfn.XLOOKUP($A2236,Firm_Info!$A$2:$A$12,Firm_Info!$C$2:$C$12)="Control",0,""))</f>
        <v>0</v>
      </c>
      <c r="F2236" s="14">
        <f>IFERROR(_xlfn.XLOOKUP($A2236,Firm_Info!$A$2:$A$11,Firm_Info!$D$2:$D$11),"")</f>
        <v>2</v>
      </c>
      <c r="G2236" s="14">
        <f>IF($F2236="","",IF($B2236&gt;=SUMIFS(Firm_Info!$F$2:$F$11,Firm_Info!$D$2:$D$11,$F2236,Firm_Info!$C$2:$C$11,"Treated"),1,0))</f>
        <v>1</v>
      </c>
      <c r="H2236" s="14">
        <f t="shared" si="71"/>
        <v>0</v>
      </c>
      <c r="I2236" s="14">
        <f>IF($F2236="","",MOD(ROW()-2,624)-INDEX(Parallel_Trends!$F$5:$F$14,MATCH($A2236,Parallel_Trends!$A$5:$A$14,0)))</f>
        <v>33</v>
      </c>
    </row>
    <row r="2237" spans="1:9" x14ac:dyDescent="0.45">
      <c r="A2237" t="s">
        <v>18</v>
      </c>
      <c r="B2237" s="1">
        <f>Raw_Prices!V366</f>
        <v>45456</v>
      </c>
      <c r="C2237" s="12">
        <f>Raw_Prices!Z366</f>
        <v>458.74</v>
      </c>
      <c r="D2237" s="13">
        <f t="shared" si="70"/>
        <v>-2.4572161697871131E-3</v>
      </c>
      <c r="E2237" s="14">
        <f>IF(_xlfn.XLOOKUP($A2237,Firm_Info!$A$2:$A$12,Firm_Info!$C$2:$C$12)="Treated",1,IF(_xlfn.XLOOKUP($A2237,Firm_Info!$A$2:$A$12,Firm_Info!$C$2:$C$12)="Control",0,""))</f>
        <v>0</v>
      </c>
      <c r="F2237" s="14">
        <f>IFERROR(_xlfn.XLOOKUP($A2237,Firm_Info!$A$2:$A$11,Firm_Info!$D$2:$D$11),"")</f>
        <v>2</v>
      </c>
      <c r="G2237" s="14">
        <f>IF($F2237="","",IF($B2237&gt;=SUMIFS(Firm_Info!$F$2:$F$11,Firm_Info!$D$2:$D$11,$F2237,Firm_Info!$C$2:$C$11,"Treated"),1,0))</f>
        <v>1</v>
      </c>
      <c r="H2237" s="14">
        <f t="shared" si="71"/>
        <v>0</v>
      </c>
      <c r="I2237" s="14">
        <f>IF($F2237="","",MOD(ROW()-2,624)-INDEX(Parallel_Trends!$F$5:$F$14,MATCH($A2237,Parallel_Trends!$A$5:$A$14,0)))</f>
        <v>34</v>
      </c>
    </row>
    <row r="2238" spans="1:9" x14ac:dyDescent="0.45">
      <c r="A2238" t="s">
        <v>18</v>
      </c>
      <c r="B2238" s="1">
        <f>Raw_Prices!V367</f>
        <v>45457</v>
      </c>
      <c r="C2238" s="12">
        <f>Raw_Prices!Z367</f>
        <v>525.30999999999995</v>
      </c>
      <c r="D2238" s="13">
        <f t="shared" si="70"/>
        <v>0.14511487988838989</v>
      </c>
      <c r="E2238" s="14">
        <f>IF(_xlfn.XLOOKUP($A2238,Firm_Info!$A$2:$A$12,Firm_Info!$C$2:$C$12)="Treated",1,IF(_xlfn.XLOOKUP($A2238,Firm_Info!$A$2:$A$12,Firm_Info!$C$2:$C$12)="Control",0,""))</f>
        <v>0</v>
      </c>
      <c r="F2238" s="14">
        <f>IFERROR(_xlfn.XLOOKUP($A2238,Firm_Info!$A$2:$A$11,Firm_Info!$D$2:$D$11),"")</f>
        <v>2</v>
      </c>
      <c r="G2238" s="14">
        <f>IF($F2238="","",IF($B2238&gt;=SUMIFS(Firm_Info!$F$2:$F$11,Firm_Info!$D$2:$D$11,$F2238,Firm_Info!$C$2:$C$11,"Treated"),1,0))</f>
        <v>1</v>
      </c>
      <c r="H2238" s="14">
        <f t="shared" si="71"/>
        <v>0</v>
      </c>
      <c r="I2238" s="14">
        <f>IF($F2238="","",MOD(ROW()-2,624)-INDEX(Parallel_Trends!$F$5:$F$14,MATCH($A2238,Parallel_Trends!$A$5:$A$14,0)))</f>
        <v>35</v>
      </c>
    </row>
    <row r="2239" spans="1:9" x14ac:dyDescent="0.45">
      <c r="A2239" t="s">
        <v>18</v>
      </c>
      <c r="B2239" s="1">
        <f>Raw_Prices!V368</f>
        <v>45460</v>
      </c>
      <c r="C2239" s="12">
        <f>Raw_Prices!Z368</f>
        <v>518.74</v>
      </c>
      <c r="D2239" s="13">
        <f t="shared" si="70"/>
        <v>-1.2506900687213163E-2</v>
      </c>
      <c r="E2239" s="14">
        <f>IF(_xlfn.XLOOKUP($A2239,Firm_Info!$A$2:$A$12,Firm_Info!$C$2:$C$12)="Treated",1,IF(_xlfn.XLOOKUP($A2239,Firm_Info!$A$2:$A$12,Firm_Info!$C$2:$C$12)="Control",0,""))</f>
        <v>0</v>
      </c>
      <c r="F2239" s="14">
        <f>IFERROR(_xlfn.XLOOKUP($A2239,Firm_Info!$A$2:$A$11,Firm_Info!$D$2:$D$11),"")</f>
        <v>2</v>
      </c>
      <c r="G2239" s="14">
        <f>IF($F2239="","",IF($B2239&gt;=SUMIFS(Firm_Info!$F$2:$F$11,Firm_Info!$D$2:$D$11,$F2239,Firm_Info!$C$2:$C$11,"Treated"),1,0))</f>
        <v>1</v>
      </c>
      <c r="H2239" s="14">
        <f t="shared" si="71"/>
        <v>0</v>
      </c>
      <c r="I2239" s="14">
        <f>IF($F2239="","",MOD(ROW()-2,624)-INDEX(Parallel_Trends!$F$5:$F$14,MATCH($A2239,Parallel_Trends!$A$5:$A$14,0)))</f>
        <v>36</v>
      </c>
    </row>
    <row r="2240" spans="1:9" x14ac:dyDescent="0.45">
      <c r="A2240" t="s">
        <v>18</v>
      </c>
      <c r="B2240" s="1">
        <f>Raw_Prices!V369</f>
        <v>45461</v>
      </c>
      <c r="C2240" s="12">
        <f>Raw_Prices!Z369</f>
        <v>522.25</v>
      </c>
      <c r="D2240" s="13">
        <f t="shared" si="70"/>
        <v>6.7663954967807083E-3</v>
      </c>
      <c r="E2240" s="14">
        <f>IF(_xlfn.XLOOKUP($A2240,Firm_Info!$A$2:$A$12,Firm_Info!$C$2:$C$12)="Treated",1,IF(_xlfn.XLOOKUP($A2240,Firm_Info!$A$2:$A$12,Firm_Info!$C$2:$C$12)="Control",0,""))</f>
        <v>0</v>
      </c>
      <c r="F2240" s="14">
        <f>IFERROR(_xlfn.XLOOKUP($A2240,Firm_Info!$A$2:$A$11,Firm_Info!$D$2:$D$11),"")</f>
        <v>2</v>
      </c>
      <c r="G2240" s="14">
        <f>IF($F2240="","",IF($B2240&gt;=SUMIFS(Firm_Info!$F$2:$F$11,Firm_Info!$D$2:$D$11,$F2240,Firm_Info!$C$2:$C$11,"Treated"),1,0))</f>
        <v>1</v>
      </c>
      <c r="H2240" s="14">
        <f t="shared" si="71"/>
        <v>0</v>
      </c>
      <c r="I2240" s="14">
        <f>IF($F2240="","",MOD(ROW()-2,624)-INDEX(Parallel_Trends!$F$5:$F$14,MATCH($A2240,Parallel_Trends!$A$5:$A$14,0)))</f>
        <v>37</v>
      </c>
    </row>
    <row r="2241" spans="1:9" x14ac:dyDescent="0.45">
      <c r="A2241" t="s">
        <v>18</v>
      </c>
      <c r="B2241" s="1">
        <f>Raw_Prices!V370</f>
        <v>45463</v>
      </c>
      <c r="C2241" s="12">
        <f>Raw_Prices!Z370</f>
        <v>522.95000000000005</v>
      </c>
      <c r="D2241" s="13">
        <f t="shared" si="70"/>
        <v>1.3403542364769372E-3</v>
      </c>
      <c r="E2241" s="14">
        <f>IF(_xlfn.XLOOKUP($A2241,Firm_Info!$A$2:$A$12,Firm_Info!$C$2:$C$12)="Treated",1,IF(_xlfn.XLOOKUP($A2241,Firm_Info!$A$2:$A$12,Firm_Info!$C$2:$C$12)="Control",0,""))</f>
        <v>0</v>
      </c>
      <c r="F2241" s="14">
        <f>IFERROR(_xlfn.XLOOKUP($A2241,Firm_Info!$A$2:$A$11,Firm_Info!$D$2:$D$11),"")</f>
        <v>2</v>
      </c>
      <c r="G2241" s="14">
        <f>IF($F2241="","",IF($B2241&gt;=SUMIFS(Firm_Info!$F$2:$F$11,Firm_Info!$D$2:$D$11,$F2241,Firm_Info!$C$2:$C$11,"Treated"),1,0))</f>
        <v>1</v>
      </c>
      <c r="H2241" s="14">
        <f t="shared" si="71"/>
        <v>0</v>
      </c>
      <c r="I2241" s="14">
        <f>IF($F2241="","",MOD(ROW()-2,624)-INDEX(Parallel_Trends!$F$5:$F$14,MATCH($A2241,Parallel_Trends!$A$5:$A$14,0)))</f>
        <v>38</v>
      </c>
    </row>
    <row r="2242" spans="1:9" x14ac:dyDescent="0.45">
      <c r="A2242" t="s">
        <v>18</v>
      </c>
      <c r="B2242" s="1">
        <f>Raw_Prices!V371</f>
        <v>45464</v>
      </c>
      <c r="C2242" s="12">
        <f>Raw_Prices!Z371</f>
        <v>533.44000000000005</v>
      </c>
      <c r="D2242" s="13">
        <f t="shared" si="70"/>
        <v>2.0059279089779114E-2</v>
      </c>
      <c r="E2242" s="14">
        <f>IF(_xlfn.XLOOKUP($A2242,Firm_Info!$A$2:$A$12,Firm_Info!$C$2:$C$12)="Treated",1,IF(_xlfn.XLOOKUP($A2242,Firm_Info!$A$2:$A$12,Firm_Info!$C$2:$C$12)="Control",0,""))</f>
        <v>0</v>
      </c>
      <c r="F2242" s="14">
        <f>IFERROR(_xlfn.XLOOKUP($A2242,Firm_Info!$A$2:$A$11,Firm_Info!$D$2:$D$11),"")</f>
        <v>2</v>
      </c>
      <c r="G2242" s="14">
        <f>IF($F2242="","",IF($B2242&gt;=SUMIFS(Firm_Info!$F$2:$F$11,Firm_Info!$D$2:$D$11,$F2242,Firm_Info!$C$2:$C$11,"Treated"),1,0))</f>
        <v>1</v>
      </c>
      <c r="H2242" s="14">
        <f t="shared" si="71"/>
        <v>0</v>
      </c>
      <c r="I2242" s="14">
        <f>IF($F2242="","",MOD(ROW()-2,624)-INDEX(Parallel_Trends!$F$5:$F$14,MATCH($A2242,Parallel_Trends!$A$5:$A$14,0)))</f>
        <v>39</v>
      </c>
    </row>
    <row r="2243" spans="1:9" x14ac:dyDescent="0.45">
      <c r="A2243" t="s">
        <v>18</v>
      </c>
      <c r="B2243" s="1">
        <f>Raw_Prices!V372</f>
        <v>45467</v>
      </c>
      <c r="C2243" s="12">
        <f>Raw_Prices!Z372</f>
        <v>524.16999999999996</v>
      </c>
      <c r="D2243" s="13">
        <f t="shared" si="70"/>
        <v>-1.7377774445111127E-2</v>
      </c>
      <c r="E2243" s="14">
        <f>IF(_xlfn.XLOOKUP($A2243,Firm_Info!$A$2:$A$12,Firm_Info!$C$2:$C$12)="Treated",1,IF(_xlfn.XLOOKUP($A2243,Firm_Info!$A$2:$A$12,Firm_Info!$C$2:$C$12)="Control",0,""))</f>
        <v>0</v>
      </c>
      <c r="F2243" s="14">
        <f>IFERROR(_xlfn.XLOOKUP($A2243,Firm_Info!$A$2:$A$11,Firm_Info!$D$2:$D$11),"")</f>
        <v>2</v>
      </c>
      <c r="G2243" s="14">
        <f>IF($F2243="","",IF($B2243&gt;=SUMIFS(Firm_Info!$F$2:$F$11,Firm_Info!$D$2:$D$11,$F2243,Firm_Info!$C$2:$C$11,"Treated"),1,0))</f>
        <v>1</v>
      </c>
      <c r="H2243" s="14">
        <f t="shared" si="71"/>
        <v>0</v>
      </c>
      <c r="I2243" s="14">
        <f>IF($F2243="","",MOD(ROW()-2,624)-INDEX(Parallel_Trends!$F$5:$F$14,MATCH($A2243,Parallel_Trends!$A$5:$A$14,0)))</f>
        <v>40</v>
      </c>
    </row>
    <row r="2244" spans="1:9" x14ac:dyDescent="0.45">
      <c r="A2244" t="s">
        <v>18</v>
      </c>
      <c r="B2244" s="1">
        <f>Raw_Prices!V373</f>
        <v>45468</v>
      </c>
      <c r="C2244" s="12">
        <f>Raw_Prices!Z373</f>
        <v>526.88</v>
      </c>
      <c r="D2244" s="13">
        <f t="shared" si="70"/>
        <v>5.1700784096764263E-3</v>
      </c>
      <c r="E2244" s="14">
        <f>IF(_xlfn.XLOOKUP($A2244,Firm_Info!$A$2:$A$12,Firm_Info!$C$2:$C$12)="Treated",1,IF(_xlfn.XLOOKUP($A2244,Firm_Info!$A$2:$A$12,Firm_Info!$C$2:$C$12)="Control",0,""))</f>
        <v>0</v>
      </c>
      <c r="F2244" s="14">
        <f>IFERROR(_xlfn.XLOOKUP($A2244,Firm_Info!$A$2:$A$11,Firm_Info!$D$2:$D$11),"")</f>
        <v>2</v>
      </c>
      <c r="G2244" s="14">
        <f>IF($F2244="","",IF($B2244&gt;=SUMIFS(Firm_Info!$F$2:$F$11,Firm_Info!$D$2:$D$11,$F2244,Firm_Info!$C$2:$C$11,"Treated"),1,0))</f>
        <v>1</v>
      </c>
      <c r="H2244" s="14">
        <f t="shared" si="71"/>
        <v>0</v>
      </c>
      <c r="I2244" s="14">
        <f>IF($F2244="","",MOD(ROW()-2,624)-INDEX(Parallel_Trends!$F$5:$F$14,MATCH($A2244,Parallel_Trends!$A$5:$A$14,0)))</f>
        <v>41</v>
      </c>
    </row>
    <row r="2245" spans="1:9" x14ac:dyDescent="0.45">
      <c r="A2245" t="s">
        <v>18</v>
      </c>
      <c r="B2245" s="1">
        <f>Raw_Prices!V374</f>
        <v>45469</v>
      </c>
      <c r="C2245" s="12">
        <f>Raw_Prices!Z374</f>
        <v>528.66</v>
      </c>
      <c r="D2245" s="13">
        <f t="shared" si="70"/>
        <v>3.3783783783782884E-3</v>
      </c>
      <c r="E2245" s="14">
        <f>IF(_xlfn.XLOOKUP($A2245,Firm_Info!$A$2:$A$12,Firm_Info!$C$2:$C$12)="Treated",1,IF(_xlfn.XLOOKUP($A2245,Firm_Info!$A$2:$A$12,Firm_Info!$C$2:$C$12)="Control",0,""))</f>
        <v>0</v>
      </c>
      <c r="F2245" s="14">
        <f>IFERROR(_xlfn.XLOOKUP($A2245,Firm_Info!$A$2:$A$11,Firm_Info!$D$2:$D$11),"")</f>
        <v>2</v>
      </c>
      <c r="G2245" s="14">
        <f>IF($F2245="","",IF($B2245&gt;=SUMIFS(Firm_Info!$F$2:$F$11,Firm_Info!$D$2:$D$11,$F2245,Firm_Info!$C$2:$C$11,"Treated"),1,0))</f>
        <v>1</v>
      </c>
      <c r="H2245" s="14">
        <f t="shared" si="71"/>
        <v>0</v>
      </c>
      <c r="I2245" s="14">
        <f>IF($F2245="","",MOD(ROW()-2,624)-INDEX(Parallel_Trends!$F$5:$F$14,MATCH($A2245,Parallel_Trends!$A$5:$A$14,0)))</f>
        <v>42</v>
      </c>
    </row>
    <row r="2246" spans="1:9" x14ac:dyDescent="0.45">
      <c r="A2246" t="s">
        <v>18</v>
      </c>
      <c r="B2246" s="1">
        <f>Raw_Prices!V375</f>
        <v>45470</v>
      </c>
      <c r="C2246" s="12">
        <f>Raw_Prices!Z375</f>
        <v>546.76</v>
      </c>
      <c r="D2246" s="13">
        <f t="shared" si="70"/>
        <v>3.4237506147618557E-2</v>
      </c>
      <c r="E2246" s="14">
        <f>IF(_xlfn.XLOOKUP($A2246,Firm_Info!$A$2:$A$12,Firm_Info!$C$2:$C$12)="Treated",1,IF(_xlfn.XLOOKUP($A2246,Firm_Info!$A$2:$A$12,Firm_Info!$C$2:$C$12)="Control",0,""))</f>
        <v>0</v>
      </c>
      <c r="F2246" s="14">
        <f>IFERROR(_xlfn.XLOOKUP($A2246,Firm_Info!$A$2:$A$11,Firm_Info!$D$2:$D$11),"")</f>
        <v>2</v>
      </c>
      <c r="G2246" s="14">
        <f>IF($F2246="","",IF($B2246&gt;=SUMIFS(Firm_Info!$F$2:$F$11,Firm_Info!$D$2:$D$11,$F2246,Firm_Info!$C$2:$C$11,"Treated"),1,0))</f>
        <v>1</v>
      </c>
      <c r="H2246" s="14">
        <f t="shared" si="71"/>
        <v>0</v>
      </c>
      <c r="I2246" s="14">
        <f>IF($F2246="","",MOD(ROW()-2,624)-INDEX(Parallel_Trends!$F$5:$F$14,MATCH($A2246,Parallel_Trends!$A$5:$A$14,0)))</f>
        <v>43</v>
      </c>
    </row>
    <row r="2247" spans="1:9" x14ac:dyDescent="0.45">
      <c r="A2247" t="s">
        <v>18</v>
      </c>
      <c r="B2247" s="1">
        <f>Raw_Prices!V376</f>
        <v>45471</v>
      </c>
      <c r="C2247" s="12">
        <f>Raw_Prices!Z376</f>
        <v>555.54</v>
      </c>
      <c r="D2247" s="13">
        <f t="shared" si="70"/>
        <v>1.6058233960055457E-2</v>
      </c>
      <c r="E2247" s="14">
        <f>IF(_xlfn.XLOOKUP($A2247,Firm_Info!$A$2:$A$12,Firm_Info!$C$2:$C$12)="Treated",1,IF(_xlfn.XLOOKUP($A2247,Firm_Info!$A$2:$A$12,Firm_Info!$C$2:$C$12)="Control",0,""))</f>
        <v>0</v>
      </c>
      <c r="F2247" s="14">
        <f>IFERROR(_xlfn.XLOOKUP($A2247,Firm_Info!$A$2:$A$11,Firm_Info!$D$2:$D$11),"")</f>
        <v>2</v>
      </c>
      <c r="G2247" s="14">
        <f>IF($F2247="","",IF($B2247&gt;=SUMIFS(Firm_Info!$F$2:$F$11,Firm_Info!$D$2:$D$11,$F2247,Firm_Info!$C$2:$C$11,"Treated"),1,0))</f>
        <v>1</v>
      </c>
      <c r="H2247" s="14">
        <f t="shared" si="71"/>
        <v>0</v>
      </c>
      <c r="I2247" s="14">
        <f>IF($F2247="","",MOD(ROW()-2,624)-INDEX(Parallel_Trends!$F$5:$F$14,MATCH($A2247,Parallel_Trends!$A$5:$A$14,0)))</f>
        <v>44</v>
      </c>
    </row>
    <row r="2248" spans="1:9" x14ac:dyDescent="0.45">
      <c r="A2248" t="s">
        <v>18</v>
      </c>
      <c r="B2248" s="1">
        <f>Raw_Prices!V377</f>
        <v>45474</v>
      </c>
      <c r="C2248" s="12">
        <f>Raw_Prices!Z377</f>
        <v>560.01</v>
      </c>
      <c r="D2248" s="13">
        <f t="shared" si="70"/>
        <v>8.0462252943083179E-3</v>
      </c>
      <c r="E2248" s="14">
        <f>IF(_xlfn.XLOOKUP($A2248,Firm_Info!$A$2:$A$12,Firm_Info!$C$2:$C$12)="Treated",1,IF(_xlfn.XLOOKUP($A2248,Firm_Info!$A$2:$A$12,Firm_Info!$C$2:$C$12)="Control",0,""))</f>
        <v>0</v>
      </c>
      <c r="F2248" s="14">
        <f>IFERROR(_xlfn.XLOOKUP($A2248,Firm_Info!$A$2:$A$11,Firm_Info!$D$2:$D$11),"")</f>
        <v>2</v>
      </c>
      <c r="G2248" s="14">
        <f>IF($F2248="","",IF($B2248&gt;=SUMIFS(Firm_Info!$F$2:$F$11,Firm_Info!$D$2:$D$11,$F2248,Firm_Info!$C$2:$C$11,"Treated"),1,0))</f>
        <v>1</v>
      </c>
      <c r="H2248" s="14">
        <f t="shared" si="71"/>
        <v>0</v>
      </c>
      <c r="I2248" s="14">
        <f>IF($F2248="","",MOD(ROW()-2,624)-INDEX(Parallel_Trends!$F$5:$F$14,MATCH($A2248,Parallel_Trends!$A$5:$A$14,0)))</f>
        <v>45</v>
      </c>
    </row>
    <row r="2249" spans="1:9" x14ac:dyDescent="0.45">
      <c r="A2249" t="s">
        <v>18</v>
      </c>
      <c r="B2249" s="1">
        <f>Raw_Prices!V378</f>
        <v>45475</v>
      </c>
      <c r="C2249" s="12">
        <f>Raw_Prices!Z378</f>
        <v>567.71</v>
      </c>
      <c r="D2249" s="13">
        <f t="shared" si="70"/>
        <v>1.3749754468670217E-2</v>
      </c>
      <c r="E2249" s="14">
        <f>IF(_xlfn.XLOOKUP($A2249,Firm_Info!$A$2:$A$12,Firm_Info!$C$2:$C$12)="Treated",1,IF(_xlfn.XLOOKUP($A2249,Firm_Info!$A$2:$A$12,Firm_Info!$C$2:$C$12)="Control",0,""))</f>
        <v>0</v>
      </c>
      <c r="F2249" s="14">
        <f>IFERROR(_xlfn.XLOOKUP($A2249,Firm_Info!$A$2:$A$11,Firm_Info!$D$2:$D$11),"")</f>
        <v>2</v>
      </c>
      <c r="G2249" s="14">
        <f>IF($F2249="","",IF($B2249&gt;=SUMIFS(Firm_Info!$F$2:$F$11,Firm_Info!$D$2:$D$11,$F2249,Firm_Info!$C$2:$C$11,"Treated"),1,0))</f>
        <v>1</v>
      </c>
      <c r="H2249" s="14">
        <f t="shared" si="71"/>
        <v>0</v>
      </c>
      <c r="I2249" s="14">
        <f>IF($F2249="","",MOD(ROW()-2,624)-INDEX(Parallel_Trends!$F$5:$F$14,MATCH($A2249,Parallel_Trends!$A$5:$A$14,0)))</f>
        <v>46</v>
      </c>
    </row>
    <row r="2250" spans="1:9" x14ac:dyDescent="0.45">
      <c r="A2250" t="s">
        <v>18</v>
      </c>
      <c r="B2250" s="1">
        <f>Raw_Prices!V379</f>
        <v>45476</v>
      </c>
      <c r="C2250" s="12">
        <f>Raw_Prices!Z379</f>
        <v>570.15</v>
      </c>
      <c r="D2250" s="13">
        <f t="shared" si="70"/>
        <v>4.2979690334852272E-3</v>
      </c>
      <c r="E2250" s="14">
        <f>IF(_xlfn.XLOOKUP($A2250,Firm_Info!$A$2:$A$12,Firm_Info!$C$2:$C$12)="Treated",1,IF(_xlfn.XLOOKUP($A2250,Firm_Info!$A$2:$A$12,Firm_Info!$C$2:$C$12)="Control",0,""))</f>
        <v>0</v>
      </c>
      <c r="F2250" s="14">
        <f>IFERROR(_xlfn.XLOOKUP($A2250,Firm_Info!$A$2:$A$11,Firm_Info!$D$2:$D$11),"")</f>
        <v>2</v>
      </c>
      <c r="G2250" s="14">
        <f>IF($F2250="","",IF($B2250&gt;=SUMIFS(Firm_Info!$F$2:$F$11,Firm_Info!$D$2:$D$11,$F2250,Firm_Info!$C$2:$C$11,"Treated"),1,0))</f>
        <v>1</v>
      </c>
      <c r="H2250" s="14">
        <f t="shared" si="71"/>
        <v>0</v>
      </c>
      <c r="I2250" s="14">
        <f>IF($F2250="","",MOD(ROW()-2,624)-INDEX(Parallel_Trends!$F$5:$F$14,MATCH($A2250,Parallel_Trends!$A$5:$A$14,0)))</f>
        <v>47</v>
      </c>
    </row>
    <row r="2251" spans="1:9" x14ac:dyDescent="0.45">
      <c r="A2251" t="s">
        <v>18</v>
      </c>
      <c r="B2251" s="1">
        <f>Raw_Prices!V380</f>
        <v>45478</v>
      </c>
      <c r="C2251" s="12">
        <f>Raw_Prices!Z380</f>
        <v>578.34</v>
      </c>
      <c r="D2251" s="13">
        <f t="shared" si="70"/>
        <v>1.436464088397793E-2</v>
      </c>
      <c r="E2251" s="14">
        <f>IF(_xlfn.XLOOKUP($A2251,Firm_Info!$A$2:$A$12,Firm_Info!$C$2:$C$12)="Treated",1,IF(_xlfn.XLOOKUP($A2251,Firm_Info!$A$2:$A$12,Firm_Info!$C$2:$C$12)="Control",0,""))</f>
        <v>0</v>
      </c>
      <c r="F2251" s="14">
        <f>IFERROR(_xlfn.XLOOKUP($A2251,Firm_Info!$A$2:$A$11,Firm_Info!$D$2:$D$11),"")</f>
        <v>2</v>
      </c>
      <c r="G2251" s="14">
        <f>IF($F2251="","",IF($B2251&gt;=SUMIFS(Firm_Info!$F$2:$F$11,Firm_Info!$D$2:$D$11,$F2251,Firm_Info!$C$2:$C$11,"Treated"),1,0))</f>
        <v>1</v>
      </c>
      <c r="H2251" s="14">
        <f t="shared" si="71"/>
        <v>0</v>
      </c>
      <c r="I2251" s="14">
        <f>IF($F2251="","",MOD(ROW()-2,624)-INDEX(Parallel_Trends!$F$5:$F$14,MATCH($A2251,Parallel_Trends!$A$5:$A$14,0)))</f>
        <v>48</v>
      </c>
    </row>
    <row r="2252" spans="1:9" x14ac:dyDescent="0.45">
      <c r="A2252" t="s">
        <v>18</v>
      </c>
      <c r="B2252" s="1">
        <f>Raw_Prices!V381</f>
        <v>45481</v>
      </c>
      <c r="C2252" s="12">
        <f>Raw_Prices!Z381</f>
        <v>575.4</v>
      </c>
      <c r="D2252" s="13">
        <f t="shared" si="70"/>
        <v>-5.0835148874365244E-3</v>
      </c>
      <c r="E2252" s="14">
        <f>IF(_xlfn.XLOOKUP($A2252,Firm_Info!$A$2:$A$12,Firm_Info!$C$2:$C$12)="Treated",1,IF(_xlfn.XLOOKUP($A2252,Firm_Info!$A$2:$A$12,Firm_Info!$C$2:$C$12)="Control",0,""))</f>
        <v>0</v>
      </c>
      <c r="F2252" s="14">
        <f>IFERROR(_xlfn.XLOOKUP($A2252,Firm_Info!$A$2:$A$11,Firm_Info!$D$2:$D$11),"")</f>
        <v>2</v>
      </c>
      <c r="G2252" s="14">
        <f>IF($F2252="","",IF($B2252&gt;=SUMIFS(Firm_Info!$F$2:$F$11,Firm_Info!$D$2:$D$11,$F2252,Firm_Info!$C$2:$C$11,"Treated"),1,0))</f>
        <v>1</v>
      </c>
      <c r="H2252" s="14">
        <f t="shared" si="71"/>
        <v>0</v>
      </c>
      <c r="I2252" s="14">
        <f>IF($F2252="","",MOD(ROW()-2,624)-INDEX(Parallel_Trends!$F$5:$F$14,MATCH($A2252,Parallel_Trends!$A$5:$A$14,0)))</f>
        <v>49</v>
      </c>
    </row>
    <row r="2253" spans="1:9" x14ac:dyDescent="0.45">
      <c r="A2253" t="s">
        <v>18</v>
      </c>
      <c r="B2253" s="1">
        <f>Raw_Prices!V382</f>
        <v>45482</v>
      </c>
      <c r="C2253" s="12">
        <f>Raw_Prices!Z382</f>
        <v>566.02</v>
      </c>
      <c r="D2253" s="13">
        <f t="shared" si="70"/>
        <v>-1.6301703163017045E-2</v>
      </c>
      <c r="E2253" s="14">
        <f>IF(_xlfn.XLOOKUP($A2253,Firm_Info!$A$2:$A$12,Firm_Info!$C$2:$C$12)="Treated",1,IF(_xlfn.XLOOKUP($A2253,Firm_Info!$A$2:$A$12,Firm_Info!$C$2:$C$12)="Control",0,""))</f>
        <v>0</v>
      </c>
      <c r="F2253" s="14">
        <f>IFERROR(_xlfn.XLOOKUP($A2253,Firm_Info!$A$2:$A$11,Firm_Info!$D$2:$D$11),"")</f>
        <v>2</v>
      </c>
      <c r="G2253" s="14">
        <f>IF($F2253="","",IF($B2253&gt;=SUMIFS(Firm_Info!$F$2:$F$11,Firm_Info!$D$2:$D$11,$F2253,Firm_Info!$C$2:$C$11,"Treated"),1,0))</f>
        <v>1</v>
      </c>
      <c r="H2253" s="14">
        <f t="shared" si="71"/>
        <v>0</v>
      </c>
      <c r="I2253" s="14">
        <f>IF($F2253="","",MOD(ROW()-2,624)-INDEX(Parallel_Trends!$F$5:$F$14,MATCH($A2253,Parallel_Trends!$A$5:$A$14,0)))</f>
        <v>50</v>
      </c>
    </row>
    <row r="2254" spans="1:9" x14ac:dyDescent="0.45">
      <c r="A2254" t="s">
        <v>18</v>
      </c>
      <c r="B2254" s="1">
        <f>Raw_Prices!V383</f>
        <v>45483</v>
      </c>
      <c r="C2254" s="12">
        <f>Raw_Prices!Z383</f>
        <v>564.54999999999995</v>
      </c>
      <c r="D2254" s="13">
        <f t="shared" si="70"/>
        <v>-2.5970813752165256E-3</v>
      </c>
      <c r="E2254" s="14">
        <f>IF(_xlfn.XLOOKUP($A2254,Firm_Info!$A$2:$A$12,Firm_Info!$C$2:$C$12)="Treated",1,IF(_xlfn.XLOOKUP($A2254,Firm_Info!$A$2:$A$12,Firm_Info!$C$2:$C$12)="Control",0,""))</f>
        <v>0</v>
      </c>
      <c r="F2254" s="14">
        <f>IFERROR(_xlfn.XLOOKUP($A2254,Firm_Info!$A$2:$A$11,Firm_Info!$D$2:$D$11),"")</f>
        <v>2</v>
      </c>
      <c r="G2254" s="14">
        <f>IF($F2254="","",IF($B2254&gt;=SUMIFS(Firm_Info!$F$2:$F$11,Firm_Info!$D$2:$D$11,$F2254,Firm_Info!$C$2:$C$11,"Treated"),1,0))</f>
        <v>1</v>
      </c>
      <c r="H2254" s="14">
        <f t="shared" si="71"/>
        <v>0</v>
      </c>
      <c r="I2254" s="14">
        <f>IF($F2254="","",MOD(ROW()-2,624)-INDEX(Parallel_Trends!$F$5:$F$14,MATCH($A2254,Parallel_Trends!$A$5:$A$14,0)))</f>
        <v>51</v>
      </c>
    </row>
    <row r="2255" spans="1:9" x14ac:dyDescent="0.45">
      <c r="A2255" t="s">
        <v>18</v>
      </c>
      <c r="B2255" s="1">
        <f>Raw_Prices!V384</f>
        <v>45484</v>
      </c>
      <c r="C2255" s="12">
        <f>Raw_Prices!Z384</f>
        <v>557.63</v>
      </c>
      <c r="D2255" s="13">
        <f t="shared" si="70"/>
        <v>-1.2257550261269956E-2</v>
      </c>
      <c r="E2255" s="14">
        <f>IF(_xlfn.XLOOKUP($A2255,Firm_Info!$A$2:$A$12,Firm_Info!$C$2:$C$12)="Treated",1,IF(_xlfn.XLOOKUP($A2255,Firm_Info!$A$2:$A$12,Firm_Info!$C$2:$C$12)="Control",0,""))</f>
        <v>0</v>
      </c>
      <c r="F2255" s="14">
        <f>IFERROR(_xlfn.XLOOKUP($A2255,Firm_Info!$A$2:$A$11,Firm_Info!$D$2:$D$11),"")</f>
        <v>2</v>
      </c>
      <c r="G2255" s="14">
        <f>IF($F2255="","",IF($B2255&gt;=SUMIFS(Firm_Info!$F$2:$F$11,Firm_Info!$D$2:$D$11,$F2255,Firm_Info!$C$2:$C$11,"Treated"),1,0))</f>
        <v>1</v>
      </c>
      <c r="H2255" s="14">
        <f t="shared" si="71"/>
        <v>0</v>
      </c>
      <c r="I2255" s="14">
        <f>IF($F2255="","",MOD(ROW()-2,624)-INDEX(Parallel_Trends!$F$5:$F$14,MATCH($A2255,Parallel_Trends!$A$5:$A$14,0)))</f>
        <v>52</v>
      </c>
    </row>
    <row r="2256" spans="1:9" x14ac:dyDescent="0.45">
      <c r="A2256" t="s">
        <v>18</v>
      </c>
      <c r="B2256" s="1">
        <f>Raw_Prices!V385</f>
        <v>45485</v>
      </c>
      <c r="C2256" s="12">
        <f>Raw_Prices!Z385</f>
        <v>559.04999999999995</v>
      </c>
      <c r="D2256" s="13">
        <f t="shared" si="70"/>
        <v>2.5464914011081863E-3</v>
      </c>
      <c r="E2256" s="14">
        <f>IF(_xlfn.XLOOKUP($A2256,Firm_Info!$A$2:$A$12,Firm_Info!$C$2:$C$12)="Treated",1,IF(_xlfn.XLOOKUP($A2256,Firm_Info!$A$2:$A$12,Firm_Info!$C$2:$C$12)="Control",0,""))</f>
        <v>0</v>
      </c>
      <c r="F2256" s="14">
        <f>IFERROR(_xlfn.XLOOKUP($A2256,Firm_Info!$A$2:$A$11,Firm_Info!$D$2:$D$11),"")</f>
        <v>2</v>
      </c>
      <c r="G2256" s="14">
        <f>IF($F2256="","",IF($B2256&gt;=SUMIFS(Firm_Info!$F$2:$F$11,Firm_Info!$D$2:$D$11,$F2256,Firm_Info!$C$2:$C$11,"Treated"),1,0))</f>
        <v>1</v>
      </c>
      <c r="H2256" s="14">
        <f t="shared" si="71"/>
        <v>0</v>
      </c>
      <c r="I2256" s="14">
        <f>IF($F2256="","",MOD(ROW()-2,624)-INDEX(Parallel_Trends!$F$5:$F$14,MATCH($A2256,Parallel_Trends!$A$5:$A$14,0)))</f>
        <v>53</v>
      </c>
    </row>
    <row r="2257" spans="1:9" x14ac:dyDescent="0.45">
      <c r="A2257" t="s">
        <v>18</v>
      </c>
      <c r="B2257" s="1">
        <f>Raw_Prices!V386</f>
        <v>45488</v>
      </c>
      <c r="C2257" s="12">
        <f>Raw_Prices!Z386</f>
        <v>565.71</v>
      </c>
      <c r="D2257" s="13">
        <f t="shared" si="70"/>
        <v>1.191306680976667E-2</v>
      </c>
      <c r="E2257" s="14">
        <f>IF(_xlfn.XLOOKUP($A2257,Firm_Info!$A$2:$A$12,Firm_Info!$C$2:$C$12)="Treated",1,IF(_xlfn.XLOOKUP($A2257,Firm_Info!$A$2:$A$12,Firm_Info!$C$2:$C$12)="Control",0,""))</f>
        <v>0</v>
      </c>
      <c r="F2257" s="14">
        <f>IFERROR(_xlfn.XLOOKUP($A2257,Firm_Info!$A$2:$A$11,Firm_Info!$D$2:$D$11),"")</f>
        <v>2</v>
      </c>
      <c r="G2257" s="14">
        <f>IF($F2257="","",IF($B2257&gt;=SUMIFS(Firm_Info!$F$2:$F$11,Firm_Info!$D$2:$D$11,$F2257,Firm_Info!$C$2:$C$11,"Treated"),1,0))</f>
        <v>1</v>
      </c>
      <c r="H2257" s="14">
        <f t="shared" si="71"/>
        <v>0</v>
      </c>
      <c r="I2257" s="14">
        <f>IF($F2257="","",MOD(ROW()-2,624)-INDEX(Parallel_Trends!$F$5:$F$14,MATCH($A2257,Parallel_Trends!$A$5:$A$14,0)))</f>
        <v>54</v>
      </c>
    </row>
    <row r="2258" spans="1:9" x14ac:dyDescent="0.45">
      <c r="A2258" t="s">
        <v>18</v>
      </c>
      <c r="B2258" s="1">
        <f>Raw_Prices!V387</f>
        <v>45489</v>
      </c>
      <c r="C2258" s="12">
        <f>Raw_Prices!Z387</f>
        <v>566.54</v>
      </c>
      <c r="D2258" s="13">
        <f t="shared" si="70"/>
        <v>1.467182832193048E-3</v>
      </c>
      <c r="E2258" s="14">
        <f>IF(_xlfn.XLOOKUP($A2258,Firm_Info!$A$2:$A$12,Firm_Info!$C$2:$C$12)="Treated",1,IF(_xlfn.XLOOKUP($A2258,Firm_Info!$A$2:$A$12,Firm_Info!$C$2:$C$12)="Control",0,""))</f>
        <v>0</v>
      </c>
      <c r="F2258" s="14">
        <f>IFERROR(_xlfn.XLOOKUP($A2258,Firm_Info!$A$2:$A$11,Firm_Info!$D$2:$D$11),"")</f>
        <v>2</v>
      </c>
      <c r="G2258" s="14">
        <f>IF($F2258="","",IF($B2258&gt;=SUMIFS(Firm_Info!$F$2:$F$11,Firm_Info!$D$2:$D$11,$F2258,Firm_Info!$C$2:$C$11,"Treated"),1,0))</f>
        <v>1</v>
      </c>
      <c r="H2258" s="14">
        <f t="shared" si="71"/>
        <v>0</v>
      </c>
      <c r="I2258" s="14">
        <f>IF($F2258="","",MOD(ROW()-2,624)-INDEX(Parallel_Trends!$F$5:$F$14,MATCH($A2258,Parallel_Trends!$A$5:$A$14,0)))</f>
        <v>55</v>
      </c>
    </row>
    <row r="2259" spans="1:9" x14ac:dyDescent="0.45">
      <c r="A2259" t="s">
        <v>18</v>
      </c>
      <c r="B2259" s="1">
        <f>Raw_Prices!V388</f>
        <v>45490</v>
      </c>
      <c r="C2259" s="12">
        <f>Raw_Prices!Z388</f>
        <v>563.09</v>
      </c>
      <c r="D2259" s="13">
        <f t="shared" si="70"/>
        <v>-6.0895964980406392E-3</v>
      </c>
      <c r="E2259" s="14">
        <f>IF(_xlfn.XLOOKUP($A2259,Firm_Info!$A$2:$A$12,Firm_Info!$C$2:$C$12)="Treated",1,IF(_xlfn.XLOOKUP($A2259,Firm_Info!$A$2:$A$12,Firm_Info!$C$2:$C$12)="Control",0,""))</f>
        <v>0</v>
      </c>
      <c r="F2259" s="14">
        <f>IFERROR(_xlfn.XLOOKUP($A2259,Firm_Info!$A$2:$A$11,Firm_Info!$D$2:$D$11),"")</f>
        <v>2</v>
      </c>
      <c r="G2259" s="14">
        <f>IF($F2259="","",IF($B2259&gt;=SUMIFS(Firm_Info!$F$2:$F$11,Firm_Info!$D$2:$D$11,$F2259,Firm_Info!$C$2:$C$11,"Treated"),1,0))</f>
        <v>1</v>
      </c>
      <c r="H2259" s="14">
        <f t="shared" si="71"/>
        <v>0</v>
      </c>
      <c r="I2259" s="14">
        <f>IF($F2259="","",MOD(ROW()-2,624)-INDEX(Parallel_Trends!$F$5:$F$14,MATCH($A2259,Parallel_Trends!$A$5:$A$14,0)))</f>
        <v>56</v>
      </c>
    </row>
    <row r="2260" spans="1:9" x14ac:dyDescent="0.45">
      <c r="A2260" t="s">
        <v>18</v>
      </c>
      <c r="B2260" s="1">
        <f>Raw_Prices!V389</f>
        <v>45491</v>
      </c>
      <c r="C2260" s="12">
        <f>Raw_Prices!Z389</f>
        <v>556.85</v>
      </c>
      <c r="D2260" s="13">
        <f t="shared" ref="D2260:D2323" si="72">C2260/C2259-1</f>
        <v>-1.1081709851000765E-2</v>
      </c>
      <c r="E2260" s="14">
        <f>IF(_xlfn.XLOOKUP($A2260,Firm_Info!$A$2:$A$12,Firm_Info!$C$2:$C$12)="Treated",1,IF(_xlfn.XLOOKUP($A2260,Firm_Info!$A$2:$A$12,Firm_Info!$C$2:$C$12)="Control",0,""))</f>
        <v>0</v>
      </c>
      <c r="F2260" s="14">
        <f>IFERROR(_xlfn.XLOOKUP($A2260,Firm_Info!$A$2:$A$11,Firm_Info!$D$2:$D$11),"")</f>
        <v>2</v>
      </c>
      <c r="G2260" s="14">
        <f>IF($F2260="","",IF($B2260&gt;=SUMIFS(Firm_Info!$F$2:$F$11,Firm_Info!$D$2:$D$11,$F2260,Firm_Info!$C$2:$C$11,"Treated"),1,0))</f>
        <v>1</v>
      </c>
      <c r="H2260" s="14">
        <f t="shared" ref="H2260:H2323" si="73">IF($F2260="","",$E2260*$G2260)</f>
        <v>0</v>
      </c>
      <c r="I2260" s="14">
        <f>IF($F2260="","",MOD(ROW()-2,624)-INDEX(Parallel_Trends!$F$5:$F$14,MATCH($A2260,Parallel_Trends!$A$5:$A$14,0)))</f>
        <v>57</v>
      </c>
    </row>
    <row r="2261" spans="1:9" x14ac:dyDescent="0.45">
      <c r="A2261" t="s">
        <v>18</v>
      </c>
      <c r="B2261" s="1">
        <f>Raw_Prices!V390</f>
        <v>45492</v>
      </c>
      <c r="C2261" s="12">
        <f>Raw_Prices!Z390</f>
        <v>551</v>
      </c>
      <c r="D2261" s="13">
        <f t="shared" si="72"/>
        <v>-1.0505522133429146E-2</v>
      </c>
      <c r="E2261" s="14">
        <f>IF(_xlfn.XLOOKUP($A2261,Firm_Info!$A$2:$A$12,Firm_Info!$C$2:$C$12)="Treated",1,IF(_xlfn.XLOOKUP($A2261,Firm_Info!$A$2:$A$12,Firm_Info!$C$2:$C$12)="Control",0,""))</f>
        <v>0</v>
      </c>
      <c r="F2261" s="14">
        <f>IFERROR(_xlfn.XLOOKUP($A2261,Firm_Info!$A$2:$A$11,Firm_Info!$D$2:$D$11),"")</f>
        <v>2</v>
      </c>
      <c r="G2261" s="14">
        <f>IF($F2261="","",IF($B2261&gt;=SUMIFS(Firm_Info!$F$2:$F$11,Firm_Info!$D$2:$D$11,$F2261,Firm_Info!$C$2:$C$11,"Treated"),1,0))</f>
        <v>1</v>
      </c>
      <c r="H2261" s="14">
        <f t="shared" si="73"/>
        <v>0</v>
      </c>
      <c r="I2261" s="14">
        <f>IF($F2261="","",MOD(ROW()-2,624)-INDEX(Parallel_Trends!$F$5:$F$14,MATCH($A2261,Parallel_Trends!$A$5:$A$14,0)))</f>
        <v>58</v>
      </c>
    </row>
    <row r="2262" spans="1:9" x14ac:dyDescent="0.45">
      <c r="A2262" t="s">
        <v>18</v>
      </c>
      <c r="B2262" s="1">
        <f>Raw_Prices!V391</f>
        <v>45495</v>
      </c>
      <c r="C2262" s="12">
        <f>Raw_Prices!Z391</f>
        <v>554.82000000000005</v>
      </c>
      <c r="D2262" s="13">
        <f t="shared" si="72"/>
        <v>6.932849364791327E-3</v>
      </c>
      <c r="E2262" s="14">
        <f>IF(_xlfn.XLOOKUP($A2262,Firm_Info!$A$2:$A$12,Firm_Info!$C$2:$C$12)="Treated",1,IF(_xlfn.XLOOKUP($A2262,Firm_Info!$A$2:$A$12,Firm_Info!$C$2:$C$12)="Control",0,""))</f>
        <v>0</v>
      </c>
      <c r="F2262" s="14">
        <f>IFERROR(_xlfn.XLOOKUP($A2262,Firm_Info!$A$2:$A$11,Firm_Info!$D$2:$D$11),"")</f>
        <v>2</v>
      </c>
      <c r="G2262" s="14">
        <f>IF($F2262="","",IF($B2262&gt;=SUMIFS(Firm_Info!$F$2:$F$11,Firm_Info!$D$2:$D$11,$F2262,Firm_Info!$C$2:$C$11,"Treated"),1,0))</f>
        <v>1</v>
      </c>
      <c r="H2262" s="14">
        <f t="shared" si="73"/>
        <v>0</v>
      </c>
      <c r="I2262" s="14">
        <f>IF($F2262="","",MOD(ROW()-2,624)-INDEX(Parallel_Trends!$F$5:$F$14,MATCH($A2262,Parallel_Trends!$A$5:$A$14,0)))</f>
        <v>59</v>
      </c>
    </row>
    <row r="2263" spans="1:9" x14ac:dyDescent="0.45">
      <c r="A2263" t="s">
        <v>18</v>
      </c>
      <c r="B2263" s="1">
        <f>Raw_Prices!V392</f>
        <v>45496</v>
      </c>
      <c r="C2263" s="12">
        <f>Raw_Prices!Z392</f>
        <v>546.01</v>
      </c>
      <c r="D2263" s="13">
        <f t="shared" si="72"/>
        <v>-1.58790238275478E-2</v>
      </c>
      <c r="E2263" s="14">
        <f>IF(_xlfn.XLOOKUP($A2263,Firm_Info!$A$2:$A$12,Firm_Info!$C$2:$C$12)="Treated",1,IF(_xlfn.XLOOKUP($A2263,Firm_Info!$A$2:$A$12,Firm_Info!$C$2:$C$12)="Control",0,""))</f>
        <v>0</v>
      </c>
      <c r="F2263" s="14">
        <f>IFERROR(_xlfn.XLOOKUP($A2263,Firm_Info!$A$2:$A$11,Firm_Info!$D$2:$D$11),"")</f>
        <v>2</v>
      </c>
      <c r="G2263" s="14">
        <f>IF($F2263="","",IF($B2263&gt;=SUMIFS(Firm_Info!$F$2:$F$11,Firm_Info!$D$2:$D$11,$F2263,Firm_Info!$C$2:$C$11,"Treated"),1,0))</f>
        <v>1</v>
      </c>
      <c r="H2263" s="14">
        <f t="shared" si="73"/>
        <v>0</v>
      </c>
      <c r="I2263" s="14">
        <f>IF($F2263="","",MOD(ROW()-2,624)-INDEX(Parallel_Trends!$F$5:$F$14,MATCH($A2263,Parallel_Trends!$A$5:$A$14,0)))</f>
        <v>60</v>
      </c>
    </row>
    <row r="2264" spans="1:9" x14ac:dyDescent="0.45">
      <c r="A2264" t="s">
        <v>18</v>
      </c>
      <c r="B2264" s="1">
        <f>Raw_Prices!V393</f>
        <v>45497</v>
      </c>
      <c r="C2264" s="12">
        <f>Raw_Prices!Z393</f>
        <v>531.04</v>
      </c>
      <c r="D2264" s="13">
        <f t="shared" si="72"/>
        <v>-2.7417080273255068E-2</v>
      </c>
      <c r="E2264" s="14">
        <f>IF(_xlfn.XLOOKUP($A2264,Firm_Info!$A$2:$A$12,Firm_Info!$C$2:$C$12)="Treated",1,IF(_xlfn.XLOOKUP($A2264,Firm_Info!$A$2:$A$12,Firm_Info!$C$2:$C$12)="Control",0,""))</f>
        <v>0</v>
      </c>
      <c r="F2264" s="14">
        <f>IFERROR(_xlfn.XLOOKUP($A2264,Firm_Info!$A$2:$A$11,Firm_Info!$D$2:$D$11),"")</f>
        <v>2</v>
      </c>
      <c r="G2264" s="14">
        <f>IF($F2264="","",IF($B2264&gt;=SUMIFS(Firm_Info!$F$2:$F$11,Firm_Info!$D$2:$D$11,$F2264,Firm_Info!$C$2:$C$11,"Treated"),1,0))</f>
        <v>1</v>
      </c>
      <c r="H2264" s="14">
        <f t="shared" si="73"/>
        <v>0</v>
      </c>
      <c r="I2264" s="14">
        <f>IF($F2264="","",MOD(ROW()-2,624)-INDEX(Parallel_Trends!$F$5:$F$14,MATCH($A2264,Parallel_Trends!$A$5:$A$14,0)))</f>
        <v>61</v>
      </c>
    </row>
    <row r="2265" spans="1:9" x14ac:dyDescent="0.45">
      <c r="A2265" t="s">
        <v>18</v>
      </c>
      <c r="B2265" s="1">
        <f>Raw_Prices!V394</f>
        <v>45498</v>
      </c>
      <c r="C2265" s="12">
        <f>Raw_Prices!Z394</f>
        <v>532.15</v>
      </c>
      <c r="D2265" s="13">
        <f t="shared" si="72"/>
        <v>2.0902380235010565E-3</v>
      </c>
      <c r="E2265" s="14">
        <f>IF(_xlfn.XLOOKUP($A2265,Firm_Info!$A$2:$A$12,Firm_Info!$C$2:$C$12)="Treated",1,IF(_xlfn.XLOOKUP($A2265,Firm_Info!$A$2:$A$12,Firm_Info!$C$2:$C$12)="Control",0,""))</f>
        <v>0</v>
      </c>
      <c r="F2265" s="14">
        <f>IFERROR(_xlfn.XLOOKUP($A2265,Firm_Info!$A$2:$A$11,Firm_Info!$D$2:$D$11),"")</f>
        <v>2</v>
      </c>
      <c r="G2265" s="14">
        <f>IF($F2265="","",IF($B2265&gt;=SUMIFS(Firm_Info!$F$2:$F$11,Firm_Info!$D$2:$D$11,$F2265,Firm_Info!$C$2:$C$11,"Treated"),1,0))</f>
        <v>1</v>
      </c>
      <c r="H2265" s="14">
        <f t="shared" si="73"/>
        <v>0</v>
      </c>
      <c r="I2265" s="14">
        <f>IF($F2265="","",MOD(ROW()-2,624)-INDEX(Parallel_Trends!$F$5:$F$14,MATCH($A2265,Parallel_Trends!$A$5:$A$14,0)))</f>
        <v>62</v>
      </c>
    </row>
    <row r="2266" spans="1:9" x14ac:dyDescent="0.45">
      <c r="A2266" t="s">
        <v>18</v>
      </c>
      <c r="B2266" s="1">
        <f>Raw_Prices!V395</f>
        <v>45499</v>
      </c>
      <c r="C2266" s="12">
        <f>Raw_Prices!Z395</f>
        <v>542.44000000000005</v>
      </c>
      <c r="D2266" s="13">
        <f t="shared" si="72"/>
        <v>1.9336653199286014E-2</v>
      </c>
      <c r="E2266" s="14">
        <f>IF(_xlfn.XLOOKUP($A2266,Firm_Info!$A$2:$A$12,Firm_Info!$C$2:$C$12)="Treated",1,IF(_xlfn.XLOOKUP($A2266,Firm_Info!$A$2:$A$12,Firm_Info!$C$2:$C$12)="Control",0,""))</f>
        <v>0</v>
      </c>
      <c r="F2266" s="14">
        <f>IFERROR(_xlfn.XLOOKUP($A2266,Firm_Info!$A$2:$A$11,Firm_Info!$D$2:$D$11),"")</f>
        <v>2</v>
      </c>
      <c r="G2266" s="14">
        <f>IF($F2266="","",IF($B2266&gt;=SUMIFS(Firm_Info!$F$2:$F$11,Firm_Info!$D$2:$D$11,$F2266,Firm_Info!$C$2:$C$11,"Treated"),1,0))</f>
        <v>1</v>
      </c>
      <c r="H2266" s="14">
        <f t="shared" si="73"/>
        <v>0</v>
      </c>
      <c r="I2266" s="14">
        <f>IF($F2266="","",MOD(ROW()-2,624)-INDEX(Parallel_Trends!$F$5:$F$14,MATCH($A2266,Parallel_Trends!$A$5:$A$14,0)))</f>
        <v>63</v>
      </c>
    </row>
    <row r="2267" spans="1:9" x14ac:dyDescent="0.45">
      <c r="A2267" t="s">
        <v>18</v>
      </c>
      <c r="B2267" s="1">
        <f>Raw_Prices!V396</f>
        <v>45502</v>
      </c>
      <c r="C2267" s="12">
        <f>Raw_Prices!Z396</f>
        <v>536.61</v>
      </c>
      <c r="D2267" s="13">
        <f t="shared" si="72"/>
        <v>-1.0747732468107118E-2</v>
      </c>
      <c r="E2267" s="14">
        <f>IF(_xlfn.XLOOKUP($A2267,Firm_Info!$A$2:$A$12,Firm_Info!$C$2:$C$12)="Treated",1,IF(_xlfn.XLOOKUP($A2267,Firm_Info!$A$2:$A$12,Firm_Info!$C$2:$C$12)="Control",0,""))</f>
        <v>0</v>
      </c>
      <c r="F2267" s="14">
        <f>IFERROR(_xlfn.XLOOKUP($A2267,Firm_Info!$A$2:$A$11,Firm_Info!$D$2:$D$11),"")</f>
        <v>2</v>
      </c>
      <c r="G2267" s="14">
        <f>IF($F2267="","",IF($B2267&gt;=SUMIFS(Firm_Info!$F$2:$F$11,Firm_Info!$D$2:$D$11,$F2267,Firm_Info!$C$2:$C$11,"Treated"),1,0))</f>
        <v>1</v>
      </c>
      <c r="H2267" s="14">
        <f t="shared" si="73"/>
        <v>0</v>
      </c>
      <c r="I2267" s="14">
        <f>IF($F2267="","",MOD(ROW()-2,624)-INDEX(Parallel_Trends!$F$5:$F$14,MATCH($A2267,Parallel_Trends!$A$5:$A$14,0)))</f>
        <v>64</v>
      </c>
    </row>
    <row r="2268" spans="1:9" x14ac:dyDescent="0.45">
      <c r="A2268" t="s">
        <v>18</v>
      </c>
      <c r="B2268" s="1">
        <f>Raw_Prices!V397</f>
        <v>45503</v>
      </c>
      <c r="C2268" s="12">
        <f>Raw_Prices!Z397</f>
        <v>538.71</v>
      </c>
      <c r="D2268" s="13">
        <f t="shared" si="72"/>
        <v>3.913456700396889E-3</v>
      </c>
      <c r="E2268" s="14">
        <f>IF(_xlfn.XLOOKUP($A2268,Firm_Info!$A$2:$A$12,Firm_Info!$C$2:$C$12)="Treated",1,IF(_xlfn.XLOOKUP($A2268,Firm_Info!$A$2:$A$12,Firm_Info!$C$2:$C$12)="Control",0,""))</f>
        <v>0</v>
      </c>
      <c r="F2268" s="14">
        <f>IFERROR(_xlfn.XLOOKUP($A2268,Firm_Info!$A$2:$A$11,Firm_Info!$D$2:$D$11),"")</f>
        <v>2</v>
      </c>
      <c r="G2268" s="14">
        <f>IF($F2268="","",IF($B2268&gt;=SUMIFS(Firm_Info!$F$2:$F$11,Firm_Info!$D$2:$D$11,$F2268,Firm_Info!$C$2:$C$11,"Treated"),1,0))</f>
        <v>1</v>
      </c>
      <c r="H2268" s="14">
        <f t="shared" si="73"/>
        <v>0</v>
      </c>
      <c r="I2268" s="14">
        <f>IF($F2268="","",MOD(ROW()-2,624)-INDEX(Parallel_Trends!$F$5:$F$14,MATCH($A2268,Parallel_Trends!$A$5:$A$14,0)))</f>
        <v>65</v>
      </c>
    </row>
    <row r="2269" spans="1:9" x14ac:dyDescent="0.45">
      <c r="A2269" t="s">
        <v>18</v>
      </c>
      <c r="B2269" s="1">
        <f>Raw_Prices!V398</f>
        <v>45504</v>
      </c>
      <c r="C2269" s="12">
        <f>Raw_Prices!Z398</f>
        <v>551.65</v>
      </c>
      <c r="D2269" s="13">
        <f t="shared" si="72"/>
        <v>2.4020344897996981E-2</v>
      </c>
      <c r="E2269" s="14">
        <f>IF(_xlfn.XLOOKUP($A2269,Firm_Info!$A$2:$A$12,Firm_Info!$C$2:$C$12)="Treated",1,IF(_xlfn.XLOOKUP($A2269,Firm_Info!$A$2:$A$12,Firm_Info!$C$2:$C$12)="Control",0,""))</f>
        <v>0</v>
      </c>
      <c r="F2269" s="14">
        <f>IFERROR(_xlfn.XLOOKUP($A2269,Firm_Info!$A$2:$A$11,Firm_Info!$D$2:$D$11),"")</f>
        <v>2</v>
      </c>
      <c r="G2269" s="14">
        <f>IF($F2269="","",IF($B2269&gt;=SUMIFS(Firm_Info!$F$2:$F$11,Firm_Info!$D$2:$D$11,$F2269,Firm_Info!$C$2:$C$11,"Treated"),1,0))</f>
        <v>1</v>
      </c>
      <c r="H2269" s="14">
        <f t="shared" si="73"/>
        <v>0</v>
      </c>
      <c r="I2269" s="14">
        <f>IF($F2269="","",MOD(ROW()-2,624)-INDEX(Parallel_Trends!$F$5:$F$14,MATCH($A2269,Parallel_Trends!$A$5:$A$14,0)))</f>
        <v>66</v>
      </c>
    </row>
    <row r="2270" spans="1:9" x14ac:dyDescent="0.45">
      <c r="A2270" t="s">
        <v>18</v>
      </c>
      <c r="B2270" s="1">
        <f>Raw_Prices!V399</f>
        <v>45505</v>
      </c>
      <c r="C2270" s="12">
        <f>Raw_Prices!Z399</f>
        <v>546.41</v>
      </c>
      <c r="D2270" s="13">
        <f t="shared" si="72"/>
        <v>-9.4987763980785012E-3</v>
      </c>
      <c r="E2270" s="14">
        <f>IF(_xlfn.XLOOKUP($A2270,Firm_Info!$A$2:$A$12,Firm_Info!$C$2:$C$12)="Treated",1,IF(_xlfn.XLOOKUP($A2270,Firm_Info!$A$2:$A$12,Firm_Info!$C$2:$C$12)="Control",0,""))</f>
        <v>0</v>
      </c>
      <c r="F2270" s="14">
        <f>IFERROR(_xlfn.XLOOKUP($A2270,Firm_Info!$A$2:$A$11,Firm_Info!$D$2:$D$11),"")</f>
        <v>2</v>
      </c>
      <c r="G2270" s="14">
        <f>IF($F2270="","",IF($B2270&gt;=SUMIFS(Firm_Info!$F$2:$F$11,Firm_Info!$D$2:$D$11,$F2270,Firm_Info!$C$2:$C$11,"Treated"),1,0))</f>
        <v>1</v>
      </c>
      <c r="H2270" s="14">
        <f t="shared" si="73"/>
        <v>0</v>
      </c>
      <c r="I2270" s="14">
        <f>IF($F2270="","",MOD(ROW()-2,624)-INDEX(Parallel_Trends!$F$5:$F$14,MATCH($A2270,Parallel_Trends!$A$5:$A$14,0)))</f>
        <v>67</v>
      </c>
    </row>
    <row r="2271" spans="1:9" x14ac:dyDescent="0.45">
      <c r="A2271" t="s">
        <v>18</v>
      </c>
      <c r="B2271" s="1">
        <f>Raw_Prices!V400</f>
        <v>45506</v>
      </c>
      <c r="C2271" s="12">
        <f>Raw_Prices!Z400</f>
        <v>526.16999999999996</v>
      </c>
      <c r="D2271" s="13">
        <f t="shared" si="72"/>
        <v>-3.7041781812192309E-2</v>
      </c>
      <c r="E2271" s="14">
        <f>IF(_xlfn.XLOOKUP($A2271,Firm_Info!$A$2:$A$12,Firm_Info!$C$2:$C$12)="Treated",1,IF(_xlfn.XLOOKUP($A2271,Firm_Info!$A$2:$A$12,Firm_Info!$C$2:$C$12)="Control",0,""))</f>
        <v>0</v>
      </c>
      <c r="F2271" s="14">
        <f>IFERROR(_xlfn.XLOOKUP($A2271,Firm_Info!$A$2:$A$11,Firm_Info!$D$2:$D$11),"")</f>
        <v>2</v>
      </c>
      <c r="G2271" s="14">
        <f>IF($F2271="","",IF($B2271&gt;=SUMIFS(Firm_Info!$F$2:$F$11,Firm_Info!$D$2:$D$11,$F2271,Firm_Info!$C$2:$C$11,"Treated"),1,0))</f>
        <v>1</v>
      </c>
      <c r="H2271" s="14">
        <f t="shared" si="73"/>
        <v>0</v>
      </c>
      <c r="I2271" s="14">
        <f>IF($F2271="","",MOD(ROW()-2,624)-INDEX(Parallel_Trends!$F$5:$F$14,MATCH($A2271,Parallel_Trends!$A$5:$A$14,0)))</f>
        <v>68</v>
      </c>
    </row>
    <row r="2272" spans="1:9" x14ac:dyDescent="0.45">
      <c r="A2272" t="s">
        <v>18</v>
      </c>
      <c r="B2272" s="1">
        <f>Raw_Prices!V401</f>
        <v>45509</v>
      </c>
      <c r="C2272" s="12">
        <f>Raw_Prices!Z401</f>
        <v>509.32</v>
      </c>
      <c r="D2272" s="13">
        <f t="shared" si="72"/>
        <v>-3.20238706121595E-2</v>
      </c>
      <c r="E2272" s="14">
        <f>IF(_xlfn.XLOOKUP($A2272,Firm_Info!$A$2:$A$12,Firm_Info!$C$2:$C$12)="Treated",1,IF(_xlfn.XLOOKUP($A2272,Firm_Info!$A$2:$A$12,Firm_Info!$C$2:$C$12)="Control",0,""))</f>
        <v>0</v>
      </c>
      <c r="F2272" s="14">
        <f>IFERROR(_xlfn.XLOOKUP($A2272,Firm_Info!$A$2:$A$11,Firm_Info!$D$2:$D$11),"")</f>
        <v>2</v>
      </c>
      <c r="G2272" s="14">
        <f>IF($F2272="","",IF($B2272&gt;=SUMIFS(Firm_Info!$F$2:$F$11,Firm_Info!$D$2:$D$11,$F2272,Firm_Info!$C$2:$C$11,"Treated"),1,0))</f>
        <v>1</v>
      </c>
      <c r="H2272" s="14">
        <f t="shared" si="73"/>
        <v>0</v>
      </c>
      <c r="I2272" s="14">
        <f>IF($F2272="","",MOD(ROW()-2,624)-INDEX(Parallel_Trends!$F$5:$F$14,MATCH($A2272,Parallel_Trends!$A$5:$A$14,0)))</f>
        <v>69</v>
      </c>
    </row>
    <row r="2273" spans="1:9" x14ac:dyDescent="0.45">
      <c r="A2273" t="s">
        <v>18</v>
      </c>
      <c r="B2273" s="1">
        <f>Raw_Prices!V402</f>
        <v>45510</v>
      </c>
      <c r="C2273" s="12">
        <f>Raw_Prices!Z402</f>
        <v>514.20000000000005</v>
      </c>
      <c r="D2273" s="13">
        <f t="shared" si="72"/>
        <v>9.5814026545197883E-3</v>
      </c>
      <c r="E2273" s="14">
        <f>IF(_xlfn.XLOOKUP($A2273,Firm_Info!$A$2:$A$12,Firm_Info!$C$2:$C$12)="Treated",1,IF(_xlfn.XLOOKUP($A2273,Firm_Info!$A$2:$A$12,Firm_Info!$C$2:$C$12)="Control",0,""))</f>
        <v>0</v>
      </c>
      <c r="F2273" s="14">
        <f>IFERROR(_xlfn.XLOOKUP($A2273,Firm_Info!$A$2:$A$11,Firm_Info!$D$2:$D$11),"")</f>
        <v>2</v>
      </c>
      <c r="G2273" s="14">
        <f>IF($F2273="","",IF($B2273&gt;=SUMIFS(Firm_Info!$F$2:$F$11,Firm_Info!$D$2:$D$11,$F2273,Firm_Info!$C$2:$C$11,"Treated"),1,0))</f>
        <v>1</v>
      </c>
      <c r="H2273" s="14">
        <f t="shared" si="73"/>
        <v>0</v>
      </c>
      <c r="I2273" s="14">
        <f>IF($F2273="","",MOD(ROW()-2,624)-INDEX(Parallel_Trends!$F$5:$F$14,MATCH($A2273,Parallel_Trends!$A$5:$A$14,0)))</f>
        <v>70</v>
      </c>
    </row>
    <row r="2274" spans="1:9" x14ac:dyDescent="0.45">
      <c r="A2274" t="s">
        <v>18</v>
      </c>
      <c r="B2274" s="1">
        <f>Raw_Prices!V403</f>
        <v>45511</v>
      </c>
      <c r="C2274" s="12">
        <f>Raw_Prices!Z403</f>
        <v>513.62</v>
      </c>
      <c r="D2274" s="13">
        <f t="shared" si="72"/>
        <v>-1.1279657720731917E-3</v>
      </c>
      <c r="E2274" s="14">
        <f>IF(_xlfn.XLOOKUP($A2274,Firm_Info!$A$2:$A$12,Firm_Info!$C$2:$C$12)="Treated",1,IF(_xlfn.XLOOKUP($A2274,Firm_Info!$A$2:$A$12,Firm_Info!$C$2:$C$12)="Control",0,""))</f>
        <v>0</v>
      </c>
      <c r="F2274" s="14">
        <f>IFERROR(_xlfn.XLOOKUP($A2274,Firm_Info!$A$2:$A$11,Firm_Info!$D$2:$D$11),"")</f>
        <v>2</v>
      </c>
      <c r="G2274" s="14">
        <f>IF($F2274="","",IF($B2274&gt;=SUMIFS(Firm_Info!$F$2:$F$11,Firm_Info!$D$2:$D$11,$F2274,Firm_Info!$C$2:$C$11,"Treated"),1,0))</f>
        <v>1</v>
      </c>
      <c r="H2274" s="14">
        <f t="shared" si="73"/>
        <v>0</v>
      </c>
      <c r="I2274" s="14">
        <f>IF($F2274="","",MOD(ROW()-2,624)-INDEX(Parallel_Trends!$F$5:$F$14,MATCH($A2274,Parallel_Trends!$A$5:$A$14,0)))</f>
        <v>71</v>
      </c>
    </row>
    <row r="2275" spans="1:9" x14ac:dyDescent="0.45">
      <c r="A2275" t="s">
        <v>18</v>
      </c>
      <c r="B2275" s="1">
        <f>Raw_Prices!V404</f>
        <v>45512</v>
      </c>
      <c r="C2275" s="12">
        <f>Raw_Prices!Z404</f>
        <v>530.24</v>
      </c>
      <c r="D2275" s="13">
        <f t="shared" si="72"/>
        <v>3.2358553015848335E-2</v>
      </c>
      <c r="E2275" s="14">
        <f>IF(_xlfn.XLOOKUP($A2275,Firm_Info!$A$2:$A$12,Firm_Info!$C$2:$C$12)="Treated",1,IF(_xlfn.XLOOKUP($A2275,Firm_Info!$A$2:$A$12,Firm_Info!$C$2:$C$12)="Control",0,""))</f>
        <v>0</v>
      </c>
      <c r="F2275" s="14">
        <f>IFERROR(_xlfn.XLOOKUP($A2275,Firm_Info!$A$2:$A$11,Firm_Info!$D$2:$D$11),"")</f>
        <v>2</v>
      </c>
      <c r="G2275" s="14">
        <f>IF($F2275="","",IF($B2275&gt;=SUMIFS(Firm_Info!$F$2:$F$11,Firm_Info!$D$2:$D$11,$F2275,Firm_Info!$C$2:$C$11,"Treated"),1,0))</f>
        <v>1</v>
      </c>
      <c r="H2275" s="14">
        <f t="shared" si="73"/>
        <v>0</v>
      </c>
      <c r="I2275" s="14">
        <f>IF($F2275="","",MOD(ROW()-2,624)-INDEX(Parallel_Trends!$F$5:$F$14,MATCH($A2275,Parallel_Trends!$A$5:$A$14,0)))</f>
        <v>72</v>
      </c>
    </row>
    <row r="2276" spans="1:9" x14ac:dyDescent="0.45">
      <c r="A2276" t="s">
        <v>18</v>
      </c>
      <c r="B2276" s="1">
        <f>Raw_Prices!V405</f>
        <v>45513</v>
      </c>
      <c r="C2276" s="12">
        <f>Raw_Prices!Z405</f>
        <v>536.29999999999995</v>
      </c>
      <c r="D2276" s="13">
        <f t="shared" si="72"/>
        <v>1.1428786964393423E-2</v>
      </c>
      <c r="E2276" s="14">
        <f>IF(_xlfn.XLOOKUP($A2276,Firm_Info!$A$2:$A$12,Firm_Info!$C$2:$C$12)="Treated",1,IF(_xlfn.XLOOKUP($A2276,Firm_Info!$A$2:$A$12,Firm_Info!$C$2:$C$12)="Control",0,""))</f>
        <v>0</v>
      </c>
      <c r="F2276" s="14">
        <f>IFERROR(_xlfn.XLOOKUP($A2276,Firm_Info!$A$2:$A$11,Firm_Info!$D$2:$D$11),"")</f>
        <v>2</v>
      </c>
      <c r="G2276" s="14">
        <f>IF($F2276="","",IF($B2276&gt;=SUMIFS(Firm_Info!$F$2:$F$11,Firm_Info!$D$2:$D$11,$F2276,Firm_Info!$C$2:$C$11,"Treated"),1,0))</f>
        <v>1</v>
      </c>
      <c r="H2276" s="14">
        <f t="shared" si="73"/>
        <v>0</v>
      </c>
      <c r="I2276" s="14">
        <f>IF($F2276="","",MOD(ROW()-2,624)-INDEX(Parallel_Trends!$F$5:$F$14,MATCH($A2276,Parallel_Trends!$A$5:$A$14,0)))</f>
        <v>73</v>
      </c>
    </row>
    <row r="2277" spans="1:9" x14ac:dyDescent="0.45">
      <c r="A2277" t="s">
        <v>18</v>
      </c>
      <c r="B2277" s="1">
        <f>Raw_Prices!V406</f>
        <v>45516</v>
      </c>
      <c r="C2277" s="12">
        <f>Raw_Prices!Z406</f>
        <v>530.92999999999995</v>
      </c>
      <c r="D2277" s="13">
        <f t="shared" si="72"/>
        <v>-1.0013052396046995E-2</v>
      </c>
      <c r="E2277" s="14">
        <f>IF(_xlfn.XLOOKUP($A2277,Firm_Info!$A$2:$A$12,Firm_Info!$C$2:$C$12)="Treated",1,IF(_xlfn.XLOOKUP($A2277,Firm_Info!$A$2:$A$12,Firm_Info!$C$2:$C$12)="Control",0,""))</f>
        <v>0</v>
      </c>
      <c r="F2277" s="14">
        <f>IFERROR(_xlfn.XLOOKUP($A2277,Firm_Info!$A$2:$A$11,Firm_Info!$D$2:$D$11),"")</f>
        <v>2</v>
      </c>
      <c r="G2277" s="14">
        <f>IF($F2277="","",IF($B2277&gt;=SUMIFS(Firm_Info!$F$2:$F$11,Firm_Info!$D$2:$D$11,$F2277,Firm_Info!$C$2:$C$11,"Treated"),1,0))</f>
        <v>1</v>
      </c>
      <c r="H2277" s="14">
        <f t="shared" si="73"/>
        <v>0</v>
      </c>
      <c r="I2277" s="14">
        <f>IF($F2277="","",MOD(ROW()-2,624)-INDEX(Parallel_Trends!$F$5:$F$14,MATCH($A2277,Parallel_Trends!$A$5:$A$14,0)))</f>
        <v>74</v>
      </c>
    </row>
    <row r="2278" spans="1:9" x14ac:dyDescent="0.45">
      <c r="A2278" t="s">
        <v>18</v>
      </c>
      <c r="B2278" s="1">
        <f>Raw_Prices!V407</f>
        <v>45517</v>
      </c>
      <c r="C2278" s="12">
        <f>Raw_Prices!Z407</f>
        <v>535.22</v>
      </c>
      <c r="D2278" s="13">
        <f t="shared" si="72"/>
        <v>8.080161226527105E-3</v>
      </c>
      <c r="E2278" s="14">
        <f>IF(_xlfn.XLOOKUP($A2278,Firm_Info!$A$2:$A$12,Firm_Info!$C$2:$C$12)="Treated",1,IF(_xlfn.XLOOKUP($A2278,Firm_Info!$A$2:$A$12,Firm_Info!$C$2:$C$12)="Control",0,""))</f>
        <v>0</v>
      </c>
      <c r="F2278" s="14">
        <f>IFERROR(_xlfn.XLOOKUP($A2278,Firm_Info!$A$2:$A$11,Firm_Info!$D$2:$D$11),"")</f>
        <v>2</v>
      </c>
      <c r="G2278" s="14">
        <f>IF($F2278="","",IF($B2278&gt;=SUMIFS(Firm_Info!$F$2:$F$11,Firm_Info!$D$2:$D$11,$F2278,Firm_Info!$C$2:$C$11,"Treated"),1,0))</f>
        <v>1</v>
      </c>
      <c r="H2278" s="14">
        <f t="shared" si="73"/>
        <v>0</v>
      </c>
      <c r="I2278" s="14">
        <f>IF($F2278="","",MOD(ROW()-2,624)-INDEX(Parallel_Trends!$F$5:$F$14,MATCH($A2278,Parallel_Trends!$A$5:$A$14,0)))</f>
        <v>75</v>
      </c>
    </row>
    <row r="2279" spans="1:9" x14ac:dyDescent="0.45">
      <c r="A2279" t="s">
        <v>18</v>
      </c>
      <c r="B2279" s="1">
        <f>Raw_Prices!V408</f>
        <v>45518</v>
      </c>
      <c r="C2279" s="12">
        <f>Raw_Prices!Z408</f>
        <v>539.79</v>
      </c>
      <c r="D2279" s="13">
        <f t="shared" si="72"/>
        <v>8.5385448974253375E-3</v>
      </c>
      <c r="E2279" s="14">
        <f>IF(_xlfn.XLOOKUP($A2279,Firm_Info!$A$2:$A$12,Firm_Info!$C$2:$C$12)="Treated",1,IF(_xlfn.XLOOKUP($A2279,Firm_Info!$A$2:$A$12,Firm_Info!$C$2:$C$12)="Control",0,""))</f>
        <v>0</v>
      </c>
      <c r="F2279" s="14">
        <f>IFERROR(_xlfn.XLOOKUP($A2279,Firm_Info!$A$2:$A$11,Firm_Info!$D$2:$D$11),"")</f>
        <v>2</v>
      </c>
      <c r="G2279" s="14">
        <f>IF($F2279="","",IF($B2279&gt;=SUMIFS(Firm_Info!$F$2:$F$11,Firm_Info!$D$2:$D$11,$F2279,Firm_Info!$C$2:$C$11,"Treated"),1,0))</f>
        <v>1</v>
      </c>
      <c r="H2279" s="14">
        <f t="shared" si="73"/>
        <v>0</v>
      </c>
      <c r="I2279" s="14">
        <f>IF($F2279="","",MOD(ROW()-2,624)-INDEX(Parallel_Trends!$F$5:$F$14,MATCH($A2279,Parallel_Trends!$A$5:$A$14,0)))</f>
        <v>76</v>
      </c>
    </row>
    <row r="2280" spans="1:9" x14ac:dyDescent="0.45">
      <c r="A2280" t="s">
        <v>18</v>
      </c>
      <c r="B2280" s="1">
        <f>Raw_Prices!V409</f>
        <v>45519</v>
      </c>
      <c r="C2280" s="12">
        <f>Raw_Prices!Z409</f>
        <v>554.16</v>
      </c>
      <c r="D2280" s="13">
        <f t="shared" si="72"/>
        <v>2.6621463902628761E-2</v>
      </c>
      <c r="E2280" s="14">
        <f>IF(_xlfn.XLOOKUP($A2280,Firm_Info!$A$2:$A$12,Firm_Info!$C$2:$C$12)="Treated",1,IF(_xlfn.XLOOKUP($A2280,Firm_Info!$A$2:$A$12,Firm_Info!$C$2:$C$12)="Control",0,""))</f>
        <v>0</v>
      </c>
      <c r="F2280" s="14">
        <f>IFERROR(_xlfn.XLOOKUP($A2280,Firm_Info!$A$2:$A$11,Firm_Info!$D$2:$D$11),"")</f>
        <v>2</v>
      </c>
      <c r="G2280" s="14">
        <f>IF($F2280="","",IF($B2280&gt;=SUMIFS(Firm_Info!$F$2:$F$11,Firm_Info!$D$2:$D$11,$F2280,Firm_Info!$C$2:$C$11,"Treated"),1,0))</f>
        <v>1</v>
      </c>
      <c r="H2280" s="14">
        <f t="shared" si="73"/>
        <v>0</v>
      </c>
      <c r="I2280" s="14">
        <f>IF($F2280="","",MOD(ROW()-2,624)-INDEX(Parallel_Trends!$F$5:$F$14,MATCH($A2280,Parallel_Trends!$A$5:$A$14,0)))</f>
        <v>77</v>
      </c>
    </row>
    <row r="2281" spans="1:9" x14ac:dyDescent="0.45">
      <c r="A2281" t="s">
        <v>18</v>
      </c>
      <c r="B2281" s="1">
        <f>Raw_Prices!V410</f>
        <v>45520</v>
      </c>
      <c r="C2281" s="12">
        <f>Raw_Prices!Z410</f>
        <v>553.46</v>
      </c>
      <c r="D2281" s="13">
        <f t="shared" si="72"/>
        <v>-1.2631730908039263E-3</v>
      </c>
      <c r="E2281" s="14">
        <f>IF(_xlfn.XLOOKUP($A2281,Firm_Info!$A$2:$A$12,Firm_Info!$C$2:$C$12)="Treated",1,IF(_xlfn.XLOOKUP($A2281,Firm_Info!$A$2:$A$12,Firm_Info!$C$2:$C$12)="Control",0,""))</f>
        <v>0</v>
      </c>
      <c r="F2281" s="14">
        <f>IFERROR(_xlfn.XLOOKUP($A2281,Firm_Info!$A$2:$A$11,Firm_Info!$D$2:$D$11),"")</f>
        <v>2</v>
      </c>
      <c r="G2281" s="14">
        <f>IF($F2281="","",IF($B2281&gt;=SUMIFS(Firm_Info!$F$2:$F$11,Firm_Info!$D$2:$D$11,$F2281,Firm_Info!$C$2:$C$11,"Treated"),1,0))</f>
        <v>1</v>
      </c>
      <c r="H2281" s="14">
        <f t="shared" si="73"/>
        <v>0</v>
      </c>
      <c r="I2281" s="14">
        <f>IF($F2281="","",MOD(ROW()-2,624)-INDEX(Parallel_Trends!$F$5:$F$14,MATCH($A2281,Parallel_Trends!$A$5:$A$14,0)))</f>
        <v>78</v>
      </c>
    </row>
    <row r="2282" spans="1:9" x14ac:dyDescent="0.45">
      <c r="A2282" t="s">
        <v>18</v>
      </c>
      <c r="B2282" s="1">
        <f>Raw_Prices!V411</f>
        <v>45523</v>
      </c>
      <c r="C2282" s="12">
        <f>Raw_Prices!Z411</f>
        <v>563.12</v>
      </c>
      <c r="D2282" s="13">
        <f t="shared" si="72"/>
        <v>1.7453835868897372E-2</v>
      </c>
      <c r="E2282" s="14">
        <f>IF(_xlfn.XLOOKUP($A2282,Firm_Info!$A$2:$A$12,Firm_Info!$C$2:$C$12)="Treated",1,IF(_xlfn.XLOOKUP($A2282,Firm_Info!$A$2:$A$12,Firm_Info!$C$2:$C$12)="Control",0,""))</f>
        <v>0</v>
      </c>
      <c r="F2282" s="14">
        <f>IFERROR(_xlfn.XLOOKUP($A2282,Firm_Info!$A$2:$A$11,Firm_Info!$D$2:$D$11),"")</f>
        <v>2</v>
      </c>
      <c r="G2282" s="14">
        <f>IF($F2282="","",IF($B2282&gt;=SUMIFS(Firm_Info!$F$2:$F$11,Firm_Info!$D$2:$D$11,$F2282,Firm_Info!$C$2:$C$11,"Treated"),1,0))</f>
        <v>1</v>
      </c>
      <c r="H2282" s="14">
        <f t="shared" si="73"/>
        <v>0</v>
      </c>
      <c r="I2282" s="14">
        <f>IF($F2282="","",MOD(ROW()-2,624)-INDEX(Parallel_Trends!$F$5:$F$14,MATCH($A2282,Parallel_Trends!$A$5:$A$14,0)))</f>
        <v>79</v>
      </c>
    </row>
    <row r="2283" spans="1:9" x14ac:dyDescent="0.45">
      <c r="A2283" t="s">
        <v>18</v>
      </c>
      <c r="B2283" s="1">
        <f>Raw_Prices!V412</f>
        <v>45524</v>
      </c>
      <c r="C2283" s="12">
        <f>Raw_Prices!Z412</f>
        <v>562.25</v>
      </c>
      <c r="D2283" s="13">
        <f t="shared" si="72"/>
        <v>-1.544963773263297E-3</v>
      </c>
      <c r="E2283" s="14">
        <f>IF(_xlfn.XLOOKUP($A2283,Firm_Info!$A$2:$A$12,Firm_Info!$C$2:$C$12)="Treated",1,IF(_xlfn.XLOOKUP($A2283,Firm_Info!$A$2:$A$12,Firm_Info!$C$2:$C$12)="Control",0,""))</f>
        <v>0</v>
      </c>
      <c r="F2283" s="14">
        <f>IFERROR(_xlfn.XLOOKUP($A2283,Firm_Info!$A$2:$A$11,Firm_Info!$D$2:$D$11),"")</f>
        <v>2</v>
      </c>
      <c r="G2283" s="14">
        <f>IF($F2283="","",IF($B2283&gt;=SUMIFS(Firm_Info!$F$2:$F$11,Firm_Info!$D$2:$D$11,$F2283,Firm_Info!$C$2:$C$11,"Treated"),1,0))</f>
        <v>1</v>
      </c>
      <c r="H2283" s="14">
        <f t="shared" si="73"/>
        <v>0</v>
      </c>
      <c r="I2283" s="14">
        <f>IF($F2283="","",MOD(ROW()-2,624)-INDEX(Parallel_Trends!$F$5:$F$14,MATCH($A2283,Parallel_Trends!$A$5:$A$14,0)))</f>
        <v>80</v>
      </c>
    </row>
    <row r="2284" spans="1:9" x14ac:dyDescent="0.45">
      <c r="A2284" t="s">
        <v>18</v>
      </c>
      <c r="B2284" s="1">
        <f>Raw_Prices!V413</f>
        <v>45525</v>
      </c>
      <c r="C2284" s="12">
        <f>Raw_Prices!Z413</f>
        <v>565.79</v>
      </c>
      <c r="D2284" s="13">
        <f t="shared" si="72"/>
        <v>6.2961316140506263E-3</v>
      </c>
      <c r="E2284" s="14">
        <f>IF(_xlfn.XLOOKUP($A2284,Firm_Info!$A$2:$A$12,Firm_Info!$C$2:$C$12)="Treated",1,IF(_xlfn.XLOOKUP($A2284,Firm_Info!$A$2:$A$12,Firm_Info!$C$2:$C$12)="Control",0,""))</f>
        <v>0</v>
      </c>
      <c r="F2284" s="14">
        <f>IFERROR(_xlfn.XLOOKUP($A2284,Firm_Info!$A$2:$A$11,Firm_Info!$D$2:$D$11),"")</f>
        <v>2</v>
      </c>
      <c r="G2284" s="14">
        <f>IF($F2284="","",IF($B2284&gt;=SUMIFS(Firm_Info!$F$2:$F$11,Firm_Info!$D$2:$D$11,$F2284,Firm_Info!$C$2:$C$11,"Treated"),1,0))</f>
        <v>1</v>
      </c>
      <c r="H2284" s="14">
        <f t="shared" si="73"/>
        <v>0</v>
      </c>
      <c r="I2284" s="14">
        <f>IF($F2284="","",MOD(ROW()-2,624)-INDEX(Parallel_Trends!$F$5:$F$14,MATCH($A2284,Parallel_Trends!$A$5:$A$14,0)))</f>
        <v>81</v>
      </c>
    </row>
    <row r="2285" spans="1:9" x14ac:dyDescent="0.45">
      <c r="A2285" t="s">
        <v>18</v>
      </c>
      <c r="B2285" s="1">
        <f>Raw_Prices!V414</f>
        <v>45526</v>
      </c>
      <c r="C2285" s="12">
        <f>Raw_Prices!Z414</f>
        <v>557.44000000000005</v>
      </c>
      <c r="D2285" s="13">
        <f t="shared" si="72"/>
        <v>-1.4758125806394462E-2</v>
      </c>
      <c r="E2285" s="14">
        <f>IF(_xlfn.XLOOKUP($A2285,Firm_Info!$A$2:$A$12,Firm_Info!$C$2:$C$12)="Treated",1,IF(_xlfn.XLOOKUP($A2285,Firm_Info!$A$2:$A$12,Firm_Info!$C$2:$C$12)="Control",0,""))</f>
        <v>0</v>
      </c>
      <c r="F2285" s="14">
        <f>IFERROR(_xlfn.XLOOKUP($A2285,Firm_Info!$A$2:$A$11,Firm_Info!$D$2:$D$11),"")</f>
        <v>2</v>
      </c>
      <c r="G2285" s="14">
        <f>IF($F2285="","",IF($B2285&gt;=SUMIFS(Firm_Info!$F$2:$F$11,Firm_Info!$D$2:$D$11,$F2285,Firm_Info!$C$2:$C$11,"Treated"),1,0))</f>
        <v>1</v>
      </c>
      <c r="H2285" s="14">
        <f t="shared" si="73"/>
        <v>0</v>
      </c>
      <c r="I2285" s="14">
        <f>IF($F2285="","",MOD(ROW()-2,624)-INDEX(Parallel_Trends!$F$5:$F$14,MATCH($A2285,Parallel_Trends!$A$5:$A$14,0)))</f>
        <v>82</v>
      </c>
    </row>
    <row r="2286" spans="1:9" x14ac:dyDescent="0.45">
      <c r="A2286" t="s">
        <v>18</v>
      </c>
      <c r="B2286" s="1">
        <f>Raw_Prices!V415</f>
        <v>45527</v>
      </c>
      <c r="C2286" s="12">
        <f>Raw_Prices!Z415</f>
        <v>558.29999999999995</v>
      </c>
      <c r="D2286" s="13">
        <f t="shared" si="72"/>
        <v>1.5427669345577932E-3</v>
      </c>
      <c r="E2286" s="14">
        <f>IF(_xlfn.XLOOKUP($A2286,Firm_Info!$A$2:$A$12,Firm_Info!$C$2:$C$12)="Treated",1,IF(_xlfn.XLOOKUP($A2286,Firm_Info!$A$2:$A$12,Firm_Info!$C$2:$C$12)="Control",0,""))</f>
        <v>0</v>
      </c>
      <c r="F2286" s="14">
        <f>IFERROR(_xlfn.XLOOKUP($A2286,Firm_Info!$A$2:$A$11,Firm_Info!$D$2:$D$11),"")</f>
        <v>2</v>
      </c>
      <c r="G2286" s="14">
        <f>IF($F2286="","",IF($B2286&gt;=SUMIFS(Firm_Info!$F$2:$F$11,Firm_Info!$D$2:$D$11,$F2286,Firm_Info!$C$2:$C$11,"Treated"),1,0))</f>
        <v>1</v>
      </c>
      <c r="H2286" s="14">
        <f t="shared" si="73"/>
        <v>0</v>
      </c>
      <c r="I2286" s="14">
        <f>IF($F2286="","",MOD(ROW()-2,624)-INDEX(Parallel_Trends!$F$5:$F$14,MATCH($A2286,Parallel_Trends!$A$5:$A$14,0)))</f>
        <v>83</v>
      </c>
    </row>
    <row r="2287" spans="1:9" x14ac:dyDescent="0.45">
      <c r="A2287" t="s">
        <v>18</v>
      </c>
      <c r="B2287" s="1">
        <f>Raw_Prices!V416</f>
        <v>45530</v>
      </c>
      <c r="C2287" s="12">
        <f>Raw_Prices!Z416</f>
        <v>559.44000000000005</v>
      </c>
      <c r="D2287" s="13">
        <f t="shared" si="72"/>
        <v>2.0419129500270916E-3</v>
      </c>
      <c r="E2287" s="14">
        <f>IF(_xlfn.XLOOKUP($A2287,Firm_Info!$A$2:$A$12,Firm_Info!$C$2:$C$12)="Treated",1,IF(_xlfn.XLOOKUP($A2287,Firm_Info!$A$2:$A$12,Firm_Info!$C$2:$C$12)="Control",0,""))</f>
        <v>0</v>
      </c>
      <c r="F2287" s="14">
        <f>IFERROR(_xlfn.XLOOKUP($A2287,Firm_Info!$A$2:$A$11,Firm_Info!$D$2:$D$11),"")</f>
        <v>2</v>
      </c>
      <c r="G2287" s="14">
        <f>IF($F2287="","",IF($B2287&gt;=SUMIFS(Firm_Info!$F$2:$F$11,Firm_Info!$D$2:$D$11,$F2287,Firm_Info!$C$2:$C$11,"Treated"),1,0))</f>
        <v>1</v>
      </c>
      <c r="H2287" s="14">
        <f t="shared" si="73"/>
        <v>0</v>
      </c>
      <c r="I2287" s="14">
        <f>IF($F2287="","",MOD(ROW()-2,624)-INDEX(Parallel_Trends!$F$5:$F$14,MATCH($A2287,Parallel_Trends!$A$5:$A$14,0)))</f>
        <v>84</v>
      </c>
    </row>
    <row r="2288" spans="1:9" x14ac:dyDescent="0.45">
      <c r="A2288" t="s">
        <v>18</v>
      </c>
      <c r="B2288" s="1">
        <f>Raw_Prices!V417</f>
        <v>45531</v>
      </c>
      <c r="C2288" s="12">
        <f>Raw_Prices!Z417</f>
        <v>567.82000000000005</v>
      </c>
      <c r="D2288" s="13">
        <f t="shared" si="72"/>
        <v>1.497926497926505E-2</v>
      </c>
      <c r="E2288" s="14">
        <f>IF(_xlfn.XLOOKUP($A2288,Firm_Info!$A$2:$A$12,Firm_Info!$C$2:$C$12)="Treated",1,IF(_xlfn.XLOOKUP($A2288,Firm_Info!$A$2:$A$12,Firm_Info!$C$2:$C$12)="Control",0,""))</f>
        <v>0</v>
      </c>
      <c r="F2288" s="14">
        <f>IFERROR(_xlfn.XLOOKUP($A2288,Firm_Info!$A$2:$A$11,Firm_Info!$D$2:$D$11),"")</f>
        <v>2</v>
      </c>
      <c r="G2288" s="14">
        <f>IF($F2288="","",IF($B2288&gt;=SUMIFS(Firm_Info!$F$2:$F$11,Firm_Info!$D$2:$D$11,$F2288,Firm_Info!$C$2:$C$11,"Treated"),1,0))</f>
        <v>1</v>
      </c>
      <c r="H2288" s="14">
        <f t="shared" si="73"/>
        <v>0</v>
      </c>
      <c r="I2288" s="14">
        <f>IF($F2288="","",MOD(ROW()-2,624)-INDEX(Parallel_Trends!$F$5:$F$14,MATCH($A2288,Parallel_Trends!$A$5:$A$14,0)))</f>
        <v>85</v>
      </c>
    </row>
    <row r="2289" spans="1:9" x14ac:dyDescent="0.45">
      <c r="A2289" t="s">
        <v>18</v>
      </c>
      <c r="B2289" s="1">
        <f>Raw_Prices!V418</f>
        <v>45532</v>
      </c>
      <c r="C2289" s="12">
        <f>Raw_Prices!Z418</f>
        <v>560.54</v>
      </c>
      <c r="D2289" s="13">
        <f t="shared" si="72"/>
        <v>-1.2820964390123812E-2</v>
      </c>
      <c r="E2289" s="14">
        <f>IF(_xlfn.XLOOKUP($A2289,Firm_Info!$A$2:$A$12,Firm_Info!$C$2:$C$12)="Treated",1,IF(_xlfn.XLOOKUP($A2289,Firm_Info!$A$2:$A$12,Firm_Info!$C$2:$C$12)="Control",0,""))</f>
        <v>0</v>
      </c>
      <c r="F2289" s="14">
        <f>IFERROR(_xlfn.XLOOKUP($A2289,Firm_Info!$A$2:$A$11,Firm_Info!$D$2:$D$11),"")</f>
        <v>2</v>
      </c>
      <c r="G2289" s="14">
        <f>IF($F2289="","",IF($B2289&gt;=SUMIFS(Firm_Info!$F$2:$F$11,Firm_Info!$D$2:$D$11,$F2289,Firm_Info!$C$2:$C$11,"Treated"),1,0))</f>
        <v>1</v>
      </c>
      <c r="H2289" s="14">
        <f t="shared" si="73"/>
        <v>0</v>
      </c>
      <c r="I2289" s="14">
        <f>IF($F2289="","",MOD(ROW()-2,624)-INDEX(Parallel_Trends!$F$5:$F$14,MATCH($A2289,Parallel_Trends!$A$5:$A$14,0)))</f>
        <v>86</v>
      </c>
    </row>
    <row r="2290" spans="1:9" x14ac:dyDescent="0.45">
      <c r="A2290" t="s">
        <v>18</v>
      </c>
      <c r="B2290" s="1">
        <f>Raw_Prices!V419</f>
        <v>45533</v>
      </c>
      <c r="C2290" s="12">
        <f>Raw_Prices!Z419</f>
        <v>569.63</v>
      </c>
      <c r="D2290" s="13">
        <f t="shared" si="72"/>
        <v>1.6216505512541612E-2</v>
      </c>
      <c r="E2290" s="14">
        <f>IF(_xlfn.XLOOKUP($A2290,Firm_Info!$A$2:$A$12,Firm_Info!$C$2:$C$12)="Treated",1,IF(_xlfn.XLOOKUP($A2290,Firm_Info!$A$2:$A$12,Firm_Info!$C$2:$C$12)="Control",0,""))</f>
        <v>0</v>
      </c>
      <c r="F2290" s="14">
        <f>IFERROR(_xlfn.XLOOKUP($A2290,Firm_Info!$A$2:$A$11,Firm_Info!$D$2:$D$11),"")</f>
        <v>2</v>
      </c>
      <c r="G2290" s="14">
        <f>IF($F2290="","",IF($B2290&gt;=SUMIFS(Firm_Info!$F$2:$F$11,Firm_Info!$D$2:$D$11,$F2290,Firm_Info!$C$2:$C$11,"Treated"),1,0))</f>
        <v>1</v>
      </c>
      <c r="H2290" s="14">
        <f t="shared" si="73"/>
        <v>0</v>
      </c>
      <c r="I2290" s="14">
        <f>IF($F2290="","",MOD(ROW()-2,624)-INDEX(Parallel_Trends!$F$5:$F$14,MATCH($A2290,Parallel_Trends!$A$5:$A$14,0)))</f>
        <v>87</v>
      </c>
    </row>
    <row r="2291" spans="1:9" x14ac:dyDescent="0.45">
      <c r="A2291" t="s">
        <v>18</v>
      </c>
      <c r="B2291" s="1">
        <f>Raw_Prices!V420</f>
        <v>45534</v>
      </c>
      <c r="C2291" s="12">
        <f>Raw_Prices!Z420</f>
        <v>574.41</v>
      </c>
      <c r="D2291" s="13">
        <f t="shared" si="72"/>
        <v>8.3914119691730349E-3</v>
      </c>
      <c r="E2291" s="14">
        <f>IF(_xlfn.XLOOKUP($A2291,Firm_Info!$A$2:$A$12,Firm_Info!$C$2:$C$12)="Treated",1,IF(_xlfn.XLOOKUP($A2291,Firm_Info!$A$2:$A$12,Firm_Info!$C$2:$C$12)="Control",0,""))</f>
        <v>0</v>
      </c>
      <c r="F2291" s="14">
        <f>IFERROR(_xlfn.XLOOKUP($A2291,Firm_Info!$A$2:$A$11,Firm_Info!$D$2:$D$11),"")</f>
        <v>2</v>
      </c>
      <c r="G2291" s="14">
        <f>IF($F2291="","",IF($B2291&gt;=SUMIFS(Firm_Info!$F$2:$F$11,Firm_Info!$D$2:$D$11,$F2291,Firm_Info!$C$2:$C$11,"Treated"),1,0))</f>
        <v>1</v>
      </c>
      <c r="H2291" s="14">
        <f t="shared" si="73"/>
        <v>0</v>
      </c>
      <c r="I2291" s="14">
        <f>IF($F2291="","",MOD(ROW()-2,624)-INDEX(Parallel_Trends!$F$5:$F$14,MATCH($A2291,Parallel_Trends!$A$5:$A$14,0)))</f>
        <v>88</v>
      </c>
    </row>
    <row r="2292" spans="1:9" x14ac:dyDescent="0.45">
      <c r="A2292" t="s">
        <v>18</v>
      </c>
      <c r="B2292" s="1">
        <f>Raw_Prices!V421</f>
        <v>45538</v>
      </c>
      <c r="C2292" s="12">
        <f>Raw_Prices!Z421</f>
        <v>571.04</v>
      </c>
      <c r="D2292" s="13">
        <f t="shared" si="72"/>
        <v>-5.8668895040128177E-3</v>
      </c>
      <c r="E2292" s="14">
        <f>IF(_xlfn.XLOOKUP($A2292,Firm_Info!$A$2:$A$12,Firm_Info!$C$2:$C$12)="Treated",1,IF(_xlfn.XLOOKUP($A2292,Firm_Info!$A$2:$A$12,Firm_Info!$C$2:$C$12)="Control",0,""))</f>
        <v>0</v>
      </c>
      <c r="F2292" s="14">
        <f>IFERROR(_xlfn.XLOOKUP($A2292,Firm_Info!$A$2:$A$11,Firm_Info!$D$2:$D$11),"")</f>
        <v>2</v>
      </c>
      <c r="G2292" s="14">
        <f>IF($F2292="","",IF($B2292&gt;=SUMIFS(Firm_Info!$F$2:$F$11,Firm_Info!$D$2:$D$11,$F2292,Firm_Info!$C$2:$C$11,"Treated"),1,0))</f>
        <v>1</v>
      </c>
      <c r="H2292" s="14">
        <f t="shared" si="73"/>
        <v>0</v>
      </c>
      <c r="I2292" s="14">
        <f>IF($F2292="","",MOD(ROW()-2,624)-INDEX(Parallel_Trends!$F$5:$F$14,MATCH($A2292,Parallel_Trends!$A$5:$A$14,0)))</f>
        <v>89</v>
      </c>
    </row>
    <row r="2293" spans="1:9" x14ac:dyDescent="0.45">
      <c r="A2293" t="s">
        <v>18</v>
      </c>
      <c r="B2293" s="1">
        <f>Raw_Prices!V422</f>
        <v>45539</v>
      </c>
      <c r="C2293" s="12">
        <f>Raw_Prices!Z422</f>
        <v>575.25</v>
      </c>
      <c r="D2293" s="13">
        <f t="shared" si="72"/>
        <v>7.3725133090503103E-3</v>
      </c>
      <c r="E2293" s="14">
        <f>IF(_xlfn.XLOOKUP($A2293,Firm_Info!$A$2:$A$12,Firm_Info!$C$2:$C$12)="Treated",1,IF(_xlfn.XLOOKUP($A2293,Firm_Info!$A$2:$A$12,Firm_Info!$C$2:$C$12)="Control",0,""))</f>
        <v>0</v>
      </c>
      <c r="F2293" s="14">
        <f>IFERROR(_xlfn.XLOOKUP($A2293,Firm_Info!$A$2:$A$11,Firm_Info!$D$2:$D$11),"")</f>
        <v>2</v>
      </c>
      <c r="G2293" s="14">
        <f>IF($F2293="","",IF($B2293&gt;=SUMIFS(Firm_Info!$F$2:$F$11,Firm_Info!$D$2:$D$11,$F2293,Firm_Info!$C$2:$C$11,"Treated"),1,0))</f>
        <v>1</v>
      </c>
      <c r="H2293" s="14">
        <f t="shared" si="73"/>
        <v>0</v>
      </c>
      <c r="I2293" s="14">
        <f>IF($F2293="","",MOD(ROW()-2,624)-INDEX(Parallel_Trends!$F$5:$F$14,MATCH($A2293,Parallel_Trends!$A$5:$A$14,0)))</f>
        <v>90</v>
      </c>
    </row>
    <row r="2294" spans="1:9" x14ac:dyDescent="0.45">
      <c r="A2294" t="s">
        <v>18</v>
      </c>
      <c r="B2294" s="1">
        <f>Raw_Prices!V423</f>
        <v>45540</v>
      </c>
      <c r="C2294" s="12">
        <f>Raw_Prices!Z423</f>
        <v>567.92999999999995</v>
      </c>
      <c r="D2294" s="13">
        <f t="shared" si="72"/>
        <v>-1.2724902216427747E-2</v>
      </c>
      <c r="E2294" s="14">
        <f>IF(_xlfn.XLOOKUP($A2294,Firm_Info!$A$2:$A$12,Firm_Info!$C$2:$C$12)="Treated",1,IF(_xlfn.XLOOKUP($A2294,Firm_Info!$A$2:$A$12,Firm_Info!$C$2:$C$12)="Control",0,""))</f>
        <v>0</v>
      </c>
      <c r="F2294" s="14">
        <f>IFERROR(_xlfn.XLOOKUP($A2294,Firm_Info!$A$2:$A$11,Firm_Info!$D$2:$D$11),"")</f>
        <v>2</v>
      </c>
      <c r="G2294" s="14">
        <f>IF($F2294="","",IF($B2294&gt;=SUMIFS(Firm_Info!$F$2:$F$11,Firm_Info!$D$2:$D$11,$F2294,Firm_Info!$C$2:$C$11,"Treated"),1,0))</f>
        <v>1</v>
      </c>
      <c r="H2294" s="14">
        <f t="shared" si="73"/>
        <v>0</v>
      </c>
      <c r="I2294" s="14">
        <f>IF($F2294="","",MOD(ROW()-2,624)-INDEX(Parallel_Trends!$F$5:$F$14,MATCH($A2294,Parallel_Trends!$A$5:$A$14,0)))</f>
        <v>91</v>
      </c>
    </row>
    <row r="2295" spans="1:9" x14ac:dyDescent="0.45">
      <c r="A2295" t="s">
        <v>18</v>
      </c>
      <c r="B2295" s="1">
        <f>Raw_Prices!V424</f>
        <v>45541</v>
      </c>
      <c r="C2295" s="12">
        <f>Raw_Prices!Z424</f>
        <v>563.41</v>
      </c>
      <c r="D2295" s="13">
        <f t="shared" si="72"/>
        <v>-7.9587273079428922E-3</v>
      </c>
      <c r="E2295" s="14">
        <f>IF(_xlfn.XLOOKUP($A2295,Firm_Info!$A$2:$A$12,Firm_Info!$C$2:$C$12)="Treated",1,IF(_xlfn.XLOOKUP($A2295,Firm_Info!$A$2:$A$12,Firm_Info!$C$2:$C$12)="Control",0,""))</f>
        <v>0</v>
      </c>
      <c r="F2295" s="14">
        <f>IFERROR(_xlfn.XLOOKUP($A2295,Firm_Info!$A$2:$A$11,Firm_Info!$D$2:$D$11),"")</f>
        <v>2</v>
      </c>
      <c r="G2295" s="14">
        <f>IF($F2295="","",IF($B2295&gt;=SUMIFS(Firm_Info!$F$2:$F$11,Firm_Info!$D$2:$D$11,$F2295,Firm_Info!$C$2:$C$11,"Treated"),1,0))</f>
        <v>1</v>
      </c>
      <c r="H2295" s="14">
        <f t="shared" si="73"/>
        <v>0</v>
      </c>
      <c r="I2295" s="14">
        <f>IF($F2295="","",MOD(ROW()-2,624)-INDEX(Parallel_Trends!$F$5:$F$14,MATCH($A2295,Parallel_Trends!$A$5:$A$14,0)))</f>
        <v>92</v>
      </c>
    </row>
    <row r="2296" spans="1:9" x14ac:dyDescent="0.45">
      <c r="A2296" t="s">
        <v>18</v>
      </c>
      <c r="B2296" s="1">
        <f>Raw_Prices!V425</f>
        <v>45544</v>
      </c>
      <c r="C2296" s="12">
        <f>Raw_Prices!Z425</f>
        <v>569.88</v>
      </c>
      <c r="D2296" s="13">
        <f t="shared" si="72"/>
        <v>1.1483644237766599E-2</v>
      </c>
      <c r="E2296" s="14">
        <f>IF(_xlfn.XLOOKUP($A2296,Firm_Info!$A$2:$A$12,Firm_Info!$C$2:$C$12)="Treated",1,IF(_xlfn.XLOOKUP($A2296,Firm_Info!$A$2:$A$12,Firm_Info!$C$2:$C$12)="Control",0,""))</f>
        <v>0</v>
      </c>
      <c r="F2296" s="14">
        <f>IFERROR(_xlfn.XLOOKUP($A2296,Firm_Info!$A$2:$A$11,Firm_Info!$D$2:$D$11),"")</f>
        <v>2</v>
      </c>
      <c r="G2296" s="14">
        <f>IF($F2296="","",IF($B2296&gt;=SUMIFS(Firm_Info!$F$2:$F$11,Firm_Info!$D$2:$D$11,$F2296,Firm_Info!$C$2:$C$11,"Treated"),1,0))</f>
        <v>1</v>
      </c>
      <c r="H2296" s="14">
        <f t="shared" si="73"/>
        <v>0</v>
      </c>
      <c r="I2296" s="14">
        <f>IF($F2296="","",MOD(ROW()-2,624)-INDEX(Parallel_Trends!$F$5:$F$14,MATCH($A2296,Parallel_Trends!$A$5:$A$14,0)))</f>
        <v>93</v>
      </c>
    </row>
    <row r="2297" spans="1:9" x14ac:dyDescent="0.45">
      <c r="A2297" t="s">
        <v>18</v>
      </c>
      <c r="B2297" s="1">
        <f>Raw_Prices!V426</f>
        <v>45545</v>
      </c>
      <c r="C2297" s="12">
        <f>Raw_Prices!Z426</f>
        <v>574.48</v>
      </c>
      <c r="D2297" s="13">
        <f t="shared" si="72"/>
        <v>8.0718747806556301E-3</v>
      </c>
      <c r="E2297" s="14">
        <f>IF(_xlfn.XLOOKUP($A2297,Firm_Info!$A$2:$A$12,Firm_Info!$C$2:$C$12)="Treated",1,IF(_xlfn.XLOOKUP($A2297,Firm_Info!$A$2:$A$12,Firm_Info!$C$2:$C$12)="Control",0,""))</f>
        <v>0</v>
      </c>
      <c r="F2297" s="14">
        <f>IFERROR(_xlfn.XLOOKUP($A2297,Firm_Info!$A$2:$A$11,Firm_Info!$D$2:$D$11),"")</f>
        <v>2</v>
      </c>
      <c r="G2297" s="14">
        <f>IF($F2297="","",IF($B2297&gt;=SUMIFS(Firm_Info!$F$2:$F$11,Firm_Info!$D$2:$D$11,$F2297,Firm_Info!$C$2:$C$11,"Treated"),1,0))</f>
        <v>1</v>
      </c>
      <c r="H2297" s="14">
        <f t="shared" si="73"/>
        <v>0</v>
      </c>
      <c r="I2297" s="14">
        <f>IF($F2297="","",MOD(ROW()-2,624)-INDEX(Parallel_Trends!$F$5:$F$14,MATCH($A2297,Parallel_Trends!$A$5:$A$14,0)))</f>
        <v>94</v>
      </c>
    </row>
    <row r="2298" spans="1:9" x14ac:dyDescent="0.45">
      <c r="A2298" t="s">
        <v>18</v>
      </c>
      <c r="B2298" s="1">
        <f>Raw_Prices!V427</f>
        <v>45546</v>
      </c>
      <c r="C2298" s="12">
        <f>Raw_Prices!Z427</f>
        <v>580.38</v>
      </c>
      <c r="D2298" s="13">
        <f t="shared" si="72"/>
        <v>1.0270157359699272E-2</v>
      </c>
      <c r="E2298" s="14">
        <f>IF(_xlfn.XLOOKUP($A2298,Firm_Info!$A$2:$A$12,Firm_Info!$C$2:$C$12)="Treated",1,IF(_xlfn.XLOOKUP($A2298,Firm_Info!$A$2:$A$12,Firm_Info!$C$2:$C$12)="Control",0,""))</f>
        <v>0</v>
      </c>
      <c r="F2298" s="14">
        <f>IFERROR(_xlfn.XLOOKUP($A2298,Firm_Info!$A$2:$A$11,Firm_Info!$D$2:$D$11),"")</f>
        <v>2</v>
      </c>
      <c r="G2298" s="14">
        <f>IF($F2298="","",IF($B2298&gt;=SUMIFS(Firm_Info!$F$2:$F$11,Firm_Info!$D$2:$D$11,$F2298,Firm_Info!$C$2:$C$11,"Treated"),1,0))</f>
        <v>1</v>
      </c>
      <c r="H2298" s="14">
        <f t="shared" si="73"/>
        <v>0</v>
      </c>
      <c r="I2298" s="14">
        <f>IF($F2298="","",MOD(ROW()-2,624)-INDEX(Parallel_Trends!$F$5:$F$14,MATCH($A2298,Parallel_Trends!$A$5:$A$14,0)))</f>
        <v>95</v>
      </c>
    </row>
    <row r="2299" spans="1:9" x14ac:dyDescent="0.45">
      <c r="A2299" t="s">
        <v>18</v>
      </c>
      <c r="B2299" s="1">
        <f>Raw_Prices!V428</f>
        <v>45547</v>
      </c>
      <c r="C2299" s="12">
        <f>Raw_Prices!Z428</f>
        <v>586.54999999999995</v>
      </c>
      <c r="D2299" s="13">
        <f t="shared" si="72"/>
        <v>1.0630965918880575E-2</v>
      </c>
      <c r="E2299" s="14">
        <f>IF(_xlfn.XLOOKUP($A2299,Firm_Info!$A$2:$A$12,Firm_Info!$C$2:$C$12)="Treated",1,IF(_xlfn.XLOOKUP($A2299,Firm_Info!$A$2:$A$12,Firm_Info!$C$2:$C$12)="Control",0,""))</f>
        <v>0</v>
      </c>
      <c r="F2299" s="14">
        <f>IFERROR(_xlfn.XLOOKUP($A2299,Firm_Info!$A$2:$A$11,Firm_Info!$D$2:$D$11),"")</f>
        <v>2</v>
      </c>
      <c r="G2299" s="14">
        <f>IF($F2299="","",IF($B2299&gt;=SUMIFS(Firm_Info!$F$2:$F$11,Firm_Info!$D$2:$D$11,$F2299,Firm_Info!$C$2:$C$11,"Treated"),1,0))</f>
        <v>1</v>
      </c>
      <c r="H2299" s="14">
        <f t="shared" si="73"/>
        <v>0</v>
      </c>
      <c r="I2299" s="14">
        <f>IF($F2299="","",MOD(ROW()-2,624)-INDEX(Parallel_Trends!$F$5:$F$14,MATCH($A2299,Parallel_Trends!$A$5:$A$14,0)))</f>
        <v>96</v>
      </c>
    </row>
    <row r="2300" spans="1:9" x14ac:dyDescent="0.45">
      <c r="A2300" t="s">
        <v>18</v>
      </c>
      <c r="B2300" s="1">
        <f>Raw_Prices!V429</f>
        <v>45548</v>
      </c>
      <c r="C2300" s="12">
        <f>Raw_Prices!Z429</f>
        <v>536.87</v>
      </c>
      <c r="D2300" s="13">
        <f t="shared" si="72"/>
        <v>-8.4698661665672081E-2</v>
      </c>
      <c r="E2300" s="14">
        <f>IF(_xlfn.XLOOKUP($A2300,Firm_Info!$A$2:$A$12,Firm_Info!$C$2:$C$12)="Treated",1,IF(_xlfn.XLOOKUP($A2300,Firm_Info!$A$2:$A$12,Firm_Info!$C$2:$C$12)="Control",0,""))</f>
        <v>0</v>
      </c>
      <c r="F2300" s="14">
        <f>IFERROR(_xlfn.XLOOKUP($A2300,Firm_Info!$A$2:$A$11,Firm_Info!$D$2:$D$11),"")</f>
        <v>2</v>
      </c>
      <c r="G2300" s="14">
        <f>IF($F2300="","",IF($B2300&gt;=SUMIFS(Firm_Info!$F$2:$F$11,Firm_Info!$D$2:$D$11,$F2300,Firm_Info!$C$2:$C$11,"Treated"),1,0))</f>
        <v>1</v>
      </c>
      <c r="H2300" s="14">
        <f t="shared" si="73"/>
        <v>0</v>
      </c>
      <c r="I2300" s="14">
        <f>IF($F2300="","",MOD(ROW()-2,624)-INDEX(Parallel_Trends!$F$5:$F$14,MATCH($A2300,Parallel_Trends!$A$5:$A$14,0)))</f>
        <v>97</v>
      </c>
    </row>
    <row r="2301" spans="1:9" x14ac:dyDescent="0.45">
      <c r="A2301" t="s">
        <v>18</v>
      </c>
      <c r="B2301" s="1">
        <f>Raw_Prices!V430</f>
        <v>45551</v>
      </c>
      <c r="C2301" s="12">
        <f>Raw_Prices!Z430</f>
        <v>521.5</v>
      </c>
      <c r="D2301" s="13">
        <f t="shared" si="72"/>
        <v>-2.8628904576526892E-2</v>
      </c>
      <c r="E2301" s="14">
        <f>IF(_xlfn.XLOOKUP($A2301,Firm_Info!$A$2:$A$12,Firm_Info!$C$2:$C$12)="Treated",1,IF(_xlfn.XLOOKUP($A2301,Firm_Info!$A$2:$A$12,Firm_Info!$C$2:$C$12)="Control",0,""))</f>
        <v>0</v>
      </c>
      <c r="F2301" s="14">
        <f>IFERROR(_xlfn.XLOOKUP($A2301,Firm_Info!$A$2:$A$11,Firm_Info!$D$2:$D$11),"")</f>
        <v>2</v>
      </c>
      <c r="G2301" s="14">
        <f>IF($F2301="","",IF($B2301&gt;=SUMIFS(Firm_Info!$F$2:$F$11,Firm_Info!$D$2:$D$11,$F2301,Firm_Info!$C$2:$C$11,"Treated"),1,0))</f>
        <v>1</v>
      </c>
      <c r="H2301" s="14">
        <f t="shared" si="73"/>
        <v>0</v>
      </c>
      <c r="I2301" s="14">
        <f>IF($F2301="","",MOD(ROW()-2,624)-INDEX(Parallel_Trends!$F$5:$F$14,MATCH($A2301,Parallel_Trends!$A$5:$A$14,0)))</f>
        <v>98</v>
      </c>
    </row>
    <row r="2302" spans="1:9" x14ac:dyDescent="0.45">
      <c r="A2302" t="s">
        <v>18</v>
      </c>
      <c r="B2302" s="1">
        <f>Raw_Prices!V431</f>
        <v>45552</v>
      </c>
      <c r="C2302" s="12">
        <f>Raw_Prices!Z431</f>
        <v>515.03</v>
      </c>
      <c r="D2302" s="13">
        <f t="shared" si="72"/>
        <v>-1.2406519654841852E-2</v>
      </c>
      <c r="E2302" s="14">
        <f>IF(_xlfn.XLOOKUP($A2302,Firm_Info!$A$2:$A$12,Firm_Info!$C$2:$C$12)="Treated",1,IF(_xlfn.XLOOKUP($A2302,Firm_Info!$A$2:$A$12,Firm_Info!$C$2:$C$12)="Control",0,""))</f>
        <v>0</v>
      </c>
      <c r="F2302" s="14">
        <f>IFERROR(_xlfn.XLOOKUP($A2302,Firm_Info!$A$2:$A$11,Firm_Info!$D$2:$D$11),"")</f>
        <v>2</v>
      </c>
      <c r="G2302" s="14">
        <f>IF($F2302="","",IF($B2302&gt;=SUMIFS(Firm_Info!$F$2:$F$11,Firm_Info!$D$2:$D$11,$F2302,Firm_Info!$C$2:$C$11,"Treated"),1,0))</f>
        <v>1</v>
      </c>
      <c r="H2302" s="14">
        <f t="shared" si="73"/>
        <v>0</v>
      </c>
      <c r="I2302" s="14">
        <f>IF($F2302="","",MOD(ROW()-2,624)-INDEX(Parallel_Trends!$F$5:$F$14,MATCH($A2302,Parallel_Trends!$A$5:$A$14,0)))</f>
        <v>99</v>
      </c>
    </row>
    <row r="2303" spans="1:9" x14ac:dyDescent="0.45">
      <c r="A2303" t="s">
        <v>18</v>
      </c>
      <c r="B2303" s="1">
        <f>Raw_Prices!V432</f>
        <v>45553</v>
      </c>
      <c r="C2303" s="12">
        <f>Raw_Prices!Z432</f>
        <v>508.13</v>
      </c>
      <c r="D2303" s="13">
        <f t="shared" si="72"/>
        <v>-1.3397277828475995E-2</v>
      </c>
      <c r="E2303" s="14">
        <f>IF(_xlfn.XLOOKUP($A2303,Firm_Info!$A$2:$A$12,Firm_Info!$C$2:$C$12)="Treated",1,IF(_xlfn.XLOOKUP($A2303,Firm_Info!$A$2:$A$12,Firm_Info!$C$2:$C$12)="Control",0,""))</f>
        <v>0</v>
      </c>
      <c r="F2303" s="14">
        <f>IFERROR(_xlfn.XLOOKUP($A2303,Firm_Info!$A$2:$A$11,Firm_Info!$D$2:$D$11),"")</f>
        <v>2</v>
      </c>
      <c r="G2303" s="14">
        <f>IF($F2303="","",IF($B2303&gt;=SUMIFS(Firm_Info!$F$2:$F$11,Firm_Info!$D$2:$D$11,$F2303,Firm_Info!$C$2:$C$11,"Treated"),1,0))</f>
        <v>1</v>
      </c>
      <c r="H2303" s="14">
        <f t="shared" si="73"/>
        <v>0</v>
      </c>
      <c r="I2303" s="14">
        <f>IF($F2303="","",MOD(ROW()-2,624)-INDEX(Parallel_Trends!$F$5:$F$14,MATCH($A2303,Parallel_Trends!$A$5:$A$14,0)))</f>
        <v>100</v>
      </c>
    </row>
    <row r="2304" spans="1:9" x14ac:dyDescent="0.45">
      <c r="A2304" t="s">
        <v>18</v>
      </c>
      <c r="B2304" s="1">
        <f>Raw_Prices!V433</f>
        <v>45554</v>
      </c>
      <c r="C2304" s="12">
        <f>Raw_Prices!Z433</f>
        <v>526.44000000000005</v>
      </c>
      <c r="D2304" s="13">
        <f t="shared" si="72"/>
        <v>3.6034085765453749E-2</v>
      </c>
      <c r="E2304" s="14">
        <f>IF(_xlfn.XLOOKUP($A2304,Firm_Info!$A$2:$A$12,Firm_Info!$C$2:$C$12)="Treated",1,IF(_xlfn.XLOOKUP($A2304,Firm_Info!$A$2:$A$12,Firm_Info!$C$2:$C$12)="Control",0,""))</f>
        <v>0</v>
      </c>
      <c r="F2304" s="14">
        <f>IFERROR(_xlfn.XLOOKUP($A2304,Firm_Info!$A$2:$A$11,Firm_Info!$D$2:$D$11),"")</f>
        <v>2</v>
      </c>
      <c r="G2304" s="14">
        <f>IF($F2304="","",IF($B2304&gt;=SUMIFS(Firm_Info!$F$2:$F$11,Firm_Info!$D$2:$D$11,$F2304,Firm_Info!$C$2:$C$11,"Treated"),1,0))</f>
        <v>1</v>
      </c>
      <c r="H2304" s="14">
        <f t="shared" si="73"/>
        <v>0</v>
      </c>
      <c r="I2304" s="14">
        <f>IF($F2304="","",MOD(ROW()-2,624)-INDEX(Parallel_Trends!$F$5:$F$14,MATCH($A2304,Parallel_Trends!$A$5:$A$14,0)))</f>
        <v>101</v>
      </c>
    </row>
    <row r="2305" spans="1:9" x14ac:dyDescent="0.45">
      <c r="A2305" t="s">
        <v>18</v>
      </c>
      <c r="B2305" s="1">
        <f>Raw_Prices!V434</f>
        <v>45555</v>
      </c>
      <c r="C2305" s="12">
        <f>Raw_Prices!Z434</f>
        <v>522.29999999999995</v>
      </c>
      <c r="D2305" s="13">
        <f t="shared" si="72"/>
        <v>-7.8641440620015324E-3</v>
      </c>
      <c r="E2305" s="14">
        <f>IF(_xlfn.XLOOKUP($A2305,Firm_Info!$A$2:$A$12,Firm_Info!$C$2:$C$12)="Treated",1,IF(_xlfn.XLOOKUP($A2305,Firm_Info!$A$2:$A$12,Firm_Info!$C$2:$C$12)="Control",0,""))</f>
        <v>0</v>
      </c>
      <c r="F2305" s="14">
        <f>IFERROR(_xlfn.XLOOKUP($A2305,Firm_Info!$A$2:$A$11,Firm_Info!$D$2:$D$11),"")</f>
        <v>2</v>
      </c>
      <c r="G2305" s="14">
        <f>IF($F2305="","",IF($B2305&gt;=SUMIFS(Firm_Info!$F$2:$F$11,Firm_Info!$D$2:$D$11,$F2305,Firm_Info!$C$2:$C$11,"Treated"),1,0))</f>
        <v>1</v>
      </c>
      <c r="H2305" s="14">
        <f t="shared" si="73"/>
        <v>0</v>
      </c>
      <c r="I2305" s="14">
        <f>IF($F2305="","",MOD(ROW()-2,624)-INDEX(Parallel_Trends!$F$5:$F$14,MATCH($A2305,Parallel_Trends!$A$5:$A$14,0)))</f>
        <v>102</v>
      </c>
    </row>
    <row r="2306" spans="1:9" x14ac:dyDescent="0.45">
      <c r="A2306" t="s">
        <v>18</v>
      </c>
      <c r="B2306" s="1">
        <f>Raw_Prices!V435</f>
        <v>45558</v>
      </c>
      <c r="C2306" s="12">
        <f>Raw_Prices!Z435</f>
        <v>527.87</v>
      </c>
      <c r="D2306" s="13">
        <f t="shared" si="72"/>
        <v>1.0664369136511587E-2</v>
      </c>
      <c r="E2306" s="14">
        <f>IF(_xlfn.XLOOKUP($A2306,Firm_Info!$A$2:$A$12,Firm_Info!$C$2:$C$12)="Treated",1,IF(_xlfn.XLOOKUP($A2306,Firm_Info!$A$2:$A$12,Firm_Info!$C$2:$C$12)="Control",0,""))</f>
        <v>0</v>
      </c>
      <c r="F2306" s="14">
        <f>IFERROR(_xlfn.XLOOKUP($A2306,Firm_Info!$A$2:$A$11,Firm_Info!$D$2:$D$11),"")</f>
        <v>2</v>
      </c>
      <c r="G2306" s="14">
        <f>IF($F2306="","",IF($B2306&gt;=SUMIFS(Firm_Info!$F$2:$F$11,Firm_Info!$D$2:$D$11,$F2306,Firm_Info!$C$2:$C$11,"Treated"),1,0))</f>
        <v>1</v>
      </c>
      <c r="H2306" s="14">
        <f t="shared" si="73"/>
        <v>0</v>
      </c>
      <c r="I2306" s="14">
        <f>IF($F2306="","",MOD(ROW()-2,624)-INDEX(Parallel_Trends!$F$5:$F$14,MATCH($A2306,Parallel_Trends!$A$5:$A$14,0)))</f>
        <v>103</v>
      </c>
    </row>
    <row r="2307" spans="1:9" x14ac:dyDescent="0.45">
      <c r="A2307" t="s">
        <v>18</v>
      </c>
      <c r="B2307" s="1">
        <f>Raw_Prices!V436</f>
        <v>45559</v>
      </c>
      <c r="C2307" s="12">
        <f>Raw_Prices!Z436</f>
        <v>524.07000000000005</v>
      </c>
      <c r="D2307" s="13">
        <f t="shared" si="72"/>
        <v>-7.1987421145356389E-3</v>
      </c>
      <c r="E2307" s="14">
        <f>IF(_xlfn.XLOOKUP($A2307,Firm_Info!$A$2:$A$12,Firm_Info!$C$2:$C$12)="Treated",1,IF(_xlfn.XLOOKUP($A2307,Firm_Info!$A$2:$A$12,Firm_Info!$C$2:$C$12)="Control",0,""))</f>
        <v>0</v>
      </c>
      <c r="F2307" s="14">
        <f>IFERROR(_xlfn.XLOOKUP($A2307,Firm_Info!$A$2:$A$11,Firm_Info!$D$2:$D$11),"")</f>
        <v>2</v>
      </c>
      <c r="G2307" s="14">
        <f>IF($F2307="","",IF($B2307&gt;=SUMIFS(Firm_Info!$F$2:$F$11,Firm_Info!$D$2:$D$11,$F2307,Firm_Info!$C$2:$C$11,"Treated"),1,0))</f>
        <v>1</v>
      </c>
      <c r="H2307" s="14">
        <f t="shared" si="73"/>
        <v>0</v>
      </c>
      <c r="I2307" s="14">
        <f>IF($F2307="","",MOD(ROW()-2,624)-INDEX(Parallel_Trends!$F$5:$F$14,MATCH($A2307,Parallel_Trends!$A$5:$A$14,0)))</f>
        <v>104</v>
      </c>
    </row>
    <row r="2308" spans="1:9" x14ac:dyDescent="0.45">
      <c r="A2308" t="s">
        <v>18</v>
      </c>
      <c r="B2308" s="1">
        <f>Raw_Prices!V437</f>
        <v>45560</v>
      </c>
      <c r="C2308" s="12">
        <f>Raw_Prices!Z437</f>
        <v>517.9</v>
      </c>
      <c r="D2308" s="13">
        <f t="shared" si="72"/>
        <v>-1.1773236399717724E-2</v>
      </c>
      <c r="E2308" s="14">
        <f>IF(_xlfn.XLOOKUP($A2308,Firm_Info!$A$2:$A$12,Firm_Info!$C$2:$C$12)="Treated",1,IF(_xlfn.XLOOKUP($A2308,Firm_Info!$A$2:$A$12,Firm_Info!$C$2:$C$12)="Control",0,""))</f>
        <v>0</v>
      </c>
      <c r="F2308" s="14">
        <f>IFERROR(_xlfn.XLOOKUP($A2308,Firm_Info!$A$2:$A$11,Firm_Info!$D$2:$D$11),"")</f>
        <v>2</v>
      </c>
      <c r="G2308" s="14">
        <f>IF($F2308="","",IF($B2308&gt;=SUMIFS(Firm_Info!$F$2:$F$11,Firm_Info!$D$2:$D$11,$F2308,Firm_Info!$C$2:$C$11,"Treated"),1,0))</f>
        <v>1</v>
      </c>
      <c r="H2308" s="14">
        <f t="shared" si="73"/>
        <v>0</v>
      </c>
      <c r="I2308" s="14">
        <f>IF($F2308="","",MOD(ROW()-2,624)-INDEX(Parallel_Trends!$F$5:$F$14,MATCH($A2308,Parallel_Trends!$A$5:$A$14,0)))</f>
        <v>105</v>
      </c>
    </row>
    <row r="2309" spans="1:9" x14ac:dyDescent="0.45">
      <c r="A2309" t="s">
        <v>18</v>
      </c>
      <c r="B2309" s="1">
        <f>Raw_Prices!V438</f>
        <v>45561</v>
      </c>
      <c r="C2309" s="12">
        <f>Raw_Prices!Z438</f>
        <v>515.38</v>
      </c>
      <c r="D2309" s="13">
        <f t="shared" si="72"/>
        <v>-4.8658042093068232E-3</v>
      </c>
      <c r="E2309" s="14">
        <f>IF(_xlfn.XLOOKUP($A2309,Firm_Info!$A$2:$A$12,Firm_Info!$C$2:$C$12)="Treated",1,IF(_xlfn.XLOOKUP($A2309,Firm_Info!$A$2:$A$12,Firm_Info!$C$2:$C$12)="Control",0,""))</f>
        <v>0</v>
      </c>
      <c r="F2309" s="14">
        <f>IFERROR(_xlfn.XLOOKUP($A2309,Firm_Info!$A$2:$A$11,Firm_Info!$D$2:$D$11),"")</f>
        <v>2</v>
      </c>
      <c r="G2309" s="14">
        <f>IF($F2309="","",IF($B2309&gt;=SUMIFS(Firm_Info!$F$2:$F$11,Firm_Info!$D$2:$D$11,$F2309,Firm_Info!$C$2:$C$11,"Treated"),1,0))</f>
        <v>1</v>
      </c>
      <c r="H2309" s="14">
        <f t="shared" si="73"/>
        <v>0</v>
      </c>
      <c r="I2309" s="14">
        <f>IF($F2309="","",MOD(ROW()-2,624)-INDEX(Parallel_Trends!$F$5:$F$14,MATCH($A2309,Parallel_Trends!$A$5:$A$14,0)))</f>
        <v>106</v>
      </c>
    </row>
    <row r="2310" spans="1:9" x14ac:dyDescent="0.45">
      <c r="A2310" t="s">
        <v>18</v>
      </c>
      <c r="B2310" s="1">
        <f>Raw_Prices!V439</f>
        <v>45562</v>
      </c>
      <c r="C2310" s="12">
        <f>Raw_Prices!Z439</f>
        <v>515.48</v>
      </c>
      <c r="D2310" s="13">
        <f t="shared" si="72"/>
        <v>1.9403158834263579E-4</v>
      </c>
      <c r="E2310" s="14">
        <f>IF(_xlfn.XLOOKUP($A2310,Firm_Info!$A$2:$A$12,Firm_Info!$C$2:$C$12)="Treated",1,IF(_xlfn.XLOOKUP($A2310,Firm_Info!$A$2:$A$12,Firm_Info!$C$2:$C$12)="Control",0,""))</f>
        <v>0</v>
      </c>
      <c r="F2310" s="14">
        <f>IFERROR(_xlfn.XLOOKUP($A2310,Firm_Info!$A$2:$A$11,Firm_Info!$D$2:$D$11),"")</f>
        <v>2</v>
      </c>
      <c r="G2310" s="14">
        <f>IF($F2310="","",IF($B2310&gt;=SUMIFS(Firm_Info!$F$2:$F$11,Firm_Info!$D$2:$D$11,$F2310,Firm_Info!$C$2:$C$11,"Treated"),1,0))</f>
        <v>1</v>
      </c>
      <c r="H2310" s="14">
        <f t="shared" si="73"/>
        <v>0</v>
      </c>
      <c r="I2310" s="14">
        <f>IF($F2310="","",MOD(ROW()-2,624)-INDEX(Parallel_Trends!$F$5:$F$14,MATCH($A2310,Parallel_Trends!$A$5:$A$14,0)))</f>
        <v>107</v>
      </c>
    </row>
    <row r="2311" spans="1:9" x14ac:dyDescent="0.45">
      <c r="A2311" t="s">
        <v>18</v>
      </c>
      <c r="B2311" s="1">
        <f>Raw_Prices!V440</f>
        <v>45565</v>
      </c>
      <c r="C2311" s="12">
        <f>Raw_Prices!Z440</f>
        <v>517.78</v>
      </c>
      <c r="D2311" s="13">
        <f t="shared" si="72"/>
        <v>4.4618607899433727E-3</v>
      </c>
      <c r="E2311" s="14">
        <f>IF(_xlfn.XLOOKUP($A2311,Firm_Info!$A$2:$A$12,Firm_Info!$C$2:$C$12)="Treated",1,IF(_xlfn.XLOOKUP($A2311,Firm_Info!$A$2:$A$12,Firm_Info!$C$2:$C$12)="Control",0,""))</f>
        <v>0</v>
      </c>
      <c r="F2311" s="14">
        <f>IFERROR(_xlfn.XLOOKUP($A2311,Firm_Info!$A$2:$A$11,Firm_Info!$D$2:$D$11),"")</f>
        <v>2</v>
      </c>
      <c r="G2311" s="14">
        <f>IF($F2311="","",IF($B2311&gt;=SUMIFS(Firm_Info!$F$2:$F$11,Firm_Info!$D$2:$D$11,$F2311,Firm_Info!$C$2:$C$11,"Treated"),1,0))</f>
        <v>1</v>
      </c>
      <c r="H2311" s="14">
        <f t="shared" si="73"/>
        <v>0</v>
      </c>
      <c r="I2311" s="14">
        <f>IF($F2311="","",MOD(ROW()-2,624)-INDEX(Parallel_Trends!$F$5:$F$14,MATCH($A2311,Parallel_Trends!$A$5:$A$14,0)))</f>
        <v>108</v>
      </c>
    </row>
    <row r="2312" spans="1:9" x14ac:dyDescent="0.45">
      <c r="A2312" t="s">
        <v>18</v>
      </c>
      <c r="B2312" s="1">
        <f>Raw_Prices!V441</f>
        <v>45566</v>
      </c>
      <c r="C2312" s="12">
        <f>Raw_Prices!Z441</f>
        <v>502.8</v>
      </c>
      <c r="D2312" s="13">
        <f t="shared" si="72"/>
        <v>-2.8931206303835499E-2</v>
      </c>
      <c r="E2312" s="14">
        <f>IF(_xlfn.XLOOKUP($A2312,Firm_Info!$A$2:$A$12,Firm_Info!$C$2:$C$12)="Treated",1,IF(_xlfn.XLOOKUP($A2312,Firm_Info!$A$2:$A$12,Firm_Info!$C$2:$C$12)="Control",0,""))</f>
        <v>0</v>
      </c>
      <c r="F2312" s="14">
        <f>IFERROR(_xlfn.XLOOKUP($A2312,Firm_Info!$A$2:$A$11,Firm_Info!$D$2:$D$11),"")</f>
        <v>2</v>
      </c>
      <c r="G2312" s="14">
        <f>IF($F2312="","",IF($B2312&gt;=SUMIFS(Firm_Info!$F$2:$F$11,Firm_Info!$D$2:$D$11,$F2312,Firm_Info!$C$2:$C$11,"Treated"),1,0))</f>
        <v>1</v>
      </c>
      <c r="H2312" s="14">
        <f t="shared" si="73"/>
        <v>0</v>
      </c>
      <c r="I2312" s="14">
        <f>IF($F2312="","",MOD(ROW()-2,624)-INDEX(Parallel_Trends!$F$5:$F$14,MATCH($A2312,Parallel_Trends!$A$5:$A$14,0)))</f>
        <v>109</v>
      </c>
    </row>
    <row r="2313" spans="1:9" x14ac:dyDescent="0.45">
      <c r="A2313" t="s">
        <v>18</v>
      </c>
      <c r="B2313" s="1">
        <f>Raw_Prices!V442</f>
        <v>45567</v>
      </c>
      <c r="C2313" s="12">
        <f>Raw_Prices!Z442</f>
        <v>505.81</v>
      </c>
      <c r="D2313" s="13">
        <f t="shared" si="72"/>
        <v>5.98647573587896E-3</v>
      </c>
      <c r="E2313" s="14">
        <f>IF(_xlfn.XLOOKUP($A2313,Firm_Info!$A$2:$A$12,Firm_Info!$C$2:$C$12)="Treated",1,IF(_xlfn.XLOOKUP($A2313,Firm_Info!$A$2:$A$12,Firm_Info!$C$2:$C$12)="Control",0,""))</f>
        <v>0</v>
      </c>
      <c r="F2313" s="14">
        <f>IFERROR(_xlfn.XLOOKUP($A2313,Firm_Info!$A$2:$A$11,Firm_Info!$D$2:$D$11),"")</f>
        <v>2</v>
      </c>
      <c r="G2313" s="14">
        <f>IF($F2313="","",IF($B2313&gt;=SUMIFS(Firm_Info!$F$2:$F$11,Firm_Info!$D$2:$D$11,$F2313,Firm_Info!$C$2:$C$11,"Treated"),1,0))</f>
        <v>1</v>
      </c>
      <c r="H2313" s="14">
        <f t="shared" si="73"/>
        <v>0</v>
      </c>
      <c r="I2313" s="14">
        <f>IF($F2313="","",MOD(ROW()-2,624)-INDEX(Parallel_Trends!$F$5:$F$14,MATCH($A2313,Parallel_Trends!$A$5:$A$14,0)))</f>
        <v>110</v>
      </c>
    </row>
    <row r="2314" spans="1:9" x14ac:dyDescent="0.45">
      <c r="A2314" t="s">
        <v>18</v>
      </c>
      <c r="B2314" s="1">
        <f>Raw_Prices!V443</f>
        <v>45568</v>
      </c>
      <c r="C2314" s="12">
        <f>Raw_Prices!Z443</f>
        <v>503.8</v>
      </c>
      <c r="D2314" s="13">
        <f t="shared" si="72"/>
        <v>-3.9738241632233384E-3</v>
      </c>
      <c r="E2314" s="14">
        <f>IF(_xlfn.XLOOKUP($A2314,Firm_Info!$A$2:$A$12,Firm_Info!$C$2:$C$12)="Treated",1,IF(_xlfn.XLOOKUP($A2314,Firm_Info!$A$2:$A$12,Firm_Info!$C$2:$C$12)="Control",0,""))</f>
        <v>0</v>
      </c>
      <c r="F2314" s="14">
        <f>IFERROR(_xlfn.XLOOKUP($A2314,Firm_Info!$A$2:$A$11,Firm_Info!$D$2:$D$11),"")</f>
        <v>2</v>
      </c>
      <c r="G2314" s="14">
        <f>IF($F2314="","",IF($B2314&gt;=SUMIFS(Firm_Info!$F$2:$F$11,Firm_Info!$D$2:$D$11,$F2314,Firm_Info!$C$2:$C$11,"Treated"),1,0))</f>
        <v>1</v>
      </c>
      <c r="H2314" s="14">
        <f t="shared" si="73"/>
        <v>0</v>
      </c>
      <c r="I2314" s="14">
        <f>IF($F2314="","",MOD(ROW()-2,624)-INDEX(Parallel_Trends!$F$5:$F$14,MATCH($A2314,Parallel_Trends!$A$5:$A$14,0)))</f>
        <v>111</v>
      </c>
    </row>
    <row r="2315" spans="1:9" x14ac:dyDescent="0.45">
      <c r="A2315" t="s">
        <v>18</v>
      </c>
      <c r="B2315" s="1">
        <f>Raw_Prices!V444</f>
        <v>45569</v>
      </c>
      <c r="C2315" s="12">
        <f>Raw_Prices!Z444</f>
        <v>507.22</v>
      </c>
      <c r="D2315" s="13">
        <f t="shared" si="72"/>
        <v>6.7884080984517148E-3</v>
      </c>
      <c r="E2315" s="14">
        <f>IF(_xlfn.XLOOKUP($A2315,Firm_Info!$A$2:$A$12,Firm_Info!$C$2:$C$12)="Treated",1,IF(_xlfn.XLOOKUP($A2315,Firm_Info!$A$2:$A$12,Firm_Info!$C$2:$C$12)="Control",0,""))</f>
        <v>0</v>
      </c>
      <c r="F2315" s="14">
        <f>IFERROR(_xlfn.XLOOKUP($A2315,Firm_Info!$A$2:$A$11,Firm_Info!$D$2:$D$11),"")</f>
        <v>2</v>
      </c>
      <c r="G2315" s="14">
        <f>IF($F2315="","",IF($B2315&gt;=SUMIFS(Firm_Info!$F$2:$F$11,Firm_Info!$D$2:$D$11,$F2315,Firm_Info!$C$2:$C$11,"Treated"),1,0))</f>
        <v>1</v>
      </c>
      <c r="H2315" s="14">
        <f t="shared" si="73"/>
        <v>0</v>
      </c>
      <c r="I2315" s="14">
        <f>IF($F2315="","",MOD(ROW()-2,624)-INDEX(Parallel_Trends!$F$5:$F$14,MATCH($A2315,Parallel_Trends!$A$5:$A$14,0)))</f>
        <v>112</v>
      </c>
    </row>
    <row r="2316" spans="1:9" x14ac:dyDescent="0.45">
      <c r="A2316" t="s">
        <v>18</v>
      </c>
      <c r="B2316" s="1">
        <f>Raw_Prices!V445</f>
        <v>45572</v>
      </c>
      <c r="C2316" s="12">
        <f>Raw_Prices!Z445</f>
        <v>487.3</v>
      </c>
      <c r="D2316" s="13">
        <f t="shared" si="72"/>
        <v>-3.9272899333622546E-2</v>
      </c>
      <c r="E2316" s="14">
        <f>IF(_xlfn.XLOOKUP($A2316,Firm_Info!$A$2:$A$12,Firm_Info!$C$2:$C$12)="Treated",1,IF(_xlfn.XLOOKUP($A2316,Firm_Info!$A$2:$A$12,Firm_Info!$C$2:$C$12)="Control",0,""))</f>
        <v>0</v>
      </c>
      <c r="F2316" s="14">
        <f>IFERROR(_xlfn.XLOOKUP($A2316,Firm_Info!$A$2:$A$11,Firm_Info!$D$2:$D$11),"")</f>
        <v>2</v>
      </c>
      <c r="G2316" s="14">
        <f>IF($F2316="","",IF($B2316&gt;=SUMIFS(Firm_Info!$F$2:$F$11,Firm_Info!$D$2:$D$11,$F2316,Firm_Info!$C$2:$C$11,"Treated"),1,0))</f>
        <v>1</v>
      </c>
      <c r="H2316" s="14">
        <f t="shared" si="73"/>
        <v>0</v>
      </c>
      <c r="I2316" s="14">
        <f>IF($F2316="","",MOD(ROW()-2,624)-INDEX(Parallel_Trends!$F$5:$F$14,MATCH($A2316,Parallel_Trends!$A$5:$A$14,0)))</f>
        <v>113</v>
      </c>
    </row>
    <row r="2317" spans="1:9" x14ac:dyDescent="0.45">
      <c r="A2317" t="s">
        <v>18</v>
      </c>
      <c r="B2317" s="1">
        <f>Raw_Prices!V446</f>
        <v>45573</v>
      </c>
      <c r="C2317" s="12">
        <f>Raw_Prices!Z446</f>
        <v>496.24</v>
      </c>
      <c r="D2317" s="13">
        <f t="shared" si="72"/>
        <v>1.8345988097681065E-2</v>
      </c>
      <c r="E2317" s="14">
        <f>IF(_xlfn.XLOOKUP($A2317,Firm_Info!$A$2:$A$12,Firm_Info!$C$2:$C$12)="Treated",1,IF(_xlfn.XLOOKUP($A2317,Firm_Info!$A$2:$A$12,Firm_Info!$C$2:$C$12)="Control",0,""))</f>
        <v>0</v>
      </c>
      <c r="F2317" s="14">
        <f>IFERROR(_xlfn.XLOOKUP($A2317,Firm_Info!$A$2:$A$11,Firm_Info!$D$2:$D$11),"")</f>
        <v>2</v>
      </c>
      <c r="G2317" s="14">
        <f>IF($F2317="","",IF($B2317&gt;=SUMIFS(Firm_Info!$F$2:$F$11,Firm_Info!$D$2:$D$11,$F2317,Firm_Info!$C$2:$C$11,"Treated"),1,0))</f>
        <v>1</v>
      </c>
      <c r="H2317" s="14">
        <f t="shared" si="73"/>
        <v>0</v>
      </c>
      <c r="I2317" s="14">
        <f>IF($F2317="","",MOD(ROW()-2,624)-INDEX(Parallel_Trends!$F$5:$F$14,MATCH($A2317,Parallel_Trends!$A$5:$A$14,0)))</f>
        <v>114</v>
      </c>
    </row>
    <row r="2318" spans="1:9" x14ac:dyDescent="0.45">
      <c r="A2318" t="s">
        <v>18</v>
      </c>
      <c r="B2318" s="1">
        <f>Raw_Prices!V447</f>
        <v>45574</v>
      </c>
      <c r="C2318" s="12">
        <f>Raw_Prices!Z447</f>
        <v>494.08</v>
      </c>
      <c r="D2318" s="13">
        <f t="shared" si="72"/>
        <v>-4.3527325487667801E-3</v>
      </c>
      <c r="E2318" s="14">
        <f>IF(_xlfn.XLOOKUP($A2318,Firm_Info!$A$2:$A$12,Firm_Info!$C$2:$C$12)="Treated",1,IF(_xlfn.XLOOKUP($A2318,Firm_Info!$A$2:$A$12,Firm_Info!$C$2:$C$12)="Control",0,""))</f>
        <v>0</v>
      </c>
      <c r="F2318" s="14">
        <f>IFERROR(_xlfn.XLOOKUP($A2318,Firm_Info!$A$2:$A$11,Firm_Info!$D$2:$D$11),"")</f>
        <v>2</v>
      </c>
      <c r="G2318" s="14">
        <f>IF($F2318="","",IF($B2318&gt;=SUMIFS(Firm_Info!$F$2:$F$11,Firm_Info!$D$2:$D$11,$F2318,Firm_Info!$C$2:$C$11,"Treated"),1,0))</f>
        <v>1</v>
      </c>
      <c r="H2318" s="14">
        <f t="shared" si="73"/>
        <v>0</v>
      </c>
      <c r="I2318" s="14">
        <f>IF($F2318="","",MOD(ROW()-2,624)-INDEX(Parallel_Trends!$F$5:$F$14,MATCH($A2318,Parallel_Trends!$A$5:$A$14,0)))</f>
        <v>115</v>
      </c>
    </row>
    <row r="2319" spans="1:9" x14ac:dyDescent="0.45">
      <c r="A2319" t="s">
        <v>18</v>
      </c>
      <c r="B2319" s="1">
        <f>Raw_Prices!V448</f>
        <v>45575</v>
      </c>
      <c r="C2319" s="12">
        <f>Raw_Prices!Z448</f>
        <v>503.57</v>
      </c>
      <c r="D2319" s="13">
        <f t="shared" si="72"/>
        <v>1.9207415803108807E-2</v>
      </c>
      <c r="E2319" s="14">
        <f>IF(_xlfn.XLOOKUP($A2319,Firm_Info!$A$2:$A$12,Firm_Info!$C$2:$C$12)="Treated",1,IF(_xlfn.XLOOKUP($A2319,Firm_Info!$A$2:$A$12,Firm_Info!$C$2:$C$12)="Control",0,""))</f>
        <v>0</v>
      </c>
      <c r="F2319" s="14">
        <f>IFERROR(_xlfn.XLOOKUP($A2319,Firm_Info!$A$2:$A$11,Firm_Info!$D$2:$D$11),"")</f>
        <v>2</v>
      </c>
      <c r="G2319" s="14">
        <f>IF($F2319="","",IF($B2319&gt;=SUMIFS(Firm_Info!$F$2:$F$11,Firm_Info!$D$2:$D$11,$F2319,Firm_Info!$C$2:$C$11,"Treated"),1,0))</f>
        <v>1</v>
      </c>
      <c r="H2319" s="14">
        <f t="shared" si="73"/>
        <v>0</v>
      </c>
      <c r="I2319" s="14">
        <f>IF($F2319="","",MOD(ROW()-2,624)-INDEX(Parallel_Trends!$F$5:$F$14,MATCH($A2319,Parallel_Trends!$A$5:$A$14,0)))</f>
        <v>116</v>
      </c>
    </row>
    <row r="2320" spans="1:9" x14ac:dyDescent="0.45">
      <c r="A2320" t="s">
        <v>18</v>
      </c>
      <c r="B2320" s="1">
        <f>Raw_Prices!V449</f>
        <v>45576</v>
      </c>
      <c r="C2320" s="12">
        <f>Raw_Prices!Z449</f>
        <v>495.42</v>
      </c>
      <c r="D2320" s="13">
        <f t="shared" si="72"/>
        <v>-1.6184443076434185E-2</v>
      </c>
      <c r="E2320" s="14">
        <f>IF(_xlfn.XLOOKUP($A2320,Firm_Info!$A$2:$A$12,Firm_Info!$C$2:$C$12)="Treated",1,IF(_xlfn.XLOOKUP($A2320,Firm_Info!$A$2:$A$12,Firm_Info!$C$2:$C$12)="Control",0,""))</f>
        <v>0</v>
      </c>
      <c r="F2320" s="14">
        <f>IFERROR(_xlfn.XLOOKUP($A2320,Firm_Info!$A$2:$A$11,Firm_Info!$D$2:$D$11),"")</f>
        <v>2</v>
      </c>
      <c r="G2320" s="14">
        <f>IF($F2320="","",IF($B2320&gt;=SUMIFS(Firm_Info!$F$2:$F$11,Firm_Info!$D$2:$D$11,$F2320,Firm_Info!$C$2:$C$11,"Treated"),1,0))</f>
        <v>1</v>
      </c>
      <c r="H2320" s="14">
        <f t="shared" si="73"/>
        <v>0</v>
      </c>
      <c r="I2320" s="14">
        <f>IF($F2320="","",MOD(ROW()-2,624)-INDEX(Parallel_Trends!$F$5:$F$14,MATCH($A2320,Parallel_Trends!$A$5:$A$14,0)))</f>
        <v>117</v>
      </c>
    </row>
    <row r="2321" spans="1:9" x14ac:dyDescent="0.45">
      <c r="A2321" t="s">
        <v>18</v>
      </c>
      <c r="B2321" s="1">
        <f>Raw_Prices!V450</f>
        <v>45579</v>
      </c>
      <c r="C2321" s="12">
        <f>Raw_Prices!Z450</f>
        <v>509.65</v>
      </c>
      <c r="D2321" s="13">
        <f t="shared" si="72"/>
        <v>2.8723103629243685E-2</v>
      </c>
      <c r="E2321" s="14">
        <f>IF(_xlfn.XLOOKUP($A2321,Firm_Info!$A$2:$A$12,Firm_Info!$C$2:$C$12)="Treated",1,IF(_xlfn.XLOOKUP($A2321,Firm_Info!$A$2:$A$12,Firm_Info!$C$2:$C$12)="Control",0,""))</f>
        <v>0</v>
      </c>
      <c r="F2321" s="14">
        <f>IFERROR(_xlfn.XLOOKUP($A2321,Firm_Info!$A$2:$A$11,Firm_Info!$D$2:$D$11),"")</f>
        <v>2</v>
      </c>
      <c r="G2321" s="14">
        <f>IF($F2321="","",IF($B2321&gt;=SUMIFS(Firm_Info!$F$2:$F$11,Firm_Info!$D$2:$D$11,$F2321,Firm_Info!$C$2:$C$11,"Treated"),1,0))</f>
        <v>1</v>
      </c>
      <c r="H2321" s="14">
        <f t="shared" si="73"/>
        <v>0</v>
      </c>
      <c r="I2321" s="14">
        <f>IF($F2321="","",MOD(ROW()-2,624)-INDEX(Parallel_Trends!$F$5:$F$14,MATCH($A2321,Parallel_Trends!$A$5:$A$14,0)))</f>
        <v>118</v>
      </c>
    </row>
    <row r="2322" spans="1:9" x14ac:dyDescent="0.45">
      <c r="A2322" t="s">
        <v>18</v>
      </c>
      <c r="B2322" s="1">
        <f>Raw_Prices!V451</f>
        <v>45580</v>
      </c>
      <c r="C2322" s="12">
        <f>Raw_Prices!Z451</f>
        <v>508.03</v>
      </c>
      <c r="D2322" s="13">
        <f t="shared" si="72"/>
        <v>-3.1786520160894671E-3</v>
      </c>
      <c r="E2322" s="14">
        <f>IF(_xlfn.XLOOKUP($A2322,Firm_Info!$A$2:$A$12,Firm_Info!$C$2:$C$12)="Treated",1,IF(_xlfn.XLOOKUP($A2322,Firm_Info!$A$2:$A$12,Firm_Info!$C$2:$C$12)="Control",0,""))</f>
        <v>0</v>
      </c>
      <c r="F2322" s="14">
        <f>IFERROR(_xlfn.XLOOKUP($A2322,Firm_Info!$A$2:$A$11,Firm_Info!$D$2:$D$11),"")</f>
        <v>2</v>
      </c>
      <c r="G2322" s="14">
        <f>IF($F2322="","",IF($B2322&gt;=SUMIFS(Firm_Info!$F$2:$F$11,Firm_Info!$D$2:$D$11,$F2322,Firm_Info!$C$2:$C$11,"Treated"),1,0))</f>
        <v>1</v>
      </c>
      <c r="H2322" s="14">
        <f t="shared" si="73"/>
        <v>0</v>
      </c>
      <c r="I2322" s="14">
        <f>IF($F2322="","",MOD(ROW()-2,624)-INDEX(Parallel_Trends!$F$5:$F$14,MATCH($A2322,Parallel_Trends!$A$5:$A$14,0)))</f>
        <v>119</v>
      </c>
    </row>
    <row r="2323" spans="1:9" x14ac:dyDescent="0.45">
      <c r="A2323" t="s">
        <v>18</v>
      </c>
      <c r="B2323" s="1">
        <f>Raw_Prices!V452</f>
        <v>45581</v>
      </c>
      <c r="C2323" s="12">
        <f>Raw_Prices!Z452</f>
        <v>502.54</v>
      </c>
      <c r="D2323" s="13">
        <f t="shared" si="72"/>
        <v>-1.0806448438084315E-2</v>
      </c>
      <c r="E2323" s="14">
        <f>IF(_xlfn.XLOOKUP($A2323,Firm_Info!$A$2:$A$12,Firm_Info!$C$2:$C$12)="Treated",1,IF(_xlfn.XLOOKUP($A2323,Firm_Info!$A$2:$A$12,Firm_Info!$C$2:$C$12)="Control",0,""))</f>
        <v>0</v>
      </c>
      <c r="F2323" s="14">
        <f>IFERROR(_xlfn.XLOOKUP($A2323,Firm_Info!$A$2:$A$11,Firm_Info!$D$2:$D$11),"")</f>
        <v>2</v>
      </c>
      <c r="G2323" s="14">
        <f>IF($F2323="","",IF($B2323&gt;=SUMIFS(Firm_Info!$F$2:$F$11,Firm_Info!$D$2:$D$11,$F2323,Firm_Info!$C$2:$C$11,"Treated"),1,0))</f>
        <v>1</v>
      </c>
      <c r="H2323" s="14">
        <f t="shared" si="73"/>
        <v>0</v>
      </c>
      <c r="I2323" s="14">
        <f>IF($F2323="","",MOD(ROW()-2,624)-INDEX(Parallel_Trends!$F$5:$F$14,MATCH($A2323,Parallel_Trends!$A$5:$A$14,0)))</f>
        <v>120</v>
      </c>
    </row>
    <row r="2324" spans="1:9" x14ac:dyDescent="0.45">
      <c r="A2324" t="s">
        <v>18</v>
      </c>
      <c r="B2324" s="1">
        <f>Raw_Prices!V453</f>
        <v>45582</v>
      </c>
      <c r="C2324" s="12">
        <f>Raw_Prices!Z453</f>
        <v>496.83</v>
      </c>
      <c r="D2324" s="13">
        <f t="shared" ref="D2324:D2387" si="74">C2324/C2323-1</f>
        <v>-1.1362279619532845E-2</v>
      </c>
      <c r="E2324" s="14">
        <f>IF(_xlfn.XLOOKUP($A2324,Firm_Info!$A$2:$A$12,Firm_Info!$C$2:$C$12)="Treated",1,IF(_xlfn.XLOOKUP($A2324,Firm_Info!$A$2:$A$12,Firm_Info!$C$2:$C$12)="Control",0,""))</f>
        <v>0</v>
      </c>
      <c r="F2324" s="14">
        <f>IFERROR(_xlfn.XLOOKUP($A2324,Firm_Info!$A$2:$A$11,Firm_Info!$D$2:$D$11),"")</f>
        <v>2</v>
      </c>
      <c r="G2324" s="14">
        <f>IF($F2324="","",IF($B2324&gt;=SUMIFS(Firm_Info!$F$2:$F$11,Firm_Info!$D$2:$D$11,$F2324,Firm_Info!$C$2:$C$11,"Treated"),1,0))</f>
        <v>1</v>
      </c>
      <c r="H2324" s="14">
        <f t="shared" ref="H2324:H2387" si="75">IF($F2324="","",$E2324*$G2324)</f>
        <v>0</v>
      </c>
      <c r="I2324" s="14">
        <f>IF($F2324="","",MOD(ROW()-2,624)-INDEX(Parallel_Trends!$F$5:$F$14,MATCH($A2324,Parallel_Trends!$A$5:$A$14,0)))</f>
        <v>121</v>
      </c>
    </row>
    <row r="2325" spans="1:9" x14ac:dyDescent="0.45">
      <c r="A2325" t="s">
        <v>18</v>
      </c>
      <c r="B2325" s="1">
        <f>Raw_Prices!V454</f>
        <v>45583</v>
      </c>
      <c r="C2325" s="12">
        <f>Raw_Prices!Z454</f>
        <v>494.9</v>
      </c>
      <c r="D2325" s="13">
        <f t="shared" si="74"/>
        <v>-3.8846285449751772E-3</v>
      </c>
      <c r="E2325" s="14">
        <f>IF(_xlfn.XLOOKUP($A2325,Firm_Info!$A$2:$A$12,Firm_Info!$C$2:$C$12)="Treated",1,IF(_xlfn.XLOOKUP($A2325,Firm_Info!$A$2:$A$12,Firm_Info!$C$2:$C$12)="Control",0,""))</f>
        <v>0</v>
      </c>
      <c r="F2325" s="14">
        <f>IFERROR(_xlfn.XLOOKUP($A2325,Firm_Info!$A$2:$A$11,Firm_Info!$D$2:$D$11),"")</f>
        <v>2</v>
      </c>
      <c r="G2325" s="14">
        <f>IF($F2325="","",IF($B2325&gt;=SUMIFS(Firm_Info!$F$2:$F$11,Firm_Info!$D$2:$D$11,$F2325,Firm_Info!$C$2:$C$11,"Treated"),1,0))</f>
        <v>1</v>
      </c>
      <c r="H2325" s="14">
        <f t="shared" si="75"/>
        <v>0</v>
      </c>
      <c r="I2325" s="14">
        <f>IF($F2325="","",MOD(ROW()-2,624)-INDEX(Parallel_Trends!$F$5:$F$14,MATCH($A2325,Parallel_Trends!$A$5:$A$14,0)))</f>
        <v>122</v>
      </c>
    </row>
    <row r="2326" spans="1:9" x14ac:dyDescent="0.45">
      <c r="A2326" t="s">
        <v>18</v>
      </c>
      <c r="B2326" s="1">
        <f>Raw_Prices!V455</f>
        <v>45586</v>
      </c>
      <c r="C2326" s="12">
        <f>Raw_Prices!Z455</f>
        <v>497.71</v>
      </c>
      <c r="D2326" s="13">
        <f t="shared" si="74"/>
        <v>5.6779147302485899E-3</v>
      </c>
      <c r="E2326" s="14">
        <f>IF(_xlfn.XLOOKUP($A2326,Firm_Info!$A$2:$A$12,Firm_Info!$C$2:$C$12)="Treated",1,IF(_xlfn.XLOOKUP($A2326,Firm_Info!$A$2:$A$12,Firm_Info!$C$2:$C$12)="Control",0,""))</f>
        <v>0</v>
      </c>
      <c r="F2326" s="14">
        <f>IFERROR(_xlfn.XLOOKUP($A2326,Firm_Info!$A$2:$A$11,Firm_Info!$D$2:$D$11),"")</f>
        <v>2</v>
      </c>
      <c r="G2326" s="14">
        <f>IF($F2326="","",IF($B2326&gt;=SUMIFS(Firm_Info!$F$2:$F$11,Firm_Info!$D$2:$D$11,$F2326,Firm_Info!$C$2:$C$11,"Treated"),1,0))</f>
        <v>1</v>
      </c>
      <c r="H2326" s="14">
        <f t="shared" si="75"/>
        <v>0</v>
      </c>
      <c r="I2326" s="14">
        <f>IF($F2326="","",MOD(ROW()-2,624)-INDEX(Parallel_Trends!$F$5:$F$14,MATCH($A2326,Parallel_Trends!$A$5:$A$14,0)))</f>
        <v>123</v>
      </c>
    </row>
    <row r="2327" spans="1:9" x14ac:dyDescent="0.45">
      <c r="A2327" t="s">
        <v>18</v>
      </c>
      <c r="B2327" s="1">
        <f>Raw_Prices!V456</f>
        <v>45587</v>
      </c>
      <c r="C2327" s="12">
        <f>Raw_Prices!Z456</f>
        <v>493.11</v>
      </c>
      <c r="D2327" s="13">
        <f t="shared" si="74"/>
        <v>-9.2423298708081969E-3</v>
      </c>
      <c r="E2327" s="14">
        <f>IF(_xlfn.XLOOKUP($A2327,Firm_Info!$A$2:$A$12,Firm_Info!$C$2:$C$12)="Treated",1,IF(_xlfn.XLOOKUP($A2327,Firm_Info!$A$2:$A$12,Firm_Info!$C$2:$C$12)="Control",0,""))</f>
        <v>0</v>
      </c>
      <c r="F2327" s="14">
        <f>IFERROR(_xlfn.XLOOKUP($A2327,Firm_Info!$A$2:$A$11,Firm_Info!$D$2:$D$11),"")</f>
        <v>2</v>
      </c>
      <c r="G2327" s="14">
        <f>IF($F2327="","",IF($B2327&gt;=SUMIFS(Firm_Info!$F$2:$F$11,Firm_Info!$D$2:$D$11,$F2327,Firm_Info!$C$2:$C$11,"Treated"),1,0))</f>
        <v>1</v>
      </c>
      <c r="H2327" s="14">
        <f t="shared" si="75"/>
        <v>0</v>
      </c>
      <c r="I2327" s="14">
        <f>IF($F2327="","",MOD(ROW()-2,624)-INDEX(Parallel_Trends!$F$5:$F$14,MATCH($A2327,Parallel_Trends!$A$5:$A$14,0)))</f>
        <v>124</v>
      </c>
    </row>
    <row r="2328" spans="1:9" x14ac:dyDescent="0.45">
      <c r="A2328" t="s">
        <v>18</v>
      </c>
      <c r="B2328" s="1">
        <f>Raw_Prices!V457</f>
        <v>45588</v>
      </c>
      <c r="C2328" s="12">
        <f>Raw_Prices!Z457</f>
        <v>485.03</v>
      </c>
      <c r="D2328" s="13">
        <f t="shared" si="74"/>
        <v>-1.6385796272637032E-2</v>
      </c>
      <c r="E2328" s="14">
        <f>IF(_xlfn.XLOOKUP($A2328,Firm_Info!$A$2:$A$12,Firm_Info!$C$2:$C$12)="Treated",1,IF(_xlfn.XLOOKUP($A2328,Firm_Info!$A$2:$A$12,Firm_Info!$C$2:$C$12)="Control",0,""))</f>
        <v>0</v>
      </c>
      <c r="F2328" s="14">
        <f>IFERROR(_xlfn.XLOOKUP($A2328,Firm_Info!$A$2:$A$11,Firm_Info!$D$2:$D$11),"")</f>
        <v>2</v>
      </c>
      <c r="G2328" s="14">
        <f>IF($F2328="","",IF($B2328&gt;=SUMIFS(Firm_Info!$F$2:$F$11,Firm_Info!$D$2:$D$11,$F2328,Firm_Info!$C$2:$C$11,"Treated"),1,0))</f>
        <v>1</v>
      </c>
      <c r="H2328" s="14">
        <f t="shared" si="75"/>
        <v>0</v>
      </c>
      <c r="I2328" s="14">
        <f>IF($F2328="","",MOD(ROW()-2,624)-INDEX(Parallel_Trends!$F$5:$F$14,MATCH($A2328,Parallel_Trends!$A$5:$A$14,0)))</f>
        <v>125</v>
      </c>
    </row>
    <row r="2329" spans="1:9" x14ac:dyDescent="0.45">
      <c r="A2329" t="s">
        <v>18</v>
      </c>
      <c r="B2329" s="1">
        <f>Raw_Prices!V458</f>
        <v>45589</v>
      </c>
      <c r="C2329" s="12">
        <f>Raw_Prices!Z458</f>
        <v>482.87</v>
      </c>
      <c r="D2329" s="13">
        <f t="shared" si="74"/>
        <v>-4.453332783539099E-3</v>
      </c>
      <c r="E2329" s="14">
        <f>IF(_xlfn.XLOOKUP($A2329,Firm_Info!$A$2:$A$12,Firm_Info!$C$2:$C$12)="Treated",1,IF(_xlfn.XLOOKUP($A2329,Firm_Info!$A$2:$A$12,Firm_Info!$C$2:$C$12)="Control",0,""))</f>
        <v>0</v>
      </c>
      <c r="F2329" s="14">
        <f>IFERROR(_xlfn.XLOOKUP($A2329,Firm_Info!$A$2:$A$11,Firm_Info!$D$2:$D$11),"")</f>
        <v>2</v>
      </c>
      <c r="G2329" s="14">
        <f>IF($F2329="","",IF($B2329&gt;=SUMIFS(Firm_Info!$F$2:$F$11,Firm_Info!$D$2:$D$11,$F2329,Firm_Info!$C$2:$C$11,"Treated"),1,0))</f>
        <v>1</v>
      </c>
      <c r="H2329" s="14">
        <f t="shared" si="75"/>
        <v>0</v>
      </c>
      <c r="I2329" s="14">
        <f>IF($F2329="","",MOD(ROW()-2,624)-INDEX(Parallel_Trends!$F$5:$F$14,MATCH($A2329,Parallel_Trends!$A$5:$A$14,0)))</f>
        <v>126</v>
      </c>
    </row>
    <row r="2330" spans="1:9" x14ac:dyDescent="0.45">
      <c r="A2330" t="s">
        <v>18</v>
      </c>
      <c r="B2330" s="1">
        <f>Raw_Prices!V459</f>
        <v>45590</v>
      </c>
      <c r="C2330" s="12">
        <f>Raw_Prices!Z459</f>
        <v>483.72</v>
      </c>
      <c r="D2330" s="13">
        <f t="shared" si="74"/>
        <v>1.7603081574750767E-3</v>
      </c>
      <c r="E2330" s="14">
        <f>IF(_xlfn.XLOOKUP($A2330,Firm_Info!$A$2:$A$12,Firm_Info!$C$2:$C$12)="Treated",1,IF(_xlfn.XLOOKUP($A2330,Firm_Info!$A$2:$A$12,Firm_Info!$C$2:$C$12)="Control",0,""))</f>
        <v>0</v>
      </c>
      <c r="F2330" s="14">
        <f>IFERROR(_xlfn.XLOOKUP($A2330,Firm_Info!$A$2:$A$11,Firm_Info!$D$2:$D$11),"")</f>
        <v>2</v>
      </c>
      <c r="G2330" s="14">
        <f>IF($F2330="","",IF($B2330&gt;=SUMIFS(Firm_Info!$F$2:$F$11,Firm_Info!$D$2:$D$11,$F2330,Firm_Info!$C$2:$C$11,"Treated"),1,0))</f>
        <v>1</v>
      </c>
      <c r="H2330" s="14">
        <f t="shared" si="75"/>
        <v>0</v>
      </c>
      <c r="I2330" s="14">
        <f>IF($F2330="","",MOD(ROW()-2,624)-INDEX(Parallel_Trends!$F$5:$F$14,MATCH($A2330,Parallel_Trends!$A$5:$A$14,0)))</f>
        <v>127</v>
      </c>
    </row>
    <row r="2331" spans="1:9" x14ac:dyDescent="0.45">
      <c r="A2331" t="s">
        <v>18</v>
      </c>
      <c r="B2331" s="1">
        <f>Raw_Prices!V460</f>
        <v>45593</v>
      </c>
      <c r="C2331" s="12">
        <f>Raw_Prices!Z460</f>
        <v>481.04</v>
      </c>
      <c r="D2331" s="13">
        <f t="shared" si="74"/>
        <v>-5.5403952699909498E-3</v>
      </c>
      <c r="E2331" s="14">
        <f>IF(_xlfn.XLOOKUP($A2331,Firm_Info!$A$2:$A$12,Firm_Info!$C$2:$C$12)="Treated",1,IF(_xlfn.XLOOKUP($A2331,Firm_Info!$A$2:$A$12,Firm_Info!$C$2:$C$12)="Control",0,""))</f>
        <v>0</v>
      </c>
      <c r="F2331" s="14">
        <f>IFERROR(_xlfn.XLOOKUP($A2331,Firm_Info!$A$2:$A$11,Firm_Info!$D$2:$D$11),"")</f>
        <v>2</v>
      </c>
      <c r="G2331" s="14">
        <f>IF($F2331="","",IF($B2331&gt;=SUMIFS(Firm_Info!$F$2:$F$11,Firm_Info!$D$2:$D$11,$F2331,Firm_Info!$C$2:$C$11,"Treated"),1,0))</f>
        <v>1</v>
      </c>
      <c r="H2331" s="14">
        <f t="shared" si="75"/>
        <v>0</v>
      </c>
      <c r="I2331" s="14">
        <f>IF($F2331="","",MOD(ROW()-2,624)-INDEX(Parallel_Trends!$F$5:$F$14,MATCH($A2331,Parallel_Trends!$A$5:$A$14,0)))</f>
        <v>128</v>
      </c>
    </row>
    <row r="2332" spans="1:9" x14ac:dyDescent="0.45">
      <c r="A2332" t="s">
        <v>18</v>
      </c>
      <c r="B2332" s="1">
        <f>Raw_Prices!V461</f>
        <v>45594</v>
      </c>
      <c r="C2332" s="12">
        <f>Raw_Prices!Z461</f>
        <v>485.39</v>
      </c>
      <c r="D2332" s="13">
        <f t="shared" si="74"/>
        <v>9.0429070347579632E-3</v>
      </c>
      <c r="E2332" s="14">
        <f>IF(_xlfn.XLOOKUP($A2332,Firm_Info!$A$2:$A$12,Firm_Info!$C$2:$C$12)="Treated",1,IF(_xlfn.XLOOKUP($A2332,Firm_Info!$A$2:$A$12,Firm_Info!$C$2:$C$12)="Control",0,""))</f>
        <v>0</v>
      </c>
      <c r="F2332" s="14">
        <f>IFERROR(_xlfn.XLOOKUP($A2332,Firm_Info!$A$2:$A$11,Firm_Info!$D$2:$D$11),"")</f>
        <v>2</v>
      </c>
      <c r="G2332" s="14">
        <f>IF($F2332="","",IF($B2332&gt;=SUMIFS(Firm_Info!$F$2:$F$11,Firm_Info!$D$2:$D$11,$F2332,Firm_Info!$C$2:$C$11,"Treated"),1,0))</f>
        <v>1</v>
      </c>
      <c r="H2332" s="14">
        <f t="shared" si="75"/>
        <v>0</v>
      </c>
      <c r="I2332" s="14">
        <f>IF($F2332="","",MOD(ROW()-2,624)-INDEX(Parallel_Trends!$F$5:$F$14,MATCH($A2332,Parallel_Trends!$A$5:$A$14,0)))</f>
        <v>129</v>
      </c>
    </row>
    <row r="2333" spans="1:9" x14ac:dyDescent="0.45">
      <c r="A2333" t="s">
        <v>18</v>
      </c>
      <c r="B2333" s="1">
        <f>Raw_Prices!V462</f>
        <v>45595</v>
      </c>
      <c r="C2333" s="12">
        <f>Raw_Prices!Z462</f>
        <v>486.68</v>
      </c>
      <c r="D2333" s="13">
        <f t="shared" si="74"/>
        <v>2.6576567296401343E-3</v>
      </c>
      <c r="E2333" s="14">
        <f>IF(_xlfn.XLOOKUP($A2333,Firm_Info!$A$2:$A$12,Firm_Info!$C$2:$C$12)="Treated",1,IF(_xlfn.XLOOKUP($A2333,Firm_Info!$A$2:$A$12,Firm_Info!$C$2:$C$12)="Control",0,""))</f>
        <v>0</v>
      </c>
      <c r="F2333" s="14">
        <f>IFERROR(_xlfn.XLOOKUP($A2333,Firm_Info!$A$2:$A$11,Firm_Info!$D$2:$D$11),"")</f>
        <v>2</v>
      </c>
      <c r="G2333" s="14">
        <f>IF($F2333="","",IF($B2333&gt;=SUMIFS(Firm_Info!$F$2:$F$11,Firm_Info!$D$2:$D$11,$F2333,Firm_Info!$C$2:$C$11,"Treated"),1,0))</f>
        <v>1</v>
      </c>
      <c r="H2333" s="14">
        <f t="shared" si="75"/>
        <v>0</v>
      </c>
      <c r="I2333" s="14">
        <f>IF($F2333="","",MOD(ROW()-2,624)-INDEX(Parallel_Trends!$F$5:$F$14,MATCH($A2333,Parallel_Trends!$A$5:$A$14,0)))</f>
        <v>130</v>
      </c>
    </row>
    <row r="2334" spans="1:9" x14ac:dyDescent="0.45">
      <c r="A2334" t="s">
        <v>18</v>
      </c>
      <c r="B2334" s="1">
        <f>Raw_Prices!V463</f>
        <v>45596</v>
      </c>
      <c r="C2334" s="12">
        <f>Raw_Prices!Z463</f>
        <v>478.08</v>
      </c>
      <c r="D2334" s="13">
        <f t="shared" si="74"/>
        <v>-1.7670748746609677E-2</v>
      </c>
      <c r="E2334" s="14">
        <f>IF(_xlfn.XLOOKUP($A2334,Firm_Info!$A$2:$A$12,Firm_Info!$C$2:$C$12)="Treated",1,IF(_xlfn.XLOOKUP($A2334,Firm_Info!$A$2:$A$12,Firm_Info!$C$2:$C$12)="Control",0,""))</f>
        <v>0</v>
      </c>
      <c r="F2334" s="14">
        <f>IFERROR(_xlfn.XLOOKUP($A2334,Firm_Info!$A$2:$A$11,Firm_Info!$D$2:$D$11),"")</f>
        <v>2</v>
      </c>
      <c r="G2334" s="14">
        <f>IF($F2334="","",IF($B2334&gt;=SUMIFS(Firm_Info!$F$2:$F$11,Firm_Info!$D$2:$D$11,$F2334,Firm_Info!$C$2:$C$11,"Treated"),1,0))</f>
        <v>1</v>
      </c>
      <c r="H2334" s="14">
        <f t="shared" si="75"/>
        <v>0</v>
      </c>
      <c r="I2334" s="14">
        <f>IF($F2334="","",MOD(ROW()-2,624)-INDEX(Parallel_Trends!$F$5:$F$14,MATCH($A2334,Parallel_Trends!$A$5:$A$14,0)))</f>
        <v>131</v>
      </c>
    </row>
    <row r="2335" spans="1:9" x14ac:dyDescent="0.45">
      <c r="A2335" t="s">
        <v>18</v>
      </c>
      <c r="B2335" s="1">
        <f>Raw_Prices!V464</f>
        <v>45597</v>
      </c>
      <c r="C2335" s="12">
        <f>Raw_Prices!Z464</f>
        <v>482.8</v>
      </c>
      <c r="D2335" s="13">
        <f t="shared" si="74"/>
        <v>9.8728246318608992E-3</v>
      </c>
      <c r="E2335" s="14">
        <f>IF(_xlfn.XLOOKUP($A2335,Firm_Info!$A$2:$A$12,Firm_Info!$C$2:$C$12)="Treated",1,IF(_xlfn.XLOOKUP($A2335,Firm_Info!$A$2:$A$12,Firm_Info!$C$2:$C$12)="Control",0,""))</f>
        <v>0</v>
      </c>
      <c r="F2335" s="14">
        <f>IFERROR(_xlfn.XLOOKUP($A2335,Firm_Info!$A$2:$A$11,Firm_Info!$D$2:$D$11),"")</f>
        <v>2</v>
      </c>
      <c r="G2335" s="14">
        <f>IF($F2335="","",IF($B2335&gt;=SUMIFS(Firm_Info!$F$2:$F$11,Firm_Info!$D$2:$D$11,$F2335,Firm_Info!$C$2:$C$11,"Treated"),1,0))</f>
        <v>1</v>
      </c>
      <c r="H2335" s="14">
        <f t="shared" si="75"/>
        <v>0</v>
      </c>
      <c r="I2335" s="14">
        <f>IF($F2335="","",MOD(ROW()-2,624)-INDEX(Parallel_Trends!$F$5:$F$14,MATCH($A2335,Parallel_Trends!$A$5:$A$14,0)))</f>
        <v>132</v>
      </c>
    </row>
    <row r="2336" spans="1:9" x14ac:dyDescent="0.45">
      <c r="A2336" t="s">
        <v>18</v>
      </c>
      <c r="B2336" s="1">
        <f>Raw_Prices!V465</f>
        <v>45600</v>
      </c>
      <c r="C2336" s="12">
        <f>Raw_Prices!Z465</f>
        <v>481.35</v>
      </c>
      <c r="D2336" s="13">
        <f t="shared" si="74"/>
        <v>-3.003314001656987E-3</v>
      </c>
      <c r="E2336" s="14">
        <f>IF(_xlfn.XLOOKUP($A2336,Firm_Info!$A$2:$A$12,Firm_Info!$C$2:$C$12)="Treated",1,IF(_xlfn.XLOOKUP($A2336,Firm_Info!$A$2:$A$12,Firm_Info!$C$2:$C$12)="Control",0,""))</f>
        <v>0</v>
      </c>
      <c r="F2336" s="14">
        <f>IFERROR(_xlfn.XLOOKUP($A2336,Firm_Info!$A$2:$A$11,Firm_Info!$D$2:$D$11),"")</f>
        <v>2</v>
      </c>
      <c r="G2336" s="14">
        <f>IF($F2336="","",IF($B2336&gt;=SUMIFS(Firm_Info!$F$2:$F$11,Firm_Info!$D$2:$D$11,$F2336,Firm_Info!$C$2:$C$11,"Treated"),1,0))</f>
        <v>1</v>
      </c>
      <c r="H2336" s="14">
        <f t="shared" si="75"/>
        <v>0</v>
      </c>
      <c r="I2336" s="14">
        <f>IF($F2336="","",MOD(ROW()-2,624)-INDEX(Parallel_Trends!$F$5:$F$14,MATCH($A2336,Parallel_Trends!$A$5:$A$14,0)))</f>
        <v>133</v>
      </c>
    </row>
    <row r="2337" spans="1:9" x14ac:dyDescent="0.45">
      <c r="A2337" t="s">
        <v>18</v>
      </c>
      <c r="B2337" s="1">
        <f>Raw_Prices!V466</f>
        <v>45601</v>
      </c>
      <c r="C2337" s="12">
        <f>Raw_Prices!Z466</f>
        <v>486.42</v>
      </c>
      <c r="D2337" s="13">
        <f t="shared" si="74"/>
        <v>1.0532876285447079E-2</v>
      </c>
      <c r="E2337" s="14">
        <f>IF(_xlfn.XLOOKUP($A2337,Firm_Info!$A$2:$A$12,Firm_Info!$C$2:$C$12)="Treated",1,IF(_xlfn.XLOOKUP($A2337,Firm_Info!$A$2:$A$12,Firm_Info!$C$2:$C$12)="Control",0,""))</f>
        <v>0</v>
      </c>
      <c r="F2337" s="14">
        <f>IFERROR(_xlfn.XLOOKUP($A2337,Firm_Info!$A$2:$A$11,Firm_Info!$D$2:$D$11),"")</f>
        <v>2</v>
      </c>
      <c r="G2337" s="14">
        <f>IF($F2337="","",IF($B2337&gt;=SUMIFS(Firm_Info!$F$2:$F$11,Firm_Info!$D$2:$D$11,$F2337,Firm_Info!$C$2:$C$11,"Treated"),1,0))</f>
        <v>1</v>
      </c>
      <c r="H2337" s="14">
        <f t="shared" si="75"/>
        <v>0</v>
      </c>
      <c r="I2337" s="14">
        <f>IF($F2337="","",MOD(ROW()-2,624)-INDEX(Parallel_Trends!$F$5:$F$14,MATCH($A2337,Parallel_Trends!$A$5:$A$14,0)))</f>
        <v>134</v>
      </c>
    </row>
    <row r="2338" spans="1:9" x14ac:dyDescent="0.45">
      <c r="A2338" t="s">
        <v>18</v>
      </c>
      <c r="B2338" s="1">
        <f>Raw_Prices!V467</f>
        <v>45602</v>
      </c>
      <c r="C2338" s="12">
        <f>Raw_Prices!Z467</f>
        <v>504.83</v>
      </c>
      <c r="D2338" s="13">
        <f t="shared" si="74"/>
        <v>3.7847950330989644E-2</v>
      </c>
      <c r="E2338" s="14">
        <f>IF(_xlfn.XLOOKUP($A2338,Firm_Info!$A$2:$A$12,Firm_Info!$C$2:$C$12)="Treated",1,IF(_xlfn.XLOOKUP($A2338,Firm_Info!$A$2:$A$12,Firm_Info!$C$2:$C$12)="Control",0,""))</f>
        <v>0</v>
      </c>
      <c r="F2338" s="14">
        <f>IFERROR(_xlfn.XLOOKUP($A2338,Firm_Info!$A$2:$A$11,Firm_Info!$D$2:$D$11),"")</f>
        <v>2</v>
      </c>
      <c r="G2338" s="14">
        <f>IF($F2338="","",IF($B2338&gt;=SUMIFS(Firm_Info!$F$2:$F$11,Firm_Info!$D$2:$D$11,$F2338,Firm_Info!$C$2:$C$11,"Treated"),1,0))</f>
        <v>1</v>
      </c>
      <c r="H2338" s="14">
        <f t="shared" si="75"/>
        <v>0</v>
      </c>
      <c r="I2338" s="14">
        <f>IF($F2338="","",MOD(ROW()-2,624)-INDEX(Parallel_Trends!$F$5:$F$14,MATCH($A2338,Parallel_Trends!$A$5:$A$14,0)))</f>
        <v>135</v>
      </c>
    </row>
    <row r="2339" spans="1:9" x14ac:dyDescent="0.45">
      <c r="A2339" t="s">
        <v>18</v>
      </c>
      <c r="B2339" s="1">
        <f>Raw_Prices!V468</f>
        <v>45603</v>
      </c>
      <c r="C2339" s="12">
        <f>Raw_Prices!Z468</f>
        <v>500.92</v>
      </c>
      <c r="D2339" s="13">
        <f t="shared" si="74"/>
        <v>-7.7451815462630247E-3</v>
      </c>
      <c r="E2339" s="14">
        <f>IF(_xlfn.XLOOKUP($A2339,Firm_Info!$A$2:$A$12,Firm_Info!$C$2:$C$12)="Treated",1,IF(_xlfn.XLOOKUP($A2339,Firm_Info!$A$2:$A$12,Firm_Info!$C$2:$C$12)="Control",0,""))</f>
        <v>0</v>
      </c>
      <c r="F2339" s="14">
        <f>IFERROR(_xlfn.XLOOKUP($A2339,Firm_Info!$A$2:$A$11,Firm_Info!$D$2:$D$11),"")</f>
        <v>2</v>
      </c>
      <c r="G2339" s="14">
        <f>IF($F2339="","",IF($B2339&gt;=SUMIFS(Firm_Info!$F$2:$F$11,Firm_Info!$D$2:$D$11,$F2339,Firm_Info!$C$2:$C$11,"Treated"),1,0))</f>
        <v>1</v>
      </c>
      <c r="H2339" s="14">
        <f t="shared" si="75"/>
        <v>0</v>
      </c>
      <c r="I2339" s="14">
        <f>IF($F2339="","",MOD(ROW()-2,624)-INDEX(Parallel_Trends!$F$5:$F$14,MATCH($A2339,Parallel_Trends!$A$5:$A$14,0)))</f>
        <v>136</v>
      </c>
    </row>
    <row r="2340" spans="1:9" x14ac:dyDescent="0.45">
      <c r="A2340" t="s">
        <v>18</v>
      </c>
      <c r="B2340" s="1">
        <f>Raw_Prices!V469</f>
        <v>45604</v>
      </c>
      <c r="C2340" s="12">
        <f>Raw_Prices!Z469</f>
        <v>494.68</v>
      </c>
      <c r="D2340" s="13">
        <f t="shared" si="74"/>
        <v>-1.245707897468662E-2</v>
      </c>
      <c r="E2340" s="14">
        <f>IF(_xlfn.XLOOKUP($A2340,Firm_Info!$A$2:$A$12,Firm_Info!$C$2:$C$12)="Treated",1,IF(_xlfn.XLOOKUP($A2340,Firm_Info!$A$2:$A$12,Firm_Info!$C$2:$C$12)="Control",0,""))</f>
        <v>0</v>
      </c>
      <c r="F2340" s="14">
        <f>IFERROR(_xlfn.XLOOKUP($A2340,Firm_Info!$A$2:$A$11,Firm_Info!$D$2:$D$11),"")</f>
        <v>2</v>
      </c>
      <c r="G2340" s="14">
        <f>IF($F2340="","",IF($B2340&gt;=SUMIFS(Firm_Info!$F$2:$F$11,Firm_Info!$D$2:$D$11,$F2340,Firm_Info!$C$2:$C$11,"Treated"),1,0))</f>
        <v>1</v>
      </c>
      <c r="H2340" s="14">
        <f t="shared" si="75"/>
        <v>0</v>
      </c>
      <c r="I2340" s="14">
        <f>IF($F2340="","",MOD(ROW()-2,624)-INDEX(Parallel_Trends!$F$5:$F$14,MATCH($A2340,Parallel_Trends!$A$5:$A$14,0)))</f>
        <v>137</v>
      </c>
    </row>
    <row r="2341" spans="1:9" x14ac:dyDescent="0.45">
      <c r="A2341" t="s">
        <v>18</v>
      </c>
      <c r="B2341" s="1">
        <f>Raw_Prices!V470</f>
        <v>45607</v>
      </c>
      <c r="C2341" s="12">
        <f>Raw_Prices!Z470</f>
        <v>504.48</v>
      </c>
      <c r="D2341" s="13">
        <f t="shared" si="74"/>
        <v>1.9810786771246036E-2</v>
      </c>
      <c r="E2341" s="14">
        <f>IF(_xlfn.XLOOKUP($A2341,Firm_Info!$A$2:$A$12,Firm_Info!$C$2:$C$12)="Treated",1,IF(_xlfn.XLOOKUP($A2341,Firm_Info!$A$2:$A$12,Firm_Info!$C$2:$C$12)="Control",0,""))</f>
        <v>0</v>
      </c>
      <c r="F2341" s="14">
        <f>IFERROR(_xlfn.XLOOKUP($A2341,Firm_Info!$A$2:$A$11,Firm_Info!$D$2:$D$11),"")</f>
        <v>2</v>
      </c>
      <c r="G2341" s="14">
        <f>IF($F2341="","",IF($B2341&gt;=SUMIFS(Firm_Info!$F$2:$F$11,Firm_Info!$D$2:$D$11,$F2341,Firm_Info!$C$2:$C$11,"Treated"),1,0))</f>
        <v>1</v>
      </c>
      <c r="H2341" s="14">
        <f t="shared" si="75"/>
        <v>0</v>
      </c>
      <c r="I2341" s="14">
        <f>IF($F2341="","",MOD(ROW()-2,624)-INDEX(Parallel_Trends!$F$5:$F$14,MATCH($A2341,Parallel_Trends!$A$5:$A$14,0)))</f>
        <v>138</v>
      </c>
    </row>
    <row r="2342" spans="1:9" x14ac:dyDescent="0.45">
      <c r="A2342" t="s">
        <v>18</v>
      </c>
      <c r="B2342" s="1">
        <f>Raw_Prices!V471</f>
        <v>45608</v>
      </c>
      <c r="C2342" s="12">
        <f>Raw_Prices!Z471</f>
        <v>526.41999999999996</v>
      </c>
      <c r="D2342" s="13">
        <f t="shared" si="74"/>
        <v>4.3490326673009783E-2</v>
      </c>
      <c r="E2342" s="14">
        <f>IF(_xlfn.XLOOKUP($A2342,Firm_Info!$A$2:$A$12,Firm_Info!$C$2:$C$12)="Treated",1,IF(_xlfn.XLOOKUP($A2342,Firm_Info!$A$2:$A$12,Firm_Info!$C$2:$C$12)="Control",0,""))</f>
        <v>0</v>
      </c>
      <c r="F2342" s="14">
        <f>IFERROR(_xlfn.XLOOKUP($A2342,Firm_Info!$A$2:$A$11,Firm_Info!$D$2:$D$11),"")</f>
        <v>2</v>
      </c>
      <c r="G2342" s="14">
        <f>IF($F2342="","",IF($B2342&gt;=SUMIFS(Firm_Info!$F$2:$F$11,Firm_Info!$D$2:$D$11,$F2342,Firm_Info!$C$2:$C$11,"Treated"),1,0))</f>
        <v>1</v>
      </c>
      <c r="H2342" s="14">
        <f t="shared" si="75"/>
        <v>0</v>
      </c>
      <c r="I2342" s="14">
        <f>IF($F2342="","",MOD(ROW()-2,624)-INDEX(Parallel_Trends!$F$5:$F$14,MATCH($A2342,Parallel_Trends!$A$5:$A$14,0)))</f>
        <v>139</v>
      </c>
    </row>
    <row r="2343" spans="1:9" x14ac:dyDescent="0.45">
      <c r="A2343" t="s">
        <v>18</v>
      </c>
      <c r="B2343" s="1">
        <f>Raw_Prices!V472</f>
        <v>45609</v>
      </c>
      <c r="C2343" s="12">
        <f>Raw_Prices!Z472</f>
        <v>532.5</v>
      </c>
      <c r="D2343" s="13">
        <f t="shared" si="74"/>
        <v>1.1549713156794983E-2</v>
      </c>
      <c r="E2343" s="14">
        <f>IF(_xlfn.XLOOKUP($A2343,Firm_Info!$A$2:$A$12,Firm_Info!$C$2:$C$12)="Treated",1,IF(_xlfn.XLOOKUP($A2343,Firm_Info!$A$2:$A$12,Firm_Info!$C$2:$C$12)="Control",0,""))</f>
        <v>0</v>
      </c>
      <c r="F2343" s="14">
        <f>IFERROR(_xlfn.XLOOKUP($A2343,Firm_Info!$A$2:$A$11,Firm_Info!$D$2:$D$11),"")</f>
        <v>2</v>
      </c>
      <c r="G2343" s="14">
        <f>IF($F2343="","",IF($B2343&gt;=SUMIFS(Firm_Info!$F$2:$F$11,Firm_Info!$D$2:$D$11,$F2343,Firm_Info!$C$2:$C$11,"Treated"),1,0))</f>
        <v>1</v>
      </c>
      <c r="H2343" s="14">
        <f t="shared" si="75"/>
        <v>0</v>
      </c>
      <c r="I2343" s="14">
        <f>IF($F2343="","",MOD(ROW()-2,624)-INDEX(Parallel_Trends!$F$5:$F$14,MATCH($A2343,Parallel_Trends!$A$5:$A$14,0)))</f>
        <v>140</v>
      </c>
    </row>
    <row r="2344" spans="1:9" x14ac:dyDescent="0.45">
      <c r="A2344" t="s">
        <v>18</v>
      </c>
      <c r="B2344" s="1">
        <f>Raw_Prices!V473</f>
        <v>45610</v>
      </c>
      <c r="C2344" s="12">
        <f>Raw_Prices!Z473</f>
        <v>529.87</v>
      </c>
      <c r="D2344" s="13">
        <f t="shared" si="74"/>
        <v>-4.9389671361502741E-3</v>
      </c>
      <c r="E2344" s="14">
        <f>IF(_xlfn.XLOOKUP($A2344,Firm_Info!$A$2:$A$12,Firm_Info!$C$2:$C$12)="Treated",1,IF(_xlfn.XLOOKUP($A2344,Firm_Info!$A$2:$A$12,Firm_Info!$C$2:$C$12)="Control",0,""))</f>
        <v>0</v>
      </c>
      <c r="F2344" s="14">
        <f>IFERROR(_xlfn.XLOOKUP($A2344,Firm_Info!$A$2:$A$11,Firm_Info!$D$2:$D$11),"")</f>
        <v>2</v>
      </c>
      <c r="G2344" s="14">
        <f>IF($F2344="","",IF($B2344&gt;=SUMIFS(Firm_Info!$F$2:$F$11,Firm_Info!$D$2:$D$11,$F2344,Firm_Info!$C$2:$C$11,"Treated"),1,0))</f>
        <v>1</v>
      </c>
      <c r="H2344" s="14">
        <f t="shared" si="75"/>
        <v>0</v>
      </c>
      <c r="I2344" s="14">
        <f>IF($F2344="","",MOD(ROW()-2,624)-INDEX(Parallel_Trends!$F$5:$F$14,MATCH($A2344,Parallel_Trends!$A$5:$A$14,0)))</f>
        <v>141</v>
      </c>
    </row>
    <row r="2345" spans="1:9" x14ac:dyDescent="0.45">
      <c r="A2345" t="s">
        <v>18</v>
      </c>
      <c r="B2345" s="1">
        <f>Raw_Prices!V474</f>
        <v>45611</v>
      </c>
      <c r="C2345" s="12">
        <f>Raw_Prices!Z474</f>
        <v>503.37</v>
      </c>
      <c r="D2345" s="13">
        <f t="shared" si="74"/>
        <v>-5.0012267159869395E-2</v>
      </c>
      <c r="E2345" s="14">
        <f>IF(_xlfn.XLOOKUP($A2345,Firm_Info!$A$2:$A$12,Firm_Info!$C$2:$C$12)="Treated",1,IF(_xlfn.XLOOKUP($A2345,Firm_Info!$A$2:$A$12,Firm_Info!$C$2:$C$12)="Control",0,""))</f>
        <v>0</v>
      </c>
      <c r="F2345" s="14">
        <f>IFERROR(_xlfn.XLOOKUP($A2345,Firm_Info!$A$2:$A$11,Firm_Info!$D$2:$D$11),"")</f>
        <v>2</v>
      </c>
      <c r="G2345" s="14">
        <f>IF($F2345="","",IF($B2345&gt;=SUMIFS(Firm_Info!$F$2:$F$11,Firm_Info!$D$2:$D$11,$F2345,Firm_Info!$C$2:$C$11,"Treated"),1,0))</f>
        <v>1</v>
      </c>
      <c r="H2345" s="14">
        <f t="shared" si="75"/>
        <v>0</v>
      </c>
      <c r="I2345" s="14">
        <f>IF($F2345="","",MOD(ROW()-2,624)-INDEX(Parallel_Trends!$F$5:$F$14,MATCH($A2345,Parallel_Trends!$A$5:$A$14,0)))</f>
        <v>142</v>
      </c>
    </row>
    <row r="2346" spans="1:9" x14ac:dyDescent="0.45">
      <c r="A2346" t="s">
        <v>18</v>
      </c>
      <c r="B2346" s="1">
        <f>Raw_Prices!V475</f>
        <v>45614</v>
      </c>
      <c r="C2346" s="12">
        <f>Raw_Prices!Z475</f>
        <v>499.51</v>
      </c>
      <c r="D2346" s="13">
        <f t="shared" si="74"/>
        <v>-7.6683155531716007E-3</v>
      </c>
      <c r="E2346" s="14">
        <f>IF(_xlfn.XLOOKUP($A2346,Firm_Info!$A$2:$A$12,Firm_Info!$C$2:$C$12)="Treated",1,IF(_xlfn.XLOOKUP($A2346,Firm_Info!$A$2:$A$12,Firm_Info!$C$2:$C$12)="Control",0,""))</f>
        <v>0</v>
      </c>
      <c r="F2346" s="14">
        <f>IFERROR(_xlfn.XLOOKUP($A2346,Firm_Info!$A$2:$A$11,Firm_Info!$D$2:$D$11),"")</f>
        <v>2</v>
      </c>
      <c r="G2346" s="14">
        <f>IF($F2346="","",IF($B2346&gt;=SUMIFS(Firm_Info!$F$2:$F$11,Firm_Info!$D$2:$D$11,$F2346,Firm_Info!$C$2:$C$11,"Treated"),1,0))</f>
        <v>1</v>
      </c>
      <c r="H2346" s="14">
        <f t="shared" si="75"/>
        <v>0</v>
      </c>
      <c r="I2346" s="14">
        <f>IF($F2346="","",MOD(ROW()-2,624)-INDEX(Parallel_Trends!$F$5:$F$14,MATCH($A2346,Parallel_Trends!$A$5:$A$14,0)))</f>
        <v>143</v>
      </c>
    </row>
    <row r="2347" spans="1:9" x14ac:dyDescent="0.45">
      <c r="A2347" t="s">
        <v>18</v>
      </c>
      <c r="B2347" s="1">
        <f>Raw_Prices!V476</f>
        <v>45615</v>
      </c>
      <c r="C2347" s="12">
        <f>Raw_Prices!Z476</f>
        <v>499.61</v>
      </c>
      <c r="D2347" s="13">
        <f t="shared" si="74"/>
        <v>2.0019619226840923E-4</v>
      </c>
      <c r="E2347" s="14">
        <f>IF(_xlfn.XLOOKUP($A2347,Firm_Info!$A$2:$A$12,Firm_Info!$C$2:$C$12)="Treated",1,IF(_xlfn.XLOOKUP($A2347,Firm_Info!$A$2:$A$12,Firm_Info!$C$2:$C$12)="Control",0,""))</f>
        <v>0</v>
      </c>
      <c r="F2347" s="14">
        <f>IFERROR(_xlfn.XLOOKUP($A2347,Firm_Info!$A$2:$A$11,Firm_Info!$D$2:$D$11),"")</f>
        <v>2</v>
      </c>
      <c r="G2347" s="14">
        <f>IF($F2347="","",IF($B2347&gt;=SUMIFS(Firm_Info!$F$2:$F$11,Firm_Info!$D$2:$D$11,$F2347,Firm_Info!$C$2:$C$11,"Treated"),1,0))</f>
        <v>1</v>
      </c>
      <c r="H2347" s="14">
        <f t="shared" si="75"/>
        <v>0</v>
      </c>
      <c r="I2347" s="14">
        <f>IF($F2347="","",MOD(ROW()-2,624)-INDEX(Parallel_Trends!$F$5:$F$14,MATCH($A2347,Parallel_Trends!$A$5:$A$14,0)))</f>
        <v>144</v>
      </c>
    </row>
    <row r="2348" spans="1:9" x14ac:dyDescent="0.45">
      <c r="A2348" t="s">
        <v>18</v>
      </c>
      <c r="B2348" s="1">
        <f>Raw_Prices!V477</f>
        <v>45616</v>
      </c>
      <c r="C2348" s="12">
        <f>Raw_Prices!Z477</f>
        <v>499.5</v>
      </c>
      <c r="D2348" s="13">
        <f t="shared" si="74"/>
        <v>-2.2017173395250111E-4</v>
      </c>
      <c r="E2348" s="14">
        <f>IF(_xlfn.XLOOKUP($A2348,Firm_Info!$A$2:$A$12,Firm_Info!$C$2:$C$12)="Treated",1,IF(_xlfn.XLOOKUP($A2348,Firm_Info!$A$2:$A$12,Firm_Info!$C$2:$C$12)="Control",0,""))</f>
        <v>0</v>
      </c>
      <c r="F2348" s="14">
        <f>IFERROR(_xlfn.XLOOKUP($A2348,Firm_Info!$A$2:$A$11,Firm_Info!$D$2:$D$11),"")</f>
        <v>2</v>
      </c>
      <c r="G2348" s="14">
        <f>IF($F2348="","",IF($B2348&gt;=SUMIFS(Firm_Info!$F$2:$F$11,Firm_Info!$D$2:$D$11,$F2348,Firm_Info!$C$2:$C$11,"Treated"),1,0))</f>
        <v>1</v>
      </c>
      <c r="H2348" s="14">
        <f t="shared" si="75"/>
        <v>0</v>
      </c>
      <c r="I2348" s="14">
        <f>IF($F2348="","",MOD(ROW()-2,624)-INDEX(Parallel_Trends!$F$5:$F$14,MATCH($A2348,Parallel_Trends!$A$5:$A$14,0)))</f>
        <v>145</v>
      </c>
    </row>
    <row r="2349" spans="1:9" x14ac:dyDescent="0.45">
      <c r="A2349" t="s">
        <v>18</v>
      </c>
      <c r="B2349" s="1">
        <f>Raw_Prices!V478</f>
        <v>45617</v>
      </c>
      <c r="C2349" s="12">
        <f>Raw_Prices!Z478</f>
        <v>504.44</v>
      </c>
      <c r="D2349" s="13">
        <f t="shared" si="74"/>
        <v>9.8898898898898135E-3</v>
      </c>
      <c r="E2349" s="14">
        <f>IF(_xlfn.XLOOKUP($A2349,Firm_Info!$A$2:$A$12,Firm_Info!$C$2:$C$12)="Treated",1,IF(_xlfn.XLOOKUP($A2349,Firm_Info!$A$2:$A$12,Firm_Info!$C$2:$C$12)="Control",0,""))</f>
        <v>0</v>
      </c>
      <c r="F2349" s="14">
        <f>IFERROR(_xlfn.XLOOKUP($A2349,Firm_Info!$A$2:$A$11,Firm_Info!$D$2:$D$11),"")</f>
        <v>2</v>
      </c>
      <c r="G2349" s="14">
        <f>IF($F2349="","",IF($B2349&gt;=SUMIFS(Firm_Info!$F$2:$F$11,Firm_Info!$D$2:$D$11,$F2349,Firm_Info!$C$2:$C$11,"Treated"),1,0))</f>
        <v>1</v>
      </c>
      <c r="H2349" s="14">
        <f t="shared" si="75"/>
        <v>0</v>
      </c>
      <c r="I2349" s="14">
        <f>IF($F2349="","",MOD(ROW()-2,624)-INDEX(Parallel_Trends!$F$5:$F$14,MATCH($A2349,Parallel_Trends!$A$5:$A$14,0)))</f>
        <v>146</v>
      </c>
    </row>
    <row r="2350" spans="1:9" x14ac:dyDescent="0.45">
      <c r="A2350" t="s">
        <v>18</v>
      </c>
      <c r="B2350" s="1">
        <f>Raw_Prices!V479</f>
        <v>45618</v>
      </c>
      <c r="C2350" s="12">
        <f>Raw_Prices!Z479</f>
        <v>512.15</v>
      </c>
      <c r="D2350" s="13">
        <f t="shared" si="74"/>
        <v>1.5284275632384325E-2</v>
      </c>
      <c r="E2350" s="14">
        <f>IF(_xlfn.XLOOKUP($A2350,Firm_Info!$A$2:$A$12,Firm_Info!$C$2:$C$12)="Treated",1,IF(_xlfn.XLOOKUP($A2350,Firm_Info!$A$2:$A$12,Firm_Info!$C$2:$C$12)="Control",0,""))</f>
        <v>0</v>
      </c>
      <c r="F2350" s="14">
        <f>IFERROR(_xlfn.XLOOKUP($A2350,Firm_Info!$A$2:$A$11,Firm_Info!$D$2:$D$11),"")</f>
        <v>2</v>
      </c>
      <c r="G2350" s="14">
        <f>IF($F2350="","",IF($B2350&gt;=SUMIFS(Firm_Info!$F$2:$F$11,Firm_Info!$D$2:$D$11,$F2350,Firm_Info!$C$2:$C$11,"Treated"),1,0))</f>
        <v>1</v>
      </c>
      <c r="H2350" s="14">
        <f t="shared" si="75"/>
        <v>0</v>
      </c>
      <c r="I2350" s="14">
        <f>IF($F2350="","",MOD(ROW()-2,624)-INDEX(Parallel_Trends!$F$5:$F$14,MATCH($A2350,Parallel_Trends!$A$5:$A$14,0)))</f>
        <v>147</v>
      </c>
    </row>
    <row r="2351" spans="1:9" x14ac:dyDescent="0.45">
      <c r="A2351" t="s">
        <v>18</v>
      </c>
      <c r="B2351" s="1">
        <f>Raw_Prices!V480</f>
        <v>45621</v>
      </c>
      <c r="C2351" s="12">
        <f>Raw_Prices!Z480</f>
        <v>518.73</v>
      </c>
      <c r="D2351" s="13">
        <f t="shared" si="74"/>
        <v>1.284779849653428E-2</v>
      </c>
      <c r="E2351" s="14">
        <f>IF(_xlfn.XLOOKUP($A2351,Firm_Info!$A$2:$A$12,Firm_Info!$C$2:$C$12)="Treated",1,IF(_xlfn.XLOOKUP($A2351,Firm_Info!$A$2:$A$12,Firm_Info!$C$2:$C$12)="Control",0,""))</f>
        <v>0</v>
      </c>
      <c r="F2351" s="14">
        <f>IFERROR(_xlfn.XLOOKUP($A2351,Firm_Info!$A$2:$A$11,Firm_Info!$D$2:$D$11),"")</f>
        <v>2</v>
      </c>
      <c r="G2351" s="14">
        <f>IF($F2351="","",IF($B2351&gt;=SUMIFS(Firm_Info!$F$2:$F$11,Firm_Info!$D$2:$D$11,$F2351,Firm_Info!$C$2:$C$11,"Treated"),1,0))</f>
        <v>1</v>
      </c>
      <c r="H2351" s="14">
        <f t="shared" si="75"/>
        <v>0</v>
      </c>
      <c r="I2351" s="14">
        <f>IF($F2351="","",MOD(ROW()-2,624)-INDEX(Parallel_Trends!$F$5:$F$14,MATCH($A2351,Parallel_Trends!$A$5:$A$14,0)))</f>
        <v>148</v>
      </c>
    </row>
    <row r="2352" spans="1:9" x14ac:dyDescent="0.45">
      <c r="A2352" t="s">
        <v>18</v>
      </c>
      <c r="B2352" s="1">
        <f>Raw_Prices!V481</f>
        <v>45622</v>
      </c>
      <c r="C2352" s="12">
        <f>Raw_Prices!Z481</f>
        <v>525.29999999999995</v>
      </c>
      <c r="D2352" s="13">
        <f t="shared" si="74"/>
        <v>1.2665548551269223E-2</v>
      </c>
      <c r="E2352" s="14">
        <f>IF(_xlfn.XLOOKUP($A2352,Firm_Info!$A$2:$A$12,Firm_Info!$C$2:$C$12)="Treated",1,IF(_xlfn.XLOOKUP($A2352,Firm_Info!$A$2:$A$12,Firm_Info!$C$2:$C$12)="Control",0,""))</f>
        <v>0</v>
      </c>
      <c r="F2352" s="14">
        <f>IFERROR(_xlfn.XLOOKUP($A2352,Firm_Info!$A$2:$A$11,Firm_Info!$D$2:$D$11),"")</f>
        <v>2</v>
      </c>
      <c r="G2352" s="14">
        <f>IF($F2352="","",IF($B2352&gt;=SUMIFS(Firm_Info!$F$2:$F$11,Firm_Info!$D$2:$D$11,$F2352,Firm_Info!$C$2:$C$11,"Treated"),1,0))</f>
        <v>1</v>
      </c>
      <c r="H2352" s="14">
        <f t="shared" si="75"/>
        <v>0</v>
      </c>
      <c r="I2352" s="14">
        <f>IF($F2352="","",MOD(ROW()-2,624)-INDEX(Parallel_Trends!$F$5:$F$14,MATCH($A2352,Parallel_Trends!$A$5:$A$14,0)))</f>
        <v>149</v>
      </c>
    </row>
    <row r="2353" spans="1:9" x14ac:dyDescent="0.45">
      <c r="A2353" t="s">
        <v>18</v>
      </c>
      <c r="B2353" s="1">
        <f>Raw_Prices!V482</f>
        <v>45623</v>
      </c>
      <c r="C2353" s="12">
        <f>Raw_Prices!Z482</f>
        <v>513.67999999999995</v>
      </c>
      <c r="D2353" s="13">
        <f t="shared" si="74"/>
        <v>-2.212069293736918E-2</v>
      </c>
      <c r="E2353" s="14">
        <f>IF(_xlfn.XLOOKUP($A2353,Firm_Info!$A$2:$A$12,Firm_Info!$C$2:$C$12)="Treated",1,IF(_xlfn.XLOOKUP($A2353,Firm_Info!$A$2:$A$12,Firm_Info!$C$2:$C$12)="Control",0,""))</f>
        <v>0</v>
      </c>
      <c r="F2353" s="14">
        <f>IFERROR(_xlfn.XLOOKUP($A2353,Firm_Info!$A$2:$A$11,Firm_Info!$D$2:$D$11),"")</f>
        <v>2</v>
      </c>
      <c r="G2353" s="14">
        <f>IF($F2353="","",IF($B2353&gt;=SUMIFS(Firm_Info!$F$2:$F$11,Firm_Info!$D$2:$D$11,$F2353,Firm_Info!$C$2:$C$11,"Treated"),1,0))</f>
        <v>1</v>
      </c>
      <c r="H2353" s="14">
        <f t="shared" si="75"/>
        <v>0</v>
      </c>
      <c r="I2353" s="14">
        <f>IF($F2353="","",MOD(ROW()-2,624)-INDEX(Parallel_Trends!$F$5:$F$14,MATCH($A2353,Parallel_Trends!$A$5:$A$14,0)))</f>
        <v>150</v>
      </c>
    </row>
    <row r="2354" spans="1:9" x14ac:dyDescent="0.45">
      <c r="A2354" t="s">
        <v>18</v>
      </c>
      <c r="B2354" s="1">
        <f>Raw_Prices!V483</f>
        <v>45625</v>
      </c>
      <c r="C2354" s="12">
        <f>Raw_Prices!Z483</f>
        <v>515.92999999999995</v>
      </c>
      <c r="D2354" s="13">
        <f t="shared" si="74"/>
        <v>4.3801588537610847E-3</v>
      </c>
      <c r="E2354" s="14">
        <f>IF(_xlfn.XLOOKUP($A2354,Firm_Info!$A$2:$A$12,Firm_Info!$C$2:$C$12)="Treated",1,IF(_xlfn.XLOOKUP($A2354,Firm_Info!$A$2:$A$12,Firm_Info!$C$2:$C$12)="Control",0,""))</f>
        <v>0</v>
      </c>
      <c r="F2354" s="14">
        <f>IFERROR(_xlfn.XLOOKUP($A2354,Firm_Info!$A$2:$A$11,Firm_Info!$D$2:$D$11),"")</f>
        <v>2</v>
      </c>
      <c r="G2354" s="14">
        <f>IF($F2354="","",IF($B2354&gt;=SUMIFS(Firm_Info!$F$2:$F$11,Firm_Info!$D$2:$D$11,$F2354,Firm_Info!$C$2:$C$11,"Treated"),1,0))</f>
        <v>1</v>
      </c>
      <c r="H2354" s="14">
        <f t="shared" si="75"/>
        <v>0</v>
      </c>
      <c r="I2354" s="14">
        <f>IF($F2354="","",MOD(ROW()-2,624)-INDEX(Parallel_Trends!$F$5:$F$14,MATCH($A2354,Parallel_Trends!$A$5:$A$14,0)))</f>
        <v>151</v>
      </c>
    </row>
    <row r="2355" spans="1:9" x14ac:dyDescent="0.45">
      <c r="A2355" t="s">
        <v>18</v>
      </c>
      <c r="B2355" s="1">
        <f>Raw_Prices!V484</f>
        <v>45628</v>
      </c>
      <c r="C2355" s="12">
        <f>Raw_Prices!Z484</f>
        <v>516.20000000000005</v>
      </c>
      <c r="D2355" s="13">
        <f t="shared" si="74"/>
        <v>5.233268079005704E-4</v>
      </c>
      <c r="E2355" s="14">
        <f>IF(_xlfn.XLOOKUP($A2355,Firm_Info!$A$2:$A$12,Firm_Info!$C$2:$C$12)="Treated",1,IF(_xlfn.XLOOKUP($A2355,Firm_Info!$A$2:$A$12,Firm_Info!$C$2:$C$12)="Control",0,""))</f>
        <v>0</v>
      </c>
      <c r="F2355" s="14">
        <f>IFERROR(_xlfn.XLOOKUP($A2355,Firm_Info!$A$2:$A$11,Firm_Info!$D$2:$D$11),"")</f>
        <v>2</v>
      </c>
      <c r="G2355" s="14">
        <f>IF($F2355="","",IF($B2355&gt;=SUMIFS(Firm_Info!$F$2:$F$11,Firm_Info!$D$2:$D$11,$F2355,Firm_Info!$C$2:$C$11,"Treated"),1,0))</f>
        <v>1</v>
      </c>
      <c r="H2355" s="14">
        <f t="shared" si="75"/>
        <v>0</v>
      </c>
      <c r="I2355" s="14">
        <f>IF($F2355="","",MOD(ROW()-2,624)-INDEX(Parallel_Trends!$F$5:$F$14,MATCH($A2355,Parallel_Trends!$A$5:$A$14,0)))</f>
        <v>152</v>
      </c>
    </row>
    <row r="2356" spans="1:9" x14ac:dyDescent="0.45">
      <c r="A2356" t="s">
        <v>18</v>
      </c>
      <c r="B2356" s="1">
        <f>Raw_Prices!V485</f>
        <v>45629</v>
      </c>
      <c r="C2356" s="12">
        <f>Raw_Prices!Z485</f>
        <v>516.26</v>
      </c>
      <c r="D2356" s="13">
        <f t="shared" si="74"/>
        <v>1.1623401782245857E-4</v>
      </c>
      <c r="E2356" s="14">
        <f>IF(_xlfn.XLOOKUP($A2356,Firm_Info!$A$2:$A$12,Firm_Info!$C$2:$C$12)="Treated",1,IF(_xlfn.XLOOKUP($A2356,Firm_Info!$A$2:$A$12,Firm_Info!$C$2:$C$12)="Control",0,""))</f>
        <v>0</v>
      </c>
      <c r="F2356" s="14">
        <f>IFERROR(_xlfn.XLOOKUP($A2356,Firm_Info!$A$2:$A$11,Firm_Info!$D$2:$D$11),"")</f>
        <v>2</v>
      </c>
      <c r="G2356" s="14">
        <f>IF($F2356="","",IF($B2356&gt;=SUMIFS(Firm_Info!$F$2:$F$11,Firm_Info!$D$2:$D$11,$F2356,Firm_Info!$C$2:$C$11,"Treated"),1,0))</f>
        <v>1</v>
      </c>
      <c r="H2356" s="14">
        <f t="shared" si="75"/>
        <v>0</v>
      </c>
      <c r="I2356" s="14">
        <f>IF($F2356="","",MOD(ROW()-2,624)-INDEX(Parallel_Trends!$F$5:$F$14,MATCH($A2356,Parallel_Trends!$A$5:$A$14,0)))</f>
        <v>153</v>
      </c>
    </row>
    <row r="2357" spans="1:9" x14ac:dyDescent="0.45">
      <c r="A2357" t="s">
        <v>18</v>
      </c>
      <c r="B2357" s="1">
        <f>Raw_Prices!V486</f>
        <v>45630</v>
      </c>
      <c r="C2357" s="12">
        <f>Raw_Prices!Z486</f>
        <v>536.49</v>
      </c>
      <c r="D2357" s="13">
        <f t="shared" si="74"/>
        <v>3.9185681633285618E-2</v>
      </c>
      <c r="E2357" s="14">
        <f>IF(_xlfn.XLOOKUP($A2357,Firm_Info!$A$2:$A$12,Firm_Info!$C$2:$C$12)="Treated",1,IF(_xlfn.XLOOKUP($A2357,Firm_Info!$A$2:$A$12,Firm_Info!$C$2:$C$12)="Control",0,""))</f>
        <v>0</v>
      </c>
      <c r="F2357" s="14">
        <f>IFERROR(_xlfn.XLOOKUP($A2357,Firm_Info!$A$2:$A$11,Firm_Info!$D$2:$D$11),"")</f>
        <v>2</v>
      </c>
      <c r="G2357" s="14">
        <f>IF($F2357="","",IF($B2357&gt;=SUMIFS(Firm_Info!$F$2:$F$11,Firm_Info!$D$2:$D$11,$F2357,Firm_Info!$C$2:$C$11,"Treated"),1,0))</f>
        <v>1</v>
      </c>
      <c r="H2357" s="14">
        <f t="shared" si="75"/>
        <v>0</v>
      </c>
      <c r="I2357" s="14">
        <f>IF($F2357="","",MOD(ROW()-2,624)-INDEX(Parallel_Trends!$F$5:$F$14,MATCH($A2357,Parallel_Trends!$A$5:$A$14,0)))</f>
        <v>154</v>
      </c>
    </row>
    <row r="2358" spans="1:9" x14ac:dyDescent="0.45">
      <c r="A2358" t="s">
        <v>18</v>
      </c>
      <c r="B2358" s="1">
        <f>Raw_Prices!V487</f>
        <v>45631</v>
      </c>
      <c r="C2358" s="12">
        <f>Raw_Prices!Z487</f>
        <v>538.22</v>
      </c>
      <c r="D2358" s="13">
        <f t="shared" si="74"/>
        <v>3.2246640198325682E-3</v>
      </c>
      <c r="E2358" s="14">
        <f>IF(_xlfn.XLOOKUP($A2358,Firm_Info!$A$2:$A$12,Firm_Info!$C$2:$C$12)="Treated",1,IF(_xlfn.XLOOKUP($A2358,Firm_Info!$A$2:$A$12,Firm_Info!$C$2:$C$12)="Control",0,""))</f>
        <v>0</v>
      </c>
      <c r="F2358" s="14">
        <f>IFERROR(_xlfn.XLOOKUP($A2358,Firm_Info!$A$2:$A$11,Firm_Info!$D$2:$D$11),"")</f>
        <v>2</v>
      </c>
      <c r="G2358" s="14">
        <f>IF($F2358="","",IF($B2358&gt;=SUMIFS(Firm_Info!$F$2:$F$11,Firm_Info!$D$2:$D$11,$F2358,Firm_Info!$C$2:$C$11,"Treated"),1,0))</f>
        <v>1</v>
      </c>
      <c r="H2358" s="14">
        <f t="shared" si="75"/>
        <v>0</v>
      </c>
      <c r="I2358" s="14">
        <f>IF($F2358="","",MOD(ROW()-2,624)-INDEX(Parallel_Trends!$F$5:$F$14,MATCH($A2358,Parallel_Trends!$A$5:$A$14,0)))</f>
        <v>155</v>
      </c>
    </row>
    <row r="2359" spans="1:9" x14ac:dyDescent="0.45">
      <c r="A2359" t="s">
        <v>18</v>
      </c>
      <c r="B2359" s="1">
        <f>Raw_Prices!V488</f>
        <v>45632</v>
      </c>
      <c r="C2359" s="12">
        <f>Raw_Prices!Z488</f>
        <v>552.96</v>
      </c>
      <c r="D2359" s="13">
        <f t="shared" si="74"/>
        <v>2.7386570547359934E-2</v>
      </c>
      <c r="E2359" s="14">
        <f>IF(_xlfn.XLOOKUP($A2359,Firm_Info!$A$2:$A$12,Firm_Info!$C$2:$C$12)="Treated",1,IF(_xlfn.XLOOKUP($A2359,Firm_Info!$A$2:$A$12,Firm_Info!$C$2:$C$12)="Control",0,""))</f>
        <v>0</v>
      </c>
      <c r="F2359" s="14">
        <f>IFERROR(_xlfn.XLOOKUP($A2359,Firm_Info!$A$2:$A$11,Firm_Info!$D$2:$D$11),"")</f>
        <v>2</v>
      </c>
      <c r="G2359" s="14">
        <f>IF($F2359="","",IF($B2359&gt;=SUMIFS(Firm_Info!$F$2:$F$11,Firm_Info!$D$2:$D$11,$F2359,Firm_Info!$C$2:$C$11,"Treated"),1,0))</f>
        <v>1</v>
      </c>
      <c r="H2359" s="14">
        <f t="shared" si="75"/>
        <v>0</v>
      </c>
      <c r="I2359" s="14">
        <f>IF($F2359="","",MOD(ROW()-2,624)-INDEX(Parallel_Trends!$F$5:$F$14,MATCH($A2359,Parallel_Trends!$A$5:$A$14,0)))</f>
        <v>156</v>
      </c>
    </row>
    <row r="2360" spans="1:9" x14ac:dyDescent="0.45">
      <c r="A2360" t="s">
        <v>18</v>
      </c>
      <c r="B2360" s="1">
        <f>Raw_Prices!V489</f>
        <v>45635</v>
      </c>
      <c r="C2360" s="12">
        <f>Raw_Prices!Z489</f>
        <v>547.92999999999995</v>
      </c>
      <c r="D2360" s="13">
        <f t="shared" si="74"/>
        <v>-9.0964988425927817E-3</v>
      </c>
      <c r="E2360" s="14">
        <f>IF(_xlfn.XLOOKUP($A2360,Firm_Info!$A$2:$A$12,Firm_Info!$C$2:$C$12)="Treated",1,IF(_xlfn.XLOOKUP($A2360,Firm_Info!$A$2:$A$12,Firm_Info!$C$2:$C$12)="Control",0,""))</f>
        <v>0</v>
      </c>
      <c r="F2360" s="14">
        <f>IFERROR(_xlfn.XLOOKUP($A2360,Firm_Info!$A$2:$A$11,Firm_Info!$D$2:$D$11),"")</f>
        <v>2</v>
      </c>
      <c r="G2360" s="14">
        <f>IF($F2360="","",IF($B2360&gt;=SUMIFS(Firm_Info!$F$2:$F$11,Firm_Info!$D$2:$D$11,$F2360,Firm_Info!$C$2:$C$11,"Treated"),1,0))</f>
        <v>1</v>
      </c>
      <c r="H2360" s="14">
        <f t="shared" si="75"/>
        <v>0</v>
      </c>
      <c r="I2360" s="14">
        <f>IF($F2360="","",MOD(ROW()-2,624)-INDEX(Parallel_Trends!$F$5:$F$14,MATCH($A2360,Parallel_Trends!$A$5:$A$14,0)))</f>
        <v>157</v>
      </c>
    </row>
    <row r="2361" spans="1:9" x14ac:dyDescent="0.45">
      <c r="A2361" t="s">
        <v>18</v>
      </c>
      <c r="B2361" s="1">
        <f>Raw_Prices!V490</f>
        <v>45636</v>
      </c>
      <c r="C2361" s="12">
        <f>Raw_Prices!Z490</f>
        <v>547.04999999999995</v>
      </c>
      <c r="D2361" s="13">
        <f t="shared" si="74"/>
        <v>-1.6060445677367197E-3</v>
      </c>
      <c r="E2361" s="14">
        <f>IF(_xlfn.XLOOKUP($A2361,Firm_Info!$A$2:$A$12,Firm_Info!$C$2:$C$12)="Treated",1,IF(_xlfn.XLOOKUP($A2361,Firm_Info!$A$2:$A$12,Firm_Info!$C$2:$C$12)="Control",0,""))</f>
        <v>0</v>
      </c>
      <c r="F2361" s="14">
        <f>IFERROR(_xlfn.XLOOKUP($A2361,Firm_Info!$A$2:$A$11,Firm_Info!$D$2:$D$11),"")</f>
        <v>2</v>
      </c>
      <c r="G2361" s="14">
        <f>IF($F2361="","",IF($B2361&gt;=SUMIFS(Firm_Info!$F$2:$F$11,Firm_Info!$D$2:$D$11,$F2361,Firm_Info!$C$2:$C$11,"Treated"),1,0))</f>
        <v>1</v>
      </c>
      <c r="H2361" s="14">
        <f t="shared" si="75"/>
        <v>0</v>
      </c>
      <c r="I2361" s="14">
        <f>IF($F2361="","",MOD(ROW()-2,624)-INDEX(Parallel_Trends!$F$5:$F$14,MATCH($A2361,Parallel_Trends!$A$5:$A$14,0)))</f>
        <v>158</v>
      </c>
    </row>
    <row r="2362" spans="1:9" x14ac:dyDescent="0.45">
      <c r="A2362" t="s">
        <v>18</v>
      </c>
      <c r="B2362" s="1">
        <f>Raw_Prices!V491</f>
        <v>45637</v>
      </c>
      <c r="C2362" s="12">
        <f>Raw_Prices!Z491</f>
        <v>549.92999999999995</v>
      </c>
      <c r="D2362" s="13">
        <f t="shared" si="74"/>
        <v>5.2646010419523659E-3</v>
      </c>
      <c r="E2362" s="14">
        <f>IF(_xlfn.XLOOKUP($A2362,Firm_Info!$A$2:$A$12,Firm_Info!$C$2:$C$12)="Treated",1,IF(_xlfn.XLOOKUP($A2362,Firm_Info!$A$2:$A$12,Firm_Info!$C$2:$C$12)="Control",0,""))</f>
        <v>0</v>
      </c>
      <c r="F2362" s="14">
        <f>IFERROR(_xlfn.XLOOKUP($A2362,Firm_Info!$A$2:$A$11,Firm_Info!$D$2:$D$11),"")</f>
        <v>2</v>
      </c>
      <c r="G2362" s="14">
        <f>IF($F2362="","",IF($B2362&gt;=SUMIFS(Firm_Info!$F$2:$F$11,Firm_Info!$D$2:$D$11,$F2362,Firm_Info!$C$2:$C$11,"Treated"),1,0))</f>
        <v>1</v>
      </c>
      <c r="H2362" s="14">
        <f t="shared" si="75"/>
        <v>0</v>
      </c>
      <c r="I2362" s="14">
        <f>IF($F2362="","",MOD(ROW()-2,624)-INDEX(Parallel_Trends!$F$5:$F$14,MATCH($A2362,Parallel_Trends!$A$5:$A$14,0)))</f>
        <v>159</v>
      </c>
    </row>
    <row r="2363" spans="1:9" x14ac:dyDescent="0.45">
      <c r="A2363" t="s">
        <v>18</v>
      </c>
      <c r="B2363" s="1">
        <f>Raw_Prices!V492</f>
        <v>45638</v>
      </c>
      <c r="C2363" s="12">
        <f>Raw_Prices!Z492</f>
        <v>474.63</v>
      </c>
      <c r="D2363" s="13">
        <f t="shared" si="74"/>
        <v>-0.13692651792046251</v>
      </c>
      <c r="E2363" s="14">
        <f>IF(_xlfn.XLOOKUP($A2363,Firm_Info!$A$2:$A$12,Firm_Info!$C$2:$C$12)="Treated",1,IF(_xlfn.XLOOKUP($A2363,Firm_Info!$A$2:$A$12,Firm_Info!$C$2:$C$12)="Control",0,""))</f>
        <v>0</v>
      </c>
      <c r="F2363" s="14">
        <f>IFERROR(_xlfn.XLOOKUP($A2363,Firm_Info!$A$2:$A$11,Firm_Info!$D$2:$D$11),"")</f>
        <v>2</v>
      </c>
      <c r="G2363" s="14">
        <f>IF($F2363="","",IF($B2363&gt;=SUMIFS(Firm_Info!$F$2:$F$11,Firm_Info!$D$2:$D$11,$F2363,Firm_Info!$C$2:$C$11,"Treated"),1,0))</f>
        <v>1</v>
      </c>
      <c r="H2363" s="14">
        <f t="shared" si="75"/>
        <v>0</v>
      </c>
      <c r="I2363" s="14">
        <f>IF($F2363="","",MOD(ROW()-2,624)-INDEX(Parallel_Trends!$F$5:$F$14,MATCH($A2363,Parallel_Trends!$A$5:$A$14,0)))</f>
        <v>160</v>
      </c>
    </row>
    <row r="2364" spans="1:9" x14ac:dyDescent="0.45">
      <c r="A2364" t="s">
        <v>18</v>
      </c>
      <c r="B2364" s="1">
        <f>Raw_Prices!V493</f>
        <v>45639</v>
      </c>
      <c r="C2364" s="12">
        <f>Raw_Prices!Z493</f>
        <v>465.69</v>
      </c>
      <c r="D2364" s="13">
        <f t="shared" si="74"/>
        <v>-1.8835724669742704E-2</v>
      </c>
      <c r="E2364" s="14">
        <f>IF(_xlfn.XLOOKUP($A2364,Firm_Info!$A$2:$A$12,Firm_Info!$C$2:$C$12)="Treated",1,IF(_xlfn.XLOOKUP($A2364,Firm_Info!$A$2:$A$12,Firm_Info!$C$2:$C$12)="Control",0,""))</f>
        <v>0</v>
      </c>
      <c r="F2364" s="14">
        <f>IFERROR(_xlfn.XLOOKUP($A2364,Firm_Info!$A$2:$A$11,Firm_Info!$D$2:$D$11),"")</f>
        <v>2</v>
      </c>
      <c r="G2364" s="14">
        <f>IF($F2364="","",IF($B2364&gt;=SUMIFS(Firm_Info!$F$2:$F$11,Firm_Info!$D$2:$D$11,$F2364,Firm_Info!$C$2:$C$11,"Treated"),1,0))</f>
        <v>1</v>
      </c>
      <c r="H2364" s="14">
        <f t="shared" si="75"/>
        <v>0</v>
      </c>
      <c r="I2364" s="14">
        <f>IF($F2364="","",MOD(ROW()-2,624)-INDEX(Parallel_Trends!$F$5:$F$14,MATCH($A2364,Parallel_Trends!$A$5:$A$14,0)))</f>
        <v>161</v>
      </c>
    </row>
    <row r="2365" spans="1:9" x14ac:dyDescent="0.45">
      <c r="A2365" t="s">
        <v>18</v>
      </c>
      <c r="B2365" s="1">
        <f>Raw_Prices!V494</f>
        <v>45642</v>
      </c>
      <c r="C2365" s="12">
        <f>Raw_Prices!Z494</f>
        <v>461.53</v>
      </c>
      <c r="D2365" s="13">
        <f t="shared" si="74"/>
        <v>-8.93298116772967E-3</v>
      </c>
      <c r="E2365" s="14">
        <f>IF(_xlfn.XLOOKUP($A2365,Firm_Info!$A$2:$A$12,Firm_Info!$C$2:$C$12)="Treated",1,IF(_xlfn.XLOOKUP($A2365,Firm_Info!$A$2:$A$12,Firm_Info!$C$2:$C$12)="Control",0,""))</f>
        <v>0</v>
      </c>
      <c r="F2365" s="14">
        <f>IFERROR(_xlfn.XLOOKUP($A2365,Firm_Info!$A$2:$A$11,Firm_Info!$D$2:$D$11),"")</f>
        <v>2</v>
      </c>
      <c r="G2365" s="14">
        <f>IF($F2365="","",IF($B2365&gt;=SUMIFS(Firm_Info!$F$2:$F$11,Firm_Info!$D$2:$D$11,$F2365,Firm_Info!$C$2:$C$11,"Treated"),1,0))</f>
        <v>1</v>
      </c>
      <c r="H2365" s="14">
        <f t="shared" si="75"/>
        <v>0</v>
      </c>
      <c r="I2365" s="14">
        <f>IF($F2365="","",MOD(ROW()-2,624)-INDEX(Parallel_Trends!$F$5:$F$14,MATCH($A2365,Parallel_Trends!$A$5:$A$14,0)))</f>
        <v>162</v>
      </c>
    </row>
    <row r="2366" spans="1:9" x14ac:dyDescent="0.45">
      <c r="A2366" t="s">
        <v>18</v>
      </c>
      <c r="B2366" s="1">
        <f>Raw_Prices!V495</f>
        <v>45643</v>
      </c>
      <c r="C2366" s="12">
        <f>Raw_Prices!Z495</f>
        <v>455.23</v>
      </c>
      <c r="D2366" s="13">
        <f t="shared" si="74"/>
        <v>-1.3650250254587881E-2</v>
      </c>
      <c r="E2366" s="14">
        <f>IF(_xlfn.XLOOKUP($A2366,Firm_Info!$A$2:$A$12,Firm_Info!$C$2:$C$12)="Treated",1,IF(_xlfn.XLOOKUP($A2366,Firm_Info!$A$2:$A$12,Firm_Info!$C$2:$C$12)="Control",0,""))</f>
        <v>0</v>
      </c>
      <c r="F2366" s="14">
        <f>IFERROR(_xlfn.XLOOKUP($A2366,Firm_Info!$A$2:$A$11,Firm_Info!$D$2:$D$11),"")</f>
        <v>2</v>
      </c>
      <c r="G2366" s="14">
        <f>IF($F2366="","",IF($B2366&gt;=SUMIFS(Firm_Info!$F$2:$F$11,Firm_Info!$D$2:$D$11,$F2366,Firm_Info!$C$2:$C$11,"Treated"),1,0))</f>
        <v>1</v>
      </c>
      <c r="H2366" s="14">
        <f t="shared" si="75"/>
        <v>0</v>
      </c>
      <c r="I2366" s="14">
        <f>IF($F2366="","",MOD(ROW()-2,624)-INDEX(Parallel_Trends!$F$5:$F$14,MATCH($A2366,Parallel_Trends!$A$5:$A$14,0)))</f>
        <v>163</v>
      </c>
    </row>
    <row r="2367" spans="1:9" x14ac:dyDescent="0.45">
      <c r="A2367" t="s">
        <v>18</v>
      </c>
      <c r="B2367" s="1">
        <f>Raw_Prices!V496</f>
        <v>45644</v>
      </c>
      <c r="C2367" s="12">
        <f>Raw_Prices!Z496</f>
        <v>441.31</v>
      </c>
      <c r="D2367" s="13">
        <f t="shared" si="74"/>
        <v>-3.0577949607890509E-2</v>
      </c>
      <c r="E2367" s="14">
        <f>IF(_xlfn.XLOOKUP($A2367,Firm_Info!$A$2:$A$12,Firm_Info!$C$2:$C$12)="Treated",1,IF(_xlfn.XLOOKUP($A2367,Firm_Info!$A$2:$A$12,Firm_Info!$C$2:$C$12)="Control",0,""))</f>
        <v>0</v>
      </c>
      <c r="F2367" s="14">
        <f>IFERROR(_xlfn.XLOOKUP($A2367,Firm_Info!$A$2:$A$11,Firm_Info!$D$2:$D$11),"")</f>
        <v>2</v>
      </c>
      <c r="G2367" s="14">
        <f>IF($F2367="","",IF($B2367&gt;=SUMIFS(Firm_Info!$F$2:$F$11,Firm_Info!$D$2:$D$11,$F2367,Firm_Info!$C$2:$C$11,"Treated"),1,0))</f>
        <v>1</v>
      </c>
      <c r="H2367" s="14">
        <f t="shared" si="75"/>
        <v>0</v>
      </c>
      <c r="I2367" s="14">
        <f>IF($F2367="","",MOD(ROW()-2,624)-INDEX(Parallel_Trends!$F$5:$F$14,MATCH($A2367,Parallel_Trends!$A$5:$A$14,0)))</f>
        <v>164</v>
      </c>
    </row>
    <row r="2368" spans="1:9" x14ac:dyDescent="0.45">
      <c r="A2368" t="s">
        <v>18</v>
      </c>
      <c r="B2368" s="1">
        <f>Raw_Prices!V497</f>
        <v>45645</v>
      </c>
      <c r="C2368" s="12">
        <f>Raw_Prices!Z497</f>
        <v>437.39</v>
      </c>
      <c r="D2368" s="13">
        <f t="shared" si="74"/>
        <v>-8.8826448528245283E-3</v>
      </c>
      <c r="E2368" s="14">
        <f>IF(_xlfn.XLOOKUP($A2368,Firm_Info!$A$2:$A$12,Firm_Info!$C$2:$C$12)="Treated",1,IF(_xlfn.XLOOKUP($A2368,Firm_Info!$A$2:$A$12,Firm_Info!$C$2:$C$12)="Control",0,""))</f>
        <v>0</v>
      </c>
      <c r="F2368" s="14">
        <f>IFERROR(_xlfn.XLOOKUP($A2368,Firm_Info!$A$2:$A$11,Firm_Info!$D$2:$D$11),"")</f>
        <v>2</v>
      </c>
      <c r="G2368" s="14">
        <f>IF($F2368="","",IF($B2368&gt;=SUMIFS(Firm_Info!$F$2:$F$11,Firm_Info!$D$2:$D$11,$F2368,Firm_Info!$C$2:$C$11,"Treated"),1,0))</f>
        <v>1</v>
      </c>
      <c r="H2368" s="14">
        <f t="shared" si="75"/>
        <v>0</v>
      </c>
      <c r="I2368" s="14">
        <f>IF($F2368="","",MOD(ROW()-2,624)-INDEX(Parallel_Trends!$F$5:$F$14,MATCH($A2368,Parallel_Trends!$A$5:$A$14,0)))</f>
        <v>165</v>
      </c>
    </row>
    <row r="2369" spans="1:9" x14ac:dyDescent="0.45">
      <c r="A2369" t="s">
        <v>18</v>
      </c>
      <c r="B2369" s="1">
        <f>Raw_Prices!V498</f>
        <v>45646</v>
      </c>
      <c r="C2369" s="12">
        <f>Raw_Prices!Z498</f>
        <v>447.17</v>
      </c>
      <c r="D2369" s="13">
        <f t="shared" si="74"/>
        <v>2.2359907633919374E-2</v>
      </c>
      <c r="E2369" s="14">
        <f>IF(_xlfn.XLOOKUP($A2369,Firm_Info!$A$2:$A$12,Firm_Info!$C$2:$C$12)="Treated",1,IF(_xlfn.XLOOKUP($A2369,Firm_Info!$A$2:$A$12,Firm_Info!$C$2:$C$12)="Control",0,""))</f>
        <v>0</v>
      </c>
      <c r="F2369" s="14">
        <f>IFERROR(_xlfn.XLOOKUP($A2369,Firm_Info!$A$2:$A$11,Firm_Info!$D$2:$D$11),"")</f>
        <v>2</v>
      </c>
      <c r="G2369" s="14">
        <f>IF($F2369="","",IF($B2369&gt;=SUMIFS(Firm_Info!$F$2:$F$11,Firm_Info!$D$2:$D$11,$F2369,Firm_Info!$C$2:$C$11,"Treated"),1,0))</f>
        <v>1</v>
      </c>
      <c r="H2369" s="14">
        <f t="shared" si="75"/>
        <v>0</v>
      </c>
      <c r="I2369" s="14">
        <f>IF($F2369="","",MOD(ROW()-2,624)-INDEX(Parallel_Trends!$F$5:$F$14,MATCH($A2369,Parallel_Trends!$A$5:$A$14,0)))</f>
        <v>166</v>
      </c>
    </row>
    <row r="2370" spans="1:9" x14ac:dyDescent="0.45">
      <c r="A2370" t="s">
        <v>18</v>
      </c>
      <c r="B2370" s="1">
        <f>Raw_Prices!V499</f>
        <v>45649</v>
      </c>
      <c r="C2370" s="12">
        <f>Raw_Prices!Z499</f>
        <v>446.74</v>
      </c>
      <c r="D2370" s="13">
        <f t="shared" si="74"/>
        <v>-9.6160296978775595E-4</v>
      </c>
      <c r="E2370" s="14">
        <f>IF(_xlfn.XLOOKUP($A2370,Firm_Info!$A$2:$A$12,Firm_Info!$C$2:$C$12)="Treated",1,IF(_xlfn.XLOOKUP($A2370,Firm_Info!$A$2:$A$12,Firm_Info!$C$2:$C$12)="Control",0,""))</f>
        <v>0</v>
      </c>
      <c r="F2370" s="14">
        <f>IFERROR(_xlfn.XLOOKUP($A2370,Firm_Info!$A$2:$A$11,Firm_Info!$D$2:$D$11),"")</f>
        <v>2</v>
      </c>
      <c r="G2370" s="14">
        <f>IF($F2370="","",IF($B2370&gt;=SUMIFS(Firm_Info!$F$2:$F$11,Firm_Info!$D$2:$D$11,$F2370,Firm_Info!$C$2:$C$11,"Treated"),1,0))</f>
        <v>1</v>
      </c>
      <c r="H2370" s="14">
        <f t="shared" si="75"/>
        <v>0</v>
      </c>
      <c r="I2370" s="14">
        <f>IF($F2370="","",MOD(ROW()-2,624)-INDEX(Parallel_Trends!$F$5:$F$14,MATCH($A2370,Parallel_Trends!$A$5:$A$14,0)))</f>
        <v>167</v>
      </c>
    </row>
    <row r="2371" spans="1:9" x14ac:dyDescent="0.45">
      <c r="A2371" t="s">
        <v>18</v>
      </c>
      <c r="B2371" s="1">
        <f>Raw_Prices!V500</f>
        <v>45650</v>
      </c>
      <c r="C2371" s="12">
        <f>Raw_Prices!Z500</f>
        <v>447.94</v>
      </c>
      <c r="D2371" s="13">
        <f t="shared" si="74"/>
        <v>2.6861261583919216E-3</v>
      </c>
      <c r="E2371" s="14">
        <f>IF(_xlfn.XLOOKUP($A2371,Firm_Info!$A$2:$A$12,Firm_Info!$C$2:$C$12)="Treated",1,IF(_xlfn.XLOOKUP($A2371,Firm_Info!$A$2:$A$12,Firm_Info!$C$2:$C$12)="Control",0,""))</f>
        <v>0</v>
      </c>
      <c r="F2371" s="14">
        <f>IFERROR(_xlfn.XLOOKUP($A2371,Firm_Info!$A$2:$A$11,Firm_Info!$D$2:$D$11),"")</f>
        <v>2</v>
      </c>
      <c r="G2371" s="14">
        <f>IF($F2371="","",IF($B2371&gt;=SUMIFS(Firm_Info!$F$2:$F$11,Firm_Info!$D$2:$D$11,$F2371,Firm_Info!$C$2:$C$11,"Treated"),1,0))</f>
        <v>1</v>
      </c>
      <c r="H2371" s="14">
        <f t="shared" si="75"/>
        <v>0</v>
      </c>
      <c r="I2371" s="14">
        <f>IF($F2371="","",MOD(ROW()-2,624)-INDEX(Parallel_Trends!$F$5:$F$14,MATCH($A2371,Parallel_Trends!$A$5:$A$14,0)))</f>
        <v>168</v>
      </c>
    </row>
    <row r="2372" spans="1:9" x14ac:dyDescent="0.45">
      <c r="A2372" t="s">
        <v>18</v>
      </c>
      <c r="B2372" s="1">
        <f>Raw_Prices!V501</f>
        <v>45652</v>
      </c>
      <c r="C2372" s="12">
        <f>Raw_Prices!Z501</f>
        <v>450.16</v>
      </c>
      <c r="D2372" s="13">
        <f t="shared" si="74"/>
        <v>4.9560208956558327E-3</v>
      </c>
      <c r="E2372" s="14">
        <f>IF(_xlfn.XLOOKUP($A2372,Firm_Info!$A$2:$A$12,Firm_Info!$C$2:$C$12)="Treated",1,IF(_xlfn.XLOOKUP($A2372,Firm_Info!$A$2:$A$12,Firm_Info!$C$2:$C$12)="Control",0,""))</f>
        <v>0</v>
      </c>
      <c r="F2372" s="14">
        <f>IFERROR(_xlfn.XLOOKUP($A2372,Firm_Info!$A$2:$A$11,Firm_Info!$D$2:$D$11),"")</f>
        <v>2</v>
      </c>
      <c r="G2372" s="14">
        <f>IF($F2372="","",IF($B2372&gt;=SUMIFS(Firm_Info!$F$2:$F$11,Firm_Info!$D$2:$D$11,$F2372,Firm_Info!$C$2:$C$11,"Treated"),1,0))</f>
        <v>1</v>
      </c>
      <c r="H2372" s="14">
        <f t="shared" si="75"/>
        <v>0</v>
      </c>
      <c r="I2372" s="14">
        <f>IF($F2372="","",MOD(ROW()-2,624)-INDEX(Parallel_Trends!$F$5:$F$14,MATCH($A2372,Parallel_Trends!$A$5:$A$14,0)))</f>
        <v>169</v>
      </c>
    </row>
    <row r="2373" spans="1:9" x14ac:dyDescent="0.45">
      <c r="A2373" t="s">
        <v>18</v>
      </c>
      <c r="B2373" s="1">
        <f>Raw_Prices!V502</f>
        <v>45653</v>
      </c>
      <c r="C2373" s="12">
        <f>Raw_Prices!Z502</f>
        <v>446.48</v>
      </c>
      <c r="D2373" s="13">
        <f t="shared" si="74"/>
        <v>-8.1748711569219479E-3</v>
      </c>
      <c r="E2373" s="14">
        <f>IF(_xlfn.XLOOKUP($A2373,Firm_Info!$A$2:$A$12,Firm_Info!$C$2:$C$12)="Treated",1,IF(_xlfn.XLOOKUP($A2373,Firm_Info!$A$2:$A$12,Firm_Info!$C$2:$C$12)="Control",0,""))</f>
        <v>0</v>
      </c>
      <c r="F2373" s="14">
        <f>IFERROR(_xlfn.XLOOKUP($A2373,Firm_Info!$A$2:$A$11,Firm_Info!$D$2:$D$11),"")</f>
        <v>2</v>
      </c>
      <c r="G2373" s="14">
        <f>IF($F2373="","",IF($B2373&gt;=SUMIFS(Firm_Info!$F$2:$F$11,Firm_Info!$D$2:$D$11,$F2373,Firm_Info!$C$2:$C$11,"Treated"),1,0))</f>
        <v>1</v>
      </c>
      <c r="H2373" s="14">
        <f t="shared" si="75"/>
        <v>0</v>
      </c>
      <c r="I2373" s="14">
        <f>IF($F2373="","",MOD(ROW()-2,624)-INDEX(Parallel_Trends!$F$5:$F$14,MATCH($A2373,Parallel_Trends!$A$5:$A$14,0)))</f>
        <v>170</v>
      </c>
    </row>
    <row r="2374" spans="1:9" x14ac:dyDescent="0.45">
      <c r="A2374" t="s">
        <v>18</v>
      </c>
      <c r="B2374" s="1">
        <f>Raw_Prices!V503</f>
        <v>45656</v>
      </c>
      <c r="C2374" s="12">
        <f>Raw_Prices!Z503</f>
        <v>445.8</v>
      </c>
      <c r="D2374" s="13">
        <f t="shared" si="74"/>
        <v>-1.5230245475721382E-3</v>
      </c>
      <c r="E2374" s="14">
        <f>IF(_xlfn.XLOOKUP($A2374,Firm_Info!$A$2:$A$12,Firm_Info!$C$2:$C$12)="Treated",1,IF(_xlfn.XLOOKUP($A2374,Firm_Info!$A$2:$A$12,Firm_Info!$C$2:$C$12)="Control",0,""))</f>
        <v>0</v>
      </c>
      <c r="F2374" s="14">
        <f>IFERROR(_xlfn.XLOOKUP($A2374,Firm_Info!$A$2:$A$11,Firm_Info!$D$2:$D$11),"")</f>
        <v>2</v>
      </c>
      <c r="G2374" s="14">
        <f>IF($F2374="","",IF($B2374&gt;=SUMIFS(Firm_Info!$F$2:$F$11,Firm_Info!$D$2:$D$11,$F2374,Firm_Info!$C$2:$C$11,"Treated"),1,0))</f>
        <v>1</v>
      </c>
      <c r="H2374" s="14">
        <f t="shared" si="75"/>
        <v>0</v>
      </c>
      <c r="I2374" s="14">
        <f>IF($F2374="","",MOD(ROW()-2,624)-INDEX(Parallel_Trends!$F$5:$F$14,MATCH($A2374,Parallel_Trends!$A$5:$A$14,0)))</f>
        <v>171</v>
      </c>
    </row>
    <row r="2375" spans="1:9" x14ac:dyDescent="0.45">
      <c r="A2375" t="s">
        <v>18</v>
      </c>
      <c r="B2375" s="1">
        <f>Raw_Prices!V504</f>
        <v>45657</v>
      </c>
      <c r="C2375" s="12">
        <f>Raw_Prices!Z504</f>
        <v>444.68</v>
      </c>
      <c r="D2375" s="13">
        <f t="shared" si="74"/>
        <v>-2.5123373710184138E-3</v>
      </c>
      <c r="E2375" s="14">
        <f>IF(_xlfn.XLOOKUP($A2375,Firm_Info!$A$2:$A$12,Firm_Info!$C$2:$C$12)="Treated",1,IF(_xlfn.XLOOKUP($A2375,Firm_Info!$A$2:$A$12,Firm_Info!$C$2:$C$12)="Control",0,""))</f>
        <v>0</v>
      </c>
      <c r="F2375" s="14">
        <f>IFERROR(_xlfn.XLOOKUP($A2375,Firm_Info!$A$2:$A$11,Firm_Info!$D$2:$D$11),"")</f>
        <v>2</v>
      </c>
      <c r="G2375" s="14">
        <f>IF($F2375="","",IF($B2375&gt;=SUMIFS(Firm_Info!$F$2:$F$11,Firm_Info!$D$2:$D$11,$F2375,Firm_Info!$C$2:$C$11,"Treated"),1,0))</f>
        <v>1</v>
      </c>
      <c r="H2375" s="14">
        <f t="shared" si="75"/>
        <v>0</v>
      </c>
      <c r="I2375" s="14">
        <f>IF($F2375="","",MOD(ROW()-2,624)-INDEX(Parallel_Trends!$F$5:$F$14,MATCH($A2375,Parallel_Trends!$A$5:$A$14,0)))</f>
        <v>172</v>
      </c>
    </row>
    <row r="2376" spans="1:9" x14ac:dyDescent="0.45">
      <c r="A2376" t="s">
        <v>18</v>
      </c>
      <c r="B2376" s="1">
        <f>Raw_Prices!V505</f>
        <v>45659</v>
      </c>
      <c r="C2376" s="12">
        <f>Raw_Prices!Z505</f>
        <v>441</v>
      </c>
      <c r="D2376" s="13">
        <f t="shared" si="74"/>
        <v>-8.2756139246199512E-3</v>
      </c>
      <c r="E2376" s="14">
        <f>IF(_xlfn.XLOOKUP($A2376,Firm_Info!$A$2:$A$12,Firm_Info!$C$2:$C$12)="Treated",1,IF(_xlfn.XLOOKUP($A2376,Firm_Info!$A$2:$A$12,Firm_Info!$C$2:$C$12)="Control",0,""))</f>
        <v>0</v>
      </c>
      <c r="F2376" s="14">
        <f>IFERROR(_xlfn.XLOOKUP($A2376,Firm_Info!$A$2:$A$11,Firm_Info!$D$2:$D$11),"")</f>
        <v>2</v>
      </c>
      <c r="G2376" s="14">
        <f>IF($F2376="","",IF($B2376&gt;=SUMIFS(Firm_Info!$F$2:$F$11,Firm_Info!$D$2:$D$11,$F2376,Firm_Info!$C$2:$C$11,"Treated"),1,0))</f>
        <v>1</v>
      </c>
      <c r="H2376" s="14">
        <f t="shared" si="75"/>
        <v>0</v>
      </c>
      <c r="I2376" s="14">
        <f>IF($F2376="","",MOD(ROW()-2,624)-INDEX(Parallel_Trends!$F$5:$F$14,MATCH($A2376,Parallel_Trends!$A$5:$A$14,0)))</f>
        <v>173</v>
      </c>
    </row>
    <row r="2377" spans="1:9" x14ac:dyDescent="0.45">
      <c r="A2377" t="s">
        <v>18</v>
      </c>
      <c r="B2377" s="1">
        <f>Raw_Prices!V506</f>
        <v>45660</v>
      </c>
      <c r="C2377" s="12">
        <f>Raw_Prices!Z506</f>
        <v>430.57</v>
      </c>
      <c r="D2377" s="13">
        <f t="shared" si="74"/>
        <v>-2.36507936507937E-2</v>
      </c>
      <c r="E2377" s="14">
        <f>IF(_xlfn.XLOOKUP($A2377,Firm_Info!$A$2:$A$12,Firm_Info!$C$2:$C$12)="Treated",1,IF(_xlfn.XLOOKUP($A2377,Firm_Info!$A$2:$A$12,Firm_Info!$C$2:$C$12)="Control",0,""))</f>
        <v>0</v>
      </c>
      <c r="F2377" s="14">
        <f>IFERROR(_xlfn.XLOOKUP($A2377,Firm_Info!$A$2:$A$11,Firm_Info!$D$2:$D$11),"")</f>
        <v>2</v>
      </c>
      <c r="G2377" s="14">
        <f>IF($F2377="","",IF($B2377&gt;=SUMIFS(Firm_Info!$F$2:$F$11,Firm_Info!$D$2:$D$11,$F2377,Firm_Info!$C$2:$C$11,"Treated"),1,0))</f>
        <v>1</v>
      </c>
      <c r="H2377" s="14">
        <f t="shared" si="75"/>
        <v>0</v>
      </c>
      <c r="I2377" s="14">
        <f>IF($F2377="","",MOD(ROW()-2,624)-INDEX(Parallel_Trends!$F$5:$F$14,MATCH($A2377,Parallel_Trends!$A$5:$A$14,0)))</f>
        <v>174</v>
      </c>
    </row>
    <row r="2378" spans="1:9" x14ac:dyDescent="0.45">
      <c r="A2378" t="s">
        <v>18</v>
      </c>
      <c r="B2378" s="1">
        <f>Raw_Prices!V507</f>
        <v>45663</v>
      </c>
      <c r="C2378" s="12">
        <f>Raw_Prices!Z507</f>
        <v>431.18</v>
      </c>
      <c r="D2378" s="13">
        <f t="shared" si="74"/>
        <v>1.4167266646538668E-3</v>
      </c>
      <c r="E2378" s="14">
        <f>IF(_xlfn.XLOOKUP($A2378,Firm_Info!$A$2:$A$12,Firm_Info!$C$2:$C$12)="Treated",1,IF(_xlfn.XLOOKUP($A2378,Firm_Info!$A$2:$A$12,Firm_Info!$C$2:$C$12)="Control",0,""))</f>
        <v>0</v>
      </c>
      <c r="F2378" s="14">
        <f>IFERROR(_xlfn.XLOOKUP($A2378,Firm_Info!$A$2:$A$11,Firm_Info!$D$2:$D$11),"")</f>
        <v>2</v>
      </c>
      <c r="G2378" s="14">
        <f>IF($F2378="","",IF($B2378&gt;=SUMIFS(Firm_Info!$F$2:$F$11,Firm_Info!$D$2:$D$11,$F2378,Firm_Info!$C$2:$C$11,"Treated"),1,0))</f>
        <v>1</v>
      </c>
      <c r="H2378" s="14">
        <f t="shared" si="75"/>
        <v>0</v>
      </c>
      <c r="I2378" s="14">
        <f>IF($F2378="","",MOD(ROW()-2,624)-INDEX(Parallel_Trends!$F$5:$F$14,MATCH($A2378,Parallel_Trends!$A$5:$A$14,0)))</f>
        <v>175</v>
      </c>
    </row>
    <row r="2379" spans="1:9" x14ac:dyDescent="0.45">
      <c r="A2379" t="s">
        <v>18</v>
      </c>
      <c r="B2379" s="1">
        <f>Raw_Prices!V508</f>
        <v>45664</v>
      </c>
      <c r="C2379" s="12">
        <f>Raw_Prices!Z508</f>
        <v>422.63</v>
      </c>
      <c r="D2379" s="13">
        <f t="shared" si="74"/>
        <v>-1.9829305626420601E-2</v>
      </c>
      <c r="E2379" s="14">
        <f>IF(_xlfn.XLOOKUP($A2379,Firm_Info!$A$2:$A$12,Firm_Info!$C$2:$C$12)="Treated",1,IF(_xlfn.XLOOKUP($A2379,Firm_Info!$A$2:$A$12,Firm_Info!$C$2:$C$12)="Control",0,""))</f>
        <v>0</v>
      </c>
      <c r="F2379" s="14">
        <f>IFERROR(_xlfn.XLOOKUP($A2379,Firm_Info!$A$2:$A$11,Firm_Info!$D$2:$D$11),"")</f>
        <v>2</v>
      </c>
      <c r="G2379" s="14">
        <f>IF($F2379="","",IF($B2379&gt;=SUMIFS(Firm_Info!$F$2:$F$11,Firm_Info!$D$2:$D$11,$F2379,Firm_Info!$C$2:$C$11,"Treated"),1,0))</f>
        <v>1</v>
      </c>
      <c r="H2379" s="14">
        <f t="shared" si="75"/>
        <v>0</v>
      </c>
      <c r="I2379" s="14">
        <f>IF($F2379="","",MOD(ROW()-2,624)-INDEX(Parallel_Trends!$F$5:$F$14,MATCH($A2379,Parallel_Trends!$A$5:$A$14,0)))</f>
        <v>176</v>
      </c>
    </row>
    <row r="2380" spans="1:9" x14ac:dyDescent="0.45">
      <c r="A2380" t="s">
        <v>18</v>
      </c>
      <c r="B2380" s="1">
        <f>Raw_Prices!V509</f>
        <v>45665</v>
      </c>
      <c r="C2380" s="12">
        <f>Raw_Prices!Z509</f>
        <v>419.58</v>
      </c>
      <c r="D2380" s="13">
        <f t="shared" si="74"/>
        <v>-7.2167143837399417E-3</v>
      </c>
      <c r="E2380" s="14">
        <f>IF(_xlfn.XLOOKUP($A2380,Firm_Info!$A$2:$A$12,Firm_Info!$C$2:$C$12)="Treated",1,IF(_xlfn.XLOOKUP($A2380,Firm_Info!$A$2:$A$12,Firm_Info!$C$2:$C$12)="Control",0,""))</f>
        <v>0</v>
      </c>
      <c r="F2380" s="14">
        <f>IFERROR(_xlfn.XLOOKUP($A2380,Firm_Info!$A$2:$A$11,Firm_Info!$D$2:$D$11),"")</f>
        <v>2</v>
      </c>
      <c r="G2380" s="14">
        <f>IF($F2380="","",IF($B2380&gt;=SUMIFS(Firm_Info!$F$2:$F$11,Firm_Info!$D$2:$D$11,$F2380,Firm_Info!$C$2:$C$11,"Treated"),1,0))</f>
        <v>1</v>
      </c>
      <c r="H2380" s="14">
        <f t="shared" si="75"/>
        <v>0</v>
      </c>
      <c r="I2380" s="14">
        <f>IF($F2380="","",MOD(ROW()-2,624)-INDEX(Parallel_Trends!$F$5:$F$14,MATCH($A2380,Parallel_Trends!$A$5:$A$14,0)))</f>
        <v>177</v>
      </c>
    </row>
    <row r="2381" spans="1:9" x14ac:dyDescent="0.45">
      <c r="A2381" t="s">
        <v>18</v>
      </c>
      <c r="B2381" s="1">
        <f>Raw_Prices!V510</f>
        <v>45667</v>
      </c>
      <c r="C2381" s="12">
        <f>Raw_Prices!Z510</f>
        <v>405.92</v>
      </c>
      <c r="D2381" s="13">
        <f t="shared" si="74"/>
        <v>-3.2556365889699124E-2</v>
      </c>
      <c r="E2381" s="14">
        <f>IF(_xlfn.XLOOKUP($A2381,Firm_Info!$A$2:$A$12,Firm_Info!$C$2:$C$12)="Treated",1,IF(_xlfn.XLOOKUP($A2381,Firm_Info!$A$2:$A$12,Firm_Info!$C$2:$C$12)="Control",0,""))</f>
        <v>0</v>
      </c>
      <c r="F2381" s="14">
        <f>IFERROR(_xlfn.XLOOKUP($A2381,Firm_Info!$A$2:$A$11,Firm_Info!$D$2:$D$11),"")</f>
        <v>2</v>
      </c>
      <c r="G2381" s="14">
        <f>IF($F2381="","",IF($B2381&gt;=SUMIFS(Firm_Info!$F$2:$F$11,Firm_Info!$D$2:$D$11,$F2381,Firm_Info!$C$2:$C$11,"Treated"),1,0))</f>
        <v>1</v>
      </c>
      <c r="H2381" s="14">
        <f t="shared" si="75"/>
        <v>0</v>
      </c>
      <c r="I2381" s="14">
        <f>IF($F2381="","",MOD(ROW()-2,624)-INDEX(Parallel_Trends!$F$5:$F$14,MATCH($A2381,Parallel_Trends!$A$5:$A$14,0)))</f>
        <v>178</v>
      </c>
    </row>
    <row r="2382" spans="1:9" x14ac:dyDescent="0.45">
      <c r="A2382" t="s">
        <v>18</v>
      </c>
      <c r="B2382" s="1">
        <f>Raw_Prices!V511</f>
        <v>45670</v>
      </c>
      <c r="C2382" s="12">
        <f>Raw_Prices!Z511</f>
        <v>408.5</v>
      </c>
      <c r="D2382" s="13">
        <f t="shared" si="74"/>
        <v>6.3559322033897026E-3</v>
      </c>
      <c r="E2382" s="14">
        <f>IF(_xlfn.XLOOKUP($A2382,Firm_Info!$A$2:$A$12,Firm_Info!$C$2:$C$12)="Treated",1,IF(_xlfn.XLOOKUP($A2382,Firm_Info!$A$2:$A$12,Firm_Info!$C$2:$C$12)="Control",0,""))</f>
        <v>0</v>
      </c>
      <c r="F2382" s="14">
        <f>IFERROR(_xlfn.XLOOKUP($A2382,Firm_Info!$A$2:$A$11,Firm_Info!$D$2:$D$11),"")</f>
        <v>2</v>
      </c>
      <c r="G2382" s="14">
        <f>IF($F2382="","",IF($B2382&gt;=SUMIFS(Firm_Info!$F$2:$F$11,Firm_Info!$D$2:$D$11,$F2382,Firm_Info!$C$2:$C$11,"Treated"),1,0))</f>
        <v>1</v>
      </c>
      <c r="H2382" s="14">
        <f t="shared" si="75"/>
        <v>0</v>
      </c>
      <c r="I2382" s="14">
        <f>IF($F2382="","",MOD(ROW()-2,624)-INDEX(Parallel_Trends!$F$5:$F$14,MATCH($A2382,Parallel_Trends!$A$5:$A$14,0)))</f>
        <v>179</v>
      </c>
    </row>
    <row r="2383" spans="1:9" x14ac:dyDescent="0.45">
      <c r="A2383" t="s">
        <v>18</v>
      </c>
      <c r="B2383" s="1">
        <f>Raw_Prices!V512</f>
        <v>45671</v>
      </c>
      <c r="C2383" s="12">
        <f>Raw_Prices!Z512</f>
        <v>412.71</v>
      </c>
      <c r="D2383" s="13">
        <f t="shared" si="74"/>
        <v>1.0305997552019441E-2</v>
      </c>
      <c r="E2383" s="14">
        <f>IF(_xlfn.XLOOKUP($A2383,Firm_Info!$A$2:$A$12,Firm_Info!$C$2:$C$12)="Treated",1,IF(_xlfn.XLOOKUP($A2383,Firm_Info!$A$2:$A$12,Firm_Info!$C$2:$C$12)="Control",0,""))</f>
        <v>0</v>
      </c>
      <c r="F2383" s="14">
        <f>IFERROR(_xlfn.XLOOKUP($A2383,Firm_Info!$A$2:$A$11,Firm_Info!$D$2:$D$11),"")</f>
        <v>2</v>
      </c>
      <c r="G2383" s="14">
        <f>IF($F2383="","",IF($B2383&gt;=SUMIFS(Firm_Info!$F$2:$F$11,Firm_Info!$D$2:$D$11,$F2383,Firm_Info!$C$2:$C$11,"Treated"),1,0))</f>
        <v>1</v>
      </c>
      <c r="H2383" s="14">
        <f t="shared" si="75"/>
        <v>0</v>
      </c>
      <c r="I2383" s="14">
        <f>IF($F2383="","",MOD(ROW()-2,624)-INDEX(Parallel_Trends!$F$5:$F$14,MATCH($A2383,Parallel_Trends!$A$5:$A$14,0)))</f>
        <v>180</v>
      </c>
    </row>
    <row r="2384" spans="1:9" x14ac:dyDescent="0.45">
      <c r="A2384" t="s">
        <v>18</v>
      </c>
      <c r="B2384" s="1">
        <f>Raw_Prices!V513</f>
        <v>45672</v>
      </c>
      <c r="C2384" s="12">
        <f>Raw_Prices!Z513</f>
        <v>417.28</v>
      </c>
      <c r="D2384" s="13">
        <f t="shared" si="74"/>
        <v>1.1073150638462925E-2</v>
      </c>
      <c r="E2384" s="14">
        <f>IF(_xlfn.XLOOKUP($A2384,Firm_Info!$A$2:$A$12,Firm_Info!$C$2:$C$12)="Treated",1,IF(_xlfn.XLOOKUP($A2384,Firm_Info!$A$2:$A$12,Firm_Info!$C$2:$C$12)="Control",0,""))</f>
        <v>0</v>
      </c>
      <c r="F2384" s="14">
        <f>IFERROR(_xlfn.XLOOKUP($A2384,Firm_Info!$A$2:$A$11,Firm_Info!$D$2:$D$11),"")</f>
        <v>2</v>
      </c>
      <c r="G2384" s="14">
        <f>IF($F2384="","",IF($B2384&gt;=SUMIFS(Firm_Info!$F$2:$F$11,Firm_Info!$D$2:$D$11,$F2384,Firm_Info!$C$2:$C$11,"Treated"),1,0))</f>
        <v>1</v>
      </c>
      <c r="H2384" s="14">
        <f t="shared" si="75"/>
        <v>0</v>
      </c>
      <c r="I2384" s="14">
        <f>IF($F2384="","",MOD(ROW()-2,624)-INDEX(Parallel_Trends!$F$5:$F$14,MATCH($A2384,Parallel_Trends!$A$5:$A$14,0)))</f>
        <v>181</v>
      </c>
    </row>
    <row r="2385" spans="1:9" x14ac:dyDescent="0.45">
      <c r="A2385" t="s">
        <v>18</v>
      </c>
      <c r="B2385" s="1">
        <f>Raw_Prices!V514</f>
        <v>45673</v>
      </c>
      <c r="C2385" s="12">
        <f>Raw_Prices!Z514</f>
        <v>426.93</v>
      </c>
      <c r="D2385" s="13">
        <f t="shared" si="74"/>
        <v>2.3125958588957163E-2</v>
      </c>
      <c r="E2385" s="14">
        <f>IF(_xlfn.XLOOKUP($A2385,Firm_Info!$A$2:$A$12,Firm_Info!$C$2:$C$12)="Treated",1,IF(_xlfn.XLOOKUP($A2385,Firm_Info!$A$2:$A$12,Firm_Info!$C$2:$C$12)="Control",0,""))</f>
        <v>0</v>
      </c>
      <c r="F2385" s="14">
        <f>IFERROR(_xlfn.XLOOKUP($A2385,Firm_Info!$A$2:$A$11,Firm_Info!$D$2:$D$11),"")</f>
        <v>2</v>
      </c>
      <c r="G2385" s="14">
        <f>IF($F2385="","",IF($B2385&gt;=SUMIFS(Firm_Info!$F$2:$F$11,Firm_Info!$D$2:$D$11,$F2385,Firm_Info!$C$2:$C$11,"Treated"),1,0))</f>
        <v>1</v>
      </c>
      <c r="H2385" s="14">
        <f t="shared" si="75"/>
        <v>0</v>
      </c>
      <c r="I2385" s="14">
        <f>IF($F2385="","",MOD(ROW()-2,624)-INDEX(Parallel_Trends!$F$5:$F$14,MATCH($A2385,Parallel_Trends!$A$5:$A$14,0)))</f>
        <v>182</v>
      </c>
    </row>
    <row r="2386" spans="1:9" x14ac:dyDescent="0.45">
      <c r="A2386" t="s">
        <v>18</v>
      </c>
      <c r="B2386" s="1">
        <f>Raw_Prices!V515</f>
        <v>45674</v>
      </c>
      <c r="C2386" s="12">
        <f>Raw_Prices!Z515</f>
        <v>429.99</v>
      </c>
      <c r="D2386" s="13">
        <f t="shared" si="74"/>
        <v>7.1674513386268401E-3</v>
      </c>
      <c r="E2386" s="14">
        <f>IF(_xlfn.XLOOKUP($A2386,Firm_Info!$A$2:$A$12,Firm_Info!$C$2:$C$12)="Treated",1,IF(_xlfn.XLOOKUP($A2386,Firm_Info!$A$2:$A$12,Firm_Info!$C$2:$C$12)="Control",0,""))</f>
        <v>0</v>
      </c>
      <c r="F2386" s="14">
        <f>IFERROR(_xlfn.XLOOKUP($A2386,Firm_Info!$A$2:$A$11,Firm_Info!$D$2:$D$11),"")</f>
        <v>2</v>
      </c>
      <c r="G2386" s="14">
        <f>IF($F2386="","",IF($B2386&gt;=SUMIFS(Firm_Info!$F$2:$F$11,Firm_Info!$D$2:$D$11,$F2386,Firm_Info!$C$2:$C$11,"Treated"),1,0))</f>
        <v>1</v>
      </c>
      <c r="H2386" s="14">
        <f t="shared" si="75"/>
        <v>0</v>
      </c>
      <c r="I2386" s="14">
        <f>IF($F2386="","",MOD(ROW()-2,624)-INDEX(Parallel_Trends!$F$5:$F$14,MATCH($A2386,Parallel_Trends!$A$5:$A$14,0)))</f>
        <v>183</v>
      </c>
    </row>
    <row r="2387" spans="1:9" x14ac:dyDescent="0.45">
      <c r="A2387" t="s">
        <v>18</v>
      </c>
      <c r="B2387" s="1">
        <f>Raw_Prices!V516</f>
        <v>45678</v>
      </c>
      <c r="C2387" s="12">
        <f>Raw_Prices!Z516</f>
        <v>436.36</v>
      </c>
      <c r="D2387" s="13">
        <f t="shared" si="74"/>
        <v>1.4814298006930349E-2</v>
      </c>
      <c r="E2387" s="14">
        <f>IF(_xlfn.XLOOKUP($A2387,Firm_Info!$A$2:$A$12,Firm_Info!$C$2:$C$12)="Treated",1,IF(_xlfn.XLOOKUP($A2387,Firm_Info!$A$2:$A$12,Firm_Info!$C$2:$C$12)="Control",0,""))</f>
        <v>0</v>
      </c>
      <c r="F2387" s="14">
        <f>IFERROR(_xlfn.XLOOKUP($A2387,Firm_Info!$A$2:$A$11,Firm_Info!$D$2:$D$11),"")</f>
        <v>2</v>
      </c>
      <c r="G2387" s="14">
        <f>IF($F2387="","",IF($B2387&gt;=SUMIFS(Firm_Info!$F$2:$F$11,Firm_Info!$D$2:$D$11,$F2387,Firm_Info!$C$2:$C$11,"Treated"),1,0))</f>
        <v>1</v>
      </c>
      <c r="H2387" s="14">
        <f t="shared" si="75"/>
        <v>0</v>
      </c>
      <c r="I2387" s="14">
        <f>IF($F2387="","",MOD(ROW()-2,624)-INDEX(Parallel_Trends!$F$5:$F$14,MATCH($A2387,Parallel_Trends!$A$5:$A$14,0)))</f>
        <v>184</v>
      </c>
    </row>
    <row r="2388" spans="1:9" x14ac:dyDescent="0.45">
      <c r="A2388" t="s">
        <v>18</v>
      </c>
      <c r="B2388" s="1">
        <f>Raw_Prices!V517</f>
        <v>45679</v>
      </c>
      <c r="C2388" s="12">
        <f>Raw_Prices!Z517</f>
        <v>437.32</v>
      </c>
      <c r="D2388" s="13">
        <f t="shared" ref="D2388:D2451" si="76">C2388/C2387-1</f>
        <v>2.2000183334860424E-3</v>
      </c>
      <c r="E2388" s="14">
        <f>IF(_xlfn.XLOOKUP($A2388,Firm_Info!$A$2:$A$12,Firm_Info!$C$2:$C$12)="Treated",1,IF(_xlfn.XLOOKUP($A2388,Firm_Info!$A$2:$A$12,Firm_Info!$C$2:$C$12)="Control",0,""))</f>
        <v>0</v>
      </c>
      <c r="F2388" s="14">
        <f>IFERROR(_xlfn.XLOOKUP($A2388,Firm_Info!$A$2:$A$11,Firm_Info!$D$2:$D$11),"")</f>
        <v>2</v>
      </c>
      <c r="G2388" s="14">
        <f>IF($F2388="","",IF($B2388&gt;=SUMIFS(Firm_Info!$F$2:$F$11,Firm_Info!$D$2:$D$11,$F2388,Firm_Info!$C$2:$C$11,"Treated"),1,0))</f>
        <v>1</v>
      </c>
      <c r="H2388" s="14">
        <f t="shared" ref="H2388:H2451" si="77">IF($F2388="","",$E2388*$G2388)</f>
        <v>0</v>
      </c>
      <c r="I2388" s="14">
        <f>IF($F2388="","",MOD(ROW()-2,624)-INDEX(Parallel_Trends!$F$5:$F$14,MATCH($A2388,Parallel_Trends!$A$5:$A$14,0)))</f>
        <v>185</v>
      </c>
    </row>
    <row r="2389" spans="1:9" x14ac:dyDescent="0.45">
      <c r="A2389" t="s">
        <v>18</v>
      </c>
      <c r="B2389" s="1">
        <f>Raw_Prices!V518</f>
        <v>45680</v>
      </c>
      <c r="C2389" s="12">
        <f>Raw_Prices!Z518</f>
        <v>437.28</v>
      </c>
      <c r="D2389" s="13">
        <f t="shared" si="76"/>
        <v>-9.1466203237966504E-5</v>
      </c>
      <c r="E2389" s="14">
        <f>IF(_xlfn.XLOOKUP($A2389,Firm_Info!$A$2:$A$12,Firm_Info!$C$2:$C$12)="Treated",1,IF(_xlfn.XLOOKUP($A2389,Firm_Info!$A$2:$A$12,Firm_Info!$C$2:$C$12)="Control",0,""))</f>
        <v>0</v>
      </c>
      <c r="F2389" s="14">
        <f>IFERROR(_xlfn.XLOOKUP($A2389,Firm_Info!$A$2:$A$11,Firm_Info!$D$2:$D$11),"")</f>
        <v>2</v>
      </c>
      <c r="G2389" s="14">
        <f>IF($F2389="","",IF($B2389&gt;=SUMIFS(Firm_Info!$F$2:$F$11,Firm_Info!$D$2:$D$11,$F2389,Firm_Info!$C$2:$C$11,"Treated"),1,0))</f>
        <v>1</v>
      </c>
      <c r="H2389" s="14">
        <f t="shared" si="77"/>
        <v>0</v>
      </c>
      <c r="I2389" s="14">
        <f>IF($F2389="","",MOD(ROW()-2,624)-INDEX(Parallel_Trends!$F$5:$F$14,MATCH($A2389,Parallel_Trends!$A$5:$A$14,0)))</f>
        <v>186</v>
      </c>
    </row>
    <row r="2390" spans="1:9" x14ac:dyDescent="0.45">
      <c r="A2390" t="s">
        <v>18</v>
      </c>
      <c r="B2390" s="1">
        <f>Raw_Prices!V519</f>
        <v>45681</v>
      </c>
      <c r="C2390" s="12">
        <f>Raw_Prices!Z519</f>
        <v>435.38</v>
      </c>
      <c r="D2390" s="13">
        <f t="shared" si="76"/>
        <v>-4.3450420783022192E-3</v>
      </c>
      <c r="E2390" s="14">
        <f>IF(_xlfn.XLOOKUP($A2390,Firm_Info!$A$2:$A$12,Firm_Info!$C$2:$C$12)="Treated",1,IF(_xlfn.XLOOKUP($A2390,Firm_Info!$A$2:$A$12,Firm_Info!$C$2:$C$12)="Control",0,""))</f>
        <v>0</v>
      </c>
      <c r="F2390" s="14">
        <f>IFERROR(_xlfn.XLOOKUP($A2390,Firm_Info!$A$2:$A$11,Firm_Info!$D$2:$D$11),"")</f>
        <v>2</v>
      </c>
      <c r="G2390" s="14">
        <f>IF($F2390="","",IF($B2390&gt;=SUMIFS(Firm_Info!$F$2:$F$11,Firm_Info!$D$2:$D$11,$F2390,Firm_Info!$C$2:$C$11,"Treated"),1,0))</f>
        <v>1</v>
      </c>
      <c r="H2390" s="14">
        <f t="shared" si="77"/>
        <v>0</v>
      </c>
      <c r="I2390" s="14">
        <f>IF($F2390="","",MOD(ROW()-2,624)-INDEX(Parallel_Trends!$F$5:$F$14,MATCH($A2390,Parallel_Trends!$A$5:$A$14,0)))</f>
        <v>187</v>
      </c>
    </row>
    <row r="2391" spans="1:9" x14ac:dyDescent="0.45">
      <c r="A2391" t="s">
        <v>18</v>
      </c>
      <c r="B2391" s="1">
        <f>Raw_Prices!V520</f>
        <v>45684</v>
      </c>
      <c r="C2391" s="12">
        <f>Raw_Prices!Z520</f>
        <v>438.6</v>
      </c>
      <c r="D2391" s="13">
        <f t="shared" si="76"/>
        <v>7.3958381184253685E-3</v>
      </c>
      <c r="E2391" s="14">
        <f>IF(_xlfn.XLOOKUP($A2391,Firm_Info!$A$2:$A$12,Firm_Info!$C$2:$C$12)="Treated",1,IF(_xlfn.XLOOKUP($A2391,Firm_Info!$A$2:$A$12,Firm_Info!$C$2:$C$12)="Control",0,""))</f>
        <v>0</v>
      </c>
      <c r="F2391" s="14">
        <f>IFERROR(_xlfn.XLOOKUP($A2391,Firm_Info!$A$2:$A$11,Firm_Info!$D$2:$D$11),"")</f>
        <v>2</v>
      </c>
      <c r="G2391" s="14">
        <f>IF($F2391="","",IF($B2391&gt;=SUMIFS(Firm_Info!$F$2:$F$11,Firm_Info!$D$2:$D$11,$F2391,Firm_Info!$C$2:$C$11,"Treated"),1,0))</f>
        <v>1</v>
      </c>
      <c r="H2391" s="14">
        <f t="shared" si="77"/>
        <v>0</v>
      </c>
      <c r="I2391" s="14">
        <f>IF($F2391="","",MOD(ROW()-2,624)-INDEX(Parallel_Trends!$F$5:$F$14,MATCH($A2391,Parallel_Trends!$A$5:$A$14,0)))</f>
        <v>188</v>
      </c>
    </row>
    <row r="2392" spans="1:9" x14ac:dyDescent="0.45">
      <c r="A2392" t="s">
        <v>18</v>
      </c>
      <c r="B2392" s="1">
        <f>Raw_Prices!V521</f>
        <v>45685</v>
      </c>
      <c r="C2392" s="12">
        <f>Raw_Prices!Z521</f>
        <v>442.84</v>
      </c>
      <c r="D2392" s="13">
        <f t="shared" si="76"/>
        <v>9.6671226630185014E-3</v>
      </c>
      <c r="E2392" s="14">
        <f>IF(_xlfn.XLOOKUP($A2392,Firm_Info!$A$2:$A$12,Firm_Info!$C$2:$C$12)="Treated",1,IF(_xlfn.XLOOKUP($A2392,Firm_Info!$A$2:$A$12,Firm_Info!$C$2:$C$12)="Control",0,""))</f>
        <v>0</v>
      </c>
      <c r="F2392" s="14">
        <f>IFERROR(_xlfn.XLOOKUP($A2392,Firm_Info!$A$2:$A$11,Firm_Info!$D$2:$D$11),"")</f>
        <v>2</v>
      </c>
      <c r="G2392" s="14">
        <f>IF($F2392="","",IF($B2392&gt;=SUMIFS(Firm_Info!$F$2:$F$11,Firm_Info!$D$2:$D$11,$F2392,Firm_Info!$C$2:$C$11,"Treated"),1,0))</f>
        <v>1</v>
      </c>
      <c r="H2392" s="14">
        <f t="shared" si="77"/>
        <v>0</v>
      </c>
      <c r="I2392" s="14">
        <f>IF($F2392="","",MOD(ROW()-2,624)-INDEX(Parallel_Trends!$F$5:$F$14,MATCH($A2392,Parallel_Trends!$A$5:$A$14,0)))</f>
        <v>189</v>
      </c>
    </row>
    <row r="2393" spans="1:9" x14ac:dyDescent="0.45">
      <c r="A2393" t="s">
        <v>18</v>
      </c>
      <c r="B2393" s="1">
        <f>Raw_Prices!V522</f>
        <v>45686</v>
      </c>
      <c r="C2393" s="12">
        <f>Raw_Prices!Z522</f>
        <v>441.68</v>
      </c>
      <c r="D2393" s="13">
        <f t="shared" si="76"/>
        <v>-2.6194562370155383E-3</v>
      </c>
      <c r="E2393" s="14">
        <f>IF(_xlfn.XLOOKUP($A2393,Firm_Info!$A$2:$A$12,Firm_Info!$C$2:$C$12)="Treated",1,IF(_xlfn.XLOOKUP($A2393,Firm_Info!$A$2:$A$12,Firm_Info!$C$2:$C$12)="Control",0,""))</f>
        <v>0</v>
      </c>
      <c r="F2393" s="14">
        <f>IFERROR(_xlfn.XLOOKUP($A2393,Firm_Info!$A$2:$A$11,Firm_Info!$D$2:$D$11),"")</f>
        <v>2</v>
      </c>
      <c r="G2393" s="14">
        <f>IF($F2393="","",IF($B2393&gt;=SUMIFS(Firm_Info!$F$2:$F$11,Firm_Info!$D$2:$D$11,$F2393,Firm_Info!$C$2:$C$11,"Treated"),1,0))</f>
        <v>1</v>
      </c>
      <c r="H2393" s="14">
        <f t="shared" si="77"/>
        <v>0</v>
      </c>
      <c r="I2393" s="14">
        <f>IF($F2393="","",MOD(ROW()-2,624)-INDEX(Parallel_Trends!$F$5:$F$14,MATCH($A2393,Parallel_Trends!$A$5:$A$14,0)))</f>
        <v>190</v>
      </c>
    </row>
    <row r="2394" spans="1:9" x14ac:dyDescent="0.45">
      <c r="A2394" t="s">
        <v>18</v>
      </c>
      <c r="B2394" s="1">
        <f>Raw_Prices!V523</f>
        <v>45687</v>
      </c>
      <c r="C2394" s="12">
        <f>Raw_Prices!Z523</f>
        <v>446</v>
      </c>
      <c r="D2394" s="13">
        <f t="shared" si="76"/>
        <v>9.7808368049265848E-3</v>
      </c>
      <c r="E2394" s="14">
        <f>IF(_xlfn.XLOOKUP($A2394,Firm_Info!$A$2:$A$12,Firm_Info!$C$2:$C$12)="Treated",1,IF(_xlfn.XLOOKUP($A2394,Firm_Info!$A$2:$A$12,Firm_Info!$C$2:$C$12)="Control",0,""))</f>
        <v>0</v>
      </c>
      <c r="F2394" s="14">
        <f>IFERROR(_xlfn.XLOOKUP($A2394,Firm_Info!$A$2:$A$11,Firm_Info!$D$2:$D$11),"")</f>
        <v>2</v>
      </c>
      <c r="G2394" s="14">
        <f>IF($F2394="","",IF($B2394&gt;=SUMIFS(Firm_Info!$F$2:$F$11,Firm_Info!$D$2:$D$11,$F2394,Firm_Info!$C$2:$C$11,"Treated"),1,0))</f>
        <v>1</v>
      </c>
      <c r="H2394" s="14">
        <f t="shared" si="77"/>
        <v>0</v>
      </c>
      <c r="I2394" s="14">
        <f>IF($F2394="","",MOD(ROW()-2,624)-INDEX(Parallel_Trends!$F$5:$F$14,MATCH($A2394,Parallel_Trends!$A$5:$A$14,0)))</f>
        <v>191</v>
      </c>
    </row>
    <row r="2395" spans="1:9" x14ac:dyDescent="0.45">
      <c r="A2395" t="s">
        <v>18</v>
      </c>
      <c r="B2395" s="1">
        <f>Raw_Prices!V524</f>
        <v>45688</v>
      </c>
      <c r="C2395" s="12">
        <f>Raw_Prices!Z524</f>
        <v>437.45</v>
      </c>
      <c r="D2395" s="13">
        <f t="shared" si="76"/>
        <v>-1.9170403587443929E-2</v>
      </c>
      <c r="E2395" s="14">
        <f>IF(_xlfn.XLOOKUP($A2395,Firm_Info!$A$2:$A$12,Firm_Info!$C$2:$C$12)="Treated",1,IF(_xlfn.XLOOKUP($A2395,Firm_Info!$A$2:$A$12,Firm_Info!$C$2:$C$12)="Control",0,""))</f>
        <v>0</v>
      </c>
      <c r="F2395" s="14">
        <f>IFERROR(_xlfn.XLOOKUP($A2395,Firm_Info!$A$2:$A$11,Firm_Info!$D$2:$D$11),"")</f>
        <v>2</v>
      </c>
      <c r="G2395" s="14">
        <f>IF($F2395="","",IF($B2395&gt;=SUMIFS(Firm_Info!$F$2:$F$11,Firm_Info!$D$2:$D$11,$F2395,Firm_Info!$C$2:$C$11,"Treated"),1,0))</f>
        <v>1</v>
      </c>
      <c r="H2395" s="14">
        <f t="shared" si="77"/>
        <v>0</v>
      </c>
      <c r="I2395" s="14">
        <f>IF($F2395="","",MOD(ROW()-2,624)-INDEX(Parallel_Trends!$F$5:$F$14,MATCH($A2395,Parallel_Trends!$A$5:$A$14,0)))</f>
        <v>192</v>
      </c>
    </row>
    <row r="2396" spans="1:9" x14ac:dyDescent="0.45">
      <c r="A2396" t="s">
        <v>18</v>
      </c>
      <c r="B2396" s="1">
        <f>Raw_Prices!V525</f>
        <v>45691</v>
      </c>
      <c r="C2396" s="12">
        <f>Raw_Prices!Z525</f>
        <v>438.6</v>
      </c>
      <c r="D2396" s="13">
        <f t="shared" si="76"/>
        <v>2.6288718710709702E-3</v>
      </c>
      <c r="E2396" s="14">
        <f>IF(_xlfn.XLOOKUP($A2396,Firm_Info!$A$2:$A$12,Firm_Info!$C$2:$C$12)="Treated",1,IF(_xlfn.XLOOKUP($A2396,Firm_Info!$A$2:$A$12,Firm_Info!$C$2:$C$12)="Control",0,""))</f>
        <v>0</v>
      </c>
      <c r="F2396" s="14">
        <f>IFERROR(_xlfn.XLOOKUP($A2396,Firm_Info!$A$2:$A$11,Firm_Info!$D$2:$D$11),"")</f>
        <v>2</v>
      </c>
      <c r="G2396" s="14">
        <f>IF($F2396="","",IF($B2396&gt;=SUMIFS(Firm_Info!$F$2:$F$11,Firm_Info!$D$2:$D$11,$F2396,Firm_Info!$C$2:$C$11,"Treated"),1,0))</f>
        <v>1</v>
      </c>
      <c r="H2396" s="14">
        <f t="shared" si="77"/>
        <v>0</v>
      </c>
      <c r="I2396" s="14">
        <f>IF($F2396="","",MOD(ROW()-2,624)-INDEX(Parallel_Trends!$F$5:$F$14,MATCH($A2396,Parallel_Trends!$A$5:$A$14,0)))</f>
        <v>193</v>
      </c>
    </row>
    <row r="2397" spans="1:9" x14ac:dyDescent="0.45">
      <c r="A2397" t="s">
        <v>18</v>
      </c>
      <c r="B2397" s="1">
        <f>Raw_Prices!V526</f>
        <v>45692</v>
      </c>
      <c r="C2397" s="12">
        <f>Raw_Prices!Z526</f>
        <v>440.23</v>
      </c>
      <c r="D2397" s="13">
        <f t="shared" si="76"/>
        <v>3.7163702690379274E-3</v>
      </c>
      <c r="E2397" s="14">
        <f>IF(_xlfn.XLOOKUP($A2397,Firm_Info!$A$2:$A$12,Firm_Info!$C$2:$C$12)="Treated",1,IF(_xlfn.XLOOKUP($A2397,Firm_Info!$A$2:$A$12,Firm_Info!$C$2:$C$12)="Control",0,""))</f>
        <v>0</v>
      </c>
      <c r="F2397" s="14">
        <f>IFERROR(_xlfn.XLOOKUP($A2397,Firm_Info!$A$2:$A$11,Firm_Info!$D$2:$D$11),"")</f>
        <v>2</v>
      </c>
      <c r="G2397" s="14">
        <f>IF($F2397="","",IF($B2397&gt;=SUMIFS(Firm_Info!$F$2:$F$11,Firm_Info!$D$2:$D$11,$F2397,Firm_Info!$C$2:$C$11,"Treated"),1,0))</f>
        <v>1</v>
      </c>
      <c r="H2397" s="14">
        <f t="shared" si="77"/>
        <v>0</v>
      </c>
      <c r="I2397" s="14">
        <f>IF($F2397="","",MOD(ROW()-2,624)-INDEX(Parallel_Trends!$F$5:$F$14,MATCH($A2397,Parallel_Trends!$A$5:$A$14,0)))</f>
        <v>194</v>
      </c>
    </row>
    <row r="2398" spans="1:9" x14ac:dyDescent="0.45">
      <c r="A2398" t="s">
        <v>18</v>
      </c>
      <c r="B2398" s="1">
        <f>Raw_Prices!V527</f>
        <v>45693</v>
      </c>
      <c r="C2398" s="12">
        <f>Raw_Prices!Z527</f>
        <v>437.63</v>
      </c>
      <c r="D2398" s="13">
        <f t="shared" si="76"/>
        <v>-5.9060036798946891E-3</v>
      </c>
      <c r="E2398" s="14">
        <f>IF(_xlfn.XLOOKUP($A2398,Firm_Info!$A$2:$A$12,Firm_Info!$C$2:$C$12)="Treated",1,IF(_xlfn.XLOOKUP($A2398,Firm_Info!$A$2:$A$12,Firm_Info!$C$2:$C$12)="Control",0,""))</f>
        <v>0</v>
      </c>
      <c r="F2398" s="14">
        <f>IFERROR(_xlfn.XLOOKUP($A2398,Firm_Info!$A$2:$A$11,Firm_Info!$D$2:$D$11),"")</f>
        <v>2</v>
      </c>
      <c r="G2398" s="14">
        <f>IF($F2398="","",IF($B2398&gt;=SUMIFS(Firm_Info!$F$2:$F$11,Firm_Info!$D$2:$D$11,$F2398,Firm_Info!$C$2:$C$11,"Treated"),1,0))</f>
        <v>1</v>
      </c>
      <c r="H2398" s="14">
        <f t="shared" si="77"/>
        <v>0</v>
      </c>
      <c r="I2398" s="14">
        <f>IF($F2398="","",MOD(ROW()-2,624)-INDEX(Parallel_Trends!$F$5:$F$14,MATCH($A2398,Parallel_Trends!$A$5:$A$14,0)))</f>
        <v>195</v>
      </c>
    </row>
    <row r="2399" spans="1:9" x14ac:dyDescent="0.45">
      <c r="A2399" t="s">
        <v>18</v>
      </c>
      <c r="B2399" s="1">
        <f>Raw_Prices!V528</f>
        <v>45694</v>
      </c>
      <c r="C2399" s="12">
        <f>Raw_Prices!Z528</f>
        <v>435.4</v>
      </c>
      <c r="D2399" s="13">
        <f t="shared" si="76"/>
        <v>-5.0956287274638301E-3</v>
      </c>
      <c r="E2399" s="14">
        <f>IF(_xlfn.XLOOKUP($A2399,Firm_Info!$A$2:$A$12,Firm_Info!$C$2:$C$12)="Treated",1,IF(_xlfn.XLOOKUP($A2399,Firm_Info!$A$2:$A$12,Firm_Info!$C$2:$C$12)="Control",0,""))</f>
        <v>0</v>
      </c>
      <c r="F2399" s="14">
        <f>IFERROR(_xlfn.XLOOKUP($A2399,Firm_Info!$A$2:$A$11,Firm_Info!$D$2:$D$11),"")</f>
        <v>2</v>
      </c>
      <c r="G2399" s="14">
        <f>IF($F2399="","",IF($B2399&gt;=SUMIFS(Firm_Info!$F$2:$F$11,Firm_Info!$D$2:$D$11,$F2399,Firm_Info!$C$2:$C$11,"Treated"),1,0))</f>
        <v>1</v>
      </c>
      <c r="H2399" s="14">
        <f t="shared" si="77"/>
        <v>0</v>
      </c>
      <c r="I2399" s="14">
        <f>IF($F2399="","",MOD(ROW()-2,624)-INDEX(Parallel_Trends!$F$5:$F$14,MATCH($A2399,Parallel_Trends!$A$5:$A$14,0)))</f>
        <v>196</v>
      </c>
    </row>
    <row r="2400" spans="1:9" x14ac:dyDescent="0.45">
      <c r="A2400" t="s">
        <v>18</v>
      </c>
      <c r="B2400" s="1">
        <f>Raw_Prices!V529</f>
        <v>45695</v>
      </c>
      <c r="C2400" s="12">
        <f>Raw_Prices!Z529</f>
        <v>433.07</v>
      </c>
      <c r="D2400" s="13">
        <f t="shared" si="76"/>
        <v>-5.3514010105649712E-3</v>
      </c>
      <c r="E2400" s="14">
        <f>IF(_xlfn.XLOOKUP($A2400,Firm_Info!$A$2:$A$12,Firm_Info!$C$2:$C$12)="Treated",1,IF(_xlfn.XLOOKUP($A2400,Firm_Info!$A$2:$A$12,Firm_Info!$C$2:$C$12)="Control",0,""))</f>
        <v>0</v>
      </c>
      <c r="F2400" s="14">
        <f>IFERROR(_xlfn.XLOOKUP($A2400,Firm_Info!$A$2:$A$11,Firm_Info!$D$2:$D$11),"")</f>
        <v>2</v>
      </c>
      <c r="G2400" s="14">
        <f>IF($F2400="","",IF($B2400&gt;=SUMIFS(Firm_Info!$F$2:$F$11,Firm_Info!$D$2:$D$11,$F2400,Firm_Info!$C$2:$C$11,"Treated"),1,0))</f>
        <v>1</v>
      </c>
      <c r="H2400" s="14">
        <f t="shared" si="77"/>
        <v>0</v>
      </c>
      <c r="I2400" s="14">
        <f>IF($F2400="","",MOD(ROW()-2,624)-INDEX(Parallel_Trends!$F$5:$F$14,MATCH($A2400,Parallel_Trends!$A$5:$A$14,0)))</f>
        <v>197</v>
      </c>
    </row>
    <row r="2401" spans="1:9" x14ac:dyDescent="0.45">
      <c r="A2401" t="s">
        <v>18</v>
      </c>
      <c r="B2401" s="1">
        <f>Raw_Prices!V530</f>
        <v>45698</v>
      </c>
      <c r="C2401" s="12">
        <f>Raw_Prices!Z530</f>
        <v>451.1</v>
      </c>
      <c r="D2401" s="13">
        <f t="shared" si="76"/>
        <v>4.1632992356893883E-2</v>
      </c>
      <c r="E2401" s="14">
        <f>IF(_xlfn.XLOOKUP($A2401,Firm_Info!$A$2:$A$12,Firm_Info!$C$2:$C$12)="Treated",1,IF(_xlfn.XLOOKUP($A2401,Firm_Info!$A$2:$A$12,Firm_Info!$C$2:$C$12)="Control",0,""))</f>
        <v>0</v>
      </c>
      <c r="F2401" s="14">
        <f>IFERROR(_xlfn.XLOOKUP($A2401,Firm_Info!$A$2:$A$11,Firm_Info!$D$2:$D$11),"")</f>
        <v>2</v>
      </c>
      <c r="G2401" s="14">
        <f>IF($F2401="","",IF($B2401&gt;=SUMIFS(Firm_Info!$F$2:$F$11,Firm_Info!$D$2:$D$11,$F2401,Firm_Info!$C$2:$C$11,"Treated"),1,0))</f>
        <v>1</v>
      </c>
      <c r="H2401" s="14">
        <f t="shared" si="77"/>
        <v>0</v>
      </c>
      <c r="I2401" s="14">
        <f>IF($F2401="","",MOD(ROW()-2,624)-INDEX(Parallel_Trends!$F$5:$F$14,MATCH($A2401,Parallel_Trends!$A$5:$A$14,0)))</f>
        <v>198</v>
      </c>
    </row>
    <row r="2402" spans="1:9" x14ac:dyDescent="0.45">
      <c r="A2402" t="s">
        <v>18</v>
      </c>
      <c r="B2402" s="1">
        <f>Raw_Prices!V531</f>
        <v>45699</v>
      </c>
      <c r="C2402" s="12">
        <f>Raw_Prices!Z531</f>
        <v>458.82</v>
      </c>
      <c r="D2402" s="13">
        <f t="shared" si="76"/>
        <v>1.7113722012857435E-2</v>
      </c>
      <c r="E2402" s="14">
        <f>IF(_xlfn.XLOOKUP($A2402,Firm_Info!$A$2:$A$12,Firm_Info!$C$2:$C$12)="Treated",1,IF(_xlfn.XLOOKUP($A2402,Firm_Info!$A$2:$A$12,Firm_Info!$C$2:$C$12)="Control",0,""))</f>
        <v>0</v>
      </c>
      <c r="F2402" s="14">
        <f>IFERROR(_xlfn.XLOOKUP($A2402,Firm_Info!$A$2:$A$11,Firm_Info!$D$2:$D$11),"")</f>
        <v>2</v>
      </c>
      <c r="G2402" s="14">
        <f>IF($F2402="","",IF($B2402&gt;=SUMIFS(Firm_Info!$F$2:$F$11,Firm_Info!$D$2:$D$11,$F2402,Firm_Info!$C$2:$C$11,"Treated"),1,0))</f>
        <v>1</v>
      </c>
      <c r="H2402" s="14">
        <f t="shared" si="77"/>
        <v>0</v>
      </c>
      <c r="I2402" s="14">
        <f>IF($F2402="","",MOD(ROW()-2,624)-INDEX(Parallel_Trends!$F$5:$F$14,MATCH($A2402,Parallel_Trends!$A$5:$A$14,0)))</f>
        <v>199</v>
      </c>
    </row>
    <row r="2403" spans="1:9" x14ac:dyDescent="0.45">
      <c r="A2403" t="s">
        <v>18</v>
      </c>
      <c r="B2403" s="1">
        <f>Raw_Prices!V532</f>
        <v>45700</v>
      </c>
      <c r="C2403" s="12">
        <f>Raw_Prices!Z532</f>
        <v>462.76</v>
      </c>
      <c r="D2403" s="13">
        <f t="shared" si="76"/>
        <v>8.5872455429143457E-3</v>
      </c>
      <c r="E2403" s="14">
        <f>IF(_xlfn.XLOOKUP($A2403,Firm_Info!$A$2:$A$12,Firm_Info!$C$2:$C$12)="Treated",1,IF(_xlfn.XLOOKUP($A2403,Firm_Info!$A$2:$A$12,Firm_Info!$C$2:$C$12)="Control",0,""))</f>
        <v>0</v>
      </c>
      <c r="F2403" s="14">
        <f>IFERROR(_xlfn.XLOOKUP($A2403,Firm_Info!$A$2:$A$11,Firm_Info!$D$2:$D$11),"")</f>
        <v>2</v>
      </c>
      <c r="G2403" s="14">
        <f>IF($F2403="","",IF($B2403&gt;=SUMIFS(Firm_Info!$F$2:$F$11,Firm_Info!$D$2:$D$11,$F2403,Firm_Info!$C$2:$C$11,"Treated"),1,0))</f>
        <v>1</v>
      </c>
      <c r="H2403" s="14">
        <f t="shared" si="77"/>
        <v>0</v>
      </c>
      <c r="I2403" s="14">
        <f>IF($F2403="","",MOD(ROW()-2,624)-INDEX(Parallel_Trends!$F$5:$F$14,MATCH($A2403,Parallel_Trends!$A$5:$A$14,0)))</f>
        <v>200</v>
      </c>
    </row>
    <row r="2404" spans="1:9" x14ac:dyDescent="0.45">
      <c r="A2404" t="s">
        <v>18</v>
      </c>
      <c r="B2404" s="1">
        <f>Raw_Prices!V533</f>
        <v>45701</v>
      </c>
      <c r="C2404" s="12">
        <f>Raw_Prices!Z533</f>
        <v>459.22</v>
      </c>
      <c r="D2404" s="13">
        <f t="shared" si="76"/>
        <v>-7.6497536520009346E-3</v>
      </c>
      <c r="E2404" s="14">
        <f>IF(_xlfn.XLOOKUP($A2404,Firm_Info!$A$2:$A$12,Firm_Info!$C$2:$C$12)="Treated",1,IF(_xlfn.XLOOKUP($A2404,Firm_Info!$A$2:$A$12,Firm_Info!$C$2:$C$12)="Control",0,""))</f>
        <v>0</v>
      </c>
      <c r="F2404" s="14">
        <f>IFERROR(_xlfn.XLOOKUP($A2404,Firm_Info!$A$2:$A$11,Firm_Info!$D$2:$D$11),"")</f>
        <v>2</v>
      </c>
      <c r="G2404" s="14">
        <f>IF($F2404="","",IF($B2404&gt;=SUMIFS(Firm_Info!$F$2:$F$11,Firm_Info!$D$2:$D$11,$F2404,Firm_Info!$C$2:$C$11,"Treated"),1,0))</f>
        <v>1</v>
      </c>
      <c r="H2404" s="14">
        <f t="shared" si="77"/>
        <v>0</v>
      </c>
      <c r="I2404" s="14">
        <f>IF($F2404="","",MOD(ROW()-2,624)-INDEX(Parallel_Trends!$F$5:$F$14,MATCH($A2404,Parallel_Trends!$A$5:$A$14,0)))</f>
        <v>201</v>
      </c>
    </row>
    <row r="2405" spans="1:9" x14ac:dyDescent="0.45">
      <c r="A2405" t="s">
        <v>18</v>
      </c>
      <c r="B2405" s="1">
        <f>Raw_Prices!V534</f>
        <v>45702</v>
      </c>
      <c r="C2405" s="12">
        <f>Raw_Prices!Z534</f>
        <v>460.16</v>
      </c>
      <c r="D2405" s="13">
        <f t="shared" si="76"/>
        <v>2.0469491746875068E-3</v>
      </c>
      <c r="E2405" s="14">
        <f>IF(_xlfn.XLOOKUP($A2405,Firm_Info!$A$2:$A$12,Firm_Info!$C$2:$C$12)="Treated",1,IF(_xlfn.XLOOKUP($A2405,Firm_Info!$A$2:$A$12,Firm_Info!$C$2:$C$12)="Control",0,""))</f>
        <v>0</v>
      </c>
      <c r="F2405" s="14">
        <f>IFERROR(_xlfn.XLOOKUP($A2405,Firm_Info!$A$2:$A$11,Firm_Info!$D$2:$D$11),"")</f>
        <v>2</v>
      </c>
      <c r="G2405" s="14">
        <f>IF($F2405="","",IF($B2405&gt;=SUMIFS(Firm_Info!$F$2:$F$11,Firm_Info!$D$2:$D$11,$F2405,Firm_Info!$C$2:$C$11,"Treated"),1,0))</f>
        <v>1</v>
      </c>
      <c r="H2405" s="14">
        <f t="shared" si="77"/>
        <v>0</v>
      </c>
      <c r="I2405" s="14">
        <f>IF($F2405="","",MOD(ROW()-2,624)-INDEX(Parallel_Trends!$F$5:$F$14,MATCH($A2405,Parallel_Trends!$A$5:$A$14,0)))</f>
        <v>202</v>
      </c>
    </row>
    <row r="2406" spans="1:9" x14ac:dyDescent="0.45">
      <c r="A2406" t="s">
        <v>18</v>
      </c>
      <c r="B2406" s="1">
        <f>Raw_Prices!V535</f>
        <v>45706</v>
      </c>
      <c r="C2406" s="12">
        <f>Raw_Prices!Z535</f>
        <v>464.11</v>
      </c>
      <c r="D2406" s="13">
        <f t="shared" si="76"/>
        <v>8.5839707927677367E-3</v>
      </c>
      <c r="E2406" s="14">
        <f>IF(_xlfn.XLOOKUP($A2406,Firm_Info!$A$2:$A$12,Firm_Info!$C$2:$C$12)="Treated",1,IF(_xlfn.XLOOKUP($A2406,Firm_Info!$A$2:$A$12,Firm_Info!$C$2:$C$12)="Control",0,""))</f>
        <v>0</v>
      </c>
      <c r="F2406" s="14">
        <f>IFERROR(_xlfn.XLOOKUP($A2406,Firm_Info!$A$2:$A$11,Firm_Info!$D$2:$D$11),"")</f>
        <v>2</v>
      </c>
      <c r="G2406" s="14">
        <f>IF($F2406="","",IF($B2406&gt;=SUMIFS(Firm_Info!$F$2:$F$11,Firm_Info!$D$2:$D$11,$F2406,Firm_Info!$C$2:$C$11,"Treated"),1,0))</f>
        <v>1</v>
      </c>
      <c r="H2406" s="14">
        <f t="shared" si="77"/>
        <v>0</v>
      </c>
      <c r="I2406" s="14">
        <f>IF($F2406="","",MOD(ROW()-2,624)-INDEX(Parallel_Trends!$F$5:$F$14,MATCH($A2406,Parallel_Trends!$A$5:$A$14,0)))</f>
        <v>203</v>
      </c>
    </row>
    <row r="2407" spans="1:9" x14ac:dyDescent="0.45">
      <c r="A2407" t="s">
        <v>18</v>
      </c>
      <c r="B2407" s="1">
        <f>Raw_Prices!V536</f>
        <v>45707</v>
      </c>
      <c r="C2407" s="12">
        <f>Raw_Prices!Z536</f>
        <v>456.99</v>
      </c>
      <c r="D2407" s="13">
        <f t="shared" si="76"/>
        <v>-1.5341190666005922E-2</v>
      </c>
      <c r="E2407" s="14">
        <f>IF(_xlfn.XLOOKUP($A2407,Firm_Info!$A$2:$A$12,Firm_Info!$C$2:$C$12)="Treated",1,IF(_xlfn.XLOOKUP($A2407,Firm_Info!$A$2:$A$12,Firm_Info!$C$2:$C$12)="Control",0,""))</f>
        <v>0</v>
      </c>
      <c r="F2407" s="14">
        <f>IFERROR(_xlfn.XLOOKUP($A2407,Firm_Info!$A$2:$A$11,Firm_Info!$D$2:$D$11),"")</f>
        <v>2</v>
      </c>
      <c r="G2407" s="14">
        <f>IF($F2407="","",IF($B2407&gt;=SUMIFS(Firm_Info!$F$2:$F$11,Firm_Info!$D$2:$D$11,$F2407,Firm_Info!$C$2:$C$11,"Treated"),1,0))</f>
        <v>1</v>
      </c>
      <c r="H2407" s="14">
        <f t="shared" si="77"/>
        <v>0</v>
      </c>
      <c r="I2407" s="14">
        <f>IF($F2407="","",MOD(ROW()-2,624)-INDEX(Parallel_Trends!$F$5:$F$14,MATCH($A2407,Parallel_Trends!$A$5:$A$14,0)))</f>
        <v>204</v>
      </c>
    </row>
    <row r="2408" spans="1:9" x14ac:dyDescent="0.45">
      <c r="A2408" t="s">
        <v>18</v>
      </c>
      <c r="B2408" s="1">
        <f>Raw_Prices!V537</f>
        <v>45708</v>
      </c>
      <c r="C2408" s="12">
        <f>Raw_Prices!Z537</f>
        <v>454.69</v>
      </c>
      <c r="D2408" s="13">
        <f t="shared" si="76"/>
        <v>-5.0329328869340717E-3</v>
      </c>
      <c r="E2408" s="14">
        <f>IF(_xlfn.XLOOKUP($A2408,Firm_Info!$A$2:$A$12,Firm_Info!$C$2:$C$12)="Treated",1,IF(_xlfn.XLOOKUP($A2408,Firm_Info!$A$2:$A$12,Firm_Info!$C$2:$C$12)="Control",0,""))</f>
        <v>0</v>
      </c>
      <c r="F2408" s="14">
        <f>IFERROR(_xlfn.XLOOKUP($A2408,Firm_Info!$A$2:$A$11,Firm_Info!$D$2:$D$11),"")</f>
        <v>2</v>
      </c>
      <c r="G2408" s="14">
        <f>IF($F2408="","",IF($B2408&gt;=SUMIFS(Firm_Info!$F$2:$F$11,Firm_Info!$D$2:$D$11,$F2408,Firm_Info!$C$2:$C$11,"Treated"),1,0))</f>
        <v>1</v>
      </c>
      <c r="H2408" s="14">
        <f t="shared" si="77"/>
        <v>0</v>
      </c>
      <c r="I2408" s="14">
        <f>IF($F2408="","",MOD(ROW()-2,624)-INDEX(Parallel_Trends!$F$5:$F$14,MATCH($A2408,Parallel_Trends!$A$5:$A$14,0)))</f>
        <v>205</v>
      </c>
    </row>
    <row r="2409" spans="1:9" x14ac:dyDescent="0.45">
      <c r="A2409" t="s">
        <v>18</v>
      </c>
      <c r="B2409" s="1">
        <f>Raw_Prices!V538</f>
        <v>45709</v>
      </c>
      <c r="C2409" s="12">
        <f>Raw_Prices!Z538</f>
        <v>444.32</v>
      </c>
      <c r="D2409" s="13">
        <f t="shared" si="76"/>
        <v>-2.2806747454309551E-2</v>
      </c>
      <c r="E2409" s="14">
        <f>IF(_xlfn.XLOOKUP($A2409,Firm_Info!$A$2:$A$12,Firm_Info!$C$2:$C$12)="Treated",1,IF(_xlfn.XLOOKUP($A2409,Firm_Info!$A$2:$A$12,Firm_Info!$C$2:$C$12)="Control",0,""))</f>
        <v>0</v>
      </c>
      <c r="F2409" s="14">
        <f>IFERROR(_xlfn.XLOOKUP($A2409,Firm_Info!$A$2:$A$11,Firm_Info!$D$2:$D$11),"")</f>
        <v>2</v>
      </c>
      <c r="G2409" s="14">
        <f>IF($F2409="","",IF($B2409&gt;=SUMIFS(Firm_Info!$F$2:$F$11,Firm_Info!$D$2:$D$11,$F2409,Firm_Info!$C$2:$C$11,"Treated"),1,0))</f>
        <v>1</v>
      </c>
      <c r="H2409" s="14">
        <f t="shared" si="77"/>
        <v>0</v>
      </c>
      <c r="I2409" s="14">
        <f>IF($F2409="","",MOD(ROW()-2,624)-INDEX(Parallel_Trends!$F$5:$F$14,MATCH($A2409,Parallel_Trends!$A$5:$A$14,0)))</f>
        <v>206</v>
      </c>
    </row>
    <row r="2410" spans="1:9" x14ac:dyDescent="0.45">
      <c r="A2410" t="s">
        <v>18</v>
      </c>
      <c r="B2410" s="1">
        <f>Raw_Prices!V539</f>
        <v>45712</v>
      </c>
      <c r="C2410" s="12">
        <f>Raw_Prices!Z539</f>
        <v>444.42</v>
      </c>
      <c r="D2410" s="13">
        <f t="shared" si="76"/>
        <v>2.250630176450219E-4</v>
      </c>
      <c r="E2410" s="14">
        <f>IF(_xlfn.XLOOKUP($A2410,Firm_Info!$A$2:$A$12,Firm_Info!$C$2:$C$12)="Treated",1,IF(_xlfn.XLOOKUP($A2410,Firm_Info!$A$2:$A$12,Firm_Info!$C$2:$C$12)="Control",0,""))</f>
        <v>0</v>
      </c>
      <c r="F2410" s="14">
        <f>IFERROR(_xlfn.XLOOKUP($A2410,Firm_Info!$A$2:$A$11,Firm_Info!$D$2:$D$11),"")</f>
        <v>2</v>
      </c>
      <c r="G2410" s="14">
        <f>IF($F2410="","",IF($B2410&gt;=SUMIFS(Firm_Info!$F$2:$F$11,Firm_Info!$D$2:$D$11,$F2410,Firm_Info!$C$2:$C$11,"Treated"),1,0))</f>
        <v>1</v>
      </c>
      <c r="H2410" s="14">
        <f t="shared" si="77"/>
        <v>0</v>
      </c>
      <c r="I2410" s="14">
        <f>IF($F2410="","",MOD(ROW()-2,624)-INDEX(Parallel_Trends!$F$5:$F$14,MATCH($A2410,Parallel_Trends!$A$5:$A$14,0)))</f>
        <v>207</v>
      </c>
    </row>
    <row r="2411" spans="1:9" x14ac:dyDescent="0.45">
      <c r="A2411" t="s">
        <v>18</v>
      </c>
      <c r="B2411" s="1">
        <f>Raw_Prices!V540</f>
        <v>45713</v>
      </c>
      <c r="C2411" s="12">
        <f>Raw_Prices!Z540</f>
        <v>443.41</v>
      </c>
      <c r="D2411" s="13">
        <f t="shared" si="76"/>
        <v>-2.2726249943746391E-3</v>
      </c>
      <c r="E2411" s="14">
        <f>IF(_xlfn.XLOOKUP($A2411,Firm_Info!$A$2:$A$12,Firm_Info!$C$2:$C$12)="Treated",1,IF(_xlfn.XLOOKUP($A2411,Firm_Info!$A$2:$A$12,Firm_Info!$C$2:$C$12)="Control",0,""))</f>
        <v>0</v>
      </c>
      <c r="F2411" s="14">
        <f>IFERROR(_xlfn.XLOOKUP($A2411,Firm_Info!$A$2:$A$11,Firm_Info!$D$2:$D$11),"")</f>
        <v>2</v>
      </c>
      <c r="G2411" s="14">
        <f>IF($F2411="","",IF($B2411&gt;=SUMIFS(Firm_Info!$F$2:$F$11,Firm_Info!$D$2:$D$11,$F2411,Firm_Info!$C$2:$C$11,"Treated"),1,0))</f>
        <v>1</v>
      </c>
      <c r="H2411" s="14">
        <f t="shared" si="77"/>
        <v>0</v>
      </c>
      <c r="I2411" s="14">
        <f>IF($F2411="","",MOD(ROW()-2,624)-INDEX(Parallel_Trends!$F$5:$F$14,MATCH($A2411,Parallel_Trends!$A$5:$A$14,0)))</f>
        <v>208</v>
      </c>
    </row>
    <row r="2412" spans="1:9" x14ac:dyDescent="0.45">
      <c r="A2412" t="s">
        <v>18</v>
      </c>
      <c r="B2412" s="1">
        <f>Raw_Prices!V541</f>
        <v>45714</v>
      </c>
      <c r="C2412" s="12">
        <f>Raw_Prices!Z541</f>
        <v>441.5</v>
      </c>
      <c r="D2412" s="13">
        <f t="shared" si="76"/>
        <v>-4.3075257662209543E-3</v>
      </c>
      <c r="E2412" s="14">
        <f>IF(_xlfn.XLOOKUP($A2412,Firm_Info!$A$2:$A$12,Firm_Info!$C$2:$C$12)="Treated",1,IF(_xlfn.XLOOKUP($A2412,Firm_Info!$A$2:$A$12,Firm_Info!$C$2:$C$12)="Control",0,""))</f>
        <v>0</v>
      </c>
      <c r="F2412" s="14">
        <f>IFERROR(_xlfn.XLOOKUP($A2412,Firm_Info!$A$2:$A$11,Firm_Info!$D$2:$D$11),"")</f>
        <v>2</v>
      </c>
      <c r="G2412" s="14">
        <f>IF($F2412="","",IF($B2412&gt;=SUMIFS(Firm_Info!$F$2:$F$11,Firm_Info!$D$2:$D$11,$F2412,Firm_Info!$C$2:$C$11,"Treated"),1,0))</f>
        <v>1</v>
      </c>
      <c r="H2412" s="14">
        <f t="shared" si="77"/>
        <v>0</v>
      </c>
      <c r="I2412" s="14">
        <f>IF($F2412="","",MOD(ROW()-2,624)-INDEX(Parallel_Trends!$F$5:$F$14,MATCH($A2412,Parallel_Trends!$A$5:$A$14,0)))</f>
        <v>209</v>
      </c>
    </row>
    <row r="2413" spans="1:9" x14ac:dyDescent="0.45">
      <c r="A2413" t="s">
        <v>18</v>
      </c>
      <c r="B2413" s="1">
        <f>Raw_Prices!V542</f>
        <v>45715</v>
      </c>
      <c r="C2413" s="12">
        <f>Raw_Prices!Z542</f>
        <v>437.19</v>
      </c>
      <c r="D2413" s="13">
        <f t="shared" si="76"/>
        <v>-9.7621744054360304E-3</v>
      </c>
      <c r="E2413" s="14">
        <f>IF(_xlfn.XLOOKUP($A2413,Firm_Info!$A$2:$A$12,Firm_Info!$C$2:$C$12)="Treated",1,IF(_xlfn.XLOOKUP($A2413,Firm_Info!$A$2:$A$12,Firm_Info!$C$2:$C$12)="Control",0,""))</f>
        <v>0</v>
      </c>
      <c r="F2413" s="14">
        <f>IFERROR(_xlfn.XLOOKUP($A2413,Firm_Info!$A$2:$A$11,Firm_Info!$D$2:$D$11),"")</f>
        <v>2</v>
      </c>
      <c r="G2413" s="14">
        <f>IF($F2413="","",IF($B2413&gt;=SUMIFS(Firm_Info!$F$2:$F$11,Firm_Info!$D$2:$D$11,$F2413,Firm_Info!$C$2:$C$11,"Treated"),1,0))</f>
        <v>1</v>
      </c>
      <c r="H2413" s="14">
        <f t="shared" si="77"/>
        <v>0</v>
      </c>
      <c r="I2413" s="14">
        <f>IF($F2413="","",MOD(ROW()-2,624)-INDEX(Parallel_Trends!$F$5:$F$14,MATCH($A2413,Parallel_Trends!$A$5:$A$14,0)))</f>
        <v>210</v>
      </c>
    </row>
    <row r="2414" spans="1:9" x14ac:dyDescent="0.45">
      <c r="A2414" t="s">
        <v>18</v>
      </c>
      <c r="B2414" s="1">
        <f>Raw_Prices!V543</f>
        <v>45716</v>
      </c>
      <c r="C2414" s="12">
        <f>Raw_Prices!Z543</f>
        <v>438.56</v>
      </c>
      <c r="D2414" s="13">
        <f t="shared" si="76"/>
        <v>3.1336489855668948E-3</v>
      </c>
      <c r="E2414" s="14">
        <f>IF(_xlfn.XLOOKUP($A2414,Firm_Info!$A$2:$A$12,Firm_Info!$C$2:$C$12)="Treated",1,IF(_xlfn.XLOOKUP($A2414,Firm_Info!$A$2:$A$12,Firm_Info!$C$2:$C$12)="Control",0,""))</f>
        <v>0</v>
      </c>
      <c r="F2414" s="14">
        <f>IFERROR(_xlfn.XLOOKUP($A2414,Firm_Info!$A$2:$A$11,Firm_Info!$D$2:$D$11),"")</f>
        <v>2</v>
      </c>
      <c r="G2414" s="14">
        <f>IF($F2414="","",IF($B2414&gt;=SUMIFS(Firm_Info!$F$2:$F$11,Firm_Info!$D$2:$D$11,$F2414,Firm_Info!$C$2:$C$11,"Treated"),1,0))</f>
        <v>1</v>
      </c>
      <c r="H2414" s="14">
        <f t="shared" si="77"/>
        <v>0</v>
      </c>
      <c r="I2414" s="14">
        <f>IF($F2414="","",MOD(ROW()-2,624)-INDEX(Parallel_Trends!$F$5:$F$14,MATCH($A2414,Parallel_Trends!$A$5:$A$14,0)))</f>
        <v>211</v>
      </c>
    </row>
    <row r="2415" spans="1:9" x14ac:dyDescent="0.45">
      <c r="A2415" t="s">
        <v>18</v>
      </c>
      <c r="B2415" s="1">
        <f>Raw_Prices!V544</f>
        <v>45719</v>
      </c>
      <c r="C2415" s="12">
        <f>Raw_Prices!Z544</f>
        <v>440.72</v>
      </c>
      <c r="D2415" s="13">
        <f t="shared" si="76"/>
        <v>4.9252097774534764E-3</v>
      </c>
      <c r="E2415" s="14">
        <f>IF(_xlfn.XLOOKUP($A2415,Firm_Info!$A$2:$A$12,Firm_Info!$C$2:$C$12)="Treated",1,IF(_xlfn.XLOOKUP($A2415,Firm_Info!$A$2:$A$12,Firm_Info!$C$2:$C$12)="Control",0,""))</f>
        <v>0</v>
      </c>
      <c r="F2415" s="14">
        <f>IFERROR(_xlfn.XLOOKUP($A2415,Firm_Info!$A$2:$A$11,Firm_Info!$D$2:$D$11),"")</f>
        <v>2</v>
      </c>
      <c r="G2415" s="14">
        <f>IF($F2415="","",IF($B2415&gt;=SUMIFS(Firm_Info!$F$2:$F$11,Firm_Info!$D$2:$D$11,$F2415,Firm_Info!$C$2:$C$11,"Treated"),1,0))</f>
        <v>1</v>
      </c>
      <c r="H2415" s="14">
        <f t="shared" si="77"/>
        <v>0</v>
      </c>
      <c r="I2415" s="14">
        <f>IF($F2415="","",MOD(ROW()-2,624)-INDEX(Parallel_Trends!$F$5:$F$14,MATCH($A2415,Parallel_Trends!$A$5:$A$14,0)))</f>
        <v>212</v>
      </c>
    </row>
    <row r="2416" spans="1:9" x14ac:dyDescent="0.45">
      <c r="A2416" t="s">
        <v>18</v>
      </c>
      <c r="B2416" s="1">
        <f>Raw_Prices!V545</f>
        <v>45720</v>
      </c>
      <c r="C2416" s="12">
        <f>Raw_Prices!Z545</f>
        <v>446.03</v>
      </c>
      <c r="D2416" s="13">
        <f t="shared" si="76"/>
        <v>1.2048466146305836E-2</v>
      </c>
      <c r="E2416" s="14">
        <f>IF(_xlfn.XLOOKUP($A2416,Firm_Info!$A$2:$A$12,Firm_Info!$C$2:$C$12)="Treated",1,IF(_xlfn.XLOOKUP($A2416,Firm_Info!$A$2:$A$12,Firm_Info!$C$2:$C$12)="Control",0,""))</f>
        <v>0</v>
      </c>
      <c r="F2416" s="14">
        <f>IFERROR(_xlfn.XLOOKUP($A2416,Firm_Info!$A$2:$A$11,Firm_Info!$D$2:$D$11),"")</f>
        <v>2</v>
      </c>
      <c r="G2416" s="14">
        <f>IF($F2416="","",IF($B2416&gt;=SUMIFS(Firm_Info!$F$2:$F$11,Firm_Info!$D$2:$D$11,$F2416,Firm_Info!$C$2:$C$11,"Treated"),1,0))</f>
        <v>1</v>
      </c>
      <c r="H2416" s="14">
        <f t="shared" si="77"/>
        <v>0</v>
      </c>
      <c r="I2416" s="14">
        <f>IF($F2416="","",MOD(ROW()-2,624)-INDEX(Parallel_Trends!$F$5:$F$14,MATCH($A2416,Parallel_Trends!$A$5:$A$14,0)))</f>
        <v>213</v>
      </c>
    </row>
    <row r="2417" spans="1:9" x14ac:dyDescent="0.45">
      <c r="A2417" t="s">
        <v>18</v>
      </c>
      <c r="B2417" s="1">
        <f>Raw_Prices!V546</f>
        <v>45721</v>
      </c>
      <c r="C2417" s="12">
        <f>Raw_Prices!Z546</f>
        <v>451.24</v>
      </c>
      <c r="D2417" s="13">
        <f t="shared" si="76"/>
        <v>1.1680828643813257E-2</v>
      </c>
      <c r="E2417" s="14">
        <f>IF(_xlfn.XLOOKUP($A2417,Firm_Info!$A$2:$A$12,Firm_Info!$C$2:$C$12)="Treated",1,IF(_xlfn.XLOOKUP($A2417,Firm_Info!$A$2:$A$12,Firm_Info!$C$2:$C$12)="Control",0,""))</f>
        <v>0</v>
      </c>
      <c r="F2417" s="14">
        <f>IFERROR(_xlfn.XLOOKUP($A2417,Firm_Info!$A$2:$A$11,Firm_Info!$D$2:$D$11),"")</f>
        <v>2</v>
      </c>
      <c r="G2417" s="14">
        <f>IF($F2417="","",IF($B2417&gt;=SUMIFS(Firm_Info!$F$2:$F$11,Firm_Info!$D$2:$D$11,$F2417,Firm_Info!$C$2:$C$11,"Treated"),1,0))</f>
        <v>1</v>
      </c>
      <c r="H2417" s="14">
        <f t="shared" si="77"/>
        <v>0</v>
      </c>
      <c r="I2417" s="14">
        <f>IF($F2417="","",MOD(ROW()-2,624)-INDEX(Parallel_Trends!$F$5:$F$14,MATCH($A2417,Parallel_Trends!$A$5:$A$14,0)))</f>
        <v>214</v>
      </c>
    </row>
    <row r="2418" spans="1:9" x14ac:dyDescent="0.45">
      <c r="A2418" t="s">
        <v>18</v>
      </c>
      <c r="B2418" s="1">
        <f>Raw_Prices!V547</f>
        <v>45722</v>
      </c>
      <c r="C2418" s="12">
        <f>Raw_Prices!Z547</f>
        <v>444.78</v>
      </c>
      <c r="D2418" s="13">
        <f t="shared" si="76"/>
        <v>-1.4316106728126998E-2</v>
      </c>
      <c r="E2418" s="14">
        <f>IF(_xlfn.XLOOKUP($A2418,Firm_Info!$A$2:$A$12,Firm_Info!$C$2:$C$12)="Treated",1,IF(_xlfn.XLOOKUP($A2418,Firm_Info!$A$2:$A$12,Firm_Info!$C$2:$C$12)="Control",0,""))</f>
        <v>0</v>
      </c>
      <c r="F2418" s="14">
        <f>IFERROR(_xlfn.XLOOKUP($A2418,Firm_Info!$A$2:$A$11,Firm_Info!$D$2:$D$11),"")</f>
        <v>2</v>
      </c>
      <c r="G2418" s="14">
        <f>IF($F2418="","",IF($B2418&gt;=SUMIFS(Firm_Info!$F$2:$F$11,Firm_Info!$D$2:$D$11,$F2418,Firm_Info!$C$2:$C$11,"Treated"),1,0))</f>
        <v>1</v>
      </c>
      <c r="H2418" s="14">
        <f t="shared" si="77"/>
        <v>0</v>
      </c>
      <c r="I2418" s="14">
        <f>IF($F2418="","",MOD(ROW()-2,624)-INDEX(Parallel_Trends!$F$5:$F$14,MATCH($A2418,Parallel_Trends!$A$5:$A$14,0)))</f>
        <v>215</v>
      </c>
    </row>
    <row r="2419" spans="1:9" x14ac:dyDescent="0.45">
      <c r="A2419" t="s">
        <v>18</v>
      </c>
      <c r="B2419" s="1">
        <f>Raw_Prices!V548</f>
        <v>45723</v>
      </c>
      <c r="C2419" s="12">
        <f>Raw_Prices!Z548</f>
        <v>449.4</v>
      </c>
      <c r="D2419" s="13">
        <f t="shared" si="76"/>
        <v>1.0387157695939564E-2</v>
      </c>
      <c r="E2419" s="14">
        <f>IF(_xlfn.XLOOKUP($A2419,Firm_Info!$A$2:$A$12,Firm_Info!$C$2:$C$12)="Treated",1,IF(_xlfn.XLOOKUP($A2419,Firm_Info!$A$2:$A$12,Firm_Info!$C$2:$C$12)="Control",0,""))</f>
        <v>0</v>
      </c>
      <c r="F2419" s="14">
        <f>IFERROR(_xlfn.XLOOKUP($A2419,Firm_Info!$A$2:$A$11,Firm_Info!$D$2:$D$11),"")</f>
        <v>2</v>
      </c>
      <c r="G2419" s="14">
        <f>IF($F2419="","",IF($B2419&gt;=SUMIFS(Firm_Info!$F$2:$F$11,Firm_Info!$D$2:$D$11,$F2419,Firm_Info!$C$2:$C$11,"Treated"),1,0))</f>
        <v>1</v>
      </c>
      <c r="H2419" s="14">
        <f t="shared" si="77"/>
        <v>0</v>
      </c>
      <c r="I2419" s="14">
        <f>IF($F2419="","",MOD(ROW()-2,624)-INDEX(Parallel_Trends!$F$5:$F$14,MATCH($A2419,Parallel_Trends!$A$5:$A$14,0)))</f>
        <v>216</v>
      </c>
    </row>
    <row r="2420" spans="1:9" x14ac:dyDescent="0.45">
      <c r="A2420" t="s">
        <v>18</v>
      </c>
      <c r="B2420" s="1">
        <f>Raw_Prices!V549</f>
        <v>45726</v>
      </c>
      <c r="C2420" s="12">
        <f>Raw_Prices!Z549</f>
        <v>435.08</v>
      </c>
      <c r="D2420" s="13">
        <f t="shared" si="76"/>
        <v>-3.1864708500222494E-2</v>
      </c>
      <c r="E2420" s="14">
        <f>IF(_xlfn.XLOOKUP($A2420,Firm_Info!$A$2:$A$12,Firm_Info!$C$2:$C$12)="Treated",1,IF(_xlfn.XLOOKUP($A2420,Firm_Info!$A$2:$A$12,Firm_Info!$C$2:$C$12)="Control",0,""))</f>
        <v>0</v>
      </c>
      <c r="F2420" s="14">
        <f>IFERROR(_xlfn.XLOOKUP($A2420,Firm_Info!$A$2:$A$11,Firm_Info!$D$2:$D$11),"")</f>
        <v>2</v>
      </c>
      <c r="G2420" s="14">
        <f>IF($F2420="","",IF($B2420&gt;=SUMIFS(Firm_Info!$F$2:$F$11,Firm_Info!$D$2:$D$11,$F2420,Firm_Info!$C$2:$C$11,"Treated"),1,0))</f>
        <v>1</v>
      </c>
      <c r="H2420" s="14">
        <f t="shared" si="77"/>
        <v>0</v>
      </c>
      <c r="I2420" s="14">
        <f>IF($F2420="","",MOD(ROW()-2,624)-INDEX(Parallel_Trends!$F$5:$F$14,MATCH($A2420,Parallel_Trends!$A$5:$A$14,0)))</f>
        <v>217</v>
      </c>
    </row>
    <row r="2421" spans="1:9" x14ac:dyDescent="0.45">
      <c r="A2421" t="s">
        <v>18</v>
      </c>
      <c r="B2421" s="1">
        <f>Raw_Prices!V550</f>
        <v>45727</v>
      </c>
      <c r="C2421" s="12">
        <f>Raw_Prices!Z550</f>
        <v>433.66</v>
      </c>
      <c r="D2421" s="13">
        <f t="shared" si="76"/>
        <v>-3.2637675829731982E-3</v>
      </c>
      <c r="E2421" s="14">
        <f>IF(_xlfn.XLOOKUP($A2421,Firm_Info!$A$2:$A$12,Firm_Info!$C$2:$C$12)="Treated",1,IF(_xlfn.XLOOKUP($A2421,Firm_Info!$A$2:$A$12,Firm_Info!$C$2:$C$12)="Control",0,""))</f>
        <v>0</v>
      </c>
      <c r="F2421" s="14">
        <f>IFERROR(_xlfn.XLOOKUP($A2421,Firm_Info!$A$2:$A$11,Firm_Info!$D$2:$D$11),"")</f>
        <v>2</v>
      </c>
      <c r="G2421" s="14">
        <f>IF($F2421="","",IF($B2421&gt;=SUMIFS(Firm_Info!$F$2:$F$11,Firm_Info!$D$2:$D$11,$F2421,Firm_Info!$C$2:$C$11,"Treated"),1,0))</f>
        <v>1</v>
      </c>
      <c r="H2421" s="14">
        <f t="shared" si="77"/>
        <v>0</v>
      </c>
      <c r="I2421" s="14">
        <f>IF($F2421="","",MOD(ROW()-2,624)-INDEX(Parallel_Trends!$F$5:$F$14,MATCH($A2421,Parallel_Trends!$A$5:$A$14,0)))</f>
        <v>218</v>
      </c>
    </row>
    <row r="2422" spans="1:9" x14ac:dyDescent="0.45">
      <c r="A2422" t="s">
        <v>18</v>
      </c>
      <c r="B2422" s="1">
        <f>Raw_Prices!V551</f>
        <v>45728</v>
      </c>
      <c r="C2422" s="12">
        <f>Raw_Prices!Z551</f>
        <v>438.6</v>
      </c>
      <c r="D2422" s="13">
        <f t="shared" si="76"/>
        <v>1.1391412627403952E-2</v>
      </c>
      <c r="E2422" s="14">
        <f>IF(_xlfn.XLOOKUP($A2422,Firm_Info!$A$2:$A$12,Firm_Info!$C$2:$C$12)="Treated",1,IF(_xlfn.XLOOKUP($A2422,Firm_Info!$A$2:$A$12,Firm_Info!$C$2:$C$12)="Control",0,""))</f>
        <v>0</v>
      </c>
      <c r="F2422" s="14">
        <f>IFERROR(_xlfn.XLOOKUP($A2422,Firm_Info!$A$2:$A$11,Firm_Info!$D$2:$D$11),"")</f>
        <v>2</v>
      </c>
      <c r="G2422" s="14">
        <f>IF($F2422="","",IF($B2422&gt;=SUMIFS(Firm_Info!$F$2:$F$11,Firm_Info!$D$2:$D$11,$F2422,Firm_Info!$C$2:$C$11,"Treated"),1,0))</f>
        <v>1</v>
      </c>
      <c r="H2422" s="14">
        <f t="shared" si="77"/>
        <v>0</v>
      </c>
      <c r="I2422" s="14">
        <f>IF($F2422="","",MOD(ROW()-2,624)-INDEX(Parallel_Trends!$F$5:$F$14,MATCH($A2422,Parallel_Trends!$A$5:$A$14,0)))</f>
        <v>219</v>
      </c>
    </row>
    <row r="2423" spans="1:9" x14ac:dyDescent="0.45">
      <c r="A2423" t="s">
        <v>18</v>
      </c>
      <c r="B2423" s="1">
        <f>Raw_Prices!V552</f>
        <v>45729</v>
      </c>
      <c r="C2423" s="12">
        <f>Raw_Prices!Z552</f>
        <v>377.84</v>
      </c>
      <c r="D2423" s="13">
        <f t="shared" si="76"/>
        <v>-0.13853169174646618</v>
      </c>
      <c r="E2423" s="14">
        <f>IF(_xlfn.XLOOKUP($A2423,Firm_Info!$A$2:$A$12,Firm_Info!$C$2:$C$12)="Treated",1,IF(_xlfn.XLOOKUP($A2423,Firm_Info!$A$2:$A$12,Firm_Info!$C$2:$C$12)="Control",0,""))</f>
        <v>0</v>
      </c>
      <c r="F2423" s="14">
        <f>IFERROR(_xlfn.XLOOKUP($A2423,Firm_Info!$A$2:$A$11,Firm_Info!$D$2:$D$11),"")</f>
        <v>2</v>
      </c>
      <c r="G2423" s="14">
        <f>IF($F2423="","",IF($B2423&gt;=SUMIFS(Firm_Info!$F$2:$F$11,Firm_Info!$D$2:$D$11,$F2423,Firm_Info!$C$2:$C$11,"Treated"),1,0))</f>
        <v>1</v>
      </c>
      <c r="H2423" s="14">
        <f t="shared" si="77"/>
        <v>0</v>
      </c>
      <c r="I2423" s="14">
        <f>IF($F2423="","",MOD(ROW()-2,624)-INDEX(Parallel_Trends!$F$5:$F$14,MATCH($A2423,Parallel_Trends!$A$5:$A$14,0)))</f>
        <v>220</v>
      </c>
    </row>
    <row r="2424" spans="1:9" x14ac:dyDescent="0.45">
      <c r="A2424" t="s">
        <v>18</v>
      </c>
      <c r="B2424" s="1">
        <f>Raw_Prices!V553</f>
        <v>45730</v>
      </c>
      <c r="C2424" s="12">
        <f>Raw_Prices!Z553</f>
        <v>394.74</v>
      </c>
      <c r="D2424" s="13">
        <f t="shared" si="76"/>
        <v>4.4727927164937675E-2</v>
      </c>
      <c r="E2424" s="14">
        <f>IF(_xlfn.XLOOKUP($A2424,Firm_Info!$A$2:$A$12,Firm_Info!$C$2:$C$12)="Treated",1,IF(_xlfn.XLOOKUP($A2424,Firm_Info!$A$2:$A$12,Firm_Info!$C$2:$C$12)="Control",0,""))</f>
        <v>0</v>
      </c>
      <c r="F2424" s="14">
        <f>IFERROR(_xlfn.XLOOKUP($A2424,Firm_Info!$A$2:$A$11,Firm_Info!$D$2:$D$11),"")</f>
        <v>2</v>
      </c>
      <c r="G2424" s="14">
        <f>IF($F2424="","",IF($B2424&gt;=SUMIFS(Firm_Info!$F$2:$F$11,Firm_Info!$D$2:$D$11,$F2424,Firm_Info!$C$2:$C$11,"Treated"),1,0))</f>
        <v>1</v>
      </c>
      <c r="H2424" s="14">
        <f t="shared" si="77"/>
        <v>0</v>
      </c>
      <c r="I2424" s="14">
        <f>IF($F2424="","",MOD(ROW()-2,624)-INDEX(Parallel_Trends!$F$5:$F$14,MATCH($A2424,Parallel_Trends!$A$5:$A$14,0)))</f>
        <v>221</v>
      </c>
    </row>
    <row r="2425" spans="1:9" x14ac:dyDescent="0.45">
      <c r="A2425" t="s">
        <v>18</v>
      </c>
      <c r="B2425" s="1">
        <f>Raw_Prices!V554</f>
        <v>45733</v>
      </c>
      <c r="C2425" s="12">
        <f>Raw_Prices!Z554</f>
        <v>399.34</v>
      </c>
      <c r="D2425" s="13">
        <f t="shared" si="76"/>
        <v>1.165324010741231E-2</v>
      </c>
      <c r="E2425" s="14">
        <f>IF(_xlfn.XLOOKUP($A2425,Firm_Info!$A$2:$A$12,Firm_Info!$C$2:$C$12)="Treated",1,IF(_xlfn.XLOOKUP($A2425,Firm_Info!$A$2:$A$12,Firm_Info!$C$2:$C$12)="Control",0,""))</f>
        <v>0</v>
      </c>
      <c r="F2425" s="14">
        <f>IFERROR(_xlfn.XLOOKUP($A2425,Firm_Info!$A$2:$A$11,Firm_Info!$D$2:$D$11),"")</f>
        <v>2</v>
      </c>
      <c r="G2425" s="14">
        <f>IF($F2425="","",IF($B2425&gt;=SUMIFS(Firm_Info!$F$2:$F$11,Firm_Info!$D$2:$D$11,$F2425,Firm_Info!$C$2:$C$11,"Treated"),1,0))</f>
        <v>1</v>
      </c>
      <c r="H2425" s="14">
        <f t="shared" si="77"/>
        <v>0</v>
      </c>
      <c r="I2425" s="14">
        <f>IF($F2425="","",MOD(ROW()-2,624)-INDEX(Parallel_Trends!$F$5:$F$14,MATCH($A2425,Parallel_Trends!$A$5:$A$14,0)))</f>
        <v>222</v>
      </c>
    </row>
    <row r="2426" spans="1:9" x14ac:dyDescent="0.45">
      <c r="A2426" t="s">
        <v>18</v>
      </c>
      <c r="B2426" s="1">
        <f>Raw_Prices!V555</f>
        <v>45734</v>
      </c>
      <c r="C2426" s="12">
        <f>Raw_Prices!Z555</f>
        <v>391.37</v>
      </c>
      <c r="D2426" s="13">
        <f t="shared" si="76"/>
        <v>-1.9957930585465911E-2</v>
      </c>
      <c r="E2426" s="14">
        <f>IF(_xlfn.XLOOKUP($A2426,Firm_Info!$A$2:$A$12,Firm_Info!$C$2:$C$12)="Treated",1,IF(_xlfn.XLOOKUP($A2426,Firm_Info!$A$2:$A$12,Firm_Info!$C$2:$C$12)="Control",0,""))</f>
        <v>0</v>
      </c>
      <c r="F2426" s="14">
        <f>IFERROR(_xlfn.XLOOKUP($A2426,Firm_Info!$A$2:$A$11,Firm_Info!$D$2:$D$11),"")</f>
        <v>2</v>
      </c>
      <c r="G2426" s="14">
        <f>IF($F2426="","",IF($B2426&gt;=SUMIFS(Firm_Info!$F$2:$F$11,Firm_Info!$D$2:$D$11,$F2426,Firm_Info!$C$2:$C$11,"Treated"),1,0))</f>
        <v>1</v>
      </c>
      <c r="H2426" s="14">
        <f t="shared" si="77"/>
        <v>0</v>
      </c>
      <c r="I2426" s="14">
        <f>IF($F2426="","",MOD(ROW()-2,624)-INDEX(Parallel_Trends!$F$5:$F$14,MATCH($A2426,Parallel_Trends!$A$5:$A$14,0)))</f>
        <v>223</v>
      </c>
    </row>
    <row r="2427" spans="1:9" x14ac:dyDescent="0.45">
      <c r="A2427" t="s">
        <v>18</v>
      </c>
      <c r="B2427" s="1">
        <f>Raw_Prices!V556</f>
        <v>45735</v>
      </c>
      <c r="C2427" s="12">
        <f>Raw_Prices!Z556</f>
        <v>387.89</v>
      </c>
      <c r="D2427" s="13">
        <f t="shared" si="76"/>
        <v>-8.8918414799294965E-3</v>
      </c>
      <c r="E2427" s="14">
        <f>IF(_xlfn.XLOOKUP($A2427,Firm_Info!$A$2:$A$12,Firm_Info!$C$2:$C$12)="Treated",1,IF(_xlfn.XLOOKUP($A2427,Firm_Info!$A$2:$A$12,Firm_Info!$C$2:$C$12)="Control",0,""))</f>
        <v>0</v>
      </c>
      <c r="F2427" s="14">
        <f>IFERROR(_xlfn.XLOOKUP($A2427,Firm_Info!$A$2:$A$11,Firm_Info!$D$2:$D$11),"")</f>
        <v>2</v>
      </c>
      <c r="G2427" s="14">
        <f>IF($F2427="","",IF($B2427&gt;=SUMIFS(Firm_Info!$F$2:$F$11,Firm_Info!$D$2:$D$11,$F2427,Firm_Info!$C$2:$C$11,"Treated"),1,0))</f>
        <v>1</v>
      </c>
      <c r="H2427" s="14">
        <f t="shared" si="77"/>
        <v>0</v>
      </c>
      <c r="I2427" s="14">
        <f>IF($F2427="","",MOD(ROW()-2,624)-INDEX(Parallel_Trends!$F$5:$F$14,MATCH($A2427,Parallel_Trends!$A$5:$A$14,0)))</f>
        <v>224</v>
      </c>
    </row>
    <row r="2428" spans="1:9" x14ac:dyDescent="0.45">
      <c r="A2428" t="s">
        <v>18</v>
      </c>
      <c r="B2428" s="1">
        <f>Raw_Prices!V557</f>
        <v>45736</v>
      </c>
      <c r="C2428" s="12">
        <f>Raw_Prices!Z557</f>
        <v>389.61</v>
      </c>
      <c r="D2428" s="13">
        <f t="shared" si="76"/>
        <v>4.4342468225528897E-3</v>
      </c>
      <c r="E2428" s="14">
        <f>IF(_xlfn.XLOOKUP($A2428,Firm_Info!$A$2:$A$12,Firm_Info!$C$2:$C$12)="Treated",1,IF(_xlfn.XLOOKUP($A2428,Firm_Info!$A$2:$A$12,Firm_Info!$C$2:$C$12)="Control",0,""))</f>
        <v>0</v>
      </c>
      <c r="F2428" s="14">
        <f>IFERROR(_xlfn.XLOOKUP($A2428,Firm_Info!$A$2:$A$11,Firm_Info!$D$2:$D$11),"")</f>
        <v>2</v>
      </c>
      <c r="G2428" s="14">
        <f>IF($F2428="","",IF($B2428&gt;=SUMIFS(Firm_Info!$F$2:$F$11,Firm_Info!$D$2:$D$11,$F2428,Firm_Info!$C$2:$C$11,"Treated"),1,0))</f>
        <v>1</v>
      </c>
      <c r="H2428" s="14">
        <f t="shared" si="77"/>
        <v>0</v>
      </c>
      <c r="I2428" s="14">
        <f>IF($F2428="","",MOD(ROW()-2,624)-INDEX(Parallel_Trends!$F$5:$F$14,MATCH($A2428,Parallel_Trends!$A$5:$A$14,0)))</f>
        <v>225</v>
      </c>
    </row>
    <row r="2429" spans="1:9" x14ac:dyDescent="0.45">
      <c r="A2429" t="s">
        <v>18</v>
      </c>
      <c r="B2429" s="1">
        <f>Raw_Prices!V558</f>
        <v>45737</v>
      </c>
      <c r="C2429" s="12">
        <f>Raw_Prices!Z558</f>
        <v>387.26</v>
      </c>
      <c r="D2429" s="13">
        <f t="shared" si="76"/>
        <v>-6.0316726983393743E-3</v>
      </c>
      <c r="E2429" s="14">
        <f>IF(_xlfn.XLOOKUP($A2429,Firm_Info!$A$2:$A$12,Firm_Info!$C$2:$C$12)="Treated",1,IF(_xlfn.XLOOKUP($A2429,Firm_Info!$A$2:$A$12,Firm_Info!$C$2:$C$12)="Control",0,""))</f>
        <v>0</v>
      </c>
      <c r="F2429" s="14">
        <f>IFERROR(_xlfn.XLOOKUP($A2429,Firm_Info!$A$2:$A$11,Firm_Info!$D$2:$D$11),"")</f>
        <v>2</v>
      </c>
      <c r="G2429" s="14">
        <f>IF($F2429="","",IF($B2429&gt;=SUMIFS(Firm_Info!$F$2:$F$11,Firm_Info!$D$2:$D$11,$F2429,Firm_Info!$C$2:$C$11,"Treated"),1,0))</f>
        <v>1</v>
      </c>
      <c r="H2429" s="14">
        <f t="shared" si="77"/>
        <v>0</v>
      </c>
      <c r="I2429" s="14">
        <f>IF($F2429="","",MOD(ROW()-2,624)-INDEX(Parallel_Trends!$F$5:$F$14,MATCH($A2429,Parallel_Trends!$A$5:$A$14,0)))</f>
        <v>226</v>
      </c>
    </row>
    <row r="2430" spans="1:9" x14ac:dyDescent="0.45">
      <c r="A2430" t="s">
        <v>18</v>
      </c>
      <c r="B2430" s="1">
        <f>Raw_Prices!V559</f>
        <v>45740</v>
      </c>
      <c r="C2430" s="12">
        <f>Raw_Prices!Z559</f>
        <v>394.47</v>
      </c>
      <c r="D2430" s="13">
        <f t="shared" si="76"/>
        <v>1.8617982750606998E-2</v>
      </c>
      <c r="E2430" s="14">
        <f>IF(_xlfn.XLOOKUP($A2430,Firm_Info!$A$2:$A$12,Firm_Info!$C$2:$C$12)="Treated",1,IF(_xlfn.XLOOKUP($A2430,Firm_Info!$A$2:$A$12,Firm_Info!$C$2:$C$12)="Control",0,""))</f>
        <v>0</v>
      </c>
      <c r="F2430" s="14">
        <f>IFERROR(_xlfn.XLOOKUP($A2430,Firm_Info!$A$2:$A$11,Firm_Info!$D$2:$D$11),"")</f>
        <v>2</v>
      </c>
      <c r="G2430" s="14">
        <f>IF($F2430="","",IF($B2430&gt;=SUMIFS(Firm_Info!$F$2:$F$11,Firm_Info!$D$2:$D$11,$F2430,Firm_Info!$C$2:$C$11,"Treated"),1,0))</f>
        <v>1</v>
      </c>
      <c r="H2430" s="14">
        <f t="shared" si="77"/>
        <v>0</v>
      </c>
      <c r="I2430" s="14">
        <f>IF($F2430="","",MOD(ROW()-2,624)-INDEX(Parallel_Trends!$F$5:$F$14,MATCH($A2430,Parallel_Trends!$A$5:$A$14,0)))</f>
        <v>227</v>
      </c>
    </row>
    <row r="2431" spans="1:9" x14ac:dyDescent="0.45">
      <c r="A2431" t="s">
        <v>18</v>
      </c>
      <c r="B2431" s="1">
        <f>Raw_Prices!V560</f>
        <v>45741</v>
      </c>
      <c r="C2431" s="12">
        <f>Raw_Prices!Z560</f>
        <v>403.64</v>
      </c>
      <c r="D2431" s="13">
        <f t="shared" si="76"/>
        <v>2.3246381220371592E-2</v>
      </c>
      <c r="E2431" s="14">
        <f>IF(_xlfn.XLOOKUP($A2431,Firm_Info!$A$2:$A$12,Firm_Info!$C$2:$C$12)="Treated",1,IF(_xlfn.XLOOKUP($A2431,Firm_Info!$A$2:$A$12,Firm_Info!$C$2:$C$12)="Control",0,""))</f>
        <v>0</v>
      </c>
      <c r="F2431" s="14">
        <f>IFERROR(_xlfn.XLOOKUP($A2431,Firm_Info!$A$2:$A$11,Firm_Info!$D$2:$D$11),"")</f>
        <v>2</v>
      </c>
      <c r="G2431" s="14">
        <f>IF($F2431="","",IF($B2431&gt;=SUMIFS(Firm_Info!$F$2:$F$11,Firm_Info!$D$2:$D$11,$F2431,Firm_Info!$C$2:$C$11,"Treated"),1,0))</f>
        <v>1</v>
      </c>
      <c r="H2431" s="14">
        <f t="shared" si="77"/>
        <v>0</v>
      </c>
      <c r="I2431" s="14">
        <f>IF($F2431="","",MOD(ROW()-2,624)-INDEX(Parallel_Trends!$F$5:$F$14,MATCH($A2431,Parallel_Trends!$A$5:$A$14,0)))</f>
        <v>228</v>
      </c>
    </row>
    <row r="2432" spans="1:9" x14ac:dyDescent="0.45">
      <c r="A2432" t="s">
        <v>18</v>
      </c>
      <c r="B2432" s="1">
        <f>Raw_Prices!V561</f>
        <v>45742</v>
      </c>
      <c r="C2432" s="12">
        <f>Raw_Prices!Z561</f>
        <v>397.81</v>
      </c>
      <c r="D2432" s="13">
        <f t="shared" si="76"/>
        <v>-1.444356357149934E-2</v>
      </c>
      <c r="E2432" s="14">
        <f>IF(_xlfn.XLOOKUP($A2432,Firm_Info!$A$2:$A$12,Firm_Info!$C$2:$C$12)="Treated",1,IF(_xlfn.XLOOKUP($A2432,Firm_Info!$A$2:$A$12,Firm_Info!$C$2:$C$12)="Control",0,""))</f>
        <v>0</v>
      </c>
      <c r="F2432" s="14">
        <f>IFERROR(_xlfn.XLOOKUP($A2432,Firm_Info!$A$2:$A$11,Firm_Info!$D$2:$D$11),"")</f>
        <v>2</v>
      </c>
      <c r="G2432" s="14">
        <f>IF($F2432="","",IF($B2432&gt;=SUMIFS(Firm_Info!$F$2:$F$11,Firm_Info!$D$2:$D$11,$F2432,Firm_Info!$C$2:$C$11,"Treated"),1,0))</f>
        <v>1</v>
      </c>
      <c r="H2432" s="14">
        <f t="shared" si="77"/>
        <v>0</v>
      </c>
      <c r="I2432" s="14">
        <f>IF($F2432="","",MOD(ROW()-2,624)-INDEX(Parallel_Trends!$F$5:$F$14,MATCH($A2432,Parallel_Trends!$A$5:$A$14,0)))</f>
        <v>229</v>
      </c>
    </row>
    <row r="2433" spans="1:9" x14ac:dyDescent="0.45">
      <c r="A2433" t="s">
        <v>18</v>
      </c>
      <c r="B2433" s="1">
        <f>Raw_Prices!V562</f>
        <v>45743</v>
      </c>
      <c r="C2433" s="12">
        <f>Raw_Prices!Z562</f>
        <v>396.15</v>
      </c>
      <c r="D2433" s="13">
        <f t="shared" si="76"/>
        <v>-4.1728463336769828E-3</v>
      </c>
      <c r="E2433" s="14">
        <f>IF(_xlfn.XLOOKUP($A2433,Firm_Info!$A$2:$A$12,Firm_Info!$C$2:$C$12)="Treated",1,IF(_xlfn.XLOOKUP($A2433,Firm_Info!$A$2:$A$12,Firm_Info!$C$2:$C$12)="Control",0,""))</f>
        <v>0</v>
      </c>
      <c r="F2433" s="14">
        <f>IFERROR(_xlfn.XLOOKUP($A2433,Firm_Info!$A$2:$A$11,Firm_Info!$D$2:$D$11),"")</f>
        <v>2</v>
      </c>
      <c r="G2433" s="14">
        <f>IF($F2433="","",IF($B2433&gt;=SUMIFS(Firm_Info!$F$2:$F$11,Firm_Info!$D$2:$D$11,$F2433,Firm_Info!$C$2:$C$11,"Treated"),1,0))</f>
        <v>1</v>
      </c>
      <c r="H2433" s="14">
        <f t="shared" si="77"/>
        <v>0</v>
      </c>
      <c r="I2433" s="14">
        <f>IF($F2433="","",MOD(ROW()-2,624)-INDEX(Parallel_Trends!$F$5:$F$14,MATCH($A2433,Parallel_Trends!$A$5:$A$14,0)))</f>
        <v>230</v>
      </c>
    </row>
    <row r="2434" spans="1:9" x14ac:dyDescent="0.45">
      <c r="A2434" t="s">
        <v>18</v>
      </c>
      <c r="B2434" s="1">
        <f>Raw_Prices!V563</f>
        <v>45744</v>
      </c>
      <c r="C2434" s="12">
        <f>Raw_Prices!Z563</f>
        <v>385.71</v>
      </c>
      <c r="D2434" s="13">
        <f t="shared" si="76"/>
        <v>-2.6353653918970044E-2</v>
      </c>
      <c r="E2434" s="14">
        <f>IF(_xlfn.XLOOKUP($A2434,Firm_Info!$A$2:$A$12,Firm_Info!$C$2:$C$12)="Treated",1,IF(_xlfn.XLOOKUP($A2434,Firm_Info!$A$2:$A$12,Firm_Info!$C$2:$C$12)="Control",0,""))</f>
        <v>0</v>
      </c>
      <c r="F2434" s="14">
        <f>IFERROR(_xlfn.XLOOKUP($A2434,Firm_Info!$A$2:$A$11,Firm_Info!$D$2:$D$11),"")</f>
        <v>2</v>
      </c>
      <c r="G2434" s="14">
        <f>IF($F2434="","",IF($B2434&gt;=SUMIFS(Firm_Info!$F$2:$F$11,Firm_Info!$D$2:$D$11,$F2434,Firm_Info!$C$2:$C$11,"Treated"),1,0))</f>
        <v>1</v>
      </c>
      <c r="H2434" s="14">
        <f t="shared" si="77"/>
        <v>0</v>
      </c>
      <c r="I2434" s="14">
        <f>IF($F2434="","",MOD(ROW()-2,624)-INDEX(Parallel_Trends!$F$5:$F$14,MATCH($A2434,Parallel_Trends!$A$5:$A$14,0)))</f>
        <v>231</v>
      </c>
    </row>
    <row r="2435" spans="1:9" x14ac:dyDescent="0.45">
      <c r="A2435" t="s">
        <v>18</v>
      </c>
      <c r="B2435" s="1">
        <f>Raw_Prices!V564</f>
        <v>45747</v>
      </c>
      <c r="C2435" s="12">
        <f>Raw_Prices!Z564</f>
        <v>383.53</v>
      </c>
      <c r="D2435" s="13">
        <f t="shared" si="76"/>
        <v>-5.6519146509035334E-3</v>
      </c>
      <c r="E2435" s="14">
        <f>IF(_xlfn.XLOOKUP($A2435,Firm_Info!$A$2:$A$12,Firm_Info!$C$2:$C$12)="Treated",1,IF(_xlfn.XLOOKUP($A2435,Firm_Info!$A$2:$A$12,Firm_Info!$C$2:$C$12)="Control",0,""))</f>
        <v>0</v>
      </c>
      <c r="F2435" s="14">
        <f>IFERROR(_xlfn.XLOOKUP($A2435,Firm_Info!$A$2:$A$11,Firm_Info!$D$2:$D$11),"")</f>
        <v>2</v>
      </c>
      <c r="G2435" s="14">
        <f>IF($F2435="","",IF($B2435&gt;=SUMIFS(Firm_Info!$F$2:$F$11,Firm_Info!$D$2:$D$11,$F2435,Firm_Info!$C$2:$C$11,"Treated"),1,0))</f>
        <v>1</v>
      </c>
      <c r="H2435" s="14">
        <f t="shared" si="77"/>
        <v>0</v>
      </c>
      <c r="I2435" s="14">
        <f>IF($F2435="","",MOD(ROW()-2,624)-INDEX(Parallel_Trends!$F$5:$F$14,MATCH($A2435,Parallel_Trends!$A$5:$A$14,0)))</f>
        <v>232</v>
      </c>
    </row>
    <row r="2436" spans="1:9" x14ac:dyDescent="0.45">
      <c r="A2436" t="s">
        <v>18</v>
      </c>
      <c r="B2436" s="1">
        <f>Raw_Prices!V565</f>
        <v>45748</v>
      </c>
      <c r="C2436" s="12">
        <f>Raw_Prices!Z565</f>
        <v>383.2</v>
      </c>
      <c r="D2436" s="13">
        <f t="shared" si="76"/>
        <v>-8.6042812817765935E-4</v>
      </c>
      <c r="E2436" s="14">
        <f>IF(_xlfn.XLOOKUP($A2436,Firm_Info!$A$2:$A$12,Firm_Info!$C$2:$C$12)="Treated",1,IF(_xlfn.XLOOKUP($A2436,Firm_Info!$A$2:$A$12,Firm_Info!$C$2:$C$12)="Control",0,""))</f>
        <v>0</v>
      </c>
      <c r="F2436" s="14">
        <f>IFERROR(_xlfn.XLOOKUP($A2436,Firm_Info!$A$2:$A$11,Firm_Info!$D$2:$D$11),"")</f>
        <v>2</v>
      </c>
      <c r="G2436" s="14">
        <f>IF($F2436="","",IF($B2436&gt;=SUMIFS(Firm_Info!$F$2:$F$11,Firm_Info!$D$2:$D$11,$F2436,Firm_Info!$C$2:$C$11,"Treated"),1,0))</f>
        <v>1</v>
      </c>
      <c r="H2436" s="14">
        <f t="shared" si="77"/>
        <v>0</v>
      </c>
      <c r="I2436" s="14">
        <f>IF($F2436="","",MOD(ROW()-2,624)-INDEX(Parallel_Trends!$F$5:$F$14,MATCH($A2436,Parallel_Trends!$A$5:$A$14,0)))</f>
        <v>233</v>
      </c>
    </row>
    <row r="2437" spans="1:9" x14ac:dyDescent="0.45">
      <c r="A2437" t="s">
        <v>18</v>
      </c>
      <c r="B2437" s="1">
        <f>Raw_Prices!V566</f>
        <v>45749</v>
      </c>
      <c r="C2437" s="12">
        <f>Raw_Prices!Z566</f>
        <v>385.78</v>
      </c>
      <c r="D2437" s="13">
        <f t="shared" si="76"/>
        <v>6.7327766179541282E-3</v>
      </c>
      <c r="E2437" s="14">
        <f>IF(_xlfn.XLOOKUP($A2437,Firm_Info!$A$2:$A$12,Firm_Info!$C$2:$C$12)="Treated",1,IF(_xlfn.XLOOKUP($A2437,Firm_Info!$A$2:$A$12,Firm_Info!$C$2:$C$12)="Control",0,""))</f>
        <v>0</v>
      </c>
      <c r="F2437" s="14">
        <f>IFERROR(_xlfn.XLOOKUP($A2437,Firm_Info!$A$2:$A$11,Firm_Info!$D$2:$D$11),"")</f>
        <v>2</v>
      </c>
      <c r="G2437" s="14">
        <f>IF($F2437="","",IF($B2437&gt;=SUMIFS(Firm_Info!$F$2:$F$11,Firm_Info!$D$2:$D$11,$F2437,Firm_Info!$C$2:$C$11,"Treated"),1,0))</f>
        <v>1</v>
      </c>
      <c r="H2437" s="14">
        <f t="shared" si="77"/>
        <v>0</v>
      </c>
      <c r="I2437" s="14">
        <f>IF($F2437="","",MOD(ROW()-2,624)-INDEX(Parallel_Trends!$F$5:$F$14,MATCH($A2437,Parallel_Trends!$A$5:$A$14,0)))</f>
        <v>234</v>
      </c>
    </row>
    <row r="2438" spans="1:9" x14ac:dyDescent="0.45">
      <c r="A2438" t="s">
        <v>18</v>
      </c>
      <c r="B2438" s="1">
        <f>Raw_Prices!V567</f>
        <v>45750</v>
      </c>
      <c r="C2438" s="12">
        <f>Raw_Prices!Z567</f>
        <v>367.25</v>
      </c>
      <c r="D2438" s="13">
        <f t="shared" si="76"/>
        <v>-4.8032557416143873E-2</v>
      </c>
      <c r="E2438" s="14">
        <f>IF(_xlfn.XLOOKUP($A2438,Firm_Info!$A$2:$A$12,Firm_Info!$C$2:$C$12)="Treated",1,IF(_xlfn.XLOOKUP($A2438,Firm_Info!$A$2:$A$12,Firm_Info!$C$2:$C$12)="Control",0,""))</f>
        <v>0</v>
      </c>
      <c r="F2438" s="14">
        <f>IFERROR(_xlfn.XLOOKUP($A2438,Firm_Info!$A$2:$A$11,Firm_Info!$D$2:$D$11),"")</f>
        <v>2</v>
      </c>
      <c r="G2438" s="14">
        <f>IF($F2438="","",IF($B2438&gt;=SUMIFS(Firm_Info!$F$2:$F$11,Firm_Info!$D$2:$D$11,$F2438,Firm_Info!$C$2:$C$11,"Treated"),1,0))</f>
        <v>1</v>
      </c>
      <c r="H2438" s="14">
        <f t="shared" si="77"/>
        <v>0</v>
      </c>
      <c r="I2438" s="14">
        <f>IF($F2438="","",MOD(ROW()-2,624)-INDEX(Parallel_Trends!$F$5:$F$14,MATCH($A2438,Parallel_Trends!$A$5:$A$14,0)))</f>
        <v>235</v>
      </c>
    </row>
    <row r="2439" spans="1:9" x14ac:dyDescent="0.45">
      <c r="A2439" t="s">
        <v>18</v>
      </c>
      <c r="B2439" s="1">
        <f>Raw_Prices!V568</f>
        <v>45751</v>
      </c>
      <c r="C2439" s="12">
        <f>Raw_Prices!Z568</f>
        <v>349.07</v>
      </c>
      <c r="D2439" s="13">
        <f t="shared" si="76"/>
        <v>-4.9503063308373063E-2</v>
      </c>
      <c r="E2439" s="14">
        <f>IF(_xlfn.XLOOKUP($A2439,Firm_Info!$A$2:$A$12,Firm_Info!$C$2:$C$12)="Treated",1,IF(_xlfn.XLOOKUP($A2439,Firm_Info!$A$2:$A$12,Firm_Info!$C$2:$C$12)="Control",0,""))</f>
        <v>0</v>
      </c>
      <c r="F2439" s="14">
        <f>IFERROR(_xlfn.XLOOKUP($A2439,Firm_Info!$A$2:$A$11,Firm_Info!$D$2:$D$11),"")</f>
        <v>2</v>
      </c>
      <c r="G2439" s="14">
        <f>IF($F2439="","",IF($B2439&gt;=SUMIFS(Firm_Info!$F$2:$F$11,Firm_Info!$D$2:$D$11,$F2439,Firm_Info!$C$2:$C$11,"Treated"),1,0))</f>
        <v>1</v>
      </c>
      <c r="H2439" s="14">
        <f t="shared" si="77"/>
        <v>0</v>
      </c>
      <c r="I2439" s="14">
        <f>IF($F2439="","",MOD(ROW()-2,624)-INDEX(Parallel_Trends!$F$5:$F$14,MATCH($A2439,Parallel_Trends!$A$5:$A$14,0)))</f>
        <v>236</v>
      </c>
    </row>
    <row r="2440" spans="1:9" x14ac:dyDescent="0.45">
      <c r="A2440" t="s">
        <v>18</v>
      </c>
      <c r="B2440" s="1">
        <f>Raw_Prices!V569</f>
        <v>45754</v>
      </c>
      <c r="C2440" s="12">
        <f>Raw_Prices!Z569</f>
        <v>340.7</v>
      </c>
      <c r="D2440" s="13">
        <f t="shared" si="76"/>
        <v>-2.3977998682212731E-2</v>
      </c>
      <c r="E2440" s="14">
        <f>IF(_xlfn.XLOOKUP($A2440,Firm_Info!$A$2:$A$12,Firm_Info!$C$2:$C$12)="Treated",1,IF(_xlfn.XLOOKUP($A2440,Firm_Info!$A$2:$A$12,Firm_Info!$C$2:$C$12)="Control",0,""))</f>
        <v>0</v>
      </c>
      <c r="F2440" s="14">
        <f>IFERROR(_xlfn.XLOOKUP($A2440,Firm_Info!$A$2:$A$11,Firm_Info!$D$2:$D$11),"")</f>
        <v>2</v>
      </c>
      <c r="G2440" s="14">
        <f>IF($F2440="","",IF($B2440&gt;=SUMIFS(Firm_Info!$F$2:$F$11,Firm_Info!$D$2:$D$11,$F2440,Firm_Info!$C$2:$C$11,"Treated"),1,0))</f>
        <v>1</v>
      </c>
      <c r="H2440" s="14">
        <f t="shared" si="77"/>
        <v>0</v>
      </c>
      <c r="I2440" s="14">
        <f>IF($F2440="","",MOD(ROW()-2,624)-INDEX(Parallel_Trends!$F$5:$F$14,MATCH($A2440,Parallel_Trends!$A$5:$A$14,0)))</f>
        <v>237</v>
      </c>
    </row>
    <row r="2441" spans="1:9" x14ac:dyDescent="0.45">
      <c r="A2441" t="s">
        <v>18</v>
      </c>
      <c r="B2441" s="1">
        <f>Raw_Prices!V570</f>
        <v>45755</v>
      </c>
      <c r="C2441" s="12">
        <f>Raw_Prices!Z570</f>
        <v>340</v>
      </c>
      <c r="D2441" s="13">
        <f t="shared" si="76"/>
        <v>-2.0545934840034974E-3</v>
      </c>
      <c r="E2441" s="14">
        <f>IF(_xlfn.XLOOKUP($A2441,Firm_Info!$A$2:$A$12,Firm_Info!$C$2:$C$12)="Treated",1,IF(_xlfn.XLOOKUP($A2441,Firm_Info!$A$2:$A$12,Firm_Info!$C$2:$C$12)="Control",0,""))</f>
        <v>0</v>
      </c>
      <c r="F2441" s="14">
        <f>IFERROR(_xlfn.XLOOKUP($A2441,Firm_Info!$A$2:$A$11,Firm_Info!$D$2:$D$11),"")</f>
        <v>2</v>
      </c>
      <c r="G2441" s="14">
        <f>IF($F2441="","",IF($B2441&gt;=SUMIFS(Firm_Info!$F$2:$F$11,Firm_Info!$D$2:$D$11,$F2441,Firm_Info!$C$2:$C$11,"Treated"),1,0))</f>
        <v>1</v>
      </c>
      <c r="H2441" s="14">
        <f t="shared" si="77"/>
        <v>0</v>
      </c>
      <c r="I2441" s="14">
        <f>IF($F2441="","",MOD(ROW()-2,624)-INDEX(Parallel_Trends!$F$5:$F$14,MATCH($A2441,Parallel_Trends!$A$5:$A$14,0)))</f>
        <v>238</v>
      </c>
    </row>
    <row r="2442" spans="1:9" x14ac:dyDescent="0.45">
      <c r="A2442" t="s">
        <v>18</v>
      </c>
      <c r="B2442" s="1">
        <f>Raw_Prices!V571</f>
        <v>45756</v>
      </c>
      <c r="C2442" s="12">
        <f>Raw_Prices!Z571</f>
        <v>364.64</v>
      </c>
      <c r="D2442" s="13">
        <f t="shared" si="76"/>
        <v>7.2470588235294064E-2</v>
      </c>
      <c r="E2442" s="14">
        <f>IF(_xlfn.XLOOKUP($A2442,Firm_Info!$A$2:$A$12,Firm_Info!$C$2:$C$12)="Treated",1,IF(_xlfn.XLOOKUP($A2442,Firm_Info!$A$2:$A$12,Firm_Info!$C$2:$C$12)="Control",0,""))</f>
        <v>0</v>
      </c>
      <c r="F2442" s="14">
        <f>IFERROR(_xlfn.XLOOKUP($A2442,Firm_Info!$A$2:$A$11,Firm_Info!$D$2:$D$11),"")</f>
        <v>2</v>
      </c>
      <c r="G2442" s="14">
        <f>IF($F2442="","",IF($B2442&gt;=SUMIFS(Firm_Info!$F$2:$F$11,Firm_Info!$D$2:$D$11,$F2442,Firm_Info!$C$2:$C$11,"Treated"),1,0))</f>
        <v>1</v>
      </c>
      <c r="H2442" s="14">
        <f t="shared" si="77"/>
        <v>0</v>
      </c>
      <c r="I2442" s="14">
        <f>IF($F2442="","",MOD(ROW()-2,624)-INDEX(Parallel_Trends!$F$5:$F$14,MATCH($A2442,Parallel_Trends!$A$5:$A$14,0)))</f>
        <v>239</v>
      </c>
    </row>
    <row r="2443" spans="1:9" x14ac:dyDescent="0.45">
      <c r="A2443" t="s">
        <v>18</v>
      </c>
      <c r="B2443" s="1">
        <f>Raw_Prices!V572</f>
        <v>45757</v>
      </c>
      <c r="C2443" s="12">
        <f>Raw_Prices!Z572</f>
        <v>350.05</v>
      </c>
      <c r="D2443" s="13">
        <f t="shared" si="76"/>
        <v>-4.0012066695919168E-2</v>
      </c>
      <c r="E2443" s="14">
        <f>IF(_xlfn.XLOOKUP($A2443,Firm_Info!$A$2:$A$12,Firm_Info!$C$2:$C$12)="Treated",1,IF(_xlfn.XLOOKUP($A2443,Firm_Info!$A$2:$A$12,Firm_Info!$C$2:$C$12)="Control",0,""))</f>
        <v>0</v>
      </c>
      <c r="F2443" s="14">
        <f>IFERROR(_xlfn.XLOOKUP($A2443,Firm_Info!$A$2:$A$11,Firm_Info!$D$2:$D$11),"")</f>
        <v>2</v>
      </c>
      <c r="G2443" s="14">
        <f>IF($F2443="","",IF($B2443&gt;=SUMIFS(Firm_Info!$F$2:$F$11,Firm_Info!$D$2:$D$11,$F2443,Firm_Info!$C$2:$C$11,"Treated"),1,0))</f>
        <v>1</v>
      </c>
      <c r="H2443" s="14">
        <f t="shared" si="77"/>
        <v>0</v>
      </c>
      <c r="I2443" s="14">
        <f>IF($F2443="","",MOD(ROW()-2,624)-INDEX(Parallel_Trends!$F$5:$F$14,MATCH($A2443,Parallel_Trends!$A$5:$A$14,0)))</f>
        <v>240</v>
      </c>
    </row>
    <row r="2444" spans="1:9" x14ac:dyDescent="0.45">
      <c r="A2444" t="s">
        <v>18</v>
      </c>
      <c r="B2444" s="1">
        <f>Raw_Prices!V573</f>
        <v>45758</v>
      </c>
      <c r="C2444" s="12">
        <f>Raw_Prices!Z573</f>
        <v>352.47</v>
      </c>
      <c r="D2444" s="13">
        <f t="shared" si="76"/>
        <v>6.9132981002715255E-3</v>
      </c>
      <c r="E2444" s="14">
        <f>IF(_xlfn.XLOOKUP($A2444,Firm_Info!$A$2:$A$12,Firm_Info!$C$2:$C$12)="Treated",1,IF(_xlfn.XLOOKUP($A2444,Firm_Info!$A$2:$A$12,Firm_Info!$C$2:$C$12)="Control",0,""))</f>
        <v>0</v>
      </c>
      <c r="F2444" s="14">
        <f>IFERROR(_xlfn.XLOOKUP($A2444,Firm_Info!$A$2:$A$11,Firm_Info!$D$2:$D$11),"")</f>
        <v>2</v>
      </c>
      <c r="G2444" s="14">
        <f>IF($F2444="","",IF($B2444&gt;=SUMIFS(Firm_Info!$F$2:$F$11,Firm_Info!$D$2:$D$11,$F2444,Firm_Info!$C$2:$C$11,"Treated"),1,0))</f>
        <v>1</v>
      </c>
      <c r="H2444" s="14">
        <f t="shared" si="77"/>
        <v>0</v>
      </c>
      <c r="I2444" s="14">
        <f>IF($F2444="","",MOD(ROW()-2,624)-INDEX(Parallel_Trends!$F$5:$F$14,MATCH($A2444,Parallel_Trends!$A$5:$A$14,0)))</f>
        <v>241</v>
      </c>
    </row>
    <row r="2445" spans="1:9" x14ac:dyDescent="0.45">
      <c r="A2445" t="s">
        <v>18</v>
      </c>
      <c r="B2445" s="1">
        <f>Raw_Prices!V574</f>
        <v>45761</v>
      </c>
      <c r="C2445" s="12">
        <f>Raw_Prices!Z574</f>
        <v>350.91</v>
      </c>
      <c r="D2445" s="13">
        <f t="shared" si="76"/>
        <v>-4.4259085879649884E-3</v>
      </c>
      <c r="E2445" s="14">
        <f>IF(_xlfn.XLOOKUP($A2445,Firm_Info!$A$2:$A$12,Firm_Info!$C$2:$C$12)="Treated",1,IF(_xlfn.XLOOKUP($A2445,Firm_Info!$A$2:$A$12,Firm_Info!$C$2:$C$12)="Control",0,""))</f>
        <v>0</v>
      </c>
      <c r="F2445" s="14">
        <f>IFERROR(_xlfn.XLOOKUP($A2445,Firm_Info!$A$2:$A$11,Firm_Info!$D$2:$D$11),"")</f>
        <v>2</v>
      </c>
      <c r="G2445" s="14">
        <f>IF($F2445="","",IF($B2445&gt;=SUMIFS(Firm_Info!$F$2:$F$11,Firm_Info!$D$2:$D$11,$F2445,Firm_Info!$C$2:$C$11,"Treated"),1,0))</f>
        <v>1</v>
      </c>
      <c r="H2445" s="14">
        <f t="shared" si="77"/>
        <v>0</v>
      </c>
      <c r="I2445" s="14">
        <f>IF($F2445="","",MOD(ROW()-2,624)-INDEX(Parallel_Trends!$F$5:$F$14,MATCH($A2445,Parallel_Trends!$A$5:$A$14,0)))</f>
        <v>242</v>
      </c>
    </row>
    <row r="2446" spans="1:9" x14ac:dyDescent="0.45">
      <c r="A2446" t="s">
        <v>18</v>
      </c>
      <c r="B2446" s="1">
        <f>Raw_Prices!V575</f>
        <v>45762</v>
      </c>
      <c r="C2446" s="12">
        <f>Raw_Prices!Z575</f>
        <v>350.38</v>
      </c>
      <c r="D2446" s="13">
        <f t="shared" si="76"/>
        <v>-1.510358781454002E-3</v>
      </c>
      <c r="E2446" s="14">
        <f>IF(_xlfn.XLOOKUP($A2446,Firm_Info!$A$2:$A$12,Firm_Info!$C$2:$C$12)="Treated",1,IF(_xlfn.XLOOKUP($A2446,Firm_Info!$A$2:$A$12,Firm_Info!$C$2:$C$12)="Control",0,""))</f>
        <v>0</v>
      </c>
      <c r="F2446" s="14">
        <f>IFERROR(_xlfn.XLOOKUP($A2446,Firm_Info!$A$2:$A$11,Firm_Info!$D$2:$D$11),"")</f>
        <v>2</v>
      </c>
      <c r="G2446" s="14">
        <f>IF($F2446="","",IF($B2446&gt;=SUMIFS(Firm_Info!$F$2:$F$11,Firm_Info!$D$2:$D$11,$F2446,Firm_Info!$C$2:$C$11,"Treated"),1,0))</f>
        <v>1</v>
      </c>
      <c r="H2446" s="14">
        <f t="shared" si="77"/>
        <v>0</v>
      </c>
      <c r="I2446" s="14">
        <f>IF($F2446="","",MOD(ROW()-2,624)-INDEX(Parallel_Trends!$F$5:$F$14,MATCH($A2446,Parallel_Trends!$A$5:$A$14,0)))</f>
        <v>243</v>
      </c>
    </row>
    <row r="2447" spans="1:9" x14ac:dyDescent="0.45">
      <c r="A2447" t="s">
        <v>18</v>
      </c>
      <c r="B2447" s="1">
        <f>Raw_Prices!V576</f>
        <v>45763</v>
      </c>
      <c r="C2447" s="12">
        <f>Raw_Prices!Z576</f>
        <v>344.19</v>
      </c>
      <c r="D2447" s="13">
        <f t="shared" si="76"/>
        <v>-1.7666533477938229E-2</v>
      </c>
      <c r="E2447" s="14">
        <f>IF(_xlfn.XLOOKUP($A2447,Firm_Info!$A$2:$A$12,Firm_Info!$C$2:$C$12)="Treated",1,IF(_xlfn.XLOOKUP($A2447,Firm_Info!$A$2:$A$12,Firm_Info!$C$2:$C$12)="Control",0,""))</f>
        <v>0</v>
      </c>
      <c r="F2447" s="14">
        <f>IFERROR(_xlfn.XLOOKUP($A2447,Firm_Info!$A$2:$A$11,Firm_Info!$D$2:$D$11),"")</f>
        <v>2</v>
      </c>
      <c r="G2447" s="14">
        <f>IF($F2447="","",IF($B2447&gt;=SUMIFS(Firm_Info!$F$2:$F$11,Firm_Info!$D$2:$D$11,$F2447,Firm_Info!$C$2:$C$11,"Treated"),1,0))</f>
        <v>1</v>
      </c>
      <c r="H2447" s="14">
        <f t="shared" si="77"/>
        <v>0</v>
      </c>
      <c r="I2447" s="14">
        <f>IF($F2447="","",MOD(ROW()-2,624)-INDEX(Parallel_Trends!$F$5:$F$14,MATCH($A2447,Parallel_Trends!$A$5:$A$14,0)))</f>
        <v>244</v>
      </c>
    </row>
    <row r="2448" spans="1:9" x14ac:dyDescent="0.45">
      <c r="A2448" t="s">
        <v>18</v>
      </c>
      <c r="B2448" s="1">
        <f>Raw_Prices!V577</f>
        <v>45764</v>
      </c>
      <c r="C2448" s="12">
        <f>Raw_Prices!Z577</f>
        <v>348.8</v>
      </c>
      <c r="D2448" s="13">
        <f t="shared" si="76"/>
        <v>1.3393765071617381E-2</v>
      </c>
      <c r="E2448" s="14">
        <f>IF(_xlfn.XLOOKUP($A2448,Firm_Info!$A$2:$A$12,Firm_Info!$C$2:$C$12)="Treated",1,IF(_xlfn.XLOOKUP($A2448,Firm_Info!$A$2:$A$12,Firm_Info!$C$2:$C$12)="Control",0,""))</f>
        <v>0</v>
      </c>
      <c r="F2448" s="14">
        <f>IFERROR(_xlfn.XLOOKUP($A2448,Firm_Info!$A$2:$A$11,Firm_Info!$D$2:$D$11),"")</f>
        <v>2</v>
      </c>
      <c r="G2448" s="14">
        <f>IF($F2448="","",IF($B2448&gt;=SUMIFS(Firm_Info!$F$2:$F$11,Firm_Info!$D$2:$D$11,$F2448,Firm_Info!$C$2:$C$11,"Treated"),1,0))</f>
        <v>1</v>
      </c>
      <c r="H2448" s="14">
        <f t="shared" si="77"/>
        <v>0</v>
      </c>
      <c r="I2448" s="14">
        <f>IF($F2448="","",MOD(ROW()-2,624)-INDEX(Parallel_Trends!$F$5:$F$14,MATCH($A2448,Parallel_Trends!$A$5:$A$14,0)))</f>
        <v>245</v>
      </c>
    </row>
    <row r="2449" spans="1:9" x14ac:dyDescent="0.45">
      <c r="A2449" t="s">
        <v>18</v>
      </c>
      <c r="B2449" s="1">
        <f>Raw_Prices!V578</f>
        <v>45768</v>
      </c>
      <c r="C2449" s="12">
        <f>Raw_Prices!Z578</f>
        <v>343.22</v>
      </c>
      <c r="D2449" s="13">
        <f t="shared" si="76"/>
        <v>-1.5997706422018254E-2</v>
      </c>
      <c r="E2449" s="14">
        <f>IF(_xlfn.XLOOKUP($A2449,Firm_Info!$A$2:$A$12,Firm_Info!$C$2:$C$12)="Treated",1,IF(_xlfn.XLOOKUP($A2449,Firm_Info!$A$2:$A$12,Firm_Info!$C$2:$C$12)="Control",0,""))</f>
        <v>0</v>
      </c>
      <c r="F2449" s="14">
        <f>IFERROR(_xlfn.XLOOKUP($A2449,Firm_Info!$A$2:$A$11,Firm_Info!$D$2:$D$11),"")</f>
        <v>2</v>
      </c>
      <c r="G2449" s="14">
        <f>IF($F2449="","",IF($B2449&gt;=SUMIFS(Firm_Info!$F$2:$F$11,Firm_Info!$D$2:$D$11,$F2449,Firm_Info!$C$2:$C$11,"Treated"),1,0))</f>
        <v>1</v>
      </c>
      <c r="H2449" s="14">
        <f t="shared" si="77"/>
        <v>0</v>
      </c>
      <c r="I2449" s="14">
        <f>IF($F2449="","",MOD(ROW()-2,624)-INDEX(Parallel_Trends!$F$5:$F$14,MATCH($A2449,Parallel_Trends!$A$5:$A$14,0)))</f>
        <v>246</v>
      </c>
    </row>
    <row r="2450" spans="1:9" x14ac:dyDescent="0.45">
      <c r="A2450" t="s">
        <v>18</v>
      </c>
      <c r="B2450" s="1">
        <f>Raw_Prices!V579</f>
        <v>45769</v>
      </c>
      <c r="C2450" s="12">
        <f>Raw_Prices!Z579</f>
        <v>349.91</v>
      </c>
      <c r="D2450" s="13">
        <f t="shared" si="76"/>
        <v>1.9491871103082481E-2</v>
      </c>
      <c r="E2450" s="14">
        <f>IF(_xlfn.XLOOKUP($A2450,Firm_Info!$A$2:$A$12,Firm_Info!$C$2:$C$12)="Treated",1,IF(_xlfn.XLOOKUP($A2450,Firm_Info!$A$2:$A$12,Firm_Info!$C$2:$C$12)="Control",0,""))</f>
        <v>0</v>
      </c>
      <c r="F2450" s="14">
        <f>IFERROR(_xlfn.XLOOKUP($A2450,Firm_Info!$A$2:$A$11,Firm_Info!$D$2:$D$11),"")</f>
        <v>2</v>
      </c>
      <c r="G2450" s="14">
        <f>IF($F2450="","",IF($B2450&gt;=SUMIFS(Firm_Info!$F$2:$F$11,Firm_Info!$D$2:$D$11,$F2450,Firm_Info!$C$2:$C$11,"Treated"),1,0))</f>
        <v>1</v>
      </c>
      <c r="H2450" s="14">
        <f t="shared" si="77"/>
        <v>0</v>
      </c>
      <c r="I2450" s="14">
        <f>IF($F2450="","",MOD(ROW()-2,624)-INDEX(Parallel_Trends!$F$5:$F$14,MATCH($A2450,Parallel_Trends!$A$5:$A$14,0)))</f>
        <v>247</v>
      </c>
    </row>
    <row r="2451" spans="1:9" x14ac:dyDescent="0.45">
      <c r="A2451" t="s">
        <v>18</v>
      </c>
      <c r="B2451" s="1">
        <f>Raw_Prices!V580</f>
        <v>45770</v>
      </c>
      <c r="C2451" s="12">
        <f>Raw_Prices!Z580</f>
        <v>351.96</v>
      </c>
      <c r="D2451" s="13">
        <f t="shared" si="76"/>
        <v>5.8586493669798845E-3</v>
      </c>
      <c r="E2451" s="14">
        <f>IF(_xlfn.XLOOKUP($A2451,Firm_Info!$A$2:$A$12,Firm_Info!$C$2:$C$12)="Treated",1,IF(_xlfn.XLOOKUP($A2451,Firm_Info!$A$2:$A$12,Firm_Info!$C$2:$C$12)="Control",0,""))</f>
        <v>0</v>
      </c>
      <c r="F2451" s="14">
        <f>IFERROR(_xlfn.XLOOKUP($A2451,Firm_Info!$A$2:$A$11,Firm_Info!$D$2:$D$11),"")</f>
        <v>2</v>
      </c>
      <c r="G2451" s="14">
        <f>IF($F2451="","",IF($B2451&gt;=SUMIFS(Firm_Info!$F$2:$F$11,Firm_Info!$D$2:$D$11,$F2451,Firm_Info!$C$2:$C$11,"Treated"),1,0))</f>
        <v>1</v>
      </c>
      <c r="H2451" s="14">
        <f t="shared" si="77"/>
        <v>0</v>
      </c>
      <c r="I2451" s="14">
        <f>IF($F2451="","",MOD(ROW()-2,624)-INDEX(Parallel_Trends!$F$5:$F$14,MATCH($A2451,Parallel_Trends!$A$5:$A$14,0)))</f>
        <v>248</v>
      </c>
    </row>
    <row r="2452" spans="1:9" x14ac:dyDescent="0.45">
      <c r="A2452" t="s">
        <v>18</v>
      </c>
      <c r="B2452" s="1">
        <f>Raw_Prices!V581</f>
        <v>45771</v>
      </c>
      <c r="C2452" s="12">
        <f>Raw_Prices!Z581</f>
        <v>360.91</v>
      </c>
      <c r="D2452" s="13">
        <f t="shared" ref="D2452:D2497" si="78">C2452/C2451-1</f>
        <v>2.5429026025684864E-2</v>
      </c>
      <c r="E2452" s="14">
        <f>IF(_xlfn.XLOOKUP($A2452,Firm_Info!$A$2:$A$12,Firm_Info!$C$2:$C$12)="Treated",1,IF(_xlfn.XLOOKUP($A2452,Firm_Info!$A$2:$A$12,Firm_Info!$C$2:$C$12)="Control",0,""))</f>
        <v>0</v>
      </c>
      <c r="F2452" s="14">
        <f>IFERROR(_xlfn.XLOOKUP($A2452,Firm_Info!$A$2:$A$11,Firm_Info!$D$2:$D$11),"")</f>
        <v>2</v>
      </c>
      <c r="G2452" s="14">
        <f>IF($F2452="","",IF($B2452&gt;=SUMIFS(Firm_Info!$F$2:$F$11,Firm_Info!$D$2:$D$11,$F2452,Firm_Info!$C$2:$C$11,"Treated"),1,0))</f>
        <v>1</v>
      </c>
      <c r="H2452" s="14">
        <f t="shared" ref="H2452:H2497" si="79">IF($F2452="","",$E2452*$G2452)</f>
        <v>0</v>
      </c>
      <c r="I2452" s="14">
        <f>IF($F2452="","",MOD(ROW()-2,624)-INDEX(Parallel_Trends!$F$5:$F$14,MATCH($A2452,Parallel_Trends!$A$5:$A$14,0)))</f>
        <v>249</v>
      </c>
    </row>
    <row r="2453" spans="1:9" x14ac:dyDescent="0.45">
      <c r="A2453" t="s">
        <v>18</v>
      </c>
      <c r="B2453" s="1">
        <f>Raw_Prices!V582</f>
        <v>45772</v>
      </c>
      <c r="C2453" s="12">
        <f>Raw_Prices!Z582</f>
        <v>367.72</v>
      </c>
      <c r="D2453" s="13">
        <f t="shared" si="78"/>
        <v>1.886897010334998E-2</v>
      </c>
      <c r="E2453" s="14">
        <f>IF(_xlfn.XLOOKUP($A2453,Firm_Info!$A$2:$A$12,Firm_Info!$C$2:$C$12)="Treated",1,IF(_xlfn.XLOOKUP($A2453,Firm_Info!$A$2:$A$12,Firm_Info!$C$2:$C$12)="Control",0,""))</f>
        <v>0</v>
      </c>
      <c r="F2453" s="14">
        <f>IFERROR(_xlfn.XLOOKUP($A2453,Firm_Info!$A$2:$A$11,Firm_Info!$D$2:$D$11),"")</f>
        <v>2</v>
      </c>
      <c r="G2453" s="14">
        <f>IF($F2453="","",IF($B2453&gt;=SUMIFS(Firm_Info!$F$2:$F$11,Firm_Info!$D$2:$D$11,$F2453,Firm_Info!$C$2:$C$11,"Treated"),1,0))</f>
        <v>1</v>
      </c>
      <c r="H2453" s="14">
        <f t="shared" si="79"/>
        <v>0</v>
      </c>
      <c r="I2453" s="14">
        <f>IF($F2453="","",MOD(ROW()-2,624)-INDEX(Parallel_Trends!$F$5:$F$14,MATCH($A2453,Parallel_Trends!$A$5:$A$14,0)))</f>
        <v>250</v>
      </c>
    </row>
    <row r="2454" spans="1:9" x14ac:dyDescent="0.45">
      <c r="A2454" t="s">
        <v>18</v>
      </c>
      <c r="B2454" s="1">
        <f>Raw_Prices!V583</f>
        <v>45775</v>
      </c>
      <c r="C2454" s="12">
        <f>Raw_Prices!Z583</f>
        <v>368.62</v>
      </c>
      <c r="D2454" s="13">
        <f t="shared" si="78"/>
        <v>2.4475144131403948E-3</v>
      </c>
      <c r="E2454" s="14">
        <f>IF(_xlfn.XLOOKUP($A2454,Firm_Info!$A$2:$A$12,Firm_Info!$C$2:$C$12)="Treated",1,IF(_xlfn.XLOOKUP($A2454,Firm_Info!$A$2:$A$12,Firm_Info!$C$2:$C$12)="Control",0,""))</f>
        <v>0</v>
      </c>
      <c r="F2454" s="14">
        <f>IFERROR(_xlfn.XLOOKUP($A2454,Firm_Info!$A$2:$A$11,Firm_Info!$D$2:$D$11),"")</f>
        <v>2</v>
      </c>
      <c r="G2454" s="14">
        <f>IF($F2454="","",IF($B2454&gt;=SUMIFS(Firm_Info!$F$2:$F$11,Firm_Info!$D$2:$D$11,$F2454,Firm_Info!$C$2:$C$11,"Treated"),1,0))</f>
        <v>1</v>
      </c>
      <c r="H2454" s="14">
        <f t="shared" si="79"/>
        <v>0</v>
      </c>
      <c r="I2454" s="14">
        <f>IF($F2454="","",MOD(ROW()-2,624)-INDEX(Parallel_Trends!$F$5:$F$14,MATCH($A2454,Parallel_Trends!$A$5:$A$14,0)))</f>
        <v>251</v>
      </c>
    </row>
    <row r="2455" spans="1:9" x14ac:dyDescent="0.45">
      <c r="A2455" t="s">
        <v>18</v>
      </c>
      <c r="B2455" s="1">
        <f>Raw_Prices!V584</f>
        <v>45776</v>
      </c>
      <c r="C2455" s="12">
        <f>Raw_Prices!Z584</f>
        <v>370.98</v>
      </c>
      <c r="D2455" s="13">
        <f t="shared" si="78"/>
        <v>6.4022570668982315E-3</v>
      </c>
      <c r="E2455" s="14">
        <f>IF(_xlfn.XLOOKUP($A2455,Firm_Info!$A$2:$A$12,Firm_Info!$C$2:$C$12)="Treated",1,IF(_xlfn.XLOOKUP($A2455,Firm_Info!$A$2:$A$12,Firm_Info!$C$2:$C$12)="Control",0,""))</f>
        <v>0</v>
      </c>
      <c r="F2455" s="14">
        <f>IFERROR(_xlfn.XLOOKUP($A2455,Firm_Info!$A$2:$A$11,Firm_Info!$D$2:$D$11),"")</f>
        <v>2</v>
      </c>
      <c r="G2455" s="14">
        <f>IF($F2455="","",IF($B2455&gt;=SUMIFS(Firm_Info!$F$2:$F$11,Firm_Info!$D$2:$D$11,$F2455,Firm_Info!$C$2:$C$11,"Treated"),1,0))</f>
        <v>1</v>
      </c>
      <c r="H2455" s="14">
        <f t="shared" si="79"/>
        <v>0</v>
      </c>
      <c r="I2455" s="14">
        <f>IF($F2455="","",MOD(ROW()-2,624)-INDEX(Parallel_Trends!$F$5:$F$14,MATCH($A2455,Parallel_Trends!$A$5:$A$14,0)))</f>
        <v>252</v>
      </c>
    </row>
    <row r="2456" spans="1:9" x14ac:dyDescent="0.45">
      <c r="A2456" t="s">
        <v>18</v>
      </c>
      <c r="B2456" s="1">
        <f>Raw_Prices!V585</f>
        <v>45777</v>
      </c>
      <c r="C2456" s="12">
        <f>Raw_Prices!Z585</f>
        <v>374.98</v>
      </c>
      <c r="D2456" s="13">
        <f t="shared" si="78"/>
        <v>1.0782252412528948E-2</v>
      </c>
      <c r="E2456" s="14">
        <f>IF(_xlfn.XLOOKUP($A2456,Firm_Info!$A$2:$A$12,Firm_Info!$C$2:$C$12)="Treated",1,IF(_xlfn.XLOOKUP($A2456,Firm_Info!$A$2:$A$12,Firm_Info!$C$2:$C$12)="Control",0,""))</f>
        <v>0</v>
      </c>
      <c r="F2456" s="14">
        <f>IFERROR(_xlfn.XLOOKUP($A2456,Firm_Info!$A$2:$A$11,Firm_Info!$D$2:$D$11),"")</f>
        <v>2</v>
      </c>
      <c r="G2456" s="14">
        <f>IF($F2456="","",IF($B2456&gt;=SUMIFS(Firm_Info!$F$2:$F$11,Firm_Info!$D$2:$D$11,$F2456,Firm_Info!$C$2:$C$11,"Treated"),1,0))</f>
        <v>1</v>
      </c>
      <c r="H2456" s="14">
        <f t="shared" si="79"/>
        <v>0</v>
      </c>
      <c r="I2456" s="14">
        <f>IF($F2456="","",MOD(ROW()-2,624)-INDEX(Parallel_Trends!$F$5:$F$14,MATCH($A2456,Parallel_Trends!$A$5:$A$14,0)))</f>
        <v>253</v>
      </c>
    </row>
    <row r="2457" spans="1:9" x14ac:dyDescent="0.45">
      <c r="A2457" t="s">
        <v>18</v>
      </c>
      <c r="B2457" s="1">
        <f>Raw_Prices!V586</f>
        <v>45778</v>
      </c>
      <c r="C2457" s="12">
        <f>Raw_Prices!Z586</f>
        <v>374.63</v>
      </c>
      <c r="D2457" s="13">
        <f t="shared" si="78"/>
        <v>-9.3338311376611749E-4</v>
      </c>
      <c r="E2457" s="14">
        <f>IF(_xlfn.XLOOKUP($A2457,Firm_Info!$A$2:$A$12,Firm_Info!$C$2:$C$12)="Treated",1,IF(_xlfn.XLOOKUP($A2457,Firm_Info!$A$2:$A$12,Firm_Info!$C$2:$C$12)="Control",0,""))</f>
        <v>0</v>
      </c>
      <c r="F2457" s="14">
        <f>IFERROR(_xlfn.XLOOKUP($A2457,Firm_Info!$A$2:$A$11,Firm_Info!$D$2:$D$11),"")</f>
        <v>2</v>
      </c>
      <c r="G2457" s="14">
        <f>IF($F2457="","",IF($B2457&gt;=SUMIFS(Firm_Info!$F$2:$F$11,Firm_Info!$D$2:$D$11,$F2457,Firm_Info!$C$2:$C$11,"Treated"),1,0))</f>
        <v>1</v>
      </c>
      <c r="H2457" s="14">
        <f t="shared" si="79"/>
        <v>0</v>
      </c>
      <c r="I2457" s="14">
        <f>IF($F2457="","",MOD(ROW()-2,624)-INDEX(Parallel_Trends!$F$5:$F$14,MATCH($A2457,Parallel_Trends!$A$5:$A$14,0)))</f>
        <v>254</v>
      </c>
    </row>
    <row r="2458" spans="1:9" x14ac:dyDescent="0.45">
      <c r="A2458" t="s">
        <v>18</v>
      </c>
      <c r="B2458" s="1">
        <f>Raw_Prices!V587</f>
        <v>45779</v>
      </c>
      <c r="C2458" s="12">
        <f>Raw_Prices!Z587</f>
        <v>380.87</v>
      </c>
      <c r="D2458" s="13">
        <f t="shared" si="78"/>
        <v>1.6656434348557347E-2</v>
      </c>
      <c r="E2458" s="14">
        <f>IF(_xlfn.XLOOKUP($A2458,Firm_Info!$A$2:$A$12,Firm_Info!$C$2:$C$12)="Treated",1,IF(_xlfn.XLOOKUP($A2458,Firm_Info!$A$2:$A$12,Firm_Info!$C$2:$C$12)="Control",0,""))</f>
        <v>0</v>
      </c>
      <c r="F2458" s="14">
        <f>IFERROR(_xlfn.XLOOKUP($A2458,Firm_Info!$A$2:$A$11,Firm_Info!$D$2:$D$11),"")</f>
        <v>2</v>
      </c>
      <c r="G2458" s="14">
        <f>IF($F2458="","",IF($B2458&gt;=SUMIFS(Firm_Info!$F$2:$F$11,Firm_Info!$D$2:$D$11,$F2458,Firm_Info!$C$2:$C$11,"Treated"),1,0))</f>
        <v>1</v>
      </c>
      <c r="H2458" s="14">
        <f t="shared" si="79"/>
        <v>0</v>
      </c>
      <c r="I2458" s="14">
        <f>IF($F2458="","",MOD(ROW()-2,624)-INDEX(Parallel_Trends!$F$5:$F$14,MATCH($A2458,Parallel_Trends!$A$5:$A$14,0)))</f>
        <v>255</v>
      </c>
    </row>
    <row r="2459" spans="1:9" x14ac:dyDescent="0.45">
      <c r="A2459" t="s">
        <v>18</v>
      </c>
      <c r="B2459" s="1">
        <f>Raw_Prices!V588</f>
        <v>45782</v>
      </c>
      <c r="C2459" s="12">
        <f>Raw_Prices!Z588</f>
        <v>381.06</v>
      </c>
      <c r="D2459" s="13">
        <f t="shared" si="78"/>
        <v>4.9885787801606796E-4</v>
      </c>
      <c r="E2459" s="14">
        <f>IF(_xlfn.XLOOKUP($A2459,Firm_Info!$A$2:$A$12,Firm_Info!$C$2:$C$12)="Treated",1,IF(_xlfn.XLOOKUP($A2459,Firm_Info!$A$2:$A$12,Firm_Info!$C$2:$C$12)="Control",0,""))</f>
        <v>0</v>
      </c>
      <c r="F2459" s="14">
        <f>IFERROR(_xlfn.XLOOKUP($A2459,Firm_Info!$A$2:$A$11,Firm_Info!$D$2:$D$11),"")</f>
        <v>2</v>
      </c>
      <c r="G2459" s="14">
        <f>IF($F2459="","",IF($B2459&gt;=SUMIFS(Firm_Info!$F$2:$F$11,Firm_Info!$D$2:$D$11,$F2459,Firm_Info!$C$2:$C$11,"Treated"),1,0))</f>
        <v>1</v>
      </c>
      <c r="H2459" s="14">
        <f t="shared" si="79"/>
        <v>0</v>
      </c>
      <c r="I2459" s="14">
        <f>IF($F2459="","",MOD(ROW()-2,624)-INDEX(Parallel_Trends!$F$5:$F$14,MATCH($A2459,Parallel_Trends!$A$5:$A$14,0)))</f>
        <v>256</v>
      </c>
    </row>
    <row r="2460" spans="1:9" x14ac:dyDescent="0.45">
      <c r="A2460" t="s">
        <v>18</v>
      </c>
      <c r="B2460" s="1">
        <f>Raw_Prices!V589</f>
        <v>45783</v>
      </c>
      <c r="C2460" s="12">
        <f>Raw_Prices!Z589</f>
        <v>382.98</v>
      </c>
      <c r="D2460" s="13">
        <f t="shared" si="78"/>
        <v>5.0385766021099343E-3</v>
      </c>
      <c r="E2460" s="14">
        <f>IF(_xlfn.XLOOKUP($A2460,Firm_Info!$A$2:$A$12,Firm_Info!$C$2:$C$12)="Treated",1,IF(_xlfn.XLOOKUP($A2460,Firm_Info!$A$2:$A$12,Firm_Info!$C$2:$C$12)="Control",0,""))</f>
        <v>0</v>
      </c>
      <c r="F2460" s="14">
        <f>IFERROR(_xlfn.XLOOKUP($A2460,Firm_Info!$A$2:$A$11,Firm_Info!$D$2:$D$11),"")</f>
        <v>2</v>
      </c>
      <c r="G2460" s="14">
        <f>IF($F2460="","",IF($B2460&gt;=SUMIFS(Firm_Info!$F$2:$F$11,Firm_Info!$D$2:$D$11,$F2460,Firm_Info!$C$2:$C$11,"Treated"),1,0))</f>
        <v>1</v>
      </c>
      <c r="H2460" s="14">
        <f t="shared" si="79"/>
        <v>0</v>
      </c>
      <c r="I2460" s="14">
        <f>IF($F2460="","",MOD(ROW()-2,624)-INDEX(Parallel_Trends!$F$5:$F$14,MATCH($A2460,Parallel_Trends!$A$5:$A$14,0)))</f>
        <v>257</v>
      </c>
    </row>
    <row r="2461" spans="1:9" x14ac:dyDescent="0.45">
      <c r="A2461" t="s">
        <v>18</v>
      </c>
      <c r="B2461" s="1">
        <f>Raw_Prices!V590</f>
        <v>45784</v>
      </c>
      <c r="C2461" s="12">
        <f>Raw_Prices!Z590</f>
        <v>384.97</v>
      </c>
      <c r="D2461" s="13">
        <f t="shared" si="78"/>
        <v>5.1960937907984395E-3</v>
      </c>
      <c r="E2461" s="14">
        <f>IF(_xlfn.XLOOKUP($A2461,Firm_Info!$A$2:$A$12,Firm_Info!$C$2:$C$12)="Treated",1,IF(_xlfn.XLOOKUP($A2461,Firm_Info!$A$2:$A$12,Firm_Info!$C$2:$C$12)="Control",0,""))</f>
        <v>0</v>
      </c>
      <c r="F2461" s="14">
        <f>IFERROR(_xlfn.XLOOKUP($A2461,Firm_Info!$A$2:$A$11,Firm_Info!$D$2:$D$11),"")</f>
        <v>2</v>
      </c>
      <c r="G2461" s="14">
        <f>IF($F2461="","",IF($B2461&gt;=SUMIFS(Firm_Info!$F$2:$F$11,Firm_Info!$D$2:$D$11,$F2461,Firm_Info!$C$2:$C$11,"Treated"),1,0))</f>
        <v>1</v>
      </c>
      <c r="H2461" s="14">
        <f t="shared" si="79"/>
        <v>0</v>
      </c>
      <c r="I2461" s="14">
        <f>IF($F2461="","",MOD(ROW()-2,624)-INDEX(Parallel_Trends!$F$5:$F$14,MATCH($A2461,Parallel_Trends!$A$5:$A$14,0)))</f>
        <v>258</v>
      </c>
    </row>
    <row r="2462" spans="1:9" x14ac:dyDescent="0.45">
      <c r="A2462" t="s">
        <v>18</v>
      </c>
      <c r="B2462" s="1">
        <f>Raw_Prices!V591</f>
        <v>45785</v>
      </c>
      <c r="C2462" s="12">
        <f>Raw_Prices!Z591</f>
        <v>383.99</v>
      </c>
      <c r="D2462" s="13">
        <f t="shared" si="78"/>
        <v>-2.5456529080188917E-3</v>
      </c>
      <c r="E2462" s="14">
        <f>IF(_xlfn.XLOOKUP($A2462,Firm_Info!$A$2:$A$12,Firm_Info!$C$2:$C$12)="Treated",1,IF(_xlfn.XLOOKUP($A2462,Firm_Info!$A$2:$A$12,Firm_Info!$C$2:$C$12)="Control",0,""))</f>
        <v>0</v>
      </c>
      <c r="F2462" s="14">
        <f>IFERROR(_xlfn.XLOOKUP($A2462,Firm_Info!$A$2:$A$11,Firm_Info!$D$2:$D$11),"")</f>
        <v>2</v>
      </c>
      <c r="G2462" s="14">
        <f>IF($F2462="","",IF($B2462&gt;=SUMIFS(Firm_Info!$F$2:$F$11,Firm_Info!$D$2:$D$11,$F2462,Firm_Info!$C$2:$C$11,"Treated"),1,0))</f>
        <v>1</v>
      </c>
      <c r="H2462" s="14">
        <f t="shared" si="79"/>
        <v>0</v>
      </c>
      <c r="I2462" s="14">
        <f>IF($F2462="","",MOD(ROW()-2,624)-INDEX(Parallel_Trends!$F$5:$F$14,MATCH($A2462,Parallel_Trends!$A$5:$A$14,0)))</f>
        <v>259</v>
      </c>
    </row>
    <row r="2463" spans="1:9" x14ac:dyDescent="0.45">
      <c r="A2463" t="s">
        <v>18</v>
      </c>
      <c r="B2463" s="1">
        <f>Raw_Prices!V592</f>
        <v>45786</v>
      </c>
      <c r="C2463" s="12">
        <f>Raw_Prices!Z592</f>
        <v>383.28</v>
      </c>
      <c r="D2463" s="13">
        <f t="shared" si="78"/>
        <v>-1.8490064845440024E-3</v>
      </c>
      <c r="E2463" s="14">
        <f>IF(_xlfn.XLOOKUP($A2463,Firm_Info!$A$2:$A$12,Firm_Info!$C$2:$C$12)="Treated",1,IF(_xlfn.XLOOKUP($A2463,Firm_Info!$A$2:$A$12,Firm_Info!$C$2:$C$12)="Control",0,""))</f>
        <v>0</v>
      </c>
      <c r="F2463" s="14">
        <f>IFERROR(_xlfn.XLOOKUP($A2463,Firm_Info!$A$2:$A$11,Firm_Info!$D$2:$D$11),"")</f>
        <v>2</v>
      </c>
      <c r="G2463" s="14">
        <f>IF($F2463="","",IF($B2463&gt;=SUMIFS(Firm_Info!$F$2:$F$11,Firm_Info!$D$2:$D$11,$F2463,Firm_Info!$C$2:$C$11,"Treated"),1,0))</f>
        <v>1</v>
      </c>
      <c r="H2463" s="14">
        <f t="shared" si="79"/>
        <v>0</v>
      </c>
      <c r="I2463" s="14">
        <f>IF($F2463="","",MOD(ROW()-2,624)-INDEX(Parallel_Trends!$F$5:$F$14,MATCH($A2463,Parallel_Trends!$A$5:$A$14,0)))</f>
        <v>260</v>
      </c>
    </row>
    <row r="2464" spans="1:9" x14ac:dyDescent="0.45">
      <c r="A2464" t="s">
        <v>18</v>
      </c>
      <c r="B2464" s="1">
        <f>Raw_Prices!V593</f>
        <v>45789</v>
      </c>
      <c r="C2464" s="12">
        <f>Raw_Prices!Z593</f>
        <v>395.94</v>
      </c>
      <c r="D2464" s="13">
        <f t="shared" si="78"/>
        <v>3.3030682529743283E-2</v>
      </c>
      <c r="E2464" s="14">
        <f>IF(_xlfn.XLOOKUP($A2464,Firm_Info!$A$2:$A$12,Firm_Info!$C$2:$C$12)="Treated",1,IF(_xlfn.XLOOKUP($A2464,Firm_Info!$A$2:$A$12,Firm_Info!$C$2:$C$12)="Control",0,""))</f>
        <v>0</v>
      </c>
      <c r="F2464" s="14">
        <f>IFERROR(_xlfn.XLOOKUP($A2464,Firm_Info!$A$2:$A$11,Firm_Info!$D$2:$D$11),"")</f>
        <v>2</v>
      </c>
      <c r="G2464" s="14">
        <f>IF($F2464="","",IF($B2464&gt;=SUMIFS(Firm_Info!$F$2:$F$11,Firm_Info!$D$2:$D$11,$F2464,Firm_Info!$C$2:$C$11,"Treated"),1,0))</f>
        <v>1</v>
      </c>
      <c r="H2464" s="14">
        <f t="shared" si="79"/>
        <v>0</v>
      </c>
      <c r="I2464" s="14">
        <f>IF($F2464="","",MOD(ROW()-2,624)-INDEX(Parallel_Trends!$F$5:$F$14,MATCH($A2464,Parallel_Trends!$A$5:$A$14,0)))</f>
        <v>261</v>
      </c>
    </row>
    <row r="2465" spans="1:9" x14ac:dyDescent="0.45">
      <c r="A2465" t="s">
        <v>18</v>
      </c>
      <c r="B2465" s="1">
        <f>Raw_Prices!V594</f>
        <v>45790</v>
      </c>
      <c r="C2465" s="12">
        <f>Raw_Prices!Z594</f>
        <v>397.4</v>
      </c>
      <c r="D2465" s="13">
        <f t="shared" si="78"/>
        <v>3.687427387988107E-3</v>
      </c>
      <c r="E2465" s="14">
        <f>IF(_xlfn.XLOOKUP($A2465,Firm_Info!$A$2:$A$12,Firm_Info!$C$2:$C$12)="Treated",1,IF(_xlfn.XLOOKUP($A2465,Firm_Info!$A$2:$A$12,Firm_Info!$C$2:$C$12)="Control",0,""))</f>
        <v>0</v>
      </c>
      <c r="F2465" s="14">
        <f>IFERROR(_xlfn.XLOOKUP($A2465,Firm_Info!$A$2:$A$11,Firm_Info!$D$2:$D$11),"")</f>
        <v>2</v>
      </c>
      <c r="G2465" s="14">
        <f>IF($F2465="","",IF($B2465&gt;=SUMIFS(Firm_Info!$F$2:$F$11,Firm_Info!$D$2:$D$11,$F2465,Firm_Info!$C$2:$C$11,"Treated"),1,0))</f>
        <v>1</v>
      </c>
      <c r="H2465" s="14">
        <f t="shared" si="79"/>
        <v>0</v>
      </c>
      <c r="I2465" s="14">
        <f>IF($F2465="","",MOD(ROW()-2,624)-INDEX(Parallel_Trends!$F$5:$F$14,MATCH($A2465,Parallel_Trends!$A$5:$A$14,0)))</f>
        <v>262</v>
      </c>
    </row>
    <row r="2466" spans="1:9" x14ac:dyDescent="0.45">
      <c r="A2466" t="s">
        <v>18</v>
      </c>
      <c r="B2466" s="1">
        <f>Raw_Prices!V595</f>
        <v>45791</v>
      </c>
      <c r="C2466" s="12">
        <f>Raw_Prices!Z595</f>
        <v>399.47</v>
      </c>
      <c r="D2466" s="13">
        <f t="shared" si="78"/>
        <v>5.2088575742326171E-3</v>
      </c>
      <c r="E2466" s="14">
        <f>IF(_xlfn.XLOOKUP($A2466,Firm_Info!$A$2:$A$12,Firm_Info!$C$2:$C$12)="Treated",1,IF(_xlfn.XLOOKUP($A2466,Firm_Info!$A$2:$A$12,Firm_Info!$C$2:$C$12)="Control",0,""))</f>
        <v>0</v>
      </c>
      <c r="F2466" s="14">
        <f>IFERROR(_xlfn.XLOOKUP($A2466,Firm_Info!$A$2:$A$11,Firm_Info!$D$2:$D$11),"")</f>
        <v>2</v>
      </c>
      <c r="G2466" s="14">
        <f>IF($F2466="","",IF($B2466&gt;=SUMIFS(Firm_Info!$F$2:$F$11,Firm_Info!$D$2:$D$11,$F2466,Firm_Info!$C$2:$C$11,"Treated"),1,0))</f>
        <v>1</v>
      </c>
      <c r="H2466" s="14">
        <f t="shared" si="79"/>
        <v>0</v>
      </c>
      <c r="I2466" s="14">
        <f>IF($F2466="","",MOD(ROW()-2,624)-INDEX(Parallel_Trends!$F$5:$F$14,MATCH($A2466,Parallel_Trends!$A$5:$A$14,0)))</f>
        <v>263</v>
      </c>
    </row>
    <row r="2467" spans="1:9" x14ac:dyDescent="0.45">
      <c r="A2467" t="s">
        <v>18</v>
      </c>
      <c r="B2467" s="1">
        <f>Raw_Prices!V596</f>
        <v>45792</v>
      </c>
      <c r="C2467" s="12">
        <f>Raw_Prices!Z596</f>
        <v>404.69</v>
      </c>
      <c r="D2467" s="13">
        <f t="shared" si="78"/>
        <v>1.3067314191303359E-2</v>
      </c>
      <c r="E2467" s="14">
        <f>IF(_xlfn.XLOOKUP($A2467,Firm_Info!$A$2:$A$12,Firm_Info!$C$2:$C$12)="Treated",1,IF(_xlfn.XLOOKUP($A2467,Firm_Info!$A$2:$A$12,Firm_Info!$C$2:$C$12)="Control",0,""))</f>
        <v>0</v>
      </c>
      <c r="F2467" s="14">
        <f>IFERROR(_xlfn.XLOOKUP($A2467,Firm_Info!$A$2:$A$11,Firm_Info!$D$2:$D$11),"")</f>
        <v>2</v>
      </c>
      <c r="G2467" s="14">
        <f>IF($F2467="","",IF($B2467&gt;=SUMIFS(Firm_Info!$F$2:$F$11,Firm_Info!$D$2:$D$11,$F2467,Firm_Info!$C$2:$C$11,"Treated"),1,0))</f>
        <v>1</v>
      </c>
      <c r="H2467" s="14">
        <f t="shared" si="79"/>
        <v>0</v>
      </c>
      <c r="I2467" s="14">
        <f>IF($F2467="","",MOD(ROW()-2,624)-INDEX(Parallel_Trends!$F$5:$F$14,MATCH($A2467,Parallel_Trends!$A$5:$A$14,0)))</f>
        <v>264</v>
      </c>
    </row>
    <row r="2468" spans="1:9" x14ac:dyDescent="0.45">
      <c r="A2468" t="s">
        <v>18</v>
      </c>
      <c r="B2468" s="1">
        <f>Raw_Prices!V597</f>
        <v>45793</v>
      </c>
      <c r="C2468" s="12">
        <f>Raw_Prices!Z597</f>
        <v>417.125</v>
      </c>
      <c r="D2468" s="13">
        <f t="shared" si="78"/>
        <v>3.0727223306728613E-2</v>
      </c>
      <c r="E2468" s="14">
        <f>IF(_xlfn.XLOOKUP($A2468,Firm_Info!$A$2:$A$12,Firm_Info!$C$2:$C$12)="Treated",1,IF(_xlfn.XLOOKUP($A2468,Firm_Info!$A$2:$A$12,Firm_Info!$C$2:$C$12)="Control",0,""))</f>
        <v>0</v>
      </c>
      <c r="F2468" s="14">
        <f>IFERROR(_xlfn.XLOOKUP($A2468,Firm_Info!$A$2:$A$11,Firm_Info!$D$2:$D$11),"")</f>
        <v>2</v>
      </c>
      <c r="G2468" s="14">
        <f>IF($F2468="","",IF($B2468&gt;=SUMIFS(Firm_Info!$F$2:$F$11,Firm_Info!$D$2:$D$11,$F2468,Firm_Info!$C$2:$C$11,"Treated"),1,0))</f>
        <v>1</v>
      </c>
      <c r="H2468" s="14">
        <f t="shared" si="79"/>
        <v>0</v>
      </c>
      <c r="I2468" s="14">
        <f>IF($F2468="","",MOD(ROW()-2,624)-INDEX(Parallel_Trends!$F$5:$F$14,MATCH($A2468,Parallel_Trends!$A$5:$A$14,0)))</f>
        <v>265</v>
      </c>
    </row>
    <row r="2469" spans="1:9" x14ac:dyDescent="0.45">
      <c r="A2469" t="s">
        <v>18</v>
      </c>
      <c r="B2469" s="1">
        <f>Raw_Prices!V598</f>
        <v>45796</v>
      </c>
      <c r="C2469" s="12">
        <f>Raw_Prices!Z598</f>
        <v>420.68</v>
      </c>
      <c r="D2469" s="13">
        <f t="shared" si="78"/>
        <v>8.5226251123764474E-3</v>
      </c>
      <c r="E2469" s="14">
        <f>IF(_xlfn.XLOOKUP($A2469,Firm_Info!$A$2:$A$12,Firm_Info!$C$2:$C$12)="Treated",1,IF(_xlfn.XLOOKUP($A2469,Firm_Info!$A$2:$A$12,Firm_Info!$C$2:$C$12)="Control",0,""))</f>
        <v>0</v>
      </c>
      <c r="F2469" s="14">
        <f>IFERROR(_xlfn.XLOOKUP($A2469,Firm_Info!$A$2:$A$11,Firm_Info!$D$2:$D$11),"")</f>
        <v>2</v>
      </c>
      <c r="G2469" s="14">
        <f>IF($F2469="","",IF($B2469&gt;=SUMIFS(Firm_Info!$F$2:$F$11,Firm_Info!$D$2:$D$11,$F2469,Firm_Info!$C$2:$C$11,"Treated"),1,0))</f>
        <v>1</v>
      </c>
      <c r="H2469" s="14">
        <f t="shared" si="79"/>
        <v>0</v>
      </c>
      <c r="I2469" s="14">
        <f>IF($F2469="","",MOD(ROW()-2,624)-INDEX(Parallel_Trends!$F$5:$F$14,MATCH($A2469,Parallel_Trends!$A$5:$A$14,0)))</f>
        <v>266</v>
      </c>
    </row>
    <row r="2470" spans="1:9" x14ac:dyDescent="0.45">
      <c r="A2470" t="s">
        <v>18</v>
      </c>
      <c r="B2470" s="1">
        <f>Raw_Prices!V599</f>
        <v>45797</v>
      </c>
      <c r="C2470" s="12">
        <f>Raw_Prices!Z599</f>
        <v>417.61</v>
      </c>
      <c r="D2470" s="13">
        <f t="shared" si="78"/>
        <v>-7.2977084719977325E-3</v>
      </c>
      <c r="E2470" s="14">
        <f>IF(_xlfn.XLOOKUP($A2470,Firm_Info!$A$2:$A$12,Firm_Info!$C$2:$C$12)="Treated",1,IF(_xlfn.XLOOKUP($A2470,Firm_Info!$A$2:$A$12,Firm_Info!$C$2:$C$12)="Control",0,""))</f>
        <v>0</v>
      </c>
      <c r="F2470" s="14">
        <f>IFERROR(_xlfn.XLOOKUP($A2470,Firm_Info!$A$2:$A$11,Firm_Info!$D$2:$D$11),"")</f>
        <v>2</v>
      </c>
      <c r="G2470" s="14">
        <f>IF($F2470="","",IF($B2470&gt;=SUMIFS(Firm_Info!$F$2:$F$11,Firm_Info!$D$2:$D$11,$F2470,Firm_Info!$C$2:$C$11,"Treated"),1,0))</f>
        <v>1</v>
      </c>
      <c r="H2470" s="14">
        <f t="shared" si="79"/>
        <v>0</v>
      </c>
      <c r="I2470" s="14">
        <f>IF($F2470="","",MOD(ROW()-2,624)-INDEX(Parallel_Trends!$F$5:$F$14,MATCH($A2470,Parallel_Trends!$A$5:$A$14,0)))</f>
        <v>267</v>
      </c>
    </row>
    <row r="2471" spans="1:9" x14ac:dyDescent="0.45">
      <c r="A2471" t="s">
        <v>18</v>
      </c>
      <c r="B2471" s="1">
        <f>Raw_Prices!V600</f>
        <v>45798</v>
      </c>
      <c r="C2471" s="12">
        <f>Raw_Prices!Z600</f>
        <v>414.03</v>
      </c>
      <c r="D2471" s="13">
        <f t="shared" si="78"/>
        <v>-8.5725916524987955E-3</v>
      </c>
      <c r="E2471" s="14">
        <f>IF(_xlfn.XLOOKUP($A2471,Firm_Info!$A$2:$A$12,Firm_Info!$C$2:$C$12)="Treated",1,IF(_xlfn.XLOOKUP($A2471,Firm_Info!$A$2:$A$12,Firm_Info!$C$2:$C$12)="Control",0,""))</f>
        <v>0</v>
      </c>
      <c r="F2471" s="14">
        <f>IFERROR(_xlfn.XLOOKUP($A2471,Firm_Info!$A$2:$A$11,Firm_Info!$D$2:$D$11),"")</f>
        <v>2</v>
      </c>
      <c r="G2471" s="14">
        <f>IF($F2471="","",IF($B2471&gt;=SUMIFS(Firm_Info!$F$2:$F$11,Firm_Info!$D$2:$D$11,$F2471,Firm_Info!$C$2:$C$11,"Treated"),1,0))</f>
        <v>1</v>
      </c>
      <c r="H2471" s="14">
        <f t="shared" si="79"/>
        <v>0</v>
      </c>
      <c r="I2471" s="14">
        <f>IF($F2471="","",MOD(ROW()-2,624)-INDEX(Parallel_Trends!$F$5:$F$14,MATCH($A2471,Parallel_Trends!$A$5:$A$14,0)))</f>
        <v>268</v>
      </c>
    </row>
    <row r="2472" spans="1:9" x14ac:dyDescent="0.45">
      <c r="A2472" t="s">
        <v>18</v>
      </c>
      <c r="B2472" s="1">
        <f>Raw_Prices!V601</f>
        <v>45799</v>
      </c>
      <c r="C2472" s="12">
        <f>Raw_Prices!Z601</f>
        <v>414.33</v>
      </c>
      <c r="D2472" s="13">
        <f t="shared" si="78"/>
        <v>7.2458517498730224E-4</v>
      </c>
      <c r="E2472" s="14">
        <f>IF(_xlfn.XLOOKUP($A2472,Firm_Info!$A$2:$A$12,Firm_Info!$C$2:$C$12)="Treated",1,IF(_xlfn.XLOOKUP($A2472,Firm_Info!$A$2:$A$12,Firm_Info!$C$2:$C$12)="Control",0,""))</f>
        <v>0</v>
      </c>
      <c r="F2472" s="14">
        <f>IFERROR(_xlfn.XLOOKUP($A2472,Firm_Info!$A$2:$A$11,Firm_Info!$D$2:$D$11),"")</f>
        <v>2</v>
      </c>
      <c r="G2472" s="14">
        <f>IF($F2472="","",IF($B2472&gt;=SUMIFS(Firm_Info!$F$2:$F$11,Firm_Info!$D$2:$D$11,$F2472,Firm_Info!$C$2:$C$11,"Treated"),1,0))</f>
        <v>1</v>
      </c>
      <c r="H2472" s="14">
        <f t="shared" si="79"/>
        <v>0</v>
      </c>
      <c r="I2472" s="14">
        <f>IF($F2472="","",MOD(ROW()-2,624)-INDEX(Parallel_Trends!$F$5:$F$14,MATCH($A2472,Parallel_Trends!$A$5:$A$14,0)))</f>
        <v>269</v>
      </c>
    </row>
    <row r="2473" spans="1:9" x14ac:dyDescent="0.45">
      <c r="A2473" t="s">
        <v>18</v>
      </c>
      <c r="B2473" s="1">
        <f>Raw_Prices!V602</f>
        <v>45800</v>
      </c>
      <c r="C2473" s="12">
        <f>Raw_Prices!Z602</f>
        <v>407.69</v>
      </c>
      <c r="D2473" s="13">
        <f t="shared" si="78"/>
        <v>-1.6025873096324195E-2</v>
      </c>
      <c r="E2473" s="14">
        <f>IF(_xlfn.XLOOKUP($A2473,Firm_Info!$A$2:$A$12,Firm_Info!$C$2:$C$12)="Treated",1,IF(_xlfn.XLOOKUP($A2473,Firm_Info!$A$2:$A$12,Firm_Info!$C$2:$C$12)="Control",0,""))</f>
        <v>0</v>
      </c>
      <c r="F2473" s="14">
        <f>IFERROR(_xlfn.XLOOKUP($A2473,Firm_Info!$A$2:$A$11,Firm_Info!$D$2:$D$11),"")</f>
        <v>2</v>
      </c>
      <c r="G2473" s="14">
        <f>IF($F2473="","",IF($B2473&gt;=SUMIFS(Firm_Info!$F$2:$F$11,Firm_Info!$D$2:$D$11,$F2473,Firm_Info!$C$2:$C$11,"Treated"),1,0))</f>
        <v>1</v>
      </c>
      <c r="H2473" s="14">
        <f t="shared" si="79"/>
        <v>0</v>
      </c>
      <c r="I2473" s="14">
        <f>IF($F2473="","",MOD(ROW()-2,624)-INDEX(Parallel_Trends!$F$5:$F$14,MATCH($A2473,Parallel_Trends!$A$5:$A$14,0)))</f>
        <v>270</v>
      </c>
    </row>
    <row r="2474" spans="1:9" x14ac:dyDescent="0.45">
      <c r="A2474" t="s">
        <v>18</v>
      </c>
      <c r="B2474" s="1">
        <f>Raw_Prices!V603</f>
        <v>45804</v>
      </c>
      <c r="C2474" s="12">
        <f>Raw_Prices!Z603</f>
        <v>413.1</v>
      </c>
      <c r="D2474" s="13">
        <f t="shared" si="78"/>
        <v>1.3269886433319389E-2</v>
      </c>
      <c r="E2474" s="14">
        <f>IF(_xlfn.XLOOKUP($A2474,Firm_Info!$A$2:$A$12,Firm_Info!$C$2:$C$12)="Treated",1,IF(_xlfn.XLOOKUP($A2474,Firm_Info!$A$2:$A$12,Firm_Info!$C$2:$C$12)="Control",0,""))</f>
        <v>0</v>
      </c>
      <c r="F2474" s="14">
        <f>IFERROR(_xlfn.XLOOKUP($A2474,Firm_Info!$A$2:$A$11,Firm_Info!$D$2:$D$11),"")</f>
        <v>2</v>
      </c>
      <c r="G2474" s="14">
        <f>IF($F2474="","",IF($B2474&gt;=SUMIFS(Firm_Info!$F$2:$F$11,Firm_Info!$D$2:$D$11,$F2474,Firm_Info!$C$2:$C$11,"Treated"),1,0))</f>
        <v>1</v>
      </c>
      <c r="H2474" s="14">
        <f t="shared" si="79"/>
        <v>0</v>
      </c>
      <c r="I2474" s="14">
        <f>IF($F2474="","",MOD(ROW()-2,624)-INDEX(Parallel_Trends!$F$5:$F$14,MATCH($A2474,Parallel_Trends!$A$5:$A$14,0)))</f>
        <v>271</v>
      </c>
    </row>
    <row r="2475" spans="1:9" x14ac:dyDescent="0.45">
      <c r="A2475" t="s">
        <v>18</v>
      </c>
      <c r="B2475" s="1">
        <f>Raw_Prices!V604</f>
        <v>45805</v>
      </c>
      <c r="C2475" s="12">
        <f>Raw_Prices!Z604</f>
        <v>412.23</v>
      </c>
      <c r="D2475" s="13">
        <f t="shared" si="78"/>
        <v>-2.1060275962236918E-3</v>
      </c>
      <c r="E2475" s="14">
        <f>IF(_xlfn.XLOOKUP($A2475,Firm_Info!$A$2:$A$12,Firm_Info!$C$2:$C$12)="Treated",1,IF(_xlfn.XLOOKUP($A2475,Firm_Info!$A$2:$A$12,Firm_Info!$C$2:$C$12)="Control",0,""))</f>
        <v>0</v>
      </c>
      <c r="F2475" s="14">
        <f>IFERROR(_xlfn.XLOOKUP($A2475,Firm_Info!$A$2:$A$11,Firm_Info!$D$2:$D$11),"")</f>
        <v>2</v>
      </c>
      <c r="G2475" s="14">
        <f>IF($F2475="","",IF($B2475&gt;=SUMIFS(Firm_Info!$F$2:$F$11,Firm_Info!$D$2:$D$11,$F2475,Firm_Info!$C$2:$C$11,"Treated"),1,0))</f>
        <v>1</v>
      </c>
      <c r="H2475" s="14">
        <f t="shared" si="79"/>
        <v>0</v>
      </c>
      <c r="I2475" s="14">
        <f>IF($F2475="","",MOD(ROW()-2,624)-INDEX(Parallel_Trends!$F$5:$F$14,MATCH($A2475,Parallel_Trends!$A$5:$A$14,0)))</f>
        <v>272</v>
      </c>
    </row>
    <row r="2476" spans="1:9" x14ac:dyDescent="0.45">
      <c r="A2476" t="s">
        <v>18</v>
      </c>
      <c r="B2476" s="1">
        <f>Raw_Prices!V605</f>
        <v>45806</v>
      </c>
      <c r="C2476" s="12">
        <f>Raw_Prices!Z605</f>
        <v>413.36</v>
      </c>
      <c r="D2476" s="13">
        <f t="shared" si="78"/>
        <v>2.7411881716516984E-3</v>
      </c>
      <c r="E2476" s="14">
        <f>IF(_xlfn.XLOOKUP($A2476,Firm_Info!$A$2:$A$12,Firm_Info!$C$2:$C$12)="Treated",1,IF(_xlfn.XLOOKUP($A2476,Firm_Info!$A$2:$A$12,Firm_Info!$C$2:$C$12)="Control",0,""))</f>
        <v>0</v>
      </c>
      <c r="F2476" s="14">
        <f>IFERROR(_xlfn.XLOOKUP($A2476,Firm_Info!$A$2:$A$11,Firm_Info!$D$2:$D$11),"")</f>
        <v>2</v>
      </c>
      <c r="G2476" s="14">
        <f>IF($F2476="","",IF($B2476&gt;=SUMIFS(Firm_Info!$F$2:$F$11,Firm_Info!$D$2:$D$11,$F2476,Firm_Info!$C$2:$C$11,"Treated"),1,0))</f>
        <v>1</v>
      </c>
      <c r="H2476" s="14">
        <f t="shared" si="79"/>
        <v>0</v>
      </c>
      <c r="I2476" s="14">
        <f>IF($F2476="","",MOD(ROW()-2,624)-INDEX(Parallel_Trends!$F$5:$F$14,MATCH($A2476,Parallel_Trends!$A$5:$A$14,0)))</f>
        <v>273</v>
      </c>
    </row>
    <row r="2477" spans="1:9" x14ac:dyDescent="0.45">
      <c r="A2477" t="s">
        <v>18</v>
      </c>
      <c r="B2477" s="1">
        <f>Raw_Prices!V606</f>
        <v>45807</v>
      </c>
      <c r="C2477" s="12">
        <f>Raw_Prices!Z606</f>
        <v>415.09</v>
      </c>
      <c r="D2477" s="13">
        <f t="shared" si="78"/>
        <v>4.1852138571705222E-3</v>
      </c>
      <c r="E2477" s="14">
        <f>IF(_xlfn.XLOOKUP($A2477,Firm_Info!$A$2:$A$12,Firm_Info!$C$2:$C$12)="Treated",1,IF(_xlfn.XLOOKUP($A2477,Firm_Info!$A$2:$A$12,Firm_Info!$C$2:$C$12)="Control",0,""))</f>
        <v>0</v>
      </c>
      <c r="F2477" s="14">
        <f>IFERROR(_xlfn.XLOOKUP($A2477,Firm_Info!$A$2:$A$11,Firm_Info!$D$2:$D$11),"")</f>
        <v>2</v>
      </c>
      <c r="G2477" s="14">
        <f>IF($F2477="","",IF($B2477&gt;=SUMIFS(Firm_Info!$F$2:$F$11,Firm_Info!$D$2:$D$11,$F2477,Firm_Info!$C$2:$C$11,"Treated"),1,0))</f>
        <v>1</v>
      </c>
      <c r="H2477" s="14">
        <f t="shared" si="79"/>
        <v>0</v>
      </c>
      <c r="I2477" s="14">
        <f>IF($F2477="","",MOD(ROW()-2,624)-INDEX(Parallel_Trends!$F$5:$F$14,MATCH($A2477,Parallel_Trends!$A$5:$A$14,0)))</f>
        <v>274</v>
      </c>
    </row>
    <row r="2478" spans="1:9" x14ac:dyDescent="0.45">
      <c r="A2478" t="s">
        <v>18</v>
      </c>
      <c r="B2478" s="1">
        <f>Raw_Prices!V607</f>
        <v>45810</v>
      </c>
      <c r="C2478" s="12">
        <f>Raw_Prices!Z607</f>
        <v>403.4</v>
      </c>
      <c r="D2478" s="13">
        <f t="shared" si="78"/>
        <v>-2.816256715411114E-2</v>
      </c>
      <c r="E2478" s="14">
        <f>IF(_xlfn.XLOOKUP($A2478,Firm_Info!$A$2:$A$12,Firm_Info!$C$2:$C$12)="Treated",1,IF(_xlfn.XLOOKUP($A2478,Firm_Info!$A$2:$A$12,Firm_Info!$C$2:$C$12)="Control",0,""))</f>
        <v>0</v>
      </c>
      <c r="F2478" s="14">
        <f>IFERROR(_xlfn.XLOOKUP($A2478,Firm_Info!$A$2:$A$11,Firm_Info!$D$2:$D$11),"")</f>
        <v>2</v>
      </c>
      <c r="G2478" s="14">
        <f>IF($F2478="","",IF($B2478&gt;=SUMIFS(Firm_Info!$F$2:$F$11,Firm_Info!$D$2:$D$11,$F2478,Firm_Info!$C$2:$C$11,"Treated"),1,0))</f>
        <v>1</v>
      </c>
      <c r="H2478" s="14">
        <f t="shared" si="79"/>
        <v>0</v>
      </c>
      <c r="I2478" s="14">
        <f>IF($F2478="","",MOD(ROW()-2,624)-INDEX(Parallel_Trends!$F$5:$F$14,MATCH($A2478,Parallel_Trends!$A$5:$A$14,0)))</f>
        <v>275</v>
      </c>
    </row>
    <row r="2479" spans="1:9" x14ac:dyDescent="0.45">
      <c r="A2479" t="s">
        <v>18</v>
      </c>
      <c r="B2479" s="1">
        <f>Raw_Prices!V608</f>
        <v>45811</v>
      </c>
      <c r="C2479" s="12">
        <f>Raw_Prices!Z608</f>
        <v>412.49</v>
      </c>
      <c r="D2479" s="13">
        <f t="shared" si="78"/>
        <v>2.2533465542885489E-2</v>
      </c>
      <c r="E2479" s="14">
        <f>IF(_xlfn.XLOOKUP($A2479,Firm_Info!$A$2:$A$12,Firm_Info!$C$2:$C$12)="Treated",1,IF(_xlfn.XLOOKUP($A2479,Firm_Info!$A$2:$A$12,Firm_Info!$C$2:$C$12)="Control",0,""))</f>
        <v>0</v>
      </c>
      <c r="F2479" s="14">
        <f>IFERROR(_xlfn.XLOOKUP($A2479,Firm_Info!$A$2:$A$11,Firm_Info!$D$2:$D$11),"")</f>
        <v>2</v>
      </c>
      <c r="G2479" s="14">
        <f>IF($F2479="","",IF($B2479&gt;=SUMIFS(Firm_Info!$F$2:$F$11,Firm_Info!$D$2:$D$11,$F2479,Firm_Info!$C$2:$C$11,"Treated"),1,0))</f>
        <v>1</v>
      </c>
      <c r="H2479" s="14">
        <f t="shared" si="79"/>
        <v>0</v>
      </c>
      <c r="I2479" s="14">
        <f>IF($F2479="","",MOD(ROW()-2,624)-INDEX(Parallel_Trends!$F$5:$F$14,MATCH($A2479,Parallel_Trends!$A$5:$A$14,0)))</f>
        <v>276</v>
      </c>
    </row>
    <row r="2480" spans="1:9" x14ac:dyDescent="0.45">
      <c r="A2480" t="s">
        <v>18</v>
      </c>
      <c r="B2480" s="1">
        <f>Raw_Prices!V609</f>
        <v>45812</v>
      </c>
      <c r="C2480" s="12">
        <f>Raw_Prices!Z609</f>
        <v>413.91</v>
      </c>
      <c r="D2480" s="13">
        <f t="shared" si="78"/>
        <v>3.4425076971562607E-3</v>
      </c>
      <c r="E2480" s="14">
        <f>IF(_xlfn.XLOOKUP($A2480,Firm_Info!$A$2:$A$12,Firm_Info!$C$2:$C$12)="Treated",1,IF(_xlfn.XLOOKUP($A2480,Firm_Info!$A$2:$A$12,Firm_Info!$C$2:$C$12)="Control",0,""))</f>
        <v>0</v>
      </c>
      <c r="F2480" s="14">
        <f>IFERROR(_xlfn.XLOOKUP($A2480,Firm_Info!$A$2:$A$11,Firm_Info!$D$2:$D$11),"")</f>
        <v>2</v>
      </c>
      <c r="G2480" s="14">
        <f>IF($F2480="","",IF($B2480&gt;=SUMIFS(Firm_Info!$F$2:$F$11,Firm_Info!$D$2:$D$11,$F2480,Firm_Info!$C$2:$C$11,"Treated"),1,0))</f>
        <v>1</v>
      </c>
      <c r="H2480" s="14">
        <f t="shared" si="79"/>
        <v>0</v>
      </c>
      <c r="I2480" s="14">
        <f>IF($F2480="","",MOD(ROW()-2,624)-INDEX(Parallel_Trends!$F$5:$F$14,MATCH($A2480,Parallel_Trends!$A$5:$A$14,0)))</f>
        <v>277</v>
      </c>
    </row>
    <row r="2481" spans="1:9" x14ac:dyDescent="0.45">
      <c r="A2481" t="s">
        <v>18</v>
      </c>
      <c r="B2481" s="1">
        <f>Raw_Prices!V610</f>
        <v>45813</v>
      </c>
      <c r="C2481" s="12">
        <f>Raw_Prices!Z610</f>
        <v>415.2</v>
      </c>
      <c r="D2481" s="13">
        <f t="shared" si="78"/>
        <v>3.1166195549756637E-3</v>
      </c>
      <c r="E2481" s="14">
        <f>IF(_xlfn.XLOOKUP($A2481,Firm_Info!$A$2:$A$12,Firm_Info!$C$2:$C$12)="Treated",1,IF(_xlfn.XLOOKUP($A2481,Firm_Info!$A$2:$A$12,Firm_Info!$C$2:$C$12)="Control",0,""))</f>
        <v>0</v>
      </c>
      <c r="F2481" s="14">
        <f>IFERROR(_xlfn.XLOOKUP($A2481,Firm_Info!$A$2:$A$11,Firm_Info!$D$2:$D$11),"")</f>
        <v>2</v>
      </c>
      <c r="G2481" s="14">
        <f>IF($F2481="","",IF($B2481&gt;=SUMIFS(Firm_Info!$F$2:$F$11,Firm_Info!$D$2:$D$11,$F2481,Firm_Info!$C$2:$C$11,"Treated"),1,0))</f>
        <v>1</v>
      </c>
      <c r="H2481" s="14">
        <f t="shared" si="79"/>
        <v>0</v>
      </c>
      <c r="I2481" s="14">
        <f>IF($F2481="","",MOD(ROW()-2,624)-INDEX(Parallel_Trends!$F$5:$F$14,MATCH($A2481,Parallel_Trends!$A$5:$A$14,0)))</f>
        <v>278</v>
      </c>
    </row>
    <row r="2482" spans="1:9" x14ac:dyDescent="0.45">
      <c r="A2482" t="s">
        <v>18</v>
      </c>
      <c r="B2482" s="1">
        <f>Raw_Prices!V611</f>
        <v>45814</v>
      </c>
      <c r="C2482" s="12">
        <f>Raw_Prices!Z611</f>
        <v>416.92</v>
      </c>
      <c r="D2482" s="13">
        <f t="shared" si="78"/>
        <v>4.142581888246788E-3</v>
      </c>
      <c r="E2482" s="14">
        <f>IF(_xlfn.XLOOKUP($A2482,Firm_Info!$A$2:$A$12,Firm_Info!$C$2:$C$12)="Treated",1,IF(_xlfn.XLOOKUP($A2482,Firm_Info!$A$2:$A$12,Firm_Info!$C$2:$C$12)="Control",0,""))</f>
        <v>0</v>
      </c>
      <c r="F2482" s="14">
        <f>IFERROR(_xlfn.XLOOKUP($A2482,Firm_Info!$A$2:$A$11,Firm_Info!$D$2:$D$11),"")</f>
        <v>2</v>
      </c>
      <c r="G2482" s="14">
        <f>IF($F2482="","",IF($B2482&gt;=SUMIFS(Firm_Info!$F$2:$F$11,Firm_Info!$D$2:$D$11,$F2482,Firm_Info!$C$2:$C$11,"Treated"),1,0))</f>
        <v>1</v>
      </c>
      <c r="H2482" s="14">
        <f t="shared" si="79"/>
        <v>0</v>
      </c>
      <c r="I2482" s="14">
        <f>IF($F2482="","",MOD(ROW()-2,624)-INDEX(Parallel_Trends!$F$5:$F$14,MATCH($A2482,Parallel_Trends!$A$5:$A$14,0)))</f>
        <v>279</v>
      </c>
    </row>
    <row r="2483" spans="1:9" x14ac:dyDescent="0.45">
      <c r="A2483" t="s">
        <v>18</v>
      </c>
      <c r="B2483" s="1">
        <f>Raw_Prices!V612</f>
        <v>45817</v>
      </c>
      <c r="C2483" s="12">
        <f>Raw_Prices!Z612</f>
        <v>416.26</v>
      </c>
      <c r="D2483" s="13">
        <f t="shared" si="78"/>
        <v>-1.5830375131919983E-3</v>
      </c>
      <c r="E2483" s="14">
        <f>IF(_xlfn.XLOOKUP($A2483,Firm_Info!$A$2:$A$12,Firm_Info!$C$2:$C$12)="Treated",1,IF(_xlfn.XLOOKUP($A2483,Firm_Info!$A$2:$A$12,Firm_Info!$C$2:$C$12)="Control",0,""))</f>
        <v>0</v>
      </c>
      <c r="F2483" s="14">
        <f>IFERROR(_xlfn.XLOOKUP($A2483,Firm_Info!$A$2:$A$11,Firm_Info!$D$2:$D$11),"")</f>
        <v>2</v>
      </c>
      <c r="G2483" s="14">
        <f>IF($F2483="","",IF($B2483&gt;=SUMIFS(Firm_Info!$F$2:$F$11,Firm_Info!$D$2:$D$11,$F2483,Firm_Info!$C$2:$C$11,"Treated"),1,0))</f>
        <v>1</v>
      </c>
      <c r="H2483" s="14">
        <f t="shared" si="79"/>
        <v>0</v>
      </c>
      <c r="I2483" s="14">
        <f>IF($F2483="","",MOD(ROW()-2,624)-INDEX(Parallel_Trends!$F$5:$F$14,MATCH($A2483,Parallel_Trends!$A$5:$A$14,0)))</f>
        <v>280</v>
      </c>
    </row>
    <row r="2484" spans="1:9" x14ac:dyDescent="0.45">
      <c r="A2484" t="s">
        <v>18</v>
      </c>
      <c r="B2484" s="1">
        <f>Raw_Prices!V613</f>
        <v>45818</v>
      </c>
      <c r="C2484" s="12">
        <f>Raw_Prices!Z613</f>
        <v>416.06</v>
      </c>
      <c r="D2484" s="13">
        <f t="shared" si="78"/>
        <v>-4.8046893768316501E-4</v>
      </c>
      <c r="E2484" s="14">
        <f>IF(_xlfn.XLOOKUP($A2484,Firm_Info!$A$2:$A$12,Firm_Info!$C$2:$C$12)="Treated",1,IF(_xlfn.XLOOKUP($A2484,Firm_Info!$A$2:$A$12,Firm_Info!$C$2:$C$12)="Control",0,""))</f>
        <v>0</v>
      </c>
      <c r="F2484" s="14">
        <f>IFERROR(_xlfn.XLOOKUP($A2484,Firm_Info!$A$2:$A$11,Firm_Info!$D$2:$D$11),"")</f>
        <v>2</v>
      </c>
      <c r="G2484" s="14">
        <f>IF($F2484="","",IF($B2484&gt;=SUMIFS(Firm_Info!$F$2:$F$11,Firm_Info!$D$2:$D$11,$F2484,Firm_Info!$C$2:$C$11,"Treated"),1,0))</f>
        <v>1</v>
      </c>
      <c r="H2484" s="14">
        <f t="shared" si="79"/>
        <v>0</v>
      </c>
      <c r="I2484" s="14">
        <f>IF($F2484="","",MOD(ROW()-2,624)-INDEX(Parallel_Trends!$F$5:$F$14,MATCH($A2484,Parallel_Trends!$A$5:$A$14,0)))</f>
        <v>281</v>
      </c>
    </row>
    <row r="2485" spans="1:9" x14ac:dyDescent="0.45">
      <c r="A2485" t="s">
        <v>18</v>
      </c>
      <c r="B2485" s="1">
        <f>Raw_Prices!V614</f>
        <v>45819</v>
      </c>
      <c r="C2485" s="12">
        <f>Raw_Prices!Z614</f>
        <v>412.84</v>
      </c>
      <c r="D2485" s="13">
        <f t="shared" si="78"/>
        <v>-7.7392683747536939E-3</v>
      </c>
      <c r="E2485" s="14">
        <f>IF(_xlfn.XLOOKUP($A2485,Firm_Info!$A$2:$A$12,Firm_Info!$C$2:$C$12)="Treated",1,IF(_xlfn.XLOOKUP($A2485,Firm_Info!$A$2:$A$12,Firm_Info!$C$2:$C$12)="Control",0,""))</f>
        <v>0</v>
      </c>
      <c r="F2485" s="14">
        <f>IFERROR(_xlfn.XLOOKUP($A2485,Firm_Info!$A$2:$A$11,Firm_Info!$D$2:$D$11),"")</f>
        <v>2</v>
      </c>
      <c r="G2485" s="14">
        <f>IF($F2485="","",IF($B2485&gt;=SUMIFS(Firm_Info!$F$2:$F$11,Firm_Info!$D$2:$D$11,$F2485,Firm_Info!$C$2:$C$11,"Treated"),1,0))</f>
        <v>1</v>
      </c>
      <c r="H2485" s="14">
        <f t="shared" si="79"/>
        <v>0</v>
      </c>
      <c r="I2485" s="14">
        <f>IF($F2485="","",MOD(ROW()-2,624)-INDEX(Parallel_Trends!$F$5:$F$14,MATCH($A2485,Parallel_Trends!$A$5:$A$14,0)))</f>
        <v>282</v>
      </c>
    </row>
    <row r="2486" spans="1:9" x14ac:dyDescent="0.45">
      <c r="A2486" t="s">
        <v>18</v>
      </c>
      <c r="B2486" s="1">
        <f>Raw_Prices!V615</f>
        <v>45820</v>
      </c>
      <c r="C2486" s="12">
        <f>Raw_Prices!Z615</f>
        <v>413.68</v>
      </c>
      <c r="D2486" s="13">
        <f t="shared" si="78"/>
        <v>2.0346865613798393E-3</v>
      </c>
      <c r="E2486" s="14">
        <f>IF(_xlfn.XLOOKUP($A2486,Firm_Info!$A$2:$A$12,Firm_Info!$C$2:$C$12)="Treated",1,IF(_xlfn.XLOOKUP($A2486,Firm_Info!$A$2:$A$12,Firm_Info!$C$2:$C$12)="Control",0,""))</f>
        <v>0</v>
      </c>
      <c r="F2486" s="14">
        <f>IFERROR(_xlfn.XLOOKUP($A2486,Firm_Info!$A$2:$A$11,Firm_Info!$D$2:$D$11),"")</f>
        <v>2</v>
      </c>
      <c r="G2486" s="14">
        <f>IF($F2486="","",IF($B2486&gt;=SUMIFS(Firm_Info!$F$2:$F$11,Firm_Info!$D$2:$D$11,$F2486,Firm_Info!$C$2:$C$11,"Treated"),1,0))</f>
        <v>1</v>
      </c>
      <c r="H2486" s="14">
        <f t="shared" si="79"/>
        <v>0</v>
      </c>
      <c r="I2486" s="14">
        <f>IF($F2486="","",MOD(ROW()-2,624)-INDEX(Parallel_Trends!$F$5:$F$14,MATCH($A2486,Parallel_Trends!$A$5:$A$14,0)))</f>
        <v>283</v>
      </c>
    </row>
    <row r="2487" spans="1:9" x14ac:dyDescent="0.45">
      <c r="A2487" t="s">
        <v>18</v>
      </c>
      <c r="B2487" s="1">
        <f>Raw_Prices!V616</f>
        <v>45821</v>
      </c>
      <c r="C2487" s="12">
        <f>Raw_Prices!Z616</f>
        <v>391.68</v>
      </c>
      <c r="D2487" s="13">
        <f t="shared" si="78"/>
        <v>-5.3181202862115695E-2</v>
      </c>
      <c r="E2487" s="14">
        <f>IF(_xlfn.XLOOKUP($A2487,Firm_Info!$A$2:$A$12,Firm_Info!$C$2:$C$12)="Treated",1,IF(_xlfn.XLOOKUP($A2487,Firm_Info!$A$2:$A$12,Firm_Info!$C$2:$C$12)="Control",0,""))</f>
        <v>0</v>
      </c>
      <c r="F2487" s="14">
        <f>IFERROR(_xlfn.XLOOKUP($A2487,Firm_Info!$A$2:$A$11,Firm_Info!$D$2:$D$11),"")</f>
        <v>2</v>
      </c>
      <c r="G2487" s="14">
        <f>IF($F2487="","",IF($B2487&gt;=SUMIFS(Firm_Info!$F$2:$F$11,Firm_Info!$D$2:$D$11,$F2487,Firm_Info!$C$2:$C$11,"Treated"),1,0))</f>
        <v>1</v>
      </c>
      <c r="H2487" s="14">
        <f t="shared" si="79"/>
        <v>0</v>
      </c>
      <c r="I2487" s="14">
        <f>IF($F2487="","",MOD(ROW()-2,624)-INDEX(Parallel_Trends!$F$5:$F$14,MATCH($A2487,Parallel_Trends!$A$5:$A$14,0)))</f>
        <v>284</v>
      </c>
    </row>
    <row r="2488" spans="1:9" x14ac:dyDescent="0.45">
      <c r="A2488" t="s">
        <v>18</v>
      </c>
      <c r="B2488" s="1">
        <f>Raw_Prices!V617</f>
        <v>45824</v>
      </c>
      <c r="C2488" s="12">
        <f>Raw_Prices!Z617</f>
        <v>401.73</v>
      </c>
      <c r="D2488" s="13">
        <f t="shared" si="78"/>
        <v>2.5658700980392135E-2</v>
      </c>
      <c r="E2488" s="14">
        <f>IF(_xlfn.XLOOKUP($A2488,Firm_Info!$A$2:$A$12,Firm_Info!$C$2:$C$12)="Treated",1,IF(_xlfn.XLOOKUP($A2488,Firm_Info!$A$2:$A$12,Firm_Info!$C$2:$C$12)="Control",0,""))</f>
        <v>0</v>
      </c>
      <c r="F2488" s="14">
        <f>IFERROR(_xlfn.XLOOKUP($A2488,Firm_Info!$A$2:$A$11,Firm_Info!$D$2:$D$11),"")</f>
        <v>2</v>
      </c>
      <c r="G2488" s="14">
        <f>IF($F2488="","",IF($B2488&gt;=SUMIFS(Firm_Info!$F$2:$F$11,Firm_Info!$D$2:$D$11,$F2488,Firm_Info!$C$2:$C$11,"Treated"),1,0))</f>
        <v>1</v>
      </c>
      <c r="H2488" s="14">
        <f t="shared" si="79"/>
        <v>0</v>
      </c>
      <c r="I2488" s="14">
        <f>IF($F2488="","",MOD(ROW()-2,624)-INDEX(Parallel_Trends!$F$5:$F$14,MATCH($A2488,Parallel_Trends!$A$5:$A$14,0)))</f>
        <v>285</v>
      </c>
    </row>
    <row r="2489" spans="1:9" x14ac:dyDescent="0.45">
      <c r="A2489" t="s">
        <v>18</v>
      </c>
      <c r="B2489" s="1">
        <f>Raw_Prices!V618</f>
        <v>45825</v>
      </c>
      <c r="C2489" s="12">
        <f>Raw_Prices!Z618</f>
        <v>382.68</v>
      </c>
      <c r="D2489" s="13">
        <f t="shared" si="78"/>
        <v>-4.7419908894033358E-2</v>
      </c>
      <c r="E2489" s="14">
        <f>IF(_xlfn.XLOOKUP($A2489,Firm_Info!$A$2:$A$12,Firm_Info!$C$2:$C$12)="Treated",1,IF(_xlfn.XLOOKUP($A2489,Firm_Info!$A$2:$A$12,Firm_Info!$C$2:$C$12)="Control",0,""))</f>
        <v>0</v>
      </c>
      <c r="F2489" s="14">
        <f>IFERROR(_xlfn.XLOOKUP($A2489,Firm_Info!$A$2:$A$11,Firm_Info!$D$2:$D$11),"")</f>
        <v>2</v>
      </c>
      <c r="G2489" s="14">
        <f>IF($F2489="","",IF($B2489&gt;=SUMIFS(Firm_Info!$F$2:$F$11,Firm_Info!$D$2:$D$11,$F2489,Firm_Info!$C$2:$C$11,"Treated"),1,0))</f>
        <v>1</v>
      </c>
      <c r="H2489" s="14">
        <f t="shared" si="79"/>
        <v>0</v>
      </c>
      <c r="I2489" s="14">
        <f>IF($F2489="","",MOD(ROW()-2,624)-INDEX(Parallel_Trends!$F$5:$F$14,MATCH($A2489,Parallel_Trends!$A$5:$A$14,0)))</f>
        <v>286</v>
      </c>
    </row>
    <row r="2490" spans="1:9" x14ac:dyDescent="0.45">
      <c r="A2490" t="s">
        <v>18</v>
      </c>
      <c r="B2490" s="1">
        <f>Raw_Prices!V619</f>
        <v>45826</v>
      </c>
      <c r="C2490" s="12">
        <f>Raw_Prices!Z619</f>
        <v>378.04</v>
      </c>
      <c r="D2490" s="13">
        <f t="shared" si="78"/>
        <v>-1.2125013065746759E-2</v>
      </c>
      <c r="E2490" s="14">
        <f>IF(_xlfn.XLOOKUP($A2490,Firm_Info!$A$2:$A$12,Firm_Info!$C$2:$C$12)="Treated",1,IF(_xlfn.XLOOKUP($A2490,Firm_Info!$A$2:$A$12,Firm_Info!$C$2:$C$12)="Control",0,""))</f>
        <v>0</v>
      </c>
      <c r="F2490" s="14">
        <f>IFERROR(_xlfn.XLOOKUP($A2490,Firm_Info!$A$2:$A$11,Firm_Info!$D$2:$D$11),"")</f>
        <v>2</v>
      </c>
      <c r="G2490" s="14">
        <f>IF($F2490="","",IF($B2490&gt;=SUMIFS(Firm_Info!$F$2:$F$11,Firm_Info!$D$2:$D$11,$F2490,Firm_Info!$C$2:$C$11,"Treated"),1,0))</f>
        <v>1</v>
      </c>
      <c r="H2490" s="14">
        <f t="shared" si="79"/>
        <v>0</v>
      </c>
      <c r="I2490" s="14">
        <f>IF($F2490="","",MOD(ROW()-2,624)-INDEX(Parallel_Trends!$F$5:$F$14,MATCH($A2490,Parallel_Trends!$A$5:$A$14,0)))</f>
        <v>287</v>
      </c>
    </row>
    <row r="2491" spans="1:9" x14ac:dyDescent="0.45">
      <c r="A2491" t="s">
        <v>18</v>
      </c>
      <c r="B2491" s="1">
        <f>Raw_Prices!V620</f>
        <v>45828</v>
      </c>
      <c r="C2491" s="12">
        <f>Raw_Prices!Z620</f>
        <v>376.92</v>
      </c>
      <c r="D2491" s="13">
        <f t="shared" si="78"/>
        <v>-2.9626494550841764E-3</v>
      </c>
      <c r="E2491" s="14">
        <f>IF(_xlfn.XLOOKUP($A2491,Firm_Info!$A$2:$A$12,Firm_Info!$C$2:$C$12)="Treated",1,IF(_xlfn.XLOOKUP($A2491,Firm_Info!$A$2:$A$12,Firm_Info!$C$2:$C$12)="Control",0,""))</f>
        <v>0</v>
      </c>
      <c r="F2491" s="14">
        <f>IFERROR(_xlfn.XLOOKUP($A2491,Firm_Info!$A$2:$A$11,Firm_Info!$D$2:$D$11),"")</f>
        <v>2</v>
      </c>
      <c r="G2491" s="14">
        <f>IF($F2491="","",IF($B2491&gt;=SUMIFS(Firm_Info!$F$2:$F$11,Firm_Info!$D$2:$D$11,$F2491,Firm_Info!$C$2:$C$11,"Treated"),1,0))</f>
        <v>1</v>
      </c>
      <c r="H2491" s="14">
        <f t="shared" si="79"/>
        <v>0</v>
      </c>
      <c r="I2491" s="14">
        <f>IF($F2491="","",MOD(ROW()-2,624)-INDEX(Parallel_Trends!$F$5:$F$14,MATCH($A2491,Parallel_Trends!$A$5:$A$14,0)))</f>
        <v>288</v>
      </c>
    </row>
    <row r="2492" spans="1:9" x14ac:dyDescent="0.45">
      <c r="A2492" t="s">
        <v>18</v>
      </c>
      <c r="B2492" s="1">
        <f>Raw_Prices!V621</f>
        <v>45831</v>
      </c>
      <c r="C2492" s="12">
        <f>Raw_Prices!Z621</f>
        <v>380.12</v>
      </c>
      <c r="D2492" s="13">
        <f t="shared" si="78"/>
        <v>8.4898652233895699E-3</v>
      </c>
      <c r="E2492" s="14">
        <f>IF(_xlfn.XLOOKUP($A2492,Firm_Info!$A$2:$A$12,Firm_Info!$C$2:$C$12)="Treated",1,IF(_xlfn.XLOOKUP($A2492,Firm_Info!$A$2:$A$12,Firm_Info!$C$2:$C$12)="Control",0,""))</f>
        <v>0</v>
      </c>
      <c r="F2492" s="14">
        <f>IFERROR(_xlfn.XLOOKUP($A2492,Firm_Info!$A$2:$A$11,Firm_Info!$D$2:$D$11),"")</f>
        <v>2</v>
      </c>
      <c r="G2492" s="14">
        <f>IF($F2492="","",IF($B2492&gt;=SUMIFS(Firm_Info!$F$2:$F$11,Firm_Info!$D$2:$D$11,$F2492,Firm_Info!$C$2:$C$11,"Treated"),1,0))</f>
        <v>1</v>
      </c>
      <c r="H2492" s="14">
        <f t="shared" si="79"/>
        <v>0</v>
      </c>
      <c r="I2492" s="14">
        <f>IF($F2492="","",MOD(ROW()-2,624)-INDEX(Parallel_Trends!$F$5:$F$14,MATCH($A2492,Parallel_Trends!$A$5:$A$14,0)))</f>
        <v>289</v>
      </c>
    </row>
    <row r="2493" spans="1:9" x14ac:dyDescent="0.45">
      <c r="A2493" t="s">
        <v>18</v>
      </c>
      <c r="B2493" s="1">
        <f>Raw_Prices!V622</f>
        <v>45832</v>
      </c>
      <c r="C2493" s="12">
        <f>Raw_Prices!Z622</f>
        <v>382.34</v>
      </c>
      <c r="D2493" s="13">
        <f t="shared" si="78"/>
        <v>5.8402609702199459E-3</v>
      </c>
      <c r="E2493" s="14">
        <f>IF(_xlfn.XLOOKUP($A2493,Firm_Info!$A$2:$A$12,Firm_Info!$C$2:$C$12)="Treated",1,IF(_xlfn.XLOOKUP($A2493,Firm_Info!$A$2:$A$12,Firm_Info!$C$2:$C$12)="Control",0,""))</f>
        <v>0</v>
      </c>
      <c r="F2493" s="14">
        <f>IFERROR(_xlfn.XLOOKUP($A2493,Firm_Info!$A$2:$A$11,Firm_Info!$D$2:$D$11),"")</f>
        <v>2</v>
      </c>
      <c r="G2493" s="14">
        <f>IF($F2493="","",IF($B2493&gt;=SUMIFS(Firm_Info!$F$2:$F$11,Firm_Info!$D$2:$D$11,$F2493,Firm_Info!$C$2:$C$11,"Treated"),1,0))</f>
        <v>1</v>
      </c>
      <c r="H2493" s="14">
        <f t="shared" si="79"/>
        <v>0</v>
      </c>
      <c r="I2493" s="14">
        <f>IF($F2493="","",MOD(ROW()-2,624)-INDEX(Parallel_Trends!$F$5:$F$14,MATCH($A2493,Parallel_Trends!$A$5:$A$14,0)))</f>
        <v>290</v>
      </c>
    </row>
    <row r="2494" spans="1:9" x14ac:dyDescent="0.45">
      <c r="A2494" t="s">
        <v>18</v>
      </c>
      <c r="B2494" s="1">
        <f>Raw_Prices!V623</f>
        <v>45833</v>
      </c>
      <c r="C2494" s="12">
        <f>Raw_Prices!Z623</f>
        <v>387.55</v>
      </c>
      <c r="D2494" s="13">
        <f t="shared" si="78"/>
        <v>1.362661505466356E-2</v>
      </c>
      <c r="E2494" s="14">
        <f>IF(_xlfn.XLOOKUP($A2494,Firm_Info!$A$2:$A$12,Firm_Info!$C$2:$C$12)="Treated",1,IF(_xlfn.XLOOKUP($A2494,Firm_Info!$A$2:$A$12,Firm_Info!$C$2:$C$12)="Control",0,""))</f>
        <v>0</v>
      </c>
      <c r="F2494" s="14">
        <f>IFERROR(_xlfn.XLOOKUP($A2494,Firm_Info!$A$2:$A$11,Firm_Info!$D$2:$D$11),"")</f>
        <v>2</v>
      </c>
      <c r="G2494" s="14">
        <f>IF($F2494="","",IF($B2494&gt;=SUMIFS(Firm_Info!$F$2:$F$11,Firm_Info!$D$2:$D$11,$F2494,Firm_Info!$C$2:$C$11,"Treated"),1,0))</f>
        <v>1</v>
      </c>
      <c r="H2494" s="14">
        <f t="shared" si="79"/>
        <v>0</v>
      </c>
      <c r="I2494" s="14">
        <f>IF($F2494="","",MOD(ROW()-2,624)-INDEX(Parallel_Trends!$F$5:$F$14,MATCH($A2494,Parallel_Trends!$A$5:$A$14,0)))</f>
        <v>291</v>
      </c>
    </row>
    <row r="2495" spans="1:9" x14ac:dyDescent="0.45">
      <c r="A2495" t="s">
        <v>18</v>
      </c>
      <c r="B2495" s="1">
        <f>Raw_Prices!V624</f>
        <v>45834</v>
      </c>
      <c r="C2495" s="12">
        <f>Raw_Prices!Z624</f>
        <v>384.95</v>
      </c>
      <c r="D2495" s="13">
        <f t="shared" si="78"/>
        <v>-6.7088117662237323E-3</v>
      </c>
      <c r="E2495" s="14">
        <f>IF(_xlfn.XLOOKUP($A2495,Firm_Info!$A$2:$A$12,Firm_Info!$C$2:$C$12)="Treated",1,IF(_xlfn.XLOOKUP($A2495,Firm_Info!$A$2:$A$12,Firm_Info!$C$2:$C$12)="Control",0,""))</f>
        <v>0</v>
      </c>
      <c r="F2495" s="14">
        <f>IFERROR(_xlfn.XLOOKUP($A2495,Firm_Info!$A$2:$A$11,Firm_Info!$D$2:$D$11),"")</f>
        <v>2</v>
      </c>
      <c r="G2495" s="14">
        <f>IF($F2495="","",IF($B2495&gt;=SUMIFS(Firm_Info!$F$2:$F$11,Firm_Info!$D$2:$D$11,$F2495,Firm_Info!$C$2:$C$11,"Treated"),1,0))</f>
        <v>1</v>
      </c>
      <c r="H2495" s="14">
        <f t="shared" si="79"/>
        <v>0</v>
      </c>
      <c r="I2495" s="14">
        <f>IF($F2495="","",MOD(ROW()-2,624)-INDEX(Parallel_Trends!$F$5:$F$14,MATCH($A2495,Parallel_Trends!$A$5:$A$14,0)))</f>
        <v>292</v>
      </c>
    </row>
    <row r="2496" spans="1:9" x14ac:dyDescent="0.45">
      <c r="A2496" t="s">
        <v>18</v>
      </c>
      <c r="B2496" s="1">
        <f>Raw_Prices!V625</f>
        <v>45835</v>
      </c>
      <c r="C2496" s="12">
        <f>Raw_Prices!Z625</f>
        <v>385.83</v>
      </c>
      <c r="D2496" s="13">
        <f t="shared" si="78"/>
        <v>2.2860111702818209E-3</v>
      </c>
      <c r="E2496" s="14">
        <f>IF(_xlfn.XLOOKUP($A2496,Firm_Info!$A$2:$A$12,Firm_Info!$C$2:$C$12)="Treated",1,IF(_xlfn.XLOOKUP($A2496,Firm_Info!$A$2:$A$12,Firm_Info!$C$2:$C$12)="Control",0,""))</f>
        <v>0</v>
      </c>
      <c r="F2496" s="14">
        <f>IFERROR(_xlfn.XLOOKUP($A2496,Firm_Info!$A$2:$A$11,Firm_Info!$D$2:$D$11),"")</f>
        <v>2</v>
      </c>
      <c r="G2496" s="14">
        <f>IF($F2496="","",IF($B2496&gt;=SUMIFS(Firm_Info!$F$2:$F$11,Firm_Info!$D$2:$D$11,$F2496,Firm_Info!$C$2:$C$11,"Treated"),1,0))</f>
        <v>1</v>
      </c>
      <c r="H2496" s="14">
        <f t="shared" si="79"/>
        <v>0</v>
      </c>
      <c r="I2496" s="14">
        <f>IF($F2496="","",MOD(ROW()-2,624)-INDEX(Parallel_Trends!$F$5:$F$14,MATCH($A2496,Parallel_Trends!$A$5:$A$14,0)))</f>
        <v>293</v>
      </c>
    </row>
    <row r="2497" spans="1:9" x14ac:dyDescent="0.45">
      <c r="A2497" t="s">
        <v>18</v>
      </c>
      <c r="B2497" s="1">
        <f>Raw_Prices!V626</f>
        <v>45838</v>
      </c>
      <c r="C2497" s="12">
        <f>Raw_Prices!Z626</f>
        <v>386.88</v>
      </c>
      <c r="D2497" s="13">
        <f t="shared" si="78"/>
        <v>2.7214058004820796E-3</v>
      </c>
      <c r="E2497" s="14">
        <f>IF(_xlfn.XLOOKUP($A2497,Firm_Info!$A$2:$A$12,Firm_Info!$C$2:$C$12)="Treated",1,IF(_xlfn.XLOOKUP($A2497,Firm_Info!$A$2:$A$12,Firm_Info!$C$2:$C$12)="Control",0,""))</f>
        <v>0</v>
      </c>
      <c r="F2497" s="14">
        <f>IFERROR(_xlfn.XLOOKUP($A2497,Firm_Info!$A$2:$A$11,Firm_Info!$D$2:$D$11),"")</f>
        <v>2</v>
      </c>
      <c r="G2497" s="14">
        <f>IF($F2497="","",IF($B2497&gt;=SUMIFS(Firm_Info!$F$2:$F$11,Firm_Info!$D$2:$D$11,$F2497,Firm_Info!$C$2:$C$11,"Treated"),1,0))</f>
        <v>1</v>
      </c>
      <c r="H2497" s="14">
        <f t="shared" si="79"/>
        <v>0</v>
      </c>
      <c r="I2497" s="14">
        <f>IF($F2497="","",MOD(ROW()-2,624)-INDEX(Parallel_Trends!$F$5:$F$14,MATCH($A2497,Parallel_Trends!$A$5:$A$14,0)))</f>
        <v>294</v>
      </c>
    </row>
    <row r="2498" spans="1:9" x14ac:dyDescent="0.45">
      <c r="A2498" t="s">
        <v>21</v>
      </c>
      <c r="B2498" s="1">
        <f>Raw_Prices!AC3</f>
        <v>44929</v>
      </c>
      <c r="C2498" s="12">
        <f>Raw_Prices!AG3</f>
        <v>134.78</v>
      </c>
      <c r="D2498" s="13"/>
      <c r="E2498" s="14">
        <f>IF(_xlfn.XLOOKUP($A2498,Firm_Info!$A$2:$A$12,Firm_Info!$C$2:$C$12)="Treated",1,IF(_xlfn.XLOOKUP($A2498,Firm_Info!$A$2:$A$12,Firm_Info!$C$2:$C$12)="Control",0,""))</f>
        <v>1</v>
      </c>
      <c r="F2498" s="14">
        <f>IFERROR(_xlfn.XLOOKUP($A2498,Firm_Info!$A$2:$A$11,Firm_Info!$D$2:$D$11),"")</f>
        <v>3</v>
      </c>
      <c r="G2498" s="14">
        <f>IF($F2498="","",IF($B2498&gt;=SUMIFS(Firm_Info!$F$2:$F$11,Firm_Info!$D$2:$D$11,$F2498,Firm_Info!$C$2:$C$11,"Treated"),1,0))</f>
        <v>0</v>
      </c>
      <c r="H2498" s="14">
        <f>IF($F2498="","",$E2498*$G2498)</f>
        <v>0</v>
      </c>
      <c r="I2498" s="14">
        <f>IF($F2498="","",MOD(ROW()-2,624)-INDEX(Parallel_Trends!$F$5:$F$14,MATCH($A2498,Parallel_Trends!$A$5:$A$14,0)))</f>
        <v>-289</v>
      </c>
    </row>
    <row r="2499" spans="1:9" x14ac:dyDescent="0.45">
      <c r="A2499" t="s">
        <v>21</v>
      </c>
      <c r="B2499" s="1">
        <f>Raw_Prices!AC4</f>
        <v>44930</v>
      </c>
      <c r="C2499" s="12">
        <f>Raw_Prices!AG4</f>
        <v>139.59</v>
      </c>
      <c r="D2499" s="13">
        <f>C2499/C2498-1</f>
        <v>3.5687787505564561E-2</v>
      </c>
      <c r="E2499" s="14">
        <f>IF(_xlfn.XLOOKUP($A2499,Firm_Info!$A$2:$A$12,Firm_Info!$C$2:$C$12)="Treated",1,IF(_xlfn.XLOOKUP($A2499,Firm_Info!$A$2:$A$12,Firm_Info!$C$2:$C$12)="Control",0,""))</f>
        <v>1</v>
      </c>
      <c r="F2499" s="14">
        <f>IFERROR(_xlfn.XLOOKUP($A2499,Firm_Info!$A$2:$A$11,Firm_Info!$D$2:$D$11),"")</f>
        <v>3</v>
      </c>
      <c r="G2499" s="14">
        <f>IF($F2499="","",IF($B2499&gt;=SUMIFS(Firm_Info!$F$2:$F$11,Firm_Info!$D$2:$D$11,$F2499,Firm_Info!$C$2:$C$11,"Treated"),1,0))</f>
        <v>0</v>
      </c>
      <c r="H2499" s="14">
        <f>IF($F2499="","",$E2499*$G2499)</f>
        <v>0</v>
      </c>
      <c r="I2499" s="14">
        <f>IF($F2499="","",MOD(ROW()-2,624)-INDEX(Parallel_Trends!$F$5:$F$14,MATCH($A2499,Parallel_Trends!$A$5:$A$14,0)))</f>
        <v>-288</v>
      </c>
    </row>
    <row r="2500" spans="1:9" x14ac:dyDescent="0.45">
      <c r="A2500" t="s">
        <v>21</v>
      </c>
      <c r="B2500" s="1">
        <f>Raw_Prices!AC5</f>
        <v>44931</v>
      </c>
      <c r="C2500" s="12">
        <f>Raw_Prices!AG5</f>
        <v>136.34</v>
      </c>
      <c r="D2500" s="13">
        <f t="shared" ref="D2500:D2563" si="80">C2500/C2499-1</f>
        <v>-2.3282470090980723E-2</v>
      </c>
      <c r="E2500" s="14">
        <f>IF(_xlfn.XLOOKUP($A2500,Firm_Info!$A$2:$A$12,Firm_Info!$C$2:$C$12)="Treated",1,IF(_xlfn.XLOOKUP($A2500,Firm_Info!$A$2:$A$12,Firm_Info!$C$2:$C$12)="Control",0,""))</f>
        <v>1</v>
      </c>
      <c r="F2500" s="14">
        <f>IFERROR(_xlfn.XLOOKUP($A2500,Firm_Info!$A$2:$A$11,Firm_Info!$D$2:$D$11),"")</f>
        <v>3</v>
      </c>
      <c r="G2500" s="14">
        <f>IF($F2500="","",IF($B2500&gt;=SUMIFS(Firm_Info!$F$2:$F$11,Firm_Info!$D$2:$D$11,$F2500,Firm_Info!$C$2:$C$11,"Treated"),1,0))</f>
        <v>0</v>
      </c>
      <c r="H2500" s="14">
        <f t="shared" ref="H2500:H2563" si="81">IF($F2500="","",$E2500*$G2500)</f>
        <v>0</v>
      </c>
      <c r="I2500" s="14">
        <f>IF($F2500="","",MOD(ROW()-2,624)-INDEX(Parallel_Trends!$F$5:$F$14,MATCH($A2500,Parallel_Trends!$A$5:$A$14,0)))</f>
        <v>-287</v>
      </c>
    </row>
    <row r="2501" spans="1:9" x14ac:dyDescent="0.45">
      <c r="A2501" t="s">
        <v>21</v>
      </c>
      <c r="B2501" s="1">
        <f>Raw_Prices!AC6</f>
        <v>44932</v>
      </c>
      <c r="C2501" s="12">
        <f>Raw_Prices!AG6</f>
        <v>140.51</v>
      </c>
      <c r="D2501" s="13">
        <f t="shared" si="80"/>
        <v>3.058530145225169E-2</v>
      </c>
      <c r="E2501" s="14">
        <f>IF(_xlfn.XLOOKUP($A2501,Firm_Info!$A$2:$A$12,Firm_Info!$C$2:$C$12)="Treated",1,IF(_xlfn.XLOOKUP($A2501,Firm_Info!$A$2:$A$12,Firm_Info!$C$2:$C$12)="Control",0,""))</f>
        <v>1</v>
      </c>
      <c r="F2501" s="14">
        <f>IFERROR(_xlfn.XLOOKUP($A2501,Firm_Info!$A$2:$A$11,Firm_Info!$D$2:$D$11),"")</f>
        <v>3</v>
      </c>
      <c r="G2501" s="14">
        <f>IF($F2501="","",IF($B2501&gt;=SUMIFS(Firm_Info!$F$2:$F$11,Firm_Info!$D$2:$D$11,$F2501,Firm_Info!$C$2:$C$11,"Treated"),1,0))</f>
        <v>0</v>
      </c>
      <c r="H2501" s="14">
        <f t="shared" si="81"/>
        <v>0</v>
      </c>
      <c r="I2501" s="14">
        <f>IF($F2501="","",MOD(ROW()-2,624)-INDEX(Parallel_Trends!$F$5:$F$14,MATCH($A2501,Parallel_Trends!$A$5:$A$14,0)))</f>
        <v>-286</v>
      </c>
    </row>
    <row r="2502" spans="1:9" x14ac:dyDescent="0.45">
      <c r="A2502" t="s">
        <v>21</v>
      </c>
      <c r="B2502" s="1">
        <f>Raw_Prices!AC7</f>
        <v>44935</v>
      </c>
      <c r="C2502" s="12">
        <f>Raw_Prices!AG7</f>
        <v>147.1</v>
      </c>
      <c r="D2502" s="13">
        <f t="shared" si="80"/>
        <v>4.6900576471425648E-2</v>
      </c>
      <c r="E2502" s="14">
        <f>IF(_xlfn.XLOOKUP($A2502,Firm_Info!$A$2:$A$12,Firm_Info!$C$2:$C$12)="Treated",1,IF(_xlfn.XLOOKUP($A2502,Firm_Info!$A$2:$A$12,Firm_Info!$C$2:$C$12)="Control",0,""))</f>
        <v>1</v>
      </c>
      <c r="F2502" s="14">
        <f>IFERROR(_xlfn.XLOOKUP($A2502,Firm_Info!$A$2:$A$11,Firm_Info!$D$2:$D$11),"")</f>
        <v>3</v>
      </c>
      <c r="G2502" s="14">
        <f>IF($F2502="","",IF($B2502&gt;=SUMIFS(Firm_Info!$F$2:$F$11,Firm_Info!$D$2:$D$11,$F2502,Firm_Info!$C$2:$C$11,"Treated"),1,0))</f>
        <v>0</v>
      </c>
      <c r="H2502" s="14">
        <f t="shared" si="81"/>
        <v>0</v>
      </c>
      <c r="I2502" s="14">
        <f>IF($F2502="","",MOD(ROW()-2,624)-INDEX(Parallel_Trends!$F$5:$F$14,MATCH($A2502,Parallel_Trends!$A$5:$A$14,0)))</f>
        <v>-285</v>
      </c>
    </row>
    <row r="2503" spans="1:9" x14ac:dyDescent="0.45">
      <c r="A2503" t="s">
        <v>21</v>
      </c>
      <c r="B2503" s="1">
        <f>Raw_Prices!AC8</f>
        <v>44936</v>
      </c>
      <c r="C2503" s="12">
        <f>Raw_Prices!AG8</f>
        <v>147.44</v>
      </c>
      <c r="D2503" s="13">
        <f t="shared" si="80"/>
        <v>2.3113528212099776E-3</v>
      </c>
      <c r="E2503" s="14">
        <f>IF(_xlfn.XLOOKUP($A2503,Firm_Info!$A$2:$A$12,Firm_Info!$C$2:$C$12)="Treated",1,IF(_xlfn.XLOOKUP($A2503,Firm_Info!$A$2:$A$12,Firm_Info!$C$2:$C$12)="Control",0,""))</f>
        <v>1</v>
      </c>
      <c r="F2503" s="14">
        <f>IFERROR(_xlfn.XLOOKUP($A2503,Firm_Info!$A$2:$A$11,Firm_Info!$D$2:$D$11),"")</f>
        <v>3</v>
      </c>
      <c r="G2503" s="14">
        <f>IF($F2503="","",IF($B2503&gt;=SUMIFS(Firm_Info!$F$2:$F$11,Firm_Info!$D$2:$D$11,$F2503,Firm_Info!$C$2:$C$11,"Treated"),1,0))</f>
        <v>0</v>
      </c>
      <c r="H2503" s="14">
        <f t="shared" si="81"/>
        <v>0</v>
      </c>
      <c r="I2503" s="14">
        <f>IF($F2503="","",MOD(ROW()-2,624)-INDEX(Parallel_Trends!$F$5:$F$14,MATCH($A2503,Parallel_Trends!$A$5:$A$14,0)))</f>
        <v>-284</v>
      </c>
    </row>
    <row r="2504" spans="1:9" x14ac:dyDescent="0.45">
      <c r="A2504" t="s">
        <v>21</v>
      </c>
      <c r="B2504" s="1">
        <f>Raw_Prices!AC9</f>
        <v>44937</v>
      </c>
      <c r="C2504" s="12">
        <f>Raw_Prices!AG9</f>
        <v>144.9</v>
      </c>
      <c r="D2504" s="13">
        <f t="shared" si="80"/>
        <v>-1.7227346717308634E-2</v>
      </c>
      <c r="E2504" s="14">
        <f>IF(_xlfn.XLOOKUP($A2504,Firm_Info!$A$2:$A$12,Firm_Info!$C$2:$C$12)="Treated",1,IF(_xlfn.XLOOKUP($A2504,Firm_Info!$A$2:$A$12,Firm_Info!$C$2:$C$12)="Control",0,""))</f>
        <v>1</v>
      </c>
      <c r="F2504" s="14">
        <f>IFERROR(_xlfn.XLOOKUP($A2504,Firm_Info!$A$2:$A$11,Firm_Info!$D$2:$D$11),"")</f>
        <v>3</v>
      </c>
      <c r="G2504" s="14">
        <f>IF($F2504="","",IF($B2504&gt;=SUMIFS(Firm_Info!$F$2:$F$11,Firm_Info!$D$2:$D$11,$F2504,Firm_Info!$C$2:$C$11,"Treated"),1,0))</f>
        <v>0</v>
      </c>
      <c r="H2504" s="14">
        <f t="shared" si="81"/>
        <v>0</v>
      </c>
      <c r="I2504" s="14">
        <f>IF($F2504="","",MOD(ROW()-2,624)-INDEX(Parallel_Trends!$F$5:$F$14,MATCH($A2504,Parallel_Trends!$A$5:$A$14,0)))</f>
        <v>-283</v>
      </c>
    </row>
    <row r="2505" spans="1:9" x14ac:dyDescent="0.45">
      <c r="A2505" t="s">
        <v>21</v>
      </c>
      <c r="B2505" s="1">
        <f>Raw_Prices!AC10</f>
        <v>44938</v>
      </c>
      <c r="C2505" s="12">
        <f>Raw_Prices!AG10</f>
        <v>149.6</v>
      </c>
      <c r="D2505" s="13">
        <f t="shared" si="80"/>
        <v>3.2436162870945306E-2</v>
      </c>
      <c r="E2505" s="14">
        <f>IF(_xlfn.XLOOKUP($A2505,Firm_Info!$A$2:$A$12,Firm_Info!$C$2:$C$12)="Treated",1,IF(_xlfn.XLOOKUP($A2505,Firm_Info!$A$2:$A$12,Firm_Info!$C$2:$C$12)="Control",0,""))</f>
        <v>1</v>
      </c>
      <c r="F2505" s="14">
        <f>IFERROR(_xlfn.XLOOKUP($A2505,Firm_Info!$A$2:$A$11,Firm_Info!$D$2:$D$11),"")</f>
        <v>3</v>
      </c>
      <c r="G2505" s="14">
        <f>IF($F2505="","",IF($B2505&gt;=SUMIFS(Firm_Info!$F$2:$F$11,Firm_Info!$D$2:$D$11,$F2505,Firm_Info!$C$2:$C$11,"Treated"),1,0))</f>
        <v>0</v>
      </c>
      <c r="H2505" s="14">
        <f t="shared" si="81"/>
        <v>0</v>
      </c>
      <c r="I2505" s="14">
        <f>IF($F2505="","",MOD(ROW()-2,624)-INDEX(Parallel_Trends!$F$5:$F$14,MATCH($A2505,Parallel_Trends!$A$5:$A$14,0)))</f>
        <v>-282</v>
      </c>
    </row>
    <row r="2506" spans="1:9" x14ac:dyDescent="0.45">
      <c r="A2506" t="s">
        <v>21</v>
      </c>
      <c r="B2506" s="1">
        <f>Raw_Prices!AC11</f>
        <v>44939</v>
      </c>
      <c r="C2506" s="12">
        <f>Raw_Prices!AG11</f>
        <v>149.51</v>
      </c>
      <c r="D2506" s="13">
        <f t="shared" si="80"/>
        <v>-6.0160427807487427E-4</v>
      </c>
      <c r="E2506" s="14">
        <f>IF(_xlfn.XLOOKUP($A2506,Firm_Info!$A$2:$A$12,Firm_Info!$C$2:$C$12)="Treated",1,IF(_xlfn.XLOOKUP($A2506,Firm_Info!$A$2:$A$12,Firm_Info!$C$2:$C$12)="Control",0,""))</f>
        <v>1</v>
      </c>
      <c r="F2506" s="14">
        <f>IFERROR(_xlfn.XLOOKUP($A2506,Firm_Info!$A$2:$A$11,Firm_Info!$D$2:$D$11),"")</f>
        <v>3</v>
      </c>
      <c r="G2506" s="14">
        <f>IF($F2506="","",IF($B2506&gt;=SUMIFS(Firm_Info!$F$2:$F$11,Firm_Info!$D$2:$D$11,$F2506,Firm_Info!$C$2:$C$11,"Treated"),1,0))</f>
        <v>0</v>
      </c>
      <c r="H2506" s="14">
        <f t="shared" si="81"/>
        <v>0</v>
      </c>
      <c r="I2506" s="14">
        <f>IF($F2506="","",MOD(ROW()-2,624)-INDEX(Parallel_Trends!$F$5:$F$14,MATCH($A2506,Parallel_Trends!$A$5:$A$14,0)))</f>
        <v>-281</v>
      </c>
    </row>
    <row r="2507" spans="1:9" x14ac:dyDescent="0.45">
      <c r="A2507" t="s">
        <v>21</v>
      </c>
      <c r="B2507" s="1">
        <f>Raw_Prices!AC12</f>
        <v>44943</v>
      </c>
      <c r="C2507" s="12">
        <f>Raw_Prices!AG12</f>
        <v>148.47</v>
      </c>
      <c r="D2507" s="13">
        <f t="shared" si="80"/>
        <v>-6.9560564510734446E-3</v>
      </c>
      <c r="E2507" s="14">
        <f>IF(_xlfn.XLOOKUP($A2507,Firm_Info!$A$2:$A$12,Firm_Info!$C$2:$C$12)="Treated",1,IF(_xlfn.XLOOKUP($A2507,Firm_Info!$A$2:$A$12,Firm_Info!$C$2:$C$12)="Control",0,""))</f>
        <v>1</v>
      </c>
      <c r="F2507" s="14">
        <f>IFERROR(_xlfn.XLOOKUP($A2507,Firm_Info!$A$2:$A$11,Firm_Info!$D$2:$D$11),"")</f>
        <v>3</v>
      </c>
      <c r="G2507" s="14">
        <f>IF($F2507="","",IF($B2507&gt;=SUMIFS(Firm_Info!$F$2:$F$11,Firm_Info!$D$2:$D$11,$F2507,Firm_Info!$C$2:$C$11,"Treated"),1,0))</f>
        <v>0</v>
      </c>
      <c r="H2507" s="14">
        <f t="shared" si="81"/>
        <v>0</v>
      </c>
      <c r="I2507" s="14">
        <f>IF($F2507="","",MOD(ROW()-2,624)-INDEX(Parallel_Trends!$F$5:$F$14,MATCH($A2507,Parallel_Trends!$A$5:$A$14,0)))</f>
        <v>-280</v>
      </c>
    </row>
    <row r="2508" spans="1:9" x14ac:dyDescent="0.45">
      <c r="A2508" t="s">
        <v>21</v>
      </c>
      <c r="B2508" s="1">
        <f>Raw_Prices!AC13</f>
        <v>44944</v>
      </c>
      <c r="C2508" s="12">
        <f>Raw_Prices!AG13</f>
        <v>145.44999999999999</v>
      </c>
      <c r="D2508" s="13">
        <f t="shared" si="80"/>
        <v>-2.0340809591163245E-2</v>
      </c>
      <c r="E2508" s="14">
        <f>IF(_xlfn.XLOOKUP($A2508,Firm_Info!$A$2:$A$12,Firm_Info!$C$2:$C$12)="Treated",1,IF(_xlfn.XLOOKUP($A2508,Firm_Info!$A$2:$A$12,Firm_Info!$C$2:$C$12)="Control",0,""))</f>
        <v>1</v>
      </c>
      <c r="F2508" s="14">
        <f>IFERROR(_xlfn.XLOOKUP($A2508,Firm_Info!$A$2:$A$11,Firm_Info!$D$2:$D$11),"")</f>
        <v>3</v>
      </c>
      <c r="G2508" s="14">
        <f>IF($F2508="","",IF($B2508&gt;=SUMIFS(Firm_Info!$F$2:$F$11,Firm_Info!$D$2:$D$11,$F2508,Firm_Info!$C$2:$C$11,"Treated"),1,0))</f>
        <v>0</v>
      </c>
      <c r="H2508" s="14">
        <f t="shared" si="81"/>
        <v>0</v>
      </c>
      <c r="I2508" s="14">
        <f>IF($F2508="","",MOD(ROW()-2,624)-INDEX(Parallel_Trends!$F$5:$F$14,MATCH($A2508,Parallel_Trends!$A$5:$A$14,0)))</f>
        <v>-279</v>
      </c>
    </row>
    <row r="2509" spans="1:9" x14ac:dyDescent="0.45">
      <c r="A2509" t="s">
        <v>21</v>
      </c>
      <c r="B2509" s="1">
        <f>Raw_Prices!AC14</f>
        <v>44945</v>
      </c>
      <c r="C2509" s="12">
        <f>Raw_Prices!AG14</f>
        <v>146.41</v>
      </c>
      <c r="D2509" s="13">
        <f t="shared" si="80"/>
        <v>6.6002062564456399E-3</v>
      </c>
      <c r="E2509" s="14">
        <f>IF(_xlfn.XLOOKUP($A2509,Firm_Info!$A$2:$A$12,Firm_Info!$C$2:$C$12)="Treated",1,IF(_xlfn.XLOOKUP($A2509,Firm_Info!$A$2:$A$12,Firm_Info!$C$2:$C$12)="Control",0,""))</f>
        <v>1</v>
      </c>
      <c r="F2509" s="14">
        <f>IFERROR(_xlfn.XLOOKUP($A2509,Firm_Info!$A$2:$A$11,Firm_Info!$D$2:$D$11),"")</f>
        <v>3</v>
      </c>
      <c r="G2509" s="14">
        <f>IF($F2509="","",IF($B2509&gt;=SUMIFS(Firm_Info!$F$2:$F$11,Firm_Info!$D$2:$D$11,$F2509,Firm_Info!$C$2:$C$11,"Treated"),1,0))</f>
        <v>0</v>
      </c>
      <c r="H2509" s="14">
        <f t="shared" si="81"/>
        <v>0</v>
      </c>
      <c r="I2509" s="14">
        <f>IF($F2509="","",MOD(ROW()-2,624)-INDEX(Parallel_Trends!$F$5:$F$14,MATCH($A2509,Parallel_Trends!$A$5:$A$14,0)))</f>
        <v>-278</v>
      </c>
    </row>
    <row r="2510" spans="1:9" x14ac:dyDescent="0.45">
      <c r="A2510" t="s">
        <v>21</v>
      </c>
      <c r="B2510" s="1">
        <f>Raw_Prices!AC15</f>
        <v>44946</v>
      </c>
      <c r="C2510" s="12">
        <f>Raw_Prices!AG15</f>
        <v>151.25</v>
      </c>
      <c r="D2510" s="13">
        <f t="shared" si="80"/>
        <v>3.3057851239669533E-2</v>
      </c>
      <c r="E2510" s="14">
        <f>IF(_xlfn.XLOOKUP($A2510,Firm_Info!$A$2:$A$12,Firm_Info!$C$2:$C$12)="Treated",1,IF(_xlfn.XLOOKUP($A2510,Firm_Info!$A$2:$A$12,Firm_Info!$C$2:$C$12)="Control",0,""))</f>
        <v>1</v>
      </c>
      <c r="F2510" s="14">
        <f>IFERROR(_xlfn.XLOOKUP($A2510,Firm_Info!$A$2:$A$11,Firm_Info!$D$2:$D$11),"")</f>
        <v>3</v>
      </c>
      <c r="G2510" s="14">
        <f>IF($F2510="","",IF($B2510&gt;=SUMIFS(Firm_Info!$F$2:$F$11,Firm_Info!$D$2:$D$11,$F2510,Firm_Info!$C$2:$C$11,"Treated"),1,0))</f>
        <v>0</v>
      </c>
      <c r="H2510" s="14">
        <f t="shared" si="81"/>
        <v>0</v>
      </c>
      <c r="I2510" s="14">
        <f>IF($F2510="","",MOD(ROW()-2,624)-INDEX(Parallel_Trends!$F$5:$F$14,MATCH($A2510,Parallel_Trends!$A$5:$A$14,0)))</f>
        <v>-277</v>
      </c>
    </row>
    <row r="2511" spans="1:9" x14ac:dyDescent="0.45">
      <c r="A2511" t="s">
        <v>21</v>
      </c>
      <c r="B2511" s="1">
        <f>Raw_Prices!AC16</f>
        <v>44949</v>
      </c>
      <c r="C2511" s="12">
        <f>Raw_Prices!AG16</f>
        <v>155.87</v>
      </c>
      <c r="D2511" s="13">
        <f t="shared" si="80"/>
        <v>3.0545454545454653E-2</v>
      </c>
      <c r="E2511" s="14">
        <f>IF(_xlfn.XLOOKUP($A2511,Firm_Info!$A$2:$A$12,Firm_Info!$C$2:$C$12)="Treated",1,IF(_xlfn.XLOOKUP($A2511,Firm_Info!$A$2:$A$12,Firm_Info!$C$2:$C$12)="Control",0,""))</f>
        <v>1</v>
      </c>
      <c r="F2511" s="14">
        <f>IFERROR(_xlfn.XLOOKUP($A2511,Firm_Info!$A$2:$A$11,Firm_Info!$D$2:$D$11),"")</f>
        <v>3</v>
      </c>
      <c r="G2511" s="14">
        <f>IF($F2511="","",IF($B2511&gt;=SUMIFS(Firm_Info!$F$2:$F$11,Firm_Info!$D$2:$D$11,$F2511,Firm_Info!$C$2:$C$11,"Treated"),1,0))</f>
        <v>0</v>
      </c>
      <c r="H2511" s="14">
        <f t="shared" si="81"/>
        <v>0</v>
      </c>
      <c r="I2511" s="14">
        <f>IF($F2511="","",MOD(ROW()-2,624)-INDEX(Parallel_Trends!$F$5:$F$14,MATCH($A2511,Parallel_Trends!$A$5:$A$14,0)))</f>
        <v>-276</v>
      </c>
    </row>
    <row r="2512" spans="1:9" x14ac:dyDescent="0.45">
      <c r="A2512" t="s">
        <v>21</v>
      </c>
      <c r="B2512" s="1">
        <f>Raw_Prices!AC17</f>
        <v>44950</v>
      </c>
      <c r="C2512" s="12">
        <f>Raw_Prices!AG17</f>
        <v>154.86000000000001</v>
      </c>
      <c r="D2512" s="13">
        <f t="shared" si="80"/>
        <v>-6.4797587733367301E-3</v>
      </c>
      <c r="E2512" s="14">
        <f>IF(_xlfn.XLOOKUP($A2512,Firm_Info!$A$2:$A$12,Firm_Info!$C$2:$C$12)="Treated",1,IF(_xlfn.XLOOKUP($A2512,Firm_Info!$A$2:$A$12,Firm_Info!$C$2:$C$12)="Control",0,""))</f>
        <v>1</v>
      </c>
      <c r="F2512" s="14">
        <f>IFERROR(_xlfn.XLOOKUP($A2512,Firm_Info!$A$2:$A$11,Firm_Info!$D$2:$D$11),"")</f>
        <v>3</v>
      </c>
      <c r="G2512" s="14">
        <f>IF($F2512="","",IF($B2512&gt;=SUMIFS(Firm_Info!$F$2:$F$11,Firm_Info!$D$2:$D$11,$F2512,Firm_Info!$C$2:$C$11,"Treated"),1,0))</f>
        <v>0</v>
      </c>
      <c r="H2512" s="14">
        <f t="shared" si="81"/>
        <v>0</v>
      </c>
      <c r="I2512" s="14">
        <f>IF($F2512="","",MOD(ROW()-2,624)-INDEX(Parallel_Trends!$F$5:$F$14,MATCH($A2512,Parallel_Trends!$A$5:$A$14,0)))</f>
        <v>-275</v>
      </c>
    </row>
    <row r="2513" spans="1:9" x14ac:dyDescent="0.45">
      <c r="A2513" t="s">
        <v>21</v>
      </c>
      <c r="B2513" s="1">
        <f>Raw_Prices!AC18</f>
        <v>44951</v>
      </c>
      <c r="C2513" s="12">
        <f>Raw_Prices!AG18</f>
        <v>156.16999999999999</v>
      </c>
      <c r="D2513" s="13">
        <f t="shared" si="80"/>
        <v>8.4592535193075413E-3</v>
      </c>
      <c r="E2513" s="14">
        <f>IF(_xlfn.XLOOKUP($A2513,Firm_Info!$A$2:$A$12,Firm_Info!$C$2:$C$12)="Treated",1,IF(_xlfn.XLOOKUP($A2513,Firm_Info!$A$2:$A$12,Firm_Info!$C$2:$C$12)="Control",0,""))</f>
        <v>1</v>
      </c>
      <c r="F2513" s="14">
        <f>IFERROR(_xlfn.XLOOKUP($A2513,Firm_Info!$A$2:$A$11,Firm_Info!$D$2:$D$11),"")</f>
        <v>3</v>
      </c>
      <c r="G2513" s="14">
        <f>IF($F2513="","",IF($B2513&gt;=SUMIFS(Firm_Info!$F$2:$F$11,Firm_Info!$D$2:$D$11,$F2513,Firm_Info!$C$2:$C$11,"Treated"),1,0))</f>
        <v>0</v>
      </c>
      <c r="H2513" s="14">
        <f t="shared" si="81"/>
        <v>0</v>
      </c>
      <c r="I2513" s="14">
        <f>IF($F2513="","",MOD(ROW()-2,624)-INDEX(Parallel_Trends!$F$5:$F$14,MATCH($A2513,Parallel_Trends!$A$5:$A$14,0)))</f>
        <v>-274</v>
      </c>
    </row>
    <row r="2514" spans="1:9" x14ac:dyDescent="0.45">
      <c r="A2514" t="s">
        <v>21</v>
      </c>
      <c r="B2514" s="1">
        <f>Raw_Prices!AC19</f>
        <v>44952</v>
      </c>
      <c r="C2514" s="12">
        <f>Raw_Prices!AG19</f>
        <v>165.09</v>
      </c>
      <c r="D2514" s="13">
        <f t="shared" si="80"/>
        <v>5.7117244028942915E-2</v>
      </c>
      <c r="E2514" s="14">
        <f>IF(_xlfn.XLOOKUP($A2514,Firm_Info!$A$2:$A$12,Firm_Info!$C$2:$C$12)="Treated",1,IF(_xlfn.XLOOKUP($A2514,Firm_Info!$A$2:$A$12,Firm_Info!$C$2:$C$12)="Control",0,""))</f>
        <v>1</v>
      </c>
      <c r="F2514" s="14">
        <f>IFERROR(_xlfn.XLOOKUP($A2514,Firm_Info!$A$2:$A$11,Firm_Info!$D$2:$D$11),"")</f>
        <v>3</v>
      </c>
      <c r="G2514" s="14">
        <f>IF($F2514="","",IF($B2514&gt;=SUMIFS(Firm_Info!$F$2:$F$11,Firm_Info!$D$2:$D$11,$F2514,Firm_Info!$C$2:$C$11,"Treated"),1,0))</f>
        <v>0</v>
      </c>
      <c r="H2514" s="14">
        <f t="shared" si="81"/>
        <v>0</v>
      </c>
      <c r="I2514" s="14">
        <f>IF($F2514="","",MOD(ROW()-2,624)-INDEX(Parallel_Trends!$F$5:$F$14,MATCH($A2514,Parallel_Trends!$A$5:$A$14,0)))</f>
        <v>-273</v>
      </c>
    </row>
    <row r="2515" spans="1:9" x14ac:dyDescent="0.45">
      <c r="A2515" t="s">
        <v>21</v>
      </c>
      <c r="B2515" s="1">
        <f>Raw_Prices!AC20</f>
        <v>44953</v>
      </c>
      <c r="C2515" s="12">
        <f>Raw_Prices!AG20</f>
        <v>164.52</v>
      </c>
      <c r="D2515" s="13">
        <f t="shared" si="80"/>
        <v>-3.4526621842631E-3</v>
      </c>
      <c r="E2515" s="14">
        <f>IF(_xlfn.XLOOKUP($A2515,Firm_Info!$A$2:$A$12,Firm_Info!$C$2:$C$12)="Treated",1,IF(_xlfn.XLOOKUP($A2515,Firm_Info!$A$2:$A$12,Firm_Info!$C$2:$C$12)="Control",0,""))</f>
        <v>1</v>
      </c>
      <c r="F2515" s="14">
        <f>IFERROR(_xlfn.XLOOKUP($A2515,Firm_Info!$A$2:$A$11,Firm_Info!$D$2:$D$11),"")</f>
        <v>3</v>
      </c>
      <c r="G2515" s="14">
        <f>IF($F2515="","",IF($B2515&gt;=SUMIFS(Firm_Info!$F$2:$F$11,Firm_Info!$D$2:$D$11,$F2515,Firm_Info!$C$2:$C$11,"Treated"),1,0))</f>
        <v>0</v>
      </c>
      <c r="H2515" s="14">
        <f t="shared" si="81"/>
        <v>0</v>
      </c>
      <c r="I2515" s="14">
        <f>IF($F2515="","",MOD(ROW()-2,624)-INDEX(Parallel_Trends!$F$5:$F$14,MATCH($A2515,Parallel_Trends!$A$5:$A$14,0)))</f>
        <v>-272</v>
      </c>
    </row>
    <row r="2516" spans="1:9" x14ac:dyDescent="0.45">
      <c r="A2516" t="s">
        <v>21</v>
      </c>
      <c r="B2516" s="1">
        <f>Raw_Prices!AC21</f>
        <v>44956</v>
      </c>
      <c r="C2516" s="12">
        <f>Raw_Prices!AG21</f>
        <v>164.75</v>
      </c>
      <c r="D2516" s="13">
        <f t="shared" si="80"/>
        <v>1.3980063214198424E-3</v>
      </c>
      <c r="E2516" s="14">
        <f>IF(_xlfn.XLOOKUP($A2516,Firm_Info!$A$2:$A$12,Firm_Info!$C$2:$C$12)="Treated",1,IF(_xlfn.XLOOKUP($A2516,Firm_Info!$A$2:$A$12,Firm_Info!$C$2:$C$12)="Control",0,""))</f>
        <v>1</v>
      </c>
      <c r="F2516" s="14">
        <f>IFERROR(_xlfn.XLOOKUP($A2516,Firm_Info!$A$2:$A$11,Firm_Info!$D$2:$D$11),"")</f>
        <v>3</v>
      </c>
      <c r="G2516" s="14">
        <f>IF($F2516="","",IF($B2516&gt;=SUMIFS(Firm_Info!$F$2:$F$11,Firm_Info!$D$2:$D$11,$F2516,Firm_Info!$C$2:$C$11,"Treated"),1,0))</f>
        <v>0</v>
      </c>
      <c r="H2516" s="14">
        <f t="shared" si="81"/>
        <v>0</v>
      </c>
      <c r="I2516" s="14">
        <f>IF($F2516="","",MOD(ROW()-2,624)-INDEX(Parallel_Trends!$F$5:$F$14,MATCH($A2516,Parallel_Trends!$A$5:$A$14,0)))</f>
        <v>-271</v>
      </c>
    </row>
    <row r="2517" spans="1:9" x14ac:dyDescent="0.45">
      <c r="A2517" t="s">
        <v>21</v>
      </c>
      <c r="B2517" s="1">
        <f>Raw_Prices!AC22</f>
        <v>44957</v>
      </c>
      <c r="C2517" s="12">
        <f>Raw_Prices!AG22</f>
        <v>167.97</v>
      </c>
      <c r="D2517" s="13">
        <f t="shared" si="80"/>
        <v>1.9544764795144109E-2</v>
      </c>
      <c r="E2517" s="14">
        <f>IF(_xlfn.XLOOKUP($A2517,Firm_Info!$A$2:$A$12,Firm_Info!$C$2:$C$12)="Treated",1,IF(_xlfn.XLOOKUP($A2517,Firm_Info!$A$2:$A$12,Firm_Info!$C$2:$C$12)="Control",0,""))</f>
        <v>1</v>
      </c>
      <c r="F2517" s="14">
        <f>IFERROR(_xlfn.XLOOKUP($A2517,Firm_Info!$A$2:$A$11,Firm_Info!$D$2:$D$11),"")</f>
        <v>3</v>
      </c>
      <c r="G2517" s="14">
        <f>IF($F2517="","",IF($B2517&gt;=SUMIFS(Firm_Info!$F$2:$F$11,Firm_Info!$D$2:$D$11,$F2517,Firm_Info!$C$2:$C$11,"Treated"),1,0))</f>
        <v>0</v>
      </c>
      <c r="H2517" s="14">
        <f t="shared" si="81"/>
        <v>0</v>
      </c>
      <c r="I2517" s="14">
        <f>IF($F2517="","",MOD(ROW()-2,624)-INDEX(Parallel_Trends!$F$5:$F$14,MATCH($A2517,Parallel_Trends!$A$5:$A$14,0)))</f>
        <v>-270</v>
      </c>
    </row>
    <row r="2518" spans="1:9" x14ac:dyDescent="0.45">
      <c r="A2518" t="s">
        <v>21</v>
      </c>
      <c r="B2518" s="1">
        <f>Raw_Prices!AC23</f>
        <v>44958</v>
      </c>
      <c r="C2518" s="12">
        <f>Raw_Prices!AG23</f>
        <v>171.82</v>
      </c>
      <c r="D2518" s="13">
        <f t="shared" si="80"/>
        <v>2.2920759659462941E-2</v>
      </c>
      <c r="E2518" s="14">
        <f>IF(_xlfn.XLOOKUP($A2518,Firm_Info!$A$2:$A$12,Firm_Info!$C$2:$C$12)="Treated",1,IF(_xlfn.XLOOKUP($A2518,Firm_Info!$A$2:$A$12,Firm_Info!$C$2:$C$12)="Control",0,""))</f>
        <v>1</v>
      </c>
      <c r="F2518" s="14">
        <f>IFERROR(_xlfn.XLOOKUP($A2518,Firm_Info!$A$2:$A$11,Firm_Info!$D$2:$D$11),"")</f>
        <v>3</v>
      </c>
      <c r="G2518" s="14">
        <f>IF($F2518="","",IF($B2518&gt;=SUMIFS(Firm_Info!$F$2:$F$11,Firm_Info!$D$2:$D$11,$F2518,Firm_Info!$C$2:$C$11,"Treated"),1,0))</f>
        <v>0</v>
      </c>
      <c r="H2518" s="14">
        <f t="shared" si="81"/>
        <v>0</v>
      </c>
      <c r="I2518" s="14">
        <f>IF($F2518="","",MOD(ROW()-2,624)-INDEX(Parallel_Trends!$F$5:$F$14,MATCH($A2518,Parallel_Trends!$A$5:$A$14,0)))</f>
        <v>-269</v>
      </c>
    </row>
    <row r="2519" spans="1:9" x14ac:dyDescent="0.45">
      <c r="A2519" t="s">
        <v>21</v>
      </c>
      <c r="B2519" s="1">
        <f>Raw_Prices!AC24</f>
        <v>44959</v>
      </c>
      <c r="C2519" s="12">
        <f>Raw_Prices!AG24</f>
        <v>174.64</v>
      </c>
      <c r="D2519" s="13">
        <f t="shared" si="80"/>
        <v>1.6412524735187839E-2</v>
      </c>
      <c r="E2519" s="14">
        <f>IF(_xlfn.XLOOKUP($A2519,Firm_Info!$A$2:$A$12,Firm_Info!$C$2:$C$12)="Treated",1,IF(_xlfn.XLOOKUP($A2519,Firm_Info!$A$2:$A$12,Firm_Info!$C$2:$C$12)="Control",0,""))</f>
        <v>1</v>
      </c>
      <c r="F2519" s="14">
        <f>IFERROR(_xlfn.XLOOKUP($A2519,Firm_Info!$A$2:$A$11,Firm_Info!$D$2:$D$11),"")</f>
        <v>3</v>
      </c>
      <c r="G2519" s="14">
        <f>IF($F2519="","",IF($B2519&gt;=SUMIFS(Firm_Info!$F$2:$F$11,Firm_Info!$D$2:$D$11,$F2519,Firm_Info!$C$2:$C$11,"Treated"),1,0))</f>
        <v>0</v>
      </c>
      <c r="H2519" s="14">
        <f t="shared" si="81"/>
        <v>0</v>
      </c>
      <c r="I2519" s="14">
        <f>IF($F2519="","",MOD(ROW()-2,624)-INDEX(Parallel_Trends!$F$5:$F$14,MATCH($A2519,Parallel_Trends!$A$5:$A$14,0)))</f>
        <v>-268</v>
      </c>
    </row>
    <row r="2520" spans="1:9" x14ac:dyDescent="0.45">
      <c r="A2520" t="s">
        <v>21</v>
      </c>
      <c r="B2520" s="1">
        <f>Raw_Prices!AC25</f>
        <v>44960</v>
      </c>
      <c r="C2520" s="12">
        <f>Raw_Prices!AG25</f>
        <v>171.04</v>
      </c>
      <c r="D2520" s="13">
        <f t="shared" si="80"/>
        <v>-2.0613834173156209E-2</v>
      </c>
      <c r="E2520" s="14">
        <f>IF(_xlfn.XLOOKUP($A2520,Firm_Info!$A$2:$A$12,Firm_Info!$C$2:$C$12)="Treated",1,IF(_xlfn.XLOOKUP($A2520,Firm_Info!$A$2:$A$12,Firm_Info!$C$2:$C$12)="Control",0,""))</f>
        <v>1</v>
      </c>
      <c r="F2520" s="14">
        <f>IFERROR(_xlfn.XLOOKUP($A2520,Firm_Info!$A$2:$A$11,Firm_Info!$D$2:$D$11),"")</f>
        <v>3</v>
      </c>
      <c r="G2520" s="14">
        <f>IF($F2520="","",IF($B2520&gt;=SUMIFS(Firm_Info!$F$2:$F$11,Firm_Info!$D$2:$D$11,$F2520,Firm_Info!$C$2:$C$11,"Treated"),1,0))</f>
        <v>0</v>
      </c>
      <c r="H2520" s="14">
        <f t="shared" si="81"/>
        <v>0</v>
      </c>
      <c r="I2520" s="14">
        <f>IF($F2520="","",MOD(ROW()-2,624)-INDEX(Parallel_Trends!$F$5:$F$14,MATCH($A2520,Parallel_Trends!$A$5:$A$14,0)))</f>
        <v>-267</v>
      </c>
    </row>
    <row r="2521" spans="1:9" x14ac:dyDescent="0.45">
      <c r="A2521" t="s">
        <v>21</v>
      </c>
      <c r="B2521" s="1">
        <f>Raw_Prices!AC26</f>
        <v>44963</v>
      </c>
      <c r="C2521" s="12">
        <f>Raw_Prices!AG26</f>
        <v>169.05</v>
      </c>
      <c r="D2521" s="13">
        <f t="shared" si="80"/>
        <v>-1.1634705332085993E-2</v>
      </c>
      <c r="E2521" s="14">
        <f>IF(_xlfn.XLOOKUP($A2521,Firm_Info!$A$2:$A$12,Firm_Info!$C$2:$C$12)="Treated",1,IF(_xlfn.XLOOKUP($A2521,Firm_Info!$A$2:$A$12,Firm_Info!$C$2:$C$12)="Control",0,""))</f>
        <v>1</v>
      </c>
      <c r="F2521" s="14">
        <f>IFERROR(_xlfn.XLOOKUP($A2521,Firm_Info!$A$2:$A$11,Firm_Info!$D$2:$D$11),"")</f>
        <v>3</v>
      </c>
      <c r="G2521" s="14">
        <f>IF($F2521="","",IF($B2521&gt;=SUMIFS(Firm_Info!$F$2:$F$11,Firm_Info!$D$2:$D$11,$F2521,Firm_Info!$C$2:$C$11,"Treated"),1,0))</f>
        <v>0</v>
      </c>
      <c r="H2521" s="14">
        <f t="shared" si="81"/>
        <v>0</v>
      </c>
      <c r="I2521" s="14">
        <f>IF($F2521="","",MOD(ROW()-2,624)-INDEX(Parallel_Trends!$F$5:$F$14,MATCH($A2521,Parallel_Trends!$A$5:$A$14,0)))</f>
        <v>-266</v>
      </c>
    </row>
    <row r="2522" spans="1:9" x14ac:dyDescent="0.45">
      <c r="A2522" t="s">
        <v>21</v>
      </c>
      <c r="B2522" s="1">
        <f>Raw_Prices!AC27</f>
        <v>44964</v>
      </c>
      <c r="C2522" s="12">
        <f>Raw_Prices!AG27</f>
        <v>171.28</v>
      </c>
      <c r="D2522" s="13">
        <f t="shared" si="80"/>
        <v>1.3191363501922515E-2</v>
      </c>
      <c r="E2522" s="14">
        <f>IF(_xlfn.XLOOKUP($A2522,Firm_Info!$A$2:$A$12,Firm_Info!$C$2:$C$12)="Treated",1,IF(_xlfn.XLOOKUP($A2522,Firm_Info!$A$2:$A$12,Firm_Info!$C$2:$C$12)="Control",0,""))</f>
        <v>1</v>
      </c>
      <c r="F2522" s="14">
        <f>IFERROR(_xlfn.XLOOKUP($A2522,Firm_Info!$A$2:$A$11,Firm_Info!$D$2:$D$11),"")</f>
        <v>3</v>
      </c>
      <c r="G2522" s="14">
        <f>IF($F2522="","",IF($B2522&gt;=SUMIFS(Firm_Info!$F$2:$F$11,Firm_Info!$D$2:$D$11,$F2522,Firm_Info!$C$2:$C$11,"Treated"),1,0))</f>
        <v>0</v>
      </c>
      <c r="H2522" s="14">
        <f t="shared" si="81"/>
        <v>0</v>
      </c>
      <c r="I2522" s="14">
        <f>IF($F2522="","",MOD(ROW()-2,624)-INDEX(Parallel_Trends!$F$5:$F$14,MATCH($A2522,Parallel_Trends!$A$5:$A$14,0)))</f>
        <v>-265</v>
      </c>
    </row>
    <row r="2523" spans="1:9" x14ac:dyDescent="0.45">
      <c r="A2523" t="s">
        <v>21</v>
      </c>
      <c r="B2523" s="1">
        <f>Raw_Prices!AC28</f>
        <v>44965</v>
      </c>
      <c r="C2523" s="12">
        <f>Raw_Prices!AG28</f>
        <v>169.63</v>
      </c>
      <c r="D2523" s="13">
        <f t="shared" si="80"/>
        <v>-9.6333489023820995E-3</v>
      </c>
      <c r="E2523" s="14">
        <f>IF(_xlfn.XLOOKUP($A2523,Firm_Info!$A$2:$A$12,Firm_Info!$C$2:$C$12)="Treated",1,IF(_xlfn.XLOOKUP($A2523,Firm_Info!$A$2:$A$12,Firm_Info!$C$2:$C$12)="Control",0,""))</f>
        <v>1</v>
      </c>
      <c r="F2523" s="14">
        <f>IFERROR(_xlfn.XLOOKUP($A2523,Firm_Info!$A$2:$A$11,Firm_Info!$D$2:$D$11),"")</f>
        <v>3</v>
      </c>
      <c r="G2523" s="14">
        <f>IF($F2523="","",IF($B2523&gt;=SUMIFS(Firm_Info!$F$2:$F$11,Firm_Info!$D$2:$D$11,$F2523,Firm_Info!$C$2:$C$11,"Treated"),1,0))</f>
        <v>0</v>
      </c>
      <c r="H2523" s="14">
        <f t="shared" si="81"/>
        <v>0</v>
      </c>
      <c r="I2523" s="14">
        <f>IF($F2523="","",MOD(ROW()-2,624)-INDEX(Parallel_Trends!$F$5:$F$14,MATCH($A2523,Parallel_Trends!$A$5:$A$14,0)))</f>
        <v>-264</v>
      </c>
    </row>
    <row r="2524" spans="1:9" x14ac:dyDescent="0.45">
      <c r="A2524" t="s">
        <v>21</v>
      </c>
      <c r="B2524" s="1">
        <f>Raw_Prices!AC29</f>
        <v>44966</v>
      </c>
      <c r="C2524" s="12">
        <f>Raw_Prices!AG29</f>
        <v>173.66</v>
      </c>
      <c r="D2524" s="13">
        <f t="shared" si="80"/>
        <v>2.3757590048929966E-2</v>
      </c>
      <c r="E2524" s="14">
        <f>IF(_xlfn.XLOOKUP($A2524,Firm_Info!$A$2:$A$12,Firm_Info!$C$2:$C$12)="Treated",1,IF(_xlfn.XLOOKUP($A2524,Firm_Info!$A$2:$A$12,Firm_Info!$C$2:$C$12)="Control",0,""))</f>
        <v>1</v>
      </c>
      <c r="F2524" s="14">
        <f>IFERROR(_xlfn.XLOOKUP($A2524,Firm_Info!$A$2:$A$11,Firm_Info!$D$2:$D$11),"")</f>
        <v>3</v>
      </c>
      <c r="G2524" s="14">
        <f>IF($F2524="","",IF($B2524&gt;=SUMIFS(Firm_Info!$F$2:$F$11,Firm_Info!$D$2:$D$11,$F2524,Firm_Info!$C$2:$C$11,"Treated"),1,0))</f>
        <v>0</v>
      </c>
      <c r="H2524" s="14">
        <f t="shared" si="81"/>
        <v>0</v>
      </c>
      <c r="I2524" s="14">
        <f>IF($F2524="","",MOD(ROW()-2,624)-INDEX(Parallel_Trends!$F$5:$F$14,MATCH($A2524,Parallel_Trends!$A$5:$A$14,0)))</f>
        <v>-263</v>
      </c>
    </row>
    <row r="2525" spans="1:9" x14ac:dyDescent="0.45">
      <c r="A2525" t="s">
        <v>21</v>
      </c>
      <c r="B2525" s="1">
        <f>Raw_Prices!AC30</f>
        <v>44967</v>
      </c>
      <c r="C2525" s="12">
        <f>Raw_Prices!AG30</f>
        <v>167.03</v>
      </c>
      <c r="D2525" s="13">
        <f t="shared" si="80"/>
        <v>-3.8178049061384334E-2</v>
      </c>
      <c r="E2525" s="14">
        <f>IF(_xlfn.XLOOKUP($A2525,Firm_Info!$A$2:$A$12,Firm_Info!$C$2:$C$12)="Treated",1,IF(_xlfn.XLOOKUP($A2525,Firm_Info!$A$2:$A$12,Firm_Info!$C$2:$C$12)="Control",0,""))</f>
        <v>1</v>
      </c>
      <c r="F2525" s="14">
        <f>IFERROR(_xlfn.XLOOKUP($A2525,Firm_Info!$A$2:$A$11,Firm_Info!$D$2:$D$11),"")</f>
        <v>3</v>
      </c>
      <c r="G2525" s="14">
        <f>IF($F2525="","",IF($B2525&gt;=SUMIFS(Firm_Info!$F$2:$F$11,Firm_Info!$D$2:$D$11,$F2525,Firm_Info!$C$2:$C$11,"Treated"),1,0))</f>
        <v>0</v>
      </c>
      <c r="H2525" s="14">
        <f t="shared" si="81"/>
        <v>0</v>
      </c>
      <c r="I2525" s="14">
        <f>IF($F2525="","",MOD(ROW()-2,624)-INDEX(Parallel_Trends!$F$5:$F$14,MATCH($A2525,Parallel_Trends!$A$5:$A$14,0)))</f>
        <v>-262</v>
      </c>
    </row>
    <row r="2526" spans="1:9" x14ac:dyDescent="0.45">
      <c r="A2526" t="s">
        <v>21</v>
      </c>
      <c r="B2526" s="1">
        <f>Raw_Prices!AC31</f>
        <v>44970</v>
      </c>
      <c r="C2526" s="12">
        <f>Raw_Prices!AG31</f>
        <v>171.08</v>
      </c>
      <c r="D2526" s="13">
        <f t="shared" si="80"/>
        <v>2.4247141232114133E-2</v>
      </c>
      <c r="E2526" s="14">
        <f>IF(_xlfn.XLOOKUP($A2526,Firm_Info!$A$2:$A$12,Firm_Info!$C$2:$C$12)="Treated",1,IF(_xlfn.XLOOKUP($A2526,Firm_Info!$A$2:$A$12,Firm_Info!$C$2:$C$12)="Control",0,""))</f>
        <v>1</v>
      </c>
      <c r="F2526" s="14">
        <f>IFERROR(_xlfn.XLOOKUP($A2526,Firm_Info!$A$2:$A$11,Firm_Info!$D$2:$D$11),"")</f>
        <v>3</v>
      </c>
      <c r="G2526" s="14">
        <f>IF($F2526="","",IF($B2526&gt;=SUMIFS(Firm_Info!$F$2:$F$11,Firm_Info!$D$2:$D$11,$F2526,Firm_Info!$C$2:$C$11,"Treated"),1,0))</f>
        <v>0</v>
      </c>
      <c r="H2526" s="14">
        <f t="shared" si="81"/>
        <v>0</v>
      </c>
      <c r="I2526" s="14">
        <f>IF($F2526="","",MOD(ROW()-2,624)-INDEX(Parallel_Trends!$F$5:$F$14,MATCH($A2526,Parallel_Trends!$A$5:$A$14,0)))</f>
        <v>-261</v>
      </c>
    </row>
    <row r="2527" spans="1:9" x14ac:dyDescent="0.45">
      <c r="A2527" t="s">
        <v>21</v>
      </c>
      <c r="B2527" s="1">
        <f>Raw_Prices!AC32</f>
        <v>44971</v>
      </c>
      <c r="C2527" s="12">
        <f>Raw_Prices!AG32</f>
        <v>169.96</v>
      </c>
      <c r="D2527" s="13">
        <f t="shared" si="80"/>
        <v>-6.5466448445171688E-3</v>
      </c>
      <c r="E2527" s="14">
        <f>IF(_xlfn.XLOOKUP($A2527,Firm_Info!$A$2:$A$12,Firm_Info!$C$2:$C$12)="Treated",1,IF(_xlfn.XLOOKUP($A2527,Firm_Info!$A$2:$A$12,Firm_Info!$C$2:$C$12)="Control",0,""))</f>
        <v>1</v>
      </c>
      <c r="F2527" s="14">
        <f>IFERROR(_xlfn.XLOOKUP($A2527,Firm_Info!$A$2:$A$11,Firm_Info!$D$2:$D$11),"")</f>
        <v>3</v>
      </c>
      <c r="G2527" s="14">
        <f>IF($F2527="","",IF($B2527&gt;=SUMIFS(Firm_Info!$F$2:$F$11,Firm_Info!$D$2:$D$11,$F2527,Firm_Info!$C$2:$C$11,"Treated"),1,0))</f>
        <v>0</v>
      </c>
      <c r="H2527" s="14">
        <f t="shared" si="81"/>
        <v>0</v>
      </c>
      <c r="I2527" s="14">
        <f>IF($F2527="","",MOD(ROW()-2,624)-INDEX(Parallel_Trends!$F$5:$F$14,MATCH($A2527,Parallel_Trends!$A$5:$A$14,0)))</f>
        <v>-260</v>
      </c>
    </row>
    <row r="2528" spans="1:9" x14ac:dyDescent="0.45">
      <c r="A2528" t="s">
        <v>21</v>
      </c>
      <c r="B2528" s="1">
        <f>Raw_Prices!AC33</f>
        <v>44972</v>
      </c>
      <c r="C2528" s="12">
        <f>Raw_Prices!AG33</f>
        <v>171.1</v>
      </c>
      <c r="D2528" s="13">
        <f t="shared" si="80"/>
        <v>6.7074605789596564E-3</v>
      </c>
      <c r="E2528" s="14">
        <f>IF(_xlfn.XLOOKUP($A2528,Firm_Info!$A$2:$A$12,Firm_Info!$C$2:$C$12)="Treated",1,IF(_xlfn.XLOOKUP($A2528,Firm_Info!$A$2:$A$12,Firm_Info!$C$2:$C$12)="Control",0,""))</f>
        <v>1</v>
      </c>
      <c r="F2528" s="14">
        <f>IFERROR(_xlfn.XLOOKUP($A2528,Firm_Info!$A$2:$A$11,Firm_Info!$D$2:$D$11),"")</f>
        <v>3</v>
      </c>
      <c r="G2528" s="14">
        <f>IF($F2528="","",IF($B2528&gt;=SUMIFS(Firm_Info!$F$2:$F$11,Firm_Info!$D$2:$D$11,$F2528,Firm_Info!$C$2:$C$11,"Treated"),1,0))</f>
        <v>0</v>
      </c>
      <c r="H2528" s="14">
        <f t="shared" si="81"/>
        <v>0</v>
      </c>
      <c r="I2528" s="14">
        <f>IF($F2528="","",MOD(ROW()-2,624)-INDEX(Parallel_Trends!$F$5:$F$14,MATCH($A2528,Parallel_Trends!$A$5:$A$14,0)))</f>
        <v>-259</v>
      </c>
    </row>
    <row r="2529" spans="1:9" x14ac:dyDescent="0.45">
      <c r="A2529" t="s">
        <v>21</v>
      </c>
      <c r="B2529" s="1">
        <f>Raw_Prices!AC34</f>
        <v>44973</v>
      </c>
      <c r="C2529" s="12">
        <f>Raw_Prices!AG34</f>
        <v>168.11</v>
      </c>
      <c r="D2529" s="13">
        <f t="shared" si="80"/>
        <v>-1.7475160724722327E-2</v>
      </c>
      <c r="E2529" s="14">
        <f>IF(_xlfn.XLOOKUP($A2529,Firm_Info!$A$2:$A$12,Firm_Info!$C$2:$C$12)="Treated",1,IF(_xlfn.XLOOKUP($A2529,Firm_Info!$A$2:$A$12,Firm_Info!$C$2:$C$12)="Control",0,""))</f>
        <v>1</v>
      </c>
      <c r="F2529" s="14">
        <f>IFERROR(_xlfn.XLOOKUP($A2529,Firm_Info!$A$2:$A$11,Firm_Info!$D$2:$D$11),"")</f>
        <v>3</v>
      </c>
      <c r="G2529" s="14">
        <f>IF($F2529="","",IF($B2529&gt;=SUMIFS(Firm_Info!$F$2:$F$11,Firm_Info!$D$2:$D$11,$F2529,Firm_Info!$C$2:$C$11,"Treated"),1,0))</f>
        <v>0</v>
      </c>
      <c r="H2529" s="14">
        <f t="shared" si="81"/>
        <v>0</v>
      </c>
      <c r="I2529" s="14">
        <f>IF($F2529="","",MOD(ROW()-2,624)-INDEX(Parallel_Trends!$F$5:$F$14,MATCH($A2529,Parallel_Trends!$A$5:$A$14,0)))</f>
        <v>-258</v>
      </c>
    </row>
    <row r="2530" spans="1:9" x14ac:dyDescent="0.45">
      <c r="A2530" t="s">
        <v>21</v>
      </c>
      <c r="B2530" s="1">
        <f>Raw_Prices!AC35</f>
        <v>44974</v>
      </c>
      <c r="C2530" s="12">
        <f>Raw_Prices!AG35</f>
        <v>165.17</v>
      </c>
      <c r="D2530" s="13">
        <f t="shared" si="80"/>
        <v>-1.748854916423781E-2</v>
      </c>
      <c r="E2530" s="14">
        <f>IF(_xlfn.XLOOKUP($A2530,Firm_Info!$A$2:$A$12,Firm_Info!$C$2:$C$12)="Treated",1,IF(_xlfn.XLOOKUP($A2530,Firm_Info!$A$2:$A$12,Firm_Info!$C$2:$C$12)="Control",0,""))</f>
        <v>1</v>
      </c>
      <c r="F2530" s="14">
        <f>IFERROR(_xlfn.XLOOKUP($A2530,Firm_Info!$A$2:$A$11,Firm_Info!$D$2:$D$11),"")</f>
        <v>3</v>
      </c>
      <c r="G2530" s="14">
        <f>IF($F2530="","",IF($B2530&gt;=SUMIFS(Firm_Info!$F$2:$F$11,Firm_Info!$D$2:$D$11,$F2530,Firm_Info!$C$2:$C$11,"Treated"),1,0))</f>
        <v>0</v>
      </c>
      <c r="H2530" s="14">
        <f t="shared" si="81"/>
        <v>0</v>
      </c>
      <c r="I2530" s="14">
        <f>IF($F2530="","",MOD(ROW()-2,624)-INDEX(Parallel_Trends!$F$5:$F$14,MATCH($A2530,Parallel_Trends!$A$5:$A$14,0)))</f>
        <v>-257</v>
      </c>
    </row>
    <row r="2531" spans="1:9" x14ac:dyDescent="0.45">
      <c r="A2531" t="s">
        <v>21</v>
      </c>
      <c r="B2531" s="1">
        <f>Raw_Prices!AC36</f>
        <v>44978</v>
      </c>
      <c r="C2531" s="12">
        <f>Raw_Prices!AG36</f>
        <v>161.62</v>
      </c>
      <c r="D2531" s="13">
        <f t="shared" si="80"/>
        <v>-2.1493007204698045E-2</v>
      </c>
      <c r="E2531" s="14">
        <f>IF(_xlfn.XLOOKUP($A2531,Firm_Info!$A$2:$A$12,Firm_Info!$C$2:$C$12)="Treated",1,IF(_xlfn.XLOOKUP($A2531,Firm_Info!$A$2:$A$12,Firm_Info!$C$2:$C$12)="Control",0,""))</f>
        <v>1</v>
      </c>
      <c r="F2531" s="14">
        <f>IFERROR(_xlfn.XLOOKUP($A2531,Firm_Info!$A$2:$A$11,Firm_Info!$D$2:$D$11),"")</f>
        <v>3</v>
      </c>
      <c r="G2531" s="14">
        <f>IF($F2531="","",IF($B2531&gt;=SUMIFS(Firm_Info!$F$2:$F$11,Firm_Info!$D$2:$D$11,$F2531,Firm_Info!$C$2:$C$11,"Treated"),1,0))</f>
        <v>0</v>
      </c>
      <c r="H2531" s="14">
        <f t="shared" si="81"/>
        <v>0</v>
      </c>
      <c r="I2531" s="14">
        <f>IF($F2531="","",MOD(ROW()-2,624)-INDEX(Parallel_Trends!$F$5:$F$14,MATCH($A2531,Parallel_Trends!$A$5:$A$14,0)))</f>
        <v>-256</v>
      </c>
    </row>
    <row r="2532" spans="1:9" x14ac:dyDescent="0.45">
      <c r="A2532" t="s">
        <v>21</v>
      </c>
      <c r="B2532" s="1">
        <f>Raw_Prices!AC37</f>
        <v>44979</v>
      </c>
      <c r="C2532" s="12">
        <f>Raw_Prices!AG37</f>
        <v>163.36000000000001</v>
      </c>
      <c r="D2532" s="13">
        <f t="shared" si="80"/>
        <v>1.0765994307635252E-2</v>
      </c>
      <c r="E2532" s="14">
        <f>IF(_xlfn.XLOOKUP($A2532,Firm_Info!$A$2:$A$12,Firm_Info!$C$2:$C$12)="Treated",1,IF(_xlfn.XLOOKUP($A2532,Firm_Info!$A$2:$A$12,Firm_Info!$C$2:$C$12)="Control",0,""))</f>
        <v>1</v>
      </c>
      <c r="F2532" s="14">
        <f>IFERROR(_xlfn.XLOOKUP($A2532,Firm_Info!$A$2:$A$11,Firm_Info!$D$2:$D$11),"")</f>
        <v>3</v>
      </c>
      <c r="G2532" s="14">
        <f>IF($F2532="","",IF($B2532&gt;=SUMIFS(Firm_Info!$F$2:$F$11,Firm_Info!$D$2:$D$11,$F2532,Firm_Info!$C$2:$C$11,"Treated"),1,0))</f>
        <v>0</v>
      </c>
      <c r="H2532" s="14">
        <f t="shared" si="81"/>
        <v>0</v>
      </c>
      <c r="I2532" s="14">
        <f>IF($F2532="","",MOD(ROW()-2,624)-INDEX(Parallel_Trends!$F$5:$F$14,MATCH($A2532,Parallel_Trends!$A$5:$A$14,0)))</f>
        <v>-255</v>
      </c>
    </row>
    <row r="2533" spans="1:9" x14ac:dyDescent="0.45">
      <c r="A2533" t="s">
        <v>21</v>
      </c>
      <c r="B2533" s="1">
        <f>Raw_Prices!AC38</f>
        <v>44980</v>
      </c>
      <c r="C2533" s="12">
        <f>Raw_Prices!AG38</f>
        <v>164.12</v>
      </c>
      <c r="D2533" s="13">
        <f t="shared" si="80"/>
        <v>4.6523016650341642E-3</v>
      </c>
      <c r="E2533" s="14">
        <f>IF(_xlfn.XLOOKUP($A2533,Firm_Info!$A$2:$A$12,Firm_Info!$C$2:$C$12)="Treated",1,IF(_xlfn.XLOOKUP($A2533,Firm_Info!$A$2:$A$12,Firm_Info!$C$2:$C$12)="Control",0,""))</f>
        <v>1</v>
      </c>
      <c r="F2533" s="14">
        <f>IFERROR(_xlfn.XLOOKUP($A2533,Firm_Info!$A$2:$A$11,Firm_Info!$D$2:$D$11),"")</f>
        <v>3</v>
      </c>
      <c r="G2533" s="14">
        <f>IF($F2533="","",IF($B2533&gt;=SUMIFS(Firm_Info!$F$2:$F$11,Firm_Info!$D$2:$D$11,$F2533,Firm_Info!$C$2:$C$11,"Treated"),1,0))</f>
        <v>0</v>
      </c>
      <c r="H2533" s="14">
        <f t="shared" si="81"/>
        <v>0</v>
      </c>
      <c r="I2533" s="14">
        <f>IF($F2533="","",MOD(ROW()-2,624)-INDEX(Parallel_Trends!$F$5:$F$14,MATCH($A2533,Parallel_Trends!$A$5:$A$14,0)))</f>
        <v>-254</v>
      </c>
    </row>
    <row r="2534" spans="1:9" x14ac:dyDescent="0.45">
      <c r="A2534" t="s">
        <v>21</v>
      </c>
      <c r="B2534" s="1">
        <f>Raw_Prices!AC39</f>
        <v>44981</v>
      </c>
      <c r="C2534" s="12">
        <f>Raw_Prices!AG39</f>
        <v>162.19999999999999</v>
      </c>
      <c r="D2534" s="13">
        <f t="shared" si="80"/>
        <v>-1.1698757007068128E-2</v>
      </c>
      <c r="E2534" s="14">
        <f>IF(_xlfn.XLOOKUP($A2534,Firm_Info!$A$2:$A$12,Firm_Info!$C$2:$C$12)="Treated",1,IF(_xlfn.XLOOKUP($A2534,Firm_Info!$A$2:$A$12,Firm_Info!$C$2:$C$12)="Control",0,""))</f>
        <v>1</v>
      </c>
      <c r="F2534" s="14">
        <f>IFERROR(_xlfn.XLOOKUP($A2534,Firm_Info!$A$2:$A$11,Firm_Info!$D$2:$D$11),"")</f>
        <v>3</v>
      </c>
      <c r="G2534" s="14">
        <f>IF($F2534="","",IF($B2534&gt;=SUMIFS(Firm_Info!$F$2:$F$11,Firm_Info!$D$2:$D$11,$F2534,Firm_Info!$C$2:$C$11,"Treated"),1,0))</f>
        <v>0</v>
      </c>
      <c r="H2534" s="14">
        <f t="shared" si="81"/>
        <v>0</v>
      </c>
      <c r="I2534" s="14">
        <f>IF($F2534="","",MOD(ROW()-2,624)-INDEX(Parallel_Trends!$F$5:$F$14,MATCH($A2534,Parallel_Trends!$A$5:$A$14,0)))</f>
        <v>-253</v>
      </c>
    </row>
    <row r="2535" spans="1:9" x14ac:dyDescent="0.45">
      <c r="A2535" t="s">
        <v>21</v>
      </c>
      <c r="B2535" s="1">
        <f>Raw_Prices!AC40</f>
        <v>44984</v>
      </c>
      <c r="C2535" s="12">
        <f>Raw_Prices!AG40</f>
        <v>163.13999999999999</v>
      </c>
      <c r="D2535" s="13">
        <f t="shared" si="80"/>
        <v>5.7953144266338352E-3</v>
      </c>
      <c r="E2535" s="14">
        <f>IF(_xlfn.XLOOKUP($A2535,Firm_Info!$A$2:$A$12,Firm_Info!$C$2:$C$12)="Treated",1,IF(_xlfn.XLOOKUP($A2535,Firm_Info!$A$2:$A$12,Firm_Info!$C$2:$C$12)="Control",0,""))</f>
        <v>1</v>
      </c>
      <c r="F2535" s="14">
        <f>IFERROR(_xlfn.XLOOKUP($A2535,Firm_Info!$A$2:$A$11,Firm_Info!$D$2:$D$11),"")</f>
        <v>3</v>
      </c>
      <c r="G2535" s="14">
        <f>IF($F2535="","",IF($B2535&gt;=SUMIFS(Firm_Info!$F$2:$F$11,Firm_Info!$D$2:$D$11,$F2535,Firm_Info!$C$2:$C$11,"Treated"),1,0))</f>
        <v>0</v>
      </c>
      <c r="H2535" s="14">
        <f t="shared" si="81"/>
        <v>0</v>
      </c>
      <c r="I2535" s="14">
        <f>IF($F2535="","",MOD(ROW()-2,624)-INDEX(Parallel_Trends!$F$5:$F$14,MATCH($A2535,Parallel_Trends!$A$5:$A$14,0)))</f>
        <v>-252</v>
      </c>
    </row>
    <row r="2536" spans="1:9" x14ac:dyDescent="0.45">
      <c r="A2536" t="s">
        <v>21</v>
      </c>
      <c r="B2536" s="1">
        <f>Raw_Prices!AC41</f>
        <v>44985</v>
      </c>
      <c r="C2536" s="12">
        <f>Raw_Prices!AG41</f>
        <v>163.61000000000001</v>
      </c>
      <c r="D2536" s="13">
        <f t="shared" si="80"/>
        <v>2.8809611376732214E-3</v>
      </c>
      <c r="E2536" s="14">
        <f>IF(_xlfn.XLOOKUP($A2536,Firm_Info!$A$2:$A$12,Firm_Info!$C$2:$C$12)="Treated",1,IF(_xlfn.XLOOKUP($A2536,Firm_Info!$A$2:$A$12,Firm_Info!$C$2:$C$12)="Control",0,""))</f>
        <v>1</v>
      </c>
      <c r="F2536" s="14">
        <f>IFERROR(_xlfn.XLOOKUP($A2536,Firm_Info!$A$2:$A$11,Firm_Info!$D$2:$D$11),"")</f>
        <v>3</v>
      </c>
      <c r="G2536" s="14">
        <f>IF($F2536="","",IF($B2536&gt;=SUMIFS(Firm_Info!$F$2:$F$11,Firm_Info!$D$2:$D$11,$F2536,Firm_Info!$C$2:$C$11,"Treated"),1,0))</f>
        <v>0</v>
      </c>
      <c r="H2536" s="14">
        <f t="shared" si="81"/>
        <v>0</v>
      </c>
      <c r="I2536" s="14">
        <f>IF($F2536="","",MOD(ROW()-2,624)-INDEX(Parallel_Trends!$F$5:$F$14,MATCH($A2536,Parallel_Trends!$A$5:$A$14,0)))</f>
        <v>-251</v>
      </c>
    </row>
    <row r="2537" spans="1:9" x14ac:dyDescent="0.45">
      <c r="A2537" t="s">
        <v>21</v>
      </c>
      <c r="B2537" s="1">
        <f>Raw_Prices!AC42</f>
        <v>44986</v>
      </c>
      <c r="C2537" s="12">
        <f>Raw_Prices!AG42</f>
        <v>167.35</v>
      </c>
      <c r="D2537" s="13">
        <f t="shared" si="80"/>
        <v>2.2859238432858531E-2</v>
      </c>
      <c r="E2537" s="14">
        <f>IF(_xlfn.XLOOKUP($A2537,Firm_Info!$A$2:$A$12,Firm_Info!$C$2:$C$12)="Treated",1,IF(_xlfn.XLOOKUP($A2537,Firm_Info!$A$2:$A$12,Firm_Info!$C$2:$C$12)="Control",0,""))</f>
        <v>1</v>
      </c>
      <c r="F2537" s="14">
        <f>IFERROR(_xlfn.XLOOKUP($A2537,Firm_Info!$A$2:$A$11,Firm_Info!$D$2:$D$11),"")</f>
        <v>3</v>
      </c>
      <c r="G2537" s="14">
        <f>IF($F2537="","",IF($B2537&gt;=SUMIFS(Firm_Info!$F$2:$F$11,Firm_Info!$D$2:$D$11,$F2537,Firm_Info!$C$2:$C$11,"Treated"),1,0))</f>
        <v>0</v>
      </c>
      <c r="H2537" s="14">
        <f t="shared" si="81"/>
        <v>0</v>
      </c>
      <c r="I2537" s="14">
        <f>IF($F2537="","",MOD(ROW()-2,624)-INDEX(Parallel_Trends!$F$5:$F$14,MATCH($A2537,Parallel_Trends!$A$5:$A$14,0)))</f>
        <v>-250</v>
      </c>
    </row>
    <row r="2538" spans="1:9" x14ac:dyDescent="0.45">
      <c r="A2538" t="s">
        <v>21</v>
      </c>
      <c r="B2538" s="1">
        <f>Raw_Prices!AC43</f>
        <v>44987</v>
      </c>
      <c r="C2538" s="12">
        <f>Raw_Prices!AG43</f>
        <v>186.59</v>
      </c>
      <c r="D2538" s="13">
        <f t="shared" si="80"/>
        <v>0.11496862862264723</v>
      </c>
      <c r="E2538" s="14">
        <f>IF(_xlfn.XLOOKUP($A2538,Firm_Info!$A$2:$A$12,Firm_Info!$C$2:$C$12)="Treated",1,IF(_xlfn.XLOOKUP($A2538,Firm_Info!$A$2:$A$12,Firm_Info!$C$2:$C$12)="Control",0,""))</f>
        <v>1</v>
      </c>
      <c r="F2538" s="14">
        <f>IFERROR(_xlfn.XLOOKUP($A2538,Firm_Info!$A$2:$A$11,Firm_Info!$D$2:$D$11),"")</f>
        <v>3</v>
      </c>
      <c r="G2538" s="14">
        <f>IF($F2538="","",IF($B2538&gt;=SUMIFS(Firm_Info!$F$2:$F$11,Firm_Info!$D$2:$D$11,$F2538,Firm_Info!$C$2:$C$11,"Treated"),1,0))</f>
        <v>0</v>
      </c>
      <c r="H2538" s="14">
        <f t="shared" si="81"/>
        <v>0</v>
      </c>
      <c r="I2538" s="14">
        <f>IF($F2538="","",MOD(ROW()-2,624)-INDEX(Parallel_Trends!$F$5:$F$14,MATCH($A2538,Parallel_Trends!$A$5:$A$14,0)))</f>
        <v>-249</v>
      </c>
    </row>
    <row r="2539" spans="1:9" x14ac:dyDescent="0.45">
      <c r="A2539" t="s">
        <v>21</v>
      </c>
      <c r="B2539" s="1">
        <f>Raw_Prices!AC44</f>
        <v>44988</v>
      </c>
      <c r="C2539" s="12">
        <f>Raw_Prices!AG44</f>
        <v>186.43</v>
      </c>
      <c r="D2539" s="13">
        <f t="shared" si="80"/>
        <v>-8.5749504260679288E-4</v>
      </c>
      <c r="E2539" s="14">
        <f>IF(_xlfn.XLOOKUP($A2539,Firm_Info!$A$2:$A$12,Firm_Info!$C$2:$C$12)="Treated",1,IF(_xlfn.XLOOKUP($A2539,Firm_Info!$A$2:$A$12,Firm_Info!$C$2:$C$12)="Control",0,""))</f>
        <v>1</v>
      </c>
      <c r="F2539" s="14">
        <f>IFERROR(_xlfn.XLOOKUP($A2539,Firm_Info!$A$2:$A$11,Firm_Info!$D$2:$D$11),"")</f>
        <v>3</v>
      </c>
      <c r="G2539" s="14">
        <f>IF($F2539="","",IF($B2539&gt;=SUMIFS(Firm_Info!$F$2:$F$11,Firm_Info!$D$2:$D$11,$F2539,Firm_Info!$C$2:$C$11,"Treated"),1,0))</f>
        <v>0</v>
      </c>
      <c r="H2539" s="14">
        <f t="shared" si="81"/>
        <v>0</v>
      </c>
      <c r="I2539" s="14">
        <f>IF($F2539="","",MOD(ROW()-2,624)-INDEX(Parallel_Trends!$F$5:$F$14,MATCH($A2539,Parallel_Trends!$A$5:$A$14,0)))</f>
        <v>-248</v>
      </c>
    </row>
    <row r="2540" spans="1:9" x14ac:dyDescent="0.45">
      <c r="A2540" t="s">
        <v>21</v>
      </c>
      <c r="B2540" s="1">
        <f>Raw_Prices!AC45</f>
        <v>44991</v>
      </c>
      <c r="C2540" s="12">
        <f>Raw_Prices!AG45</f>
        <v>183.8</v>
      </c>
      <c r="D2540" s="13">
        <f t="shared" si="80"/>
        <v>-1.4107171592554812E-2</v>
      </c>
      <c r="E2540" s="14">
        <f>IF(_xlfn.XLOOKUP($A2540,Firm_Info!$A$2:$A$12,Firm_Info!$C$2:$C$12)="Treated",1,IF(_xlfn.XLOOKUP($A2540,Firm_Info!$A$2:$A$12,Firm_Info!$C$2:$C$12)="Control",0,""))</f>
        <v>1</v>
      </c>
      <c r="F2540" s="14">
        <f>IFERROR(_xlfn.XLOOKUP($A2540,Firm_Info!$A$2:$A$11,Firm_Info!$D$2:$D$11),"")</f>
        <v>3</v>
      </c>
      <c r="G2540" s="14">
        <f>IF($F2540="","",IF($B2540&gt;=SUMIFS(Firm_Info!$F$2:$F$11,Firm_Info!$D$2:$D$11,$F2540,Firm_Info!$C$2:$C$11,"Treated"),1,0))</f>
        <v>0</v>
      </c>
      <c r="H2540" s="14">
        <f t="shared" si="81"/>
        <v>0</v>
      </c>
      <c r="I2540" s="14">
        <f>IF($F2540="","",MOD(ROW()-2,624)-INDEX(Parallel_Trends!$F$5:$F$14,MATCH($A2540,Parallel_Trends!$A$5:$A$14,0)))</f>
        <v>-247</v>
      </c>
    </row>
    <row r="2541" spans="1:9" x14ac:dyDescent="0.45">
      <c r="A2541" t="s">
        <v>21</v>
      </c>
      <c r="B2541" s="1">
        <f>Raw_Prices!AC46</f>
        <v>44992</v>
      </c>
      <c r="C2541" s="12">
        <f>Raw_Prices!AG46</f>
        <v>183.32</v>
      </c>
      <c r="D2541" s="13">
        <f t="shared" si="80"/>
        <v>-2.6115342763874949E-3</v>
      </c>
      <c r="E2541" s="14">
        <f>IF(_xlfn.XLOOKUP($A2541,Firm_Info!$A$2:$A$12,Firm_Info!$C$2:$C$12)="Treated",1,IF(_xlfn.XLOOKUP($A2541,Firm_Info!$A$2:$A$12,Firm_Info!$C$2:$C$12)="Control",0,""))</f>
        <v>1</v>
      </c>
      <c r="F2541" s="14">
        <f>IFERROR(_xlfn.XLOOKUP($A2541,Firm_Info!$A$2:$A$11,Firm_Info!$D$2:$D$11),"")</f>
        <v>3</v>
      </c>
      <c r="G2541" s="14">
        <f>IF($F2541="","",IF($B2541&gt;=SUMIFS(Firm_Info!$F$2:$F$11,Firm_Info!$D$2:$D$11,$F2541,Firm_Info!$C$2:$C$11,"Treated"),1,0))</f>
        <v>0</v>
      </c>
      <c r="H2541" s="14">
        <f t="shared" si="81"/>
        <v>0</v>
      </c>
      <c r="I2541" s="14">
        <f>IF($F2541="","",MOD(ROW()-2,624)-INDEX(Parallel_Trends!$F$5:$F$14,MATCH($A2541,Parallel_Trends!$A$5:$A$14,0)))</f>
        <v>-246</v>
      </c>
    </row>
    <row r="2542" spans="1:9" x14ac:dyDescent="0.45">
      <c r="A2542" t="s">
        <v>21</v>
      </c>
      <c r="B2542" s="1">
        <f>Raw_Prices!AC47</f>
        <v>44993</v>
      </c>
      <c r="C2542" s="12">
        <f>Raw_Prices!AG47</f>
        <v>182.95</v>
      </c>
      <c r="D2542" s="13">
        <f t="shared" si="80"/>
        <v>-2.0183286057168237E-3</v>
      </c>
      <c r="E2542" s="14">
        <f>IF(_xlfn.XLOOKUP($A2542,Firm_Info!$A$2:$A$12,Firm_Info!$C$2:$C$12)="Treated",1,IF(_xlfn.XLOOKUP($A2542,Firm_Info!$A$2:$A$12,Firm_Info!$C$2:$C$12)="Control",0,""))</f>
        <v>1</v>
      </c>
      <c r="F2542" s="14">
        <f>IFERROR(_xlfn.XLOOKUP($A2542,Firm_Info!$A$2:$A$11,Firm_Info!$D$2:$D$11),"")</f>
        <v>3</v>
      </c>
      <c r="G2542" s="14">
        <f>IF($F2542="","",IF($B2542&gt;=SUMIFS(Firm_Info!$F$2:$F$11,Firm_Info!$D$2:$D$11,$F2542,Firm_Info!$C$2:$C$11,"Treated"),1,0))</f>
        <v>0</v>
      </c>
      <c r="H2542" s="14">
        <f t="shared" si="81"/>
        <v>0</v>
      </c>
      <c r="I2542" s="14">
        <f>IF($F2542="","",MOD(ROW()-2,624)-INDEX(Parallel_Trends!$F$5:$F$14,MATCH($A2542,Parallel_Trends!$A$5:$A$14,0)))</f>
        <v>-245</v>
      </c>
    </row>
    <row r="2543" spans="1:9" x14ac:dyDescent="0.45">
      <c r="A2543" t="s">
        <v>21</v>
      </c>
      <c r="B2543" s="1">
        <f>Raw_Prices!AC48</f>
        <v>44994</v>
      </c>
      <c r="C2543" s="12">
        <f>Raw_Prices!AG48</f>
        <v>178.72</v>
      </c>
      <c r="D2543" s="13">
        <f t="shared" si="80"/>
        <v>-2.3121071330964638E-2</v>
      </c>
      <c r="E2543" s="14">
        <f>IF(_xlfn.XLOOKUP($A2543,Firm_Info!$A$2:$A$12,Firm_Info!$C$2:$C$12)="Treated",1,IF(_xlfn.XLOOKUP($A2543,Firm_Info!$A$2:$A$12,Firm_Info!$C$2:$C$12)="Control",0,""))</f>
        <v>1</v>
      </c>
      <c r="F2543" s="14">
        <f>IFERROR(_xlfn.XLOOKUP($A2543,Firm_Info!$A$2:$A$11,Firm_Info!$D$2:$D$11),"")</f>
        <v>3</v>
      </c>
      <c r="G2543" s="14">
        <f>IF($F2543="","",IF($B2543&gt;=SUMIFS(Firm_Info!$F$2:$F$11,Firm_Info!$D$2:$D$11,$F2543,Firm_Info!$C$2:$C$11,"Treated"),1,0))</f>
        <v>0</v>
      </c>
      <c r="H2543" s="14">
        <f t="shared" si="81"/>
        <v>0</v>
      </c>
      <c r="I2543" s="14">
        <f>IF($F2543="","",MOD(ROW()-2,624)-INDEX(Parallel_Trends!$F$5:$F$14,MATCH($A2543,Parallel_Trends!$A$5:$A$14,0)))</f>
        <v>-244</v>
      </c>
    </row>
    <row r="2544" spans="1:9" x14ac:dyDescent="0.45">
      <c r="A2544" t="s">
        <v>21</v>
      </c>
      <c r="B2544" s="1">
        <f>Raw_Prices!AC49</f>
        <v>44995</v>
      </c>
      <c r="C2544" s="12">
        <f>Raw_Prices!AG49</f>
        <v>173.18</v>
      </c>
      <c r="D2544" s="13">
        <f t="shared" si="80"/>
        <v>-3.0998209489704553E-2</v>
      </c>
      <c r="E2544" s="14">
        <f>IF(_xlfn.XLOOKUP($A2544,Firm_Info!$A$2:$A$12,Firm_Info!$C$2:$C$12)="Treated",1,IF(_xlfn.XLOOKUP($A2544,Firm_Info!$A$2:$A$12,Firm_Info!$C$2:$C$12)="Control",0,""))</f>
        <v>1</v>
      </c>
      <c r="F2544" s="14">
        <f>IFERROR(_xlfn.XLOOKUP($A2544,Firm_Info!$A$2:$A$11,Firm_Info!$D$2:$D$11),"")</f>
        <v>3</v>
      </c>
      <c r="G2544" s="14">
        <f>IF($F2544="","",IF($B2544&gt;=SUMIFS(Firm_Info!$F$2:$F$11,Firm_Info!$D$2:$D$11,$F2544,Firm_Info!$C$2:$C$11,"Treated"),1,0))</f>
        <v>0</v>
      </c>
      <c r="H2544" s="14">
        <f t="shared" si="81"/>
        <v>0</v>
      </c>
      <c r="I2544" s="14">
        <f>IF($F2544="","",MOD(ROW()-2,624)-INDEX(Parallel_Trends!$F$5:$F$14,MATCH($A2544,Parallel_Trends!$A$5:$A$14,0)))</f>
        <v>-243</v>
      </c>
    </row>
    <row r="2545" spans="1:9" x14ac:dyDescent="0.45">
      <c r="A2545" t="s">
        <v>21</v>
      </c>
      <c r="B2545" s="1">
        <f>Raw_Prices!AC50</f>
        <v>44998</v>
      </c>
      <c r="C2545" s="12">
        <f>Raw_Prices!AG50</f>
        <v>175.51</v>
      </c>
      <c r="D2545" s="13">
        <f t="shared" si="80"/>
        <v>1.3454209493013014E-2</v>
      </c>
      <c r="E2545" s="14">
        <f>IF(_xlfn.XLOOKUP($A2545,Firm_Info!$A$2:$A$12,Firm_Info!$C$2:$C$12)="Treated",1,IF(_xlfn.XLOOKUP($A2545,Firm_Info!$A$2:$A$12,Firm_Info!$C$2:$C$12)="Control",0,""))</f>
        <v>1</v>
      </c>
      <c r="F2545" s="14">
        <f>IFERROR(_xlfn.XLOOKUP($A2545,Firm_Info!$A$2:$A$11,Firm_Info!$D$2:$D$11),"")</f>
        <v>3</v>
      </c>
      <c r="G2545" s="14">
        <f>IF($F2545="","",IF($B2545&gt;=SUMIFS(Firm_Info!$F$2:$F$11,Firm_Info!$D$2:$D$11,$F2545,Firm_Info!$C$2:$C$11,"Treated"),1,0))</f>
        <v>0</v>
      </c>
      <c r="H2545" s="14">
        <f t="shared" si="81"/>
        <v>0</v>
      </c>
      <c r="I2545" s="14">
        <f>IF($F2545="","",MOD(ROW()-2,624)-INDEX(Parallel_Trends!$F$5:$F$14,MATCH($A2545,Parallel_Trends!$A$5:$A$14,0)))</f>
        <v>-242</v>
      </c>
    </row>
    <row r="2546" spans="1:9" x14ac:dyDescent="0.45">
      <c r="A2546" t="s">
        <v>21</v>
      </c>
      <c r="B2546" s="1">
        <f>Raw_Prices!AC51</f>
        <v>44999</v>
      </c>
      <c r="C2546" s="12">
        <f>Raw_Prices!AG51</f>
        <v>182.89</v>
      </c>
      <c r="D2546" s="13">
        <f t="shared" si="80"/>
        <v>4.2048886103355887E-2</v>
      </c>
      <c r="E2546" s="14">
        <f>IF(_xlfn.XLOOKUP($A2546,Firm_Info!$A$2:$A$12,Firm_Info!$C$2:$C$12)="Treated",1,IF(_xlfn.XLOOKUP($A2546,Firm_Info!$A$2:$A$12,Firm_Info!$C$2:$C$12)="Control",0,""))</f>
        <v>1</v>
      </c>
      <c r="F2546" s="14">
        <f>IFERROR(_xlfn.XLOOKUP($A2546,Firm_Info!$A$2:$A$11,Firm_Info!$D$2:$D$11),"")</f>
        <v>3</v>
      </c>
      <c r="G2546" s="14">
        <f>IF($F2546="","",IF($B2546&gt;=SUMIFS(Firm_Info!$F$2:$F$11,Firm_Info!$D$2:$D$11,$F2546,Firm_Info!$C$2:$C$11,"Treated"),1,0))</f>
        <v>0</v>
      </c>
      <c r="H2546" s="14">
        <f t="shared" si="81"/>
        <v>0</v>
      </c>
      <c r="I2546" s="14">
        <f>IF($F2546="","",MOD(ROW()-2,624)-INDEX(Parallel_Trends!$F$5:$F$14,MATCH($A2546,Parallel_Trends!$A$5:$A$14,0)))</f>
        <v>-241</v>
      </c>
    </row>
    <row r="2547" spans="1:9" x14ac:dyDescent="0.45">
      <c r="A2547" t="s">
        <v>21</v>
      </c>
      <c r="B2547" s="1">
        <f>Raw_Prices!AC52</f>
        <v>45000</v>
      </c>
      <c r="C2547" s="12">
        <f>Raw_Prices!AG52</f>
        <v>182.91</v>
      </c>
      <c r="D2547" s="13">
        <f t="shared" si="80"/>
        <v>1.0935535021050491E-4</v>
      </c>
      <c r="E2547" s="14">
        <f>IF(_xlfn.XLOOKUP($A2547,Firm_Info!$A$2:$A$12,Firm_Info!$C$2:$C$12)="Treated",1,IF(_xlfn.XLOOKUP($A2547,Firm_Info!$A$2:$A$12,Firm_Info!$C$2:$C$12)="Control",0,""))</f>
        <v>1</v>
      </c>
      <c r="F2547" s="14">
        <f>IFERROR(_xlfn.XLOOKUP($A2547,Firm_Info!$A$2:$A$11,Firm_Info!$D$2:$D$11),"")</f>
        <v>3</v>
      </c>
      <c r="G2547" s="14">
        <f>IF($F2547="","",IF($B2547&gt;=SUMIFS(Firm_Info!$F$2:$F$11,Firm_Info!$D$2:$D$11,$F2547,Firm_Info!$C$2:$C$11,"Treated"),1,0))</f>
        <v>0</v>
      </c>
      <c r="H2547" s="14">
        <f t="shared" si="81"/>
        <v>0</v>
      </c>
      <c r="I2547" s="14">
        <f>IF($F2547="","",MOD(ROW()-2,624)-INDEX(Parallel_Trends!$F$5:$F$14,MATCH($A2547,Parallel_Trends!$A$5:$A$14,0)))</f>
        <v>-240</v>
      </c>
    </row>
    <row r="2548" spans="1:9" x14ac:dyDescent="0.45">
      <c r="A2548" t="s">
        <v>21</v>
      </c>
      <c r="B2548" s="1">
        <f>Raw_Prices!AC53</f>
        <v>45001</v>
      </c>
      <c r="C2548" s="12">
        <f>Raw_Prices!AG53</f>
        <v>187.3</v>
      </c>
      <c r="D2548" s="13">
        <f t="shared" si="80"/>
        <v>2.4000874747143408E-2</v>
      </c>
      <c r="E2548" s="14">
        <f>IF(_xlfn.XLOOKUP($A2548,Firm_Info!$A$2:$A$12,Firm_Info!$C$2:$C$12)="Treated",1,IF(_xlfn.XLOOKUP($A2548,Firm_Info!$A$2:$A$12,Firm_Info!$C$2:$C$12)="Control",0,""))</f>
        <v>1</v>
      </c>
      <c r="F2548" s="14">
        <f>IFERROR(_xlfn.XLOOKUP($A2548,Firm_Info!$A$2:$A$11,Firm_Info!$D$2:$D$11),"")</f>
        <v>3</v>
      </c>
      <c r="G2548" s="14">
        <f>IF($F2548="","",IF($B2548&gt;=SUMIFS(Firm_Info!$F$2:$F$11,Firm_Info!$D$2:$D$11,$F2548,Firm_Info!$C$2:$C$11,"Treated"),1,0))</f>
        <v>0</v>
      </c>
      <c r="H2548" s="14">
        <f t="shared" si="81"/>
        <v>0</v>
      </c>
      <c r="I2548" s="14">
        <f>IF($F2548="","",MOD(ROW()-2,624)-INDEX(Parallel_Trends!$F$5:$F$14,MATCH($A2548,Parallel_Trends!$A$5:$A$14,0)))</f>
        <v>-239</v>
      </c>
    </row>
    <row r="2549" spans="1:9" x14ac:dyDescent="0.45">
      <c r="A2549" t="s">
        <v>21</v>
      </c>
      <c r="B2549" s="1">
        <f>Raw_Prices!AC54</f>
        <v>45002</v>
      </c>
      <c r="C2549" s="12">
        <f>Raw_Prices!AG54</f>
        <v>184.85</v>
      </c>
      <c r="D2549" s="13">
        <f t="shared" si="80"/>
        <v>-1.308061932728255E-2</v>
      </c>
      <c r="E2549" s="14">
        <f>IF(_xlfn.XLOOKUP($A2549,Firm_Info!$A$2:$A$12,Firm_Info!$C$2:$C$12)="Treated",1,IF(_xlfn.XLOOKUP($A2549,Firm_Info!$A$2:$A$12,Firm_Info!$C$2:$C$12)="Control",0,""))</f>
        <v>1</v>
      </c>
      <c r="F2549" s="14">
        <f>IFERROR(_xlfn.XLOOKUP($A2549,Firm_Info!$A$2:$A$11,Firm_Info!$D$2:$D$11),"")</f>
        <v>3</v>
      </c>
      <c r="G2549" s="14">
        <f>IF($F2549="","",IF($B2549&gt;=SUMIFS(Firm_Info!$F$2:$F$11,Firm_Info!$D$2:$D$11,$F2549,Firm_Info!$C$2:$C$11,"Treated"),1,0))</f>
        <v>0</v>
      </c>
      <c r="H2549" s="14">
        <f t="shared" si="81"/>
        <v>0</v>
      </c>
      <c r="I2549" s="14">
        <f>IF($F2549="","",MOD(ROW()-2,624)-INDEX(Parallel_Trends!$F$5:$F$14,MATCH($A2549,Parallel_Trends!$A$5:$A$14,0)))</f>
        <v>-238</v>
      </c>
    </row>
    <row r="2550" spans="1:9" x14ac:dyDescent="0.45">
      <c r="A2550" t="s">
        <v>21</v>
      </c>
      <c r="B2550" s="1">
        <f>Raw_Prices!AC55</f>
        <v>45005</v>
      </c>
      <c r="C2550" s="12">
        <f>Raw_Prices!AG55</f>
        <v>185.25</v>
      </c>
      <c r="D2550" s="13">
        <f t="shared" si="80"/>
        <v>2.1639166892075679E-3</v>
      </c>
      <c r="E2550" s="14">
        <f>IF(_xlfn.XLOOKUP($A2550,Firm_Info!$A$2:$A$12,Firm_Info!$C$2:$C$12)="Treated",1,IF(_xlfn.XLOOKUP($A2550,Firm_Info!$A$2:$A$12,Firm_Info!$C$2:$C$12)="Control",0,""))</f>
        <v>1</v>
      </c>
      <c r="F2550" s="14">
        <f>IFERROR(_xlfn.XLOOKUP($A2550,Firm_Info!$A$2:$A$11,Firm_Info!$D$2:$D$11),"")</f>
        <v>3</v>
      </c>
      <c r="G2550" s="14">
        <f>IF($F2550="","",IF($B2550&gt;=SUMIFS(Firm_Info!$F$2:$F$11,Firm_Info!$D$2:$D$11,$F2550,Firm_Info!$C$2:$C$11,"Treated"),1,0))</f>
        <v>0</v>
      </c>
      <c r="H2550" s="14">
        <f t="shared" si="81"/>
        <v>0</v>
      </c>
      <c r="I2550" s="14">
        <f>IF($F2550="","",MOD(ROW()-2,624)-INDEX(Parallel_Trends!$F$5:$F$14,MATCH($A2550,Parallel_Trends!$A$5:$A$14,0)))</f>
        <v>-237</v>
      </c>
    </row>
    <row r="2551" spans="1:9" x14ac:dyDescent="0.45">
      <c r="A2551" t="s">
        <v>21</v>
      </c>
      <c r="B2551" s="1">
        <f>Raw_Prices!AC56</f>
        <v>45006</v>
      </c>
      <c r="C2551" s="12">
        <f>Raw_Prices!AG56</f>
        <v>188.68</v>
      </c>
      <c r="D2551" s="13">
        <f t="shared" si="80"/>
        <v>1.8515519568151229E-2</v>
      </c>
      <c r="E2551" s="14">
        <f>IF(_xlfn.XLOOKUP($A2551,Firm_Info!$A$2:$A$12,Firm_Info!$C$2:$C$12)="Treated",1,IF(_xlfn.XLOOKUP($A2551,Firm_Info!$A$2:$A$12,Firm_Info!$C$2:$C$12)="Control",0,""))</f>
        <v>1</v>
      </c>
      <c r="F2551" s="14">
        <f>IFERROR(_xlfn.XLOOKUP($A2551,Firm_Info!$A$2:$A$11,Firm_Info!$D$2:$D$11),"")</f>
        <v>3</v>
      </c>
      <c r="G2551" s="14">
        <f>IF($F2551="","",IF($B2551&gt;=SUMIFS(Firm_Info!$F$2:$F$11,Firm_Info!$D$2:$D$11,$F2551,Firm_Info!$C$2:$C$11,"Treated"),1,0))</f>
        <v>0</v>
      </c>
      <c r="H2551" s="14">
        <f t="shared" si="81"/>
        <v>0</v>
      </c>
      <c r="I2551" s="14">
        <f>IF($F2551="","",MOD(ROW()-2,624)-INDEX(Parallel_Trends!$F$5:$F$14,MATCH($A2551,Parallel_Trends!$A$5:$A$14,0)))</f>
        <v>-236</v>
      </c>
    </row>
    <row r="2552" spans="1:9" x14ac:dyDescent="0.45">
      <c r="A2552" t="s">
        <v>21</v>
      </c>
      <c r="B2552" s="1">
        <f>Raw_Prices!AC57</f>
        <v>45007</v>
      </c>
      <c r="C2552" s="12">
        <f>Raw_Prices!AG57</f>
        <v>186.51</v>
      </c>
      <c r="D2552" s="13">
        <f t="shared" si="80"/>
        <v>-1.1500953996184116E-2</v>
      </c>
      <c r="E2552" s="14">
        <f>IF(_xlfn.XLOOKUP($A2552,Firm_Info!$A$2:$A$12,Firm_Info!$C$2:$C$12)="Treated",1,IF(_xlfn.XLOOKUP($A2552,Firm_Info!$A$2:$A$12,Firm_Info!$C$2:$C$12)="Control",0,""))</f>
        <v>1</v>
      </c>
      <c r="F2552" s="14">
        <f>IFERROR(_xlfn.XLOOKUP($A2552,Firm_Info!$A$2:$A$11,Firm_Info!$D$2:$D$11),"")</f>
        <v>3</v>
      </c>
      <c r="G2552" s="14">
        <f>IF($F2552="","",IF($B2552&gt;=SUMIFS(Firm_Info!$F$2:$F$11,Firm_Info!$D$2:$D$11,$F2552,Firm_Info!$C$2:$C$11,"Treated"),1,0))</f>
        <v>0</v>
      </c>
      <c r="H2552" s="14">
        <f t="shared" si="81"/>
        <v>0</v>
      </c>
      <c r="I2552" s="14">
        <f>IF($F2552="","",MOD(ROW()-2,624)-INDEX(Parallel_Trends!$F$5:$F$14,MATCH($A2552,Parallel_Trends!$A$5:$A$14,0)))</f>
        <v>-235</v>
      </c>
    </row>
    <row r="2553" spans="1:9" x14ac:dyDescent="0.45">
      <c r="A2553" t="s">
        <v>21</v>
      </c>
      <c r="B2553" s="1">
        <f>Raw_Prices!AC58</f>
        <v>45008</v>
      </c>
      <c r="C2553" s="12">
        <f>Raw_Prices!AG58</f>
        <v>187.44</v>
      </c>
      <c r="D2553" s="13">
        <f t="shared" si="80"/>
        <v>4.9863278108412956E-3</v>
      </c>
      <c r="E2553" s="14">
        <f>IF(_xlfn.XLOOKUP($A2553,Firm_Info!$A$2:$A$12,Firm_Info!$C$2:$C$12)="Treated",1,IF(_xlfn.XLOOKUP($A2553,Firm_Info!$A$2:$A$12,Firm_Info!$C$2:$C$12)="Control",0,""))</f>
        <v>1</v>
      </c>
      <c r="F2553" s="14">
        <f>IFERROR(_xlfn.XLOOKUP($A2553,Firm_Info!$A$2:$A$11,Firm_Info!$D$2:$D$11),"")</f>
        <v>3</v>
      </c>
      <c r="G2553" s="14">
        <f>IF($F2553="","",IF($B2553&gt;=SUMIFS(Firm_Info!$F$2:$F$11,Firm_Info!$D$2:$D$11,$F2553,Firm_Info!$C$2:$C$11,"Treated"),1,0))</f>
        <v>0</v>
      </c>
      <c r="H2553" s="14">
        <f t="shared" si="81"/>
        <v>0</v>
      </c>
      <c r="I2553" s="14">
        <f>IF($F2553="","",MOD(ROW()-2,624)-INDEX(Parallel_Trends!$F$5:$F$14,MATCH($A2553,Parallel_Trends!$A$5:$A$14,0)))</f>
        <v>-234</v>
      </c>
    </row>
    <row r="2554" spans="1:9" x14ac:dyDescent="0.45">
      <c r="A2554" t="s">
        <v>21</v>
      </c>
      <c r="B2554" s="1">
        <f>Raw_Prices!AC59</f>
        <v>45009</v>
      </c>
      <c r="C2554" s="12">
        <f>Raw_Prices!AG59</f>
        <v>190.06</v>
      </c>
      <c r="D2554" s="13">
        <f t="shared" si="80"/>
        <v>1.3977806231327383E-2</v>
      </c>
      <c r="E2554" s="14">
        <f>IF(_xlfn.XLOOKUP($A2554,Firm_Info!$A$2:$A$12,Firm_Info!$C$2:$C$12)="Treated",1,IF(_xlfn.XLOOKUP($A2554,Firm_Info!$A$2:$A$12,Firm_Info!$C$2:$C$12)="Control",0,""))</f>
        <v>1</v>
      </c>
      <c r="F2554" s="14">
        <f>IFERROR(_xlfn.XLOOKUP($A2554,Firm_Info!$A$2:$A$11,Firm_Info!$D$2:$D$11),"")</f>
        <v>3</v>
      </c>
      <c r="G2554" s="14">
        <f>IF($F2554="","",IF($B2554&gt;=SUMIFS(Firm_Info!$F$2:$F$11,Firm_Info!$D$2:$D$11,$F2554,Firm_Info!$C$2:$C$11,"Treated"),1,0))</f>
        <v>0</v>
      </c>
      <c r="H2554" s="14">
        <f t="shared" si="81"/>
        <v>0</v>
      </c>
      <c r="I2554" s="14">
        <f>IF($F2554="","",MOD(ROW()-2,624)-INDEX(Parallel_Trends!$F$5:$F$14,MATCH($A2554,Parallel_Trends!$A$5:$A$14,0)))</f>
        <v>-233</v>
      </c>
    </row>
    <row r="2555" spans="1:9" x14ac:dyDescent="0.45">
      <c r="A2555" t="s">
        <v>21</v>
      </c>
      <c r="B2555" s="1">
        <f>Raw_Prices!AC60</f>
        <v>45012</v>
      </c>
      <c r="C2555" s="12">
        <f>Raw_Prices!AG60</f>
        <v>191.26</v>
      </c>
      <c r="D2555" s="13">
        <f t="shared" si="80"/>
        <v>6.3137956434808906E-3</v>
      </c>
      <c r="E2555" s="14">
        <f>IF(_xlfn.XLOOKUP($A2555,Firm_Info!$A$2:$A$12,Firm_Info!$C$2:$C$12)="Treated",1,IF(_xlfn.XLOOKUP($A2555,Firm_Info!$A$2:$A$12,Firm_Info!$C$2:$C$12)="Control",0,""))</f>
        <v>1</v>
      </c>
      <c r="F2555" s="14">
        <f>IFERROR(_xlfn.XLOOKUP($A2555,Firm_Info!$A$2:$A$11,Firm_Info!$D$2:$D$11),"")</f>
        <v>3</v>
      </c>
      <c r="G2555" s="14">
        <f>IF($F2555="","",IF($B2555&gt;=SUMIFS(Firm_Info!$F$2:$F$11,Firm_Info!$D$2:$D$11,$F2555,Firm_Info!$C$2:$C$11,"Treated"),1,0))</f>
        <v>0</v>
      </c>
      <c r="H2555" s="14">
        <f t="shared" si="81"/>
        <v>0</v>
      </c>
      <c r="I2555" s="14">
        <f>IF($F2555="","",MOD(ROW()-2,624)-INDEX(Parallel_Trends!$F$5:$F$14,MATCH($A2555,Parallel_Trends!$A$5:$A$14,0)))</f>
        <v>-232</v>
      </c>
    </row>
    <row r="2556" spans="1:9" x14ac:dyDescent="0.45">
      <c r="A2556" t="s">
        <v>21</v>
      </c>
      <c r="B2556" s="1">
        <f>Raw_Prices!AC61</f>
        <v>45013</v>
      </c>
      <c r="C2556" s="12">
        <f>Raw_Prices!AG61</f>
        <v>192.3</v>
      </c>
      <c r="D2556" s="13">
        <f t="shared" si="80"/>
        <v>5.4376241765137223E-3</v>
      </c>
      <c r="E2556" s="14">
        <f>IF(_xlfn.XLOOKUP($A2556,Firm_Info!$A$2:$A$12,Firm_Info!$C$2:$C$12)="Treated",1,IF(_xlfn.XLOOKUP($A2556,Firm_Info!$A$2:$A$12,Firm_Info!$C$2:$C$12)="Control",0,""))</f>
        <v>1</v>
      </c>
      <c r="F2556" s="14">
        <f>IFERROR(_xlfn.XLOOKUP($A2556,Firm_Info!$A$2:$A$11,Firm_Info!$D$2:$D$11),"")</f>
        <v>3</v>
      </c>
      <c r="G2556" s="14">
        <f>IF($F2556="","",IF($B2556&gt;=SUMIFS(Firm_Info!$F$2:$F$11,Firm_Info!$D$2:$D$11,$F2556,Firm_Info!$C$2:$C$11,"Treated"),1,0))</f>
        <v>0</v>
      </c>
      <c r="H2556" s="14">
        <f t="shared" si="81"/>
        <v>0</v>
      </c>
      <c r="I2556" s="14">
        <f>IF($F2556="","",MOD(ROW()-2,624)-INDEX(Parallel_Trends!$F$5:$F$14,MATCH($A2556,Parallel_Trends!$A$5:$A$14,0)))</f>
        <v>-231</v>
      </c>
    </row>
    <row r="2557" spans="1:9" x14ac:dyDescent="0.45">
      <c r="A2557" t="s">
        <v>21</v>
      </c>
      <c r="B2557" s="1">
        <f>Raw_Prices!AC62</f>
        <v>45014</v>
      </c>
      <c r="C2557" s="12">
        <f>Raw_Prices!AG62</f>
        <v>196.64</v>
      </c>
      <c r="D2557" s="13">
        <f t="shared" si="80"/>
        <v>2.256890275611001E-2</v>
      </c>
      <c r="E2557" s="14">
        <f>IF(_xlfn.XLOOKUP($A2557,Firm_Info!$A$2:$A$12,Firm_Info!$C$2:$C$12)="Treated",1,IF(_xlfn.XLOOKUP($A2557,Firm_Info!$A$2:$A$12,Firm_Info!$C$2:$C$12)="Control",0,""))</f>
        <v>1</v>
      </c>
      <c r="F2557" s="14">
        <f>IFERROR(_xlfn.XLOOKUP($A2557,Firm_Info!$A$2:$A$11,Firm_Info!$D$2:$D$11),"")</f>
        <v>3</v>
      </c>
      <c r="G2557" s="14">
        <f>IF($F2557="","",IF($B2557&gt;=SUMIFS(Firm_Info!$F$2:$F$11,Firm_Info!$D$2:$D$11,$F2557,Firm_Info!$C$2:$C$11,"Treated"),1,0))</f>
        <v>0</v>
      </c>
      <c r="H2557" s="14">
        <f t="shared" si="81"/>
        <v>0</v>
      </c>
      <c r="I2557" s="14">
        <f>IF($F2557="","",MOD(ROW()-2,624)-INDEX(Parallel_Trends!$F$5:$F$14,MATCH($A2557,Parallel_Trends!$A$5:$A$14,0)))</f>
        <v>-230</v>
      </c>
    </row>
    <row r="2558" spans="1:9" x14ac:dyDescent="0.45">
      <c r="A2558" t="s">
        <v>21</v>
      </c>
      <c r="B2558" s="1">
        <f>Raw_Prices!AC63</f>
        <v>45015</v>
      </c>
      <c r="C2558" s="12">
        <f>Raw_Prices!AG63</f>
        <v>196.6</v>
      </c>
      <c r="D2558" s="13">
        <f t="shared" si="80"/>
        <v>-2.0341741253049328E-4</v>
      </c>
      <c r="E2558" s="14">
        <f>IF(_xlfn.XLOOKUP($A2558,Firm_Info!$A$2:$A$12,Firm_Info!$C$2:$C$12)="Treated",1,IF(_xlfn.XLOOKUP($A2558,Firm_Info!$A$2:$A$12,Firm_Info!$C$2:$C$12)="Control",0,""))</f>
        <v>1</v>
      </c>
      <c r="F2558" s="14">
        <f>IFERROR(_xlfn.XLOOKUP($A2558,Firm_Info!$A$2:$A$11,Firm_Info!$D$2:$D$11),"")</f>
        <v>3</v>
      </c>
      <c r="G2558" s="14">
        <f>IF($F2558="","",IF($B2558&gt;=SUMIFS(Firm_Info!$F$2:$F$11,Firm_Info!$D$2:$D$11,$F2558,Firm_Info!$C$2:$C$11,"Treated"),1,0))</f>
        <v>0</v>
      </c>
      <c r="H2558" s="14">
        <f t="shared" si="81"/>
        <v>0</v>
      </c>
      <c r="I2558" s="14">
        <f>IF($F2558="","",MOD(ROW()-2,624)-INDEX(Parallel_Trends!$F$5:$F$14,MATCH($A2558,Parallel_Trends!$A$5:$A$14,0)))</f>
        <v>-229</v>
      </c>
    </row>
    <row r="2559" spans="1:9" x14ac:dyDescent="0.45">
      <c r="A2559" t="s">
        <v>21</v>
      </c>
      <c r="B2559" s="1">
        <f>Raw_Prices!AC64</f>
        <v>45016</v>
      </c>
      <c r="C2559" s="12">
        <f>Raw_Prices!AG64</f>
        <v>199.78</v>
      </c>
      <c r="D2559" s="13">
        <f t="shared" si="80"/>
        <v>1.6174974567650047E-2</v>
      </c>
      <c r="E2559" s="14">
        <f>IF(_xlfn.XLOOKUP($A2559,Firm_Info!$A$2:$A$12,Firm_Info!$C$2:$C$12)="Treated",1,IF(_xlfn.XLOOKUP($A2559,Firm_Info!$A$2:$A$12,Firm_Info!$C$2:$C$12)="Control",0,""))</f>
        <v>1</v>
      </c>
      <c r="F2559" s="14">
        <f>IFERROR(_xlfn.XLOOKUP($A2559,Firm_Info!$A$2:$A$11,Firm_Info!$D$2:$D$11),"")</f>
        <v>3</v>
      </c>
      <c r="G2559" s="14">
        <f>IF($F2559="","",IF($B2559&gt;=SUMIFS(Firm_Info!$F$2:$F$11,Firm_Info!$D$2:$D$11,$F2559,Firm_Info!$C$2:$C$11,"Treated"),1,0))</f>
        <v>0</v>
      </c>
      <c r="H2559" s="14">
        <f t="shared" si="81"/>
        <v>0</v>
      </c>
      <c r="I2559" s="14">
        <f>IF($F2559="","",MOD(ROW()-2,624)-INDEX(Parallel_Trends!$F$5:$F$14,MATCH($A2559,Parallel_Trends!$A$5:$A$14,0)))</f>
        <v>-228</v>
      </c>
    </row>
    <row r="2560" spans="1:9" x14ac:dyDescent="0.45">
      <c r="A2560" t="s">
        <v>21</v>
      </c>
      <c r="B2560" s="1">
        <f>Raw_Prices!AC65</f>
        <v>45019</v>
      </c>
      <c r="C2560" s="12">
        <f>Raw_Prices!AG65</f>
        <v>196.49</v>
      </c>
      <c r="D2560" s="13">
        <f t="shared" si="80"/>
        <v>-1.6468114926418975E-2</v>
      </c>
      <c r="E2560" s="14">
        <f>IF(_xlfn.XLOOKUP($A2560,Firm_Info!$A$2:$A$12,Firm_Info!$C$2:$C$12)="Treated",1,IF(_xlfn.XLOOKUP($A2560,Firm_Info!$A$2:$A$12,Firm_Info!$C$2:$C$12)="Control",0,""))</f>
        <v>1</v>
      </c>
      <c r="F2560" s="14">
        <f>IFERROR(_xlfn.XLOOKUP($A2560,Firm_Info!$A$2:$A$11,Firm_Info!$D$2:$D$11),"")</f>
        <v>3</v>
      </c>
      <c r="G2560" s="14">
        <f>IF($F2560="","",IF($B2560&gt;=SUMIFS(Firm_Info!$F$2:$F$11,Firm_Info!$D$2:$D$11,$F2560,Firm_Info!$C$2:$C$11,"Treated"),1,0))</f>
        <v>0</v>
      </c>
      <c r="H2560" s="14">
        <f t="shared" si="81"/>
        <v>0</v>
      </c>
      <c r="I2560" s="14">
        <f>IF($F2560="","",MOD(ROW()-2,624)-INDEX(Parallel_Trends!$F$5:$F$14,MATCH($A2560,Parallel_Trends!$A$5:$A$14,0)))</f>
        <v>-227</v>
      </c>
    </row>
    <row r="2561" spans="1:9" x14ac:dyDescent="0.45">
      <c r="A2561" t="s">
        <v>21</v>
      </c>
      <c r="B2561" s="1">
        <f>Raw_Prices!AC66</f>
        <v>45020</v>
      </c>
      <c r="C2561" s="12">
        <f>Raw_Prices!AG66</f>
        <v>197.2</v>
      </c>
      <c r="D2561" s="13">
        <f t="shared" si="80"/>
        <v>3.6134154409892538E-3</v>
      </c>
      <c r="E2561" s="14">
        <f>IF(_xlfn.XLOOKUP($A2561,Firm_Info!$A$2:$A$12,Firm_Info!$C$2:$C$12)="Treated",1,IF(_xlfn.XLOOKUP($A2561,Firm_Info!$A$2:$A$12,Firm_Info!$C$2:$C$12)="Control",0,""))</f>
        <v>1</v>
      </c>
      <c r="F2561" s="14">
        <f>IFERROR(_xlfn.XLOOKUP($A2561,Firm_Info!$A$2:$A$11,Firm_Info!$D$2:$D$11),"")</f>
        <v>3</v>
      </c>
      <c r="G2561" s="14">
        <f>IF($F2561="","",IF($B2561&gt;=SUMIFS(Firm_Info!$F$2:$F$11,Firm_Info!$D$2:$D$11,$F2561,Firm_Info!$C$2:$C$11,"Treated"),1,0))</f>
        <v>0</v>
      </c>
      <c r="H2561" s="14">
        <f t="shared" si="81"/>
        <v>0</v>
      </c>
      <c r="I2561" s="14">
        <f>IF($F2561="","",MOD(ROW()-2,624)-INDEX(Parallel_Trends!$F$5:$F$14,MATCH($A2561,Parallel_Trends!$A$5:$A$14,0)))</f>
        <v>-226</v>
      </c>
    </row>
    <row r="2562" spans="1:9" x14ac:dyDescent="0.45">
      <c r="A2562" t="s">
        <v>21</v>
      </c>
      <c r="B2562" s="1">
        <f>Raw_Prices!AC67</f>
        <v>45021</v>
      </c>
      <c r="C2562" s="12">
        <f>Raw_Prices!AG67</f>
        <v>195.31</v>
      </c>
      <c r="D2562" s="13">
        <f t="shared" si="80"/>
        <v>-9.5841784989857404E-3</v>
      </c>
      <c r="E2562" s="14">
        <f>IF(_xlfn.XLOOKUP($A2562,Firm_Info!$A$2:$A$12,Firm_Info!$C$2:$C$12)="Treated",1,IF(_xlfn.XLOOKUP($A2562,Firm_Info!$A$2:$A$12,Firm_Info!$C$2:$C$12)="Control",0,""))</f>
        <v>1</v>
      </c>
      <c r="F2562" s="14">
        <f>IFERROR(_xlfn.XLOOKUP($A2562,Firm_Info!$A$2:$A$11,Firm_Info!$D$2:$D$11),"")</f>
        <v>3</v>
      </c>
      <c r="G2562" s="14">
        <f>IF($F2562="","",IF($B2562&gt;=SUMIFS(Firm_Info!$F$2:$F$11,Firm_Info!$D$2:$D$11,$F2562,Firm_Info!$C$2:$C$11,"Treated"),1,0))</f>
        <v>0</v>
      </c>
      <c r="H2562" s="14">
        <f t="shared" si="81"/>
        <v>0</v>
      </c>
      <c r="I2562" s="14">
        <f>IF($F2562="","",MOD(ROW()-2,624)-INDEX(Parallel_Trends!$F$5:$F$14,MATCH($A2562,Parallel_Trends!$A$5:$A$14,0)))</f>
        <v>-225</v>
      </c>
    </row>
    <row r="2563" spans="1:9" x14ac:dyDescent="0.45">
      <c r="A2563" t="s">
        <v>21</v>
      </c>
      <c r="B2563" s="1">
        <f>Raw_Prices!AC68</f>
        <v>45022</v>
      </c>
      <c r="C2563" s="12">
        <f>Raw_Prices!AG68</f>
        <v>192.55</v>
      </c>
      <c r="D2563" s="13">
        <f t="shared" si="80"/>
        <v>-1.4131380881675204E-2</v>
      </c>
      <c r="E2563" s="14">
        <f>IF(_xlfn.XLOOKUP($A2563,Firm_Info!$A$2:$A$12,Firm_Info!$C$2:$C$12)="Treated",1,IF(_xlfn.XLOOKUP($A2563,Firm_Info!$A$2:$A$12,Firm_Info!$C$2:$C$12)="Control",0,""))</f>
        <v>1</v>
      </c>
      <c r="F2563" s="14">
        <f>IFERROR(_xlfn.XLOOKUP($A2563,Firm_Info!$A$2:$A$11,Firm_Info!$D$2:$D$11),"")</f>
        <v>3</v>
      </c>
      <c r="G2563" s="14">
        <f>IF($F2563="","",IF($B2563&gt;=SUMIFS(Firm_Info!$F$2:$F$11,Firm_Info!$D$2:$D$11,$F2563,Firm_Info!$C$2:$C$11,"Treated"),1,0))</f>
        <v>0</v>
      </c>
      <c r="H2563" s="14">
        <f t="shared" si="81"/>
        <v>0</v>
      </c>
      <c r="I2563" s="14">
        <f>IF($F2563="","",MOD(ROW()-2,624)-INDEX(Parallel_Trends!$F$5:$F$14,MATCH($A2563,Parallel_Trends!$A$5:$A$14,0)))</f>
        <v>-224</v>
      </c>
    </row>
    <row r="2564" spans="1:9" x14ac:dyDescent="0.45">
      <c r="A2564" t="s">
        <v>21</v>
      </c>
      <c r="B2564" s="1">
        <f>Raw_Prices!AC69</f>
        <v>45026</v>
      </c>
      <c r="C2564" s="12">
        <f>Raw_Prices!AG69</f>
        <v>191.49</v>
      </c>
      <c r="D2564" s="13">
        <f t="shared" ref="D2564:D2627" si="82">C2564/C2563-1</f>
        <v>-5.5050636198390457E-3</v>
      </c>
      <c r="E2564" s="14">
        <f>IF(_xlfn.XLOOKUP($A2564,Firm_Info!$A$2:$A$12,Firm_Info!$C$2:$C$12)="Treated",1,IF(_xlfn.XLOOKUP($A2564,Firm_Info!$A$2:$A$12,Firm_Info!$C$2:$C$12)="Control",0,""))</f>
        <v>1</v>
      </c>
      <c r="F2564" s="14">
        <f>IFERROR(_xlfn.XLOOKUP($A2564,Firm_Info!$A$2:$A$11,Firm_Info!$D$2:$D$11),"")</f>
        <v>3</v>
      </c>
      <c r="G2564" s="14">
        <f>IF($F2564="","",IF($B2564&gt;=SUMIFS(Firm_Info!$F$2:$F$11,Firm_Info!$D$2:$D$11,$F2564,Firm_Info!$C$2:$C$11,"Treated"),1,0))</f>
        <v>0</v>
      </c>
      <c r="H2564" s="14">
        <f t="shared" ref="H2564:H2627" si="83">IF($F2564="","",$E2564*$G2564)</f>
        <v>0</v>
      </c>
      <c r="I2564" s="14">
        <f>IF($F2564="","",MOD(ROW()-2,624)-INDEX(Parallel_Trends!$F$5:$F$14,MATCH($A2564,Parallel_Trends!$A$5:$A$14,0)))</f>
        <v>-223</v>
      </c>
    </row>
    <row r="2565" spans="1:9" x14ac:dyDescent="0.45">
      <c r="A2565" t="s">
        <v>21</v>
      </c>
      <c r="B2565" s="1">
        <f>Raw_Prices!AC70</f>
        <v>45027</v>
      </c>
      <c r="C2565" s="12">
        <f>Raw_Prices!AG70</f>
        <v>188.89</v>
      </c>
      <c r="D2565" s="13">
        <f t="shared" si="82"/>
        <v>-1.357773251866945E-2</v>
      </c>
      <c r="E2565" s="14">
        <f>IF(_xlfn.XLOOKUP($A2565,Firm_Info!$A$2:$A$12,Firm_Info!$C$2:$C$12)="Treated",1,IF(_xlfn.XLOOKUP($A2565,Firm_Info!$A$2:$A$12,Firm_Info!$C$2:$C$12)="Control",0,""))</f>
        <v>1</v>
      </c>
      <c r="F2565" s="14">
        <f>IFERROR(_xlfn.XLOOKUP($A2565,Firm_Info!$A$2:$A$11,Firm_Info!$D$2:$D$11),"")</f>
        <v>3</v>
      </c>
      <c r="G2565" s="14">
        <f>IF($F2565="","",IF($B2565&gt;=SUMIFS(Firm_Info!$F$2:$F$11,Firm_Info!$D$2:$D$11,$F2565,Firm_Info!$C$2:$C$11,"Treated"),1,0))</f>
        <v>0</v>
      </c>
      <c r="H2565" s="14">
        <f t="shared" si="83"/>
        <v>0</v>
      </c>
      <c r="I2565" s="14">
        <f>IF($F2565="","",MOD(ROW()-2,624)-INDEX(Parallel_Trends!$F$5:$F$14,MATCH($A2565,Parallel_Trends!$A$5:$A$14,0)))</f>
        <v>-222</v>
      </c>
    </row>
    <row r="2566" spans="1:9" x14ac:dyDescent="0.45">
      <c r="A2566" t="s">
        <v>21</v>
      </c>
      <c r="B2566" s="1">
        <f>Raw_Prices!AC71</f>
        <v>45028</v>
      </c>
      <c r="C2566" s="12">
        <f>Raw_Prices!AG71</f>
        <v>190.32</v>
      </c>
      <c r="D2566" s="13">
        <f t="shared" si="82"/>
        <v>7.5705437026840627E-3</v>
      </c>
      <c r="E2566" s="14">
        <f>IF(_xlfn.XLOOKUP($A2566,Firm_Info!$A$2:$A$12,Firm_Info!$C$2:$C$12)="Treated",1,IF(_xlfn.XLOOKUP($A2566,Firm_Info!$A$2:$A$12,Firm_Info!$C$2:$C$12)="Control",0,""))</f>
        <v>1</v>
      </c>
      <c r="F2566" s="14">
        <f>IFERROR(_xlfn.XLOOKUP($A2566,Firm_Info!$A$2:$A$11,Firm_Info!$D$2:$D$11),"")</f>
        <v>3</v>
      </c>
      <c r="G2566" s="14">
        <f>IF($F2566="","",IF($B2566&gt;=SUMIFS(Firm_Info!$F$2:$F$11,Firm_Info!$D$2:$D$11,$F2566,Firm_Info!$C$2:$C$11,"Treated"),1,0))</f>
        <v>0</v>
      </c>
      <c r="H2566" s="14">
        <f t="shared" si="83"/>
        <v>0</v>
      </c>
      <c r="I2566" s="14">
        <f>IF($F2566="","",MOD(ROW()-2,624)-INDEX(Parallel_Trends!$F$5:$F$14,MATCH($A2566,Parallel_Trends!$A$5:$A$14,0)))</f>
        <v>-221</v>
      </c>
    </row>
    <row r="2567" spans="1:9" x14ac:dyDescent="0.45">
      <c r="A2567" t="s">
        <v>21</v>
      </c>
      <c r="B2567" s="1">
        <f>Raw_Prices!AC72</f>
        <v>45029</v>
      </c>
      <c r="C2567" s="12">
        <f>Raw_Prices!AG72</f>
        <v>194.02</v>
      </c>
      <c r="D2567" s="13">
        <f t="shared" si="82"/>
        <v>1.944094157208931E-2</v>
      </c>
      <c r="E2567" s="14">
        <f>IF(_xlfn.XLOOKUP($A2567,Firm_Info!$A$2:$A$12,Firm_Info!$C$2:$C$12)="Treated",1,IF(_xlfn.XLOOKUP($A2567,Firm_Info!$A$2:$A$12,Firm_Info!$C$2:$C$12)="Control",0,""))</f>
        <v>1</v>
      </c>
      <c r="F2567" s="14">
        <f>IFERROR(_xlfn.XLOOKUP($A2567,Firm_Info!$A$2:$A$11,Firm_Info!$D$2:$D$11),"")</f>
        <v>3</v>
      </c>
      <c r="G2567" s="14">
        <f>IF($F2567="","",IF($B2567&gt;=SUMIFS(Firm_Info!$F$2:$F$11,Firm_Info!$D$2:$D$11,$F2567,Firm_Info!$C$2:$C$11,"Treated"),1,0))</f>
        <v>0</v>
      </c>
      <c r="H2567" s="14">
        <f t="shared" si="83"/>
        <v>0</v>
      </c>
      <c r="I2567" s="14">
        <f>IF($F2567="","",MOD(ROW()-2,624)-INDEX(Parallel_Trends!$F$5:$F$14,MATCH($A2567,Parallel_Trends!$A$5:$A$14,0)))</f>
        <v>-220</v>
      </c>
    </row>
    <row r="2568" spans="1:9" x14ac:dyDescent="0.45">
      <c r="A2568" t="s">
        <v>21</v>
      </c>
      <c r="B2568" s="1">
        <f>Raw_Prices!AC73</f>
        <v>45030</v>
      </c>
      <c r="C2568" s="12">
        <f>Raw_Prices!AG73</f>
        <v>194.65</v>
      </c>
      <c r="D2568" s="13">
        <f t="shared" si="82"/>
        <v>3.2470879290793508E-3</v>
      </c>
      <c r="E2568" s="14">
        <f>IF(_xlfn.XLOOKUP($A2568,Firm_Info!$A$2:$A$12,Firm_Info!$C$2:$C$12)="Treated",1,IF(_xlfn.XLOOKUP($A2568,Firm_Info!$A$2:$A$12,Firm_Info!$C$2:$C$12)="Control",0,""))</f>
        <v>1</v>
      </c>
      <c r="F2568" s="14">
        <f>IFERROR(_xlfn.XLOOKUP($A2568,Firm_Info!$A$2:$A$11,Firm_Info!$D$2:$D$11),"")</f>
        <v>3</v>
      </c>
      <c r="G2568" s="14">
        <f>IF($F2568="","",IF($B2568&gt;=SUMIFS(Firm_Info!$F$2:$F$11,Firm_Info!$D$2:$D$11,$F2568,Firm_Info!$C$2:$C$11,"Treated"),1,0))</f>
        <v>0</v>
      </c>
      <c r="H2568" s="14">
        <f t="shared" si="83"/>
        <v>0</v>
      </c>
      <c r="I2568" s="14">
        <f>IF($F2568="","",MOD(ROW()-2,624)-INDEX(Parallel_Trends!$F$5:$F$14,MATCH($A2568,Parallel_Trends!$A$5:$A$14,0)))</f>
        <v>-219</v>
      </c>
    </row>
    <row r="2569" spans="1:9" x14ac:dyDescent="0.45">
      <c r="A2569" t="s">
        <v>21</v>
      </c>
      <c r="B2569" s="1">
        <f>Raw_Prices!AC74</f>
        <v>45033</v>
      </c>
      <c r="C2569" s="12">
        <f>Raw_Prices!AG74</f>
        <v>197.08</v>
      </c>
      <c r="D2569" s="13">
        <f t="shared" si="82"/>
        <v>1.2483945543282804E-2</v>
      </c>
      <c r="E2569" s="14">
        <f>IF(_xlfn.XLOOKUP($A2569,Firm_Info!$A$2:$A$12,Firm_Info!$C$2:$C$12)="Treated",1,IF(_xlfn.XLOOKUP($A2569,Firm_Info!$A$2:$A$12,Firm_Info!$C$2:$C$12)="Control",0,""))</f>
        <v>1</v>
      </c>
      <c r="F2569" s="14">
        <f>IFERROR(_xlfn.XLOOKUP($A2569,Firm_Info!$A$2:$A$11,Firm_Info!$D$2:$D$11),"")</f>
        <v>3</v>
      </c>
      <c r="G2569" s="14">
        <f>IF($F2569="","",IF($B2569&gt;=SUMIFS(Firm_Info!$F$2:$F$11,Firm_Info!$D$2:$D$11,$F2569,Firm_Info!$C$2:$C$11,"Treated"),1,0))</f>
        <v>0</v>
      </c>
      <c r="H2569" s="14">
        <f t="shared" si="83"/>
        <v>0</v>
      </c>
      <c r="I2569" s="14">
        <f>IF($F2569="","",MOD(ROW()-2,624)-INDEX(Parallel_Trends!$F$5:$F$14,MATCH($A2569,Parallel_Trends!$A$5:$A$14,0)))</f>
        <v>-218</v>
      </c>
    </row>
    <row r="2570" spans="1:9" x14ac:dyDescent="0.45">
      <c r="A2570" t="s">
        <v>21</v>
      </c>
      <c r="B2570" s="1">
        <f>Raw_Prices!AC75</f>
        <v>45034</v>
      </c>
      <c r="C2570" s="12">
        <f>Raw_Prices!AG75</f>
        <v>198.5</v>
      </c>
      <c r="D2570" s="13">
        <f t="shared" si="82"/>
        <v>7.2051958595493737E-3</v>
      </c>
      <c r="E2570" s="14">
        <f>IF(_xlfn.XLOOKUP($A2570,Firm_Info!$A$2:$A$12,Firm_Info!$C$2:$C$12)="Treated",1,IF(_xlfn.XLOOKUP($A2570,Firm_Info!$A$2:$A$12,Firm_Info!$C$2:$C$12)="Control",0,""))</f>
        <v>1</v>
      </c>
      <c r="F2570" s="14">
        <f>IFERROR(_xlfn.XLOOKUP($A2570,Firm_Info!$A$2:$A$11,Firm_Info!$D$2:$D$11),"")</f>
        <v>3</v>
      </c>
      <c r="G2570" s="14">
        <f>IF($F2570="","",IF($B2570&gt;=SUMIFS(Firm_Info!$F$2:$F$11,Firm_Info!$D$2:$D$11,$F2570,Firm_Info!$C$2:$C$11,"Treated"),1,0))</f>
        <v>0</v>
      </c>
      <c r="H2570" s="14">
        <f t="shared" si="83"/>
        <v>0</v>
      </c>
      <c r="I2570" s="14">
        <f>IF($F2570="","",MOD(ROW()-2,624)-INDEX(Parallel_Trends!$F$5:$F$14,MATCH($A2570,Parallel_Trends!$A$5:$A$14,0)))</f>
        <v>-217</v>
      </c>
    </row>
    <row r="2571" spans="1:9" x14ac:dyDescent="0.45">
      <c r="A2571" t="s">
        <v>21</v>
      </c>
      <c r="B2571" s="1">
        <f>Raw_Prices!AC76</f>
        <v>45035</v>
      </c>
      <c r="C2571" s="12">
        <f>Raw_Prices!AG76</f>
        <v>198.92</v>
      </c>
      <c r="D2571" s="13">
        <f t="shared" si="82"/>
        <v>2.1158690176321659E-3</v>
      </c>
      <c r="E2571" s="14">
        <f>IF(_xlfn.XLOOKUP($A2571,Firm_Info!$A$2:$A$12,Firm_Info!$C$2:$C$12)="Treated",1,IF(_xlfn.XLOOKUP($A2571,Firm_Info!$A$2:$A$12,Firm_Info!$C$2:$C$12)="Control",0,""))</f>
        <v>1</v>
      </c>
      <c r="F2571" s="14">
        <f>IFERROR(_xlfn.XLOOKUP($A2571,Firm_Info!$A$2:$A$11,Firm_Info!$D$2:$D$11),"")</f>
        <v>3</v>
      </c>
      <c r="G2571" s="14">
        <f>IF($F2571="","",IF($B2571&gt;=SUMIFS(Firm_Info!$F$2:$F$11,Firm_Info!$D$2:$D$11,$F2571,Firm_Info!$C$2:$C$11,"Treated"),1,0))</f>
        <v>0</v>
      </c>
      <c r="H2571" s="14">
        <f t="shared" si="83"/>
        <v>0</v>
      </c>
      <c r="I2571" s="14">
        <f>IF($F2571="","",MOD(ROW()-2,624)-INDEX(Parallel_Trends!$F$5:$F$14,MATCH($A2571,Parallel_Trends!$A$5:$A$14,0)))</f>
        <v>-216</v>
      </c>
    </row>
    <row r="2572" spans="1:9" x14ac:dyDescent="0.45">
      <c r="A2572" t="s">
        <v>21</v>
      </c>
      <c r="B2572" s="1">
        <f>Raw_Prices!AC77</f>
        <v>45036</v>
      </c>
      <c r="C2572" s="12">
        <f>Raw_Prices!AG77</f>
        <v>197.51</v>
      </c>
      <c r="D2572" s="13">
        <f t="shared" si="82"/>
        <v>-7.0882766941483544E-3</v>
      </c>
      <c r="E2572" s="14">
        <f>IF(_xlfn.XLOOKUP($A2572,Firm_Info!$A$2:$A$12,Firm_Info!$C$2:$C$12)="Treated",1,IF(_xlfn.XLOOKUP($A2572,Firm_Info!$A$2:$A$12,Firm_Info!$C$2:$C$12)="Control",0,""))</f>
        <v>1</v>
      </c>
      <c r="F2572" s="14">
        <f>IFERROR(_xlfn.XLOOKUP($A2572,Firm_Info!$A$2:$A$11,Firm_Info!$D$2:$D$11),"")</f>
        <v>3</v>
      </c>
      <c r="G2572" s="14">
        <f>IF($F2572="","",IF($B2572&gt;=SUMIFS(Firm_Info!$F$2:$F$11,Firm_Info!$D$2:$D$11,$F2572,Firm_Info!$C$2:$C$11,"Treated"),1,0))</f>
        <v>0</v>
      </c>
      <c r="H2572" s="14">
        <f t="shared" si="83"/>
        <v>0</v>
      </c>
      <c r="I2572" s="14">
        <f>IF($F2572="","",MOD(ROW()-2,624)-INDEX(Parallel_Trends!$F$5:$F$14,MATCH($A2572,Parallel_Trends!$A$5:$A$14,0)))</f>
        <v>-215</v>
      </c>
    </row>
    <row r="2573" spans="1:9" x14ac:dyDescent="0.45">
      <c r="A2573" t="s">
        <v>21</v>
      </c>
      <c r="B2573" s="1">
        <f>Raw_Prices!AC78</f>
        <v>45037</v>
      </c>
      <c r="C2573" s="12">
        <f>Raw_Prices!AG78</f>
        <v>199.03</v>
      </c>
      <c r="D2573" s="13">
        <f t="shared" si="82"/>
        <v>7.6958128702344641E-3</v>
      </c>
      <c r="E2573" s="14">
        <f>IF(_xlfn.XLOOKUP($A2573,Firm_Info!$A$2:$A$12,Firm_Info!$C$2:$C$12)="Treated",1,IF(_xlfn.XLOOKUP($A2573,Firm_Info!$A$2:$A$12,Firm_Info!$C$2:$C$12)="Control",0,""))</f>
        <v>1</v>
      </c>
      <c r="F2573" s="14">
        <f>IFERROR(_xlfn.XLOOKUP($A2573,Firm_Info!$A$2:$A$11,Firm_Info!$D$2:$D$11),"")</f>
        <v>3</v>
      </c>
      <c r="G2573" s="14">
        <f>IF($F2573="","",IF($B2573&gt;=SUMIFS(Firm_Info!$F$2:$F$11,Firm_Info!$D$2:$D$11,$F2573,Firm_Info!$C$2:$C$11,"Treated"),1,0))</f>
        <v>0</v>
      </c>
      <c r="H2573" s="14">
        <f t="shared" si="83"/>
        <v>0</v>
      </c>
      <c r="I2573" s="14">
        <f>IF($F2573="","",MOD(ROW()-2,624)-INDEX(Parallel_Trends!$F$5:$F$14,MATCH($A2573,Parallel_Trends!$A$5:$A$14,0)))</f>
        <v>-214</v>
      </c>
    </row>
    <row r="2574" spans="1:9" x14ac:dyDescent="0.45">
      <c r="A2574" t="s">
        <v>21</v>
      </c>
      <c r="B2574" s="1">
        <f>Raw_Prices!AC79</f>
        <v>45040</v>
      </c>
      <c r="C2574" s="12">
        <f>Raw_Prices!AG79</f>
        <v>194.92</v>
      </c>
      <c r="D2574" s="13">
        <f t="shared" si="82"/>
        <v>-2.0650153243229719E-2</v>
      </c>
      <c r="E2574" s="14">
        <f>IF(_xlfn.XLOOKUP($A2574,Firm_Info!$A$2:$A$12,Firm_Info!$C$2:$C$12)="Treated",1,IF(_xlfn.XLOOKUP($A2574,Firm_Info!$A$2:$A$12,Firm_Info!$C$2:$C$12)="Control",0,""))</f>
        <v>1</v>
      </c>
      <c r="F2574" s="14">
        <f>IFERROR(_xlfn.XLOOKUP($A2574,Firm_Info!$A$2:$A$11,Firm_Info!$D$2:$D$11),"")</f>
        <v>3</v>
      </c>
      <c r="G2574" s="14">
        <f>IF($F2574="","",IF($B2574&gt;=SUMIFS(Firm_Info!$F$2:$F$11,Firm_Info!$D$2:$D$11,$F2574,Firm_Info!$C$2:$C$11,"Treated"),1,0))</f>
        <v>0</v>
      </c>
      <c r="H2574" s="14">
        <f t="shared" si="83"/>
        <v>0</v>
      </c>
      <c r="I2574" s="14">
        <f>IF($F2574="","",MOD(ROW()-2,624)-INDEX(Parallel_Trends!$F$5:$F$14,MATCH($A2574,Parallel_Trends!$A$5:$A$14,0)))</f>
        <v>-213</v>
      </c>
    </row>
    <row r="2575" spans="1:9" x14ac:dyDescent="0.45">
      <c r="A2575" t="s">
        <v>21</v>
      </c>
      <c r="B2575" s="1">
        <f>Raw_Prices!AC80</f>
        <v>45041</v>
      </c>
      <c r="C2575" s="12">
        <f>Raw_Prices!AG80</f>
        <v>190.67</v>
      </c>
      <c r="D2575" s="13">
        <f t="shared" si="82"/>
        <v>-2.1803816950543786E-2</v>
      </c>
      <c r="E2575" s="14">
        <f>IF(_xlfn.XLOOKUP($A2575,Firm_Info!$A$2:$A$12,Firm_Info!$C$2:$C$12)="Treated",1,IF(_xlfn.XLOOKUP($A2575,Firm_Info!$A$2:$A$12,Firm_Info!$C$2:$C$12)="Control",0,""))</f>
        <v>1</v>
      </c>
      <c r="F2575" s="14">
        <f>IFERROR(_xlfn.XLOOKUP($A2575,Firm_Info!$A$2:$A$11,Firm_Info!$D$2:$D$11),"")</f>
        <v>3</v>
      </c>
      <c r="G2575" s="14">
        <f>IF($F2575="","",IF($B2575&gt;=SUMIFS(Firm_Info!$F$2:$F$11,Firm_Info!$D$2:$D$11,$F2575,Firm_Info!$C$2:$C$11,"Treated"),1,0))</f>
        <v>0</v>
      </c>
      <c r="H2575" s="14">
        <f t="shared" si="83"/>
        <v>0</v>
      </c>
      <c r="I2575" s="14">
        <f>IF($F2575="","",MOD(ROW()-2,624)-INDEX(Parallel_Trends!$F$5:$F$14,MATCH($A2575,Parallel_Trends!$A$5:$A$14,0)))</f>
        <v>-212</v>
      </c>
    </row>
    <row r="2576" spans="1:9" x14ac:dyDescent="0.45">
      <c r="A2576" t="s">
        <v>21</v>
      </c>
      <c r="B2576" s="1">
        <f>Raw_Prices!AC81</f>
        <v>45042</v>
      </c>
      <c r="C2576" s="12">
        <f>Raw_Prices!AG81</f>
        <v>191.52</v>
      </c>
      <c r="D2576" s="13">
        <f t="shared" si="82"/>
        <v>4.4579640216080296E-3</v>
      </c>
      <c r="E2576" s="14">
        <f>IF(_xlfn.XLOOKUP($A2576,Firm_Info!$A$2:$A$12,Firm_Info!$C$2:$C$12)="Treated",1,IF(_xlfn.XLOOKUP($A2576,Firm_Info!$A$2:$A$12,Firm_Info!$C$2:$C$12)="Control",0,""))</f>
        <v>1</v>
      </c>
      <c r="F2576" s="14">
        <f>IFERROR(_xlfn.XLOOKUP($A2576,Firm_Info!$A$2:$A$11,Firm_Info!$D$2:$D$11),"")</f>
        <v>3</v>
      </c>
      <c r="G2576" s="14">
        <f>IF($F2576="","",IF($B2576&gt;=SUMIFS(Firm_Info!$F$2:$F$11,Firm_Info!$D$2:$D$11,$F2576,Firm_Info!$C$2:$C$11,"Treated"),1,0))</f>
        <v>0</v>
      </c>
      <c r="H2576" s="14">
        <f t="shared" si="83"/>
        <v>0</v>
      </c>
      <c r="I2576" s="14">
        <f>IF($F2576="","",MOD(ROW()-2,624)-INDEX(Parallel_Trends!$F$5:$F$14,MATCH($A2576,Parallel_Trends!$A$5:$A$14,0)))</f>
        <v>-211</v>
      </c>
    </row>
    <row r="2577" spans="1:9" x14ac:dyDescent="0.45">
      <c r="A2577" t="s">
        <v>21</v>
      </c>
      <c r="B2577" s="1">
        <f>Raw_Prices!AC82</f>
        <v>45043</v>
      </c>
      <c r="C2577" s="12">
        <f>Raw_Prices!AG82</f>
        <v>195.94</v>
      </c>
      <c r="D2577" s="13">
        <f t="shared" si="82"/>
        <v>2.3078529657476921E-2</v>
      </c>
      <c r="E2577" s="14">
        <f>IF(_xlfn.XLOOKUP($A2577,Firm_Info!$A$2:$A$12,Firm_Info!$C$2:$C$12)="Treated",1,IF(_xlfn.XLOOKUP($A2577,Firm_Info!$A$2:$A$12,Firm_Info!$C$2:$C$12)="Control",0,""))</f>
        <v>1</v>
      </c>
      <c r="F2577" s="14">
        <f>IFERROR(_xlfn.XLOOKUP($A2577,Firm_Info!$A$2:$A$11,Firm_Info!$D$2:$D$11),"")</f>
        <v>3</v>
      </c>
      <c r="G2577" s="14">
        <f>IF($F2577="","",IF($B2577&gt;=SUMIFS(Firm_Info!$F$2:$F$11,Firm_Info!$D$2:$D$11,$F2577,Firm_Info!$C$2:$C$11,"Treated"),1,0))</f>
        <v>0</v>
      </c>
      <c r="H2577" s="14">
        <f t="shared" si="83"/>
        <v>0</v>
      </c>
      <c r="I2577" s="14">
        <f>IF($F2577="","",MOD(ROW()-2,624)-INDEX(Parallel_Trends!$F$5:$F$14,MATCH($A2577,Parallel_Trends!$A$5:$A$14,0)))</f>
        <v>-210</v>
      </c>
    </row>
    <row r="2578" spans="1:9" x14ac:dyDescent="0.45">
      <c r="A2578" t="s">
        <v>21</v>
      </c>
      <c r="B2578" s="1">
        <f>Raw_Prices!AC83</f>
        <v>45044</v>
      </c>
      <c r="C2578" s="12">
        <f>Raw_Prices!AG83</f>
        <v>198.37</v>
      </c>
      <c r="D2578" s="13">
        <f t="shared" si="82"/>
        <v>1.2401755639481538E-2</v>
      </c>
      <c r="E2578" s="14">
        <f>IF(_xlfn.XLOOKUP($A2578,Firm_Info!$A$2:$A$12,Firm_Info!$C$2:$C$12)="Treated",1,IF(_xlfn.XLOOKUP($A2578,Firm_Info!$A$2:$A$12,Firm_Info!$C$2:$C$12)="Control",0,""))</f>
        <v>1</v>
      </c>
      <c r="F2578" s="14">
        <f>IFERROR(_xlfn.XLOOKUP($A2578,Firm_Info!$A$2:$A$11,Firm_Info!$D$2:$D$11),"")</f>
        <v>3</v>
      </c>
      <c r="G2578" s="14">
        <f>IF($F2578="","",IF($B2578&gt;=SUMIFS(Firm_Info!$F$2:$F$11,Firm_Info!$D$2:$D$11,$F2578,Firm_Info!$C$2:$C$11,"Treated"),1,0))</f>
        <v>0</v>
      </c>
      <c r="H2578" s="14">
        <f t="shared" si="83"/>
        <v>0</v>
      </c>
      <c r="I2578" s="14">
        <f>IF($F2578="","",MOD(ROW()-2,624)-INDEX(Parallel_Trends!$F$5:$F$14,MATCH($A2578,Parallel_Trends!$A$5:$A$14,0)))</f>
        <v>-209</v>
      </c>
    </row>
    <row r="2579" spans="1:9" x14ac:dyDescent="0.45">
      <c r="A2579" t="s">
        <v>21</v>
      </c>
      <c r="B2579" s="1">
        <f>Raw_Prices!AC84</f>
        <v>45047</v>
      </c>
      <c r="C2579" s="12">
        <f>Raw_Prices!AG84</f>
        <v>197.79</v>
      </c>
      <c r="D2579" s="13">
        <f t="shared" si="82"/>
        <v>-2.9238292080456807E-3</v>
      </c>
      <c r="E2579" s="14">
        <f>IF(_xlfn.XLOOKUP($A2579,Firm_Info!$A$2:$A$12,Firm_Info!$C$2:$C$12)="Treated",1,IF(_xlfn.XLOOKUP($A2579,Firm_Info!$A$2:$A$12,Firm_Info!$C$2:$C$12)="Control",0,""))</f>
        <v>1</v>
      </c>
      <c r="F2579" s="14">
        <f>IFERROR(_xlfn.XLOOKUP($A2579,Firm_Info!$A$2:$A$11,Firm_Info!$D$2:$D$11),"")</f>
        <v>3</v>
      </c>
      <c r="G2579" s="14">
        <f>IF($F2579="","",IF($B2579&gt;=SUMIFS(Firm_Info!$F$2:$F$11,Firm_Info!$D$2:$D$11,$F2579,Firm_Info!$C$2:$C$11,"Treated"),1,0))</f>
        <v>0</v>
      </c>
      <c r="H2579" s="14">
        <f t="shared" si="83"/>
        <v>0</v>
      </c>
      <c r="I2579" s="14">
        <f>IF($F2579="","",MOD(ROW()-2,624)-INDEX(Parallel_Trends!$F$5:$F$14,MATCH($A2579,Parallel_Trends!$A$5:$A$14,0)))</f>
        <v>-208</v>
      </c>
    </row>
    <row r="2580" spans="1:9" x14ac:dyDescent="0.45">
      <c r="A2580" t="s">
        <v>21</v>
      </c>
      <c r="B2580" s="1">
        <f>Raw_Prices!AC85</f>
        <v>45048</v>
      </c>
      <c r="C2580" s="12">
        <f>Raw_Prices!AG85</f>
        <v>193.84</v>
      </c>
      <c r="D2580" s="13">
        <f t="shared" si="82"/>
        <v>-1.9970675969462559E-2</v>
      </c>
      <c r="E2580" s="14">
        <f>IF(_xlfn.XLOOKUP($A2580,Firm_Info!$A$2:$A$12,Firm_Info!$C$2:$C$12)="Treated",1,IF(_xlfn.XLOOKUP($A2580,Firm_Info!$A$2:$A$12,Firm_Info!$C$2:$C$12)="Control",0,""))</f>
        <v>1</v>
      </c>
      <c r="F2580" s="14">
        <f>IFERROR(_xlfn.XLOOKUP($A2580,Firm_Info!$A$2:$A$11,Firm_Info!$D$2:$D$11),"")</f>
        <v>3</v>
      </c>
      <c r="G2580" s="14">
        <f>IF($F2580="","",IF($B2580&gt;=SUMIFS(Firm_Info!$F$2:$F$11,Firm_Info!$D$2:$D$11,$F2580,Firm_Info!$C$2:$C$11,"Treated"),1,0))</f>
        <v>0</v>
      </c>
      <c r="H2580" s="14">
        <f t="shared" si="83"/>
        <v>0</v>
      </c>
      <c r="I2580" s="14">
        <f>IF($F2580="","",MOD(ROW()-2,624)-INDEX(Parallel_Trends!$F$5:$F$14,MATCH($A2580,Parallel_Trends!$A$5:$A$14,0)))</f>
        <v>-207</v>
      </c>
    </row>
    <row r="2581" spans="1:9" x14ac:dyDescent="0.45">
      <c r="A2581" t="s">
        <v>21</v>
      </c>
      <c r="B2581" s="1">
        <f>Raw_Prices!AC86</f>
        <v>45049</v>
      </c>
      <c r="C2581" s="12">
        <f>Raw_Prices!AG86</f>
        <v>192.61</v>
      </c>
      <c r="D2581" s="13">
        <f t="shared" si="82"/>
        <v>-6.3454395377630091E-3</v>
      </c>
      <c r="E2581" s="14">
        <f>IF(_xlfn.XLOOKUP($A2581,Firm_Info!$A$2:$A$12,Firm_Info!$C$2:$C$12)="Treated",1,IF(_xlfn.XLOOKUP($A2581,Firm_Info!$A$2:$A$12,Firm_Info!$C$2:$C$12)="Control",0,""))</f>
        <v>1</v>
      </c>
      <c r="F2581" s="14">
        <f>IFERROR(_xlfn.XLOOKUP($A2581,Firm_Info!$A$2:$A$11,Firm_Info!$D$2:$D$11),"")</f>
        <v>3</v>
      </c>
      <c r="G2581" s="14">
        <f>IF($F2581="","",IF($B2581&gt;=SUMIFS(Firm_Info!$F$2:$F$11,Firm_Info!$D$2:$D$11,$F2581,Firm_Info!$C$2:$C$11,"Treated"),1,0))</f>
        <v>0</v>
      </c>
      <c r="H2581" s="14">
        <f t="shared" si="83"/>
        <v>0</v>
      </c>
      <c r="I2581" s="14">
        <f>IF($F2581="","",MOD(ROW()-2,624)-INDEX(Parallel_Trends!$F$5:$F$14,MATCH($A2581,Parallel_Trends!$A$5:$A$14,0)))</f>
        <v>-206</v>
      </c>
    </row>
    <row r="2582" spans="1:9" x14ac:dyDescent="0.45">
      <c r="A2582" t="s">
        <v>21</v>
      </c>
      <c r="B2582" s="1">
        <f>Raw_Prices!AC87</f>
        <v>45050</v>
      </c>
      <c r="C2582" s="12">
        <f>Raw_Prices!AG87</f>
        <v>192.38</v>
      </c>
      <c r="D2582" s="13">
        <f t="shared" si="82"/>
        <v>-1.1941228388973046E-3</v>
      </c>
      <c r="E2582" s="14">
        <f>IF(_xlfn.XLOOKUP($A2582,Firm_Info!$A$2:$A$12,Firm_Info!$C$2:$C$12)="Treated",1,IF(_xlfn.XLOOKUP($A2582,Firm_Info!$A$2:$A$12,Firm_Info!$C$2:$C$12)="Control",0,""))</f>
        <v>1</v>
      </c>
      <c r="F2582" s="14">
        <f>IFERROR(_xlfn.XLOOKUP($A2582,Firm_Info!$A$2:$A$11,Firm_Info!$D$2:$D$11),"")</f>
        <v>3</v>
      </c>
      <c r="G2582" s="14">
        <f>IF($F2582="","",IF($B2582&gt;=SUMIFS(Firm_Info!$F$2:$F$11,Firm_Info!$D$2:$D$11,$F2582,Firm_Info!$C$2:$C$11,"Treated"),1,0))</f>
        <v>0</v>
      </c>
      <c r="H2582" s="14">
        <f t="shared" si="83"/>
        <v>0</v>
      </c>
      <c r="I2582" s="14">
        <f>IF($F2582="","",MOD(ROW()-2,624)-INDEX(Parallel_Trends!$F$5:$F$14,MATCH($A2582,Parallel_Trends!$A$5:$A$14,0)))</f>
        <v>-205</v>
      </c>
    </row>
    <row r="2583" spans="1:9" x14ac:dyDescent="0.45">
      <c r="A2583" t="s">
        <v>21</v>
      </c>
      <c r="B2583" s="1">
        <f>Raw_Prices!AC88</f>
        <v>45051</v>
      </c>
      <c r="C2583" s="12">
        <f>Raw_Prices!AG88</f>
        <v>197.59</v>
      </c>
      <c r="D2583" s="13">
        <f t="shared" si="82"/>
        <v>2.7081817236719097E-2</v>
      </c>
      <c r="E2583" s="14">
        <f>IF(_xlfn.XLOOKUP($A2583,Firm_Info!$A$2:$A$12,Firm_Info!$C$2:$C$12)="Treated",1,IF(_xlfn.XLOOKUP($A2583,Firm_Info!$A$2:$A$12,Firm_Info!$C$2:$C$12)="Control",0,""))</f>
        <v>1</v>
      </c>
      <c r="F2583" s="14">
        <f>IFERROR(_xlfn.XLOOKUP($A2583,Firm_Info!$A$2:$A$11,Firm_Info!$D$2:$D$11),"")</f>
        <v>3</v>
      </c>
      <c r="G2583" s="14">
        <f>IF($F2583="","",IF($B2583&gt;=SUMIFS(Firm_Info!$F$2:$F$11,Firm_Info!$D$2:$D$11,$F2583,Firm_Info!$C$2:$C$11,"Treated"),1,0))</f>
        <v>0</v>
      </c>
      <c r="H2583" s="14">
        <f t="shared" si="83"/>
        <v>0</v>
      </c>
      <c r="I2583" s="14">
        <f>IF($F2583="","",MOD(ROW()-2,624)-INDEX(Parallel_Trends!$F$5:$F$14,MATCH($A2583,Parallel_Trends!$A$5:$A$14,0)))</f>
        <v>-204</v>
      </c>
    </row>
    <row r="2584" spans="1:9" x14ac:dyDescent="0.45">
      <c r="A2584" t="s">
        <v>21</v>
      </c>
      <c r="B2584" s="1">
        <f>Raw_Prices!AC89</f>
        <v>45054</v>
      </c>
      <c r="C2584" s="12">
        <f>Raw_Prices!AG89</f>
        <v>197.9</v>
      </c>
      <c r="D2584" s="13">
        <f t="shared" si="82"/>
        <v>1.5689053089731342E-3</v>
      </c>
      <c r="E2584" s="14">
        <f>IF(_xlfn.XLOOKUP($A2584,Firm_Info!$A$2:$A$12,Firm_Info!$C$2:$C$12)="Treated",1,IF(_xlfn.XLOOKUP($A2584,Firm_Info!$A$2:$A$12,Firm_Info!$C$2:$C$12)="Control",0,""))</f>
        <v>1</v>
      </c>
      <c r="F2584" s="14">
        <f>IFERROR(_xlfn.XLOOKUP($A2584,Firm_Info!$A$2:$A$11,Firm_Info!$D$2:$D$11),"")</f>
        <v>3</v>
      </c>
      <c r="G2584" s="14">
        <f>IF($F2584="","",IF($B2584&gt;=SUMIFS(Firm_Info!$F$2:$F$11,Firm_Info!$D$2:$D$11,$F2584,Firm_Info!$C$2:$C$11,"Treated"),1,0))</f>
        <v>0</v>
      </c>
      <c r="H2584" s="14">
        <f t="shared" si="83"/>
        <v>0</v>
      </c>
      <c r="I2584" s="14">
        <f>IF($F2584="","",MOD(ROW()-2,624)-INDEX(Parallel_Trends!$F$5:$F$14,MATCH($A2584,Parallel_Trends!$A$5:$A$14,0)))</f>
        <v>-203</v>
      </c>
    </row>
    <row r="2585" spans="1:9" x14ac:dyDescent="0.45">
      <c r="A2585" t="s">
        <v>21</v>
      </c>
      <c r="B2585" s="1">
        <f>Raw_Prices!AC90</f>
        <v>45055</v>
      </c>
      <c r="C2585" s="12">
        <f>Raw_Prices!AG90</f>
        <v>201.18</v>
      </c>
      <c r="D2585" s="13">
        <f t="shared" si="82"/>
        <v>1.6574027286508253E-2</v>
      </c>
      <c r="E2585" s="14">
        <f>IF(_xlfn.XLOOKUP($A2585,Firm_Info!$A$2:$A$12,Firm_Info!$C$2:$C$12)="Treated",1,IF(_xlfn.XLOOKUP($A2585,Firm_Info!$A$2:$A$12,Firm_Info!$C$2:$C$12)="Control",0,""))</f>
        <v>1</v>
      </c>
      <c r="F2585" s="14">
        <f>IFERROR(_xlfn.XLOOKUP($A2585,Firm_Info!$A$2:$A$11,Firm_Info!$D$2:$D$11),"")</f>
        <v>3</v>
      </c>
      <c r="G2585" s="14">
        <f>IF($F2585="","",IF($B2585&gt;=SUMIFS(Firm_Info!$F$2:$F$11,Firm_Info!$D$2:$D$11,$F2585,Firm_Info!$C$2:$C$11,"Treated"),1,0))</f>
        <v>0</v>
      </c>
      <c r="H2585" s="14">
        <f t="shared" si="83"/>
        <v>0</v>
      </c>
      <c r="I2585" s="14">
        <f>IF($F2585="","",MOD(ROW()-2,624)-INDEX(Parallel_Trends!$F$5:$F$14,MATCH($A2585,Parallel_Trends!$A$5:$A$14,0)))</f>
        <v>-202</v>
      </c>
    </row>
    <row r="2586" spans="1:9" x14ac:dyDescent="0.45">
      <c r="A2586" t="s">
        <v>21</v>
      </c>
      <c r="B2586" s="1">
        <f>Raw_Prices!AC91</f>
        <v>45056</v>
      </c>
      <c r="C2586" s="12">
        <f>Raw_Prices!AG91</f>
        <v>204.85</v>
      </c>
      <c r="D2586" s="13">
        <f t="shared" si="82"/>
        <v>1.8242370016900322E-2</v>
      </c>
      <c r="E2586" s="14">
        <f>IF(_xlfn.XLOOKUP($A2586,Firm_Info!$A$2:$A$12,Firm_Info!$C$2:$C$12)="Treated",1,IF(_xlfn.XLOOKUP($A2586,Firm_Info!$A$2:$A$12,Firm_Info!$C$2:$C$12)="Control",0,""))</f>
        <v>1</v>
      </c>
      <c r="F2586" s="14">
        <f>IFERROR(_xlfn.XLOOKUP($A2586,Firm_Info!$A$2:$A$11,Firm_Info!$D$2:$D$11),"")</f>
        <v>3</v>
      </c>
      <c r="G2586" s="14">
        <f>IF($F2586="","",IF($B2586&gt;=SUMIFS(Firm_Info!$F$2:$F$11,Firm_Info!$D$2:$D$11,$F2586,Firm_Info!$C$2:$C$11,"Treated"),1,0))</f>
        <v>0</v>
      </c>
      <c r="H2586" s="14">
        <f t="shared" si="83"/>
        <v>0</v>
      </c>
      <c r="I2586" s="14">
        <f>IF($F2586="","",MOD(ROW()-2,624)-INDEX(Parallel_Trends!$F$5:$F$14,MATCH($A2586,Parallel_Trends!$A$5:$A$14,0)))</f>
        <v>-201</v>
      </c>
    </row>
    <row r="2587" spans="1:9" x14ac:dyDescent="0.45">
      <c r="A2587" t="s">
        <v>21</v>
      </c>
      <c r="B2587" s="1">
        <f>Raw_Prices!AC92</f>
        <v>45057</v>
      </c>
      <c r="C2587" s="12">
        <f>Raw_Prices!AG92</f>
        <v>203.47</v>
      </c>
      <c r="D2587" s="13">
        <f t="shared" si="82"/>
        <v>-6.7366365633390046E-3</v>
      </c>
      <c r="E2587" s="14">
        <f>IF(_xlfn.XLOOKUP($A2587,Firm_Info!$A$2:$A$12,Firm_Info!$C$2:$C$12)="Treated",1,IF(_xlfn.XLOOKUP($A2587,Firm_Info!$A$2:$A$12,Firm_Info!$C$2:$C$12)="Control",0,""))</f>
        <v>1</v>
      </c>
      <c r="F2587" s="14">
        <f>IFERROR(_xlfn.XLOOKUP($A2587,Firm_Info!$A$2:$A$11,Firm_Info!$D$2:$D$11),"")</f>
        <v>3</v>
      </c>
      <c r="G2587" s="14">
        <f>IF($F2587="","",IF($B2587&gt;=SUMIFS(Firm_Info!$F$2:$F$11,Firm_Info!$D$2:$D$11,$F2587,Firm_Info!$C$2:$C$11,"Treated"),1,0))</f>
        <v>0</v>
      </c>
      <c r="H2587" s="14">
        <f t="shared" si="83"/>
        <v>0</v>
      </c>
      <c r="I2587" s="14">
        <f>IF($F2587="","",MOD(ROW()-2,624)-INDEX(Parallel_Trends!$F$5:$F$14,MATCH($A2587,Parallel_Trends!$A$5:$A$14,0)))</f>
        <v>-200</v>
      </c>
    </row>
    <row r="2588" spans="1:9" x14ac:dyDescent="0.45">
      <c r="A2588" t="s">
        <v>21</v>
      </c>
      <c r="B2588" s="1">
        <f>Raw_Prices!AC93</f>
        <v>45058</v>
      </c>
      <c r="C2588" s="12">
        <f>Raw_Prices!AG93</f>
        <v>201.81</v>
      </c>
      <c r="D2588" s="13">
        <f t="shared" si="82"/>
        <v>-8.1584508772791775E-3</v>
      </c>
      <c r="E2588" s="14">
        <f>IF(_xlfn.XLOOKUP($A2588,Firm_Info!$A$2:$A$12,Firm_Info!$C$2:$C$12)="Treated",1,IF(_xlfn.XLOOKUP($A2588,Firm_Info!$A$2:$A$12,Firm_Info!$C$2:$C$12)="Control",0,""))</f>
        <v>1</v>
      </c>
      <c r="F2588" s="14">
        <f>IFERROR(_xlfn.XLOOKUP($A2588,Firm_Info!$A$2:$A$11,Firm_Info!$D$2:$D$11),"")</f>
        <v>3</v>
      </c>
      <c r="G2588" s="14">
        <f>IF($F2588="","",IF($B2588&gt;=SUMIFS(Firm_Info!$F$2:$F$11,Firm_Info!$D$2:$D$11,$F2588,Firm_Info!$C$2:$C$11,"Treated"),1,0))</f>
        <v>0</v>
      </c>
      <c r="H2588" s="14">
        <f t="shared" si="83"/>
        <v>0</v>
      </c>
      <c r="I2588" s="14">
        <f>IF($F2588="","",MOD(ROW()-2,624)-INDEX(Parallel_Trends!$F$5:$F$14,MATCH($A2588,Parallel_Trends!$A$5:$A$14,0)))</f>
        <v>-199</v>
      </c>
    </row>
    <row r="2589" spans="1:9" x14ac:dyDescent="0.45">
      <c r="A2589" t="s">
        <v>21</v>
      </c>
      <c r="B2589" s="1">
        <f>Raw_Prices!AC94</f>
        <v>45061</v>
      </c>
      <c r="C2589" s="12">
        <f>Raw_Prices!AG94</f>
        <v>203.33</v>
      </c>
      <c r="D2589" s="13">
        <f t="shared" si="82"/>
        <v>7.5318368762697929E-3</v>
      </c>
      <c r="E2589" s="14">
        <f>IF(_xlfn.XLOOKUP($A2589,Firm_Info!$A$2:$A$12,Firm_Info!$C$2:$C$12)="Treated",1,IF(_xlfn.XLOOKUP($A2589,Firm_Info!$A$2:$A$12,Firm_Info!$C$2:$C$12)="Control",0,""))</f>
        <v>1</v>
      </c>
      <c r="F2589" s="14">
        <f>IFERROR(_xlfn.XLOOKUP($A2589,Firm_Info!$A$2:$A$11,Firm_Info!$D$2:$D$11),"")</f>
        <v>3</v>
      </c>
      <c r="G2589" s="14">
        <f>IF($F2589="","",IF($B2589&gt;=SUMIFS(Firm_Info!$F$2:$F$11,Firm_Info!$D$2:$D$11,$F2589,Firm_Info!$C$2:$C$11,"Treated"),1,0))</f>
        <v>0</v>
      </c>
      <c r="H2589" s="14">
        <f t="shared" si="83"/>
        <v>0</v>
      </c>
      <c r="I2589" s="14">
        <f>IF($F2589="","",MOD(ROW()-2,624)-INDEX(Parallel_Trends!$F$5:$F$14,MATCH($A2589,Parallel_Trends!$A$5:$A$14,0)))</f>
        <v>-198</v>
      </c>
    </row>
    <row r="2590" spans="1:9" x14ac:dyDescent="0.45">
      <c r="A2590" t="s">
        <v>21</v>
      </c>
      <c r="B2590" s="1">
        <f>Raw_Prices!AC95</f>
        <v>45062</v>
      </c>
      <c r="C2590" s="12">
        <f>Raw_Prices!AG95</f>
        <v>204.56</v>
      </c>
      <c r="D2590" s="13">
        <f t="shared" si="82"/>
        <v>6.0492794963851182E-3</v>
      </c>
      <c r="E2590" s="14">
        <f>IF(_xlfn.XLOOKUP($A2590,Firm_Info!$A$2:$A$12,Firm_Info!$C$2:$C$12)="Treated",1,IF(_xlfn.XLOOKUP($A2590,Firm_Info!$A$2:$A$12,Firm_Info!$C$2:$C$12)="Control",0,""))</f>
        <v>1</v>
      </c>
      <c r="F2590" s="14">
        <f>IFERROR(_xlfn.XLOOKUP($A2590,Firm_Info!$A$2:$A$11,Firm_Info!$D$2:$D$11),"")</f>
        <v>3</v>
      </c>
      <c r="G2590" s="14">
        <f>IF($F2590="","",IF($B2590&gt;=SUMIFS(Firm_Info!$F$2:$F$11,Firm_Info!$D$2:$D$11,$F2590,Firm_Info!$C$2:$C$11,"Treated"),1,0))</f>
        <v>0</v>
      </c>
      <c r="H2590" s="14">
        <f t="shared" si="83"/>
        <v>0</v>
      </c>
      <c r="I2590" s="14">
        <f>IF($F2590="","",MOD(ROW()-2,624)-INDEX(Parallel_Trends!$F$5:$F$14,MATCH($A2590,Parallel_Trends!$A$5:$A$14,0)))</f>
        <v>-197</v>
      </c>
    </row>
    <row r="2591" spans="1:9" x14ac:dyDescent="0.45">
      <c r="A2591" t="s">
        <v>21</v>
      </c>
      <c r="B2591" s="1">
        <f>Raw_Prices!AC96</f>
        <v>45063</v>
      </c>
      <c r="C2591" s="12">
        <f>Raw_Prices!AG96</f>
        <v>209.38</v>
      </c>
      <c r="D2591" s="13">
        <f t="shared" si="82"/>
        <v>2.3562768869769268E-2</v>
      </c>
      <c r="E2591" s="14">
        <f>IF(_xlfn.XLOOKUP($A2591,Firm_Info!$A$2:$A$12,Firm_Info!$C$2:$C$12)="Treated",1,IF(_xlfn.XLOOKUP($A2591,Firm_Info!$A$2:$A$12,Firm_Info!$C$2:$C$12)="Control",0,""))</f>
        <v>1</v>
      </c>
      <c r="F2591" s="14">
        <f>IFERROR(_xlfn.XLOOKUP($A2591,Firm_Info!$A$2:$A$11,Firm_Info!$D$2:$D$11),"")</f>
        <v>3</v>
      </c>
      <c r="G2591" s="14">
        <f>IF($F2591="","",IF($B2591&gt;=SUMIFS(Firm_Info!$F$2:$F$11,Firm_Info!$D$2:$D$11,$F2591,Firm_Info!$C$2:$C$11,"Treated"),1,0))</f>
        <v>0</v>
      </c>
      <c r="H2591" s="14">
        <f t="shared" si="83"/>
        <v>0</v>
      </c>
      <c r="I2591" s="14">
        <f>IF($F2591="","",MOD(ROW()-2,624)-INDEX(Parallel_Trends!$F$5:$F$14,MATCH($A2591,Parallel_Trends!$A$5:$A$14,0)))</f>
        <v>-196</v>
      </c>
    </row>
    <row r="2592" spans="1:9" x14ac:dyDescent="0.45">
      <c r="A2592" t="s">
        <v>21</v>
      </c>
      <c r="B2592" s="1">
        <f>Raw_Prices!AC97</f>
        <v>45064</v>
      </c>
      <c r="C2592" s="12">
        <f>Raw_Prices!AG97</f>
        <v>213.32</v>
      </c>
      <c r="D2592" s="13">
        <f t="shared" si="82"/>
        <v>1.8817461075556485E-2</v>
      </c>
      <c r="E2592" s="14">
        <f>IF(_xlfn.XLOOKUP($A2592,Firm_Info!$A$2:$A$12,Firm_Info!$C$2:$C$12)="Treated",1,IF(_xlfn.XLOOKUP($A2592,Firm_Info!$A$2:$A$12,Firm_Info!$C$2:$C$12)="Control",0,""))</f>
        <v>1</v>
      </c>
      <c r="F2592" s="14">
        <f>IFERROR(_xlfn.XLOOKUP($A2592,Firm_Info!$A$2:$A$11,Firm_Info!$D$2:$D$11),"")</f>
        <v>3</v>
      </c>
      <c r="G2592" s="14">
        <f>IF($F2592="","",IF($B2592&gt;=SUMIFS(Firm_Info!$F$2:$F$11,Firm_Info!$D$2:$D$11,$F2592,Firm_Info!$C$2:$C$11,"Treated"),1,0))</f>
        <v>0</v>
      </c>
      <c r="H2592" s="14">
        <f t="shared" si="83"/>
        <v>0</v>
      </c>
      <c r="I2592" s="14">
        <f>IF($F2592="","",MOD(ROW()-2,624)-INDEX(Parallel_Trends!$F$5:$F$14,MATCH($A2592,Parallel_Trends!$A$5:$A$14,0)))</f>
        <v>-195</v>
      </c>
    </row>
    <row r="2593" spans="1:9" x14ac:dyDescent="0.45">
      <c r="A2593" t="s">
        <v>21</v>
      </c>
      <c r="B2593" s="1">
        <f>Raw_Prices!AC98</f>
        <v>45065</v>
      </c>
      <c r="C2593" s="12">
        <f>Raw_Prices!AG98</f>
        <v>210.36</v>
      </c>
      <c r="D2593" s="13">
        <f t="shared" si="82"/>
        <v>-1.3875867241702533E-2</v>
      </c>
      <c r="E2593" s="14">
        <f>IF(_xlfn.XLOOKUP($A2593,Firm_Info!$A$2:$A$12,Firm_Info!$C$2:$C$12)="Treated",1,IF(_xlfn.XLOOKUP($A2593,Firm_Info!$A$2:$A$12,Firm_Info!$C$2:$C$12)="Control",0,""))</f>
        <v>1</v>
      </c>
      <c r="F2593" s="14">
        <f>IFERROR(_xlfn.XLOOKUP($A2593,Firm_Info!$A$2:$A$11,Firm_Info!$D$2:$D$11),"")</f>
        <v>3</v>
      </c>
      <c r="G2593" s="14">
        <f>IF($F2593="","",IF($B2593&gt;=SUMIFS(Firm_Info!$F$2:$F$11,Firm_Info!$D$2:$D$11,$F2593,Firm_Info!$C$2:$C$11,"Treated"),1,0))</f>
        <v>0</v>
      </c>
      <c r="H2593" s="14">
        <f t="shared" si="83"/>
        <v>0</v>
      </c>
      <c r="I2593" s="14">
        <f>IF($F2593="","",MOD(ROW()-2,624)-INDEX(Parallel_Trends!$F$5:$F$14,MATCH($A2593,Parallel_Trends!$A$5:$A$14,0)))</f>
        <v>-194</v>
      </c>
    </row>
    <row r="2594" spans="1:9" x14ac:dyDescent="0.45">
      <c r="A2594" t="s">
        <v>21</v>
      </c>
      <c r="B2594" s="1">
        <f>Raw_Prices!AC99</f>
        <v>45068</v>
      </c>
      <c r="C2594" s="12">
        <f>Raw_Prices!AG99</f>
        <v>210.26</v>
      </c>
      <c r="D2594" s="13">
        <f t="shared" si="82"/>
        <v>-4.7537554668197757E-4</v>
      </c>
      <c r="E2594" s="14">
        <f>IF(_xlfn.XLOOKUP($A2594,Firm_Info!$A$2:$A$12,Firm_Info!$C$2:$C$12)="Treated",1,IF(_xlfn.XLOOKUP($A2594,Firm_Info!$A$2:$A$12,Firm_Info!$C$2:$C$12)="Control",0,""))</f>
        <v>1</v>
      </c>
      <c r="F2594" s="14">
        <f>IFERROR(_xlfn.XLOOKUP($A2594,Firm_Info!$A$2:$A$11,Firm_Info!$D$2:$D$11),"")</f>
        <v>3</v>
      </c>
      <c r="G2594" s="14">
        <f>IF($F2594="","",IF($B2594&gt;=SUMIFS(Firm_Info!$F$2:$F$11,Firm_Info!$D$2:$D$11,$F2594,Firm_Info!$C$2:$C$11,"Treated"),1,0))</f>
        <v>0</v>
      </c>
      <c r="H2594" s="14">
        <f t="shared" si="83"/>
        <v>0</v>
      </c>
      <c r="I2594" s="14">
        <f>IF($F2594="","",MOD(ROW()-2,624)-INDEX(Parallel_Trends!$F$5:$F$14,MATCH($A2594,Parallel_Trends!$A$5:$A$14,0)))</f>
        <v>-193</v>
      </c>
    </row>
    <row r="2595" spans="1:9" x14ac:dyDescent="0.45">
      <c r="A2595" t="s">
        <v>21</v>
      </c>
      <c r="B2595" s="1">
        <f>Raw_Prices!AC100</f>
        <v>45069</v>
      </c>
      <c r="C2595" s="12">
        <f>Raw_Prices!AG100</f>
        <v>206.64</v>
      </c>
      <c r="D2595" s="13">
        <f t="shared" si="82"/>
        <v>-1.7216779225720513E-2</v>
      </c>
      <c r="E2595" s="14">
        <f>IF(_xlfn.XLOOKUP($A2595,Firm_Info!$A$2:$A$12,Firm_Info!$C$2:$C$12)="Treated",1,IF(_xlfn.XLOOKUP($A2595,Firm_Info!$A$2:$A$12,Firm_Info!$C$2:$C$12)="Control",0,""))</f>
        <v>1</v>
      </c>
      <c r="F2595" s="14">
        <f>IFERROR(_xlfn.XLOOKUP($A2595,Firm_Info!$A$2:$A$11,Firm_Info!$D$2:$D$11),"")</f>
        <v>3</v>
      </c>
      <c r="G2595" s="14">
        <f>IF($F2595="","",IF($B2595&gt;=SUMIFS(Firm_Info!$F$2:$F$11,Firm_Info!$D$2:$D$11,$F2595,Firm_Info!$C$2:$C$11,"Treated"),1,0))</f>
        <v>0</v>
      </c>
      <c r="H2595" s="14">
        <f t="shared" si="83"/>
        <v>0</v>
      </c>
      <c r="I2595" s="14">
        <f>IF($F2595="","",MOD(ROW()-2,624)-INDEX(Parallel_Trends!$F$5:$F$14,MATCH($A2595,Parallel_Trends!$A$5:$A$14,0)))</f>
        <v>-192</v>
      </c>
    </row>
    <row r="2596" spans="1:9" x14ac:dyDescent="0.45">
      <c r="A2596" t="s">
        <v>21</v>
      </c>
      <c r="B2596" s="1">
        <f>Raw_Prices!AC101</f>
        <v>45070</v>
      </c>
      <c r="C2596" s="12">
        <f>Raw_Prices!AG101</f>
        <v>209.06</v>
      </c>
      <c r="D2596" s="13">
        <f t="shared" si="82"/>
        <v>1.1711188540456829E-2</v>
      </c>
      <c r="E2596" s="14">
        <f>IF(_xlfn.XLOOKUP($A2596,Firm_Info!$A$2:$A$12,Firm_Info!$C$2:$C$12)="Treated",1,IF(_xlfn.XLOOKUP($A2596,Firm_Info!$A$2:$A$12,Firm_Info!$C$2:$C$12)="Control",0,""))</f>
        <v>1</v>
      </c>
      <c r="F2596" s="14">
        <f>IFERROR(_xlfn.XLOOKUP($A2596,Firm_Info!$A$2:$A$11,Firm_Info!$D$2:$D$11),"")</f>
        <v>3</v>
      </c>
      <c r="G2596" s="14">
        <f>IF($F2596="","",IF($B2596&gt;=SUMIFS(Firm_Info!$F$2:$F$11,Firm_Info!$D$2:$D$11,$F2596,Firm_Info!$C$2:$C$11,"Treated"),1,0))</f>
        <v>0</v>
      </c>
      <c r="H2596" s="14">
        <f t="shared" si="83"/>
        <v>0</v>
      </c>
      <c r="I2596" s="14">
        <f>IF($F2596="","",MOD(ROW()-2,624)-INDEX(Parallel_Trends!$F$5:$F$14,MATCH($A2596,Parallel_Trends!$A$5:$A$14,0)))</f>
        <v>-191</v>
      </c>
    </row>
    <row r="2597" spans="1:9" x14ac:dyDescent="0.45">
      <c r="A2597" t="s">
        <v>21</v>
      </c>
      <c r="B2597" s="1">
        <f>Raw_Prices!AC102</f>
        <v>45071</v>
      </c>
      <c r="C2597" s="12">
        <f>Raw_Prices!AG102</f>
        <v>209.91</v>
      </c>
      <c r="D2597" s="13">
        <f t="shared" si="82"/>
        <v>4.0658184253323792E-3</v>
      </c>
      <c r="E2597" s="14">
        <f>IF(_xlfn.XLOOKUP($A2597,Firm_Info!$A$2:$A$12,Firm_Info!$C$2:$C$12)="Treated",1,IF(_xlfn.XLOOKUP($A2597,Firm_Info!$A$2:$A$12,Firm_Info!$C$2:$C$12)="Control",0,""))</f>
        <v>1</v>
      </c>
      <c r="F2597" s="14">
        <f>IFERROR(_xlfn.XLOOKUP($A2597,Firm_Info!$A$2:$A$11,Firm_Info!$D$2:$D$11),"")</f>
        <v>3</v>
      </c>
      <c r="G2597" s="14">
        <f>IF($F2597="","",IF($B2597&gt;=SUMIFS(Firm_Info!$F$2:$F$11,Firm_Info!$D$2:$D$11,$F2597,Firm_Info!$C$2:$C$11,"Treated"),1,0))</f>
        <v>0</v>
      </c>
      <c r="H2597" s="14">
        <f t="shared" si="83"/>
        <v>0</v>
      </c>
      <c r="I2597" s="14">
        <f>IF($F2597="","",MOD(ROW()-2,624)-INDEX(Parallel_Trends!$F$5:$F$14,MATCH($A2597,Parallel_Trends!$A$5:$A$14,0)))</f>
        <v>-190</v>
      </c>
    </row>
    <row r="2598" spans="1:9" x14ac:dyDescent="0.45">
      <c r="A2598" t="s">
        <v>21</v>
      </c>
      <c r="B2598" s="1">
        <f>Raw_Prices!AC103</f>
        <v>45072</v>
      </c>
      <c r="C2598" s="12">
        <f>Raw_Prices!AG103</f>
        <v>215.44</v>
      </c>
      <c r="D2598" s="13">
        <f t="shared" si="82"/>
        <v>2.6344623886427554E-2</v>
      </c>
      <c r="E2598" s="14">
        <f>IF(_xlfn.XLOOKUP($A2598,Firm_Info!$A$2:$A$12,Firm_Info!$C$2:$C$12)="Treated",1,IF(_xlfn.XLOOKUP($A2598,Firm_Info!$A$2:$A$12,Firm_Info!$C$2:$C$12)="Control",0,""))</f>
        <v>1</v>
      </c>
      <c r="F2598" s="14">
        <f>IFERROR(_xlfn.XLOOKUP($A2598,Firm_Info!$A$2:$A$11,Firm_Info!$D$2:$D$11),"")</f>
        <v>3</v>
      </c>
      <c r="G2598" s="14">
        <f>IF($F2598="","",IF($B2598&gt;=SUMIFS(Firm_Info!$F$2:$F$11,Firm_Info!$D$2:$D$11,$F2598,Firm_Info!$C$2:$C$11,"Treated"),1,0))</f>
        <v>0</v>
      </c>
      <c r="H2598" s="14">
        <f t="shared" si="83"/>
        <v>0</v>
      </c>
      <c r="I2598" s="14">
        <f>IF($F2598="","",MOD(ROW()-2,624)-INDEX(Parallel_Trends!$F$5:$F$14,MATCH($A2598,Parallel_Trends!$A$5:$A$14,0)))</f>
        <v>-189</v>
      </c>
    </row>
    <row r="2599" spans="1:9" x14ac:dyDescent="0.45">
      <c r="A2599" t="s">
        <v>21</v>
      </c>
      <c r="B2599" s="1">
        <f>Raw_Prices!AC104</f>
        <v>45076</v>
      </c>
      <c r="C2599" s="12">
        <f>Raw_Prices!AG104</f>
        <v>218.87</v>
      </c>
      <c r="D2599" s="13">
        <f t="shared" si="82"/>
        <v>1.5920906052729222E-2</v>
      </c>
      <c r="E2599" s="14">
        <f>IF(_xlfn.XLOOKUP($A2599,Firm_Info!$A$2:$A$12,Firm_Info!$C$2:$C$12)="Treated",1,IF(_xlfn.XLOOKUP($A2599,Firm_Info!$A$2:$A$12,Firm_Info!$C$2:$C$12)="Control",0,""))</f>
        <v>1</v>
      </c>
      <c r="F2599" s="14">
        <f>IFERROR(_xlfn.XLOOKUP($A2599,Firm_Info!$A$2:$A$11,Firm_Info!$D$2:$D$11),"")</f>
        <v>3</v>
      </c>
      <c r="G2599" s="14">
        <f>IF($F2599="","",IF($B2599&gt;=SUMIFS(Firm_Info!$F$2:$F$11,Firm_Info!$D$2:$D$11,$F2599,Firm_Info!$C$2:$C$11,"Treated"),1,0))</f>
        <v>0</v>
      </c>
      <c r="H2599" s="14">
        <f t="shared" si="83"/>
        <v>0</v>
      </c>
      <c r="I2599" s="14">
        <f>IF($F2599="","",MOD(ROW()-2,624)-INDEX(Parallel_Trends!$F$5:$F$14,MATCH($A2599,Parallel_Trends!$A$5:$A$14,0)))</f>
        <v>-188</v>
      </c>
    </row>
    <row r="2600" spans="1:9" x14ac:dyDescent="0.45">
      <c r="A2600" t="s">
        <v>21</v>
      </c>
      <c r="B2600" s="1">
        <f>Raw_Prices!AC105</f>
        <v>45077</v>
      </c>
      <c r="C2600" s="12">
        <f>Raw_Prices!AG105</f>
        <v>223.38</v>
      </c>
      <c r="D2600" s="13">
        <f t="shared" si="82"/>
        <v>2.0605839082560307E-2</v>
      </c>
      <c r="E2600" s="14">
        <f>IF(_xlfn.XLOOKUP($A2600,Firm_Info!$A$2:$A$12,Firm_Info!$C$2:$C$12)="Treated",1,IF(_xlfn.XLOOKUP($A2600,Firm_Info!$A$2:$A$12,Firm_Info!$C$2:$C$12)="Control",0,""))</f>
        <v>1</v>
      </c>
      <c r="F2600" s="14">
        <f>IFERROR(_xlfn.XLOOKUP($A2600,Firm_Info!$A$2:$A$11,Firm_Info!$D$2:$D$11),"")</f>
        <v>3</v>
      </c>
      <c r="G2600" s="14">
        <f>IF($F2600="","",IF($B2600&gt;=SUMIFS(Firm_Info!$F$2:$F$11,Firm_Info!$D$2:$D$11,$F2600,Firm_Info!$C$2:$C$11,"Treated"),1,0))</f>
        <v>0</v>
      </c>
      <c r="H2600" s="14">
        <f t="shared" si="83"/>
        <v>0</v>
      </c>
      <c r="I2600" s="14">
        <f>IF($F2600="","",MOD(ROW()-2,624)-INDEX(Parallel_Trends!$F$5:$F$14,MATCH($A2600,Parallel_Trends!$A$5:$A$14,0)))</f>
        <v>-187</v>
      </c>
    </row>
    <row r="2601" spans="1:9" x14ac:dyDescent="0.45">
      <c r="A2601" t="s">
        <v>21</v>
      </c>
      <c r="B2601" s="1">
        <f>Raw_Prices!AC106</f>
        <v>45078</v>
      </c>
      <c r="C2601" s="12">
        <f>Raw_Prices!AG106</f>
        <v>212.9</v>
      </c>
      <c r="D2601" s="13">
        <f t="shared" si="82"/>
        <v>-4.6915569880920382E-2</v>
      </c>
      <c r="E2601" s="14">
        <f>IF(_xlfn.XLOOKUP($A2601,Firm_Info!$A$2:$A$12,Firm_Info!$C$2:$C$12)="Treated",1,IF(_xlfn.XLOOKUP($A2601,Firm_Info!$A$2:$A$12,Firm_Info!$C$2:$C$12)="Control",0,""))</f>
        <v>1</v>
      </c>
      <c r="F2601" s="14">
        <f>IFERROR(_xlfn.XLOOKUP($A2601,Firm_Info!$A$2:$A$11,Firm_Info!$D$2:$D$11),"")</f>
        <v>3</v>
      </c>
      <c r="G2601" s="14">
        <f>IF($F2601="","",IF($B2601&gt;=SUMIFS(Firm_Info!$F$2:$F$11,Firm_Info!$D$2:$D$11,$F2601,Firm_Info!$C$2:$C$11,"Treated"),1,0))</f>
        <v>0</v>
      </c>
      <c r="H2601" s="14">
        <f t="shared" si="83"/>
        <v>0</v>
      </c>
      <c r="I2601" s="14">
        <f>IF($F2601="","",MOD(ROW()-2,624)-INDEX(Parallel_Trends!$F$5:$F$14,MATCH($A2601,Parallel_Trends!$A$5:$A$14,0)))</f>
        <v>-186</v>
      </c>
    </row>
    <row r="2602" spans="1:9" x14ac:dyDescent="0.45">
      <c r="A2602" t="s">
        <v>21</v>
      </c>
      <c r="B2602" s="1">
        <f>Raw_Prices!AC107</f>
        <v>45079</v>
      </c>
      <c r="C2602" s="12">
        <f>Raw_Prices!AG107</f>
        <v>213.03</v>
      </c>
      <c r="D2602" s="13">
        <f t="shared" si="82"/>
        <v>6.1061531235329092E-4</v>
      </c>
      <c r="E2602" s="14">
        <f>IF(_xlfn.XLOOKUP($A2602,Firm_Info!$A$2:$A$12,Firm_Info!$C$2:$C$12)="Treated",1,IF(_xlfn.XLOOKUP($A2602,Firm_Info!$A$2:$A$12,Firm_Info!$C$2:$C$12)="Control",0,""))</f>
        <v>1</v>
      </c>
      <c r="F2602" s="14">
        <f>IFERROR(_xlfn.XLOOKUP($A2602,Firm_Info!$A$2:$A$11,Firm_Info!$D$2:$D$11),"")</f>
        <v>3</v>
      </c>
      <c r="G2602" s="14">
        <f>IF($F2602="","",IF($B2602&gt;=SUMIFS(Firm_Info!$F$2:$F$11,Firm_Info!$D$2:$D$11,$F2602,Firm_Info!$C$2:$C$11,"Treated"),1,0))</f>
        <v>0</v>
      </c>
      <c r="H2602" s="14">
        <f t="shared" si="83"/>
        <v>0</v>
      </c>
      <c r="I2602" s="14">
        <f>IF($F2602="","",MOD(ROW()-2,624)-INDEX(Parallel_Trends!$F$5:$F$14,MATCH($A2602,Parallel_Trends!$A$5:$A$14,0)))</f>
        <v>-185</v>
      </c>
    </row>
    <row r="2603" spans="1:9" x14ac:dyDescent="0.45">
      <c r="A2603" t="s">
        <v>21</v>
      </c>
      <c r="B2603" s="1">
        <f>Raw_Prices!AC108</f>
        <v>45082</v>
      </c>
      <c r="C2603" s="12">
        <f>Raw_Prices!AG108</f>
        <v>209.86</v>
      </c>
      <c r="D2603" s="13">
        <f t="shared" si="82"/>
        <v>-1.4880533258226469E-2</v>
      </c>
      <c r="E2603" s="14">
        <f>IF(_xlfn.XLOOKUP($A2603,Firm_Info!$A$2:$A$12,Firm_Info!$C$2:$C$12)="Treated",1,IF(_xlfn.XLOOKUP($A2603,Firm_Info!$A$2:$A$12,Firm_Info!$C$2:$C$12)="Control",0,""))</f>
        <v>1</v>
      </c>
      <c r="F2603" s="14">
        <f>IFERROR(_xlfn.XLOOKUP($A2603,Firm_Info!$A$2:$A$11,Firm_Info!$D$2:$D$11),"")</f>
        <v>3</v>
      </c>
      <c r="G2603" s="14">
        <f>IF($F2603="","",IF($B2603&gt;=SUMIFS(Firm_Info!$F$2:$F$11,Firm_Info!$D$2:$D$11,$F2603,Firm_Info!$C$2:$C$11,"Treated"),1,0))</f>
        <v>0</v>
      </c>
      <c r="H2603" s="14">
        <f t="shared" si="83"/>
        <v>0</v>
      </c>
      <c r="I2603" s="14">
        <f>IF($F2603="","",MOD(ROW()-2,624)-INDEX(Parallel_Trends!$F$5:$F$14,MATCH($A2603,Parallel_Trends!$A$5:$A$14,0)))</f>
        <v>-184</v>
      </c>
    </row>
    <row r="2604" spans="1:9" x14ac:dyDescent="0.45">
      <c r="A2604" t="s">
        <v>21</v>
      </c>
      <c r="B2604" s="1">
        <f>Raw_Prices!AC109</f>
        <v>45083</v>
      </c>
      <c r="C2604" s="12">
        <f>Raw_Prices!AG109</f>
        <v>212.85</v>
      </c>
      <c r="D2604" s="13">
        <f t="shared" si="82"/>
        <v>1.4247593633851086E-2</v>
      </c>
      <c r="E2604" s="14">
        <f>IF(_xlfn.XLOOKUP($A2604,Firm_Info!$A$2:$A$12,Firm_Info!$C$2:$C$12)="Treated",1,IF(_xlfn.XLOOKUP($A2604,Firm_Info!$A$2:$A$12,Firm_Info!$C$2:$C$12)="Control",0,""))</f>
        <v>1</v>
      </c>
      <c r="F2604" s="14">
        <f>IFERROR(_xlfn.XLOOKUP($A2604,Firm_Info!$A$2:$A$11,Firm_Info!$D$2:$D$11),"")</f>
        <v>3</v>
      </c>
      <c r="G2604" s="14">
        <f>IF($F2604="","",IF($B2604&gt;=SUMIFS(Firm_Info!$F$2:$F$11,Firm_Info!$D$2:$D$11,$F2604,Firm_Info!$C$2:$C$11,"Treated"),1,0))</f>
        <v>0</v>
      </c>
      <c r="H2604" s="14">
        <f t="shared" si="83"/>
        <v>0</v>
      </c>
      <c r="I2604" s="14">
        <f>IF($F2604="","",MOD(ROW()-2,624)-INDEX(Parallel_Trends!$F$5:$F$14,MATCH($A2604,Parallel_Trends!$A$5:$A$14,0)))</f>
        <v>-183</v>
      </c>
    </row>
    <row r="2605" spans="1:9" x14ac:dyDescent="0.45">
      <c r="A2605" t="s">
        <v>21</v>
      </c>
      <c r="B2605" s="1">
        <f>Raw_Prices!AC110</f>
        <v>45084</v>
      </c>
      <c r="C2605" s="12">
        <f>Raw_Prices!AG110</f>
        <v>205.73</v>
      </c>
      <c r="D2605" s="13">
        <f t="shared" si="82"/>
        <v>-3.3450786939159038E-2</v>
      </c>
      <c r="E2605" s="14">
        <f>IF(_xlfn.XLOOKUP($A2605,Firm_Info!$A$2:$A$12,Firm_Info!$C$2:$C$12)="Treated",1,IF(_xlfn.XLOOKUP($A2605,Firm_Info!$A$2:$A$12,Firm_Info!$C$2:$C$12)="Control",0,""))</f>
        <v>1</v>
      </c>
      <c r="F2605" s="14">
        <f>IFERROR(_xlfn.XLOOKUP($A2605,Firm_Info!$A$2:$A$11,Firm_Info!$D$2:$D$11),"")</f>
        <v>3</v>
      </c>
      <c r="G2605" s="14">
        <f>IF($F2605="","",IF($B2605&gt;=SUMIFS(Firm_Info!$F$2:$F$11,Firm_Info!$D$2:$D$11,$F2605,Firm_Info!$C$2:$C$11,"Treated"),1,0))</f>
        <v>0</v>
      </c>
      <c r="H2605" s="14">
        <f t="shared" si="83"/>
        <v>0</v>
      </c>
      <c r="I2605" s="14">
        <f>IF($F2605="","",MOD(ROW()-2,624)-INDEX(Parallel_Trends!$F$5:$F$14,MATCH($A2605,Parallel_Trends!$A$5:$A$14,0)))</f>
        <v>-182</v>
      </c>
    </row>
    <row r="2606" spans="1:9" x14ac:dyDescent="0.45">
      <c r="A2606" t="s">
        <v>21</v>
      </c>
      <c r="B2606" s="1">
        <f>Raw_Prices!AC111</f>
        <v>45085</v>
      </c>
      <c r="C2606" s="12">
        <f>Raw_Prices!AG111</f>
        <v>209.53</v>
      </c>
      <c r="D2606" s="13">
        <f t="shared" si="82"/>
        <v>1.8470811257473407E-2</v>
      </c>
      <c r="E2606" s="14">
        <f>IF(_xlfn.XLOOKUP($A2606,Firm_Info!$A$2:$A$12,Firm_Info!$C$2:$C$12)="Treated",1,IF(_xlfn.XLOOKUP($A2606,Firm_Info!$A$2:$A$12,Firm_Info!$C$2:$C$12)="Control",0,""))</f>
        <v>1</v>
      </c>
      <c r="F2606" s="14">
        <f>IFERROR(_xlfn.XLOOKUP($A2606,Firm_Info!$A$2:$A$11,Firm_Info!$D$2:$D$11),"")</f>
        <v>3</v>
      </c>
      <c r="G2606" s="14">
        <f>IF($F2606="","",IF($B2606&gt;=SUMIFS(Firm_Info!$F$2:$F$11,Firm_Info!$D$2:$D$11,$F2606,Firm_Info!$C$2:$C$11,"Treated"),1,0))</f>
        <v>0</v>
      </c>
      <c r="H2606" s="14">
        <f t="shared" si="83"/>
        <v>0</v>
      </c>
      <c r="I2606" s="14">
        <f>IF($F2606="","",MOD(ROW()-2,624)-INDEX(Parallel_Trends!$F$5:$F$14,MATCH($A2606,Parallel_Trends!$A$5:$A$14,0)))</f>
        <v>-181</v>
      </c>
    </row>
    <row r="2607" spans="1:9" x14ac:dyDescent="0.45">
      <c r="A2607" t="s">
        <v>21</v>
      </c>
      <c r="B2607" s="1">
        <f>Raw_Prices!AC112</f>
        <v>45086</v>
      </c>
      <c r="C2607" s="12">
        <f>Raw_Prices!AG112</f>
        <v>215.31</v>
      </c>
      <c r="D2607" s="13">
        <f t="shared" si="82"/>
        <v>2.7585548608791033E-2</v>
      </c>
      <c r="E2607" s="14">
        <f>IF(_xlfn.XLOOKUP($A2607,Firm_Info!$A$2:$A$12,Firm_Info!$C$2:$C$12)="Treated",1,IF(_xlfn.XLOOKUP($A2607,Firm_Info!$A$2:$A$12,Firm_Info!$C$2:$C$12)="Control",0,""))</f>
        <v>1</v>
      </c>
      <c r="F2607" s="14">
        <f>IFERROR(_xlfn.XLOOKUP($A2607,Firm_Info!$A$2:$A$11,Firm_Info!$D$2:$D$11),"")</f>
        <v>3</v>
      </c>
      <c r="G2607" s="14">
        <f>IF($F2607="","",IF($B2607&gt;=SUMIFS(Firm_Info!$F$2:$F$11,Firm_Info!$D$2:$D$11,$F2607,Firm_Info!$C$2:$C$11,"Treated"),1,0))</f>
        <v>0</v>
      </c>
      <c r="H2607" s="14">
        <f t="shared" si="83"/>
        <v>0</v>
      </c>
      <c r="I2607" s="14">
        <f>IF($F2607="","",MOD(ROW()-2,624)-INDEX(Parallel_Trends!$F$5:$F$14,MATCH($A2607,Parallel_Trends!$A$5:$A$14,0)))</f>
        <v>-180</v>
      </c>
    </row>
    <row r="2608" spans="1:9" x14ac:dyDescent="0.45">
      <c r="A2608" t="s">
        <v>21</v>
      </c>
      <c r="B2608" s="1">
        <f>Raw_Prices!AC113</f>
        <v>45089</v>
      </c>
      <c r="C2608" s="12">
        <f>Raw_Prices!AG113</f>
        <v>213.69</v>
      </c>
      <c r="D2608" s="13">
        <f t="shared" si="82"/>
        <v>-7.5240351121639293E-3</v>
      </c>
      <c r="E2608" s="14">
        <f>IF(_xlfn.XLOOKUP($A2608,Firm_Info!$A$2:$A$12,Firm_Info!$C$2:$C$12)="Treated",1,IF(_xlfn.XLOOKUP($A2608,Firm_Info!$A$2:$A$12,Firm_Info!$C$2:$C$12)="Control",0,""))</f>
        <v>1</v>
      </c>
      <c r="F2608" s="14">
        <f>IFERROR(_xlfn.XLOOKUP($A2608,Firm_Info!$A$2:$A$11,Firm_Info!$D$2:$D$11),"")</f>
        <v>3</v>
      </c>
      <c r="G2608" s="14">
        <f>IF($F2608="","",IF($B2608&gt;=SUMIFS(Firm_Info!$F$2:$F$11,Firm_Info!$D$2:$D$11,$F2608,Firm_Info!$C$2:$C$11,"Treated"),1,0))</f>
        <v>0</v>
      </c>
      <c r="H2608" s="14">
        <f t="shared" si="83"/>
        <v>0</v>
      </c>
      <c r="I2608" s="14">
        <f>IF($F2608="","",MOD(ROW()-2,624)-INDEX(Parallel_Trends!$F$5:$F$14,MATCH($A2608,Parallel_Trends!$A$5:$A$14,0)))</f>
        <v>-179</v>
      </c>
    </row>
    <row r="2609" spans="1:9" x14ac:dyDescent="0.45">
      <c r="A2609" t="s">
        <v>21</v>
      </c>
      <c r="B2609" s="1">
        <f>Raw_Prices!AC114</f>
        <v>45090</v>
      </c>
      <c r="C2609" s="12">
        <f>Raw_Prices!AG114</f>
        <v>208.98</v>
      </c>
      <c r="D2609" s="13">
        <f t="shared" si="82"/>
        <v>-2.2041274743787809E-2</v>
      </c>
      <c r="E2609" s="14">
        <f>IF(_xlfn.XLOOKUP($A2609,Firm_Info!$A$2:$A$12,Firm_Info!$C$2:$C$12)="Treated",1,IF(_xlfn.XLOOKUP($A2609,Firm_Info!$A$2:$A$12,Firm_Info!$C$2:$C$12)="Control",0,""))</f>
        <v>1</v>
      </c>
      <c r="F2609" s="14">
        <f>IFERROR(_xlfn.XLOOKUP($A2609,Firm_Info!$A$2:$A$11,Firm_Info!$D$2:$D$11),"")</f>
        <v>3</v>
      </c>
      <c r="G2609" s="14">
        <f>IF($F2609="","",IF($B2609&gt;=SUMIFS(Firm_Info!$F$2:$F$11,Firm_Info!$D$2:$D$11,$F2609,Firm_Info!$C$2:$C$11,"Treated"),1,0))</f>
        <v>0</v>
      </c>
      <c r="H2609" s="14">
        <f t="shared" si="83"/>
        <v>0</v>
      </c>
      <c r="I2609" s="14">
        <f>IF($F2609="","",MOD(ROW()-2,624)-INDEX(Parallel_Trends!$F$5:$F$14,MATCH($A2609,Parallel_Trends!$A$5:$A$14,0)))</f>
        <v>-178</v>
      </c>
    </row>
    <row r="2610" spans="1:9" x14ac:dyDescent="0.45">
      <c r="A2610" t="s">
        <v>21</v>
      </c>
      <c r="B2610" s="1">
        <f>Raw_Prices!AC115</f>
        <v>45091</v>
      </c>
      <c r="C2610" s="12">
        <f>Raw_Prices!AG115</f>
        <v>209.4</v>
      </c>
      <c r="D2610" s="13">
        <f t="shared" si="82"/>
        <v>2.0097616996843648E-3</v>
      </c>
      <c r="E2610" s="14">
        <f>IF(_xlfn.XLOOKUP($A2610,Firm_Info!$A$2:$A$12,Firm_Info!$C$2:$C$12)="Treated",1,IF(_xlfn.XLOOKUP($A2610,Firm_Info!$A$2:$A$12,Firm_Info!$C$2:$C$12)="Control",0,""))</f>
        <v>1</v>
      </c>
      <c r="F2610" s="14">
        <f>IFERROR(_xlfn.XLOOKUP($A2610,Firm_Info!$A$2:$A$11,Firm_Info!$D$2:$D$11),"")</f>
        <v>3</v>
      </c>
      <c r="G2610" s="14">
        <f>IF($F2610="","",IF($B2610&gt;=SUMIFS(Firm_Info!$F$2:$F$11,Firm_Info!$D$2:$D$11,$F2610,Firm_Info!$C$2:$C$11,"Treated"),1,0))</f>
        <v>0</v>
      </c>
      <c r="H2610" s="14">
        <f t="shared" si="83"/>
        <v>0</v>
      </c>
      <c r="I2610" s="14">
        <f>IF($F2610="","",MOD(ROW()-2,624)-INDEX(Parallel_Trends!$F$5:$F$14,MATCH($A2610,Parallel_Trends!$A$5:$A$14,0)))</f>
        <v>-177</v>
      </c>
    </row>
    <row r="2611" spans="1:9" x14ac:dyDescent="0.45">
      <c r="A2611" t="s">
        <v>21</v>
      </c>
      <c r="B2611" s="1">
        <f>Raw_Prices!AC116</f>
        <v>45092</v>
      </c>
      <c r="C2611" s="12">
        <f>Raw_Prices!AG116</f>
        <v>211.92</v>
      </c>
      <c r="D2611" s="13">
        <f t="shared" si="82"/>
        <v>1.2034383954154571E-2</v>
      </c>
      <c r="E2611" s="14">
        <f>IF(_xlfn.XLOOKUP($A2611,Firm_Info!$A$2:$A$12,Firm_Info!$C$2:$C$12)="Treated",1,IF(_xlfn.XLOOKUP($A2611,Firm_Info!$A$2:$A$12,Firm_Info!$C$2:$C$12)="Control",0,""))</f>
        <v>1</v>
      </c>
      <c r="F2611" s="14">
        <f>IFERROR(_xlfn.XLOOKUP($A2611,Firm_Info!$A$2:$A$11,Firm_Info!$D$2:$D$11),"")</f>
        <v>3</v>
      </c>
      <c r="G2611" s="14">
        <f>IF($F2611="","",IF($B2611&gt;=SUMIFS(Firm_Info!$F$2:$F$11,Firm_Info!$D$2:$D$11,$F2611,Firm_Info!$C$2:$C$11,"Treated"),1,0))</f>
        <v>0</v>
      </c>
      <c r="H2611" s="14">
        <f t="shared" si="83"/>
        <v>0</v>
      </c>
      <c r="I2611" s="14">
        <f>IF($F2611="","",MOD(ROW()-2,624)-INDEX(Parallel_Trends!$F$5:$F$14,MATCH($A2611,Parallel_Trends!$A$5:$A$14,0)))</f>
        <v>-176</v>
      </c>
    </row>
    <row r="2612" spans="1:9" x14ac:dyDescent="0.45">
      <c r="A2612" t="s">
        <v>21</v>
      </c>
      <c r="B2612" s="1">
        <f>Raw_Prices!AC117</f>
        <v>45093</v>
      </c>
      <c r="C2612" s="12">
        <f>Raw_Prices!AG117</f>
        <v>211.76</v>
      </c>
      <c r="D2612" s="13">
        <f t="shared" si="82"/>
        <v>-7.5500188750465824E-4</v>
      </c>
      <c r="E2612" s="14">
        <f>IF(_xlfn.XLOOKUP($A2612,Firm_Info!$A$2:$A$12,Firm_Info!$C$2:$C$12)="Treated",1,IF(_xlfn.XLOOKUP($A2612,Firm_Info!$A$2:$A$12,Firm_Info!$C$2:$C$12)="Control",0,""))</f>
        <v>1</v>
      </c>
      <c r="F2612" s="14">
        <f>IFERROR(_xlfn.XLOOKUP($A2612,Firm_Info!$A$2:$A$11,Firm_Info!$D$2:$D$11),"")</f>
        <v>3</v>
      </c>
      <c r="G2612" s="14">
        <f>IF($F2612="","",IF($B2612&gt;=SUMIFS(Firm_Info!$F$2:$F$11,Firm_Info!$D$2:$D$11,$F2612,Firm_Info!$C$2:$C$11,"Treated"),1,0))</f>
        <v>0</v>
      </c>
      <c r="H2612" s="14">
        <f t="shared" si="83"/>
        <v>0</v>
      </c>
      <c r="I2612" s="14">
        <f>IF($F2612="","",MOD(ROW()-2,624)-INDEX(Parallel_Trends!$F$5:$F$14,MATCH($A2612,Parallel_Trends!$A$5:$A$14,0)))</f>
        <v>-175</v>
      </c>
    </row>
    <row r="2613" spans="1:9" x14ac:dyDescent="0.45">
      <c r="A2613" t="s">
        <v>21</v>
      </c>
      <c r="B2613" s="1">
        <f>Raw_Prices!AC118</f>
        <v>45097</v>
      </c>
      <c r="C2613" s="12">
        <f>Raw_Prices!AG118</f>
        <v>216.97</v>
      </c>
      <c r="D2613" s="13">
        <f t="shared" si="82"/>
        <v>2.4603324518322589E-2</v>
      </c>
      <c r="E2613" s="14">
        <f>IF(_xlfn.XLOOKUP($A2613,Firm_Info!$A$2:$A$12,Firm_Info!$C$2:$C$12)="Treated",1,IF(_xlfn.XLOOKUP($A2613,Firm_Info!$A$2:$A$12,Firm_Info!$C$2:$C$12)="Control",0,""))</f>
        <v>1</v>
      </c>
      <c r="F2613" s="14">
        <f>IFERROR(_xlfn.XLOOKUP($A2613,Firm_Info!$A$2:$A$11,Firm_Info!$D$2:$D$11),"")</f>
        <v>3</v>
      </c>
      <c r="G2613" s="14">
        <f>IF($F2613="","",IF($B2613&gt;=SUMIFS(Firm_Info!$F$2:$F$11,Firm_Info!$D$2:$D$11,$F2613,Firm_Info!$C$2:$C$11,"Treated"),1,0))</f>
        <v>0</v>
      </c>
      <c r="H2613" s="14">
        <f t="shared" si="83"/>
        <v>0</v>
      </c>
      <c r="I2613" s="14">
        <f>IF($F2613="","",MOD(ROW()-2,624)-INDEX(Parallel_Trends!$F$5:$F$14,MATCH($A2613,Parallel_Trends!$A$5:$A$14,0)))</f>
        <v>-174</v>
      </c>
    </row>
    <row r="2614" spans="1:9" x14ac:dyDescent="0.45">
      <c r="A2614" t="s">
        <v>21</v>
      </c>
      <c r="B2614" s="1">
        <f>Raw_Prices!AC119</f>
        <v>45098</v>
      </c>
      <c r="C2614" s="12">
        <f>Raw_Prices!AG119</f>
        <v>209.59</v>
      </c>
      <c r="D2614" s="13">
        <f t="shared" si="82"/>
        <v>-3.4013918974973523E-2</v>
      </c>
      <c r="E2614" s="14">
        <f>IF(_xlfn.XLOOKUP($A2614,Firm_Info!$A$2:$A$12,Firm_Info!$C$2:$C$12)="Treated",1,IF(_xlfn.XLOOKUP($A2614,Firm_Info!$A$2:$A$12,Firm_Info!$C$2:$C$12)="Control",0,""))</f>
        <v>1</v>
      </c>
      <c r="F2614" s="14">
        <f>IFERROR(_xlfn.XLOOKUP($A2614,Firm_Info!$A$2:$A$11,Firm_Info!$D$2:$D$11),"")</f>
        <v>3</v>
      </c>
      <c r="G2614" s="14">
        <f>IF($F2614="","",IF($B2614&gt;=SUMIFS(Firm_Info!$F$2:$F$11,Firm_Info!$D$2:$D$11,$F2614,Firm_Info!$C$2:$C$11,"Treated"),1,0))</f>
        <v>0</v>
      </c>
      <c r="H2614" s="14">
        <f t="shared" si="83"/>
        <v>0</v>
      </c>
      <c r="I2614" s="14">
        <f>IF($F2614="","",MOD(ROW()-2,624)-INDEX(Parallel_Trends!$F$5:$F$14,MATCH($A2614,Parallel_Trends!$A$5:$A$14,0)))</f>
        <v>-173</v>
      </c>
    </row>
    <row r="2615" spans="1:9" x14ac:dyDescent="0.45">
      <c r="A2615" t="s">
        <v>21</v>
      </c>
      <c r="B2615" s="1">
        <f>Raw_Prices!AC120</f>
        <v>45099</v>
      </c>
      <c r="C2615" s="12">
        <f>Raw_Prices!AG120</f>
        <v>213.29</v>
      </c>
      <c r="D2615" s="13">
        <f t="shared" si="82"/>
        <v>1.7653514003530546E-2</v>
      </c>
      <c r="E2615" s="14">
        <f>IF(_xlfn.XLOOKUP($A2615,Firm_Info!$A$2:$A$12,Firm_Info!$C$2:$C$12)="Treated",1,IF(_xlfn.XLOOKUP($A2615,Firm_Info!$A$2:$A$12,Firm_Info!$C$2:$C$12)="Control",0,""))</f>
        <v>1</v>
      </c>
      <c r="F2615" s="14">
        <f>IFERROR(_xlfn.XLOOKUP($A2615,Firm_Info!$A$2:$A$11,Firm_Info!$D$2:$D$11),"")</f>
        <v>3</v>
      </c>
      <c r="G2615" s="14">
        <f>IF($F2615="","",IF($B2615&gt;=SUMIFS(Firm_Info!$F$2:$F$11,Firm_Info!$D$2:$D$11,$F2615,Firm_Info!$C$2:$C$11,"Treated"),1,0))</f>
        <v>0</v>
      </c>
      <c r="H2615" s="14">
        <f t="shared" si="83"/>
        <v>0</v>
      </c>
      <c r="I2615" s="14">
        <f>IF($F2615="","",MOD(ROW()-2,624)-INDEX(Parallel_Trends!$F$5:$F$14,MATCH($A2615,Parallel_Trends!$A$5:$A$14,0)))</f>
        <v>-172</v>
      </c>
    </row>
    <row r="2616" spans="1:9" x14ac:dyDescent="0.45">
      <c r="A2616" t="s">
        <v>21</v>
      </c>
      <c r="B2616" s="1">
        <f>Raw_Prices!AC121</f>
        <v>45100</v>
      </c>
      <c r="C2616" s="12">
        <f>Raw_Prices!AG121</f>
        <v>210.09</v>
      </c>
      <c r="D2616" s="13">
        <f t="shared" si="82"/>
        <v>-1.5003047494022148E-2</v>
      </c>
      <c r="E2616" s="14">
        <f>IF(_xlfn.XLOOKUP($A2616,Firm_Info!$A$2:$A$12,Firm_Info!$C$2:$C$12)="Treated",1,IF(_xlfn.XLOOKUP($A2616,Firm_Info!$A$2:$A$12,Firm_Info!$C$2:$C$12)="Control",0,""))</f>
        <v>1</v>
      </c>
      <c r="F2616" s="14">
        <f>IFERROR(_xlfn.XLOOKUP($A2616,Firm_Info!$A$2:$A$11,Firm_Info!$D$2:$D$11),"")</f>
        <v>3</v>
      </c>
      <c r="G2616" s="14">
        <f>IF($F2616="","",IF($B2616&gt;=SUMIFS(Firm_Info!$F$2:$F$11,Firm_Info!$D$2:$D$11,$F2616,Firm_Info!$C$2:$C$11,"Treated"),1,0))</f>
        <v>0</v>
      </c>
      <c r="H2616" s="14">
        <f t="shared" si="83"/>
        <v>0</v>
      </c>
      <c r="I2616" s="14">
        <f>IF($F2616="","",MOD(ROW()-2,624)-INDEX(Parallel_Trends!$F$5:$F$14,MATCH($A2616,Parallel_Trends!$A$5:$A$14,0)))</f>
        <v>-171</v>
      </c>
    </row>
    <row r="2617" spans="1:9" x14ac:dyDescent="0.45">
      <c r="A2617" t="s">
        <v>21</v>
      </c>
      <c r="B2617" s="1">
        <f>Raw_Prices!AC122</f>
        <v>45103</v>
      </c>
      <c r="C2617" s="12">
        <f>Raw_Prices!AG122</f>
        <v>207.36</v>
      </c>
      <c r="D2617" s="13">
        <f t="shared" si="82"/>
        <v>-1.2994430958160774E-2</v>
      </c>
      <c r="E2617" s="14">
        <f>IF(_xlfn.XLOOKUP($A2617,Firm_Info!$A$2:$A$12,Firm_Info!$C$2:$C$12)="Treated",1,IF(_xlfn.XLOOKUP($A2617,Firm_Info!$A$2:$A$12,Firm_Info!$C$2:$C$12)="Control",0,""))</f>
        <v>1</v>
      </c>
      <c r="F2617" s="14">
        <f>IFERROR(_xlfn.XLOOKUP($A2617,Firm_Info!$A$2:$A$11,Firm_Info!$D$2:$D$11),"")</f>
        <v>3</v>
      </c>
      <c r="G2617" s="14">
        <f>IF($F2617="","",IF($B2617&gt;=SUMIFS(Firm_Info!$F$2:$F$11,Firm_Info!$D$2:$D$11,$F2617,Firm_Info!$C$2:$C$11,"Treated"),1,0))</f>
        <v>0</v>
      </c>
      <c r="H2617" s="14">
        <f t="shared" si="83"/>
        <v>0</v>
      </c>
      <c r="I2617" s="14">
        <f>IF($F2617="","",MOD(ROW()-2,624)-INDEX(Parallel_Trends!$F$5:$F$14,MATCH($A2617,Parallel_Trends!$A$5:$A$14,0)))</f>
        <v>-170</v>
      </c>
    </row>
    <row r="2618" spans="1:9" x14ac:dyDescent="0.45">
      <c r="A2618" t="s">
        <v>21</v>
      </c>
      <c r="B2618" s="1">
        <f>Raw_Prices!AC123</f>
        <v>45104</v>
      </c>
      <c r="C2618" s="12">
        <f>Raw_Prices!AG123</f>
        <v>208.82</v>
      </c>
      <c r="D2618" s="13">
        <f t="shared" si="82"/>
        <v>7.0408950617282251E-3</v>
      </c>
      <c r="E2618" s="14">
        <f>IF(_xlfn.XLOOKUP($A2618,Firm_Info!$A$2:$A$12,Firm_Info!$C$2:$C$12)="Treated",1,IF(_xlfn.XLOOKUP($A2618,Firm_Info!$A$2:$A$12,Firm_Info!$C$2:$C$12)="Control",0,""))</f>
        <v>1</v>
      </c>
      <c r="F2618" s="14">
        <f>IFERROR(_xlfn.XLOOKUP($A2618,Firm_Info!$A$2:$A$11,Firm_Info!$D$2:$D$11),"")</f>
        <v>3</v>
      </c>
      <c r="G2618" s="14">
        <f>IF($F2618="","",IF($B2618&gt;=SUMIFS(Firm_Info!$F$2:$F$11,Firm_Info!$D$2:$D$11,$F2618,Firm_Info!$C$2:$C$11,"Treated"),1,0))</f>
        <v>0</v>
      </c>
      <c r="H2618" s="14">
        <f t="shared" si="83"/>
        <v>0</v>
      </c>
      <c r="I2618" s="14">
        <f>IF($F2618="","",MOD(ROW()-2,624)-INDEX(Parallel_Trends!$F$5:$F$14,MATCH($A2618,Parallel_Trends!$A$5:$A$14,0)))</f>
        <v>-169</v>
      </c>
    </row>
    <row r="2619" spans="1:9" x14ac:dyDescent="0.45">
      <c r="A2619" t="s">
        <v>21</v>
      </c>
      <c r="B2619" s="1">
        <f>Raw_Prices!AC124</f>
        <v>45105</v>
      </c>
      <c r="C2619" s="12">
        <f>Raw_Prices!AG124</f>
        <v>212.17</v>
      </c>
      <c r="D2619" s="13">
        <f t="shared" si="82"/>
        <v>1.6042524662388535E-2</v>
      </c>
      <c r="E2619" s="14">
        <f>IF(_xlfn.XLOOKUP($A2619,Firm_Info!$A$2:$A$12,Firm_Info!$C$2:$C$12)="Treated",1,IF(_xlfn.XLOOKUP($A2619,Firm_Info!$A$2:$A$12,Firm_Info!$C$2:$C$12)="Control",0,""))</f>
        <v>1</v>
      </c>
      <c r="F2619" s="14">
        <f>IFERROR(_xlfn.XLOOKUP($A2619,Firm_Info!$A$2:$A$11,Firm_Info!$D$2:$D$11),"")</f>
        <v>3</v>
      </c>
      <c r="G2619" s="14">
        <f>IF($F2619="","",IF($B2619&gt;=SUMIFS(Firm_Info!$F$2:$F$11,Firm_Info!$D$2:$D$11,$F2619,Firm_Info!$C$2:$C$11,"Treated"),1,0))</f>
        <v>0</v>
      </c>
      <c r="H2619" s="14">
        <f t="shared" si="83"/>
        <v>0</v>
      </c>
      <c r="I2619" s="14">
        <f>IF($F2619="","",MOD(ROW()-2,624)-INDEX(Parallel_Trends!$F$5:$F$14,MATCH($A2619,Parallel_Trends!$A$5:$A$14,0)))</f>
        <v>-168</v>
      </c>
    </row>
    <row r="2620" spans="1:9" x14ac:dyDescent="0.45">
      <c r="A2620" t="s">
        <v>21</v>
      </c>
      <c r="B2620" s="1">
        <f>Raw_Prices!AC125</f>
        <v>45106</v>
      </c>
      <c r="C2620" s="12">
        <f>Raw_Prices!AG125</f>
        <v>210.43</v>
      </c>
      <c r="D2620" s="13">
        <f t="shared" si="82"/>
        <v>-8.2009709195455249E-3</v>
      </c>
      <c r="E2620" s="14">
        <f>IF(_xlfn.XLOOKUP($A2620,Firm_Info!$A$2:$A$12,Firm_Info!$C$2:$C$12)="Treated",1,IF(_xlfn.XLOOKUP($A2620,Firm_Info!$A$2:$A$12,Firm_Info!$C$2:$C$12)="Control",0,""))</f>
        <v>1</v>
      </c>
      <c r="F2620" s="14">
        <f>IFERROR(_xlfn.XLOOKUP($A2620,Firm_Info!$A$2:$A$11,Firm_Info!$D$2:$D$11),"")</f>
        <v>3</v>
      </c>
      <c r="G2620" s="14">
        <f>IF($F2620="","",IF($B2620&gt;=SUMIFS(Firm_Info!$F$2:$F$11,Firm_Info!$D$2:$D$11,$F2620,Firm_Info!$C$2:$C$11,"Treated"),1,0))</f>
        <v>0</v>
      </c>
      <c r="H2620" s="14">
        <f t="shared" si="83"/>
        <v>0</v>
      </c>
      <c r="I2620" s="14">
        <f>IF($F2620="","",MOD(ROW()-2,624)-INDEX(Parallel_Trends!$F$5:$F$14,MATCH($A2620,Parallel_Trends!$A$5:$A$14,0)))</f>
        <v>-167</v>
      </c>
    </row>
    <row r="2621" spans="1:9" x14ac:dyDescent="0.45">
      <c r="A2621" t="s">
        <v>21</v>
      </c>
      <c r="B2621" s="1">
        <f>Raw_Prices!AC126</f>
        <v>45107</v>
      </c>
      <c r="C2621" s="12">
        <f>Raw_Prices!AG126</f>
        <v>211.26</v>
      </c>
      <c r="D2621" s="13">
        <f t="shared" si="82"/>
        <v>3.9443045193174875E-3</v>
      </c>
      <c r="E2621" s="14">
        <f>IF(_xlfn.XLOOKUP($A2621,Firm_Info!$A$2:$A$12,Firm_Info!$C$2:$C$12)="Treated",1,IF(_xlfn.XLOOKUP($A2621,Firm_Info!$A$2:$A$12,Firm_Info!$C$2:$C$12)="Control",0,""))</f>
        <v>1</v>
      </c>
      <c r="F2621" s="14">
        <f>IFERROR(_xlfn.XLOOKUP($A2621,Firm_Info!$A$2:$A$11,Firm_Info!$D$2:$D$11),"")</f>
        <v>3</v>
      </c>
      <c r="G2621" s="14">
        <f>IF($F2621="","",IF($B2621&gt;=SUMIFS(Firm_Info!$F$2:$F$11,Firm_Info!$D$2:$D$11,$F2621,Firm_Info!$C$2:$C$11,"Treated"),1,0))</f>
        <v>0</v>
      </c>
      <c r="H2621" s="14">
        <f t="shared" si="83"/>
        <v>0</v>
      </c>
      <c r="I2621" s="14">
        <f>IF($F2621="","",MOD(ROW()-2,624)-INDEX(Parallel_Trends!$F$5:$F$14,MATCH($A2621,Parallel_Trends!$A$5:$A$14,0)))</f>
        <v>-166</v>
      </c>
    </row>
    <row r="2622" spans="1:9" x14ac:dyDescent="0.45">
      <c r="A2622" t="s">
        <v>21</v>
      </c>
      <c r="B2622" s="1">
        <f>Raw_Prices!AC127</f>
        <v>45110</v>
      </c>
      <c r="C2622" s="12">
        <f>Raw_Prices!AG127</f>
        <v>211.65</v>
      </c>
      <c r="D2622" s="13">
        <f t="shared" si="82"/>
        <v>1.8460664583925812E-3</v>
      </c>
      <c r="E2622" s="14">
        <f>IF(_xlfn.XLOOKUP($A2622,Firm_Info!$A$2:$A$12,Firm_Info!$C$2:$C$12)="Treated",1,IF(_xlfn.XLOOKUP($A2622,Firm_Info!$A$2:$A$12,Firm_Info!$C$2:$C$12)="Control",0,""))</f>
        <v>1</v>
      </c>
      <c r="F2622" s="14">
        <f>IFERROR(_xlfn.XLOOKUP($A2622,Firm_Info!$A$2:$A$11,Firm_Info!$D$2:$D$11),"")</f>
        <v>3</v>
      </c>
      <c r="G2622" s="14">
        <f>IF($F2622="","",IF($B2622&gt;=SUMIFS(Firm_Info!$F$2:$F$11,Firm_Info!$D$2:$D$11,$F2622,Firm_Info!$C$2:$C$11,"Treated"),1,0))</f>
        <v>0</v>
      </c>
      <c r="H2622" s="14">
        <f t="shared" si="83"/>
        <v>0</v>
      </c>
      <c r="I2622" s="14">
        <f>IF($F2622="","",MOD(ROW()-2,624)-INDEX(Parallel_Trends!$F$5:$F$14,MATCH($A2622,Parallel_Trends!$A$5:$A$14,0)))</f>
        <v>-165</v>
      </c>
    </row>
    <row r="2623" spans="1:9" x14ac:dyDescent="0.45">
      <c r="A2623" t="s">
        <v>21</v>
      </c>
      <c r="B2623" s="1">
        <f>Raw_Prices!AC128</f>
        <v>45112</v>
      </c>
      <c r="C2623" s="12">
        <f>Raw_Prices!AG128</f>
        <v>213.82</v>
      </c>
      <c r="D2623" s="13">
        <f t="shared" si="82"/>
        <v>1.0252775809118875E-2</v>
      </c>
      <c r="E2623" s="14">
        <f>IF(_xlfn.XLOOKUP($A2623,Firm_Info!$A$2:$A$12,Firm_Info!$C$2:$C$12)="Treated",1,IF(_xlfn.XLOOKUP($A2623,Firm_Info!$A$2:$A$12,Firm_Info!$C$2:$C$12)="Control",0,""))</f>
        <v>1</v>
      </c>
      <c r="F2623" s="14">
        <f>IFERROR(_xlfn.XLOOKUP($A2623,Firm_Info!$A$2:$A$11,Firm_Info!$D$2:$D$11),"")</f>
        <v>3</v>
      </c>
      <c r="G2623" s="14">
        <f>IF($F2623="","",IF($B2623&gt;=SUMIFS(Firm_Info!$F$2:$F$11,Firm_Info!$D$2:$D$11,$F2623,Firm_Info!$C$2:$C$11,"Treated"),1,0))</f>
        <v>0</v>
      </c>
      <c r="H2623" s="14">
        <f t="shared" si="83"/>
        <v>0</v>
      </c>
      <c r="I2623" s="14">
        <f>IF($F2623="","",MOD(ROW()-2,624)-INDEX(Parallel_Trends!$F$5:$F$14,MATCH($A2623,Parallel_Trends!$A$5:$A$14,0)))</f>
        <v>-164</v>
      </c>
    </row>
    <row r="2624" spans="1:9" x14ac:dyDescent="0.45">
      <c r="A2624" t="s">
        <v>21</v>
      </c>
      <c r="B2624" s="1">
        <f>Raw_Prices!AC129</f>
        <v>45113</v>
      </c>
      <c r="C2624" s="12">
        <f>Raw_Prices!AG129</f>
        <v>210.14</v>
      </c>
      <c r="D2624" s="13">
        <f t="shared" si="82"/>
        <v>-1.7210738003928583E-2</v>
      </c>
      <c r="E2624" s="14">
        <f>IF(_xlfn.XLOOKUP($A2624,Firm_Info!$A$2:$A$12,Firm_Info!$C$2:$C$12)="Treated",1,IF(_xlfn.XLOOKUP($A2624,Firm_Info!$A$2:$A$12,Firm_Info!$C$2:$C$12)="Control",0,""))</f>
        <v>1</v>
      </c>
      <c r="F2624" s="14">
        <f>IFERROR(_xlfn.XLOOKUP($A2624,Firm_Info!$A$2:$A$11,Firm_Info!$D$2:$D$11),"")</f>
        <v>3</v>
      </c>
      <c r="G2624" s="14">
        <f>IF($F2624="","",IF($B2624&gt;=SUMIFS(Firm_Info!$F$2:$F$11,Firm_Info!$D$2:$D$11,$F2624,Firm_Info!$C$2:$C$11,"Treated"),1,0))</f>
        <v>0</v>
      </c>
      <c r="H2624" s="14">
        <f t="shared" si="83"/>
        <v>0</v>
      </c>
      <c r="I2624" s="14">
        <f>IF($F2624="","",MOD(ROW()-2,624)-INDEX(Parallel_Trends!$F$5:$F$14,MATCH($A2624,Parallel_Trends!$A$5:$A$14,0)))</f>
        <v>-163</v>
      </c>
    </row>
    <row r="2625" spans="1:9" x14ac:dyDescent="0.45">
      <c r="A2625" t="s">
        <v>21</v>
      </c>
      <c r="B2625" s="1">
        <f>Raw_Prices!AC130</f>
        <v>45114</v>
      </c>
      <c r="C2625" s="12">
        <f>Raw_Prices!AG130</f>
        <v>209.59</v>
      </c>
      <c r="D2625" s="13">
        <f t="shared" si="82"/>
        <v>-2.617302750547168E-3</v>
      </c>
      <c r="E2625" s="14">
        <f>IF(_xlfn.XLOOKUP($A2625,Firm_Info!$A$2:$A$12,Firm_Info!$C$2:$C$12)="Treated",1,IF(_xlfn.XLOOKUP($A2625,Firm_Info!$A$2:$A$12,Firm_Info!$C$2:$C$12)="Control",0,""))</f>
        <v>1</v>
      </c>
      <c r="F2625" s="14">
        <f>IFERROR(_xlfn.XLOOKUP($A2625,Firm_Info!$A$2:$A$11,Firm_Info!$D$2:$D$11),"")</f>
        <v>3</v>
      </c>
      <c r="G2625" s="14">
        <f>IF($F2625="","",IF($B2625&gt;=SUMIFS(Firm_Info!$F$2:$F$11,Firm_Info!$D$2:$D$11,$F2625,Firm_Info!$C$2:$C$11,"Treated"),1,0))</f>
        <v>0</v>
      </c>
      <c r="H2625" s="14">
        <f t="shared" si="83"/>
        <v>0</v>
      </c>
      <c r="I2625" s="14">
        <f>IF($F2625="","",MOD(ROW()-2,624)-INDEX(Parallel_Trends!$F$5:$F$14,MATCH($A2625,Parallel_Trends!$A$5:$A$14,0)))</f>
        <v>-162</v>
      </c>
    </row>
    <row r="2626" spans="1:9" x14ac:dyDescent="0.45">
      <c r="A2626" t="s">
        <v>21</v>
      </c>
      <c r="B2626" s="1">
        <f>Raw_Prices!AC131</f>
        <v>45117</v>
      </c>
      <c r="C2626" s="12">
        <f>Raw_Prices!AG131</f>
        <v>212.81</v>
      </c>
      <c r="D2626" s="13">
        <f t="shared" si="82"/>
        <v>1.5363328403072751E-2</v>
      </c>
      <c r="E2626" s="14">
        <f>IF(_xlfn.XLOOKUP($A2626,Firm_Info!$A$2:$A$12,Firm_Info!$C$2:$C$12)="Treated",1,IF(_xlfn.XLOOKUP($A2626,Firm_Info!$A$2:$A$12,Firm_Info!$C$2:$C$12)="Control",0,""))</f>
        <v>1</v>
      </c>
      <c r="F2626" s="14">
        <f>IFERROR(_xlfn.XLOOKUP($A2626,Firm_Info!$A$2:$A$11,Firm_Info!$D$2:$D$11),"")</f>
        <v>3</v>
      </c>
      <c r="G2626" s="14">
        <f>IF($F2626="","",IF($B2626&gt;=SUMIFS(Firm_Info!$F$2:$F$11,Firm_Info!$D$2:$D$11,$F2626,Firm_Info!$C$2:$C$11,"Treated"),1,0))</f>
        <v>0</v>
      </c>
      <c r="H2626" s="14">
        <f t="shared" si="83"/>
        <v>0</v>
      </c>
      <c r="I2626" s="14">
        <f>IF($F2626="","",MOD(ROW()-2,624)-INDEX(Parallel_Trends!$F$5:$F$14,MATCH($A2626,Parallel_Trends!$A$5:$A$14,0)))</f>
        <v>-161</v>
      </c>
    </row>
    <row r="2627" spans="1:9" x14ac:dyDescent="0.45">
      <c r="A2627" t="s">
        <v>21</v>
      </c>
      <c r="B2627" s="1">
        <f>Raw_Prices!AC132</f>
        <v>45118</v>
      </c>
      <c r="C2627" s="12">
        <f>Raw_Prices!AG132</f>
        <v>221.17</v>
      </c>
      <c r="D2627" s="13">
        <f t="shared" si="82"/>
        <v>3.9283868239274433E-2</v>
      </c>
      <c r="E2627" s="14">
        <f>IF(_xlfn.XLOOKUP($A2627,Firm_Info!$A$2:$A$12,Firm_Info!$C$2:$C$12)="Treated",1,IF(_xlfn.XLOOKUP($A2627,Firm_Info!$A$2:$A$12,Firm_Info!$C$2:$C$12)="Control",0,""))</f>
        <v>1</v>
      </c>
      <c r="F2627" s="14">
        <f>IFERROR(_xlfn.XLOOKUP($A2627,Firm_Info!$A$2:$A$11,Firm_Info!$D$2:$D$11),"")</f>
        <v>3</v>
      </c>
      <c r="G2627" s="14">
        <f>IF($F2627="","",IF($B2627&gt;=SUMIFS(Firm_Info!$F$2:$F$11,Firm_Info!$D$2:$D$11,$F2627,Firm_Info!$C$2:$C$11,"Treated"),1,0))</f>
        <v>0</v>
      </c>
      <c r="H2627" s="14">
        <f t="shared" si="83"/>
        <v>0</v>
      </c>
      <c r="I2627" s="14">
        <f>IF($F2627="","",MOD(ROW()-2,624)-INDEX(Parallel_Trends!$F$5:$F$14,MATCH($A2627,Parallel_Trends!$A$5:$A$14,0)))</f>
        <v>-160</v>
      </c>
    </row>
    <row r="2628" spans="1:9" x14ac:dyDescent="0.45">
      <c r="A2628" t="s">
        <v>21</v>
      </c>
      <c r="B2628" s="1">
        <f>Raw_Prices!AC133</f>
        <v>45119</v>
      </c>
      <c r="C2628" s="12">
        <f>Raw_Prices!AG133</f>
        <v>227.28</v>
      </c>
      <c r="D2628" s="13">
        <f t="shared" ref="D2628:D2691" si="84">C2628/C2627-1</f>
        <v>2.7625808201835689E-2</v>
      </c>
      <c r="E2628" s="14">
        <f>IF(_xlfn.XLOOKUP($A2628,Firm_Info!$A$2:$A$12,Firm_Info!$C$2:$C$12)="Treated",1,IF(_xlfn.XLOOKUP($A2628,Firm_Info!$A$2:$A$12,Firm_Info!$C$2:$C$12)="Control",0,""))</f>
        <v>1</v>
      </c>
      <c r="F2628" s="14">
        <f>IFERROR(_xlfn.XLOOKUP($A2628,Firm_Info!$A$2:$A$11,Firm_Info!$D$2:$D$11),"")</f>
        <v>3</v>
      </c>
      <c r="G2628" s="14">
        <f>IF($F2628="","",IF($B2628&gt;=SUMIFS(Firm_Info!$F$2:$F$11,Firm_Info!$D$2:$D$11,$F2628,Firm_Info!$C$2:$C$11,"Treated"),1,0))</f>
        <v>0</v>
      </c>
      <c r="H2628" s="14">
        <f t="shared" ref="H2628:H2691" si="85">IF($F2628="","",$E2628*$G2628)</f>
        <v>0</v>
      </c>
      <c r="I2628" s="14">
        <f>IF($F2628="","",MOD(ROW()-2,624)-INDEX(Parallel_Trends!$F$5:$F$14,MATCH($A2628,Parallel_Trends!$A$5:$A$14,0)))</f>
        <v>-159</v>
      </c>
    </row>
    <row r="2629" spans="1:9" x14ac:dyDescent="0.45">
      <c r="A2629" t="s">
        <v>21</v>
      </c>
      <c r="B2629" s="1">
        <f>Raw_Prices!AC134</f>
        <v>45120</v>
      </c>
      <c r="C2629" s="12">
        <f>Raw_Prices!AG134</f>
        <v>230.37</v>
      </c>
      <c r="D2629" s="13">
        <f t="shared" si="84"/>
        <v>1.3595564941921934E-2</v>
      </c>
      <c r="E2629" s="14">
        <f>IF(_xlfn.XLOOKUP($A2629,Firm_Info!$A$2:$A$12,Firm_Info!$C$2:$C$12)="Treated",1,IF(_xlfn.XLOOKUP($A2629,Firm_Info!$A$2:$A$12,Firm_Info!$C$2:$C$12)="Control",0,""))</f>
        <v>1</v>
      </c>
      <c r="F2629" s="14">
        <f>IFERROR(_xlfn.XLOOKUP($A2629,Firm_Info!$A$2:$A$11,Firm_Info!$D$2:$D$11),"")</f>
        <v>3</v>
      </c>
      <c r="G2629" s="14">
        <f>IF($F2629="","",IF($B2629&gt;=SUMIFS(Firm_Info!$F$2:$F$11,Firm_Info!$D$2:$D$11,$F2629,Firm_Info!$C$2:$C$11,"Treated"),1,0))</f>
        <v>0</v>
      </c>
      <c r="H2629" s="14">
        <f t="shared" si="85"/>
        <v>0</v>
      </c>
      <c r="I2629" s="14">
        <f>IF($F2629="","",MOD(ROW()-2,624)-INDEX(Parallel_Trends!$F$5:$F$14,MATCH($A2629,Parallel_Trends!$A$5:$A$14,0)))</f>
        <v>-158</v>
      </c>
    </row>
    <row r="2630" spans="1:9" x14ac:dyDescent="0.45">
      <c r="A2630" t="s">
        <v>21</v>
      </c>
      <c r="B2630" s="1">
        <f>Raw_Prices!AC135</f>
        <v>45121</v>
      </c>
      <c r="C2630" s="12">
        <f>Raw_Prices!AG135</f>
        <v>229.33</v>
      </c>
      <c r="D2630" s="13">
        <f t="shared" si="84"/>
        <v>-4.5144767113772799E-3</v>
      </c>
      <c r="E2630" s="14">
        <f>IF(_xlfn.XLOOKUP($A2630,Firm_Info!$A$2:$A$12,Firm_Info!$C$2:$C$12)="Treated",1,IF(_xlfn.XLOOKUP($A2630,Firm_Info!$A$2:$A$12,Firm_Info!$C$2:$C$12)="Control",0,""))</f>
        <v>1</v>
      </c>
      <c r="F2630" s="14">
        <f>IFERROR(_xlfn.XLOOKUP($A2630,Firm_Info!$A$2:$A$11,Firm_Info!$D$2:$D$11),"")</f>
        <v>3</v>
      </c>
      <c r="G2630" s="14">
        <f>IF($F2630="","",IF($B2630&gt;=SUMIFS(Firm_Info!$F$2:$F$11,Firm_Info!$D$2:$D$11,$F2630,Firm_Info!$C$2:$C$11,"Treated"),1,0))</f>
        <v>0</v>
      </c>
      <c r="H2630" s="14">
        <f t="shared" si="85"/>
        <v>0</v>
      </c>
      <c r="I2630" s="14">
        <f>IF($F2630="","",MOD(ROW()-2,624)-INDEX(Parallel_Trends!$F$5:$F$14,MATCH($A2630,Parallel_Trends!$A$5:$A$14,0)))</f>
        <v>-157</v>
      </c>
    </row>
    <row r="2631" spans="1:9" x14ac:dyDescent="0.45">
      <c r="A2631" t="s">
        <v>21</v>
      </c>
      <c r="B2631" s="1">
        <f>Raw_Prices!AC136</f>
        <v>45124</v>
      </c>
      <c r="C2631" s="12">
        <f>Raw_Prices!AG136</f>
        <v>228</v>
      </c>
      <c r="D2631" s="13">
        <f t="shared" si="84"/>
        <v>-5.7995028997515075E-3</v>
      </c>
      <c r="E2631" s="14">
        <f>IF(_xlfn.XLOOKUP($A2631,Firm_Info!$A$2:$A$12,Firm_Info!$C$2:$C$12)="Treated",1,IF(_xlfn.XLOOKUP($A2631,Firm_Info!$A$2:$A$12,Firm_Info!$C$2:$C$12)="Control",0,""))</f>
        <v>1</v>
      </c>
      <c r="F2631" s="14">
        <f>IFERROR(_xlfn.XLOOKUP($A2631,Firm_Info!$A$2:$A$11,Firm_Info!$D$2:$D$11),"")</f>
        <v>3</v>
      </c>
      <c r="G2631" s="14">
        <f>IF($F2631="","",IF($B2631&gt;=SUMIFS(Firm_Info!$F$2:$F$11,Firm_Info!$D$2:$D$11,$F2631,Firm_Info!$C$2:$C$11,"Treated"),1,0))</f>
        <v>0</v>
      </c>
      <c r="H2631" s="14">
        <f t="shared" si="85"/>
        <v>0</v>
      </c>
      <c r="I2631" s="14">
        <f>IF($F2631="","",MOD(ROW()-2,624)-INDEX(Parallel_Trends!$F$5:$F$14,MATCH($A2631,Parallel_Trends!$A$5:$A$14,0)))</f>
        <v>-156</v>
      </c>
    </row>
    <row r="2632" spans="1:9" x14ac:dyDescent="0.45">
      <c r="A2632" t="s">
        <v>21</v>
      </c>
      <c r="B2632" s="1">
        <f>Raw_Prices!AC137</f>
        <v>45125</v>
      </c>
      <c r="C2632" s="12">
        <f>Raw_Prices!AG137</f>
        <v>227.63</v>
      </c>
      <c r="D2632" s="13">
        <f t="shared" si="84"/>
        <v>-1.6228070175439147E-3</v>
      </c>
      <c r="E2632" s="14">
        <f>IF(_xlfn.XLOOKUP($A2632,Firm_Info!$A$2:$A$12,Firm_Info!$C$2:$C$12)="Treated",1,IF(_xlfn.XLOOKUP($A2632,Firm_Info!$A$2:$A$12,Firm_Info!$C$2:$C$12)="Control",0,""))</f>
        <v>1</v>
      </c>
      <c r="F2632" s="14">
        <f>IFERROR(_xlfn.XLOOKUP($A2632,Firm_Info!$A$2:$A$11,Firm_Info!$D$2:$D$11),"")</f>
        <v>3</v>
      </c>
      <c r="G2632" s="14">
        <f>IF($F2632="","",IF($B2632&gt;=SUMIFS(Firm_Info!$F$2:$F$11,Firm_Info!$D$2:$D$11,$F2632,Firm_Info!$C$2:$C$11,"Treated"),1,0))</f>
        <v>0</v>
      </c>
      <c r="H2632" s="14">
        <f t="shared" si="85"/>
        <v>0</v>
      </c>
      <c r="I2632" s="14">
        <f>IF($F2632="","",MOD(ROW()-2,624)-INDEX(Parallel_Trends!$F$5:$F$14,MATCH($A2632,Parallel_Trends!$A$5:$A$14,0)))</f>
        <v>-155</v>
      </c>
    </row>
    <row r="2633" spans="1:9" x14ac:dyDescent="0.45">
      <c r="A2633" t="s">
        <v>21</v>
      </c>
      <c r="B2633" s="1">
        <f>Raw_Prices!AC138</f>
        <v>45126</v>
      </c>
      <c r="C2633" s="12">
        <f>Raw_Prices!AG138</f>
        <v>234.37</v>
      </c>
      <c r="D2633" s="13">
        <f t="shared" si="84"/>
        <v>2.9609453938408858E-2</v>
      </c>
      <c r="E2633" s="14">
        <f>IF(_xlfn.XLOOKUP($A2633,Firm_Info!$A$2:$A$12,Firm_Info!$C$2:$C$12)="Treated",1,IF(_xlfn.XLOOKUP($A2633,Firm_Info!$A$2:$A$12,Firm_Info!$C$2:$C$12)="Control",0,""))</f>
        <v>1</v>
      </c>
      <c r="F2633" s="14">
        <f>IFERROR(_xlfn.XLOOKUP($A2633,Firm_Info!$A$2:$A$11,Firm_Info!$D$2:$D$11),"")</f>
        <v>3</v>
      </c>
      <c r="G2633" s="14">
        <f>IF($F2633="","",IF($B2633&gt;=SUMIFS(Firm_Info!$F$2:$F$11,Firm_Info!$D$2:$D$11,$F2633,Firm_Info!$C$2:$C$11,"Treated"),1,0))</f>
        <v>0</v>
      </c>
      <c r="H2633" s="14">
        <f t="shared" si="85"/>
        <v>0</v>
      </c>
      <c r="I2633" s="14">
        <f>IF($F2633="","",MOD(ROW()-2,624)-INDEX(Parallel_Trends!$F$5:$F$14,MATCH($A2633,Parallel_Trends!$A$5:$A$14,0)))</f>
        <v>-154</v>
      </c>
    </row>
    <row r="2634" spans="1:9" x14ac:dyDescent="0.45">
      <c r="A2634" t="s">
        <v>21</v>
      </c>
      <c r="B2634" s="1">
        <f>Raw_Prices!AC139</f>
        <v>45127</v>
      </c>
      <c r="C2634" s="12">
        <f>Raw_Prices!AG139</f>
        <v>228.16</v>
      </c>
      <c r="D2634" s="13">
        <f t="shared" si="84"/>
        <v>-2.6496565260058946E-2</v>
      </c>
      <c r="E2634" s="14">
        <f>IF(_xlfn.XLOOKUP($A2634,Firm_Info!$A$2:$A$12,Firm_Info!$C$2:$C$12)="Treated",1,IF(_xlfn.XLOOKUP($A2634,Firm_Info!$A$2:$A$12,Firm_Info!$C$2:$C$12)="Control",0,""))</f>
        <v>1</v>
      </c>
      <c r="F2634" s="14">
        <f>IFERROR(_xlfn.XLOOKUP($A2634,Firm_Info!$A$2:$A$11,Firm_Info!$D$2:$D$11),"")</f>
        <v>3</v>
      </c>
      <c r="G2634" s="14">
        <f>IF($F2634="","",IF($B2634&gt;=SUMIFS(Firm_Info!$F$2:$F$11,Firm_Info!$D$2:$D$11,$F2634,Firm_Info!$C$2:$C$11,"Treated"),1,0))</f>
        <v>0</v>
      </c>
      <c r="H2634" s="14">
        <f t="shared" si="85"/>
        <v>0</v>
      </c>
      <c r="I2634" s="14">
        <f>IF($F2634="","",MOD(ROW()-2,624)-INDEX(Parallel_Trends!$F$5:$F$14,MATCH($A2634,Parallel_Trends!$A$5:$A$14,0)))</f>
        <v>-153</v>
      </c>
    </row>
    <row r="2635" spans="1:9" x14ac:dyDescent="0.45">
      <c r="A2635" t="s">
        <v>21</v>
      </c>
      <c r="B2635" s="1">
        <f>Raw_Prices!AC140</f>
        <v>45128</v>
      </c>
      <c r="C2635" s="12">
        <f>Raw_Prices!AG140</f>
        <v>228.06</v>
      </c>
      <c r="D2635" s="13">
        <f t="shared" si="84"/>
        <v>-4.3828892005604025E-4</v>
      </c>
      <c r="E2635" s="14">
        <f>IF(_xlfn.XLOOKUP($A2635,Firm_Info!$A$2:$A$12,Firm_Info!$C$2:$C$12)="Treated",1,IF(_xlfn.XLOOKUP($A2635,Firm_Info!$A$2:$A$12,Firm_Info!$C$2:$C$12)="Control",0,""))</f>
        <v>1</v>
      </c>
      <c r="F2635" s="14">
        <f>IFERROR(_xlfn.XLOOKUP($A2635,Firm_Info!$A$2:$A$11,Firm_Info!$D$2:$D$11),"")</f>
        <v>3</v>
      </c>
      <c r="G2635" s="14">
        <f>IF($F2635="","",IF($B2635&gt;=SUMIFS(Firm_Info!$F$2:$F$11,Firm_Info!$D$2:$D$11,$F2635,Firm_Info!$C$2:$C$11,"Treated"),1,0))</f>
        <v>0</v>
      </c>
      <c r="H2635" s="14">
        <f t="shared" si="85"/>
        <v>0</v>
      </c>
      <c r="I2635" s="14">
        <f>IF($F2635="","",MOD(ROW()-2,624)-INDEX(Parallel_Trends!$F$5:$F$14,MATCH($A2635,Parallel_Trends!$A$5:$A$14,0)))</f>
        <v>-152</v>
      </c>
    </row>
    <row r="2636" spans="1:9" x14ac:dyDescent="0.45">
      <c r="A2636" t="s">
        <v>21</v>
      </c>
      <c r="B2636" s="1">
        <f>Raw_Prices!AC141</f>
        <v>45131</v>
      </c>
      <c r="C2636" s="12">
        <f>Raw_Prices!AG141</f>
        <v>225.66</v>
      </c>
      <c r="D2636" s="13">
        <f t="shared" si="84"/>
        <v>-1.0523546435148634E-2</v>
      </c>
      <c r="E2636" s="14">
        <f>IF(_xlfn.XLOOKUP($A2636,Firm_Info!$A$2:$A$12,Firm_Info!$C$2:$C$12)="Treated",1,IF(_xlfn.XLOOKUP($A2636,Firm_Info!$A$2:$A$12,Firm_Info!$C$2:$C$12)="Control",0,""))</f>
        <v>1</v>
      </c>
      <c r="F2636" s="14">
        <f>IFERROR(_xlfn.XLOOKUP($A2636,Firm_Info!$A$2:$A$11,Firm_Info!$D$2:$D$11),"")</f>
        <v>3</v>
      </c>
      <c r="G2636" s="14">
        <f>IF($F2636="","",IF($B2636&gt;=SUMIFS(Firm_Info!$F$2:$F$11,Firm_Info!$D$2:$D$11,$F2636,Firm_Info!$C$2:$C$11,"Treated"),1,0))</f>
        <v>0</v>
      </c>
      <c r="H2636" s="14">
        <f t="shared" si="85"/>
        <v>0</v>
      </c>
      <c r="I2636" s="14">
        <f>IF($F2636="","",MOD(ROW()-2,624)-INDEX(Parallel_Trends!$F$5:$F$14,MATCH($A2636,Parallel_Trends!$A$5:$A$14,0)))</f>
        <v>-151</v>
      </c>
    </row>
    <row r="2637" spans="1:9" x14ac:dyDescent="0.45">
      <c r="A2637" t="s">
        <v>21</v>
      </c>
      <c r="B2637" s="1">
        <f>Raw_Prices!AC142</f>
        <v>45132</v>
      </c>
      <c r="C2637" s="12">
        <f>Raw_Prices!AG142</f>
        <v>226.03</v>
      </c>
      <c r="D2637" s="13">
        <f t="shared" si="84"/>
        <v>1.6396348488876278E-3</v>
      </c>
      <c r="E2637" s="14">
        <f>IF(_xlfn.XLOOKUP($A2637,Firm_Info!$A$2:$A$12,Firm_Info!$C$2:$C$12)="Treated",1,IF(_xlfn.XLOOKUP($A2637,Firm_Info!$A$2:$A$12,Firm_Info!$C$2:$C$12)="Control",0,""))</f>
        <v>1</v>
      </c>
      <c r="F2637" s="14">
        <f>IFERROR(_xlfn.XLOOKUP($A2637,Firm_Info!$A$2:$A$11,Firm_Info!$D$2:$D$11),"")</f>
        <v>3</v>
      </c>
      <c r="G2637" s="14">
        <f>IF($F2637="","",IF($B2637&gt;=SUMIFS(Firm_Info!$F$2:$F$11,Firm_Info!$D$2:$D$11,$F2637,Firm_Info!$C$2:$C$11,"Treated"),1,0))</f>
        <v>0</v>
      </c>
      <c r="H2637" s="14">
        <f t="shared" si="85"/>
        <v>0</v>
      </c>
      <c r="I2637" s="14">
        <f>IF($F2637="","",MOD(ROW()-2,624)-INDEX(Parallel_Trends!$F$5:$F$14,MATCH($A2637,Parallel_Trends!$A$5:$A$14,0)))</f>
        <v>-150</v>
      </c>
    </row>
    <row r="2638" spans="1:9" x14ac:dyDescent="0.45">
      <c r="A2638" t="s">
        <v>21</v>
      </c>
      <c r="B2638" s="1">
        <f>Raw_Prices!AC143</f>
        <v>45133</v>
      </c>
      <c r="C2638" s="12">
        <f>Raw_Prices!AG143</f>
        <v>225.58</v>
      </c>
      <c r="D2638" s="13">
        <f t="shared" si="84"/>
        <v>-1.9908861655532073E-3</v>
      </c>
      <c r="E2638" s="14">
        <f>IF(_xlfn.XLOOKUP($A2638,Firm_Info!$A$2:$A$12,Firm_Info!$C$2:$C$12)="Treated",1,IF(_xlfn.XLOOKUP($A2638,Firm_Info!$A$2:$A$12,Firm_Info!$C$2:$C$12)="Control",0,""))</f>
        <v>1</v>
      </c>
      <c r="F2638" s="14">
        <f>IFERROR(_xlfn.XLOOKUP($A2638,Firm_Info!$A$2:$A$11,Firm_Info!$D$2:$D$11),"")</f>
        <v>3</v>
      </c>
      <c r="G2638" s="14">
        <f>IF($F2638="","",IF($B2638&gt;=SUMIFS(Firm_Info!$F$2:$F$11,Firm_Info!$D$2:$D$11,$F2638,Firm_Info!$C$2:$C$11,"Treated"),1,0))</f>
        <v>0</v>
      </c>
      <c r="H2638" s="14">
        <f t="shared" si="85"/>
        <v>0</v>
      </c>
      <c r="I2638" s="14">
        <f>IF($F2638="","",MOD(ROW()-2,624)-INDEX(Parallel_Trends!$F$5:$F$14,MATCH($A2638,Parallel_Trends!$A$5:$A$14,0)))</f>
        <v>-149</v>
      </c>
    </row>
    <row r="2639" spans="1:9" x14ac:dyDescent="0.45">
      <c r="A2639" t="s">
        <v>21</v>
      </c>
      <c r="B2639" s="1">
        <f>Raw_Prices!AC144</f>
        <v>45134</v>
      </c>
      <c r="C2639" s="12">
        <f>Raw_Prices!AG144</f>
        <v>225.15</v>
      </c>
      <c r="D2639" s="13">
        <f t="shared" si="84"/>
        <v>-1.9061973579218572E-3</v>
      </c>
      <c r="E2639" s="14">
        <f>IF(_xlfn.XLOOKUP($A2639,Firm_Info!$A$2:$A$12,Firm_Info!$C$2:$C$12)="Treated",1,IF(_xlfn.XLOOKUP($A2639,Firm_Info!$A$2:$A$12,Firm_Info!$C$2:$C$12)="Control",0,""))</f>
        <v>1</v>
      </c>
      <c r="F2639" s="14">
        <f>IFERROR(_xlfn.XLOOKUP($A2639,Firm_Info!$A$2:$A$11,Firm_Info!$D$2:$D$11),"")</f>
        <v>3</v>
      </c>
      <c r="G2639" s="14">
        <f>IF($F2639="","",IF($B2639&gt;=SUMIFS(Firm_Info!$F$2:$F$11,Firm_Info!$D$2:$D$11,$F2639,Firm_Info!$C$2:$C$11,"Treated"),1,0))</f>
        <v>0</v>
      </c>
      <c r="H2639" s="14">
        <f t="shared" si="85"/>
        <v>0</v>
      </c>
      <c r="I2639" s="14">
        <f>IF($F2639="","",MOD(ROW()-2,624)-INDEX(Parallel_Trends!$F$5:$F$14,MATCH($A2639,Parallel_Trends!$A$5:$A$14,0)))</f>
        <v>-148</v>
      </c>
    </row>
    <row r="2640" spans="1:9" x14ac:dyDescent="0.45">
      <c r="A2640" t="s">
        <v>21</v>
      </c>
      <c r="B2640" s="1">
        <f>Raw_Prices!AC145</f>
        <v>45135</v>
      </c>
      <c r="C2640" s="12">
        <f>Raw_Prices!AG145</f>
        <v>225.6</v>
      </c>
      <c r="D2640" s="13">
        <f t="shared" si="84"/>
        <v>1.9986675549632515E-3</v>
      </c>
      <c r="E2640" s="14">
        <f>IF(_xlfn.XLOOKUP($A2640,Firm_Info!$A$2:$A$12,Firm_Info!$C$2:$C$12)="Treated",1,IF(_xlfn.XLOOKUP($A2640,Firm_Info!$A$2:$A$12,Firm_Info!$C$2:$C$12)="Control",0,""))</f>
        <v>1</v>
      </c>
      <c r="F2640" s="14">
        <f>IFERROR(_xlfn.XLOOKUP($A2640,Firm_Info!$A$2:$A$11,Firm_Info!$D$2:$D$11),"")</f>
        <v>3</v>
      </c>
      <c r="G2640" s="14">
        <f>IF($F2640="","",IF($B2640&gt;=SUMIFS(Firm_Info!$F$2:$F$11,Firm_Info!$D$2:$D$11,$F2640,Firm_Info!$C$2:$C$11,"Treated"),1,0))</f>
        <v>0</v>
      </c>
      <c r="H2640" s="14">
        <f t="shared" si="85"/>
        <v>0</v>
      </c>
      <c r="I2640" s="14">
        <f>IF($F2640="","",MOD(ROW()-2,624)-INDEX(Parallel_Trends!$F$5:$F$14,MATCH($A2640,Parallel_Trends!$A$5:$A$14,0)))</f>
        <v>-147</v>
      </c>
    </row>
    <row r="2641" spans="1:9" x14ac:dyDescent="0.45">
      <c r="A2641" t="s">
        <v>21</v>
      </c>
      <c r="B2641" s="1">
        <f>Raw_Prices!AC146</f>
        <v>45138</v>
      </c>
      <c r="C2641" s="12">
        <f>Raw_Prices!AG146</f>
        <v>225.01</v>
      </c>
      <c r="D2641" s="13">
        <f t="shared" si="84"/>
        <v>-2.6152482269503619E-3</v>
      </c>
      <c r="E2641" s="14">
        <f>IF(_xlfn.XLOOKUP($A2641,Firm_Info!$A$2:$A$12,Firm_Info!$C$2:$C$12)="Treated",1,IF(_xlfn.XLOOKUP($A2641,Firm_Info!$A$2:$A$12,Firm_Info!$C$2:$C$12)="Control",0,""))</f>
        <v>1</v>
      </c>
      <c r="F2641" s="14">
        <f>IFERROR(_xlfn.XLOOKUP($A2641,Firm_Info!$A$2:$A$11,Firm_Info!$D$2:$D$11),"")</f>
        <v>3</v>
      </c>
      <c r="G2641" s="14">
        <f>IF($F2641="","",IF($B2641&gt;=SUMIFS(Firm_Info!$F$2:$F$11,Firm_Info!$D$2:$D$11,$F2641,Firm_Info!$C$2:$C$11,"Treated"),1,0))</f>
        <v>0</v>
      </c>
      <c r="H2641" s="14">
        <f t="shared" si="85"/>
        <v>0</v>
      </c>
      <c r="I2641" s="14">
        <f>IF($F2641="","",MOD(ROW()-2,624)-INDEX(Parallel_Trends!$F$5:$F$14,MATCH($A2641,Parallel_Trends!$A$5:$A$14,0)))</f>
        <v>-146</v>
      </c>
    </row>
    <row r="2642" spans="1:9" x14ac:dyDescent="0.45">
      <c r="A2642" t="s">
        <v>21</v>
      </c>
      <c r="B2642" s="1">
        <f>Raw_Prices!AC147</f>
        <v>45139</v>
      </c>
      <c r="C2642" s="12">
        <f>Raw_Prices!AG147</f>
        <v>224.27</v>
      </c>
      <c r="D2642" s="13">
        <f t="shared" si="84"/>
        <v>-3.2887427225455346E-3</v>
      </c>
      <c r="E2642" s="14">
        <f>IF(_xlfn.XLOOKUP($A2642,Firm_Info!$A$2:$A$12,Firm_Info!$C$2:$C$12)="Treated",1,IF(_xlfn.XLOOKUP($A2642,Firm_Info!$A$2:$A$12,Firm_Info!$C$2:$C$12)="Control",0,""))</f>
        <v>1</v>
      </c>
      <c r="F2642" s="14">
        <f>IFERROR(_xlfn.XLOOKUP($A2642,Firm_Info!$A$2:$A$11,Firm_Info!$D$2:$D$11),"")</f>
        <v>3</v>
      </c>
      <c r="G2642" s="14">
        <f>IF($F2642="","",IF($B2642&gt;=SUMIFS(Firm_Info!$F$2:$F$11,Firm_Info!$D$2:$D$11,$F2642,Firm_Info!$C$2:$C$11,"Treated"),1,0))</f>
        <v>0</v>
      </c>
      <c r="H2642" s="14">
        <f t="shared" si="85"/>
        <v>0</v>
      </c>
      <c r="I2642" s="14">
        <f>IF($F2642="","",MOD(ROW()-2,624)-INDEX(Parallel_Trends!$F$5:$F$14,MATCH($A2642,Parallel_Trends!$A$5:$A$14,0)))</f>
        <v>-145</v>
      </c>
    </row>
    <row r="2643" spans="1:9" x14ac:dyDescent="0.45">
      <c r="A2643" t="s">
        <v>21</v>
      </c>
      <c r="B2643" s="1">
        <f>Raw_Prices!AC148</f>
        <v>45140</v>
      </c>
      <c r="C2643" s="12">
        <f>Raw_Prices!AG148</f>
        <v>220.5</v>
      </c>
      <c r="D2643" s="13">
        <f t="shared" si="84"/>
        <v>-1.6810094974807233E-2</v>
      </c>
      <c r="E2643" s="14">
        <f>IF(_xlfn.XLOOKUP($A2643,Firm_Info!$A$2:$A$12,Firm_Info!$C$2:$C$12)="Treated",1,IF(_xlfn.XLOOKUP($A2643,Firm_Info!$A$2:$A$12,Firm_Info!$C$2:$C$12)="Control",0,""))</f>
        <v>1</v>
      </c>
      <c r="F2643" s="14">
        <f>IFERROR(_xlfn.XLOOKUP($A2643,Firm_Info!$A$2:$A$11,Firm_Info!$D$2:$D$11),"")</f>
        <v>3</v>
      </c>
      <c r="G2643" s="14">
        <f>IF($F2643="","",IF($B2643&gt;=SUMIFS(Firm_Info!$F$2:$F$11,Firm_Info!$D$2:$D$11,$F2643,Firm_Info!$C$2:$C$11,"Treated"),1,0))</f>
        <v>0</v>
      </c>
      <c r="H2643" s="14">
        <f t="shared" si="85"/>
        <v>0</v>
      </c>
      <c r="I2643" s="14">
        <f>IF($F2643="","",MOD(ROW()-2,624)-INDEX(Parallel_Trends!$F$5:$F$14,MATCH($A2643,Parallel_Trends!$A$5:$A$14,0)))</f>
        <v>-144</v>
      </c>
    </row>
    <row r="2644" spans="1:9" x14ac:dyDescent="0.45">
      <c r="A2644" t="s">
        <v>21</v>
      </c>
      <c r="B2644" s="1">
        <f>Raw_Prices!AC149</f>
        <v>45141</v>
      </c>
      <c r="C2644" s="12">
        <f>Raw_Prices!AG149</f>
        <v>215.56</v>
      </c>
      <c r="D2644" s="13">
        <f t="shared" si="84"/>
        <v>-2.2403628117913854E-2</v>
      </c>
      <c r="E2644" s="14">
        <f>IF(_xlfn.XLOOKUP($A2644,Firm_Info!$A$2:$A$12,Firm_Info!$C$2:$C$12)="Treated",1,IF(_xlfn.XLOOKUP($A2644,Firm_Info!$A$2:$A$12,Firm_Info!$C$2:$C$12)="Control",0,""))</f>
        <v>1</v>
      </c>
      <c r="F2644" s="14">
        <f>IFERROR(_xlfn.XLOOKUP($A2644,Firm_Info!$A$2:$A$11,Firm_Info!$D$2:$D$11),"")</f>
        <v>3</v>
      </c>
      <c r="G2644" s="14">
        <f>IF($F2644="","",IF($B2644&gt;=SUMIFS(Firm_Info!$F$2:$F$11,Firm_Info!$D$2:$D$11,$F2644,Firm_Info!$C$2:$C$11,"Treated"),1,0))</f>
        <v>0</v>
      </c>
      <c r="H2644" s="14">
        <f t="shared" si="85"/>
        <v>0</v>
      </c>
      <c r="I2644" s="14">
        <f>IF($F2644="","",MOD(ROW()-2,624)-INDEX(Parallel_Trends!$F$5:$F$14,MATCH($A2644,Parallel_Trends!$A$5:$A$14,0)))</f>
        <v>-143</v>
      </c>
    </row>
    <row r="2645" spans="1:9" x14ac:dyDescent="0.45">
      <c r="A2645" t="s">
        <v>21</v>
      </c>
      <c r="B2645" s="1">
        <f>Raw_Prices!AC150</f>
        <v>45142</v>
      </c>
      <c r="C2645" s="12">
        <f>Raw_Prices!AG150</f>
        <v>214.59</v>
      </c>
      <c r="D2645" s="13">
        <f t="shared" si="84"/>
        <v>-4.4999072184078726E-3</v>
      </c>
      <c r="E2645" s="14">
        <f>IF(_xlfn.XLOOKUP($A2645,Firm_Info!$A$2:$A$12,Firm_Info!$C$2:$C$12)="Treated",1,IF(_xlfn.XLOOKUP($A2645,Firm_Info!$A$2:$A$12,Firm_Info!$C$2:$C$12)="Control",0,""))</f>
        <v>1</v>
      </c>
      <c r="F2645" s="14">
        <f>IFERROR(_xlfn.XLOOKUP($A2645,Firm_Info!$A$2:$A$11,Firm_Info!$D$2:$D$11),"")</f>
        <v>3</v>
      </c>
      <c r="G2645" s="14">
        <f>IF($F2645="","",IF($B2645&gt;=SUMIFS(Firm_Info!$F$2:$F$11,Firm_Info!$D$2:$D$11,$F2645,Firm_Info!$C$2:$C$11,"Treated"),1,0))</f>
        <v>0</v>
      </c>
      <c r="H2645" s="14">
        <f t="shared" si="85"/>
        <v>0</v>
      </c>
      <c r="I2645" s="14">
        <f>IF($F2645="","",MOD(ROW()-2,624)-INDEX(Parallel_Trends!$F$5:$F$14,MATCH($A2645,Parallel_Trends!$A$5:$A$14,0)))</f>
        <v>-142</v>
      </c>
    </row>
    <row r="2646" spans="1:9" x14ac:dyDescent="0.45">
      <c r="A2646" t="s">
        <v>21</v>
      </c>
      <c r="B2646" s="1">
        <f>Raw_Prices!AC151</f>
        <v>45145</v>
      </c>
      <c r="C2646" s="12">
        <f>Raw_Prices!AG151</f>
        <v>216.06</v>
      </c>
      <c r="D2646" s="13">
        <f t="shared" si="84"/>
        <v>6.8502726128896185E-3</v>
      </c>
      <c r="E2646" s="14">
        <f>IF(_xlfn.XLOOKUP($A2646,Firm_Info!$A$2:$A$12,Firm_Info!$C$2:$C$12)="Treated",1,IF(_xlfn.XLOOKUP($A2646,Firm_Info!$A$2:$A$12,Firm_Info!$C$2:$C$12)="Control",0,""))</f>
        <v>1</v>
      </c>
      <c r="F2646" s="14">
        <f>IFERROR(_xlfn.XLOOKUP($A2646,Firm_Info!$A$2:$A$11,Firm_Info!$D$2:$D$11),"")</f>
        <v>3</v>
      </c>
      <c r="G2646" s="14">
        <f>IF($F2646="","",IF($B2646&gt;=SUMIFS(Firm_Info!$F$2:$F$11,Firm_Info!$D$2:$D$11,$F2646,Firm_Info!$C$2:$C$11,"Treated"),1,0))</f>
        <v>0</v>
      </c>
      <c r="H2646" s="14">
        <f t="shared" si="85"/>
        <v>0</v>
      </c>
      <c r="I2646" s="14">
        <f>IF($F2646="","",MOD(ROW()-2,624)-INDEX(Parallel_Trends!$F$5:$F$14,MATCH($A2646,Parallel_Trends!$A$5:$A$14,0)))</f>
        <v>-141</v>
      </c>
    </row>
    <row r="2647" spans="1:9" x14ac:dyDescent="0.45">
      <c r="A2647" t="s">
        <v>21</v>
      </c>
      <c r="B2647" s="1">
        <f>Raw_Prices!AC152</f>
        <v>45146</v>
      </c>
      <c r="C2647" s="12">
        <f>Raw_Prices!AG152</f>
        <v>211.58</v>
      </c>
      <c r="D2647" s="13">
        <f t="shared" si="84"/>
        <v>-2.0734981023789678E-2</v>
      </c>
      <c r="E2647" s="14">
        <f>IF(_xlfn.XLOOKUP($A2647,Firm_Info!$A$2:$A$12,Firm_Info!$C$2:$C$12)="Treated",1,IF(_xlfn.XLOOKUP($A2647,Firm_Info!$A$2:$A$12,Firm_Info!$C$2:$C$12)="Control",0,""))</f>
        <v>1</v>
      </c>
      <c r="F2647" s="14">
        <f>IFERROR(_xlfn.XLOOKUP($A2647,Firm_Info!$A$2:$A$11,Firm_Info!$D$2:$D$11),"")</f>
        <v>3</v>
      </c>
      <c r="G2647" s="14">
        <f>IF($F2647="","",IF($B2647&gt;=SUMIFS(Firm_Info!$F$2:$F$11,Firm_Info!$D$2:$D$11,$F2647,Firm_Info!$C$2:$C$11,"Treated"),1,0))</f>
        <v>0</v>
      </c>
      <c r="H2647" s="14">
        <f t="shared" si="85"/>
        <v>0</v>
      </c>
      <c r="I2647" s="14">
        <f>IF($F2647="","",MOD(ROW()-2,624)-INDEX(Parallel_Trends!$F$5:$F$14,MATCH($A2647,Parallel_Trends!$A$5:$A$14,0)))</f>
        <v>-140</v>
      </c>
    </row>
    <row r="2648" spans="1:9" x14ac:dyDescent="0.45">
      <c r="A2648" t="s">
        <v>21</v>
      </c>
      <c r="B2648" s="1">
        <f>Raw_Prices!AC153</f>
        <v>45147</v>
      </c>
      <c r="C2648" s="12">
        <f>Raw_Prices!AG153</f>
        <v>205.86</v>
      </c>
      <c r="D2648" s="13">
        <f t="shared" si="84"/>
        <v>-2.7034691369694719E-2</v>
      </c>
      <c r="E2648" s="14">
        <f>IF(_xlfn.XLOOKUP($A2648,Firm_Info!$A$2:$A$12,Firm_Info!$C$2:$C$12)="Treated",1,IF(_xlfn.XLOOKUP($A2648,Firm_Info!$A$2:$A$12,Firm_Info!$C$2:$C$12)="Control",0,""))</f>
        <v>1</v>
      </c>
      <c r="F2648" s="14">
        <f>IFERROR(_xlfn.XLOOKUP($A2648,Firm_Info!$A$2:$A$11,Firm_Info!$D$2:$D$11),"")</f>
        <v>3</v>
      </c>
      <c r="G2648" s="14">
        <f>IF($F2648="","",IF($B2648&gt;=SUMIFS(Firm_Info!$F$2:$F$11,Firm_Info!$D$2:$D$11,$F2648,Firm_Info!$C$2:$C$11,"Treated"),1,0))</f>
        <v>0</v>
      </c>
      <c r="H2648" s="14">
        <f t="shared" si="85"/>
        <v>0</v>
      </c>
      <c r="I2648" s="14">
        <f>IF($F2648="","",MOD(ROW()-2,624)-INDEX(Parallel_Trends!$F$5:$F$14,MATCH($A2648,Parallel_Trends!$A$5:$A$14,0)))</f>
        <v>-139</v>
      </c>
    </row>
    <row r="2649" spans="1:9" x14ac:dyDescent="0.45">
      <c r="A2649" t="s">
        <v>21</v>
      </c>
      <c r="B2649" s="1">
        <f>Raw_Prices!AC154</f>
        <v>45148</v>
      </c>
      <c r="C2649" s="12">
        <f>Raw_Prices!AG154</f>
        <v>208.25</v>
      </c>
      <c r="D2649" s="13">
        <f t="shared" si="84"/>
        <v>1.160983192460896E-2</v>
      </c>
      <c r="E2649" s="14">
        <f>IF(_xlfn.XLOOKUP($A2649,Firm_Info!$A$2:$A$12,Firm_Info!$C$2:$C$12)="Treated",1,IF(_xlfn.XLOOKUP($A2649,Firm_Info!$A$2:$A$12,Firm_Info!$C$2:$C$12)="Control",0,""))</f>
        <v>1</v>
      </c>
      <c r="F2649" s="14">
        <f>IFERROR(_xlfn.XLOOKUP($A2649,Firm_Info!$A$2:$A$11,Firm_Info!$D$2:$D$11),"")</f>
        <v>3</v>
      </c>
      <c r="G2649" s="14">
        <f>IF($F2649="","",IF($B2649&gt;=SUMIFS(Firm_Info!$F$2:$F$11,Firm_Info!$D$2:$D$11,$F2649,Firm_Info!$C$2:$C$11,"Treated"),1,0))</f>
        <v>0</v>
      </c>
      <c r="H2649" s="14">
        <f t="shared" si="85"/>
        <v>0</v>
      </c>
      <c r="I2649" s="14">
        <f>IF($F2649="","",MOD(ROW()-2,624)-INDEX(Parallel_Trends!$F$5:$F$14,MATCH($A2649,Parallel_Trends!$A$5:$A$14,0)))</f>
        <v>-138</v>
      </c>
    </row>
    <row r="2650" spans="1:9" x14ac:dyDescent="0.45">
      <c r="A2650" t="s">
        <v>21</v>
      </c>
      <c r="B2650" s="1">
        <f>Raw_Prices!AC155</f>
        <v>45149</v>
      </c>
      <c r="C2650" s="12">
        <f>Raw_Prices!AG155</f>
        <v>208.7</v>
      </c>
      <c r="D2650" s="13">
        <f t="shared" si="84"/>
        <v>2.1608643457382559E-3</v>
      </c>
      <c r="E2650" s="14">
        <f>IF(_xlfn.XLOOKUP($A2650,Firm_Info!$A$2:$A$12,Firm_Info!$C$2:$C$12)="Treated",1,IF(_xlfn.XLOOKUP($A2650,Firm_Info!$A$2:$A$12,Firm_Info!$C$2:$C$12)="Control",0,""))</f>
        <v>1</v>
      </c>
      <c r="F2650" s="14">
        <f>IFERROR(_xlfn.XLOOKUP($A2650,Firm_Info!$A$2:$A$11,Firm_Info!$D$2:$D$11),"")</f>
        <v>3</v>
      </c>
      <c r="G2650" s="14">
        <f>IF($F2650="","",IF($B2650&gt;=SUMIFS(Firm_Info!$F$2:$F$11,Firm_Info!$D$2:$D$11,$F2650,Firm_Info!$C$2:$C$11,"Treated"),1,0))</f>
        <v>0</v>
      </c>
      <c r="H2650" s="14">
        <f t="shared" si="85"/>
        <v>0</v>
      </c>
      <c r="I2650" s="14">
        <f>IF($F2650="","",MOD(ROW()-2,624)-INDEX(Parallel_Trends!$F$5:$F$14,MATCH($A2650,Parallel_Trends!$A$5:$A$14,0)))</f>
        <v>-137</v>
      </c>
    </row>
    <row r="2651" spans="1:9" x14ac:dyDescent="0.45">
      <c r="A2651" t="s">
        <v>21</v>
      </c>
      <c r="B2651" s="1">
        <f>Raw_Prices!AC156</f>
        <v>45152</v>
      </c>
      <c r="C2651" s="12">
        <f>Raw_Prices!AG156</f>
        <v>212.06</v>
      </c>
      <c r="D2651" s="13">
        <f t="shared" si="84"/>
        <v>1.6099664590321083E-2</v>
      </c>
      <c r="E2651" s="14">
        <f>IF(_xlfn.XLOOKUP($A2651,Firm_Info!$A$2:$A$12,Firm_Info!$C$2:$C$12)="Treated",1,IF(_xlfn.XLOOKUP($A2651,Firm_Info!$A$2:$A$12,Firm_Info!$C$2:$C$12)="Control",0,""))</f>
        <v>1</v>
      </c>
      <c r="F2651" s="14">
        <f>IFERROR(_xlfn.XLOOKUP($A2651,Firm_Info!$A$2:$A$11,Firm_Info!$D$2:$D$11),"")</f>
        <v>3</v>
      </c>
      <c r="G2651" s="14">
        <f>IF($F2651="","",IF($B2651&gt;=SUMIFS(Firm_Info!$F$2:$F$11,Firm_Info!$D$2:$D$11,$F2651,Firm_Info!$C$2:$C$11,"Treated"),1,0))</f>
        <v>0</v>
      </c>
      <c r="H2651" s="14">
        <f t="shared" si="85"/>
        <v>0</v>
      </c>
      <c r="I2651" s="14">
        <f>IF($F2651="","",MOD(ROW()-2,624)-INDEX(Parallel_Trends!$F$5:$F$14,MATCH($A2651,Parallel_Trends!$A$5:$A$14,0)))</f>
        <v>-136</v>
      </c>
    </row>
    <row r="2652" spans="1:9" x14ac:dyDescent="0.45">
      <c r="A2652" t="s">
        <v>21</v>
      </c>
      <c r="B2652" s="1">
        <f>Raw_Prices!AC157</f>
        <v>45153</v>
      </c>
      <c r="C2652" s="12">
        <f>Raw_Prices!AG157</f>
        <v>208.78</v>
      </c>
      <c r="D2652" s="13">
        <f t="shared" si="84"/>
        <v>-1.5467320569650056E-2</v>
      </c>
      <c r="E2652" s="14">
        <f>IF(_xlfn.XLOOKUP($A2652,Firm_Info!$A$2:$A$12,Firm_Info!$C$2:$C$12)="Treated",1,IF(_xlfn.XLOOKUP($A2652,Firm_Info!$A$2:$A$12,Firm_Info!$C$2:$C$12)="Control",0,""))</f>
        <v>1</v>
      </c>
      <c r="F2652" s="14">
        <f>IFERROR(_xlfn.XLOOKUP($A2652,Firm_Info!$A$2:$A$11,Firm_Info!$D$2:$D$11),"")</f>
        <v>3</v>
      </c>
      <c r="G2652" s="14">
        <f>IF($F2652="","",IF($B2652&gt;=SUMIFS(Firm_Info!$F$2:$F$11,Firm_Info!$D$2:$D$11,$F2652,Firm_Info!$C$2:$C$11,"Treated"),1,0))</f>
        <v>0</v>
      </c>
      <c r="H2652" s="14">
        <f t="shared" si="85"/>
        <v>0</v>
      </c>
      <c r="I2652" s="14">
        <f>IF($F2652="","",MOD(ROW()-2,624)-INDEX(Parallel_Trends!$F$5:$F$14,MATCH($A2652,Parallel_Trends!$A$5:$A$14,0)))</f>
        <v>-135</v>
      </c>
    </row>
    <row r="2653" spans="1:9" x14ac:dyDescent="0.45">
      <c r="A2653" t="s">
        <v>21</v>
      </c>
      <c r="B2653" s="1">
        <f>Raw_Prices!AC158</f>
        <v>45154</v>
      </c>
      <c r="C2653" s="12">
        <f>Raw_Prices!AG158</f>
        <v>206.99</v>
      </c>
      <c r="D2653" s="13">
        <f t="shared" si="84"/>
        <v>-8.5736181626592245E-3</v>
      </c>
      <c r="E2653" s="14">
        <f>IF(_xlfn.XLOOKUP($A2653,Firm_Info!$A$2:$A$12,Firm_Info!$C$2:$C$12)="Treated",1,IF(_xlfn.XLOOKUP($A2653,Firm_Info!$A$2:$A$12,Firm_Info!$C$2:$C$12)="Control",0,""))</f>
        <v>1</v>
      </c>
      <c r="F2653" s="14">
        <f>IFERROR(_xlfn.XLOOKUP($A2653,Firm_Info!$A$2:$A$11,Firm_Info!$D$2:$D$11),"")</f>
        <v>3</v>
      </c>
      <c r="G2653" s="14">
        <f>IF($F2653="","",IF($B2653&gt;=SUMIFS(Firm_Info!$F$2:$F$11,Firm_Info!$D$2:$D$11,$F2653,Firm_Info!$C$2:$C$11,"Treated"),1,0))</f>
        <v>0</v>
      </c>
      <c r="H2653" s="14">
        <f t="shared" si="85"/>
        <v>0</v>
      </c>
      <c r="I2653" s="14">
        <f>IF($F2653="","",MOD(ROW()-2,624)-INDEX(Parallel_Trends!$F$5:$F$14,MATCH($A2653,Parallel_Trends!$A$5:$A$14,0)))</f>
        <v>-134</v>
      </c>
    </row>
    <row r="2654" spans="1:9" x14ac:dyDescent="0.45">
      <c r="A2654" t="s">
        <v>21</v>
      </c>
      <c r="B2654" s="1">
        <f>Raw_Prices!AC159</f>
        <v>45155</v>
      </c>
      <c r="C2654" s="12">
        <f>Raw_Prices!AG159</f>
        <v>203.84</v>
      </c>
      <c r="D2654" s="13">
        <f t="shared" si="84"/>
        <v>-1.5218126479540128E-2</v>
      </c>
      <c r="E2654" s="14">
        <f>IF(_xlfn.XLOOKUP($A2654,Firm_Info!$A$2:$A$12,Firm_Info!$C$2:$C$12)="Treated",1,IF(_xlfn.XLOOKUP($A2654,Firm_Info!$A$2:$A$12,Firm_Info!$C$2:$C$12)="Control",0,""))</f>
        <v>1</v>
      </c>
      <c r="F2654" s="14">
        <f>IFERROR(_xlfn.XLOOKUP($A2654,Firm_Info!$A$2:$A$11,Firm_Info!$D$2:$D$11),"")</f>
        <v>3</v>
      </c>
      <c r="G2654" s="14">
        <f>IF($F2654="","",IF($B2654&gt;=SUMIFS(Firm_Info!$F$2:$F$11,Firm_Info!$D$2:$D$11,$F2654,Firm_Info!$C$2:$C$11,"Treated"),1,0))</f>
        <v>0</v>
      </c>
      <c r="H2654" s="14">
        <f t="shared" si="85"/>
        <v>0</v>
      </c>
      <c r="I2654" s="14">
        <f>IF($F2654="","",MOD(ROW()-2,624)-INDEX(Parallel_Trends!$F$5:$F$14,MATCH($A2654,Parallel_Trends!$A$5:$A$14,0)))</f>
        <v>-133</v>
      </c>
    </row>
    <row r="2655" spans="1:9" x14ac:dyDescent="0.45">
      <c r="A2655" t="s">
        <v>21</v>
      </c>
      <c r="B2655" s="1">
        <f>Raw_Prices!AC160</f>
        <v>45156</v>
      </c>
      <c r="C2655" s="12">
        <f>Raw_Prices!AG160</f>
        <v>204.83</v>
      </c>
      <c r="D2655" s="13">
        <f t="shared" si="84"/>
        <v>4.8567503924648037E-3</v>
      </c>
      <c r="E2655" s="14">
        <f>IF(_xlfn.XLOOKUP($A2655,Firm_Info!$A$2:$A$12,Firm_Info!$C$2:$C$12)="Treated",1,IF(_xlfn.XLOOKUP($A2655,Firm_Info!$A$2:$A$12,Firm_Info!$C$2:$C$12)="Control",0,""))</f>
        <v>1</v>
      </c>
      <c r="F2655" s="14">
        <f>IFERROR(_xlfn.XLOOKUP($A2655,Firm_Info!$A$2:$A$11,Firm_Info!$D$2:$D$11),"")</f>
        <v>3</v>
      </c>
      <c r="G2655" s="14">
        <f>IF($F2655="","",IF($B2655&gt;=SUMIFS(Firm_Info!$F$2:$F$11,Firm_Info!$D$2:$D$11,$F2655,Firm_Info!$C$2:$C$11,"Treated"),1,0))</f>
        <v>0</v>
      </c>
      <c r="H2655" s="14">
        <f t="shared" si="85"/>
        <v>0</v>
      </c>
      <c r="I2655" s="14">
        <f>IF($F2655="","",MOD(ROW()-2,624)-INDEX(Parallel_Trends!$F$5:$F$14,MATCH($A2655,Parallel_Trends!$A$5:$A$14,0)))</f>
        <v>-132</v>
      </c>
    </row>
    <row r="2656" spans="1:9" x14ac:dyDescent="0.45">
      <c r="A2656" t="s">
        <v>21</v>
      </c>
      <c r="B2656" s="1">
        <f>Raw_Prices!AC161</f>
        <v>45159</v>
      </c>
      <c r="C2656" s="12">
        <f>Raw_Prices!AG161</f>
        <v>209.03</v>
      </c>
      <c r="D2656" s="13">
        <f t="shared" si="84"/>
        <v>2.0504808865888791E-2</v>
      </c>
      <c r="E2656" s="14">
        <f>IF(_xlfn.XLOOKUP($A2656,Firm_Info!$A$2:$A$12,Firm_Info!$C$2:$C$12)="Treated",1,IF(_xlfn.XLOOKUP($A2656,Firm_Info!$A$2:$A$12,Firm_Info!$C$2:$C$12)="Control",0,""))</f>
        <v>1</v>
      </c>
      <c r="F2656" s="14">
        <f>IFERROR(_xlfn.XLOOKUP($A2656,Firm_Info!$A$2:$A$11,Firm_Info!$D$2:$D$11),"")</f>
        <v>3</v>
      </c>
      <c r="G2656" s="14">
        <f>IF($F2656="","",IF($B2656&gt;=SUMIFS(Firm_Info!$F$2:$F$11,Firm_Info!$D$2:$D$11,$F2656,Firm_Info!$C$2:$C$11,"Treated"),1,0))</f>
        <v>0</v>
      </c>
      <c r="H2656" s="14">
        <f t="shared" si="85"/>
        <v>0</v>
      </c>
      <c r="I2656" s="14">
        <f>IF($F2656="","",MOD(ROW()-2,624)-INDEX(Parallel_Trends!$F$5:$F$14,MATCH($A2656,Parallel_Trends!$A$5:$A$14,0)))</f>
        <v>-131</v>
      </c>
    </row>
    <row r="2657" spans="1:9" x14ac:dyDescent="0.45">
      <c r="A2657" t="s">
        <v>21</v>
      </c>
      <c r="B2657" s="1">
        <f>Raw_Prices!AC162</f>
        <v>45160</v>
      </c>
      <c r="C2657" s="12">
        <f>Raw_Prices!AG162</f>
        <v>206.76</v>
      </c>
      <c r="D2657" s="13">
        <f t="shared" si="84"/>
        <v>-1.0859685212648906E-2</v>
      </c>
      <c r="E2657" s="14">
        <f>IF(_xlfn.XLOOKUP($A2657,Firm_Info!$A$2:$A$12,Firm_Info!$C$2:$C$12)="Treated",1,IF(_xlfn.XLOOKUP($A2657,Firm_Info!$A$2:$A$12,Firm_Info!$C$2:$C$12)="Control",0,""))</f>
        <v>1</v>
      </c>
      <c r="F2657" s="14">
        <f>IFERROR(_xlfn.XLOOKUP($A2657,Firm_Info!$A$2:$A$11,Firm_Info!$D$2:$D$11),"")</f>
        <v>3</v>
      </c>
      <c r="G2657" s="14">
        <f>IF($F2657="","",IF($B2657&gt;=SUMIFS(Firm_Info!$F$2:$F$11,Firm_Info!$D$2:$D$11,$F2657,Firm_Info!$C$2:$C$11,"Treated"),1,0))</f>
        <v>0</v>
      </c>
      <c r="H2657" s="14">
        <f t="shared" si="85"/>
        <v>0</v>
      </c>
      <c r="I2657" s="14">
        <f>IF($F2657="","",MOD(ROW()-2,624)-INDEX(Parallel_Trends!$F$5:$F$14,MATCH($A2657,Parallel_Trends!$A$5:$A$14,0)))</f>
        <v>-130</v>
      </c>
    </row>
    <row r="2658" spans="1:9" x14ac:dyDescent="0.45">
      <c r="A2658" t="s">
        <v>21</v>
      </c>
      <c r="B2658" s="1">
        <f>Raw_Prices!AC163</f>
        <v>45161</v>
      </c>
      <c r="C2658" s="12">
        <f>Raw_Prices!AG163</f>
        <v>209.13</v>
      </c>
      <c r="D2658" s="13">
        <f t="shared" si="84"/>
        <v>1.146256529309353E-2</v>
      </c>
      <c r="E2658" s="14">
        <f>IF(_xlfn.XLOOKUP($A2658,Firm_Info!$A$2:$A$12,Firm_Info!$C$2:$C$12)="Treated",1,IF(_xlfn.XLOOKUP($A2658,Firm_Info!$A$2:$A$12,Firm_Info!$C$2:$C$12)="Control",0,""))</f>
        <v>1</v>
      </c>
      <c r="F2658" s="14">
        <f>IFERROR(_xlfn.XLOOKUP($A2658,Firm_Info!$A$2:$A$11,Firm_Info!$D$2:$D$11),"")</f>
        <v>3</v>
      </c>
      <c r="G2658" s="14">
        <f>IF($F2658="","",IF($B2658&gt;=SUMIFS(Firm_Info!$F$2:$F$11,Firm_Info!$D$2:$D$11,$F2658,Firm_Info!$C$2:$C$11,"Treated"),1,0))</f>
        <v>0</v>
      </c>
      <c r="H2658" s="14">
        <f t="shared" si="85"/>
        <v>0</v>
      </c>
      <c r="I2658" s="14">
        <f>IF($F2658="","",MOD(ROW()-2,624)-INDEX(Parallel_Trends!$F$5:$F$14,MATCH($A2658,Parallel_Trends!$A$5:$A$14,0)))</f>
        <v>-129</v>
      </c>
    </row>
    <row r="2659" spans="1:9" x14ac:dyDescent="0.45">
      <c r="A2659" t="s">
        <v>21</v>
      </c>
      <c r="B2659" s="1">
        <f>Raw_Prices!AC164</f>
        <v>45162</v>
      </c>
      <c r="C2659" s="12">
        <f>Raw_Prices!AG164</f>
        <v>205.51</v>
      </c>
      <c r="D2659" s="13">
        <f t="shared" si="84"/>
        <v>-1.7309807296896684E-2</v>
      </c>
      <c r="E2659" s="14">
        <f>IF(_xlfn.XLOOKUP($A2659,Firm_Info!$A$2:$A$12,Firm_Info!$C$2:$C$12)="Treated",1,IF(_xlfn.XLOOKUP($A2659,Firm_Info!$A$2:$A$12,Firm_Info!$C$2:$C$12)="Control",0,""))</f>
        <v>1</v>
      </c>
      <c r="F2659" s="14">
        <f>IFERROR(_xlfn.XLOOKUP($A2659,Firm_Info!$A$2:$A$11,Firm_Info!$D$2:$D$11),"")</f>
        <v>3</v>
      </c>
      <c r="G2659" s="14">
        <f>IF($F2659="","",IF($B2659&gt;=SUMIFS(Firm_Info!$F$2:$F$11,Firm_Info!$D$2:$D$11,$F2659,Firm_Info!$C$2:$C$11,"Treated"),1,0))</f>
        <v>0</v>
      </c>
      <c r="H2659" s="14">
        <f t="shared" si="85"/>
        <v>0</v>
      </c>
      <c r="I2659" s="14">
        <f>IF($F2659="","",MOD(ROW()-2,624)-INDEX(Parallel_Trends!$F$5:$F$14,MATCH($A2659,Parallel_Trends!$A$5:$A$14,0)))</f>
        <v>-128</v>
      </c>
    </row>
    <row r="2660" spans="1:9" x14ac:dyDescent="0.45">
      <c r="A2660" t="s">
        <v>21</v>
      </c>
      <c r="B2660" s="1">
        <f>Raw_Prices!AC165</f>
        <v>45163</v>
      </c>
      <c r="C2660" s="12">
        <f>Raw_Prices!AG165</f>
        <v>209.47</v>
      </c>
      <c r="D2660" s="13">
        <f t="shared" si="84"/>
        <v>1.9269135321882125E-2</v>
      </c>
      <c r="E2660" s="14">
        <f>IF(_xlfn.XLOOKUP($A2660,Firm_Info!$A$2:$A$12,Firm_Info!$C$2:$C$12)="Treated",1,IF(_xlfn.XLOOKUP($A2660,Firm_Info!$A$2:$A$12,Firm_Info!$C$2:$C$12)="Control",0,""))</f>
        <v>1</v>
      </c>
      <c r="F2660" s="14">
        <f>IFERROR(_xlfn.XLOOKUP($A2660,Firm_Info!$A$2:$A$11,Firm_Info!$D$2:$D$11),"")</f>
        <v>3</v>
      </c>
      <c r="G2660" s="14">
        <f>IF($F2660="","",IF($B2660&gt;=SUMIFS(Firm_Info!$F$2:$F$11,Firm_Info!$D$2:$D$11,$F2660,Firm_Info!$C$2:$C$11,"Treated"),1,0))</f>
        <v>0</v>
      </c>
      <c r="H2660" s="14">
        <f t="shared" si="85"/>
        <v>0</v>
      </c>
      <c r="I2660" s="14">
        <f>IF($F2660="","",MOD(ROW()-2,624)-INDEX(Parallel_Trends!$F$5:$F$14,MATCH($A2660,Parallel_Trends!$A$5:$A$14,0)))</f>
        <v>-127</v>
      </c>
    </row>
    <row r="2661" spans="1:9" x14ac:dyDescent="0.45">
      <c r="A2661" t="s">
        <v>21</v>
      </c>
      <c r="B2661" s="1">
        <f>Raw_Prices!AC166</f>
        <v>45166</v>
      </c>
      <c r="C2661" s="12">
        <f>Raw_Prices!AG166</f>
        <v>211.72</v>
      </c>
      <c r="D2661" s="13">
        <f t="shared" si="84"/>
        <v>1.074139494915749E-2</v>
      </c>
      <c r="E2661" s="14">
        <f>IF(_xlfn.XLOOKUP($A2661,Firm_Info!$A$2:$A$12,Firm_Info!$C$2:$C$12)="Treated",1,IF(_xlfn.XLOOKUP($A2661,Firm_Info!$A$2:$A$12,Firm_Info!$C$2:$C$12)="Control",0,""))</f>
        <v>1</v>
      </c>
      <c r="F2661" s="14">
        <f>IFERROR(_xlfn.XLOOKUP($A2661,Firm_Info!$A$2:$A$11,Firm_Info!$D$2:$D$11),"")</f>
        <v>3</v>
      </c>
      <c r="G2661" s="14">
        <f>IF($F2661="","",IF($B2661&gt;=SUMIFS(Firm_Info!$F$2:$F$11,Firm_Info!$D$2:$D$11,$F2661,Firm_Info!$C$2:$C$11,"Treated"),1,0))</f>
        <v>0</v>
      </c>
      <c r="H2661" s="14">
        <f t="shared" si="85"/>
        <v>0</v>
      </c>
      <c r="I2661" s="14">
        <f>IF($F2661="","",MOD(ROW()-2,624)-INDEX(Parallel_Trends!$F$5:$F$14,MATCH($A2661,Parallel_Trends!$A$5:$A$14,0)))</f>
        <v>-126</v>
      </c>
    </row>
    <row r="2662" spans="1:9" x14ac:dyDescent="0.45">
      <c r="A2662" t="s">
        <v>21</v>
      </c>
      <c r="B2662" s="1">
        <f>Raw_Prices!AC167</f>
        <v>45167</v>
      </c>
      <c r="C2662" s="12">
        <f>Raw_Prices!AG167</f>
        <v>211.96</v>
      </c>
      <c r="D2662" s="13">
        <f t="shared" si="84"/>
        <v>1.133572643113645E-3</v>
      </c>
      <c r="E2662" s="14">
        <f>IF(_xlfn.XLOOKUP($A2662,Firm_Info!$A$2:$A$12,Firm_Info!$C$2:$C$12)="Treated",1,IF(_xlfn.XLOOKUP($A2662,Firm_Info!$A$2:$A$12,Firm_Info!$C$2:$C$12)="Control",0,""))</f>
        <v>1</v>
      </c>
      <c r="F2662" s="14">
        <f>IFERROR(_xlfn.XLOOKUP($A2662,Firm_Info!$A$2:$A$11,Firm_Info!$D$2:$D$11),"")</f>
        <v>3</v>
      </c>
      <c r="G2662" s="14">
        <f>IF($F2662="","",IF($B2662&gt;=SUMIFS(Firm_Info!$F$2:$F$11,Firm_Info!$D$2:$D$11,$F2662,Firm_Info!$C$2:$C$11,"Treated"),1,0))</f>
        <v>0</v>
      </c>
      <c r="H2662" s="14">
        <f t="shared" si="85"/>
        <v>0</v>
      </c>
      <c r="I2662" s="14">
        <f>IF($F2662="","",MOD(ROW()-2,624)-INDEX(Parallel_Trends!$F$5:$F$14,MATCH($A2662,Parallel_Trends!$A$5:$A$14,0)))</f>
        <v>-125</v>
      </c>
    </row>
    <row r="2663" spans="1:9" x14ac:dyDescent="0.45">
      <c r="A2663" t="s">
        <v>21</v>
      </c>
      <c r="B2663" s="1">
        <f>Raw_Prices!AC168</f>
        <v>45168</v>
      </c>
      <c r="C2663" s="12">
        <f>Raw_Prices!AG168</f>
        <v>215.04</v>
      </c>
      <c r="D2663" s="13">
        <f t="shared" si="84"/>
        <v>1.4531043593130732E-2</v>
      </c>
      <c r="E2663" s="14">
        <f>IF(_xlfn.XLOOKUP($A2663,Firm_Info!$A$2:$A$12,Firm_Info!$C$2:$C$12)="Treated",1,IF(_xlfn.XLOOKUP($A2663,Firm_Info!$A$2:$A$12,Firm_Info!$C$2:$C$12)="Control",0,""))</f>
        <v>1</v>
      </c>
      <c r="F2663" s="14">
        <f>IFERROR(_xlfn.XLOOKUP($A2663,Firm_Info!$A$2:$A$11,Firm_Info!$D$2:$D$11),"")</f>
        <v>3</v>
      </c>
      <c r="G2663" s="14">
        <f>IF($F2663="","",IF($B2663&gt;=SUMIFS(Firm_Info!$F$2:$F$11,Firm_Info!$D$2:$D$11,$F2663,Firm_Info!$C$2:$C$11,"Treated"),1,0))</f>
        <v>0</v>
      </c>
      <c r="H2663" s="14">
        <f t="shared" si="85"/>
        <v>0</v>
      </c>
      <c r="I2663" s="14">
        <f>IF($F2663="","",MOD(ROW()-2,624)-INDEX(Parallel_Trends!$F$5:$F$14,MATCH($A2663,Parallel_Trends!$A$5:$A$14,0)))</f>
        <v>-124</v>
      </c>
    </row>
    <row r="2664" spans="1:9" x14ac:dyDescent="0.45">
      <c r="A2664" t="s">
        <v>21</v>
      </c>
      <c r="B2664" s="1">
        <f>Raw_Prices!AC169</f>
        <v>45169</v>
      </c>
      <c r="C2664" s="12">
        <f>Raw_Prices!AG169</f>
        <v>221.46</v>
      </c>
      <c r="D2664" s="13">
        <f t="shared" si="84"/>
        <v>2.9854910714285809E-2</v>
      </c>
      <c r="E2664" s="14">
        <f>IF(_xlfn.XLOOKUP($A2664,Firm_Info!$A$2:$A$12,Firm_Info!$C$2:$C$12)="Treated",1,IF(_xlfn.XLOOKUP($A2664,Firm_Info!$A$2:$A$12,Firm_Info!$C$2:$C$12)="Control",0,""))</f>
        <v>1</v>
      </c>
      <c r="F2664" s="14">
        <f>IFERROR(_xlfn.XLOOKUP($A2664,Firm_Info!$A$2:$A$11,Firm_Info!$D$2:$D$11),"")</f>
        <v>3</v>
      </c>
      <c r="G2664" s="14">
        <f>IF($F2664="","",IF($B2664&gt;=SUMIFS(Firm_Info!$F$2:$F$11,Firm_Info!$D$2:$D$11,$F2664,Firm_Info!$C$2:$C$11,"Treated"),1,0))</f>
        <v>0</v>
      </c>
      <c r="H2664" s="14">
        <f t="shared" si="85"/>
        <v>0</v>
      </c>
      <c r="I2664" s="14">
        <f>IF($F2664="","",MOD(ROW()-2,624)-INDEX(Parallel_Trends!$F$5:$F$14,MATCH($A2664,Parallel_Trends!$A$5:$A$14,0)))</f>
        <v>-123</v>
      </c>
    </row>
    <row r="2665" spans="1:9" x14ac:dyDescent="0.45">
      <c r="A2665" t="s">
        <v>21</v>
      </c>
      <c r="B2665" s="1">
        <f>Raw_Prices!AC170</f>
        <v>45170</v>
      </c>
      <c r="C2665" s="12">
        <f>Raw_Prices!AG170</f>
        <v>221.53</v>
      </c>
      <c r="D2665" s="13">
        <f t="shared" si="84"/>
        <v>3.1608416869866041E-4</v>
      </c>
      <c r="E2665" s="14">
        <f>IF(_xlfn.XLOOKUP($A2665,Firm_Info!$A$2:$A$12,Firm_Info!$C$2:$C$12)="Treated",1,IF(_xlfn.XLOOKUP($A2665,Firm_Info!$A$2:$A$12,Firm_Info!$C$2:$C$12)="Control",0,""))</f>
        <v>1</v>
      </c>
      <c r="F2665" s="14">
        <f>IFERROR(_xlfn.XLOOKUP($A2665,Firm_Info!$A$2:$A$11,Firm_Info!$D$2:$D$11),"")</f>
        <v>3</v>
      </c>
      <c r="G2665" s="14">
        <f>IF($F2665="","",IF($B2665&gt;=SUMIFS(Firm_Info!$F$2:$F$11,Firm_Info!$D$2:$D$11,$F2665,Firm_Info!$C$2:$C$11,"Treated"),1,0))</f>
        <v>0</v>
      </c>
      <c r="H2665" s="14">
        <f t="shared" si="85"/>
        <v>0</v>
      </c>
      <c r="I2665" s="14">
        <f>IF($F2665="","",MOD(ROW()-2,624)-INDEX(Parallel_Trends!$F$5:$F$14,MATCH($A2665,Parallel_Trends!$A$5:$A$14,0)))</f>
        <v>-122</v>
      </c>
    </row>
    <row r="2666" spans="1:9" x14ac:dyDescent="0.45">
      <c r="A2666" t="s">
        <v>21</v>
      </c>
      <c r="B2666" s="1">
        <f>Raw_Prices!AC171</f>
        <v>45174</v>
      </c>
      <c r="C2666" s="12">
        <f>Raw_Prices!AG171</f>
        <v>218.69</v>
      </c>
      <c r="D2666" s="13">
        <f t="shared" si="84"/>
        <v>-1.2819934094705054E-2</v>
      </c>
      <c r="E2666" s="14">
        <f>IF(_xlfn.XLOOKUP($A2666,Firm_Info!$A$2:$A$12,Firm_Info!$C$2:$C$12)="Treated",1,IF(_xlfn.XLOOKUP($A2666,Firm_Info!$A$2:$A$12,Firm_Info!$C$2:$C$12)="Control",0,""))</f>
        <v>1</v>
      </c>
      <c r="F2666" s="14">
        <f>IFERROR(_xlfn.XLOOKUP($A2666,Firm_Info!$A$2:$A$11,Firm_Info!$D$2:$D$11),"")</f>
        <v>3</v>
      </c>
      <c r="G2666" s="14">
        <f>IF($F2666="","",IF($B2666&gt;=SUMIFS(Firm_Info!$F$2:$F$11,Firm_Info!$D$2:$D$11,$F2666,Firm_Info!$C$2:$C$11,"Treated"),1,0))</f>
        <v>0</v>
      </c>
      <c r="H2666" s="14">
        <f t="shared" si="85"/>
        <v>0</v>
      </c>
      <c r="I2666" s="14">
        <f>IF($F2666="","",MOD(ROW()-2,624)-INDEX(Parallel_Trends!$F$5:$F$14,MATCH($A2666,Parallel_Trends!$A$5:$A$14,0)))</f>
        <v>-121</v>
      </c>
    </row>
    <row r="2667" spans="1:9" x14ac:dyDescent="0.45">
      <c r="A2667" t="s">
        <v>21</v>
      </c>
      <c r="B2667" s="1">
        <f>Raw_Prices!AC172</f>
        <v>45175</v>
      </c>
      <c r="C2667" s="12">
        <f>Raw_Prices!AG172</f>
        <v>221.62</v>
      </c>
      <c r="D2667" s="13">
        <f t="shared" si="84"/>
        <v>1.3397960583474422E-2</v>
      </c>
      <c r="E2667" s="14">
        <f>IF(_xlfn.XLOOKUP($A2667,Firm_Info!$A$2:$A$12,Firm_Info!$C$2:$C$12)="Treated",1,IF(_xlfn.XLOOKUP($A2667,Firm_Info!$A$2:$A$12,Firm_Info!$C$2:$C$12)="Control",0,""))</f>
        <v>1</v>
      </c>
      <c r="F2667" s="14">
        <f>IFERROR(_xlfn.XLOOKUP($A2667,Firm_Info!$A$2:$A$11,Firm_Info!$D$2:$D$11),"")</f>
        <v>3</v>
      </c>
      <c r="G2667" s="14">
        <f>IF($F2667="","",IF($B2667&gt;=SUMIFS(Firm_Info!$F$2:$F$11,Firm_Info!$D$2:$D$11,$F2667,Firm_Info!$C$2:$C$11,"Treated"),1,0))</f>
        <v>0</v>
      </c>
      <c r="H2667" s="14">
        <f t="shared" si="85"/>
        <v>0</v>
      </c>
      <c r="I2667" s="14">
        <f>IF($F2667="","",MOD(ROW()-2,624)-INDEX(Parallel_Trends!$F$5:$F$14,MATCH($A2667,Parallel_Trends!$A$5:$A$14,0)))</f>
        <v>-120</v>
      </c>
    </row>
    <row r="2668" spans="1:9" x14ac:dyDescent="0.45">
      <c r="A2668" t="s">
        <v>21</v>
      </c>
      <c r="B2668" s="1">
        <f>Raw_Prices!AC173</f>
        <v>45176</v>
      </c>
      <c r="C2668" s="12">
        <f>Raw_Prices!AG173</f>
        <v>222.53</v>
      </c>
      <c r="D2668" s="13">
        <f t="shared" si="84"/>
        <v>4.106127605811638E-3</v>
      </c>
      <c r="E2668" s="14">
        <f>IF(_xlfn.XLOOKUP($A2668,Firm_Info!$A$2:$A$12,Firm_Info!$C$2:$C$12)="Treated",1,IF(_xlfn.XLOOKUP($A2668,Firm_Info!$A$2:$A$12,Firm_Info!$C$2:$C$12)="Control",0,""))</f>
        <v>1</v>
      </c>
      <c r="F2668" s="14">
        <f>IFERROR(_xlfn.XLOOKUP($A2668,Firm_Info!$A$2:$A$11,Firm_Info!$D$2:$D$11),"")</f>
        <v>3</v>
      </c>
      <c r="G2668" s="14">
        <f>IF($F2668="","",IF($B2668&gt;=SUMIFS(Firm_Info!$F$2:$F$11,Firm_Info!$D$2:$D$11,$F2668,Firm_Info!$C$2:$C$11,"Treated"),1,0))</f>
        <v>0</v>
      </c>
      <c r="H2668" s="14">
        <f t="shared" si="85"/>
        <v>0</v>
      </c>
      <c r="I2668" s="14">
        <f>IF($F2668="","",MOD(ROW()-2,624)-INDEX(Parallel_Trends!$F$5:$F$14,MATCH($A2668,Parallel_Trends!$A$5:$A$14,0)))</f>
        <v>-119</v>
      </c>
    </row>
    <row r="2669" spans="1:9" x14ac:dyDescent="0.45">
      <c r="A2669" t="s">
        <v>21</v>
      </c>
      <c r="B2669" s="1">
        <f>Raw_Prices!AC174</f>
        <v>45177</v>
      </c>
      <c r="C2669" s="12">
        <f>Raw_Prices!AG174</f>
        <v>224.76</v>
      </c>
      <c r="D2669" s="13">
        <f t="shared" si="84"/>
        <v>1.0021120747764289E-2</v>
      </c>
      <c r="E2669" s="14">
        <f>IF(_xlfn.XLOOKUP($A2669,Firm_Info!$A$2:$A$12,Firm_Info!$C$2:$C$12)="Treated",1,IF(_xlfn.XLOOKUP($A2669,Firm_Info!$A$2:$A$12,Firm_Info!$C$2:$C$12)="Control",0,""))</f>
        <v>1</v>
      </c>
      <c r="F2669" s="14">
        <f>IFERROR(_xlfn.XLOOKUP($A2669,Firm_Info!$A$2:$A$11,Firm_Info!$D$2:$D$11),"")</f>
        <v>3</v>
      </c>
      <c r="G2669" s="14">
        <f>IF($F2669="","",IF($B2669&gt;=SUMIFS(Firm_Info!$F$2:$F$11,Firm_Info!$D$2:$D$11,$F2669,Firm_Info!$C$2:$C$11,"Treated"),1,0))</f>
        <v>0</v>
      </c>
      <c r="H2669" s="14">
        <f t="shared" si="85"/>
        <v>0</v>
      </c>
      <c r="I2669" s="14">
        <f>IF($F2669="","",MOD(ROW()-2,624)-INDEX(Parallel_Trends!$F$5:$F$14,MATCH($A2669,Parallel_Trends!$A$5:$A$14,0)))</f>
        <v>-118</v>
      </c>
    </row>
    <row r="2670" spans="1:9" x14ac:dyDescent="0.45">
      <c r="A2670" t="s">
        <v>21</v>
      </c>
      <c r="B2670" s="1">
        <f>Raw_Prices!AC175</f>
        <v>45180</v>
      </c>
      <c r="C2670" s="12">
        <f>Raw_Prices!AG175</f>
        <v>225.31</v>
      </c>
      <c r="D2670" s="13">
        <f t="shared" si="84"/>
        <v>2.4470546360562118E-3</v>
      </c>
      <c r="E2670" s="14">
        <f>IF(_xlfn.XLOOKUP($A2670,Firm_Info!$A$2:$A$12,Firm_Info!$C$2:$C$12)="Treated",1,IF(_xlfn.XLOOKUP($A2670,Firm_Info!$A$2:$A$12,Firm_Info!$C$2:$C$12)="Control",0,""))</f>
        <v>1</v>
      </c>
      <c r="F2670" s="14">
        <f>IFERROR(_xlfn.XLOOKUP($A2670,Firm_Info!$A$2:$A$11,Firm_Info!$D$2:$D$11),"")</f>
        <v>3</v>
      </c>
      <c r="G2670" s="14">
        <f>IF($F2670="","",IF($B2670&gt;=SUMIFS(Firm_Info!$F$2:$F$11,Firm_Info!$D$2:$D$11,$F2670,Firm_Info!$C$2:$C$11,"Treated"),1,0))</f>
        <v>0</v>
      </c>
      <c r="H2670" s="14">
        <f t="shared" si="85"/>
        <v>0</v>
      </c>
      <c r="I2670" s="14">
        <f>IF($F2670="","",MOD(ROW()-2,624)-INDEX(Parallel_Trends!$F$5:$F$14,MATCH($A2670,Parallel_Trends!$A$5:$A$14,0)))</f>
        <v>-117</v>
      </c>
    </row>
    <row r="2671" spans="1:9" x14ac:dyDescent="0.45">
      <c r="A2671" t="s">
        <v>21</v>
      </c>
      <c r="B2671" s="1">
        <f>Raw_Prices!AC176</f>
        <v>45181</v>
      </c>
      <c r="C2671" s="12">
        <f>Raw_Prices!AG176</f>
        <v>221.66</v>
      </c>
      <c r="D2671" s="13">
        <f t="shared" si="84"/>
        <v>-1.6199902356752949E-2</v>
      </c>
      <c r="E2671" s="14">
        <f>IF(_xlfn.XLOOKUP($A2671,Firm_Info!$A$2:$A$12,Firm_Info!$C$2:$C$12)="Treated",1,IF(_xlfn.XLOOKUP($A2671,Firm_Info!$A$2:$A$12,Firm_Info!$C$2:$C$12)="Control",0,""))</f>
        <v>1</v>
      </c>
      <c r="F2671" s="14">
        <f>IFERROR(_xlfn.XLOOKUP($A2671,Firm_Info!$A$2:$A$11,Firm_Info!$D$2:$D$11),"")</f>
        <v>3</v>
      </c>
      <c r="G2671" s="14">
        <f>IF($F2671="","",IF($B2671&gt;=SUMIFS(Firm_Info!$F$2:$F$11,Firm_Info!$D$2:$D$11,$F2671,Firm_Info!$C$2:$C$11,"Treated"),1,0))</f>
        <v>0</v>
      </c>
      <c r="H2671" s="14">
        <f t="shared" si="85"/>
        <v>0</v>
      </c>
      <c r="I2671" s="14">
        <f>IF($F2671="","",MOD(ROW()-2,624)-INDEX(Parallel_Trends!$F$5:$F$14,MATCH($A2671,Parallel_Trends!$A$5:$A$14,0)))</f>
        <v>-116</v>
      </c>
    </row>
    <row r="2672" spans="1:9" x14ac:dyDescent="0.45">
      <c r="A2672" t="s">
        <v>21</v>
      </c>
      <c r="B2672" s="1">
        <f>Raw_Prices!AC177</f>
        <v>45182</v>
      </c>
      <c r="C2672" s="12">
        <f>Raw_Prices!AG177</f>
        <v>218.8</v>
      </c>
      <c r="D2672" s="13">
        <f t="shared" si="84"/>
        <v>-1.290264368853189E-2</v>
      </c>
      <c r="E2672" s="14">
        <f>IF(_xlfn.XLOOKUP($A2672,Firm_Info!$A$2:$A$12,Firm_Info!$C$2:$C$12)="Treated",1,IF(_xlfn.XLOOKUP($A2672,Firm_Info!$A$2:$A$12,Firm_Info!$C$2:$C$12)="Control",0,""))</f>
        <v>1</v>
      </c>
      <c r="F2672" s="14">
        <f>IFERROR(_xlfn.XLOOKUP($A2672,Firm_Info!$A$2:$A$11,Firm_Info!$D$2:$D$11),"")</f>
        <v>3</v>
      </c>
      <c r="G2672" s="14">
        <f>IF($F2672="","",IF($B2672&gt;=SUMIFS(Firm_Info!$F$2:$F$11,Firm_Info!$D$2:$D$11,$F2672,Firm_Info!$C$2:$C$11,"Treated"),1,0))</f>
        <v>0</v>
      </c>
      <c r="H2672" s="14">
        <f t="shared" si="85"/>
        <v>0</v>
      </c>
      <c r="I2672" s="14">
        <f>IF($F2672="","",MOD(ROW()-2,624)-INDEX(Parallel_Trends!$F$5:$F$14,MATCH($A2672,Parallel_Trends!$A$5:$A$14,0)))</f>
        <v>-115</v>
      </c>
    </row>
    <row r="2673" spans="1:9" x14ac:dyDescent="0.45">
      <c r="A2673" t="s">
        <v>21</v>
      </c>
      <c r="B2673" s="1">
        <f>Raw_Prices!AC178</f>
        <v>45183</v>
      </c>
      <c r="C2673" s="12">
        <f>Raw_Prices!AG178</f>
        <v>218.78</v>
      </c>
      <c r="D2673" s="13">
        <f t="shared" si="84"/>
        <v>-9.140767824500351E-5</v>
      </c>
      <c r="E2673" s="14">
        <f>IF(_xlfn.XLOOKUP($A2673,Firm_Info!$A$2:$A$12,Firm_Info!$C$2:$C$12)="Treated",1,IF(_xlfn.XLOOKUP($A2673,Firm_Info!$A$2:$A$12,Firm_Info!$C$2:$C$12)="Control",0,""))</f>
        <v>1</v>
      </c>
      <c r="F2673" s="14">
        <f>IFERROR(_xlfn.XLOOKUP($A2673,Firm_Info!$A$2:$A$11,Firm_Info!$D$2:$D$11),"")</f>
        <v>3</v>
      </c>
      <c r="G2673" s="14">
        <f>IF($F2673="","",IF($B2673&gt;=SUMIFS(Firm_Info!$F$2:$F$11,Firm_Info!$D$2:$D$11,$F2673,Firm_Info!$C$2:$C$11,"Treated"),1,0))</f>
        <v>0</v>
      </c>
      <c r="H2673" s="14">
        <f t="shared" si="85"/>
        <v>0</v>
      </c>
      <c r="I2673" s="14">
        <f>IF($F2673="","",MOD(ROW()-2,624)-INDEX(Parallel_Trends!$F$5:$F$14,MATCH($A2673,Parallel_Trends!$A$5:$A$14,0)))</f>
        <v>-114</v>
      </c>
    </row>
    <row r="2674" spans="1:9" x14ac:dyDescent="0.45">
      <c r="A2674" t="s">
        <v>21</v>
      </c>
      <c r="B2674" s="1">
        <f>Raw_Prices!AC179</f>
        <v>45184</v>
      </c>
      <c r="C2674" s="12">
        <f>Raw_Prices!AG179</f>
        <v>214.61</v>
      </c>
      <c r="D2674" s="13">
        <f t="shared" si="84"/>
        <v>-1.9060243166651336E-2</v>
      </c>
      <c r="E2674" s="14">
        <f>IF(_xlfn.XLOOKUP($A2674,Firm_Info!$A$2:$A$12,Firm_Info!$C$2:$C$12)="Treated",1,IF(_xlfn.XLOOKUP($A2674,Firm_Info!$A$2:$A$12,Firm_Info!$C$2:$C$12)="Control",0,""))</f>
        <v>1</v>
      </c>
      <c r="F2674" s="14">
        <f>IFERROR(_xlfn.XLOOKUP($A2674,Firm_Info!$A$2:$A$11,Firm_Info!$D$2:$D$11),"")</f>
        <v>3</v>
      </c>
      <c r="G2674" s="14">
        <f>IF($F2674="","",IF($B2674&gt;=SUMIFS(Firm_Info!$F$2:$F$11,Firm_Info!$D$2:$D$11,$F2674,Firm_Info!$C$2:$C$11,"Treated"),1,0))</f>
        <v>0</v>
      </c>
      <c r="H2674" s="14">
        <f t="shared" si="85"/>
        <v>0</v>
      </c>
      <c r="I2674" s="14">
        <f>IF($F2674="","",MOD(ROW()-2,624)-INDEX(Parallel_Trends!$F$5:$F$14,MATCH($A2674,Parallel_Trends!$A$5:$A$14,0)))</f>
        <v>-113</v>
      </c>
    </row>
    <row r="2675" spans="1:9" x14ac:dyDescent="0.45">
      <c r="A2675" t="s">
        <v>21</v>
      </c>
      <c r="B2675" s="1">
        <f>Raw_Prices!AC180</f>
        <v>45187</v>
      </c>
      <c r="C2675" s="12">
        <f>Raw_Prices!AG180</f>
        <v>215</v>
      </c>
      <c r="D2675" s="13">
        <f t="shared" si="84"/>
        <v>1.8172498951585236E-3</v>
      </c>
      <c r="E2675" s="14">
        <f>IF(_xlfn.XLOOKUP($A2675,Firm_Info!$A$2:$A$12,Firm_Info!$C$2:$C$12)="Treated",1,IF(_xlfn.XLOOKUP($A2675,Firm_Info!$A$2:$A$12,Firm_Info!$C$2:$C$12)="Control",0,""))</f>
        <v>1</v>
      </c>
      <c r="F2675" s="14">
        <f>IFERROR(_xlfn.XLOOKUP($A2675,Firm_Info!$A$2:$A$11,Firm_Info!$D$2:$D$11),"")</f>
        <v>3</v>
      </c>
      <c r="G2675" s="14">
        <f>IF($F2675="","",IF($B2675&gt;=SUMIFS(Firm_Info!$F$2:$F$11,Firm_Info!$D$2:$D$11,$F2675,Firm_Info!$C$2:$C$11,"Treated"),1,0))</f>
        <v>0</v>
      </c>
      <c r="H2675" s="14">
        <f t="shared" si="85"/>
        <v>0</v>
      </c>
      <c r="I2675" s="14">
        <f>IF($F2675="","",MOD(ROW()-2,624)-INDEX(Parallel_Trends!$F$5:$F$14,MATCH($A2675,Parallel_Trends!$A$5:$A$14,0)))</f>
        <v>-112</v>
      </c>
    </row>
    <row r="2676" spans="1:9" x14ac:dyDescent="0.45">
      <c r="A2676" t="s">
        <v>21</v>
      </c>
      <c r="B2676" s="1">
        <f>Raw_Prices!AC181</f>
        <v>45188</v>
      </c>
      <c r="C2676" s="12">
        <f>Raw_Prices!AG181</f>
        <v>215.7</v>
      </c>
      <c r="D2676" s="13">
        <f t="shared" si="84"/>
        <v>3.2558139534883956E-3</v>
      </c>
      <c r="E2676" s="14">
        <f>IF(_xlfn.XLOOKUP($A2676,Firm_Info!$A$2:$A$12,Firm_Info!$C$2:$C$12)="Treated",1,IF(_xlfn.XLOOKUP($A2676,Firm_Info!$A$2:$A$12,Firm_Info!$C$2:$C$12)="Control",0,""))</f>
        <v>1</v>
      </c>
      <c r="F2676" s="14">
        <f>IFERROR(_xlfn.XLOOKUP($A2676,Firm_Info!$A$2:$A$11,Firm_Info!$D$2:$D$11),"")</f>
        <v>3</v>
      </c>
      <c r="G2676" s="14">
        <f>IF($F2676="","",IF($B2676&gt;=SUMIFS(Firm_Info!$F$2:$F$11,Firm_Info!$D$2:$D$11,$F2676,Firm_Info!$C$2:$C$11,"Treated"),1,0))</f>
        <v>0</v>
      </c>
      <c r="H2676" s="14">
        <f t="shared" si="85"/>
        <v>0</v>
      </c>
      <c r="I2676" s="14">
        <f>IF($F2676="","",MOD(ROW()-2,624)-INDEX(Parallel_Trends!$F$5:$F$14,MATCH($A2676,Parallel_Trends!$A$5:$A$14,0)))</f>
        <v>-111</v>
      </c>
    </row>
    <row r="2677" spans="1:9" x14ac:dyDescent="0.45">
      <c r="A2677" t="s">
        <v>21</v>
      </c>
      <c r="B2677" s="1">
        <f>Raw_Prices!AC182</f>
        <v>45189</v>
      </c>
      <c r="C2677" s="12">
        <f>Raw_Prices!AG182</f>
        <v>213.03</v>
      </c>
      <c r="D2677" s="13">
        <f t="shared" si="84"/>
        <v>-1.237830319888733E-2</v>
      </c>
      <c r="E2677" s="14">
        <f>IF(_xlfn.XLOOKUP($A2677,Firm_Info!$A$2:$A$12,Firm_Info!$C$2:$C$12)="Treated",1,IF(_xlfn.XLOOKUP($A2677,Firm_Info!$A$2:$A$12,Firm_Info!$C$2:$C$12)="Control",0,""))</f>
        <v>1</v>
      </c>
      <c r="F2677" s="14">
        <f>IFERROR(_xlfn.XLOOKUP($A2677,Firm_Info!$A$2:$A$11,Firm_Info!$D$2:$D$11),"")</f>
        <v>3</v>
      </c>
      <c r="G2677" s="14">
        <f>IF($F2677="","",IF($B2677&gt;=SUMIFS(Firm_Info!$F$2:$F$11,Firm_Info!$D$2:$D$11,$F2677,Firm_Info!$C$2:$C$11,"Treated"),1,0))</f>
        <v>0</v>
      </c>
      <c r="H2677" s="14">
        <f t="shared" si="85"/>
        <v>0</v>
      </c>
      <c r="I2677" s="14">
        <f>IF($F2677="","",MOD(ROW()-2,624)-INDEX(Parallel_Trends!$F$5:$F$14,MATCH($A2677,Parallel_Trends!$A$5:$A$14,0)))</f>
        <v>-110</v>
      </c>
    </row>
    <row r="2678" spans="1:9" x14ac:dyDescent="0.45">
      <c r="A2678" t="s">
        <v>21</v>
      </c>
      <c r="B2678" s="1">
        <f>Raw_Prices!AC183</f>
        <v>45190</v>
      </c>
      <c r="C2678" s="12">
        <f>Raw_Prices!AG183</f>
        <v>208.61</v>
      </c>
      <c r="D2678" s="13">
        <f t="shared" si="84"/>
        <v>-2.0748251419987707E-2</v>
      </c>
      <c r="E2678" s="14">
        <f>IF(_xlfn.XLOOKUP($A2678,Firm_Info!$A$2:$A$12,Firm_Info!$C$2:$C$12)="Treated",1,IF(_xlfn.XLOOKUP($A2678,Firm_Info!$A$2:$A$12,Firm_Info!$C$2:$C$12)="Control",0,""))</f>
        <v>1</v>
      </c>
      <c r="F2678" s="14">
        <f>IFERROR(_xlfn.XLOOKUP($A2678,Firm_Info!$A$2:$A$11,Firm_Info!$D$2:$D$11),"")</f>
        <v>3</v>
      </c>
      <c r="G2678" s="14">
        <f>IF($F2678="","",IF($B2678&gt;=SUMIFS(Firm_Info!$F$2:$F$11,Firm_Info!$D$2:$D$11,$F2678,Firm_Info!$C$2:$C$11,"Treated"),1,0))</f>
        <v>0</v>
      </c>
      <c r="H2678" s="14">
        <f t="shared" si="85"/>
        <v>0</v>
      </c>
      <c r="I2678" s="14">
        <f>IF($F2678="","",MOD(ROW()-2,624)-INDEX(Parallel_Trends!$F$5:$F$14,MATCH($A2678,Parallel_Trends!$A$5:$A$14,0)))</f>
        <v>-109</v>
      </c>
    </row>
    <row r="2679" spans="1:9" x14ac:dyDescent="0.45">
      <c r="A2679" t="s">
        <v>21</v>
      </c>
      <c r="B2679" s="1">
        <f>Raw_Prices!AC184</f>
        <v>45191</v>
      </c>
      <c r="C2679" s="12">
        <f>Raw_Prices!AG184</f>
        <v>206.43</v>
      </c>
      <c r="D2679" s="13">
        <f t="shared" si="84"/>
        <v>-1.0450122237668391E-2</v>
      </c>
      <c r="E2679" s="14">
        <f>IF(_xlfn.XLOOKUP($A2679,Firm_Info!$A$2:$A$12,Firm_Info!$C$2:$C$12)="Treated",1,IF(_xlfn.XLOOKUP($A2679,Firm_Info!$A$2:$A$12,Firm_Info!$C$2:$C$12)="Control",0,""))</f>
        <v>1</v>
      </c>
      <c r="F2679" s="14">
        <f>IFERROR(_xlfn.XLOOKUP($A2679,Firm_Info!$A$2:$A$11,Firm_Info!$D$2:$D$11),"")</f>
        <v>3</v>
      </c>
      <c r="G2679" s="14">
        <f>IF($F2679="","",IF($B2679&gt;=SUMIFS(Firm_Info!$F$2:$F$11,Firm_Info!$D$2:$D$11,$F2679,Firm_Info!$C$2:$C$11,"Treated"),1,0))</f>
        <v>0</v>
      </c>
      <c r="H2679" s="14">
        <f t="shared" si="85"/>
        <v>0</v>
      </c>
      <c r="I2679" s="14">
        <f>IF($F2679="","",MOD(ROW()-2,624)-INDEX(Parallel_Trends!$F$5:$F$14,MATCH($A2679,Parallel_Trends!$A$5:$A$14,0)))</f>
        <v>-108</v>
      </c>
    </row>
    <row r="2680" spans="1:9" x14ac:dyDescent="0.45">
      <c r="A2680" t="s">
        <v>21</v>
      </c>
      <c r="B2680" s="1">
        <f>Raw_Prices!AC185</f>
        <v>45194</v>
      </c>
      <c r="C2680" s="12">
        <f>Raw_Prices!AG185</f>
        <v>206.34</v>
      </c>
      <c r="D2680" s="13">
        <f t="shared" si="84"/>
        <v>-4.3598314198523003E-4</v>
      </c>
      <c r="E2680" s="14">
        <f>IF(_xlfn.XLOOKUP($A2680,Firm_Info!$A$2:$A$12,Firm_Info!$C$2:$C$12)="Treated",1,IF(_xlfn.XLOOKUP($A2680,Firm_Info!$A$2:$A$12,Firm_Info!$C$2:$C$12)="Control",0,""))</f>
        <v>1</v>
      </c>
      <c r="F2680" s="14">
        <f>IFERROR(_xlfn.XLOOKUP($A2680,Firm_Info!$A$2:$A$11,Firm_Info!$D$2:$D$11),"")</f>
        <v>3</v>
      </c>
      <c r="G2680" s="14">
        <f>IF($F2680="","",IF($B2680&gt;=SUMIFS(Firm_Info!$F$2:$F$11,Firm_Info!$D$2:$D$11,$F2680,Firm_Info!$C$2:$C$11,"Treated"),1,0))</f>
        <v>0</v>
      </c>
      <c r="H2680" s="14">
        <f t="shared" si="85"/>
        <v>0</v>
      </c>
      <c r="I2680" s="14">
        <f>IF($F2680="","",MOD(ROW()-2,624)-INDEX(Parallel_Trends!$F$5:$F$14,MATCH($A2680,Parallel_Trends!$A$5:$A$14,0)))</f>
        <v>-107</v>
      </c>
    </row>
    <row r="2681" spans="1:9" x14ac:dyDescent="0.45">
      <c r="A2681" t="s">
        <v>21</v>
      </c>
      <c r="B2681" s="1">
        <f>Raw_Prices!AC186</f>
        <v>45195</v>
      </c>
      <c r="C2681" s="12">
        <f>Raw_Prices!AG186</f>
        <v>202.49</v>
      </c>
      <c r="D2681" s="13">
        <f t="shared" si="84"/>
        <v>-1.8658524764951001E-2</v>
      </c>
      <c r="E2681" s="14">
        <f>IF(_xlfn.XLOOKUP($A2681,Firm_Info!$A$2:$A$12,Firm_Info!$C$2:$C$12)="Treated",1,IF(_xlfn.XLOOKUP($A2681,Firm_Info!$A$2:$A$12,Firm_Info!$C$2:$C$12)="Control",0,""))</f>
        <v>1</v>
      </c>
      <c r="F2681" s="14">
        <f>IFERROR(_xlfn.XLOOKUP($A2681,Firm_Info!$A$2:$A$11,Firm_Info!$D$2:$D$11),"")</f>
        <v>3</v>
      </c>
      <c r="G2681" s="14">
        <f>IF($F2681="","",IF($B2681&gt;=SUMIFS(Firm_Info!$F$2:$F$11,Firm_Info!$D$2:$D$11,$F2681,Firm_Info!$C$2:$C$11,"Treated"),1,0))</f>
        <v>0</v>
      </c>
      <c r="H2681" s="14">
        <f t="shared" si="85"/>
        <v>0</v>
      </c>
      <c r="I2681" s="14">
        <f>IF($F2681="","",MOD(ROW()-2,624)-INDEX(Parallel_Trends!$F$5:$F$14,MATCH($A2681,Parallel_Trends!$A$5:$A$14,0)))</f>
        <v>-106</v>
      </c>
    </row>
    <row r="2682" spans="1:9" x14ac:dyDescent="0.45">
      <c r="A2682" t="s">
        <v>21</v>
      </c>
      <c r="B2682" s="1">
        <f>Raw_Prices!AC187</f>
        <v>45196</v>
      </c>
      <c r="C2682" s="12">
        <f>Raw_Prices!AG187</f>
        <v>202.73</v>
      </c>
      <c r="D2682" s="13">
        <f t="shared" si="84"/>
        <v>1.1852437157389151E-3</v>
      </c>
      <c r="E2682" s="14">
        <f>IF(_xlfn.XLOOKUP($A2682,Firm_Info!$A$2:$A$12,Firm_Info!$C$2:$C$12)="Treated",1,IF(_xlfn.XLOOKUP($A2682,Firm_Info!$A$2:$A$12,Firm_Info!$C$2:$C$12)="Control",0,""))</f>
        <v>1</v>
      </c>
      <c r="F2682" s="14">
        <f>IFERROR(_xlfn.XLOOKUP($A2682,Firm_Info!$A$2:$A$11,Firm_Info!$D$2:$D$11),"")</f>
        <v>3</v>
      </c>
      <c r="G2682" s="14">
        <f>IF($F2682="","",IF($B2682&gt;=SUMIFS(Firm_Info!$F$2:$F$11,Firm_Info!$D$2:$D$11,$F2682,Firm_Info!$C$2:$C$11,"Treated"),1,0))</f>
        <v>0</v>
      </c>
      <c r="H2682" s="14">
        <f t="shared" si="85"/>
        <v>0</v>
      </c>
      <c r="I2682" s="14">
        <f>IF($F2682="","",MOD(ROW()-2,624)-INDEX(Parallel_Trends!$F$5:$F$14,MATCH($A2682,Parallel_Trends!$A$5:$A$14,0)))</f>
        <v>-105</v>
      </c>
    </row>
    <row r="2683" spans="1:9" x14ac:dyDescent="0.45">
      <c r="A2683" t="s">
        <v>21</v>
      </c>
      <c r="B2683" s="1">
        <f>Raw_Prices!AC188</f>
        <v>45197</v>
      </c>
      <c r="C2683" s="12">
        <f>Raw_Prices!AG188</f>
        <v>203.2</v>
      </c>
      <c r="D2683" s="13">
        <f t="shared" si="84"/>
        <v>2.3183544615992258E-3</v>
      </c>
      <c r="E2683" s="14">
        <f>IF(_xlfn.XLOOKUP($A2683,Firm_Info!$A$2:$A$12,Firm_Info!$C$2:$C$12)="Treated",1,IF(_xlfn.XLOOKUP($A2683,Firm_Info!$A$2:$A$12,Firm_Info!$C$2:$C$12)="Control",0,""))</f>
        <v>1</v>
      </c>
      <c r="F2683" s="14">
        <f>IFERROR(_xlfn.XLOOKUP($A2683,Firm_Info!$A$2:$A$11,Firm_Info!$D$2:$D$11),"")</f>
        <v>3</v>
      </c>
      <c r="G2683" s="14">
        <f>IF($F2683="","",IF($B2683&gt;=SUMIFS(Firm_Info!$F$2:$F$11,Firm_Info!$D$2:$D$11,$F2683,Firm_Info!$C$2:$C$11,"Treated"),1,0))</f>
        <v>0</v>
      </c>
      <c r="H2683" s="14">
        <f t="shared" si="85"/>
        <v>0</v>
      </c>
      <c r="I2683" s="14">
        <f>IF($F2683="","",MOD(ROW()-2,624)-INDEX(Parallel_Trends!$F$5:$F$14,MATCH($A2683,Parallel_Trends!$A$5:$A$14,0)))</f>
        <v>-104</v>
      </c>
    </row>
    <row r="2684" spans="1:9" x14ac:dyDescent="0.45">
      <c r="A2684" t="s">
        <v>21</v>
      </c>
      <c r="B2684" s="1">
        <f>Raw_Prices!AC189</f>
        <v>45198</v>
      </c>
      <c r="C2684" s="12">
        <f>Raw_Prices!AG189</f>
        <v>202.78</v>
      </c>
      <c r="D2684" s="13">
        <f t="shared" si="84"/>
        <v>-2.0669291338581974E-3</v>
      </c>
      <c r="E2684" s="14">
        <f>IF(_xlfn.XLOOKUP($A2684,Firm_Info!$A$2:$A$12,Firm_Info!$C$2:$C$12)="Treated",1,IF(_xlfn.XLOOKUP($A2684,Firm_Info!$A$2:$A$12,Firm_Info!$C$2:$C$12)="Control",0,""))</f>
        <v>1</v>
      </c>
      <c r="F2684" s="14">
        <f>IFERROR(_xlfn.XLOOKUP($A2684,Firm_Info!$A$2:$A$11,Firm_Info!$D$2:$D$11),"")</f>
        <v>3</v>
      </c>
      <c r="G2684" s="14">
        <f>IF($F2684="","",IF($B2684&gt;=SUMIFS(Firm_Info!$F$2:$F$11,Firm_Info!$D$2:$D$11,$F2684,Firm_Info!$C$2:$C$11,"Treated"),1,0))</f>
        <v>0</v>
      </c>
      <c r="H2684" s="14">
        <f t="shared" si="85"/>
        <v>0</v>
      </c>
      <c r="I2684" s="14">
        <f>IF($F2684="","",MOD(ROW()-2,624)-INDEX(Parallel_Trends!$F$5:$F$14,MATCH($A2684,Parallel_Trends!$A$5:$A$14,0)))</f>
        <v>-103</v>
      </c>
    </row>
    <row r="2685" spans="1:9" x14ac:dyDescent="0.45">
      <c r="A2685" t="s">
        <v>21</v>
      </c>
      <c r="B2685" s="1">
        <f>Raw_Prices!AC190</f>
        <v>45201</v>
      </c>
      <c r="C2685" s="12">
        <f>Raw_Prices!AG190</f>
        <v>203.71</v>
      </c>
      <c r="D2685" s="13">
        <f t="shared" si="84"/>
        <v>4.5862511095768888E-3</v>
      </c>
      <c r="E2685" s="14">
        <f>IF(_xlfn.XLOOKUP($A2685,Firm_Info!$A$2:$A$12,Firm_Info!$C$2:$C$12)="Treated",1,IF(_xlfn.XLOOKUP($A2685,Firm_Info!$A$2:$A$12,Firm_Info!$C$2:$C$12)="Control",0,""))</f>
        <v>1</v>
      </c>
      <c r="F2685" s="14">
        <f>IFERROR(_xlfn.XLOOKUP($A2685,Firm_Info!$A$2:$A$11,Firm_Info!$D$2:$D$11),"")</f>
        <v>3</v>
      </c>
      <c r="G2685" s="14">
        <f>IF($F2685="","",IF($B2685&gt;=SUMIFS(Firm_Info!$F$2:$F$11,Firm_Info!$D$2:$D$11,$F2685,Firm_Info!$C$2:$C$11,"Treated"),1,0))</f>
        <v>0</v>
      </c>
      <c r="H2685" s="14">
        <f t="shared" si="85"/>
        <v>0</v>
      </c>
      <c r="I2685" s="14">
        <f>IF($F2685="","",MOD(ROW()-2,624)-INDEX(Parallel_Trends!$F$5:$F$14,MATCH($A2685,Parallel_Trends!$A$5:$A$14,0)))</f>
        <v>-102</v>
      </c>
    </row>
    <row r="2686" spans="1:9" x14ac:dyDescent="0.45">
      <c r="A2686" t="s">
        <v>21</v>
      </c>
      <c r="B2686" s="1">
        <f>Raw_Prices!AC191</f>
        <v>45202</v>
      </c>
      <c r="C2686" s="12">
        <f>Raw_Prices!AG191</f>
        <v>199.83</v>
      </c>
      <c r="D2686" s="13">
        <f t="shared" si="84"/>
        <v>-1.9046684011585047E-2</v>
      </c>
      <c r="E2686" s="14">
        <f>IF(_xlfn.XLOOKUP($A2686,Firm_Info!$A$2:$A$12,Firm_Info!$C$2:$C$12)="Treated",1,IF(_xlfn.XLOOKUP($A2686,Firm_Info!$A$2:$A$12,Firm_Info!$C$2:$C$12)="Control",0,""))</f>
        <v>1</v>
      </c>
      <c r="F2686" s="14">
        <f>IFERROR(_xlfn.XLOOKUP($A2686,Firm_Info!$A$2:$A$11,Firm_Info!$D$2:$D$11),"")</f>
        <v>3</v>
      </c>
      <c r="G2686" s="14">
        <f>IF($F2686="","",IF($B2686&gt;=SUMIFS(Firm_Info!$F$2:$F$11,Firm_Info!$D$2:$D$11,$F2686,Firm_Info!$C$2:$C$11,"Treated"),1,0))</f>
        <v>0</v>
      </c>
      <c r="H2686" s="14">
        <f t="shared" si="85"/>
        <v>0</v>
      </c>
      <c r="I2686" s="14">
        <f>IF($F2686="","",MOD(ROW()-2,624)-INDEX(Parallel_Trends!$F$5:$F$14,MATCH($A2686,Parallel_Trends!$A$5:$A$14,0)))</f>
        <v>-101</v>
      </c>
    </row>
    <row r="2687" spans="1:9" x14ac:dyDescent="0.45">
      <c r="A2687" t="s">
        <v>21</v>
      </c>
      <c r="B2687" s="1">
        <f>Raw_Prices!AC192</f>
        <v>45203</v>
      </c>
      <c r="C2687" s="12">
        <f>Raw_Prices!AG192</f>
        <v>201.87</v>
      </c>
      <c r="D2687" s="13">
        <f t="shared" si="84"/>
        <v>1.020867737576947E-2</v>
      </c>
      <c r="E2687" s="14">
        <f>IF(_xlfn.XLOOKUP($A2687,Firm_Info!$A$2:$A$12,Firm_Info!$C$2:$C$12)="Treated",1,IF(_xlfn.XLOOKUP($A2687,Firm_Info!$A$2:$A$12,Firm_Info!$C$2:$C$12)="Control",0,""))</f>
        <v>1</v>
      </c>
      <c r="F2687" s="14">
        <f>IFERROR(_xlfn.XLOOKUP($A2687,Firm_Info!$A$2:$A$11,Firm_Info!$D$2:$D$11),"")</f>
        <v>3</v>
      </c>
      <c r="G2687" s="14">
        <f>IF($F2687="","",IF($B2687&gt;=SUMIFS(Firm_Info!$F$2:$F$11,Firm_Info!$D$2:$D$11,$F2687,Firm_Info!$C$2:$C$11,"Treated"),1,0))</f>
        <v>0</v>
      </c>
      <c r="H2687" s="14">
        <f t="shared" si="85"/>
        <v>0</v>
      </c>
      <c r="I2687" s="14">
        <f>IF($F2687="","",MOD(ROW()-2,624)-INDEX(Parallel_Trends!$F$5:$F$14,MATCH($A2687,Parallel_Trends!$A$5:$A$14,0)))</f>
        <v>-100</v>
      </c>
    </row>
    <row r="2688" spans="1:9" x14ac:dyDescent="0.45">
      <c r="A2688" t="s">
        <v>21</v>
      </c>
      <c r="B2688" s="1">
        <f>Raw_Prices!AC193</f>
        <v>45204</v>
      </c>
      <c r="C2688" s="12">
        <f>Raw_Prices!AG193</f>
        <v>202.01</v>
      </c>
      <c r="D2688" s="13">
        <f t="shared" si="84"/>
        <v>6.9351562887010054E-4</v>
      </c>
      <c r="E2688" s="14">
        <f>IF(_xlfn.XLOOKUP($A2688,Firm_Info!$A$2:$A$12,Firm_Info!$C$2:$C$12)="Treated",1,IF(_xlfn.XLOOKUP($A2688,Firm_Info!$A$2:$A$12,Firm_Info!$C$2:$C$12)="Control",0,""))</f>
        <v>1</v>
      </c>
      <c r="F2688" s="14">
        <f>IFERROR(_xlfn.XLOOKUP($A2688,Firm_Info!$A$2:$A$11,Firm_Info!$D$2:$D$11),"")</f>
        <v>3</v>
      </c>
      <c r="G2688" s="14">
        <f>IF($F2688="","",IF($B2688&gt;=SUMIFS(Firm_Info!$F$2:$F$11,Firm_Info!$D$2:$D$11,$F2688,Firm_Info!$C$2:$C$11,"Treated"),1,0))</f>
        <v>0</v>
      </c>
      <c r="H2688" s="14">
        <f t="shared" si="85"/>
        <v>0</v>
      </c>
      <c r="I2688" s="14">
        <f>IF($F2688="","",MOD(ROW()-2,624)-INDEX(Parallel_Trends!$F$5:$F$14,MATCH($A2688,Parallel_Trends!$A$5:$A$14,0)))</f>
        <v>-99</v>
      </c>
    </row>
    <row r="2689" spans="1:9" x14ac:dyDescent="0.45">
      <c r="A2689" t="s">
        <v>21</v>
      </c>
      <c r="B2689" s="1">
        <f>Raw_Prices!AC194</f>
        <v>45205</v>
      </c>
      <c r="C2689" s="12">
        <f>Raw_Prices!AG194</f>
        <v>207.36</v>
      </c>
      <c r="D2689" s="13">
        <f t="shared" si="84"/>
        <v>2.6483837433790569E-2</v>
      </c>
      <c r="E2689" s="14">
        <f>IF(_xlfn.XLOOKUP($A2689,Firm_Info!$A$2:$A$12,Firm_Info!$C$2:$C$12)="Treated",1,IF(_xlfn.XLOOKUP($A2689,Firm_Info!$A$2:$A$12,Firm_Info!$C$2:$C$12)="Control",0,""))</f>
        <v>1</v>
      </c>
      <c r="F2689" s="14">
        <f>IFERROR(_xlfn.XLOOKUP($A2689,Firm_Info!$A$2:$A$11,Firm_Info!$D$2:$D$11),"")</f>
        <v>3</v>
      </c>
      <c r="G2689" s="14">
        <f>IF($F2689="","",IF($B2689&gt;=SUMIFS(Firm_Info!$F$2:$F$11,Firm_Info!$D$2:$D$11,$F2689,Firm_Info!$C$2:$C$11,"Treated"),1,0))</f>
        <v>0</v>
      </c>
      <c r="H2689" s="14">
        <f t="shared" si="85"/>
        <v>0</v>
      </c>
      <c r="I2689" s="14">
        <f>IF($F2689="","",MOD(ROW()-2,624)-INDEX(Parallel_Trends!$F$5:$F$14,MATCH($A2689,Parallel_Trends!$A$5:$A$14,0)))</f>
        <v>-98</v>
      </c>
    </row>
    <row r="2690" spans="1:9" x14ac:dyDescent="0.45">
      <c r="A2690" t="s">
        <v>21</v>
      </c>
      <c r="B2690" s="1">
        <f>Raw_Prices!AC195</f>
        <v>45208</v>
      </c>
      <c r="C2690" s="12">
        <f>Raw_Prices!AG195</f>
        <v>207.22</v>
      </c>
      <c r="D2690" s="13">
        <f t="shared" si="84"/>
        <v>-6.7515432098774752E-4</v>
      </c>
      <c r="E2690" s="14">
        <f>IF(_xlfn.XLOOKUP($A2690,Firm_Info!$A$2:$A$12,Firm_Info!$C$2:$C$12)="Treated",1,IF(_xlfn.XLOOKUP($A2690,Firm_Info!$A$2:$A$12,Firm_Info!$C$2:$C$12)="Control",0,""))</f>
        <v>1</v>
      </c>
      <c r="F2690" s="14">
        <f>IFERROR(_xlfn.XLOOKUP($A2690,Firm_Info!$A$2:$A$11,Firm_Info!$D$2:$D$11),"")</f>
        <v>3</v>
      </c>
      <c r="G2690" s="14">
        <f>IF($F2690="","",IF($B2690&gt;=SUMIFS(Firm_Info!$F$2:$F$11,Firm_Info!$D$2:$D$11,$F2690,Firm_Info!$C$2:$C$11,"Treated"),1,0))</f>
        <v>0</v>
      </c>
      <c r="H2690" s="14">
        <f t="shared" si="85"/>
        <v>0</v>
      </c>
      <c r="I2690" s="14">
        <f>IF($F2690="","",MOD(ROW()-2,624)-INDEX(Parallel_Trends!$F$5:$F$14,MATCH($A2690,Parallel_Trends!$A$5:$A$14,0)))</f>
        <v>-97</v>
      </c>
    </row>
    <row r="2691" spans="1:9" x14ac:dyDescent="0.45">
      <c r="A2691" t="s">
        <v>21</v>
      </c>
      <c r="B2691" s="1">
        <f>Raw_Prices!AC196</f>
        <v>45209</v>
      </c>
      <c r="C2691" s="12">
        <f>Raw_Prices!AG196</f>
        <v>206.88</v>
      </c>
      <c r="D2691" s="13">
        <f t="shared" si="84"/>
        <v>-1.6407682656114364E-3</v>
      </c>
      <c r="E2691" s="14">
        <f>IF(_xlfn.XLOOKUP($A2691,Firm_Info!$A$2:$A$12,Firm_Info!$C$2:$C$12)="Treated",1,IF(_xlfn.XLOOKUP($A2691,Firm_Info!$A$2:$A$12,Firm_Info!$C$2:$C$12)="Control",0,""))</f>
        <v>1</v>
      </c>
      <c r="F2691" s="14">
        <f>IFERROR(_xlfn.XLOOKUP($A2691,Firm_Info!$A$2:$A$11,Firm_Info!$D$2:$D$11),"")</f>
        <v>3</v>
      </c>
      <c r="G2691" s="14">
        <f>IF($F2691="","",IF($B2691&gt;=SUMIFS(Firm_Info!$F$2:$F$11,Firm_Info!$D$2:$D$11,$F2691,Firm_Info!$C$2:$C$11,"Treated"),1,0))</f>
        <v>0</v>
      </c>
      <c r="H2691" s="14">
        <f t="shared" si="85"/>
        <v>0</v>
      </c>
      <c r="I2691" s="14">
        <f>IF($F2691="","",MOD(ROW()-2,624)-INDEX(Parallel_Trends!$F$5:$F$14,MATCH($A2691,Parallel_Trends!$A$5:$A$14,0)))</f>
        <v>-96</v>
      </c>
    </row>
    <row r="2692" spans="1:9" x14ac:dyDescent="0.45">
      <c r="A2692" t="s">
        <v>21</v>
      </c>
      <c r="B2692" s="1">
        <f>Raw_Prices!AC197</f>
        <v>45210</v>
      </c>
      <c r="C2692" s="12">
        <f>Raw_Prices!AG197</f>
        <v>206.85</v>
      </c>
      <c r="D2692" s="13">
        <f t="shared" ref="D2692:D2755" si="86">C2692/C2691-1</f>
        <v>-1.4501160092805776E-4</v>
      </c>
      <c r="E2692" s="14">
        <f>IF(_xlfn.XLOOKUP($A2692,Firm_Info!$A$2:$A$12,Firm_Info!$C$2:$C$12)="Treated",1,IF(_xlfn.XLOOKUP($A2692,Firm_Info!$A$2:$A$12,Firm_Info!$C$2:$C$12)="Control",0,""))</f>
        <v>1</v>
      </c>
      <c r="F2692" s="14">
        <f>IFERROR(_xlfn.XLOOKUP($A2692,Firm_Info!$A$2:$A$11,Firm_Info!$D$2:$D$11),"")</f>
        <v>3</v>
      </c>
      <c r="G2692" s="14">
        <f>IF($F2692="","",IF($B2692&gt;=SUMIFS(Firm_Info!$F$2:$F$11,Firm_Info!$D$2:$D$11,$F2692,Firm_Info!$C$2:$C$11,"Treated"),1,0))</f>
        <v>0</v>
      </c>
      <c r="H2692" s="14">
        <f t="shared" ref="H2692:H2755" si="87">IF($F2692="","",$E2692*$G2692)</f>
        <v>0</v>
      </c>
      <c r="I2692" s="14">
        <f>IF($F2692="","",MOD(ROW()-2,624)-INDEX(Parallel_Trends!$F$5:$F$14,MATCH($A2692,Parallel_Trends!$A$5:$A$14,0)))</f>
        <v>-95</v>
      </c>
    </row>
    <row r="2693" spans="1:9" x14ac:dyDescent="0.45">
      <c r="A2693" t="s">
        <v>21</v>
      </c>
      <c r="B2693" s="1">
        <f>Raw_Prices!AC198</f>
        <v>45211</v>
      </c>
      <c r="C2693" s="12">
        <f>Raw_Prices!AG198</f>
        <v>205.68</v>
      </c>
      <c r="D2693" s="13">
        <f t="shared" si="86"/>
        <v>-5.6562726613487158E-3</v>
      </c>
      <c r="E2693" s="14">
        <f>IF(_xlfn.XLOOKUP($A2693,Firm_Info!$A$2:$A$12,Firm_Info!$C$2:$C$12)="Treated",1,IF(_xlfn.XLOOKUP($A2693,Firm_Info!$A$2:$A$12,Firm_Info!$C$2:$C$12)="Control",0,""))</f>
        <v>1</v>
      </c>
      <c r="F2693" s="14">
        <f>IFERROR(_xlfn.XLOOKUP($A2693,Firm_Info!$A$2:$A$11,Firm_Info!$D$2:$D$11),"")</f>
        <v>3</v>
      </c>
      <c r="G2693" s="14">
        <f>IF($F2693="","",IF($B2693&gt;=SUMIFS(Firm_Info!$F$2:$F$11,Firm_Info!$D$2:$D$11,$F2693,Firm_Info!$C$2:$C$11,"Treated"),1,0))</f>
        <v>0</v>
      </c>
      <c r="H2693" s="14">
        <f t="shared" si="87"/>
        <v>0</v>
      </c>
      <c r="I2693" s="14">
        <f>IF($F2693="","",MOD(ROW()-2,624)-INDEX(Parallel_Trends!$F$5:$F$14,MATCH($A2693,Parallel_Trends!$A$5:$A$14,0)))</f>
        <v>-94</v>
      </c>
    </row>
    <row r="2694" spans="1:9" x14ac:dyDescent="0.45">
      <c r="A2694" t="s">
        <v>21</v>
      </c>
      <c r="B2694" s="1">
        <f>Raw_Prices!AC199</f>
        <v>45212</v>
      </c>
      <c r="C2694" s="12">
        <f>Raw_Prices!AG199</f>
        <v>204.59</v>
      </c>
      <c r="D2694" s="13">
        <f t="shared" si="86"/>
        <v>-5.2994943601711864E-3</v>
      </c>
      <c r="E2694" s="14">
        <f>IF(_xlfn.XLOOKUP($A2694,Firm_Info!$A$2:$A$12,Firm_Info!$C$2:$C$12)="Treated",1,IF(_xlfn.XLOOKUP($A2694,Firm_Info!$A$2:$A$12,Firm_Info!$C$2:$C$12)="Control",0,""))</f>
        <v>1</v>
      </c>
      <c r="F2694" s="14">
        <f>IFERROR(_xlfn.XLOOKUP($A2694,Firm_Info!$A$2:$A$11,Firm_Info!$D$2:$D$11),"")</f>
        <v>3</v>
      </c>
      <c r="G2694" s="14">
        <f>IF($F2694="","",IF($B2694&gt;=SUMIFS(Firm_Info!$F$2:$F$11,Firm_Info!$D$2:$D$11,$F2694,Firm_Info!$C$2:$C$11,"Treated"),1,0))</f>
        <v>0</v>
      </c>
      <c r="H2694" s="14">
        <f t="shared" si="87"/>
        <v>0</v>
      </c>
      <c r="I2694" s="14">
        <f>IF($F2694="","",MOD(ROW()-2,624)-INDEX(Parallel_Trends!$F$5:$F$14,MATCH($A2694,Parallel_Trends!$A$5:$A$14,0)))</f>
        <v>-93</v>
      </c>
    </row>
    <row r="2695" spans="1:9" x14ac:dyDescent="0.45">
      <c r="A2695" t="s">
        <v>21</v>
      </c>
      <c r="B2695" s="1">
        <f>Raw_Prices!AC200</f>
        <v>45215</v>
      </c>
      <c r="C2695" s="12">
        <f>Raw_Prices!AG200</f>
        <v>208.53</v>
      </c>
      <c r="D2695" s="13">
        <f t="shared" si="86"/>
        <v>1.9258028251625259E-2</v>
      </c>
      <c r="E2695" s="14">
        <f>IF(_xlfn.XLOOKUP($A2695,Firm_Info!$A$2:$A$12,Firm_Info!$C$2:$C$12)="Treated",1,IF(_xlfn.XLOOKUP($A2695,Firm_Info!$A$2:$A$12,Firm_Info!$C$2:$C$12)="Control",0,""))</f>
        <v>1</v>
      </c>
      <c r="F2695" s="14">
        <f>IFERROR(_xlfn.XLOOKUP($A2695,Firm_Info!$A$2:$A$11,Firm_Info!$D$2:$D$11),"")</f>
        <v>3</v>
      </c>
      <c r="G2695" s="14">
        <f>IF($F2695="","",IF($B2695&gt;=SUMIFS(Firm_Info!$F$2:$F$11,Firm_Info!$D$2:$D$11,$F2695,Firm_Info!$C$2:$C$11,"Treated"),1,0))</f>
        <v>0</v>
      </c>
      <c r="H2695" s="14">
        <f t="shared" si="87"/>
        <v>0</v>
      </c>
      <c r="I2695" s="14">
        <f>IF($F2695="","",MOD(ROW()-2,624)-INDEX(Parallel_Trends!$F$5:$F$14,MATCH($A2695,Parallel_Trends!$A$5:$A$14,0)))</f>
        <v>-92</v>
      </c>
    </row>
    <row r="2696" spans="1:9" x14ac:dyDescent="0.45">
      <c r="A2696" t="s">
        <v>21</v>
      </c>
      <c r="B2696" s="1">
        <f>Raw_Prices!AC201</f>
        <v>45216</v>
      </c>
      <c r="C2696" s="12">
        <f>Raw_Prices!AG201</f>
        <v>209.84</v>
      </c>
      <c r="D2696" s="13">
        <f t="shared" si="86"/>
        <v>6.2820697261785075E-3</v>
      </c>
      <c r="E2696" s="14">
        <f>IF(_xlfn.XLOOKUP($A2696,Firm_Info!$A$2:$A$12,Firm_Info!$C$2:$C$12)="Treated",1,IF(_xlfn.XLOOKUP($A2696,Firm_Info!$A$2:$A$12,Firm_Info!$C$2:$C$12)="Control",0,""))</f>
        <v>1</v>
      </c>
      <c r="F2696" s="14">
        <f>IFERROR(_xlfn.XLOOKUP($A2696,Firm_Info!$A$2:$A$11,Firm_Info!$D$2:$D$11),"")</f>
        <v>3</v>
      </c>
      <c r="G2696" s="14">
        <f>IF($F2696="","",IF($B2696&gt;=SUMIFS(Firm_Info!$F$2:$F$11,Firm_Info!$D$2:$D$11,$F2696,Firm_Info!$C$2:$C$11,"Treated"),1,0))</f>
        <v>0</v>
      </c>
      <c r="H2696" s="14">
        <f t="shared" si="87"/>
        <v>0</v>
      </c>
      <c r="I2696" s="14">
        <f>IF($F2696="","",MOD(ROW()-2,624)-INDEX(Parallel_Trends!$F$5:$F$14,MATCH($A2696,Parallel_Trends!$A$5:$A$14,0)))</f>
        <v>-91</v>
      </c>
    </row>
    <row r="2697" spans="1:9" x14ac:dyDescent="0.45">
      <c r="A2697" t="s">
        <v>21</v>
      </c>
      <c r="B2697" s="1">
        <f>Raw_Prices!AC202</f>
        <v>45217</v>
      </c>
      <c r="C2697" s="12">
        <f>Raw_Prices!AG202</f>
        <v>204.83</v>
      </c>
      <c r="D2697" s="13">
        <f t="shared" si="86"/>
        <v>-2.3875333587495162E-2</v>
      </c>
      <c r="E2697" s="14">
        <f>IF(_xlfn.XLOOKUP($A2697,Firm_Info!$A$2:$A$12,Firm_Info!$C$2:$C$12)="Treated",1,IF(_xlfn.XLOOKUP($A2697,Firm_Info!$A$2:$A$12,Firm_Info!$C$2:$C$12)="Control",0,""))</f>
        <v>1</v>
      </c>
      <c r="F2697" s="14">
        <f>IFERROR(_xlfn.XLOOKUP($A2697,Firm_Info!$A$2:$A$11,Firm_Info!$D$2:$D$11),"")</f>
        <v>3</v>
      </c>
      <c r="G2697" s="14">
        <f>IF($F2697="","",IF($B2697&gt;=SUMIFS(Firm_Info!$F$2:$F$11,Firm_Info!$D$2:$D$11,$F2697,Firm_Info!$C$2:$C$11,"Treated"),1,0))</f>
        <v>0</v>
      </c>
      <c r="H2697" s="14">
        <f t="shared" si="87"/>
        <v>0</v>
      </c>
      <c r="I2697" s="14">
        <f>IF($F2697="","",MOD(ROW()-2,624)-INDEX(Parallel_Trends!$F$5:$F$14,MATCH($A2697,Parallel_Trends!$A$5:$A$14,0)))</f>
        <v>-90</v>
      </c>
    </row>
    <row r="2698" spans="1:9" x14ac:dyDescent="0.45">
      <c r="A2698" t="s">
        <v>21</v>
      </c>
      <c r="B2698" s="1">
        <f>Raw_Prices!AC203</f>
        <v>45218</v>
      </c>
      <c r="C2698" s="12">
        <f>Raw_Prices!AG203</f>
        <v>208.32</v>
      </c>
      <c r="D2698" s="13">
        <f t="shared" si="86"/>
        <v>1.7038519748083791E-2</v>
      </c>
      <c r="E2698" s="14">
        <f>IF(_xlfn.XLOOKUP($A2698,Firm_Info!$A$2:$A$12,Firm_Info!$C$2:$C$12)="Treated",1,IF(_xlfn.XLOOKUP($A2698,Firm_Info!$A$2:$A$12,Firm_Info!$C$2:$C$12)="Control",0,""))</f>
        <v>1</v>
      </c>
      <c r="F2698" s="14">
        <f>IFERROR(_xlfn.XLOOKUP($A2698,Firm_Info!$A$2:$A$11,Firm_Info!$D$2:$D$11),"")</f>
        <v>3</v>
      </c>
      <c r="G2698" s="14">
        <f>IF($F2698="","",IF($B2698&gt;=SUMIFS(Firm_Info!$F$2:$F$11,Firm_Info!$D$2:$D$11,$F2698,Firm_Info!$C$2:$C$11,"Treated"),1,0))</f>
        <v>0</v>
      </c>
      <c r="H2698" s="14">
        <f t="shared" si="87"/>
        <v>0</v>
      </c>
      <c r="I2698" s="14">
        <f>IF($F2698="","",MOD(ROW()-2,624)-INDEX(Parallel_Trends!$F$5:$F$14,MATCH($A2698,Parallel_Trends!$A$5:$A$14,0)))</f>
        <v>-89</v>
      </c>
    </row>
    <row r="2699" spans="1:9" x14ac:dyDescent="0.45">
      <c r="A2699" t="s">
        <v>21</v>
      </c>
      <c r="B2699" s="1">
        <f>Raw_Prices!AC204</f>
        <v>45219</v>
      </c>
      <c r="C2699" s="12">
        <f>Raw_Prices!AG204</f>
        <v>203.73</v>
      </c>
      <c r="D2699" s="13">
        <f t="shared" si="86"/>
        <v>-2.2033410138248888E-2</v>
      </c>
      <c r="E2699" s="14">
        <f>IF(_xlfn.XLOOKUP($A2699,Firm_Info!$A$2:$A$12,Firm_Info!$C$2:$C$12)="Treated",1,IF(_xlfn.XLOOKUP($A2699,Firm_Info!$A$2:$A$12,Firm_Info!$C$2:$C$12)="Control",0,""))</f>
        <v>1</v>
      </c>
      <c r="F2699" s="14">
        <f>IFERROR(_xlfn.XLOOKUP($A2699,Firm_Info!$A$2:$A$11,Firm_Info!$D$2:$D$11),"")</f>
        <v>3</v>
      </c>
      <c r="G2699" s="14">
        <f>IF($F2699="","",IF($B2699&gt;=SUMIFS(Firm_Info!$F$2:$F$11,Firm_Info!$D$2:$D$11,$F2699,Firm_Info!$C$2:$C$11,"Treated"),1,0))</f>
        <v>0</v>
      </c>
      <c r="H2699" s="14">
        <f t="shared" si="87"/>
        <v>0</v>
      </c>
      <c r="I2699" s="14">
        <f>IF($F2699="","",MOD(ROW()-2,624)-INDEX(Parallel_Trends!$F$5:$F$14,MATCH($A2699,Parallel_Trends!$A$5:$A$14,0)))</f>
        <v>-88</v>
      </c>
    </row>
    <row r="2700" spans="1:9" x14ac:dyDescent="0.45">
      <c r="A2700" t="s">
        <v>21</v>
      </c>
      <c r="B2700" s="1">
        <f>Raw_Prices!AC205</f>
        <v>45222</v>
      </c>
      <c r="C2700" s="12">
        <f>Raw_Prices!AG205</f>
        <v>202</v>
      </c>
      <c r="D2700" s="13">
        <f t="shared" si="86"/>
        <v>-8.4916310803514472E-3</v>
      </c>
      <c r="E2700" s="14">
        <f>IF(_xlfn.XLOOKUP($A2700,Firm_Info!$A$2:$A$12,Firm_Info!$C$2:$C$12)="Treated",1,IF(_xlfn.XLOOKUP($A2700,Firm_Info!$A$2:$A$12,Firm_Info!$C$2:$C$12)="Control",0,""))</f>
        <v>1</v>
      </c>
      <c r="F2700" s="14">
        <f>IFERROR(_xlfn.XLOOKUP($A2700,Firm_Info!$A$2:$A$11,Firm_Info!$D$2:$D$11),"")</f>
        <v>3</v>
      </c>
      <c r="G2700" s="14">
        <f>IF($F2700="","",IF($B2700&gt;=SUMIFS(Firm_Info!$F$2:$F$11,Firm_Info!$D$2:$D$11,$F2700,Firm_Info!$C$2:$C$11,"Treated"),1,0))</f>
        <v>0</v>
      </c>
      <c r="H2700" s="14">
        <f t="shared" si="87"/>
        <v>0</v>
      </c>
      <c r="I2700" s="14">
        <f>IF($F2700="","",MOD(ROW()-2,624)-INDEX(Parallel_Trends!$F$5:$F$14,MATCH($A2700,Parallel_Trends!$A$5:$A$14,0)))</f>
        <v>-87</v>
      </c>
    </row>
    <row r="2701" spans="1:9" x14ac:dyDescent="0.45">
      <c r="A2701" t="s">
        <v>21</v>
      </c>
      <c r="B2701" s="1">
        <f>Raw_Prices!AC206</f>
        <v>45223</v>
      </c>
      <c r="C2701" s="12">
        <f>Raw_Prices!AG206</f>
        <v>204.22</v>
      </c>
      <c r="D2701" s="13">
        <f t="shared" si="86"/>
        <v>1.0990099009901E-2</v>
      </c>
      <c r="E2701" s="14">
        <f>IF(_xlfn.XLOOKUP($A2701,Firm_Info!$A$2:$A$12,Firm_Info!$C$2:$C$12)="Treated",1,IF(_xlfn.XLOOKUP($A2701,Firm_Info!$A$2:$A$12,Firm_Info!$C$2:$C$12)="Control",0,""))</f>
        <v>1</v>
      </c>
      <c r="F2701" s="14">
        <f>IFERROR(_xlfn.XLOOKUP($A2701,Firm_Info!$A$2:$A$11,Firm_Info!$D$2:$D$11),"")</f>
        <v>3</v>
      </c>
      <c r="G2701" s="14">
        <f>IF($F2701="","",IF($B2701&gt;=SUMIFS(Firm_Info!$F$2:$F$11,Firm_Info!$D$2:$D$11,$F2701,Firm_Info!$C$2:$C$11,"Treated"),1,0))</f>
        <v>0</v>
      </c>
      <c r="H2701" s="14">
        <f t="shared" si="87"/>
        <v>0</v>
      </c>
      <c r="I2701" s="14">
        <f>IF($F2701="","",MOD(ROW()-2,624)-INDEX(Parallel_Trends!$F$5:$F$14,MATCH($A2701,Parallel_Trends!$A$5:$A$14,0)))</f>
        <v>-86</v>
      </c>
    </row>
    <row r="2702" spans="1:9" x14ac:dyDescent="0.45">
      <c r="A2702" t="s">
        <v>21</v>
      </c>
      <c r="B2702" s="1">
        <f>Raw_Prices!AC207</f>
        <v>45224</v>
      </c>
      <c r="C2702" s="12">
        <f>Raw_Prices!AG207</f>
        <v>197.06</v>
      </c>
      <c r="D2702" s="13">
        <f t="shared" si="86"/>
        <v>-3.5060229164626366E-2</v>
      </c>
      <c r="E2702" s="14">
        <f>IF(_xlfn.XLOOKUP($A2702,Firm_Info!$A$2:$A$12,Firm_Info!$C$2:$C$12)="Treated",1,IF(_xlfn.XLOOKUP($A2702,Firm_Info!$A$2:$A$12,Firm_Info!$C$2:$C$12)="Control",0,""))</f>
        <v>1</v>
      </c>
      <c r="F2702" s="14">
        <f>IFERROR(_xlfn.XLOOKUP($A2702,Firm_Info!$A$2:$A$11,Firm_Info!$D$2:$D$11),"")</f>
        <v>3</v>
      </c>
      <c r="G2702" s="14">
        <f>IF($F2702="","",IF($B2702&gt;=SUMIFS(Firm_Info!$F$2:$F$11,Firm_Info!$D$2:$D$11,$F2702,Firm_Info!$C$2:$C$11,"Treated"),1,0))</f>
        <v>0</v>
      </c>
      <c r="H2702" s="14">
        <f t="shared" si="87"/>
        <v>0</v>
      </c>
      <c r="I2702" s="14">
        <f>IF($F2702="","",MOD(ROW()-2,624)-INDEX(Parallel_Trends!$F$5:$F$14,MATCH($A2702,Parallel_Trends!$A$5:$A$14,0)))</f>
        <v>-85</v>
      </c>
    </row>
    <row r="2703" spans="1:9" x14ac:dyDescent="0.45">
      <c r="A2703" t="s">
        <v>21</v>
      </c>
      <c r="B2703" s="1">
        <f>Raw_Prices!AC208</f>
        <v>45225</v>
      </c>
      <c r="C2703" s="12">
        <f>Raw_Prices!AG208</f>
        <v>196.25</v>
      </c>
      <c r="D2703" s="13">
        <f t="shared" si="86"/>
        <v>-4.1104232213539094E-3</v>
      </c>
      <c r="E2703" s="14">
        <f>IF(_xlfn.XLOOKUP($A2703,Firm_Info!$A$2:$A$12,Firm_Info!$C$2:$C$12)="Treated",1,IF(_xlfn.XLOOKUP($A2703,Firm_Info!$A$2:$A$12,Firm_Info!$C$2:$C$12)="Control",0,""))</f>
        <v>1</v>
      </c>
      <c r="F2703" s="14">
        <f>IFERROR(_xlfn.XLOOKUP($A2703,Firm_Info!$A$2:$A$11,Firm_Info!$D$2:$D$11),"")</f>
        <v>3</v>
      </c>
      <c r="G2703" s="14">
        <f>IF($F2703="","",IF($B2703&gt;=SUMIFS(Firm_Info!$F$2:$F$11,Firm_Info!$D$2:$D$11,$F2703,Firm_Info!$C$2:$C$11,"Treated"),1,0))</f>
        <v>0</v>
      </c>
      <c r="H2703" s="14">
        <f t="shared" si="87"/>
        <v>0</v>
      </c>
      <c r="I2703" s="14">
        <f>IF($F2703="","",MOD(ROW()-2,624)-INDEX(Parallel_Trends!$F$5:$F$14,MATCH($A2703,Parallel_Trends!$A$5:$A$14,0)))</f>
        <v>-84</v>
      </c>
    </row>
    <row r="2704" spans="1:9" x14ac:dyDescent="0.45">
      <c r="A2704" t="s">
        <v>21</v>
      </c>
      <c r="B2704" s="1">
        <f>Raw_Prices!AC209</f>
        <v>45226</v>
      </c>
      <c r="C2704" s="12">
        <f>Raw_Prices!AG209</f>
        <v>196.57</v>
      </c>
      <c r="D2704" s="13">
        <f t="shared" si="86"/>
        <v>1.6305732484076518E-3</v>
      </c>
      <c r="E2704" s="14">
        <f>IF(_xlfn.XLOOKUP($A2704,Firm_Info!$A$2:$A$12,Firm_Info!$C$2:$C$12)="Treated",1,IF(_xlfn.XLOOKUP($A2704,Firm_Info!$A$2:$A$12,Firm_Info!$C$2:$C$12)="Control",0,""))</f>
        <v>1</v>
      </c>
      <c r="F2704" s="14">
        <f>IFERROR(_xlfn.XLOOKUP($A2704,Firm_Info!$A$2:$A$11,Firm_Info!$D$2:$D$11),"")</f>
        <v>3</v>
      </c>
      <c r="G2704" s="14">
        <f>IF($F2704="","",IF($B2704&gt;=SUMIFS(Firm_Info!$F$2:$F$11,Firm_Info!$D$2:$D$11,$F2704,Firm_Info!$C$2:$C$11,"Treated"),1,0))</f>
        <v>0</v>
      </c>
      <c r="H2704" s="14">
        <f t="shared" si="87"/>
        <v>0</v>
      </c>
      <c r="I2704" s="14">
        <f>IF($F2704="","",MOD(ROW()-2,624)-INDEX(Parallel_Trends!$F$5:$F$14,MATCH($A2704,Parallel_Trends!$A$5:$A$14,0)))</f>
        <v>-83</v>
      </c>
    </row>
    <row r="2705" spans="1:9" x14ac:dyDescent="0.45">
      <c r="A2705" t="s">
        <v>21</v>
      </c>
      <c r="B2705" s="1">
        <f>Raw_Prices!AC210</f>
        <v>45229</v>
      </c>
      <c r="C2705" s="12">
        <f>Raw_Prices!AG210</f>
        <v>199.27</v>
      </c>
      <c r="D2705" s="13">
        <f t="shared" si="86"/>
        <v>1.3735564938698763E-2</v>
      </c>
      <c r="E2705" s="14">
        <f>IF(_xlfn.XLOOKUP($A2705,Firm_Info!$A$2:$A$12,Firm_Info!$C$2:$C$12)="Treated",1,IF(_xlfn.XLOOKUP($A2705,Firm_Info!$A$2:$A$12,Firm_Info!$C$2:$C$12)="Control",0,""))</f>
        <v>1</v>
      </c>
      <c r="F2705" s="14">
        <f>IFERROR(_xlfn.XLOOKUP($A2705,Firm_Info!$A$2:$A$11,Firm_Info!$D$2:$D$11),"")</f>
        <v>3</v>
      </c>
      <c r="G2705" s="14">
        <f>IF($F2705="","",IF($B2705&gt;=SUMIFS(Firm_Info!$F$2:$F$11,Firm_Info!$D$2:$D$11,$F2705,Firm_Info!$C$2:$C$11,"Treated"),1,0))</f>
        <v>0</v>
      </c>
      <c r="H2705" s="14">
        <f t="shared" si="87"/>
        <v>0</v>
      </c>
      <c r="I2705" s="14">
        <f>IF($F2705="","",MOD(ROW()-2,624)-INDEX(Parallel_Trends!$F$5:$F$14,MATCH($A2705,Parallel_Trends!$A$5:$A$14,0)))</f>
        <v>-82</v>
      </c>
    </row>
    <row r="2706" spans="1:9" x14ac:dyDescent="0.45">
      <c r="A2706" t="s">
        <v>21</v>
      </c>
      <c r="B2706" s="1">
        <f>Raw_Prices!AC211</f>
        <v>45230</v>
      </c>
      <c r="C2706" s="12">
        <f>Raw_Prices!AG211</f>
        <v>200.83</v>
      </c>
      <c r="D2706" s="13">
        <f t="shared" si="86"/>
        <v>7.8285742961810012E-3</v>
      </c>
      <c r="E2706" s="14">
        <f>IF(_xlfn.XLOOKUP($A2706,Firm_Info!$A$2:$A$12,Firm_Info!$C$2:$C$12)="Treated",1,IF(_xlfn.XLOOKUP($A2706,Firm_Info!$A$2:$A$12,Firm_Info!$C$2:$C$12)="Control",0,""))</f>
        <v>1</v>
      </c>
      <c r="F2706" s="14">
        <f>IFERROR(_xlfn.XLOOKUP($A2706,Firm_Info!$A$2:$A$11,Firm_Info!$D$2:$D$11),"")</f>
        <v>3</v>
      </c>
      <c r="G2706" s="14">
        <f>IF($F2706="","",IF($B2706&gt;=SUMIFS(Firm_Info!$F$2:$F$11,Firm_Info!$D$2:$D$11,$F2706,Firm_Info!$C$2:$C$11,"Treated"),1,0))</f>
        <v>0</v>
      </c>
      <c r="H2706" s="14">
        <f t="shared" si="87"/>
        <v>0</v>
      </c>
      <c r="I2706" s="14">
        <f>IF($F2706="","",MOD(ROW()-2,624)-INDEX(Parallel_Trends!$F$5:$F$14,MATCH($A2706,Parallel_Trends!$A$5:$A$14,0)))</f>
        <v>-81</v>
      </c>
    </row>
    <row r="2707" spans="1:9" x14ac:dyDescent="0.45">
      <c r="A2707" t="s">
        <v>21</v>
      </c>
      <c r="B2707" s="1">
        <f>Raw_Prices!AC212</f>
        <v>45231</v>
      </c>
      <c r="C2707" s="12">
        <f>Raw_Prices!AG212</f>
        <v>203.91</v>
      </c>
      <c r="D2707" s="13">
        <f t="shared" si="86"/>
        <v>1.5336354130358831E-2</v>
      </c>
      <c r="E2707" s="14">
        <f>IF(_xlfn.XLOOKUP($A2707,Firm_Info!$A$2:$A$12,Firm_Info!$C$2:$C$12)="Treated",1,IF(_xlfn.XLOOKUP($A2707,Firm_Info!$A$2:$A$12,Firm_Info!$C$2:$C$12)="Control",0,""))</f>
        <v>1</v>
      </c>
      <c r="F2707" s="14">
        <f>IFERROR(_xlfn.XLOOKUP($A2707,Firm_Info!$A$2:$A$11,Firm_Info!$D$2:$D$11),"")</f>
        <v>3</v>
      </c>
      <c r="G2707" s="14">
        <f>IF($F2707="","",IF($B2707&gt;=SUMIFS(Firm_Info!$F$2:$F$11,Firm_Info!$D$2:$D$11,$F2707,Firm_Info!$C$2:$C$11,"Treated"),1,0))</f>
        <v>0</v>
      </c>
      <c r="H2707" s="14">
        <f t="shared" si="87"/>
        <v>0</v>
      </c>
      <c r="I2707" s="14">
        <f>IF($F2707="","",MOD(ROW()-2,624)-INDEX(Parallel_Trends!$F$5:$F$14,MATCH($A2707,Parallel_Trends!$A$5:$A$14,0)))</f>
        <v>-80</v>
      </c>
    </row>
    <row r="2708" spans="1:9" x14ac:dyDescent="0.45">
      <c r="A2708" t="s">
        <v>21</v>
      </c>
      <c r="B2708" s="1">
        <f>Raw_Prices!AC213</f>
        <v>45232</v>
      </c>
      <c r="C2708" s="12">
        <f>Raw_Prices!AG213</f>
        <v>208.11</v>
      </c>
      <c r="D2708" s="13">
        <f t="shared" si="86"/>
        <v>2.059732234809486E-2</v>
      </c>
      <c r="E2708" s="14">
        <f>IF(_xlfn.XLOOKUP($A2708,Firm_Info!$A$2:$A$12,Firm_Info!$C$2:$C$12)="Treated",1,IF(_xlfn.XLOOKUP($A2708,Firm_Info!$A$2:$A$12,Firm_Info!$C$2:$C$12)="Control",0,""))</f>
        <v>1</v>
      </c>
      <c r="F2708" s="14">
        <f>IFERROR(_xlfn.XLOOKUP($A2708,Firm_Info!$A$2:$A$11,Firm_Info!$D$2:$D$11),"")</f>
        <v>3</v>
      </c>
      <c r="G2708" s="14">
        <f>IF($F2708="","",IF($B2708&gt;=SUMIFS(Firm_Info!$F$2:$F$11,Firm_Info!$D$2:$D$11,$F2708,Firm_Info!$C$2:$C$11,"Treated"),1,0))</f>
        <v>0</v>
      </c>
      <c r="H2708" s="14">
        <f t="shared" si="87"/>
        <v>0</v>
      </c>
      <c r="I2708" s="14">
        <f>IF($F2708="","",MOD(ROW()-2,624)-INDEX(Parallel_Trends!$F$5:$F$14,MATCH($A2708,Parallel_Trends!$A$5:$A$14,0)))</f>
        <v>-79</v>
      </c>
    </row>
    <row r="2709" spans="1:9" x14ac:dyDescent="0.45">
      <c r="A2709" t="s">
        <v>21</v>
      </c>
      <c r="B2709" s="1">
        <f>Raw_Prices!AC214</f>
        <v>45233</v>
      </c>
      <c r="C2709" s="12">
        <f>Raw_Prices!AG214</f>
        <v>207.47</v>
      </c>
      <c r="D2709" s="13">
        <f t="shared" si="86"/>
        <v>-3.0752967180818214E-3</v>
      </c>
      <c r="E2709" s="14">
        <f>IF(_xlfn.XLOOKUP($A2709,Firm_Info!$A$2:$A$12,Firm_Info!$C$2:$C$12)="Treated",1,IF(_xlfn.XLOOKUP($A2709,Firm_Info!$A$2:$A$12,Firm_Info!$C$2:$C$12)="Control",0,""))</f>
        <v>1</v>
      </c>
      <c r="F2709" s="14">
        <f>IFERROR(_xlfn.XLOOKUP($A2709,Firm_Info!$A$2:$A$11,Firm_Info!$D$2:$D$11),"")</f>
        <v>3</v>
      </c>
      <c r="G2709" s="14">
        <f>IF($F2709="","",IF($B2709&gt;=SUMIFS(Firm_Info!$F$2:$F$11,Firm_Info!$D$2:$D$11,$F2709,Firm_Info!$C$2:$C$11,"Treated"),1,0))</f>
        <v>0</v>
      </c>
      <c r="H2709" s="14">
        <f t="shared" si="87"/>
        <v>0</v>
      </c>
      <c r="I2709" s="14">
        <f>IF($F2709="","",MOD(ROW()-2,624)-INDEX(Parallel_Trends!$F$5:$F$14,MATCH($A2709,Parallel_Trends!$A$5:$A$14,0)))</f>
        <v>-78</v>
      </c>
    </row>
    <row r="2710" spans="1:9" x14ac:dyDescent="0.45">
      <c r="A2710" t="s">
        <v>21</v>
      </c>
      <c r="B2710" s="1">
        <f>Raw_Prices!AC215</f>
        <v>45236</v>
      </c>
      <c r="C2710" s="12">
        <f>Raw_Prices!AG215</f>
        <v>207.42</v>
      </c>
      <c r="D2710" s="13">
        <f t="shared" si="86"/>
        <v>-2.4099869860705336E-4</v>
      </c>
      <c r="E2710" s="14">
        <f>IF(_xlfn.XLOOKUP($A2710,Firm_Info!$A$2:$A$12,Firm_Info!$C$2:$C$12)="Treated",1,IF(_xlfn.XLOOKUP($A2710,Firm_Info!$A$2:$A$12,Firm_Info!$C$2:$C$12)="Control",0,""))</f>
        <v>1</v>
      </c>
      <c r="F2710" s="14">
        <f>IFERROR(_xlfn.XLOOKUP($A2710,Firm_Info!$A$2:$A$11,Firm_Info!$D$2:$D$11),"")</f>
        <v>3</v>
      </c>
      <c r="G2710" s="14">
        <f>IF($F2710="","",IF($B2710&gt;=SUMIFS(Firm_Info!$F$2:$F$11,Firm_Info!$D$2:$D$11,$F2710,Firm_Info!$C$2:$C$11,"Treated"),1,0))</f>
        <v>0</v>
      </c>
      <c r="H2710" s="14">
        <f t="shared" si="87"/>
        <v>0</v>
      </c>
      <c r="I2710" s="14">
        <f>IF($F2710="","",MOD(ROW()-2,624)-INDEX(Parallel_Trends!$F$5:$F$14,MATCH($A2710,Parallel_Trends!$A$5:$A$14,0)))</f>
        <v>-77</v>
      </c>
    </row>
    <row r="2711" spans="1:9" x14ac:dyDescent="0.45">
      <c r="A2711" t="s">
        <v>21</v>
      </c>
      <c r="B2711" s="1">
        <f>Raw_Prices!AC216</f>
        <v>45237</v>
      </c>
      <c r="C2711" s="12">
        <f>Raw_Prices!AG216</f>
        <v>211.84</v>
      </c>
      <c r="D2711" s="13">
        <f t="shared" si="86"/>
        <v>2.1309420499469711E-2</v>
      </c>
      <c r="E2711" s="14">
        <f>IF(_xlfn.XLOOKUP($A2711,Firm_Info!$A$2:$A$12,Firm_Info!$C$2:$C$12)="Treated",1,IF(_xlfn.XLOOKUP($A2711,Firm_Info!$A$2:$A$12,Firm_Info!$C$2:$C$12)="Control",0,""))</f>
        <v>1</v>
      </c>
      <c r="F2711" s="14">
        <f>IFERROR(_xlfn.XLOOKUP($A2711,Firm_Info!$A$2:$A$11,Firm_Info!$D$2:$D$11),"")</f>
        <v>3</v>
      </c>
      <c r="G2711" s="14">
        <f>IF($F2711="","",IF($B2711&gt;=SUMIFS(Firm_Info!$F$2:$F$11,Firm_Info!$D$2:$D$11,$F2711,Firm_Info!$C$2:$C$11,"Treated"),1,0))</f>
        <v>0</v>
      </c>
      <c r="H2711" s="14">
        <f t="shared" si="87"/>
        <v>0</v>
      </c>
      <c r="I2711" s="14">
        <f>IF($F2711="","",MOD(ROW()-2,624)-INDEX(Parallel_Trends!$F$5:$F$14,MATCH($A2711,Parallel_Trends!$A$5:$A$14,0)))</f>
        <v>-76</v>
      </c>
    </row>
    <row r="2712" spans="1:9" x14ac:dyDescent="0.45">
      <c r="A2712" t="s">
        <v>21</v>
      </c>
      <c r="B2712" s="1">
        <f>Raw_Prices!AC217</f>
        <v>45238</v>
      </c>
      <c r="C2712" s="12">
        <f>Raw_Prices!AG217</f>
        <v>211.47</v>
      </c>
      <c r="D2712" s="13">
        <f t="shared" si="86"/>
        <v>-1.7466012084592641E-3</v>
      </c>
      <c r="E2712" s="14">
        <f>IF(_xlfn.XLOOKUP($A2712,Firm_Info!$A$2:$A$12,Firm_Info!$C$2:$C$12)="Treated",1,IF(_xlfn.XLOOKUP($A2712,Firm_Info!$A$2:$A$12,Firm_Info!$C$2:$C$12)="Control",0,""))</f>
        <v>1</v>
      </c>
      <c r="F2712" s="14">
        <f>IFERROR(_xlfn.XLOOKUP($A2712,Firm_Info!$A$2:$A$11,Firm_Info!$D$2:$D$11),"")</f>
        <v>3</v>
      </c>
      <c r="G2712" s="14">
        <f>IF($F2712="","",IF($B2712&gt;=SUMIFS(Firm_Info!$F$2:$F$11,Firm_Info!$D$2:$D$11,$F2712,Firm_Info!$C$2:$C$11,"Treated"),1,0))</f>
        <v>0</v>
      </c>
      <c r="H2712" s="14">
        <f t="shared" si="87"/>
        <v>0</v>
      </c>
      <c r="I2712" s="14">
        <f>IF($F2712="","",MOD(ROW()-2,624)-INDEX(Parallel_Trends!$F$5:$F$14,MATCH($A2712,Parallel_Trends!$A$5:$A$14,0)))</f>
        <v>-75</v>
      </c>
    </row>
    <row r="2713" spans="1:9" x14ac:dyDescent="0.45">
      <c r="A2713" t="s">
        <v>21</v>
      </c>
      <c r="B2713" s="1">
        <f>Raw_Prices!AC218</f>
        <v>45239</v>
      </c>
      <c r="C2713" s="12">
        <f>Raw_Prices!AG218</f>
        <v>210.01</v>
      </c>
      <c r="D2713" s="13">
        <f t="shared" si="86"/>
        <v>-6.9040525842909428E-3</v>
      </c>
      <c r="E2713" s="14">
        <f>IF(_xlfn.XLOOKUP($A2713,Firm_Info!$A$2:$A$12,Firm_Info!$C$2:$C$12)="Treated",1,IF(_xlfn.XLOOKUP($A2713,Firm_Info!$A$2:$A$12,Firm_Info!$C$2:$C$12)="Control",0,""))</f>
        <v>1</v>
      </c>
      <c r="F2713" s="14">
        <f>IFERROR(_xlfn.XLOOKUP($A2713,Firm_Info!$A$2:$A$11,Firm_Info!$D$2:$D$11),"")</f>
        <v>3</v>
      </c>
      <c r="G2713" s="14">
        <f>IF($F2713="","",IF($B2713&gt;=SUMIFS(Firm_Info!$F$2:$F$11,Firm_Info!$D$2:$D$11,$F2713,Firm_Info!$C$2:$C$11,"Treated"),1,0))</f>
        <v>0</v>
      </c>
      <c r="H2713" s="14">
        <f t="shared" si="87"/>
        <v>0</v>
      </c>
      <c r="I2713" s="14">
        <f>IF($F2713="","",MOD(ROW()-2,624)-INDEX(Parallel_Trends!$F$5:$F$14,MATCH($A2713,Parallel_Trends!$A$5:$A$14,0)))</f>
        <v>-74</v>
      </c>
    </row>
    <row r="2714" spans="1:9" x14ac:dyDescent="0.45">
      <c r="A2714" t="s">
        <v>21</v>
      </c>
      <c r="B2714" s="1">
        <f>Raw_Prices!AC219</f>
        <v>45240</v>
      </c>
      <c r="C2714" s="12">
        <f>Raw_Prices!AG219</f>
        <v>213.63</v>
      </c>
      <c r="D2714" s="13">
        <f t="shared" si="86"/>
        <v>1.7237274415504045E-2</v>
      </c>
      <c r="E2714" s="14">
        <f>IF(_xlfn.XLOOKUP($A2714,Firm_Info!$A$2:$A$12,Firm_Info!$C$2:$C$12)="Treated",1,IF(_xlfn.XLOOKUP($A2714,Firm_Info!$A$2:$A$12,Firm_Info!$C$2:$C$12)="Control",0,""))</f>
        <v>1</v>
      </c>
      <c r="F2714" s="14">
        <f>IFERROR(_xlfn.XLOOKUP($A2714,Firm_Info!$A$2:$A$11,Firm_Info!$D$2:$D$11),"")</f>
        <v>3</v>
      </c>
      <c r="G2714" s="14">
        <f>IF($F2714="","",IF($B2714&gt;=SUMIFS(Firm_Info!$F$2:$F$11,Firm_Info!$D$2:$D$11,$F2714,Firm_Info!$C$2:$C$11,"Treated"),1,0))</f>
        <v>0</v>
      </c>
      <c r="H2714" s="14">
        <f t="shared" si="87"/>
        <v>0</v>
      </c>
      <c r="I2714" s="14">
        <f>IF($F2714="","",MOD(ROW()-2,624)-INDEX(Parallel_Trends!$F$5:$F$14,MATCH($A2714,Parallel_Trends!$A$5:$A$14,0)))</f>
        <v>-73</v>
      </c>
    </row>
    <row r="2715" spans="1:9" x14ac:dyDescent="0.45">
      <c r="A2715" t="s">
        <v>21</v>
      </c>
      <c r="B2715" s="1">
        <f>Raw_Prices!AC220</f>
        <v>45243</v>
      </c>
      <c r="C2715" s="12">
        <f>Raw_Prices!AG220</f>
        <v>215.28</v>
      </c>
      <c r="D2715" s="13">
        <f t="shared" si="86"/>
        <v>7.7236343210222991E-3</v>
      </c>
      <c r="E2715" s="14">
        <f>IF(_xlfn.XLOOKUP($A2715,Firm_Info!$A$2:$A$12,Firm_Info!$C$2:$C$12)="Treated",1,IF(_xlfn.XLOOKUP($A2715,Firm_Info!$A$2:$A$12,Firm_Info!$C$2:$C$12)="Control",0,""))</f>
        <v>1</v>
      </c>
      <c r="F2715" s="14">
        <f>IFERROR(_xlfn.XLOOKUP($A2715,Firm_Info!$A$2:$A$11,Firm_Info!$D$2:$D$11),"")</f>
        <v>3</v>
      </c>
      <c r="G2715" s="14">
        <f>IF($F2715="","",IF($B2715&gt;=SUMIFS(Firm_Info!$F$2:$F$11,Firm_Info!$D$2:$D$11,$F2715,Firm_Info!$C$2:$C$11,"Treated"),1,0))</f>
        <v>0</v>
      </c>
      <c r="H2715" s="14">
        <f t="shared" si="87"/>
        <v>0</v>
      </c>
      <c r="I2715" s="14">
        <f>IF($F2715="","",MOD(ROW()-2,624)-INDEX(Parallel_Trends!$F$5:$F$14,MATCH($A2715,Parallel_Trends!$A$5:$A$14,0)))</f>
        <v>-72</v>
      </c>
    </row>
    <row r="2716" spans="1:9" x14ac:dyDescent="0.45">
      <c r="A2716" t="s">
        <v>21</v>
      </c>
      <c r="B2716" s="1">
        <f>Raw_Prices!AC221</f>
        <v>45244</v>
      </c>
      <c r="C2716" s="12">
        <f>Raw_Prices!AG221</f>
        <v>221.18</v>
      </c>
      <c r="D2716" s="13">
        <f t="shared" si="86"/>
        <v>2.7406168710516488E-2</v>
      </c>
      <c r="E2716" s="14">
        <f>IF(_xlfn.XLOOKUP($A2716,Firm_Info!$A$2:$A$12,Firm_Info!$C$2:$C$12)="Treated",1,IF(_xlfn.XLOOKUP($A2716,Firm_Info!$A$2:$A$12,Firm_Info!$C$2:$C$12)="Control",0,""))</f>
        <v>1</v>
      </c>
      <c r="F2716" s="14">
        <f>IFERROR(_xlfn.XLOOKUP($A2716,Firm_Info!$A$2:$A$11,Firm_Info!$D$2:$D$11),"")</f>
        <v>3</v>
      </c>
      <c r="G2716" s="14">
        <f>IF($F2716="","",IF($B2716&gt;=SUMIFS(Firm_Info!$F$2:$F$11,Firm_Info!$D$2:$D$11,$F2716,Firm_Info!$C$2:$C$11,"Treated"),1,0))</f>
        <v>0</v>
      </c>
      <c r="H2716" s="14">
        <f t="shared" si="87"/>
        <v>0</v>
      </c>
      <c r="I2716" s="14">
        <f>IF($F2716="","",MOD(ROW()-2,624)-INDEX(Parallel_Trends!$F$5:$F$14,MATCH($A2716,Parallel_Trends!$A$5:$A$14,0)))</f>
        <v>-71</v>
      </c>
    </row>
    <row r="2717" spans="1:9" x14ac:dyDescent="0.45">
      <c r="A2717" t="s">
        <v>21</v>
      </c>
      <c r="B2717" s="1">
        <f>Raw_Prices!AC222</f>
        <v>45245</v>
      </c>
      <c r="C2717" s="12">
        <f>Raw_Prices!AG222</f>
        <v>219.42</v>
      </c>
      <c r="D2717" s="13">
        <f t="shared" si="86"/>
        <v>-7.957319830002807E-3</v>
      </c>
      <c r="E2717" s="14">
        <f>IF(_xlfn.XLOOKUP($A2717,Firm_Info!$A$2:$A$12,Firm_Info!$C$2:$C$12)="Treated",1,IF(_xlfn.XLOOKUP($A2717,Firm_Info!$A$2:$A$12,Firm_Info!$C$2:$C$12)="Control",0,""))</f>
        <v>1</v>
      </c>
      <c r="F2717" s="14">
        <f>IFERROR(_xlfn.XLOOKUP($A2717,Firm_Info!$A$2:$A$11,Firm_Info!$D$2:$D$11),"")</f>
        <v>3</v>
      </c>
      <c r="G2717" s="14">
        <f>IF($F2717="","",IF($B2717&gt;=SUMIFS(Firm_Info!$F$2:$F$11,Firm_Info!$D$2:$D$11,$F2717,Firm_Info!$C$2:$C$11,"Treated"),1,0))</f>
        <v>0</v>
      </c>
      <c r="H2717" s="14">
        <f t="shared" si="87"/>
        <v>0</v>
      </c>
      <c r="I2717" s="14">
        <f>IF($F2717="","",MOD(ROW()-2,624)-INDEX(Parallel_Trends!$F$5:$F$14,MATCH($A2717,Parallel_Trends!$A$5:$A$14,0)))</f>
        <v>-70</v>
      </c>
    </row>
    <row r="2718" spans="1:9" x14ac:dyDescent="0.45">
      <c r="A2718" t="s">
        <v>21</v>
      </c>
      <c r="B2718" s="1">
        <f>Raw_Prices!AC223</f>
        <v>45246</v>
      </c>
      <c r="C2718" s="12">
        <f>Raw_Prices!AG223</f>
        <v>221.45</v>
      </c>
      <c r="D2718" s="13">
        <f t="shared" si="86"/>
        <v>9.2516634764379102E-3</v>
      </c>
      <c r="E2718" s="14">
        <f>IF(_xlfn.XLOOKUP($A2718,Firm_Info!$A$2:$A$12,Firm_Info!$C$2:$C$12)="Treated",1,IF(_xlfn.XLOOKUP($A2718,Firm_Info!$A$2:$A$12,Firm_Info!$C$2:$C$12)="Control",0,""))</f>
        <v>1</v>
      </c>
      <c r="F2718" s="14">
        <f>IFERROR(_xlfn.XLOOKUP($A2718,Firm_Info!$A$2:$A$11,Firm_Info!$D$2:$D$11),"")</f>
        <v>3</v>
      </c>
      <c r="G2718" s="14">
        <f>IF($F2718="","",IF($B2718&gt;=SUMIFS(Firm_Info!$F$2:$F$11,Firm_Info!$D$2:$D$11,$F2718,Firm_Info!$C$2:$C$11,"Treated"),1,0))</f>
        <v>0</v>
      </c>
      <c r="H2718" s="14">
        <f t="shared" si="87"/>
        <v>0</v>
      </c>
      <c r="I2718" s="14">
        <f>IF($F2718="","",MOD(ROW()-2,624)-INDEX(Parallel_Trends!$F$5:$F$14,MATCH($A2718,Parallel_Trends!$A$5:$A$14,0)))</f>
        <v>-69</v>
      </c>
    </row>
    <row r="2719" spans="1:9" x14ac:dyDescent="0.45">
      <c r="A2719" t="s">
        <v>21</v>
      </c>
      <c r="B2719" s="1">
        <f>Raw_Prices!AC224</f>
        <v>45247</v>
      </c>
      <c r="C2719" s="12">
        <f>Raw_Prices!AG224</f>
        <v>221.22</v>
      </c>
      <c r="D2719" s="13">
        <f t="shared" si="86"/>
        <v>-1.0386091668547204E-3</v>
      </c>
      <c r="E2719" s="14">
        <f>IF(_xlfn.XLOOKUP($A2719,Firm_Info!$A$2:$A$12,Firm_Info!$C$2:$C$12)="Treated",1,IF(_xlfn.XLOOKUP($A2719,Firm_Info!$A$2:$A$12,Firm_Info!$C$2:$C$12)="Control",0,""))</f>
        <v>1</v>
      </c>
      <c r="F2719" s="14">
        <f>IFERROR(_xlfn.XLOOKUP($A2719,Firm_Info!$A$2:$A$11,Firm_Info!$D$2:$D$11),"")</f>
        <v>3</v>
      </c>
      <c r="G2719" s="14">
        <f>IF($F2719="","",IF($B2719&gt;=SUMIFS(Firm_Info!$F$2:$F$11,Firm_Info!$D$2:$D$11,$F2719,Firm_Info!$C$2:$C$11,"Treated"),1,0))</f>
        <v>0</v>
      </c>
      <c r="H2719" s="14">
        <f t="shared" si="87"/>
        <v>0</v>
      </c>
      <c r="I2719" s="14">
        <f>IF($F2719="","",MOD(ROW()-2,624)-INDEX(Parallel_Trends!$F$5:$F$14,MATCH($A2719,Parallel_Trends!$A$5:$A$14,0)))</f>
        <v>-68</v>
      </c>
    </row>
    <row r="2720" spans="1:9" x14ac:dyDescent="0.45">
      <c r="A2720" t="s">
        <v>21</v>
      </c>
      <c r="B2720" s="1">
        <f>Raw_Prices!AC225</f>
        <v>45250</v>
      </c>
      <c r="C2720" s="12">
        <f>Raw_Prices!AG225</f>
        <v>225.13</v>
      </c>
      <c r="D2720" s="13">
        <f t="shared" si="86"/>
        <v>1.7674712955428884E-2</v>
      </c>
      <c r="E2720" s="14">
        <f>IF(_xlfn.XLOOKUP($A2720,Firm_Info!$A$2:$A$12,Firm_Info!$C$2:$C$12)="Treated",1,IF(_xlfn.XLOOKUP($A2720,Firm_Info!$A$2:$A$12,Firm_Info!$C$2:$C$12)="Control",0,""))</f>
        <v>1</v>
      </c>
      <c r="F2720" s="14">
        <f>IFERROR(_xlfn.XLOOKUP($A2720,Firm_Info!$A$2:$A$11,Firm_Info!$D$2:$D$11),"")</f>
        <v>3</v>
      </c>
      <c r="G2720" s="14">
        <f>IF($F2720="","",IF($B2720&gt;=SUMIFS(Firm_Info!$F$2:$F$11,Firm_Info!$D$2:$D$11,$F2720,Firm_Info!$C$2:$C$11,"Treated"),1,0))</f>
        <v>0</v>
      </c>
      <c r="H2720" s="14">
        <f t="shared" si="87"/>
        <v>0</v>
      </c>
      <c r="I2720" s="14">
        <f>IF($F2720="","",MOD(ROW()-2,624)-INDEX(Parallel_Trends!$F$5:$F$14,MATCH($A2720,Parallel_Trends!$A$5:$A$14,0)))</f>
        <v>-67</v>
      </c>
    </row>
    <row r="2721" spans="1:9" x14ac:dyDescent="0.45">
      <c r="A2721" t="s">
        <v>21</v>
      </c>
      <c r="B2721" s="1">
        <f>Raw_Prices!AC226</f>
        <v>45251</v>
      </c>
      <c r="C2721" s="12">
        <f>Raw_Prices!AG226</f>
        <v>224.32</v>
      </c>
      <c r="D2721" s="13">
        <f t="shared" si="86"/>
        <v>-3.5979212010838202E-3</v>
      </c>
      <c r="E2721" s="14">
        <f>IF(_xlfn.XLOOKUP($A2721,Firm_Info!$A$2:$A$12,Firm_Info!$C$2:$C$12)="Treated",1,IF(_xlfn.XLOOKUP($A2721,Firm_Info!$A$2:$A$12,Firm_Info!$C$2:$C$12)="Control",0,""))</f>
        <v>1</v>
      </c>
      <c r="F2721" s="14">
        <f>IFERROR(_xlfn.XLOOKUP($A2721,Firm_Info!$A$2:$A$11,Firm_Info!$D$2:$D$11),"")</f>
        <v>3</v>
      </c>
      <c r="G2721" s="14">
        <f>IF($F2721="","",IF($B2721&gt;=SUMIFS(Firm_Info!$F$2:$F$11,Firm_Info!$D$2:$D$11,$F2721,Firm_Info!$C$2:$C$11,"Treated"),1,0))</f>
        <v>0</v>
      </c>
      <c r="H2721" s="14">
        <f t="shared" si="87"/>
        <v>0</v>
      </c>
      <c r="I2721" s="14">
        <f>IF($F2721="","",MOD(ROW()-2,624)-INDEX(Parallel_Trends!$F$5:$F$14,MATCH($A2721,Parallel_Trends!$A$5:$A$14,0)))</f>
        <v>-66</v>
      </c>
    </row>
    <row r="2722" spans="1:9" x14ac:dyDescent="0.45">
      <c r="A2722" t="s">
        <v>21</v>
      </c>
      <c r="B2722" s="1">
        <f>Raw_Prices!AC227</f>
        <v>45252</v>
      </c>
      <c r="C2722" s="12">
        <f>Raw_Prices!AG227</f>
        <v>223.84</v>
      </c>
      <c r="D2722" s="13">
        <f t="shared" si="86"/>
        <v>-2.1398002853066922E-3</v>
      </c>
      <c r="E2722" s="14">
        <f>IF(_xlfn.XLOOKUP($A2722,Firm_Info!$A$2:$A$12,Firm_Info!$C$2:$C$12)="Treated",1,IF(_xlfn.XLOOKUP($A2722,Firm_Info!$A$2:$A$12,Firm_Info!$C$2:$C$12)="Control",0,""))</f>
        <v>1</v>
      </c>
      <c r="F2722" s="14">
        <f>IFERROR(_xlfn.XLOOKUP($A2722,Firm_Info!$A$2:$A$11,Firm_Info!$D$2:$D$11),"")</f>
        <v>3</v>
      </c>
      <c r="G2722" s="14">
        <f>IF($F2722="","",IF($B2722&gt;=SUMIFS(Firm_Info!$F$2:$F$11,Firm_Info!$D$2:$D$11,$F2722,Firm_Info!$C$2:$C$11,"Treated"),1,0))</f>
        <v>0</v>
      </c>
      <c r="H2722" s="14">
        <f t="shared" si="87"/>
        <v>0</v>
      </c>
      <c r="I2722" s="14">
        <f>IF($F2722="","",MOD(ROW()-2,624)-INDEX(Parallel_Trends!$F$5:$F$14,MATCH($A2722,Parallel_Trends!$A$5:$A$14,0)))</f>
        <v>-65</v>
      </c>
    </row>
    <row r="2723" spans="1:9" x14ac:dyDescent="0.45">
      <c r="A2723" t="s">
        <v>21</v>
      </c>
      <c r="B2723" s="1">
        <f>Raw_Prices!AC228</f>
        <v>45254</v>
      </c>
      <c r="C2723" s="12">
        <f>Raw_Prices!AG228</f>
        <v>224.38</v>
      </c>
      <c r="D2723" s="13">
        <f t="shared" si="86"/>
        <v>2.412437455325156E-3</v>
      </c>
      <c r="E2723" s="14">
        <f>IF(_xlfn.XLOOKUP($A2723,Firm_Info!$A$2:$A$12,Firm_Info!$C$2:$C$12)="Treated",1,IF(_xlfn.XLOOKUP($A2723,Firm_Info!$A$2:$A$12,Firm_Info!$C$2:$C$12)="Control",0,""))</f>
        <v>1</v>
      </c>
      <c r="F2723" s="14">
        <f>IFERROR(_xlfn.XLOOKUP($A2723,Firm_Info!$A$2:$A$11,Firm_Info!$D$2:$D$11),"")</f>
        <v>3</v>
      </c>
      <c r="G2723" s="14">
        <f>IF($F2723="","",IF($B2723&gt;=SUMIFS(Firm_Info!$F$2:$F$11,Firm_Info!$D$2:$D$11,$F2723,Firm_Info!$C$2:$C$11,"Treated"),1,0))</f>
        <v>0</v>
      </c>
      <c r="H2723" s="14">
        <f t="shared" si="87"/>
        <v>0</v>
      </c>
      <c r="I2723" s="14">
        <f>IF($F2723="","",MOD(ROW()-2,624)-INDEX(Parallel_Trends!$F$5:$F$14,MATCH($A2723,Parallel_Trends!$A$5:$A$14,0)))</f>
        <v>-64</v>
      </c>
    </row>
    <row r="2724" spans="1:9" x14ac:dyDescent="0.45">
      <c r="A2724" t="s">
        <v>21</v>
      </c>
      <c r="B2724" s="1">
        <f>Raw_Prices!AC229</f>
        <v>45257</v>
      </c>
      <c r="C2724" s="12">
        <f>Raw_Prices!AG229</f>
        <v>224.79</v>
      </c>
      <c r="D2724" s="13">
        <f t="shared" si="86"/>
        <v>1.8272573313129481E-3</v>
      </c>
      <c r="E2724" s="14">
        <f>IF(_xlfn.XLOOKUP($A2724,Firm_Info!$A$2:$A$12,Firm_Info!$C$2:$C$12)="Treated",1,IF(_xlfn.XLOOKUP($A2724,Firm_Info!$A$2:$A$12,Firm_Info!$C$2:$C$12)="Control",0,""))</f>
        <v>1</v>
      </c>
      <c r="F2724" s="14">
        <f>IFERROR(_xlfn.XLOOKUP($A2724,Firm_Info!$A$2:$A$11,Firm_Info!$D$2:$D$11),"")</f>
        <v>3</v>
      </c>
      <c r="G2724" s="14">
        <f>IF($F2724="","",IF($B2724&gt;=SUMIFS(Firm_Info!$F$2:$F$11,Firm_Info!$D$2:$D$11,$F2724,Firm_Info!$C$2:$C$11,"Treated"),1,0))</f>
        <v>0</v>
      </c>
      <c r="H2724" s="14">
        <f t="shared" si="87"/>
        <v>0</v>
      </c>
      <c r="I2724" s="14">
        <f>IF($F2724="","",MOD(ROW()-2,624)-INDEX(Parallel_Trends!$F$5:$F$14,MATCH($A2724,Parallel_Trends!$A$5:$A$14,0)))</f>
        <v>-63</v>
      </c>
    </row>
    <row r="2725" spans="1:9" x14ac:dyDescent="0.45">
      <c r="A2725" t="s">
        <v>21</v>
      </c>
      <c r="B2725" s="1">
        <f>Raw_Prices!AC230</f>
        <v>45258</v>
      </c>
      <c r="C2725" s="12">
        <f>Raw_Prices!AG230</f>
        <v>224.92</v>
      </c>
      <c r="D2725" s="13">
        <f t="shared" si="86"/>
        <v>5.7831754081583142E-4</v>
      </c>
      <c r="E2725" s="14">
        <f>IF(_xlfn.XLOOKUP($A2725,Firm_Info!$A$2:$A$12,Firm_Info!$C$2:$C$12)="Treated",1,IF(_xlfn.XLOOKUP($A2725,Firm_Info!$A$2:$A$12,Firm_Info!$C$2:$C$12)="Control",0,""))</f>
        <v>1</v>
      </c>
      <c r="F2725" s="14">
        <f>IFERROR(_xlfn.XLOOKUP($A2725,Firm_Info!$A$2:$A$11,Firm_Info!$D$2:$D$11),"")</f>
        <v>3</v>
      </c>
      <c r="G2725" s="14">
        <f>IF($F2725="","",IF($B2725&gt;=SUMIFS(Firm_Info!$F$2:$F$11,Firm_Info!$D$2:$D$11,$F2725,Firm_Info!$C$2:$C$11,"Treated"),1,0))</f>
        <v>0</v>
      </c>
      <c r="H2725" s="14">
        <f t="shared" si="87"/>
        <v>0</v>
      </c>
      <c r="I2725" s="14">
        <f>IF($F2725="","",MOD(ROW()-2,624)-INDEX(Parallel_Trends!$F$5:$F$14,MATCH($A2725,Parallel_Trends!$A$5:$A$14,0)))</f>
        <v>-62</v>
      </c>
    </row>
    <row r="2726" spans="1:9" x14ac:dyDescent="0.45">
      <c r="A2726" t="s">
        <v>21</v>
      </c>
      <c r="B2726" s="1">
        <f>Raw_Prices!AC231</f>
        <v>45259</v>
      </c>
      <c r="C2726" s="12">
        <f>Raw_Prices!AG231</f>
        <v>230.35</v>
      </c>
      <c r="D2726" s="13">
        <f t="shared" si="86"/>
        <v>2.4141917126089263E-2</v>
      </c>
      <c r="E2726" s="14">
        <f>IF(_xlfn.XLOOKUP($A2726,Firm_Info!$A$2:$A$12,Firm_Info!$C$2:$C$12)="Treated",1,IF(_xlfn.XLOOKUP($A2726,Firm_Info!$A$2:$A$12,Firm_Info!$C$2:$C$12)="Control",0,""))</f>
        <v>1</v>
      </c>
      <c r="F2726" s="14">
        <f>IFERROR(_xlfn.XLOOKUP($A2726,Firm_Info!$A$2:$A$11,Firm_Info!$D$2:$D$11),"")</f>
        <v>3</v>
      </c>
      <c r="G2726" s="14">
        <f>IF($F2726="","",IF($B2726&gt;=SUMIFS(Firm_Info!$F$2:$F$11,Firm_Info!$D$2:$D$11,$F2726,Firm_Info!$C$2:$C$11,"Treated"),1,0))</f>
        <v>0</v>
      </c>
      <c r="H2726" s="14">
        <f t="shared" si="87"/>
        <v>0</v>
      </c>
      <c r="I2726" s="14">
        <f>IF($F2726="","",MOD(ROW()-2,624)-INDEX(Parallel_Trends!$F$5:$F$14,MATCH($A2726,Parallel_Trends!$A$5:$A$14,0)))</f>
        <v>-61</v>
      </c>
    </row>
    <row r="2727" spans="1:9" x14ac:dyDescent="0.45">
      <c r="A2727" t="s">
        <v>21</v>
      </c>
      <c r="B2727" s="1">
        <f>Raw_Prices!AC232</f>
        <v>45260</v>
      </c>
      <c r="C2727" s="12">
        <f>Raw_Prices!AG232</f>
        <v>251.9</v>
      </c>
      <c r="D2727" s="13">
        <f t="shared" si="86"/>
        <v>9.3553288474061302E-2</v>
      </c>
      <c r="E2727" s="14">
        <f>IF(_xlfn.XLOOKUP($A2727,Firm_Info!$A$2:$A$12,Firm_Info!$C$2:$C$12)="Treated",1,IF(_xlfn.XLOOKUP($A2727,Firm_Info!$A$2:$A$12,Firm_Info!$C$2:$C$12)="Control",0,""))</f>
        <v>1</v>
      </c>
      <c r="F2727" s="14">
        <f>IFERROR(_xlfn.XLOOKUP($A2727,Firm_Info!$A$2:$A$11,Firm_Info!$D$2:$D$11),"")</f>
        <v>3</v>
      </c>
      <c r="G2727" s="14">
        <f>IF($F2727="","",IF($B2727&gt;=SUMIFS(Firm_Info!$F$2:$F$11,Firm_Info!$D$2:$D$11,$F2727,Firm_Info!$C$2:$C$11,"Treated"),1,0))</f>
        <v>0</v>
      </c>
      <c r="H2727" s="14">
        <f t="shared" si="87"/>
        <v>0</v>
      </c>
      <c r="I2727" s="14">
        <f>IF($F2727="","",MOD(ROW()-2,624)-INDEX(Parallel_Trends!$F$5:$F$14,MATCH($A2727,Parallel_Trends!$A$5:$A$14,0)))</f>
        <v>-60</v>
      </c>
    </row>
    <row r="2728" spans="1:9" x14ac:dyDescent="0.45">
      <c r="A2728" t="s">
        <v>21</v>
      </c>
      <c r="B2728" s="1">
        <f>Raw_Prices!AC233</f>
        <v>45261</v>
      </c>
      <c r="C2728" s="12">
        <f>Raw_Prices!AG233</f>
        <v>260</v>
      </c>
      <c r="D2728" s="13">
        <f t="shared" si="86"/>
        <v>3.215561730845562E-2</v>
      </c>
      <c r="E2728" s="14">
        <f>IF(_xlfn.XLOOKUP($A2728,Firm_Info!$A$2:$A$12,Firm_Info!$C$2:$C$12)="Treated",1,IF(_xlfn.XLOOKUP($A2728,Firm_Info!$A$2:$A$12,Firm_Info!$C$2:$C$12)="Control",0,""))</f>
        <v>1</v>
      </c>
      <c r="F2728" s="14">
        <f>IFERROR(_xlfn.XLOOKUP($A2728,Firm_Info!$A$2:$A$11,Firm_Info!$D$2:$D$11),"")</f>
        <v>3</v>
      </c>
      <c r="G2728" s="14">
        <f>IF($F2728="","",IF($B2728&gt;=SUMIFS(Firm_Info!$F$2:$F$11,Firm_Info!$D$2:$D$11,$F2728,Firm_Info!$C$2:$C$11,"Treated"),1,0))</f>
        <v>0</v>
      </c>
      <c r="H2728" s="14">
        <f t="shared" si="87"/>
        <v>0</v>
      </c>
      <c r="I2728" s="14">
        <f>IF($F2728="","",MOD(ROW()-2,624)-INDEX(Parallel_Trends!$F$5:$F$14,MATCH($A2728,Parallel_Trends!$A$5:$A$14,0)))</f>
        <v>-59</v>
      </c>
    </row>
    <row r="2729" spans="1:9" x14ac:dyDescent="0.45">
      <c r="A2729" t="s">
        <v>21</v>
      </c>
      <c r="B2729" s="1">
        <f>Raw_Prices!AC234</f>
        <v>45264</v>
      </c>
      <c r="C2729" s="12">
        <f>Raw_Prices!AG234</f>
        <v>250.66</v>
      </c>
      <c r="D2729" s="13">
        <f t="shared" si="86"/>
        <v>-3.5923076923076946E-2</v>
      </c>
      <c r="E2729" s="14">
        <f>IF(_xlfn.XLOOKUP($A2729,Firm_Info!$A$2:$A$12,Firm_Info!$C$2:$C$12)="Treated",1,IF(_xlfn.XLOOKUP($A2729,Firm_Info!$A$2:$A$12,Firm_Info!$C$2:$C$12)="Control",0,""))</f>
        <v>1</v>
      </c>
      <c r="F2729" s="14">
        <f>IFERROR(_xlfn.XLOOKUP($A2729,Firm_Info!$A$2:$A$11,Firm_Info!$D$2:$D$11),"")</f>
        <v>3</v>
      </c>
      <c r="G2729" s="14">
        <f>IF($F2729="","",IF($B2729&gt;=SUMIFS(Firm_Info!$F$2:$F$11,Firm_Info!$D$2:$D$11,$F2729,Firm_Info!$C$2:$C$11,"Treated"),1,0))</f>
        <v>0</v>
      </c>
      <c r="H2729" s="14">
        <f t="shared" si="87"/>
        <v>0</v>
      </c>
      <c r="I2729" s="14">
        <f>IF($F2729="","",MOD(ROW()-2,624)-INDEX(Parallel_Trends!$F$5:$F$14,MATCH($A2729,Parallel_Trends!$A$5:$A$14,0)))</f>
        <v>-58</v>
      </c>
    </row>
    <row r="2730" spans="1:9" x14ac:dyDescent="0.45">
      <c r="A2730" t="s">
        <v>21</v>
      </c>
      <c r="B2730" s="1">
        <f>Raw_Prices!AC235</f>
        <v>45265</v>
      </c>
      <c r="C2730" s="12">
        <f>Raw_Prices!AG235</f>
        <v>251.02</v>
      </c>
      <c r="D2730" s="13">
        <f t="shared" si="86"/>
        <v>1.4362084097980787E-3</v>
      </c>
      <c r="E2730" s="14">
        <f>IF(_xlfn.XLOOKUP($A2730,Firm_Info!$A$2:$A$12,Firm_Info!$C$2:$C$12)="Treated",1,IF(_xlfn.XLOOKUP($A2730,Firm_Info!$A$2:$A$12,Firm_Info!$C$2:$C$12)="Control",0,""))</f>
        <v>1</v>
      </c>
      <c r="F2730" s="14">
        <f>IFERROR(_xlfn.XLOOKUP($A2730,Firm_Info!$A$2:$A$11,Firm_Info!$D$2:$D$11),"")</f>
        <v>3</v>
      </c>
      <c r="G2730" s="14">
        <f>IF($F2730="","",IF($B2730&gt;=SUMIFS(Firm_Info!$F$2:$F$11,Firm_Info!$D$2:$D$11,$F2730,Firm_Info!$C$2:$C$11,"Treated"),1,0))</f>
        <v>0</v>
      </c>
      <c r="H2730" s="14">
        <f t="shared" si="87"/>
        <v>0</v>
      </c>
      <c r="I2730" s="14">
        <f>IF($F2730="","",MOD(ROW()-2,624)-INDEX(Parallel_Trends!$F$5:$F$14,MATCH($A2730,Parallel_Trends!$A$5:$A$14,0)))</f>
        <v>-57</v>
      </c>
    </row>
    <row r="2731" spans="1:9" x14ac:dyDescent="0.45">
      <c r="A2731" t="s">
        <v>21</v>
      </c>
      <c r="B2731" s="1">
        <f>Raw_Prices!AC236</f>
        <v>45266</v>
      </c>
      <c r="C2731" s="12">
        <f>Raw_Prices!AG236</f>
        <v>249.13</v>
      </c>
      <c r="D2731" s="13">
        <f t="shared" si="86"/>
        <v>-7.5292805354155723E-3</v>
      </c>
      <c r="E2731" s="14">
        <f>IF(_xlfn.XLOOKUP($A2731,Firm_Info!$A$2:$A$12,Firm_Info!$C$2:$C$12)="Treated",1,IF(_xlfn.XLOOKUP($A2731,Firm_Info!$A$2:$A$12,Firm_Info!$C$2:$C$12)="Control",0,""))</f>
        <v>1</v>
      </c>
      <c r="F2731" s="14">
        <f>IFERROR(_xlfn.XLOOKUP($A2731,Firm_Info!$A$2:$A$11,Firm_Info!$D$2:$D$11),"")</f>
        <v>3</v>
      </c>
      <c r="G2731" s="14">
        <f>IF($F2731="","",IF($B2731&gt;=SUMIFS(Firm_Info!$F$2:$F$11,Firm_Info!$D$2:$D$11,$F2731,Firm_Info!$C$2:$C$11,"Treated"),1,0))</f>
        <v>0</v>
      </c>
      <c r="H2731" s="14">
        <f t="shared" si="87"/>
        <v>0</v>
      </c>
      <c r="I2731" s="14">
        <f>IF($F2731="","",MOD(ROW()-2,624)-INDEX(Parallel_Trends!$F$5:$F$14,MATCH($A2731,Parallel_Trends!$A$5:$A$14,0)))</f>
        <v>-56</v>
      </c>
    </row>
    <row r="2732" spans="1:9" x14ac:dyDescent="0.45">
      <c r="A2732" t="s">
        <v>21</v>
      </c>
      <c r="B2732" s="1">
        <f>Raw_Prices!AC237</f>
        <v>45267</v>
      </c>
      <c r="C2732" s="12">
        <f>Raw_Prices!AG237</f>
        <v>248.85</v>
      </c>
      <c r="D2732" s="13">
        <f t="shared" si="86"/>
        <v>-1.1239112110142946E-3</v>
      </c>
      <c r="E2732" s="14">
        <f>IF(_xlfn.XLOOKUP($A2732,Firm_Info!$A$2:$A$12,Firm_Info!$C$2:$C$12)="Treated",1,IF(_xlfn.XLOOKUP($A2732,Firm_Info!$A$2:$A$12,Firm_Info!$C$2:$C$12)="Control",0,""))</f>
        <v>1</v>
      </c>
      <c r="F2732" s="14">
        <f>IFERROR(_xlfn.XLOOKUP($A2732,Firm_Info!$A$2:$A$11,Firm_Info!$D$2:$D$11),"")</f>
        <v>3</v>
      </c>
      <c r="G2732" s="14">
        <f>IF($F2732="","",IF($B2732&gt;=SUMIFS(Firm_Info!$F$2:$F$11,Firm_Info!$D$2:$D$11,$F2732,Firm_Info!$C$2:$C$11,"Treated"),1,0))</f>
        <v>0</v>
      </c>
      <c r="H2732" s="14">
        <f t="shared" si="87"/>
        <v>0</v>
      </c>
      <c r="I2732" s="14">
        <f>IF($F2732="","",MOD(ROW()-2,624)-INDEX(Parallel_Trends!$F$5:$F$14,MATCH($A2732,Parallel_Trends!$A$5:$A$14,0)))</f>
        <v>-55</v>
      </c>
    </row>
    <row r="2733" spans="1:9" x14ac:dyDescent="0.45">
      <c r="A2733" t="s">
        <v>21</v>
      </c>
      <c r="B2733" s="1">
        <f>Raw_Prices!AC238</f>
        <v>45268</v>
      </c>
      <c r="C2733" s="12">
        <f>Raw_Prices!AG238</f>
        <v>250.81</v>
      </c>
      <c r="D2733" s="13">
        <f t="shared" si="86"/>
        <v>7.8762306610409283E-3</v>
      </c>
      <c r="E2733" s="14">
        <f>IF(_xlfn.XLOOKUP($A2733,Firm_Info!$A$2:$A$12,Firm_Info!$C$2:$C$12)="Treated",1,IF(_xlfn.XLOOKUP($A2733,Firm_Info!$A$2:$A$12,Firm_Info!$C$2:$C$12)="Control",0,""))</f>
        <v>1</v>
      </c>
      <c r="F2733" s="14">
        <f>IFERROR(_xlfn.XLOOKUP($A2733,Firm_Info!$A$2:$A$11,Firm_Info!$D$2:$D$11),"")</f>
        <v>3</v>
      </c>
      <c r="G2733" s="14">
        <f>IF($F2733="","",IF($B2733&gt;=SUMIFS(Firm_Info!$F$2:$F$11,Firm_Info!$D$2:$D$11,$F2733,Firm_Info!$C$2:$C$11,"Treated"),1,0))</f>
        <v>0</v>
      </c>
      <c r="H2733" s="14">
        <f t="shared" si="87"/>
        <v>0</v>
      </c>
      <c r="I2733" s="14">
        <f>IF($F2733="","",MOD(ROW()-2,624)-INDEX(Parallel_Trends!$F$5:$F$14,MATCH($A2733,Parallel_Trends!$A$5:$A$14,0)))</f>
        <v>-54</v>
      </c>
    </row>
    <row r="2734" spans="1:9" x14ac:dyDescent="0.45">
      <c r="A2734" t="s">
        <v>21</v>
      </c>
      <c r="B2734" s="1">
        <f>Raw_Prices!AC239</f>
        <v>45271</v>
      </c>
      <c r="C2734" s="12">
        <f>Raw_Prices!AG239</f>
        <v>252.1</v>
      </c>
      <c r="D2734" s="13">
        <f t="shared" si="86"/>
        <v>5.1433355926797653E-3</v>
      </c>
      <c r="E2734" s="14">
        <f>IF(_xlfn.XLOOKUP($A2734,Firm_Info!$A$2:$A$12,Firm_Info!$C$2:$C$12)="Treated",1,IF(_xlfn.XLOOKUP($A2734,Firm_Info!$A$2:$A$12,Firm_Info!$C$2:$C$12)="Control",0,""))</f>
        <v>1</v>
      </c>
      <c r="F2734" s="14">
        <f>IFERROR(_xlfn.XLOOKUP($A2734,Firm_Info!$A$2:$A$11,Firm_Info!$D$2:$D$11),"")</f>
        <v>3</v>
      </c>
      <c r="G2734" s="14">
        <f>IF($F2734="","",IF($B2734&gt;=SUMIFS(Firm_Info!$F$2:$F$11,Firm_Info!$D$2:$D$11,$F2734,Firm_Info!$C$2:$C$11,"Treated"),1,0))</f>
        <v>0</v>
      </c>
      <c r="H2734" s="14">
        <f t="shared" si="87"/>
        <v>0</v>
      </c>
      <c r="I2734" s="14">
        <f>IF($F2734="","",MOD(ROW()-2,624)-INDEX(Parallel_Trends!$F$5:$F$14,MATCH($A2734,Parallel_Trends!$A$5:$A$14,0)))</f>
        <v>-53</v>
      </c>
    </row>
    <row r="2735" spans="1:9" x14ac:dyDescent="0.45">
      <c r="A2735" t="s">
        <v>21</v>
      </c>
      <c r="B2735" s="1">
        <f>Raw_Prices!AC240</f>
        <v>45272</v>
      </c>
      <c r="C2735" s="12">
        <f>Raw_Prices!AG240</f>
        <v>256.45</v>
      </c>
      <c r="D2735" s="13">
        <f t="shared" si="86"/>
        <v>1.7255057516858407E-2</v>
      </c>
      <c r="E2735" s="14">
        <f>IF(_xlfn.XLOOKUP($A2735,Firm_Info!$A$2:$A$12,Firm_Info!$C$2:$C$12)="Treated",1,IF(_xlfn.XLOOKUP($A2735,Firm_Info!$A$2:$A$12,Firm_Info!$C$2:$C$12)="Control",0,""))</f>
        <v>1</v>
      </c>
      <c r="F2735" s="14">
        <f>IFERROR(_xlfn.XLOOKUP($A2735,Firm_Info!$A$2:$A$11,Firm_Info!$D$2:$D$11),"")</f>
        <v>3</v>
      </c>
      <c r="G2735" s="14">
        <f>IF($F2735="","",IF($B2735&gt;=SUMIFS(Firm_Info!$F$2:$F$11,Firm_Info!$D$2:$D$11,$F2735,Firm_Info!$C$2:$C$11,"Treated"),1,0))</f>
        <v>0</v>
      </c>
      <c r="H2735" s="14">
        <f t="shared" si="87"/>
        <v>0</v>
      </c>
      <c r="I2735" s="14">
        <f>IF($F2735="","",MOD(ROW()-2,624)-INDEX(Parallel_Trends!$F$5:$F$14,MATCH($A2735,Parallel_Trends!$A$5:$A$14,0)))</f>
        <v>-52</v>
      </c>
    </row>
    <row r="2736" spans="1:9" x14ac:dyDescent="0.45">
      <c r="A2736" t="s">
        <v>21</v>
      </c>
      <c r="B2736" s="1">
        <f>Raw_Prices!AC241</f>
        <v>45273</v>
      </c>
      <c r="C2736" s="12">
        <f>Raw_Prices!AG241</f>
        <v>257.32</v>
      </c>
      <c r="D2736" s="13">
        <f t="shared" si="86"/>
        <v>3.3924741665041225E-3</v>
      </c>
      <c r="E2736" s="14">
        <f>IF(_xlfn.XLOOKUP($A2736,Firm_Info!$A$2:$A$12,Firm_Info!$C$2:$C$12)="Treated",1,IF(_xlfn.XLOOKUP($A2736,Firm_Info!$A$2:$A$12,Firm_Info!$C$2:$C$12)="Control",0,""))</f>
        <v>1</v>
      </c>
      <c r="F2736" s="14">
        <f>IFERROR(_xlfn.XLOOKUP($A2736,Firm_Info!$A$2:$A$11,Firm_Info!$D$2:$D$11),"")</f>
        <v>3</v>
      </c>
      <c r="G2736" s="14">
        <f>IF($F2736="","",IF($B2736&gt;=SUMIFS(Firm_Info!$F$2:$F$11,Firm_Info!$D$2:$D$11,$F2736,Firm_Info!$C$2:$C$11,"Treated"),1,0))</f>
        <v>0</v>
      </c>
      <c r="H2736" s="14">
        <f t="shared" si="87"/>
        <v>0</v>
      </c>
      <c r="I2736" s="14">
        <f>IF($F2736="","",MOD(ROW()-2,624)-INDEX(Parallel_Trends!$F$5:$F$14,MATCH($A2736,Parallel_Trends!$A$5:$A$14,0)))</f>
        <v>-51</v>
      </c>
    </row>
    <row r="2737" spans="1:9" x14ac:dyDescent="0.45">
      <c r="A2737" t="s">
        <v>21</v>
      </c>
      <c r="B2737" s="1">
        <f>Raw_Prices!AC242</f>
        <v>45274</v>
      </c>
      <c r="C2737" s="12">
        <f>Raw_Prices!AG242</f>
        <v>257.20999999999998</v>
      </c>
      <c r="D2737" s="13">
        <f t="shared" si="86"/>
        <v>-4.2748328928965407E-4</v>
      </c>
      <c r="E2737" s="14">
        <f>IF(_xlfn.XLOOKUP($A2737,Firm_Info!$A$2:$A$12,Firm_Info!$C$2:$C$12)="Treated",1,IF(_xlfn.XLOOKUP($A2737,Firm_Info!$A$2:$A$12,Firm_Info!$C$2:$C$12)="Control",0,""))</f>
        <v>1</v>
      </c>
      <c r="F2737" s="14">
        <f>IFERROR(_xlfn.XLOOKUP($A2737,Firm_Info!$A$2:$A$11,Firm_Info!$D$2:$D$11),"")</f>
        <v>3</v>
      </c>
      <c r="G2737" s="14">
        <f>IF($F2737="","",IF($B2737&gt;=SUMIFS(Firm_Info!$F$2:$F$11,Firm_Info!$D$2:$D$11,$F2737,Firm_Info!$C$2:$C$11,"Treated"),1,0))</f>
        <v>0</v>
      </c>
      <c r="H2737" s="14">
        <f t="shared" si="87"/>
        <v>0</v>
      </c>
      <c r="I2737" s="14">
        <f>IF($F2737="","",MOD(ROW()-2,624)-INDEX(Parallel_Trends!$F$5:$F$14,MATCH($A2737,Parallel_Trends!$A$5:$A$14,0)))</f>
        <v>-50</v>
      </c>
    </row>
    <row r="2738" spans="1:9" x14ac:dyDescent="0.45">
      <c r="A2738" t="s">
        <v>21</v>
      </c>
      <c r="B2738" s="1">
        <f>Raw_Prices!AC243</f>
        <v>45275</v>
      </c>
      <c r="C2738" s="12">
        <f>Raw_Prices!AG243</f>
        <v>261.60000000000002</v>
      </c>
      <c r="D2738" s="13">
        <f t="shared" si="86"/>
        <v>1.7067765638972165E-2</v>
      </c>
      <c r="E2738" s="14">
        <f>IF(_xlfn.XLOOKUP($A2738,Firm_Info!$A$2:$A$12,Firm_Info!$C$2:$C$12)="Treated",1,IF(_xlfn.XLOOKUP($A2738,Firm_Info!$A$2:$A$12,Firm_Info!$C$2:$C$12)="Control",0,""))</f>
        <v>1</v>
      </c>
      <c r="F2738" s="14">
        <f>IFERROR(_xlfn.XLOOKUP($A2738,Firm_Info!$A$2:$A$11,Firm_Info!$D$2:$D$11),"")</f>
        <v>3</v>
      </c>
      <c r="G2738" s="14">
        <f>IF($F2738="","",IF($B2738&gt;=SUMIFS(Firm_Info!$F$2:$F$11,Firm_Info!$D$2:$D$11,$F2738,Firm_Info!$C$2:$C$11,"Treated"),1,0))</f>
        <v>0</v>
      </c>
      <c r="H2738" s="14">
        <f t="shared" si="87"/>
        <v>0</v>
      </c>
      <c r="I2738" s="14">
        <f>IF($F2738="","",MOD(ROW()-2,624)-INDEX(Parallel_Trends!$F$5:$F$14,MATCH($A2738,Parallel_Trends!$A$5:$A$14,0)))</f>
        <v>-49</v>
      </c>
    </row>
    <row r="2739" spans="1:9" x14ac:dyDescent="0.45">
      <c r="A2739" t="s">
        <v>21</v>
      </c>
      <c r="B2739" s="1">
        <f>Raw_Prices!AC244</f>
        <v>45278</v>
      </c>
      <c r="C2739" s="12">
        <f>Raw_Prices!AG244</f>
        <v>263.58999999999997</v>
      </c>
      <c r="D2739" s="13">
        <f t="shared" si="86"/>
        <v>7.6070336391436122E-3</v>
      </c>
      <c r="E2739" s="14">
        <f>IF(_xlfn.XLOOKUP($A2739,Firm_Info!$A$2:$A$12,Firm_Info!$C$2:$C$12)="Treated",1,IF(_xlfn.XLOOKUP($A2739,Firm_Info!$A$2:$A$12,Firm_Info!$C$2:$C$12)="Control",0,""))</f>
        <v>1</v>
      </c>
      <c r="F2739" s="14">
        <f>IFERROR(_xlfn.XLOOKUP($A2739,Firm_Info!$A$2:$A$11,Firm_Info!$D$2:$D$11),"")</f>
        <v>3</v>
      </c>
      <c r="G2739" s="14">
        <f>IF($F2739="","",IF($B2739&gt;=SUMIFS(Firm_Info!$F$2:$F$11,Firm_Info!$D$2:$D$11,$F2739,Firm_Info!$C$2:$C$11,"Treated"),1,0))</f>
        <v>0</v>
      </c>
      <c r="H2739" s="14">
        <f t="shared" si="87"/>
        <v>0</v>
      </c>
      <c r="I2739" s="14">
        <f>IF($F2739="","",MOD(ROW()-2,624)-INDEX(Parallel_Trends!$F$5:$F$14,MATCH($A2739,Parallel_Trends!$A$5:$A$14,0)))</f>
        <v>-48</v>
      </c>
    </row>
    <row r="2740" spans="1:9" x14ac:dyDescent="0.45">
      <c r="A2740" t="s">
        <v>21</v>
      </c>
      <c r="B2740" s="1">
        <f>Raw_Prices!AC245</f>
        <v>45279</v>
      </c>
      <c r="C2740" s="12">
        <f>Raw_Prices!AG245</f>
        <v>264.33999999999997</v>
      </c>
      <c r="D2740" s="13">
        <f t="shared" si="86"/>
        <v>2.8453279714708568E-3</v>
      </c>
      <c r="E2740" s="14">
        <f>IF(_xlfn.XLOOKUP($A2740,Firm_Info!$A$2:$A$12,Firm_Info!$C$2:$C$12)="Treated",1,IF(_xlfn.XLOOKUP($A2740,Firm_Info!$A$2:$A$12,Firm_Info!$C$2:$C$12)="Control",0,""))</f>
        <v>1</v>
      </c>
      <c r="F2740" s="14">
        <f>IFERROR(_xlfn.XLOOKUP($A2740,Firm_Info!$A$2:$A$11,Firm_Info!$D$2:$D$11),"")</f>
        <v>3</v>
      </c>
      <c r="G2740" s="14">
        <f>IF($F2740="","",IF($B2740&gt;=SUMIFS(Firm_Info!$F$2:$F$11,Firm_Info!$D$2:$D$11,$F2740,Firm_Info!$C$2:$C$11,"Treated"),1,0))</f>
        <v>0</v>
      </c>
      <c r="H2740" s="14">
        <f t="shared" si="87"/>
        <v>0</v>
      </c>
      <c r="I2740" s="14">
        <f>IF($F2740="","",MOD(ROW()-2,624)-INDEX(Parallel_Trends!$F$5:$F$14,MATCH($A2740,Parallel_Trends!$A$5:$A$14,0)))</f>
        <v>-47</v>
      </c>
    </row>
    <row r="2741" spans="1:9" x14ac:dyDescent="0.45">
      <c r="A2741" t="s">
        <v>21</v>
      </c>
      <c r="B2741" s="1">
        <f>Raw_Prices!AC246</f>
        <v>45280</v>
      </c>
      <c r="C2741" s="12">
        <f>Raw_Prices!AG246</f>
        <v>260.25</v>
      </c>
      <c r="D2741" s="13">
        <f t="shared" si="86"/>
        <v>-1.5472497541045516E-2</v>
      </c>
      <c r="E2741" s="14">
        <f>IF(_xlfn.XLOOKUP($A2741,Firm_Info!$A$2:$A$12,Firm_Info!$C$2:$C$12)="Treated",1,IF(_xlfn.XLOOKUP($A2741,Firm_Info!$A$2:$A$12,Firm_Info!$C$2:$C$12)="Control",0,""))</f>
        <v>1</v>
      </c>
      <c r="F2741" s="14">
        <f>IFERROR(_xlfn.XLOOKUP($A2741,Firm_Info!$A$2:$A$11,Firm_Info!$D$2:$D$11),"")</f>
        <v>3</v>
      </c>
      <c r="G2741" s="14">
        <f>IF($F2741="","",IF($B2741&gt;=SUMIFS(Firm_Info!$F$2:$F$11,Firm_Info!$D$2:$D$11,$F2741,Firm_Info!$C$2:$C$11,"Treated"),1,0))</f>
        <v>0</v>
      </c>
      <c r="H2741" s="14">
        <f t="shared" si="87"/>
        <v>0</v>
      </c>
      <c r="I2741" s="14">
        <f>IF($F2741="","",MOD(ROW()-2,624)-INDEX(Parallel_Trends!$F$5:$F$14,MATCH($A2741,Parallel_Trends!$A$5:$A$14,0)))</f>
        <v>-46</v>
      </c>
    </row>
    <row r="2742" spans="1:9" x14ac:dyDescent="0.45">
      <c r="A2742" t="s">
        <v>21</v>
      </c>
      <c r="B2742" s="1">
        <f>Raw_Prices!AC247</f>
        <v>45281</v>
      </c>
      <c r="C2742" s="12">
        <f>Raw_Prices!AG247</f>
        <v>267.25</v>
      </c>
      <c r="D2742" s="13">
        <f t="shared" si="86"/>
        <v>2.6897214217098897E-2</v>
      </c>
      <c r="E2742" s="14">
        <f>IF(_xlfn.XLOOKUP($A2742,Firm_Info!$A$2:$A$12,Firm_Info!$C$2:$C$12)="Treated",1,IF(_xlfn.XLOOKUP($A2742,Firm_Info!$A$2:$A$12,Firm_Info!$C$2:$C$12)="Control",0,""))</f>
        <v>1</v>
      </c>
      <c r="F2742" s="14">
        <f>IFERROR(_xlfn.XLOOKUP($A2742,Firm_Info!$A$2:$A$11,Firm_Info!$D$2:$D$11),"")</f>
        <v>3</v>
      </c>
      <c r="G2742" s="14">
        <f>IF($F2742="","",IF($B2742&gt;=SUMIFS(Firm_Info!$F$2:$F$11,Firm_Info!$D$2:$D$11,$F2742,Firm_Info!$C$2:$C$11,"Treated"),1,0))</f>
        <v>0</v>
      </c>
      <c r="H2742" s="14">
        <f t="shared" si="87"/>
        <v>0</v>
      </c>
      <c r="I2742" s="14">
        <f>IF($F2742="","",MOD(ROW()-2,624)-INDEX(Parallel_Trends!$F$5:$F$14,MATCH($A2742,Parallel_Trends!$A$5:$A$14,0)))</f>
        <v>-45</v>
      </c>
    </row>
    <row r="2743" spans="1:9" x14ac:dyDescent="0.45">
      <c r="A2743" t="s">
        <v>21</v>
      </c>
      <c r="B2743" s="1">
        <f>Raw_Prices!AC248</f>
        <v>45282</v>
      </c>
      <c r="C2743" s="12">
        <f>Raw_Prices!AG248</f>
        <v>266.33999999999997</v>
      </c>
      <c r="D2743" s="13">
        <f t="shared" si="86"/>
        <v>-3.4050514499532891E-3</v>
      </c>
      <c r="E2743" s="14">
        <f>IF(_xlfn.XLOOKUP($A2743,Firm_Info!$A$2:$A$12,Firm_Info!$C$2:$C$12)="Treated",1,IF(_xlfn.XLOOKUP($A2743,Firm_Info!$A$2:$A$12,Firm_Info!$C$2:$C$12)="Control",0,""))</f>
        <v>1</v>
      </c>
      <c r="F2743" s="14">
        <f>IFERROR(_xlfn.XLOOKUP($A2743,Firm_Info!$A$2:$A$11,Firm_Info!$D$2:$D$11),"")</f>
        <v>3</v>
      </c>
      <c r="G2743" s="14">
        <f>IF($F2743="","",IF($B2743&gt;=SUMIFS(Firm_Info!$F$2:$F$11,Firm_Info!$D$2:$D$11,$F2743,Firm_Info!$C$2:$C$11,"Treated"),1,0))</f>
        <v>0</v>
      </c>
      <c r="H2743" s="14">
        <f t="shared" si="87"/>
        <v>0</v>
      </c>
      <c r="I2743" s="14">
        <f>IF($F2743="","",MOD(ROW()-2,624)-INDEX(Parallel_Trends!$F$5:$F$14,MATCH($A2743,Parallel_Trends!$A$5:$A$14,0)))</f>
        <v>-44</v>
      </c>
    </row>
    <row r="2744" spans="1:9" x14ac:dyDescent="0.45">
      <c r="A2744" t="s">
        <v>21</v>
      </c>
      <c r="B2744" s="1">
        <f>Raw_Prices!AC249</f>
        <v>45286</v>
      </c>
      <c r="C2744" s="12">
        <f>Raw_Prices!AG249</f>
        <v>266.22000000000003</v>
      </c>
      <c r="D2744" s="13">
        <f t="shared" si="86"/>
        <v>-4.505519261093216E-4</v>
      </c>
      <c r="E2744" s="14">
        <f>IF(_xlfn.XLOOKUP($A2744,Firm_Info!$A$2:$A$12,Firm_Info!$C$2:$C$12)="Treated",1,IF(_xlfn.XLOOKUP($A2744,Firm_Info!$A$2:$A$12,Firm_Info!$C$2:$C$12)="Control",0,""))</f>
        <v>1</v>
      </c>
      <c r="F2744" s="14">
        <f>IFERROR(_xlfn.XLOOKUP($A2744,Firm_Info!$A$2:$A$11,Firm_Info!$D$2:$D$11),"")</f>
        <v>3</v>
      </c>
      <c r="G2744" s="14">
        <f>IF($F2744="","",IF($B2744&gt;=SUMIFS(Firm_Info!$F$2:$F$11,Firm_Info!$D$2:$D$11,$F2744,Firm_Info!$C$2:$C$11,"Treated"),1,0))</f>
        <v>0</v>
      </c>
      <c r="H2744" s="14">
        <f t="shared" si="87"/>
        <v>0</v>
      </c>
      <c r="I2744" s="14">
        <f>IF($F2744="","",MOD(ROW()-2,624)-INDEX(Parallel_Trends!$F$5:$F$14,MATCH($A2744,Parallel_Trends!$A$5:$A$14,0)))</f>
        <v>-43</v>
      </c>
    </row>
    <row r="2745" spans="1:9" x14ac:dyDescent="0.45">
      <c r="A2745" t="s">
        <v>21</v>
      </c>
      <c r="B2745" s="1">
        <f>Raw_Prices!AC250</f>
        <v>45287</v>
      </c>
      <c r="C2745" s="12">
        <f>Raw_Prices!AG250</f>
        <v>266.72000000000003</v>
      </c>
      <c r="D2745" s="13">
        <f t="shared" si="86"/>
        <v>1.8781458943730733E-3</v>
      </c>
      <c r="E2745" s="14">
        <f>IF(_xlfn.XLOOKUP($A2745,Firm_Info!$A$2:$A$12,Firm_Info!$C$2:$C$12)="Treated",1,IF(_xlfn.XLOOKUP($A2745,Firm_Info!$A$2:$A$12,Firm_Info!$C$2:$C$12)="Control",0,""))</f>
        <v>1</v>
      </c>
      <c r="F2745" s="14">
        <f>IFERROR(_xlfn.XLOOKUP($A2745,Firm_Info!$A$2:$A$11,Firm_Info!$D$2:$D$11),"")</f>
        <v>3</v>
      </c>
      <c r="G2745" s="14">
        <f>IF($F2745="","",IF($B2745&gt;=SUMIFS(Firm_Info!$F$2:$F$11,Firm_Info!$D$2:$D$11,$F2745,Firm_Info!$C$2:$C$11,"Treated"),1,0))</f>
        <v>0</v>
      </c>
      <c r="H2745" s="14">
        <f t="shared" si="87"/>
        <v>0</v>
      </c>
      <c r="I2745" s="14">
        <f>IF($F2745="","",MOD(ROW()-2,624)-INDEX(Parallel_Trends!$F$5:$F$14,MATCH($A2745,Parallel_Trends!$A$5:$A$14,0)))</f>
        <v>-42</v>
      </c>
    </row>
    <row r="2746" spans="1:9" x14ac:dyDescent="0.45">
      <c r="A2746" t="s">
        <v>21</v>
      </c>
      <c r="B2746" s="1">
        <f>Raw_Prices!AC251</f>
        <v>45288</v>
      </c>
      <c r="C2746" s="12">
        <f>Raw_Prices!AG251</f>
        <v>265.58</v>
      </c>
      <c r="D2746" s="13">
        <f t="shared" si="86"/>
        <v>-4.2741451709659151E-3</v>
      </c>
      <c r="E2746" s="14">
        <f>IF(_xlfn.XLOOKUP($A2746,Firm_Info!$A$2:$A$12,Firm_Info!$C$2:$C$12)="Treated",1,IF(_xlfn.XLOOKUP($A2746,Firm_Info!$A$2:$A$12,Firm_Info!$C$2:$C$12)="Control",0,""))</f>
        <v>1</v>
      </c>
      <c r="F2746" s="14">
        <f>IFERROR(_xlfn.XLOOKUP($A2746,Firm_Info!$A$2:$A$11,Firm_Info!$D$2:$D$11),"")</f>
        <v>3</v>
      </c>
      <c r="G2746" s="14">
        <f>IF($F2746="","",IF($B2746&gt;=SUMIFS(Firm_Info!$F$2:$F$11,Firm_Info!$D$2:$D$11,$F2746,Firm_Info!$C$2:$C$11,"Treated"),1,0))</f>
        <v>0</v>
      </c>
      <c r="H2746" s="14">
        <f t="shared" si="87"/>
        <v>0</v>
      </c>
      <c r="I2746" s="14">
        <f>IF($F2746="","",MOD(ROW()-2,624)-INDEX(Parallel_Trends!$F$5:$F$14,MATCH($A2746,Parallel_Trends!$A$5:$A$14,0)))</f>
        <v>-41</v>
      </c>
    </row>
    <row r="2747" spans="1:9" x14ac:dyDescent="0.45">
      <c r="A2747" t="s">
        <v>21</v>
      </c>
      <c r="B2747" s="1">
        <f>Raw_Prices!AC252</f>
        <v>45289</v>
      </c>
      <c r="C2747" s="12">
        <f>Raw_Prices!AG252</f>
        <v>263.14</v>
      </c>
      <c r="D2747" s="13">
        <f t="shared" si="86"/>
        <v>-9.1874388131636398E-3</v>
      </c>
      <c r="E2747" s="14">
        <f>IF(_xlfn.XLOOKUP($A2747,Firm_Info!$A$2:$A$12,Firm_Info!$C$2:$C$12)="Treated",1,IF(_xlfn.XLOOKUP($A2747,Firm_Info!$A$2:$A$12,Firm_Info!$C$2:$C$12)="Control",0,""))</f>
        <v>1</v>
      </c>
      <c r="F2747" s="14">
        <f>IFERROR(_xlfn.XLOOKUP($A2747,Firm_Info!$A$2:$A$11,Firm_Info!$D$2:$D$11),"")</f>
        <v>3</v>
      </c>
      <c r="G2747" s="14">
        <f>IF($F2747="","",IF($B2747&gt;=SUMIFS(Firm_Info!$F$2:$F$11,Firm_Info!$D$2:$D$11,$F2747,Firm_Info!$C$2:$C$11,"Treated"),1,0))</f>
        <v>0</v>
      </c>
      <c r="H2747" s="14">
        <f t="shared" si="87"/>
        <v>0</v>
      </c>
      <c r="I2747" s="14">
        <f>IF($F2747="","",MOD(ROW()-2,624)-INDEX(Parallel_Trends!$F$5:$F$14,MATCH($A2747,Parallel_Trends!$A$5:$A$14,0)))</f>
        <v>-40</v>
      </c>
    </row>
    <row r="2748" spans="1:9" x14ac:dyDescent="0.45">
      <c r="A2748" t="s">
        <v>21</v>
      </c>
      <c r="B2748" s="1">
        <f>Raw_Prices!AC253</f>
        <v>45293</v>
      </c>
      <c r="C2748" s="12">
        <f>Raw_Prices!AG253</f>
        <v>256.13</v>
      </c>
      <c r="D2748" s="13">
        <f t="shared" si="86"/>
        <v>-2.663981150718242E-2</v>
      </c>
      <c r="E2748" s="14">
        <f>IF(_xlfn.XLOOKUP($A2748,Firm_Info!$A$2:$A$12,Firm_Info!$C$2:$C$12)="Treated",1,IF(_xlfn.XLOOKUP($A2748,Firm_Info!$A$2:$A$12,Firm_Info!$C$2:$C$12)="Control",0,""))</f>
        <v>1</v>
      </c>
      <c r="F2748" s="14">
        <f>IFERROR(_xlfn.XLOOKUP($A2748,Firm_Info!$A$2:$A$11,Firm_Info!$D$2:$D$11),"")</f>
        <v>3</v>
      </c>
      <c r="G2748" s="14">
        <f>IF($F2748="","",IF($B2748&gt;=SUMIFS(Firm_Info!$F$2:$F$11,Firm_Info!$D$2:$D$11,$F2748,Firm_Info!$C$2:$C$11,"Treated"),1,0))</f>
        <v>0</v>
      </c>
      <c r="H2748" s="14">
        <f t="shared" si="87"/>
        <v>0</v>
      </c>
      <c r="I2748" s="14">
        <f>IF($F2748="","",MOD(ROW()-2,624)-INDEX(Parallel_Trends!$F$5:$F$14,MATCH($A2748,Parallel_Trends!$A$5:$A$14,0)))</f>
        <v>-39</v>
      </c>
    </row>
    <row r="2749" spans="1:9" x14ac:dyDescent="0.45">
      <c r="A2749" t="s">
        <v>21</v>
      </c>
      <c r="B2749" s="1">
        <f>Raw_Prices!AC254</f>
        <v>45294</v>
      </c>
      <c r="C2749" s="12">
        <f>Raw_Prices!AG254</f>
        <v>251.84</v>
      </c>
      <c r="D2749" s="13">
        <f t="shared" si="86"/>
        <v>-1.6749306992542845E-2</v>
      </c>
      <c r="E2749" s="14">
        <f>IF(_xlfn.XLOOKUP($A2749,Firm_Info!$A$2:$A$12,Firm_Info!$C$2:$C$12)="Treated",1,IF(_xlfn.XLOOKUP($A2749,Firm_Info!$A$2:$A$12,Firm_Info!$C$2:$C$12)="Control",0,""))</f>
        <v>1</v>
      </c>
      <c r="F2749" s="14">
        <f>IFERROR(_xlfn.XLOOKUP($A2749,Firm_Info!$A$2:$A$11,Firm_Info!$D$2:$D$11),"")</f>
        <v>3</v>
      </c>
      <c r="G2749" s="14">
        <f>IF($F2749="","",IF($B2749&gt;=SUMIFS(Firm_Info!$F$2:$F$11,Firm_Info!$D$2:$D$11,$F2749,Firm_Info!$C$2:$C$11,"Treated"),1,0))</f>
        <v>0</v>
      </c>
      <c r="H2749" s="14">
        <f t="shared" si="87"/>
        <v>0</v>
      </c>
      <c r="I2749" s="14">
        <f>IF($F2749="","",MOD(ROW()-2,624)-INDEX(Parallel_Trends!$F$5:$F$14,MATCH($A2749,Parallel_Trends!$A$5:$A$14,0)))</f>
        <v>-38</v>
      </c>
    </row>
    <row r="2750" spans="1:9" x14ac:dyDescent="0.45">
      <c r="A2750" t="s">
        <v>21</v>
      </c>
      <c r="B2750" s="1">
        <f>Raw_Prices!AC255</f>
        <v>45295</v>
      </c>
      <c r="C2750" s="12">
        <f>Raw_Prices!AG255</f>
        <v>251.24</v>
      </c>
      <c r="D2750" s="13">
        <f t="shared" si="86"/>
        <v>-2.3824650571790951E-3</v>
      </c>
      <c r="E2750" s="14">
        <f>IF(_xlfn.XLOOKUP($A2750,Firm_Info!$A$2:$A$12,Firm_Info!$C$2:$C$12)="Treated",1,IF(_xlfn.XLOOKUP($A2750,Firm_Info!$A$2:$A$12,Firm_Info!$C$2:$C$12)="Control",0,""))</f>
        <v>1</v>
      </c>
      <c r="F2750" s="14">
        <f>IFERROR(_xlfn.XLOOKUP($A2750,Firm_Info!$A$2:$A$11,Firm_Info!$D$2:$D$11),"")</f>
        <v>3</v>
      </c>
      <c r="G2750" s="14">
        <f>IF($F2750="","",IF($B2750&gt;=SUMIFS(Firm_Info!$F$2:$F$11,Firm_Info!$D$2:$D$11,$F2750,Firm_Info!$C$2:$C$11,"Treated"),1,0))</f>
        <v>0</v>
      </c>
      <c r="H2750" s="14">
        <f t="shared" si="87"/>
        <v>0</v>
      </c>
      <c r="I2750" s="14">
        <f>IF($F2750="","",MOD(ROW()-2,624)-INDEX(Parallel_Trends!$F$5:$F$14,MATCH($A2750,Parallel_Trends!$A$5:$A$14,0)))</f>
        <v>-37</v>
      </c>
    </row>
    <row r="2751" spans="1:9" x14ac:dyDescent="0.45">
      <c r="A2751" t="s">
        <v>21</v>
      </c>
      <c r="B2751" s="1">
        <f>Raw_Prices!AC256</f>
        <v>45296</v>
      </c>
      <c r="C2751" s="12">
        <f>Raw_Prices!AG256</f>
        <v>251.12</v>
      </c>
      <c r="D2751" s="13">
        <f t="shared" si="86"/>
        <v>-4.7763095048558579E-4</v>
      </c>
      <c r="E2751" s="14">
        <f>IF(_xlfn.XLOOKUP($A2751,Firm_Info!$A$2:$A$12,Firm_Info!$C$2:$C$12)="Treated",1,IF(_xlfn.XLOOKUP($A2751,Firm_Info!$A$2:$A$12,Firm_Info!$C$2:$C$12)="Control",0,""))</f>
        <v>1</v>
      </c>
      <c r="F2751" s="14">
        <f>IFERROR(_xlfn.XLOOKUP($A2751,Firm_Info!$A$2:$A$11,Firm_Info!$D$2:$D$11),"")</f>
        <v>3</v>
      </c>
      <c r="G2751" s="14">
        <f>IF($F2751="","",IF($B2751&gt;=SUMIFS(Firm_Info!$F$2:$F$11,Firm_Info!$D$2:$D$11,$F2751,Firm_Info!$C$2:$C$11,"Treated"),1,0))</f>
        <v>0</v>
      </c>
      <c r="H2751" s="14">
        <f t="shared" si="87"/>
        <v>0</v>
      </c>
      <c r="I2751" s="14">
        <f>IF($F2751="","",MOD(ROW()-2,624)-INDEX(Parallel_Trends!$F$5:$F$14,MATCH($A2751,Parallel_Trends!$A$5:$A$14,0)))</f>
        <v>-36</v>
      </c>
    </row>
    <row r="2752" spans="1:9" x14ac:dyDescent="0.45">
      <c r="A2752" t="s">
        <v>21</v>
      </c>
      <c r="B2752" s="1">
        <f>Raw_Prices!AC257</f>
        <v>45299</v>
      </c>
      <c r="C2752" s="12">
        <f>Raw_Prices!AG257</f>
        <v>260.87</v>
      </c>
      <c r="D2752" s="13">
        <f t="shared" si="86"/>
        <v>3.8826059254539746E-2</v>
      </c>
      <c r="E2752" s="14">
        <f>IF(_xlfn.XLOOKUP($A2752,Firm_Info!$A$2:$A$12,Firm_Info!$C$2:$C$12)="Treated",1,IF(_xlfn.XLOOKUP($A2752,Firm_Info!$A$2:$A$12,Firm_Info!$C$2:$C$12)="Control",0,""))</f>
        <v>1</v>
      </c>
      <c r="F2752" s="14">
        <f>IFERROR(_xlfn.XLOOKUP($A2752,Firm_Info!$A$2:$A$11,Firm_Info!$D$2:$D$11),"")</f>
        <v>3</v>
      </c>
      <c r="G2752" s="14">
        <f>IF($F2752="","",IF($B2752&gt;=SUMIFS(Firm_Info!$F$2:$F$11,Firm_Info!$D$2:$D$11,$F2752,Firm_Info!$C$2:$C$11,"Treated"),1,0))</f>
        <v>0</v>
      </c>
      <c r="H2752" s="14">
        <f t="shared" si="87"/>
        <v>0</v>
      </c>
      <c r="I2752" s="14">
        <f>IF($F2752="","",MOD(ROW()-2,624)-INDEX(Parallel_Trends!$F$5:$F$14,MATCH($A2752,Parallel_Trends!$A$5:$A$14,0)))</f>
        <v>-35</v>
      </c>
    </row>
    <row r="2753" spans="1:9" x14ac:dyDescent="0.45">
      <c r="A2753" t="s">
        <v>21</v>
      </c>
      <c r="B2753" s="1">
        <f>Raw_Prices!AC258</f>
        <v>45300</v>
      </c>
      <c r="C2753" s="12">
        <f>Raw_Prices!AG258</f>
        <v>261.33999999999997</v>
      </c>
      <c r="D2753" s="13">
        <f t="shared" si="86"/>
        <v>1.8016636638937822E-3</v>
      </c>
      <c r="E2753" s="14">
        <f>IF(_xlfn.XLOOKUP($A2753,Firm_Info!$A$2:$A$12,Firm_Info!$C$2:$C$12)="Treated",1,IF(_xlfn.XLOOKUP($A2753,Firm_Info!$A$2:$A$12,Firm_Info!$C$2:$C$12)="Control",0,""))</f>
        <v>1</v>
      </c>
      <c r="F2753" s="14">
        <f>IFERROR(_xlfn.XLOOKUP($A2753,Firm_Info!$A$2:$A$11,Firm_Info!$D$2:$D$11),"")</f>
        <v>3</v>
      </c>
      <c r="G2753" s="14">
        <f>IF($F2753="","",IF($B2753&gt;=SUMIFS(Firm_Info!$F$2:$F$11,Firm_Info!$D$2:$D$11,$F2753,Firm_Info!$C$2:$C$11,"Treated"),1,0))</f>
        <v>0</v>
      </c>
      <c r="H2753" s="14">
        <f t="shared" si="87"/>
        <v>0</v>
      </c>
      <c r="I2753" s="14">
        <f>IF($F2753="","",MOD(ROW()-2,624)-INDEX(Parallel_Trends!$F$5:$F$14,MATCH($A2753,Parallel_Trends!$A$5:$A$14,0)))</f>
        <v>-34</v>
      </c>
    </row>
    <row r="2754" spans="1:9" x14ac:dyDescent="0.45">
      <c r="A2754" t="s">
        <v>21</v>
      </c>
      <c r="B2754" s="1">
        <f>Raw_Prices!AC259</f>
        <v>45301</v>
      </c>
      <c r="C2754" s="12">
        <f>Raw_Prices!AG259</f>
        <v>264.13</v>
      </c>
      <c r="D2754" s="13">
        <f t="shared" si="86"/>
        <v>1.0675748067651369E-2</v>
      </c>
      <c r="E2754" s="14">
        <f>IF(_xlfn.XLOOKUP($A2754,Firm_Info!$A$2:$A$12,Firm_Info!$C$2:$C$12)="Treated",1,IF(_xlfn.XLOOKUP($A2754,Firm_Info!$A$2:$A$12,Firm_Info!$C$2:$C$12)="Control",0,""))</f>
        <v>1</v>
      </c>
      <c r="F2754" s="14">
        <f>IFERROR(_xlfn.XLOOKUP($A2754,Firm_Info!$A$2:$A$11,Firm_Info!$D$2:$D$11),"")</f>
        <v>3</v>
      </c>
      <c r="G2754" s="14">
        <f>IF($F2754="","",IF($B2754&gt;=SUMIFS(Firm_Info!$F$2:$F$11,Firm_Info!$D$2:$D$11,$F2754,Firm_Info!$C$2:$C$11,"Treated"),1,0))</f>
        <v>0</v>
      </c>
      <c r="H2754" s="14">
        <f t="shared" si="87"/>
        <v>0</v>
      </c>
      <c r="I2754" s="14">
        <f>IF($F2754="","",MOD(ROW()-2,624)-INDEX(Parallel_Trends!$F$5:$F$14,MATCH($A2754,Parallel_Trends!$A$5:$A$14,0)))</f>
        <v>-33</v>
      </c>
    </row>
    <row r="2755" spans="1:9" x14ac:dyDescent="0.45">
      <c r="A2755" t="s">
        <v>21</v>
      </c>
      <c r="B2755" s="1">
        <f>Raw_Prices!AC260</f>
        <v>45302</v>
      </c>
      <c r="C2755" s="12">
        <f>Raw_Prices!AG260</f>
        <v>271.38</v>
      </c>
      <c r="D2755" s="13">
        <f t="shared" si="86"/>
        <v>2.7448604853670622E-2</v>
      </c>
      <c r="E2755" s="14">
        <f>IF(_xlfn.XLOOKUP($A2755,Firm_Info!$A$2:$A$12,Firm_Info!$C$2:$C$12)="Treated",1,IF(_xlfn.XLOOKUP($A2755,Firm_Info!$A$2:$A$12,Firm_Info!$C$2:$C$12)="Control",0,""))</f>
        <v>1</v>
      </c>
      <c r="F2755" s="14">
        <f>IFERROR(_xlfn.XLOOKUP($A2755,Firm_Info!$A$2:$A$11,Firm_Info!$D$2:$D$11),"")</f>
        <v>3</v>
      </c>
      <c r="G2755" s="14">
        <f>IF($F2755="","",IF($B2755&gt;=SUMIFS(Firm_Info!$F$2:$F$11,Firm_Info!$D$2:$D$11,$F2755,Firm_Info!$C$2:$C$11,"Treated"),1,0))</f>
        <v>0</v>
      </c>
      <c r="H2755" s="14">
        <f t="shared" si="87"/>
        <v>0</v>
      </c>
      <c r="I2755" s="14">
        <f>IF($F2755="","",MOD(ROW()-2,624)-INDEX(Parallel_Trends!$F$5:$F$14,MATCH($A2755,Parallel_Trends!$A$5:$A$14,0)))</f>
        <v>-32</v>
      </c>
    </row>
    <row r="2756" spans="1:9" x14ac:dyDescent="0.45">
      <c r="A2756" t="s">
        <v>21</v>
      </c>
      <c r="B2756" s="1">
        <f>Raw_Prices!AC261</f>
        <v>45303</v>
      </c>
      <c r="C2756" s="12">
        <f>Raw_Prices!AG261</f>
        <v>271.93</v>
      </c>
      <c r="D2756" s="13">
        <f t="shared" ref="D2756:D2819" si="88">C2756/C2755-1</f>
        <v>2.0266784582505526E-3</v>
      </c>
      <c r="E2756" s="14">
        <f>IF(_xlfn.XLOOKUP($A2756,Firm_Info!$A$2:$A$12,Firm_Info!$C$2:$C$12)="Treated",1,IF(_xlfn.XLOOKUP($A2756,Firm_Info!$A$2:$A$12,Firm_Info!$C$2:$C$12)="Control",0,""))</f>
        <v>1</v>
      </c>
      <c r="F2756" s="14">
        <f>IFERROR(_xlfn.XLOOKUP($A2756,Firm_Info!$A$2:$A$11,Firm_Info!$D$2:$D$11),"")</f>
        <v>3</v>
      </c>
      <c r="G2756" s="14">
        <f>IF($F2756="","",IF($B2756&gt;=SUMIFS(Firm_Info!$F$2:$F$11,Firm_Info!$D$2:$D$11,$F2756,Firm_Info!$C$2:$C$11,"Treated"),1,0))</f>
        <v>0</v>
      </c>
      <c r="H2756" s="14">
        <f t="shared" ref="H2756:H2819" si="89">IF($F2756="","",$E2756*$G2756)</f>
        <v>0</v>
      </c>
      <c r="I2756" s="14">
        <f>IF($F2756="","",MOD(ROW()-2,624)-INDEX(Parallel_Trends!$F$5:$F$14,MATCH($A2756,Parallel_Trends!$A$5:$A$14,0)))</f>
        <v>-31</v>
      </c>
    </row>
    <row r="2757" spans="1:9" x14ac:dyDescent="0.45">
      <c r="A2757" t="s">
        <v>21</v>
      </c>
      <c r="B2757" s="1">
        <f>Raw_Prices!AC262</f>
        <v>45307</v>
      </c>
      <c r="C2757" s="12">
        <f>Raw_Prices!AG262</f>
        <v>269.19</v>
      </c>
      <c r="D2757" s="13">
        <f t="shared" si="88"/>
        <v>-1.0076122531533893E-2</v>
      </c>
      <c r="E2757" s="14">
        <f>IF(_xlfn.XLOOKUP($A2757,Firm_Info!$A$2:$A$12,Firm_Info!$C$2:$C$12)="Treated",1,IF(_xlfn.XLOOKUP($A2757,Firm_Info!$A$2:$A$12,Firm_Info!$C$2:$C$12)="Control",0,""))</f>
        <v>1</v>
      </c>
      <c r="F2757" s="14">
        <f>IFERROR(_xlfn.XLOOKUP($A2757,Firm_Info!$A$2:$A$11,Firm_Info!$D$2:$D$11),"")</f>
        <v>3</v>
      </c>
      <c r="G2757" s="14">
        <f>IF($F2757="","",IF($B2757&gt;=SUMIFS(Firm_Info!$F$2:$F$11,Firm_Info!$D$2:$D$11,$F2757,Firm_Info!$C$2:$C$11,"Treated"),1,0))</f>
        <v>0</v>
      </c>
      <c r="H2757" s="14">
        <f t="shared" si="89"/>
        <v>0</v>
      </c>
      <c r="I2757" s="14">
        <f>IF($F2757="","",MOD(ROW()-2,624)-INDEX(Parallel_Trends!$F$5:$F$14,MATCH($A2757,Parallel_Trends!$A$5:$A$14,0)))</f>
        <v>-30</v>
      </c>
    </row>
    <row r="2758" spans="1:9" x14ac:dyDescent="0.45">
      <c r="A2758" t="s">
        <v>21</v>
      </c>
      <c r="B2758" s="1">
        <f>Raw_Prices!AC263</f>
        <v>45308</v>
      </c>
      <c r="C2758" s="12">
        <f>Raw_Prices!AG263</f>
        <v>271.44</v>
      </c>
      <c r="D2758" s="13">
        <f t="shared" si="88"/>
        <v>8.3584085590102664E-3</v>
      </c>
      <c r="E2758" s="14">
        <f>IF(_xlfn.XLOOKUP($A2758,Firm_Info!$A$2:$A$12,Firm_Info!$C$2:$C$12)="Treated",1,IF(_xlfn.XLOOKUP($A2758,Firm_Info!$A$2:$A$12,Firm_Info!$C$2:$C$12)="Control",0,""))</f>
        <v>1</v>
      </c>
      <c r="F2758" s="14">
        <f>IFERROR(_xlfn.XLOOKUP($A2758,Firm_Info!$A$2:$A$11,Firm_Info!$D$2:$D$11),"")</f>
        <v>3</v>
      </c>
      <c r="G2758" s="14">
        <f>IF($F2758="","",IF($B2758&gt;=SUMIFS(Firm_Info!$F$2:$F$11,Firm_Info!$D$2:$D$11,$F2758,Firm_Info!$C$2:$C$11,"Treated"),1,0))</f>
        <v>0</v>
      </c>
      <c r="H2758" s="14">
        <f t="shared" si="89"/>
        <v>0</v>
      </c>
      <c r="I2758" s="14">
        <f>IF($F2758="","",MOD(ROW()-2,624)-INDEX(Parallel_Trends!$F$5:$F$14,MATCH($A2758,Parallel_Trends!$A$5:$A$14,0)))</f>
        <v>-29</v>
      </c>
    </row>
    <row r="2759" spans="1:9" x14ac:dyDescent="0.45">
      <c r="A2759" t="s">
        <v>21</v>
      </c>
      <c r="B2759" s="1">
        <f>Raw_Prices!AC264</f>
        <v>45309</v>
      </c>
      <c r="C2759" s="12">
        <f>Raw_Prices!AG264</f>
        <v>274.45999999999998</v>
      </c>
      <c r="D2759" s="13">
        <f t="shared" si="88"/>
        <v>1.1125847332743799E-2</v>
      </c>
      <c r="E2759" s="14">
        <f>IF(_xlfn.XLOOKUP($A2759,Firm_Info!$A$2:$A$12,Firm_Info!$C$2:$C$12)="Treated",1,IF(_xlfn.XLOOKUP($A2759,Firm_Info!$A$2:$A$12,Firm_Info!$C$2:$C$12)="Control",0,""))</f>
        <v>1</v>
      </c>
      <c r="F2759" s="14">
        <f>IFERROR(_xlfn.XLOOKUP($A2759,Firm_Info!$A$2:$A$11,Firm_Info!$D$2:$D$11),"")</f>
        <v>3</v>
      </c>
      <c r="G2759" s="14">
        <f>IF($F2759="","",IF($B2759&gt;=SUMIFS(Firm_Info!$F$2:$F$11,Firm_Info!$D$2:$D$11,$F2759,Firm_Info!$C$2:$C$11,"Treated"),1,0))</f>
        <v>0</v>
      </c>
      <c r="H2759" s="14">
        <f t="shared" si="89"/>
        <v>0</v>
      </c>
      <c r="I2759" s="14">
        <f>IF($F2759="","",MOD(ROW()-2,624)-INDEX(Parallel_Trends!$F$5:$F$14,MATCH($A2759,Parallel_Trends!$A$5:$A$14,0)))</f>
        <v>-28</v>
      </c>
    </row>
    <row r="2760" spans="1:9" x14ac:dyDescent="0.45">
      <c r="A2760" t="s">
        <v>21</v>
      </c>
      <c r="B2760" s="1">
        <f>Raw_Prices!AC265</f>
        <v>45310</v>
      </c>
      <c r="C2760" s="12">
        <f>Raw_Prices!AG265</f>
        <v>280.88</v>
      </c>
      <c r="D2760" s="13">
        <f t="shared" si="88"/>
        <v>2.3391386723019769E-2</v>
      </c>
      <c r="E2760" s="14">
        <f>IF(_xlfn.XLOOKUP($A2760,Firm_Info!$A$2:$A$12,Firm_Info!$C$2:$C$12)="Treated",1,IF(_xlfn.XLOOKUP($A2760,Firm_Info!$A$2:$A$12,Firm_Info!$C$2:$C$12)="Control",0,""))</f>
        <v>1</v>
      </c>
      <c r="F2760" s="14">
        <f>IFERROR(_xlfn.XLOOKUP($A2760,Firm_Info!$A$2:$A$11,Firm_Info!$D$2:$D$11),"")</f>
        <v>3</v>
      </c>
      <c r="G2760" s="14">
        <f>IF($F2760="","",IF($B2760&gt;=SUMIFS(Firm_Info!$F$2:$F$11,Firm_Info!$D$2:$D$11,$F2760,Firm_Info!$C$2:$C$11,"Treated"),1,0))</f>
        <v>0</v>
      </c>
      <c r="H2760" s="14">
        <f t="shared" si="89"/>
        <v>0</v>
      </c>
      <c r="I2760" s="14">
        <f>IF($F2760="","",MOD(ROW()-2,624)-INDEX(Parallel_Trends!$F$5:$F$14,MATCH($A2760,Parallel_Trends!$A$5:$A$14,0)))</f>
        <v>-27</v>
      </c>
    </row>
    <row r="2761" spans="1:9" x14ac:dyDescent="0.45">
      <c r="A2761" t="s">
        <v>21</v>
      </c>
      <c r="B2761" s="1">
        <f>Raw_Prices!AC266</f>
        <v>45313</v>
      </c>
      <c r="C2761" s="12">
        <f>Raw_Prices!AG266</f>
        <v>280.3</v>
      </c>
      <c r="D2761" s="13">
        <f t="shared" si="88"/>
        <v>-2.0649387638849159E-3</v>
      </c>
      <c r="E2761" s="14">
        <f>IF(_xlfn.XLOOKUP($A2761,Firm_Info!$A$2:$A$12,Firm_Info!$C$2:$C$12)="Treated",1,IF(_xlfn.XLOOKUP($A2761,Firm_Info!$A$2:$A$12,Firm_Info!$C$2:$C$12)="Control",0,""))</f>
        <v>1</v>
      </c>
      <c r="F2761" s="14">
        <f>IFERROR(_xlfn.XLOOKUP($A2761,Firm_Info!$A$2:$A$11,Firm_Info!$D$2:$D$11),"")</f>
        <v>3</v>
      </c>
      <c r="G2761" s="14">
        <f>IF($F2761="","",IF($B2761&gt;=SUMIFS(Firm_Info!$F$2:$F$11,Firm_Info!$D$2:$D$11,$F2761,Firm_Info!$C$2:$C$11,"Treated"),1,0))</f>
        <v>0</v>
      </c>
      <c r="H2761" s="14">
        <f t="shared" si="89"/>
        <v>0</v>
      </c>
      <c r="I2761" s="14">
        <f>IF($F2761="","",MOD(ROW()-2,624)-INDEX(Parallel_Trends!$F$5:$F$14,MATCH($A2761,Parallel_Trends!$A$5:$A$14,0)))</f>
        <v>-26</v>
      </c>
    </row>
    <row r="2762" spans="1:9" x14ac:dyDescent="0.45">
      <c r="A2762" t="s">
        <v>21</v>
      </c>
      <c r="B2762" s="1">
        <f>Raw_Prices!AC267</f>
        <v>45314</v>
      </c>
      <c r="C2762" s="12">
        <f>Raw_Prices!AG267</f>
        <v>276.77</v>
      </c>
      <c r="D2762" s="13">
        <f t="shared" si="88"/>
        <v>-1.2593649661077566E-2</v>
      </c>
      <c r="E2762" s="14">
        <f>IF(_xlfn.XLOOKUP($A2762,Firm_Info!$A$2:$A$12,Firm_Info!$C$2:$C$12)="Treated",1,IF(_xlfn.XLOOKUP($A2762,Firm_Info!$A$2:$A$12,Firm_Info!$C$2:$C$12)="Control",0,""))</f>
        <v>1</v>
      </c>
      <c r="F2762" s="14">
        <f>IFERROR(_xlfn.XLOOKUP($A2762,Firm_Info!$A$2:$A$11,Firm_Info!$D$2:$D$11),"")</f>
        <v>3</v>
      </c>
      <c r="G2762" s="14">
        <f>IF($F2762="","",IF($B2762&gt;=SUMIFS(Firm_Info!$F$2:$F$11,Firm_Info!$D$2:$D$11,$F2762,Firm_Info!$C$2:$C$11,"Treated"),1,0))</f>
        <v>0</v>
      </c>
      <c r="H2762" s="14">
        <f t="shared" si="89"/>
        <v>0</v>
      </c>
      <c r="I2762" s="14">
        <f>IF($F2762="","",MOD(ROW()-2,624)-INDEX(Parallel_Trends!$F$5:$F$14,MATCH($A2762,Parallel_Trends!$A$5:$A$14,0)))</f>
        <v>-25</v>
      </c>
    </row>
    <row r="2763" spans="1:9" x14ac:dyDescent="0.45">
      <c r="A2763" t="s">
        <v>21</v>
      </c>
      <c r="B2763" s="1">
        <f>Raw_Prices!AC268</f>
        <v>45315</v>
      </c>
      <c r="C2763" s="12">
        <f>Raw_Prices!AG268</f>
        <v>276.88</v>
      </c>
      <c r="D2763" s="13">
        <f t="shared" si="88"/>
        <v>3.9744191928314798E-4</v>
      </c>
      <c r="E2763" s="14">
        <f>IF(_xlfn.XLOOKUP($A2763,Firm_Info!$A$2:$A$12,Firm_Info!$C$2:$C$12)="Treated",1,IF(_xlfn.XLOOKUP($A2763,Firm_Info!$A$2:$A$12,Firm_Info!$C$2:$C$12)="Control",0,""))</f>
        <v>1</v>
      </c>
      <c r="F2763" s="14">
        <f>IFERROR(_xlfn.XLOOKUP($A2763,Firm_Info!$A$2:$A$11,Firm_Info!$D$2:$D$11),"")</f>
        <v>3</v>
      </c>
      <c r="G2763" s="14">
        <f>IF($F2763="","",IF($B2763&gt;=SUMIFS(Firm_Info!$F$2:$F$11,Firm_Info!$D$2:$D$11,$F2763,Firm_Info!$C$2:$C$11,"Treated"),1,0))</f>
        <v>0</v>
      </c>
      <c r="H2763" s="14">
        <f t="shared" si="89"/>
        <v>0</v>
      </c>
      <c r="I2763" s="14">
        <f>IF($F2763="","",MOD(ROW()-2,624)-INDEX(Parallel_Trends!$F$5:$F$14,MATCH($A2763,Parallel_Trends!$A$5:$A$14,0)))</f>
        <v>-24</v>
      </c>
    </row>
    <row r="2764" spans="1:9" x14ac:dyDescent="0.45">
      <c r="A2764" t="s">
        <v>21</v>
      </c>
      <c r="B2764" s="1">
        <f>Raw_Prices!AC269</f>
        <v>45316</v>
      </c>
      <c r="C2764" s="12">
        <f>Raw_Prices!AG269</f>
        <v>279.02999999999997</v>
      </c>
      <c r="D2764" s="13">
        <f t="shared" si="88"/>
        <v>7.7650967928344361E-3</v>
      </c>
      <c r="E2764" s="14">
        <f>IF(_xlfn.XLOOKUP($A2764,Firm_Info!$A$2:$A$12,Firm_Info!$C$2:$C$12)="Treated",1,IF(_xlfn.XLOOKUP($A2764,Firm_Info!$A$2:$A$12,Firm_Info!$C$2:$C$12)="Control",0,""))</f>
        <v>1</v>
      </c>
      <c r="F2764" s="14">
        <f>IFERROR(_xlfn.XLOOKUP($A2764,Firm_Info!$A$2:$A$11,Firm_Info!$D$2:$D$11),"")</f>
        <v>3</v>
      </c>
      <c r="G2764" s="14">
        <f>IF($F2764="","",IF($B2764&gt;=SUMIFS(Firm_Info!$F$2:$F$11,Firm_Info!$D$2:$D$11,$F2764,Firm_Info!$C$2:$C$11,"Treated"),1,0))</f>
        <v>0</v>
      </c>
      <c r="H2764" s="14">
        <f t="shared" si="89"/>
        <v>0</v>
      </c>
      <c r="I2764" s="14">
        <f>IF($F2764="","",MOD(ROW()-2,624)-INDEX(Parallel_Trends!$F$5:$F$14,MATCH($A2764,Parallel_Trends!$A$5:$A$14,0)))</f>
        <v>-23</v>
      </c>
    </row>
    <row r="2765" spans="1:9" x14ac:dyDescent="0.45">
      <c r="A2765" t="s">
        <v>21</v>
      </c>
      <c r="B2765" s="1">
        <f>Raw_Prices!AC270</f>
        <v>45317</v>
      </c>
      <c r="C2765" s="12">
        <f>Raw_Prices!AG270</f>
        <v>279.94</v>
      </c>
      <c r="D2765" s="13">
        <f t="shared" si="88"/>
        <v>3.261298068308216E-3</v>
      </c>
      <c r="E2765" s="14">
        <f>IF(_xlfn.XLOOKUP($A2765,Firm_Info!$A$2:$A$12,Firm_Info!$C$2:$C$12)="Treated",1,IF(_xlfn.XLOOKUP($A2765,Firm_Info!$A$2:$A$12,Firm_Info!$C$2:$C$12)="Control",0,""))</f>
        <v>1</v>
      </c>
      <c r="F2765" s="14">
        <f>IFERROR(_xlfn.XLOOKUP($A2765,Firm_Info!$A$2:$A$11,Firm_Info!$D$2:$D$11),"")</f>
        <v>3</v>
      </c>
      <c r="G2765" s="14">
        <f>IF($F2765="","",IF($B2765&gt;=SUMIFS(Firm_Info!$F$2:$F$11,Firm_Info!$D$2:$D$11,$F2765,Firm_Info!$C$2:$C$11,"Treated"),1,0))</f>
        <v>0</v>
      </c>
      <c r="H2765" s="14">
        <f t="shared" si="89"/>
        <v>0</v>
      </c>
      <c r="I2765" s="14">
        <f>IF($F2765="","",MOD(ROW()-2,624)-INDEX(Parallel_Trends!$F$5:$F$14,MATCH($A2765,Parallel_Trends!$A$5:$A$14,0)))</f>
        <v>-22</v>
      </c>
    </row>
    <row r="2766" spans="1:9" x14ac:dyDescent="0.45">
      <c r="A2766" t="s">
        <v>21</v>
      </c>
      <c r="B2766" s="1">
        <f>Raw_Prices!AC271</f>
        <v>45320</v>
      </c>
      <c r="C2766" s="12">
        <f>Raw_Prices!AG271</f>
        <v>287.86</v>
      </c>
      <c r="D2766" s="13">
        <f t="shared" si="88"/>
        <v>2.8291776809316271E-2</v>
      </c>
      <c r="E2766" s="14">
        <f>IF(_xlfn.XLOOKUP($A2766,Firm_Info!$A$2:$A$12,Firm_Info!$C$2:$C$12)="Treated",1,IF(_xlfn.XLOOKUP($A2766,Firm_Info!$A$2:$A$12,Firm_Info!$C$2:$C$12)="Control",0,""))</f>
        <v>1</v>
      </c>
      <c r="F2766" s="14">
        <f>IFERROR(_xlfn.XLOOKUP($A2766,Firm_Info!$A$2:$A$11,Firm_Info!$D$2:$D$11),"")</f>
        <v>3</v>
      </c>
      <c r="G2766" s="14">
        <f>IF($F2766="","",IF($B2766&gt;=SUMIFS(Firm_Info!$F$2:$F$11,Firm_Info!$D$2:$D$11,$F2766,Firm_Info!$C$2:$C$11,"Treated"),1,0))</f>
        <v>0</v>
      </c>
      <c r="H2766" s="14">
        <f t="shared" si="89"/>
        <v>0</v>
      </c>
      <c r="I2766" s="14">
        <f>IF($F2766="","",MOD(ROW()-2,624)-INDEX(Parallel_Trends!$F$5:$F$14,MATCH($A2766,Parallel_Trends!$A$5:$A$14,0)))</f>
        <v>-21</v>
      </c>
    </row>
    <row r="2767" spans="1:9" x14ac:dyDescent="0.45">
      <c r="A2767" t="s">
        <v>21</v>
      </c>
      <c r="B2767" s="1">
        <f>Raw_Prices!AC272</f>
        <v>45321</v>
      </c>
      <c r="C2767" s="12">
        <f>Raw_Prices!AG272</f>
        <v>287.73</v>
      </c>
      <c r="D2767" s="13">
        <f t="shared" si="88"/>
        <v>-4.5160842076008567E-4</v>
      </c>
      <c r="E2767" s="14">
        <f>IF(_xlfn.XLOOKUP($A2767,Firm_Info!$A$2:$A$12,Firm_Info!$C$2:$C$12)="Treated",1,IF(_xlfn.XLOOKUP($A2767,Firm_Info!$A$2:$A$12,Firm_Info!$C$2:$C$12)="Control",0,""))</f>
        <v>1</v>
      </c>
      <c r="F2767" s="14">
        <f>IFERROR(_xlfn.XLOOKUP($A2767,Firm_Info!$A$2:$A$11,Firm_Info!$D$2:$D$11),"")</f>
        <v>3</v>
      </c>
      <c r="G2767" s="14">
        <f>IF($F2767="","",IF($B2767&gt;=SUMIFS(Firm_Info!$F$2:$F$11,Firm_Info!$D$2:$D$11,$F2767,Firm_Info!$C$2:$C$11,"Treated"),1,0))</f>
        <v>0</v>
      </c>
      <c r="H2767" s="14">
        <f t="shared" si="89"/>
        <v>0</v>
      </c>
      <c r="I2767" s="14">
        <f>IF($F2767="","",MOD(ROW()-2,624)-INDEX(Parallel_Trends!$F$5:$F$14,MATCH($A2767,Parallel_Trends!$A$5:$A$14,0)))</f>
        <v>-20</v>
      </c>
    </row>
    <row r="2768" spans="1:9" x14ac:dyDescent="0.45">
      <c r="A2768" t="s">
        <v>21</v>
      </c>
      <c r="B2768" s="1">
        <f>Raw_Prices!AC273</f>
        <v>45322</v>
      </c>
      <c r="C2768" s="12">
        <f>Raw_Prices!AG273</f>
        <v>281.08999999999997</v>
      </c>
      <c r="D2768" s="13">
        <f t="shared" si="88"/>
        <v>-2.3077190421575966E-2</v>
      </c>
      <c r="E2768" s="14">
        <f>IF(_xlfn.XLOOKUP($A2768,Firm_Info!$A$2:$A$12,Firm_Info!$C$2:$C$12)="Treated",1,IF(_xlfn.XLOOKUP($A2768,Firm_Info!$A$2:$A$12,Firm_Info!$C$2:$C$12)="Control",0,""))</f>
        <v>1</v>
      </c>
      <c r="F2768" s="14">
        <f>IFERROR(_xlfn.XLOOKUP($A2768,Firm_Info!$A$2:$A$11,Firm_Info!$D$2:$D$11),"")</f>
        <v>3</v>
      </c>
      <c r="G2768" s="14">
        <f>IF($F2768="","",IF($B2768&gt;=SUMIFS(Firm_Info!$F$2:$F$11,Firm_Info!$D$2:$D$11,$F2768,Firm_Info!$C$2:$C$11,"Treated"),1,0))</f>
        <v>0</v>
      </c>
      <c r="H2768" s="14">
        <f t="shared" si="89"/>
        <v>0</v>
      </c>
      <c r="I2768" s="14">
        <f>IF($F2768="","",MOD(ROW()-2,624)-INDEX(Parallel_Trends!$F$5:$F$14,MATCH($A2768,Parallel_Trends!$A$5:$A$14,0)))</f>
        <v>-19</v>
      </c>
    </row>
    <row r="2769" spans="1:9" x14ac:dyDescent="0.45">
      <c r="A2769" t="s">
        <v>21</v>
      </c>
      <c r="B2769" s="1">
        <f>Raw_Prices!AC274</f>
        <v>45323</v>
      </c>
      <c r="C2769" s="12">
        <f>Raw_Prices!AG274</f>
        <v>283.8</v>
      </c>
      <c r="D2769" s="13">
        <f t="shared" si="88"/>
        <v>9.6410402362234748E-3</v>
      </c>
      <c r="E2769" s="14">
        <f>IF(_xlfn.XLOOKUP($A2769,Firm_Info!$A$2:$A$12,Firm_Info!$C$2:$C$12)="Treated",1,IF(_xlfn.XLOOKUP($A2769,Firm_Info!$A$2:$A$12,Firm_Info!$C$2:$C$12)="Control",0,""))</f>
        <v>1</v>
      </c>
      <c r="F2769" s="14">
        <f>IFERROR(_xlfn.XLOOKUP($A2769,Firm_Info!$A$2:$A$11,Firm_Info!$D$2:$D$11),"")</f>
        <v>3</v>
      </c>
      <c r="G2769" s="14">
        <f>IF($F2769="","",IF($B2769&gt;=SUMIFS(Firm_Info!$F$2:$F$11,Firm_Info!$D$2:$D$11,$F2769,Firm_Info!$C$2:$C$11,"Treated"),1,0))</f>
        <v>0</v>
      </c>
      <c r="H2769" s="14">
        <f t="shared" si="89"/>
        <v>0</v>
      </c>
      <c r="I2769" s="14">
        <f>IF($F2769="","",MOD(ROW()-2,624)-INDEX(Parallel_Trends!$F$5:$F$14,MATCH($A2769,Parallel_Trends!$A$5:$A$14,0)))</f>
        <v>-18</v>
      </c>
    </row>
    <row r="2770" spans="1:9" x14ac:dyDescent="0.45">
      <c r="A2770" t="s">
        <v>21</v>
      </c>
      <c r="B2770" s="1">
        <f>Raw_Prices!AC275</f>
        <v>45324</v>
      </c>
      <c r="C2770" s="12">
        <f>Raw_Prices!AG275</f>
        <v>285.66000000000003</v>
      </c>
      <c r="D2770" s="13">
        <f t="shared" si="88"/>
        <v>6.5539112050740922E-3</v>
      </c>
      <c r="E2770" s="14">
        <f>IF(_xlfn.XLOOKUP($A2770,Firm_Info!$A$2:$A$12,Firm_Info!$C$2:$C$12)="Treated",1,IF(_xlfn.XLOOKUP($A2770,Firm_Info!$A$2:$A$12,Firm_Info!$C$2:$C$12)="Control",0,""))</f>
        <v>1</v>
      </c>
      <c r="F2770" s="14">
        <f>IFERROR(_xlfn.XLOOKUP($A2770,Firm_Info!$A$2:$A$11,Firm_Info!$D$2:$D$11),"")</f>
        <v>3</v>
      </c>
      <c r="G2770" s="14">
        <f>IF($F2770="","",IF($B2770&gt;=SUMIFS(Firm_Info!$F$2:$F$11,Firm_Info!$D$2:$D$11,$F2770,Firm_Info!$C$2:$C$11,"Treated"),1,0))</f>
        <v>0</v>
      </c>
      <c r="H2770" s="14">
        <f t="shared" si="89"/>
        <v>0</v>
      </c>
      <c r="I2770" s="14">
        <f>IF($F2770="","",MOD(ROW()-2,624)-INDEX(Parallel_Trends!$F$5:$F$14,MATCH($A2770,Parallel_Trends!$A$5:$A$14,0)))</f>
        <v>-17</v>
      </c>
    </row>
    <row r="2771" spans="1:9" x14ac:dyDescent="0.45">
      <c r="A2771" t="s">
        <v>21</v>
      </c>
      <c r="B2771" s="1">
        <f>Raw_Prices!AC276</f>
        <v>45327</v>
      </c>
      <c r="C2771" s="12">
        <f>Raw_Prices!AG276</f>
        <v>288.11</v>
      </c>
      <c r="D2771" s="13">
        <f t="shared" si="88"/>
        <v>8.5766295596163555E-3</v>
      </c>
      <c r="E2771" s="14">
        <f>IF(_xlfn.XLOOKUP($A2771,Firm_Info!$A$2:$A$12,Firm_Info!$C$2:$C$12)="Treated",1,IF(_xlfn.XLOOKUP($A2771,Firm_Info!$A$2:$A$12,Firm_Info!$C$2:$C$12)="Control",0,""))</f>
        <v>1</v>
      </c>
      <c r="F2771" s="14">
        <f>IFERROR(_xlfn.XLOOKUP($A2771,Firm_Info!$A$2:$A$11,Firm_Info!$D$2:$D$11),"")</f>
        <v>3</v>
      </c>
      <c r="G2771" s="14">
        <f>IF($F2771="","",IF($B2771&gt;=SUMIFS(Firm_Info!$F$2:$F$11,Firm_Info!$D$2:$D$11,$F2771,Firm_Info!$C$2:$C$11,"Treated"),1,0))</f>
        <v>0</v>
      </c>
      <c r="H2771" s="14">
        <f t="shared" si="89"/>
        <v>0</v>
      </c>
      <c r="I2771" s="14">
        <f>IF($F2771="","",MOD(ROW()-2,624)-INDEX(Parallel_Trends!$F$5:$F$14,MATCH($A2771,Parallel_Trends!$A$5:$A$14,0)))</f>
        <v>-16</v>
      </c>
    </row>
    <row r="2772" spans="1:9" x14ac:dyDescent="0.45">
      <c r="A2772" t="s">
        <v>21</v>
      </c>
      <c r="B2772" s="1">
        <f>Raw_Prices!AC277</f>
        <v>45328</v>
      </c>
      <c r="C2772" s="12">
        <f>Raw_Prices!AG277</f>
        <v>285.83</v>
      </c>
      <c r="D2772" s="13">
        <f t="shared" si="88"/>
        <v>-7.9136440942696451E-3</v>
      </c>
      <c r="E2772" s="14">
        <f>IF(_xlfn.XLOOKUP($A2772,Firm_Info!$A$2:$A$12,Firm_Info!$C$2:$C$12)="Treated",1,IF(_xlfn.XLOOKUP($A2772,Firm_Info!$A$2:$A$12,Firm_Info!$C$2:$C$12)="Control",0,""))</f>
        <v>1</v>
      </c>
      <c r="F2772" s="14">
        <f>IFERROR(_xlfn.XLOOKUP($A2772,Firm_Info!$A$2:$A$11,Firm_Info!$D$2:$D$11),"")</f>
        <v>3</v>
      </c>
      <c r="G2772" s="14">
        <f>IF($F2772="","",IF($B2772&gt;=SUMIFS(Firm_Info!$F$2:$F$11,Firm_Info!$D$2:$D$11,$F2772,Firm_Info!$C$2:$C$11,"Treated"),1,0))</f>
        <v>0</v>
      </c>
      <c r="H2772" s="14">
        <f t="shared" si="89"/>
        <v>0</v>
      </c>
      <c r="I2772" s="14">
        <f>IF($F2772="","",MOD(ROW()-2,624)-INDEX(Parallel_Trends!$F$5:$F$14,MATCH($A2772,Parallel_Trends!$A$5:$A$14,0)))</f>
        <v>-15</v>
      </c>
    </row>
    <row r="2773" spans="1:9" x14ac:dyDescent="0.45">
      <c r="A2773" t="s">
        <v>21</v>
      </c>
      <c r="B2773" s="1">
        <f>Raw_Prices!AC278</f>
        <v>45329</v>
      </c>
      <c r="C2773" s="12">
        <f>Raw_Prices!AG278</f>
        <v>288.83999999999997</v>
      </c>
      <c r="D2773" s="13">
        <f t="shared" si="88"/>
        <v>1.0530735052303841E-2</v>
      </c>
      <c r="E2773" s="14">
        <f>IF(_xlfn.XLOOKUP($A2773,Firm_Info!$A$2:$A$12,Firm_Info!$C$2:$C$12)="Treated",1,IF(_xlfn.XLOOKUP($A2773,Firm_Info!$A$2:$A$12,Firm_Info!$C$2:$C$12)="Control",0,""))</f>
        <v>1</v>
      </c>
      <c r="F2773" s="14">
        <f>IFERROR(_xlfn.XLOOKUP($A2773,Firm_Info!$A$2:$A$11,Firm_Info!$D$2:$D$11),"")</f>
        <v>3</v>
      </c>
      <c r="G2773" s="14">
        <f>IF($F2773="","",IF($B2773&gt;=SUMIFS(Firm_Info!$F$2:$F$11,Firm_Info!$D$2:$D$11,$F2773,Firm_Info!$C$2:$C$11,"Treated"),1,0))</f>
        <v>0</v>
      </c>
      <c r="H2773" s="14">
        <f t="shared" si="89"/>
        <v>0</v>
      </c>
      <c r="I2773" s="14">
        <f>IF($F2773="","",MOD(ROW()-2,624)-INDEX(Parallel_Trends!$F$5:$F$14,MATCH($A2773,Parallel_Trends!$A$5:$A$14,0)))</f>
        <v>-14</v>
      </c>
    </row>
    <row r="2774" spans="1:9" x14ac:dyDescent="0.45">
      <c r="A2774" t="s">
        <v>21</v>
      </c>
      <c r="B2774" s="1">
        <f>Raw_Prices!AC279</f>
        <v>45330</v>
      </c>
      <c r="C2774" s="12">
        <f>Raw_Prices!AG279</f>
        <v>291.95</v>
      </c>
      <c r="D2774" s="13">
        <f t="shared" si="88"/>
        <v>1.0767206758066861E-2</v>
      </c>
      <c r="E2774" s="14">
        <f>IF(_xlfn.XLOOKUP($A2774,Firm_Info!$A$2:$A$12,Firm_Info!$C$2:$C$12)="Treated",1,IF(_xlfn.XLOOKUP($A2774,Firm_Info!$A$2:$A$12,Firm_Info!$C$2:$C$12)="Control",0,""))</f>
        <v>1</v>
      </c>
      <c r="F2774" s="14">
        <f>IFERROR(_xlfn.XLOOKUP($A2774,Firm_Info!$A$2:$A$11,Firm_Info!$D$2:$D$11),"")</f>
        <v>3</v>
      </c>
      <c r="G2774" s="14">
        <f>IF($F2774="","",IF($B2774&gt;=SUMIFS(Firm_Info!$F$2:$F$11,Firm_Info!$D$2:$D$11,$F2774,Firm_Info!$C$2:$C$11,"Treated"),1,0))</f>
        <v>0</v>
      </c>
      <c r="H2774" s="14">
        <f t="shared" si="89"/>
        <v>0</v>
      </c>
      <c r="I2774" s="14">
        <f>IF($F2774="","",MOD(ROW()-2,624)-INDEX(Parallel_Trends!$F$5:$F$14,MATCH($A2774,Parallel_Trends!$A$5:$A$14,0)))</f>
        <v>-13</v>
      </c>
    </row>
    <row r="2775" spans="1:9" x14ac:dyDescent="0.45">
      <c r="A2775" t="s">
        <v>21</v>
      </c>
      <c r="B2775" s="1">
        <f>Raw_Prices!AC280</f>
        <v>45331</v>
      </c>
      <c r="C2775" s="12">
        <f>Raw_Prices!AG280</f>
        <v>291.3</v>
      </c>
      <c r="D2775" s="13">
        <f t="shared" si="88"/>
        <v>-2.2264086316149401E-3</v>
      </c>
      <c r="E2775" s="14">
        <f>IF(_xlfn.XLOOKUP($A2775,Firm_Info!$A$2:$A$12,Firm_Info!$C$2:$C$12)="Treated",1,IF(_xlfn.XLOOKUP($A2775,Firm_Info!$A$2:$A$12,Firm_Info!$C$2:$C$12)="Control",0,""))</f>
        <v>1</v>
      </c>
      <c r="F2775" s="14">
        <f>IFERROR(_xlfn.XLOOKUP($A2775,Firm_Info!$A$2:$A$11,Firm_Info!$D$2:$D$11),"")</f>
        <v>3</v>
      </c>
      <c r="G2775" s="14">
        <f>IF($F2775="","",IF($B2775&gt;=SUMIFS(Firm_Info!$F$2:$F$11,Firm_Info!$D$2:$D$11,$F2775,Firm_Info!$C$2:$C$11,"Treated"),1,0))</f>
        <v>0</v>
      </c>
      <c r="H2775" s="14">
        <f t="shared" si="89"/>
        <v>0</v>
      </c>
      <c r="I2775" s="14">
        <f>IF($F2775="","",MOD(ROW()-2,624)-INDEX(Parallel_Trends!$F$5:$F$14,MATCH($A2775,Parallel_Trends!$A$5:$A$14,0)))</f>
        <v>-12</v>
      </c>
    </row>
    <row r="2776" spans="1:9" x14ac:dyDescent="0.45">
      <c r="A2776" t="s">
        <v>21</v>
      </c>
      <c r="B2776" s="1">
        <f>Raw_Prices!AC281</f>
        <v>45334</v>
      </c>
      <c r="C2776" s="12">
        <f>Raw_Prices!AG281</f>
        <v>287.32</v>
      </c>
      <c r="D2776" s="13">
        <f t="shared" si="88"/>
        <v>-1.3662890490902857E-2</v>
      </c>
      <c r="E2776" s="14">
        <f>IF(_xlfn.XLOOKUP($A2776,Firm_Info!$A$2:$A$12,Firm_Info!$C$2:$C$12)="Treated",1,IF(_xlfn.XLOOKUP($A2776,Firm_Info!$A$2:$A$12,Firm_Info!$C$2:$C$12)="Control",0,""))</f>
        <v>1</v>
      </c>
      <c r="F2776" s="14">
        <f>IFERROR(_xlfn.XLOOKUP($A2776,Firm_Info!$A$2:$A$11,Firm_Info!$D$2:$D$11),"")</f>
        <v>3</v>
      </c>
      <c r="G2776" s="14">
        <f>IF($F2776="","",IF($B2776&gt;=SUMIFS(Firm_Info!$F$2:$F$11,Firm_Info!$D$2:$D$11,$F2776,Firm_Info!$C$2:$C$11,"Treated"),1,0))</f>
        <v>0</v>
      </c>
      <c r="H2776" s="14">
        <f t="shared" si="89"/>
        <v>0</v>
      </c>
      <c r="I2776" s="14">
        <f>IF($F2776="","",MOD(ROW()-2,624)-INDEX(Parallel_Trends!$F$5:$F$14,MATCH($A2776,Parallel_Trends!$A$5:$A$14,0)))</f>
        <v>-11</v>
      </c>
    </row>
    <row r="2777" spans="1:9" x14ac:dyDescent="0.45">
      <c r="A2777" t="s">
        <v>21</v>
      </c>
      <c r="B2777" s="1">
        <f>Raw_Prices!AC282</f>
        <v>45335</v>
      </c>
      <c r="C2777" s="12">
        <f>Raw_Prices!AG282</f>
        <v>281.14999999999998</v>
      </c>
      <c r="D2777" s="13">
        <f t="shared" si="88"/>
        <v>-2.1474314353334356E-2</v>
      </c>
      <c r="E2777" s="14">
        <f>IF(_xlfn.XLOOKUP($A2777,Firm_Info!$A$2:$A$12,Firm_Info!$C$2:$C$12)="Treated",1,IF(_xlfn.XLOOKUP($A2777,Firm_Info!$A$2:$A$12,Firm_Info!$C$2:$C$12)="Control",0,""))</f>
        <v>1</v>
      </c>
      <c r="F2777" s="14">
        <f>IFERROR(_xlfn.XLOOKUP($A2777,Firm_Info!$A$2:$A$11,Firm_Info!$D$2:$D$11),"")</f>
        <v>3</v>
      </c>
      <c r="G2777" s="14">
        <f>IF($F2777="","",IF($B2777&gt;=SUMIFS(Firm_Info!$F$2:$F$11,Firm_Info!$D$2:$D$11,$F2777,Firm_Info!$C$2:$C$11,"Treated"),1,0))</f>
        <v>0</v>
      </c>
      <c r="H2777" s="14">
        <f t="shared" si="89"/>
        <v>0</v>
      </c>
      <c r="I2777" s="14">
        <f>IF($F2777="","",MOD(ROW()-2,624)-INDEX(Parallel_Trends!$F$5:$F$14,MATCH($A2777,Parallel_Trends!$A$5:$A$14,0)))</f>
        <v>-10</v>
      </c>
    </row>
    <row r="2778" spans="1:9" x14ac:dyDescent="0.45">
      <c r="A2778" t="s">
        <v>21</v>
      </c>
      <c r="B2778" s="1">
        <f>Raw_Prices!AC283</f>
        <v>45336</v>
      </c>
      <c r="C2778" s="12">
        <f>Raw_Prices!AG283</f>
        <v>289.14999999999998</v>
      </c>
      <c r="D2778" s="13">
        <f t="shared" si="88"/>
        <v>2.8454561621910068E-2</v>
      </c>
      <c r="E2778" s="14">
        <f>IF(_xlfn.XLOOKUP($A2778,Firm_Info!$A$2:$A$12,Firm_Info!$C$2:$C$12)="Treated",1,IF(_xlfn.XLOOKUP($A2778,Firm_Info!$A$2:$A$12,Firm_Info!$C$2:$C$12)="Control",0,""))</f>
        <v>1</v>
      </c>
      <c r="F2778" s="14">
        <f>IFERROR(_xlfn.XLOOKUP($A2778,Firm_Info!$A$2:$A$11,Firm_Info!$D$2:$D$11),"")</f>
        <v>3</v>
      </c>
      <c r="G2778" s="14">
        <f>IF($F2778="","",IF($B2778&gt;=SUMIFS(Firm_Info!$F$2:$F$11,Firm_Info!$D$2:$D$11,$F2778,Firm_Info!$C$2:$C$11,"Treated"),1,0))</f>
        <v>0</v>
      </c>
      <c r="H2778" s="14">
        <f t="shared" si="89"/>
        <v>0</v>
      </c>
      <c r="I2778" s="14">
        <f>IF($F2778="","",MOD(ROW()-2,624)-INDEX(Parallel_Trends!$F$5:$F$14,MATCH($A2778,Parallel_Trends!$A$5:$A$14,0)))</f>
        <v>-9</v>
      </c>
    </row>
    <row r="2779" spans="1:9" x14ac:dyDescent="0.45">
      <c r="A2779" t="s">
        <v>21</v>
      </c>
      <c r="B2779" s="1">
        <f>Raw_Prices!AC284</f>
        <v>45337</v>
      </c>
      <c r="C2779" s="12">
        <f>Raw_Prices!AG284</f>
        <v>291.94</v>
      </c>
      <c r="D2779" s="13">
        <f t="shared" si="88"/>
        <v>9.6489711222549346E-3</v>
      </c>
      <c r="E2779" s="14">
        <f>IF(_xlfn.XLOOKUP($A2779,Firm_Info!$A$2:$A$12,Firm_Info!$C$2:$C$12)="Treated",1,IF(_xlfn.XLOOKUP($A2779,Firm_Info!$A$2:$A$12,Firm_Info!$C$2:$C$12)="Control",0,""))</f>
        <v>1</v>
      </c>
      <c r="F2779" s="14">
        <f>IFERROR(_xlfn.XLOOKUP($A2779,Firm_Info!$A$2:$A$11,Firm_Info!$D$2:$D$11),"")</f>
        <v>3</v>
      </c>
      <c r="G2779" s="14">
        <f>IF($F2779="","",IF($B2779&gt;=SUMIFS(Firm_Info!$F$2:$F$11,Firm_Info!$D$2:$D$11,$F2779,Firm_Info!$C$2:$C$11,"Treated"),1,0))</f>
        <v>0</v>
      </c>
      <c r="H2779" s="14">
        <f t="shared" si="89"/>
        <v>0</v>
      </c>
      <c r="I2779" s="14">
        <f>IF($F2779="","",MOD(ROW()-2,624)-INDEX(Parallel_Trends!$F$5:$F$14,MATCH($A2779,Parallel_Trends!$A$5:$A$14,0)))</f>
        <v>-8</v>
      </c>
    </row>
    <row r="2780" spans="1:9" x14ac:dyDescent="0.45">
      <c r="A2780" t="s">
        <v>21</v>
      </c>
      <c r="B2780" s="1">
        <f>Raw_Prices!AC285</f>
        <v>45338</v>
      </c>
      <c r="C2780" s="12">
        <f>Raw_Prices!AG285</f>
        <v>289.72000000000003</v>
      </c>
      <c r="D2780" s="13">
        <f t="shared" si="88"/>
        <v>-7.6043022538876404E-3</v>
      </c>
      <c r="E2780" s="14">
        <f>IF(_xlfn.XLOOKUP($A2780,Firm_Info!$A$2:$A$12,Firm_Info!$C$2:$C$12)="Treated",1,IF(_xlfn.XLOOKUP($A2780,Firm_Info!$A$2:$A$12,Firm_Info!$C$2:$C$12)="Control",0,""))</f>
        <v>1</v>
      </c>
      <c r="F2780" s="14">
        <f>IFERROR(_xlfn.XLOOKUP($A2780,Firm_Info!$A$2:$A$11,Firm_Info!$D$2:$D$11),"")</f>
        <v>3</v>
      </c>
      <c r="G2780" s="14">
        <f>IF($F2780="","",IF($B2780&gt;=SUMIFS(Firm_Info!$F$2:$F$11,Firm_Info!$D$2:$D$11,$F2780,Firm_Info!$C$2:$C$11,"Treated"),1,0))</f>
        <v>0</v>
      </c>
      <c r="H2780" s="14">
        <f t="shared" si="89"/>
        <v>0</v>
      </c>
      <c r="I2780" s="14">
        <f>IF($F2780="","",MOD(ROW()-2,624)-INDEX(Parallel_Trends!$F$5:$F$14,MATCH($A2780,Parallel_Trends!$A$5:$A$14,0)))</f>
        <v>-7</v>
      </c>
    </row>
    <row r="2781" spans="1:9" x14ac:dyDescent="0.45">
      <c r="A2781" t="s">
        <v>21</v>
      </c>
      <c r="B2781" s="1">
        <f>Raw_Prices!AC286</f>
        <v>45342</v>
      </c>
      <c r="C2781" s="12">
        <f>Raw_Prices!AG286</f>
        <v>286.39</v>
      </c>
      <c r="D2781" s="13">
        <f t="shared" si="88"/>
        <v>-1.1493856136959968E-2</v>
      </c>
      <c r="E2781" s="14">
        <f>IF(_xlfn.XLOOKUP($A2781,Firm_Info!$A$2:$A$12,Firm_Info!$C$2:$C$12)="Treated",1,IF(_xlfn.XLOOKUP($A2781,Firm_Info!$A$2:$A$12,Firm_Info!$C$2:$C$12)="Control",0,""))</f>
        <v>1</v>
      </c>
      <c r="F2781" s="14">
        <f>IFERROR(_xlfn.XLOOKUP($A2781,Firm_Info!$A$2:$A$11,Firm_Info!$D$2:$D$11),"")</f>
        <v>3</v>
      </c>
      <c r="G2781" s="14">
        <f>IF($F2781="","",IF($B2781&gt;=SUMIFS(Firm_Info!$F$2:$F$11,Firm_Info!$D$2:$D$11,$F2781,Firm_Info!$C$2:$C$11,"Treated"),1,0))</f>
        <v>0</v>
      </c>
      <c r="H2781" s="14">
        <f t="shared" si="89"/>
        <v>0</v>
      </c>
      <c r="I2781" s="14">
        <f>IF($F2781="","",MOD(ROW()-2,624)-INDEX(Parallel_Trends!$F$5:$F$14,MATCH($A2781,Parallel_Trends!$A$5:$A$14,0)))</f>
        <v>-6</v>
      </c>
    </row>
    <row r="2782" spans="1:9" x14ac:dyDescent="0.45">
      <c r="A2782" t="s">
        <v>21</v>
      </c>
      <c r="B2782" s="1">
        <f>Raw_Prices!AC287</f>
        <v>45343</v>
      </c>
      <c r="C2782" s="12">
        <f>Raw_Prices!AG287</f>
        <v>283.55</v>
      </c>
      <c r="D2782" s="13">
        <f t="shared" si="88"/>
        <v>-9.9165473654805325E-3</v>
      </c>
      <c r="E2782" s="14">
        <f>IF(_xlfn.XLOOKUP($A2782,Firm_Info!$A$2:$A$12,Firm_Info!$C$2:$C$12)="Treated",1,IF(_xlfn.XLOOKUP($A2782,Firm_Info!$A$2:$A$12,Firm_Info!$C$2:$C$12)="Control",0,""))</f>
        <v>1</v>
      </c>
      <c r="F2782" s="14">
        <f>IFERROR(_xlfn.XLOOKUP($A2782,Firm_Info!$A$2:$A$11,Firm_Info!$D$2:$D$11),"")</f>
        <v>3</v>
      </c>
      <c r="G2782" s="14">
        <f>IF($F2782="","",IF($B2782&gt;=SUMIFS(Firm_Info!$F$2:$F$11,Firm_Info!$D$2:$D$11,$F2782,Firm_Info!$C$2:$C$11,"Treated"),1,0))</f>
        <v>0</v>
      </c>
      <c r="H2782" s="14">
        <f t="shared" si="89"/>
        <v>0</v>
      </c>
      <c r="I2782" s="14">
        <f>IF($F2782="","",MOD(ROW()-2,624)-INDEX(Parallel_Trends!$F$5:$F$14,MATCH($A2782,Parallel_Trends!$A$5:$A$14,0)))</f>
        <v>-5</v>
      </c>
    </row>
    <row r="2783" spans="1:9" x14ac:dyDescent="0.45">
      <c r="A2783" t="s">
        <v>21</v>
      </c>
      <c r="B2783" s="1">
        <f>Raw_Prices!AC288</f>
        <v>45344</v>
      </c>
      <c r="C2783" s="12">
        <f>Raw_Prices!AG288</f>
        <v>293.64999999999998</v>
      </c>
      <c r="D2783" s="13">
        <f t="shared" si="88"/>
        <v>3.5619820137541724E-2</v>
      </c>
      <c r="E2783" s="14">
        <f>IF(_xlfn.XLOOKUP($A2783,Firm_Info!$A$2:$A$12,Firm_Info!$C$2:$C$12)="Treated",1,IF(_xlfn.XLOOKUP($A2783,Firm_Info!$A$2:$A$12,Firm_Info!$C$2:$C$12)="Control",0,""))</f>
        <v>1</v>
      </c>
      <c r="F2783" s="14">
        <f>IFERROR(_xlfn.XLOOKUP($A2783,Firm_Info!$A$2:$A$11,Firm_Info!$D$2:$D$11),"")</f>
        <v>3</v>
      </c>
      <c r="G2783" s="14">
        <f>IF($F2783="","",IF($B2783&gt;=SUMIFS(Firm_Info!$F$2:$F$11,Firm_Info!$D$2:$D$11,$F2783,Firm_Info!$C$2:$C$11,"Treated"),1,0))</f>
        <v>0</v>
      </c>
      <c r="H2783" s="14">
        <f t="shared" si="89"/>
        <v>0</v>
      </c>
      <c r="I2783" s="14">
        <f>IF($F2783="","",MOD(ROW()-2,624)-INDEX(Parallel_Trends!$F$5:$F$14,MATCH($A2783,Parallel_Trends!$A$5:$A$14,0)))</f>
        <v>-4</v>
      </c>
    </row>
    <row r="2784" spans="1:9" x14ac:dyDescent="0.45">
      <c r="A2784" t="s">
        <v>21</v>
      </c>
      <c r="B2784" s="1">
        <f>Raw_Prices!AC289</f>
        <v>45345</v>
      </c>
      <c r="C2784" s="12">
        <f>Raw_Prices!AG289</f>
        <v>292.8</v>
      </c>
      <c r="D2784" s="13">
        <f t="shared" si="88"/>
        <v>-2.8946024178442276E-3</v>
      </c>
      <c r="E2784" s="14">
        <f>IF(_xlfn.XLOOKUP($A2784,Firm_Info!$A$2:$A$12,Firm_Info!$C$2:$C$12)="Treated",1,IF(_xlfn.XLOOKUP($A2784,Firm_Info!$A$2:$A$12,Firm_Info!$C$2:$C$12)="Control",0,""))</f>
        <v>1</v>
      </c>
      <c r="F2784" s="14">
        <f>IFERROR(_xlfn.XLOOKUP($A2784,Firm_Info!$A$2:$A$11,Firm_Info!$D$2:$D$11),"")</f>
        <v>3</v>
      </c>
      <c r="G2784" s="14">
        <f>IF($F2784="","",IF($B2784&gt;=SUMIFS(Firm_Info!$F$2:$F$11,Firm_Info!$D$2:$D$11,$F2784,Firm_Info!$C$2:$C$11,"Treated"),1,0))</f>
        <v>0</v>
      </c>
      <c r="H2784" s="14">
        <f t="shared" si="89"/>
        <v>0</v>
      </c>
      <c r="I2784" s="14">
        <f>IF($F2784="","",MOD(ROW()-2,624)-INDEX(Parallel_Trends!$F$5:$F$14,MATCH($A2784,Parallel_Trends!$A$5:$A$14,0)))</f>
        <v>-3</v>
      </c>
    </row>
    <row r="2785" spans="1:9" x14ac:dyDescent="0.45">
      <c r="A2785" t="s">
        <v>21</v>
      </c>
      <c r="B2785" s="1">
        <f>Raw_Prices!AC290</f>
        <v>45348</v>
      </c>
      <c r="C2785" s="12">
        <f>Raw_Prices!AG290</f>
        <v>300.39</v>
      </c>
      <c r="D2785" s="13">
        <f t="shared" si="88"/>
        <v>2.5922131147540828E-2</v>
      </c>
      <c r="E2785" s="14">
        <f>IF(_xlfn.XLOOKUP($A2785,Firm_Info!$A$2:$A$12,Firm_Info!$C$2:$C$12)="Treated",1,IF(_xlfn.XLOOKUP($A2785,Firm_Info!$A$2:$A$12,Firm_Info!$C$2:$C$12)="Control",0,""))</f>
        <v>1</v>
      </c>
      <c r="F2785" s="14">
        <f>IFERROR(_xlfn.XLOOKUP($A2785,Firm_Info!$A$2:$A$11,Firm_Info!$D$2:$D$11),"")</f>
        <v>3</v>
      </c>
      <c r="G2785" s="14">
        <f>IF($F2785="","",IF($B2785&gt;=SUMIFS(Firm_Info!$F$2:$F$11,Firm_Info!$D$2:$D$11,$F2785,Firm_Info!$C$2:$C$11,"Treated"),1,0))</f>
        <v>0</v>
      </c>
      <c r="H2785" s="14">
        <f t="shared" si="89"/>
        <v>0</v>
      </c>
      <c r="I2785" s="14">
        <f>IF($F2785="","",MOD(ROW()-2,624)-INDEX(Parallel_Trends!$F$5:$F$14,MATCH($A2785,Parallel_Trends!$A$5:$A$14,0)))</f>
        <v>-2</v>
      </c>
    </row>
    <row r="2786" spans="1:9" x14ac:dyDescent="0.45">
      <c r="A2786" t="s">
        <v>21</v>
      </c>
      <c r="B2786" s="1">
        <f>Raw_Prices!AC291</f>
        <v>45349</v>
      </c>
      <c r="C2786" s="12">
        <f>Raw_Prices!AG291</f>
        <v>299.5</v>
      </c>
      <c r="D2786" s="13">
        <f t="shared" si="88"/>
        <v>-2.9628150071573378E-3</v>
      </c>
      <c r="E2786" s="14">
        <f>IF(_xlfn.XLOOKUP($A2786,Firm_Info!$A$2:$A$12,Firm_Info!$C$2:$C$12)="Treated",1,IF(_xlfn.XLOOKUP($A2786,Firm_Info!$A$2:$A$12,Firm_Info!$C$2:$C$12)="Control",0,""))</f>
        <v>1</v>
      </c>
      <c r="F2786" s="14">
        <f>IFERROR(_xlfn.XLOOKUP($A2786,Firm_Info!$A$2:$A$11,Firm_Info!$D$2:$D$11),"")</f>
        <v>3</v>
      </c>
      <c r="G2786" s="14">
        <f>IF($F2786="","",IF($B2786&gt;=SUMIFS(Firm_Info!$F$2:$F$11,Firm_Info!$D$2:$D$11,$F2786,Firm_Info!$C$2:$C$11,"Treated"),1,0))</f>
        <v>0</v>
      </c>
      <c r="H2786" s="14">
        <f t="shared" si="89"/>
        <v>0</v>
      </c>
      <c r="I2786" s="14">
        <f>IF($F2786="","",MOD(ROW()-2,624)-INDEX(Parallel_Trends!$F$5:$F$14,MATCH($A2786,Parallel_Trends!$A$5:$A$14,0)))</f>
        <v>-1</v>
      </c>
    </row>
    <row r="2787" spans="1:9" x14ac:dyDescent="0.45">
      <c r="A2787" t="s">
        <v>21</v>
      </c>
      <c r="B2787" s="1">
        <f>Raw_Prices!AC292</f>
        <v>45350</v>
      </c>
      <c r="C2787" s="12">
        <f>Raw_Prices!AG292</f>
        <v>299.77</v>
      </c>
      <c r="D2787" s="13">
        <f t="shared" si="88"/>
        <v>9.0150250417364575E-4</v>
      </c>
      <c r="E2787" s="14">
        <f>IF(_xlfn.XLOOKUP($A2787,Firm_Info!$A$2:$A$12,Firm_Info!$C$2:$C$12)="Treated",1,IF(_xlfn.XLOOKUP($A2787,Firm_Info!$A$2:$A$12,Firm_Info!$C$2:$C$12)="Control",0,""))</f>
        <v>1</v>
      </c>
      <c r="F2787" s="14">
        <f>IFERROR(_xlfn.XLOOKUP($A2787,Firm_Info!$A$2:$A$11,Firm_Info!$D$2:$D$11),"")</f>
        <v>3</v>
      </c>
      <c r="G2787" s="14">
        <f>IF($F2787="","",IF($B2787&gt;=SUMIFS(Firm_Info!$F$2:$F$11,Firm_Info!$D$2:$D$11,$F2787,Firm_Info!$C$2:$C$11,"Treated"),1,0))</f>
        <v>1</v>
      </c>
      <c r="H2787" s="14">
        <f t="shared" si="89"/>
        <v>1</v>
      </c>
      <c r="I2787" s="14">
        <f>IF($F2787="","",MOD(ROW()-2,624)-INDEX(Parallel_Trends!$F$5:$F$14,MATCH($A2787,Parallel_Trends!$A$5:$A$14,0)))</f>
        <v>0</v>
      </c>
    </row>
    <row r="2788" spans="1:9" x14ac:dyDescent="0.45">
      <c r="A2788" t="s">
        <v>21</v>
      </c>
      <c r="B2788" s="1">
        <f>Raw_Prices!AC293</f>
        <v>45351</v>
      </c>
      <c r="C2788" s="12">
        <f>Raw_Prices!AG293</f>
        <v>308.82</v>
      </c>
      <c r="D2788" s="13">
        <f t="shared" si="88"/>
        <v>3.0189812189345133E-2</v>
      </c>
      <c r="E2788" s="14">
        <f>IF(_xlfn.XLOOKUP($A2788,Firm_Info!$A$2:$A$12,Firm_Info!$C$2:$C$12)="Treated",1,IF(_xlfn.XLOOKUP($A2788,Firm_Info!$A$2:$A$12,Firm_Info!$C$2:$C$12)="Control",0,""))</f>
        <v>1</v>
      </c>
      <c r="F2788" s="14">
        <f>IFERROR(_xlfn.XLOOKUP($A2788,Firm_Info!$A$2:$A$11,Firm_Info!$D$2:$D$11),"")</f>
        <v>3</v>
      </c>
      <c r="G2788" s="14">
        <f>IF($F2788="","",IF($B2788&gt;=SUMIFS(Firm_Info!$F$2:$F$11,Firm_Info!$D$2:$D$11,$F2788,Firm_Info!$C$2:$C$11,"Treated"),1,0))</f>
        <v>1</v>
      </c>
      <c r="H2788" s="14">
        <f t="shared" si="89"/>
        <v>1</v>
      </c>
      <c r="I2788" s="14">
        <f>IF($F2788="","",MOD(ROW()-2,624)-INDEX(Parallel_Trends!$F$5:$F$14,MATCH($A2788,Parallel_Trends!$A$5:$A$14,0)))</f>
        <v>1</v>
      </c>
    </row>
    <row r="2789" spans="1:9" x14ac:dyDescent="0.45">
      <c r="A2789" t="s">
        <v>21</v>
      </c>
      <c r="B2789" s="1">
        <f>Raw_Prices!AC294</f>
        <v>45352</v>
      </c>
      <c r="C2789" s="12">
        <f>Raw_Prices!AG294</f>
        <v>316.88</v>
      </c>
      <c r="D2789" s="13">
        <f t="shared" si="88"/>
        <v>2.6099345897286463E-2</v>
      </c>
      <c r="E2789" s="14">
        <f>IF(_xlfn.XLOOKUP($A2789,Firm_Info!$A$2:$A$12,Firm_Info!$C$2:$C$12)="Treated",1,IF(_xlfn.XLOOKUP($A2789,Firm_Info!$A$2:$A$12,Firm_Info!$C$2:$C$12)="Control",0,""))</f>
        <v>1</v>
      </c>
      <c r="F2789" s="14">
        <f>IFERROR(_xlfn.XLOOKUP($A2789,Firm_Info!$A$2:$A$11,Firm_Info!$D$2:$D$11),"")</f>
        <v>3</v>
      </c>
      <c r="G2789" s="14">
        <f>IF($F2789="","",IF($B2789&gt;=SUMIFS(Firm_Info!$F$2:$F$11,Firm_Info!$D$2:$D$11,$F2789,Firm_Info!$C$2:$C$11,"Treated"),1,0))</f>
        <v>1</v>
      </c>
      <c r="H2789" s="14">
        <f t="shared" si="89"/>
        <v>1</v>
      </c>
      <c r="I2789" s="14">
        <f>IF($F2789="","",MOD(ROW()-2,624)-INDEX(Parallel_Trends!$F$5:$F$14,MATCH($A2789,Parallel_Trends!$A$5:$A$14,0)))</f>
        <v>2</v>
      </c>
    </row>
    <row r="2790" spans="1:9" x14ac:dyDescent="0.45">
      <c r="A2790" t="s">
        <v>21</v>
      </c>
      <c r="B2790" s="1">
        <f>Raw_Prices!AC295</f>
        <v>45355</v>
      </c>
      <c r="C2790" s="12">
        <f>Raw_Prices!AG295</f>
        <v>314.64</v>
      </c>
      <c r="D2790" s="13">
        <f t="shared" si="88"/>
        <v>-7.0689219893966815E-3</v>
      </c>
      <c r="E2790" s="14">
        <f>IF(_xlfn.XLOOKUP($A2790,Firm_Info!$A$2:$A$12,Firm_Info!$C$2:$C$12)="Treated",1,IF(_xlfn.XLOOKUP($A2790,Firm_Info!$A$2:$A$12,Firm_Info!$C$2:$C$12)="Control",0,""))</f>
        <v>1</v>
      </c>
      <c r="F2790" s="14">
        <f>IFERROR(_xlfn.XLOOKUP($A2790,Firm_Info!$A$2:$A$11,Firm_Info!$D$2:$D$11),"")</f>
        <v>3</v>
      </c>
      <c r="G2790" s="14">
        <f>IF($F2790="","",IF($B2790&gt;=SUMIFS(Firm_Info!$F$2:$F$11,Firm_Info!$D$2:$D$11,$F2790,Firm_Info!$C$2:$C$11,"Treated"),1,0))</f>
        <v>1</v>
      </c>
      <c r="H2790" s="14">
        <f t="shared" si="89"/>
        <v>1</v>
      </c>
      <c r="I2790" s="14">
        <f>IF($F2790="","",MOD(ROW()-2,624)-INDEX(Parallel_Trends!$F$5:$F$14,MATCH($A2790,Parallel_Trends!$A$5:$A$14,0)))</f>
        <v>3</v>
      </c>
    </row>
    <row r="2791" spans="1:9" x14ac:dyDescent="0.45">
      <c r="A2791" t="s">
        <v>21</v>
      </c>
      <c r="B2791" s="1">
        <f>Raw_Prices!AC296</f>
        <v>45356</v>
      </c>
      <c r="C2791" s="12">
        <f>Raw_Prices!AG296</f>
        <v>298.75</v>
      </c>
      <c r="D2791" s="13">
        <f t="shared" si="88"/>
        <v>-5.0502161200101647E-2</v>
      </c>
      <c r="E2791" s="14">
        <f>IF(_xlfn.XLOOKUP($A2791,Firm_Info!$A$2:$A$12,Firm_Info!$C$2:$C$12)="Treated",1,IF(_xlfn.XLOOKUP($A2791,Firm_Info!$A$2:$A$12,Firm_Info!$C$2:$C$12)="Control",0,""))</f>
        <v>1</v>
      </c>
      <c r="F2791" s="14">
        <f>IFERROR(_xlfn.XLOOKUP($A2791,Firm_Info!$A$2:$A$11,Firm_Info!$D$2:$D$11),"")</f>
        <v>3</v>
      </c>
      <c r="G2791" s="14">
        <f>IF($F2791="","",IF($B2791&gt;=SUMIFS(Firm_Info!$F$2:$F$11,Firm_Info!$D$2:$D$11,$F2791,Firm_Info!$C$2:$C$11,"Treated"),1,0))</f>
        <v>1</v>
      </c>
      <c r="H2791" s="14">
        <f t="shared" si="89"/>
        <v>1</v>
      </c>
      <c r="I2791" s="14">
        <f>IF($F2791="","",MOD(ROW()-2,624)-INDEX(Parallel_Trends!$F$5:$F$14,MATCH($A2791,Parallel_Trends!$A$5:$A$14,0)))</f>
        <v>4</v>
      </c>
    </row>
    <row r="2792" spans="1:9" x14ac:dyDescent="0.45">
      <c r="A2792" t="s">
        <v>21</v>
      </c>
      <c r="B2792" s="1">
        <f>Raw_Prices!AC297</f>
        <v>45357</v>
      </c>
      <c r="C2792" s="12">
        <f>Raw_Prices!AG297</f>
        <v>303.77</v>
      </c>
      <c r="D2792" s="13">
        <f t="shared" si="88"/>
        <v>1.6803347280334613E-2</v>
      </c>
      <c r="E2792" s="14">
        <f>IF(_xlfn.XLOOKUP($A2792,Firm_Info!$A$2:$A$12,Firm_Info!$C$2:$C$12)="Treated",1,IF(_xlfn.XLOOKUP($A2792,Firm_Info!$A$2:$A$12,Firm_Info!$C$2:$C$12)="Control",0,""))</f>
        <v>1</v>
      </c>
      <c r="F2792" s="14">
        <f>IFERROR(_xlfn.XLOOKUP($A2792,Firm_Info!$A$2:$A$11,Firm_Info!$D$2:$D$11),"")</f>
        <v>3</v>
      </c>
      <c r="G2792" s="14">
        <f>IF($F2792="","",IF($B2792&gt;=SUMIFS(Firm_Info!$F$2:$F$11,Firm_Info!$D$2:$D$11,$F2792,Firm_Info!$C$2:$C$11,"Treated"),1,0))</f>
        <v>1</v>
      </c>
      <c r="H2792" s="14">
        <f t="shared" si="89"/>
        <v>1</v>
      </c>
      <c r="I2792" s="14">
        <f>IF($F2792="","",MOD(ROW()-2,624)-INDEX(Parallel_Trends!$F$5:$F$14,MATCH($A2792,Parallel_Trends!$A$5:$A$14,0)))</f>
        <v>5</v>
      </c>
    </row>
    <row r="2793" spans="1:9" x14ac:dyDescent="0.45">
      <c r="A2793" t="s">
        <v>21</v>
      </c>
      <c r="B2793" s="1">
        <f>Raw_Prices!AC298</f>
        <v>45358</v>
      </c>
      <c r="C2793" s="12">
        <f>Raw_Prices!AG298</f>
        <v>302.42</v>
      </c>
      <c r="D2793" s="13">
        <f t="shared" si="88"/>
        <v>-4.4441518253941492E-3</v>
      </c>
      <c r="E2793" s="14">
        <f>IF(_xlfn.XLOOKUP($A2793,Firm_Info!$A$2:$A$12,Firm_Info!$C$2:$C$12)="Treated",1,IF(_xlfn.XLOOKUP($A2793,Firm_Info!$A$2:$A$12,Firm_Info!$C$2:$C$12)="Control",0,""))</f>
        <v>1</v>
      </c>
      <c r="F2793" s="14">
        <f>IFERROR(_xlfn.XLOOKUP($A2793,Firm_Info!$A$2:$A$11,Firm_Info!$D$2:$D$11),"")</f>
        <v>3</v>
      </c>
      <c r="G2793" s="14">
        <f>IF($F2793="","",IF($B2793&gt;=SUMIFS(Firm_Info!$F$2:$F$11,Firm_Info!$D$2:$D$11,$F2793,Firm_Info!$C$2:$C$11,"Treated"),1,0))</f>
        <v>1</v>
      </c>
      <c r="H2793" s="14">
        <f t="shared" si="89"/>
        <v>1</v>
      </c>
      <c r="I2793" s="14">
        <f>IF($F2793="","",MOD(ROW()-2,624)-INDEX(Parallel_Trends!$F$5:$F$14,MATCH($A2793,Parallel_Trends!$A$5:$A$14,0)))</f>
        <v>6</v>
      </c>
    </row>
    <row r="2794" spans="1:9" x14ac:dyDescent="0.45">
      <c r="A2794" t="s">
        <v>21</v>
      </c>
      <c r="B2794" s="1">
        <f>Raw_Prices!AC299</f>
        <v>45359</v>
      </c>
      <c r="C2794" s="12">
        <f>Raw_Prices!AG299</f>
        <v>305.27999999999997</v>
      </c>
      <c r="D2794" s="13">
        <f t="shared" si="88"/>
        <v>9.4570464916339247E-3</v>
      </c>
      <c r="E2794" s="14">
        <f>IF(_xlfn.XLOOKUP($A2794,Firm_Info!$A$2:$A$12,Firm_Info!$C$2:$C$12)="Treated",1,IF(_xlfn.XLOOKUP($A2794,Firm_Info!$A$2:$A$12,Firm_Info!$C$2:$C$12)="Control",0,""))</f>
        <v>1</v>
      </c>
      <c r="F2794" s="14">
        <f>IFERROR(_xlfn.XLOOKUP($A2794,Firm_Info!$A$2:$A$11,Firm_Info!$D$2:$D$11),"")</f>
        <v>3</v>
      </c>
      <c r="G2794" s="14">
        <f>IF($F2794="","",IF($B2794&gt;=SUMIFS(Firm_Info!$F$2:$F$11,Firm_Info!$D$2:$D$11,$F2794,Firm_Info!$C$2:$C$11,"Treated"),1,0))</f>
        <v>1</v>
      </c>
      <c r="H2794" s="14">
        <f t="shared" si="89"/>
        <v>1</v>
      </c>
      <c r="I2794" s="14">
        <f>IF($F2794="","",MOD(ROW()-2,624)-INDEX(Parallel_Trends!$F$5:$F$14,MATCH($A2794,Parallel_Trends!$A$5:$A$14,0)))</f>
        <v>7</v>
      </c>
    </row>
    <row r="2795" spans="1:9" x14ac:dyDescent="0.45">
      <c r="A2795" t="s">
        <v>21</v>
      </c>
      <c r="B2795" s="1">
        <f>Raw_Prices!AC300</f>
        <v>45362</v>
      </c>
      <c r="C2795" s="12">
        <f>Raw_Prices!AG300</f>
        <v>306</v>
      </c>
      <c r="D2795" s="13">
        <f t="shared" si="88"/>
        <v>2.3584905660378741E-3</v>
      </c>
      <c r="E2795" s="14">
        <f>IF(_xlfn.XLOOKUP($A2795,Firm_Info!$A$2:$A$12,Firm_Info!$C$2:$C$12)="Treated",1,IF(_xlfn.XLOOKUP($A2795,Firm_Info!$A$2:$A$12,Firm_Info!$C$2:$C$12)="Control",0,""))</f>
        <v>1</v>
      </c>
      <c r="F2795" s="14">
        <f>IFERROR(_xlfn.XLOOKUP($A2795,Firm_Info!$A$2:$A$11,Firm_Info!$D$2:$D$11),"")</f>
        <v>3</v>
      </c>
      <c r="G2795" s="14">
        <f>IF($F2795="","",IF($B2795&gt;=SUMIFS(Firm_Info!$F$2:$F$11,Firm_Info!$D$2:$D$11,$F2795,Firm_Info!$C$2:$C$11,"Treated"),1,0))</f>
        <v>1</v>
      </c>
      <c r="H2795" s="14">
        <f t="shared" si="89"/>
        <v>1</v>
      </c>
      <c r="I2795" s="14">
        <f>IF($F2795="","",MOD(ROW()-2,624)-INDEX(Parallel_Trends!$F$5:$F$14,MATCH($A2795,Parallel_Trends!$A$5:$A$14,0)))</f>
        <v>8</v>
      </c>
    </row>
    <row r="2796" spans="1:9" x14ac:dyDescent="0.45">
      <c r="A2796" t="s">
        <v>21</v>
      </c>
      <c r="B2796" s="1">
        <f>Raw_Prices!AC301</f>
        <v>45363</v>
      </c>
      <c r="C2796" s="12">
        <f>Raw_Prices!AG301</f>
        <v>306.62</v>
      </c>
      <c r="D2796" s="13">
        <f t="shared" si="88"/>
        <v>2.0261437908497548E-3</v>
      </c>
      <c r="E2796" s="14">
        <f>IF(_xlfn.XLOOKUP($A2796,Firm_Info!$A$2:$A$12,Firm_Info!$C$2:$C$12)="Treated",1,IF(_xlfn.XLOOKUP($A2796,Firm_Info!$A$2:$A$12,Firm_Info!$C$2:$C$12)="Control",0,""))</f>
        <v>1</v>
      </c>
      <c r="F2796" s="14">
        <f>IFERROR(_xlfn.XLOOKUP($A2796,Firm_Info!$A$2:$A$11,Firm_Info!$D$2:$D$11),"")</f>
        <v>3</v>
      </c>
      <c r="G2796" s="14">
        <f>IF($F2796="","",IF($B2796&gt;=SUMIFS(Firm_Info!$F$2:$F$11,Firm_Info!$D$2:$D$11,$F2796,Firm_Info!$C$2:$C$11,"Treated"),1,0))</f>
        <v>1</v>
      </c>
      <c r="H2796" s="14">
        <f t="shared" si="89"/>
        <v>1</v>
      </c>
      <c r="I2796" s="14">
        <f>IF($F2796="","",MOD(ROW()-2,624)-INDEX(Parallel_Trends!$F$5:$F$14,MATCH($A2796,Parallel_Trends!$A$5:$A$14,0)))</f>
        <v>9</v>
      </c>
    </row>
    <row r="2797" spans="1:9" x14ac:dyDescent="0.45">
      <c r="A2797" t="s">
        <v>21</v>
      </c>
      <c r="B2797" s="1">
        <f>Raw_Prices!AC302</f>
        <v>45364</v>
      </c>
      <c r="C2797" s="12">
        <f>Raw_Prices!AG302</f>
        <v>304.68</v>
      </c>
      <c r="D2797" s="13">
        <f t="shared" si="88"/>
        <v>-6.3270497684430049E-3</v>
      </c>
      <c r="E2797" s="14">
        <f>IF(_xlfn.XLOOKUP($A2797,Firm_Info!$A$2:$A$12,Firm_Info!$C$2:$C$12)="Treated",1,IF(_xlfn.XLOOKUP($A2797,Firm_Info!$A$2:$A$12,Firm_Info!$C$2:$C$12)="Control",0,""))</f>
        <v>1</v>
      </c>
      <c r="F2797" s="14">
        <f>IFERROR(_xlfn.XLOOKUP($A2797,Firm_Info!$A$2:$A$11,Firm_Info!$D$2:$D$11),"")</f>
        <v>3</v>
      </c>
      <c r="G2797" s="14">
        <f>IF($F2797="","",IF($B2797&gt;=SUMIFS(Firm_Info!$F$2:$F$11,Firm_Info!$D$2:$D$11,$F2797,Firm_Info!$C$2:$C$11,"Treated"),1,0))</f>
        <v>1</v>
      </c>
      <c r="H2797" s="14">
        <f t="shared" si="89"/>
        <v>1</v>
      </c>
      <c r="I2797" s="14">
        <f>IF($F2797="","",MOD(ROW()-2,624)-INDEX(Parallel_Trends!$F$5:$F$14,MATCH($A2797,Parallel_Trends!$A$5:$A$14,0)))</f>
        <v>10</v>
      </c>
    </row>
    <row r="2798" spans="1:9" x14ac:dyDescent="0.45">
      <c r="A2798" t="s">
        <v>21</v>
      </c>
      <c r="B2798" s="1">
        <f>Raw_Prices!AC303</f>
        <v>45365</v>
      </c>
      <c r="C2798" s="12">
        <f>Raw_Prices!AG303</f>
        <v>303.32</v>
      </c>
      <c r="D2798" s="13">
        <f t="shared" si="88"/>
        <v>-4.4636996192727318E-3</v>
      </c>
      <c r="E2798" s="14">
        <f>IF(_xlfn.XLOOKUP($A2798,Firm_Info!$A$2:$A$12,Firm_Info!$C$2:$C$12)="Treated",1,IF(_xlfn.XLOOKUP($A2798,Firm_Info!$A$2:$A$12,Firm_Info!$C$2:$C$12)="Control",0,""))</f>
        <v>1</v>
      </c>
      <c r="F2798" s="14">
        <f>IFERROR(_xlfn.XLOOKUP($A2798,Firm_Info!$A$2:$A$11,Firm_Info!$D$2:$D$11),"")</f>
        <v>3</v>
      </c>
      <c r="G2798" s="14">
        <f>IF($F2798="","",IF($B2798&gt;=SUMIFS(Firm_Info!$F$2:$F$11,Firm_Info!$D$2:$D$11,$F2798,Firm_Info!$C$2:$C$11,"Treated"),1,0))</f>
        <v>1</v>
      </c>
      <c r="H2798" s="14">
        <f t="shared" si="89"/>
        <v>1</v>
      </c>
      <c r="I2798" s="14">
        <f>IF($F2798="","",MOD(ROW()-2,624)-INDEX(Parallel_Trends!$F$5:$F$14,MATCH($A2798,Parallel_Trends!$A$5:$A$14,0)))</f>
        <v>11</v>
      </c>
    </row>
    <row r="2799" spans="1:9" x14ac:dyDescent="0.45">
      <c r="A2799" t="s">
        <v>21</v>
      </c>
      <c r="B2799" s="1">
        <f>Raw_Prices!AC304</f>
        <v>45366</v>
      </c>
      <c r="C2799" s="12">
        <f>Raw_Prices!AG304</f>
        <v>294.33</v>
      </c>
      <c r="D2799" s="13">
        <f t="shared" si="88"/>
        <v>-2.963866543584337E-2</v>
      </c>
      <c r="E2799" s="14">
        <f>IF(_xlfn.XLOOKUP($A2799,Firm_Info!$A$2:$A$12,Firm_Info!$C$2:$C$12)="Treated",1,IF(_xlfn.XLOOKUP($A2799,Firm_Info!$A$2:$A$12,Firm_Info!$C$2:$C$12)="Control",0,""))</f>
        <v>1</v>
      </c>
      <c r="F2799" s="14">
        <f>IFERROR(_xlfn.XLOOKUP($A2799,Firm_Info!$A$2:$A$11,Firm_Info!$D$2:$D$11),"")</f>
        <v>3</v>
      </c>
      <c r="G2799" s="14">
        <f>IF($F2799="","",IF($B2799&gt;=SUMIFS(Firm_Info!$F$2:$F$11,Firm_Info!$D$2:$D$11,$F2799,Firm_Info!$C$2:$C$11,"Treated"),1,0))</f>
        <v>1</v>
      </c>
      <c r="H2799" s="14">
        <f t="shared" si="89"/>
        <v>1</v>
      </c>
      <c r="I2799" s="14">
        <f>IF($F2799="","",MOD(ROW()-2,624)-INDEX(Parallel_Trends!$F$5:$F$14,MATCH($A2799,Parallel_Trends!$A$5:$A$14,0)))</f>
        <v>12</v>
      </c>
    </row>
    <row r="2800" spans="1:9" x14ac:dyDescent="0.45">
      <c r="A2800" t="s">
        <v>21</v>
      </c>
      <c r="B2800" s="1">
        <f>Raw_Prices!AC305</f>
        <v>45369</v>
      </c>
      <c r="C2800" s="12">
        <f>Raw_Prices!AG305</f>
        <v>300.51</v>
      </c>
      <c r="D2800" s="13">
        <f t="shared" si="88"/>
        <v>2.0996840281316986E-2</v>
      </c>
      <c r="E2800" s="14">
        <f>IF(_xlfn.XLOOKUP($A2800,Firm_Info!$A$2:$A$12,Firm_Info!$C$2:$C$12)="Treated",1,IF(_xlfn.XLOOKUP($A2800,Firm_Info!$A$2:$A$12,Firm_Info!$C$2:$C$12)="Control",0,""))</f>
        <v>1</v>
      </c>
      <c r="F2800" s="14">
        <f>IFERROR(_xlfn.XLOOKUP($A2800,Firm_Info!$A$2:$A$11,Firm_Info!$D$2:$D$11),"")</f>
        <v>3</v>
      </c>
      <c r="G2800" s="14">
        <f>IF($F2800="","",IF($B2800&gt;=SUMIFS(Firm_Info!$F$2:$F$11,Firm_Info!$D$2:$D$11,$F2800,Firm_Info!$C$2:$C$11,"Treated"),1,0))</f>
        <v>1</v>
      </c>
      <c r="H2800" s="14">
        <f t="shared" si="89"/>
        <v>1</v>
      </c>
      <c r="I2800" s="14">
        <f>IF($F2800="","",MOD(ROW()-2,624)-INDEX(Parallel_Trends!$F$5:$F$14,MATCH($A2800,Parallel_Trends!$A$5:$A$14,0)))</f>
        <v>13</v>
      </c>
    </row>
    <row r="2801" spans="1:9" x14ac:dyDescent="0.45">
      <c r="A2801" t="s">
        <v>21</v>
      </c>
      <c r="B2801" s="1">
        <f>Raw_Prices!AC306</f>
        <v>45370</v>
      </c>
      <c r="C2801" s="12">
        <f>Raw_Prices!AG306</f>
        <v>301.45</v>
      </c>
      <c r="D2801" s="13">
        <f t="shared" si="88"/>
        <v>3.1280157066320147E-3</v>
      </c>
      <c r="E2801" s="14">
        <f>IF(_xlfn.XLOOKUP($A2801,Firm_Info!$A$2:$A$12,Firm_Info!$C$2:$C$12)="Treated",1,IF(_xlfn.XLOOKUP($A2801,Firm_Info!$A$2:$A$12,Firm_Info!$C$2:$C$12)="Control",0,""))</f>
        <v>1</v>
      </c>
      <c r="F2801" s="14">
        <f>IFERROR(_xlfn.XLOOKUP($A2801,Firm_Info!$A$2:$A$11,Firm_Info!$D$2:$D$11),"")</f>
        <v>3</v>
      </c>
      <c r="G2801" s="14">
        <f>IF($F2801="","",IF($B2801&gt;=SUMIFS(Firm_Info!$F$2:$F$11,Firm_Info!$D$2:$D$11,$F2801,Firm_Info!$C$2:$C$11,"Treated"),1,0))</f>
        <v>1</v>
      </c>
      <c r="H2801" s="14">
        <f t="shared" si="89"/>
        <v>1</v>
      </c>
      <c r="I2801" s="14">
        <f>IF($F2801="","",MOD(ROW()-2,624)-INDEX(Parallel_Trends!$F$5:$F$14,MATCH($A2801,Parallel_Trends!$A$5:$A$14,0)))</f>
        <v>14</v>
      </c>
    </row>
    <row r="2802" spans="1:9" x14ac:dyDescent="0.45">
      <c r="A2802" t="s">
        <v>21</v>
      </c>
      <c r="B2802" s="1">
        <f>Raw_Prices!AC307</f>
        <v>45371</v>
      </c>
      <c r="C2802" s="12">
        <f>Raw_Prices!AG307</f>
        <v>306.08</v>
      </c>
      <c r="D2802" s="13">
        <f t="shared" si="88"/>
        <v>1.5359097694476631E-2</v>
      </c>
      <c r="E2802" s="14">
        <f>IF(_xlfn.XLOOKUP($A2802,Firm_Info!$A$2:$A$12,Firm_Info!$C$2:$C$12)="Treated",1,IF(_xlfn.XLOOKUP($A2802,Firm_Info!$A$2:$A$12,Firm_Info!$C$2:$C$12)="Control",0,""))</f>
        <v>1</v>
      </c>
      <c r="F2802" s="14">
        <f>IFERROR(_xlfn.XLOOKUP($A2802,Firm_Info!$A$2:$A$11,Firm_Info!$D$2:$D$11),"")</f>
        <v>3</v>
      </c>
      <c r="G2802" s="14">
        <f>IF($F2802="","",IF($B2802&gt;=SUMIFS(Firm_Info!$F$2:$F$11,Firm_Info!$D$2:$D$11,$F2802,Firm_Info!$C$2:$C$11,"Treated"),1,0))</f>
        <v>1</v>
      </c>
      <c r="H2802" s="14">
        <f t="shared" si="89"/>
        <v>1</v>
      </c>
      <c r="I2802" s="14">
        <f>IF($F2802="","",MOD(ROW()-2,624)-INDEX(Parallel_Trends!$F$5:$F$14,MATCH($A2802,Parallel_Trends!$A$5:$A$14,0)))</f>
        <v>15</v>
      </c>
    </row>
    <row r="2803" spans="1:9" x14ac:dyDescent="0.45">
      <c r="A2803" t="s">
        <v>21</v>
      </c>
      <c r="B2803" s="1">
        <f>Raw_Prices!AC308</f>
        <v>45372</v>
      </c>
      <c r="C2803" s="12">
        <f>Raw_Prices!AG308</f>
        <v>308.39</v>
      </c>
      <c r="D2803" s="13">
        <f t="shared" si="88"/>
        <v>7.547046523784573E-3</v>
      </c>
      <c r="E2803" s="14">
        <f>IF(_xlfn.XLOOKUP($A2803,Firm_Info!$A$2:$A$12,Firm_Info!$C$2:$C$12)="Treated",1,IF(_xlfn.XLOOKUP($A2803,Firm_Info!$A$2:$A$12,Firm_Info!$C$2:$C$12)="Control",0,""))</f>
        <v>1</v>
      </c>
      <c r="F2803" s="14">
        <f>IFERROR(_xlfn.XLOOKUP($A2803,Firm_Info!$A$2:$A$11,Firm_Info!$D$2:$D$11),"")</f>
        <v>3</v>
      </c>
      <c r="G2803" s="14">
        <f>IF($F2803="","",IF($B2803&gt;=SUMIFS(Firm_Info!$F$2:$F$11,Firm_Info!$D$2:$D$11,$F2803,Firm_Info!$C$2:$C$11,"Treated"),1,0))</f>
        <v>1</v>
      </c>
      <c r="H2803" s="14">
        <f t="shared" si="89"/>
        <v>1</v>
      </c>
      <c r="I2803" s="14">
        <f>IF($F2803="","",MOD(ROW()-2,624)-INDEX(Parallel_Trends!$F$5:$F$14,MATCH($A2803,Parallel_Trends!$A$5:$A$14,0)))</f>
        <v>16</v>
      </c>
    </row>
    <row r="2804" spans="1:9" x14ac:dyDescent="0.45">
      <c r="A2804" t="s">
        <v>21</v>
      </c>
      <c r="B2804" s="1">
        <f>Raw_Prices!AC309</f>
        <v>45373</v>
      </c>
      <c r="C2804" s="12">
        <f>Raw_Prices!AG309</f>
        <v>307.77</v>
      </c>
      <c r="D2804" s="13">
        <f t="shared" si="88"/>
        <v>-2.0104413242971741E-3</v>
      </c>
      <c r="E2804" s="14">
        <f>IF(_xlfn.XLOOKUP($A2804,Firm_Info!$A$2:$A$12,Firm_Info!$C$2:$C$12)="Treated",1,IF(_xlfn.XLOOKUP($A2804,Firm_Info!$A$2:$A$12,Firm_Info!$C$2:$C$12)="Control",0,""))</f>
        <v>1</v>
      </c>
      <c r="F2804" s="14">
        <f>IFERROR(_xlfn.XLOOKUP($A2804,Firm_Info!$A$2:$A$11,Firm_Info!$D$2:$D$11),"")</f>
        <v>3</v>
      </c>
      <c r="G2804" s="14">
        <f>IF($F2804="","",IF($B2804&gt;=SUMIFS(Firm_Info!$F$2:$F$11,Firm_Info!$D$2:$D$11,$F2804,Firm_Info!$C$2:$C$11,"Treated"),1,0))</f>
        <v>1</v>
      </c>
      <c r="H2804" s="14">
        <f t="shared" si="89"/>
        <v>1</v>
      </c>
      <c r="I2804" s="14">
        <f>IF($F2804="","",MOD(ROW()-2,624)-INDEX(Parallel_Trends!$F$5:$F$14,MATCH($A2804,Parallel_Trends!$A$5:$A$14,0)))</f>
        <v>17</v>
      </c>
    </row>
    <row r="2805" spans="1:9" x14ac:dyDescent="0.45">
      <c r="A2805" t="s">
        <v>21</v>
      </c>
      <c r="B2805" s="1">
        <f>Raw_Prices!AC310</f>
        <v>45376</v>
      </c>
      <c r="C2805" s="12">
        <f>Raw_Prices!AG310</f>
        <v>306.06</v>
      </c>
      <c r="D2805" s="13">
        <f t="shared" si="88"/>
        <v>-5.5560970854858782E-3</v>
      </c>
      <c r="E2805" s="14">
        <f>IF(_xlfn.XLOOKUP($A2805,Firm_Info!$A$2:$A$12,Firm_Info!$C$2:$C$12)="Treated",1,IF(_xlfn.XLOOKUP($A2805,Firm_Info!$A$2:$A$12,Firm_Info!$C$2:$C$12)="Control",0,""))</f>
        <v>1</v>
      </c>
      <c r="F2805" s="14">
        <f>IFERROR(_xlfn.XLOOKUP($A2805,Firm_Info!$A$2:$A$11,Firm_Info!$D$2:$D$11),"")</f>
        <v>3</v>
      </c>
      <c r="G2805" s="14">
        <f>IF($F2805="","",IF($B2805&gt;=SUMIFS(Firm_Info!$F$2:$F$11,Firm_Info!$D$2:$D$11,$F2805,Firm_Info!$C$2:$C$11,"Treated"),1,0))</f>
        <v>1</v>
      </c>
      <c r="H2805" s="14">
        <f t="shared" si="89"/>
        <v>1</v>
      </c>
      <c r="I2805" s="14">
        <f>IF($F2805="","",MOD(ROW()-2,624)-INDEX(Parallel_Trends!$F$5:$F$14,MATCH($A2805,Parallel_Trends!$A$5:$A$14,0)))</f>
        <v>18</v>
      </c>
    </row>
    <row r="2806" spans="1:9" x14ac:dyDescent="0.45">
      <c r="A2806" t="s">
        <v>21</v>
      </c>
      <c r="B2806" s="1">
        <f>Raw_Prices!AC311</f>
        <v>45377</v>
      </c>
      <c r="C2806" s="12">
        <f>Raw_Prices!AG311</f>
        <v>305.83</v>
      </c>
      <c r="D2806" s="13">
        <f t="shared" si="88"/>
        <v>-7.5148663660729031E-4</v>
      </c>
      <c r="E2806" s="14">
        <f>IF(_xlfn.XLOOKUP($A2806,Firm_Info!$A$2:$A$12,Firm_Info!$C$2:$C$12)="Treated",1,IF(_xlfn.XLOOKUP($A2806,Firm_Info!$A$2:$A$12,Firm_Info!$C$2:$C$12)="Control",0,""))</f>
        <v>1</v>
      </c>
      <c r="F2806" s="14">
        <f>IFERROR(_xlfn.XLOOKUP($A2806,Firm_Info!$A$2:$A$11,Firm_Info!$D$2:$D$11),"")</f>
        <v>3</v>
      </c>
      <c r="G2806" s="14">
        <f>IF($F2806="","",IF($B2806&gt;=SUMIFS(Firm_Info!$F$2:$F$11,Firm_Info!$D$2:$D$11,$F2806,Firm_Info!$C$2:$C$11,"Treated"),1,0))</f>
        <v>1</v>
      </c>
      <c r="H2806" s="14">
        <f t="shared" si="89"/>
        <v>1</v>
      </c>
      <c r="I2806" s="14">
        <f>IF($F2806="","",MOD(ROW()-2,624)-INDEX(Parallel_Trends!$F$5:$F$14,MATCH($A2806,Parallel_Trends!$A$5:$A$14,0)))</f>
        <v>19</v>
      </c>
    </row>
    <row r="2807" spans="1:9" x14ac:dyDescent="0.45">
      <c r="A2807" t="s">
        <v>21</v>
      </c>
      <c r="B2807" s="1">
        <f>Raw_Prices!AC312</f>
        <v>45378</v>
      </c>
      <c r="C2807" s="12">
        <f>Raw_Prices!AG312</f>
        <v>301.38</v>
      </c>
      <c r="D2807" s="13">
        <f t="shared" si="88"/>
        <v>-1.4550567308635465E-2</v>
      </c>
      <c r="E2807" s="14">
        <f>IF(_xlfn.XLOOKUP($A2807,Firm_Info!$A$2:$A$12,Firm_Info!$C$2:$C$12)="Treated",1,IF(_xlfn.XLOOKUP($A2807,Firm_Info!$A$2:$A$12,Firm_Info!$C$2:$C$12)="Control",0,""))</f>
        <v>1</v>
      </c>
      <c r="F2807" s="14">
        <f>IFERROR(_xlfn.XLOOKUP($A2807,Firm_Info!$A$2:$A$11,Firm_Info!$D$2:$D$11),"")</f>
        <v>3</v>
      </c>
      <c r="G2807" s="14">
        <f>IF($F2807="","",IF($B2807&gt;=SUMIFS(Firm_Info!$F$2:$F$11,Firm_Info!$D$2:$D$11,$F2807,Firm_Info!$C$2:$C$11,"Treated"),1,0))</f>
        <v>1</v>
      </c>
      <c r="H2807" s="14">
        <f t="shared" si="89"/>
        <v>1</v>
      </c>
      <c r="I2807" s="14">
        <f>IF($F2807="","",MOD(ROW()-2,624)-INDEX(Parallel_Trends!$F$5:$F$14,MATCH($A2807,Parallel_Trends!$A$5:$A$14,0)))</f>
        <v>20</v>
      </c>
    </row>
    <row r="2808" spans="1:9" x14ac:dyDescent="0.45">
      <c r="A2808" t="s">
        <v>21</v>
      </c>
      <c r="B2808" s="1">
        <f>Raw_Prices!AC313</f>
        <v>45379</v>
      </c>
      <c r="C2808" s="12">
        <f>Raw_Prices!AG313</f>
        <v>301.18</v>
      </c>
      <c r="D2808" s="13">
        <f t="shared" si="88"/>
        <v>-6.6361404207304631E-4</v>
      </c>
      <c r="E2808" s="14">
        <f>IF(_xlfn.XLOOKUP($A2808,Firm_Info!$A$2:$A$12,Firm_Info!$C$2:$C$12)="Treated",1,IF(_xlfn.XLOOKUP($A2808,Firm_Info!$A$2:$A$12,Firm_Info!$C$2:$C$12)="Control",0,""))</f>
        <v>1</v>
      </c>
      <c r="F2808" s="14">
        <f>IFERROR(_xlfn.XLOOKUP($A2808,Firm_Info!$A$2:$A$11,Firm_Info!$D$2:$D$11),"")</f>
        <v>3</v>
      </c>
      <c r="G2808" s="14">
        <f>IF($F2808="","",IF($B2808&gt;=SUMIFS(Firm_Info!$F$2:$F$11,Firm_Info!$D$2:$D$11,$F2808,Firm_Info!$C$2:$C$11,"Treated"),1,0))</f>
        <v>1</v>
      </c>
      <c r="H2808" s="14">
        <f t="shared" si="89"/>
        <v>1</v>
      </c>
      <c r="I2808" s="14">
        <f>IF($F2808="","",MOD(ROW()-2,624)-INDEX(Parallel_Trends!$F$5:$F$14,MATCH($A2808,Parallel_Trends!$A$5:$A$14,0)))</f>
        <v>21</v>
      </c>
    </row>
    <row r="2809" spans="1:9" x14ac:dyDescent="0.45">
      <c r="A2809" t="s">
        <v>21</v>
      </c>
      <c r="B2809" s="1">
        <f>Raw_Prices!AC314</f>
        <v>45383</v>
      </c>
      <c r="C2809" s="12">
        <f>Raw_Prices!AG314</f>
        <v>302.26</v>
      </c>
      <c r="D2809" s="13">
        <f t="shared" si="88"/>
        <v>3.5858954777874263E-3</v>
      </c>
      <c r="E2809" s="14">
        <f>IF(_xlfn.XLOOKUP($A2809,Firm_Info!$A$2:$A$12,Firm_Info!$C$2:$C$12)="Treated",1,IF(_xlfn.XLOOKUP($A2809,Firm_Info!$A$2:$A$12,Firm_Info!$C$2:$C$12)="Control",0,""))</f>
        <v>1</v>
      </c>
      <c r="F2809" s="14">
        <f>IFERROR(_xlfn.XLOOKUP($A2809,Firm_Info!$A$2:$A$11,Firm_Info!$D$2:$D$11),"")</f>
        <v>3</v>
      </c>
      <c r="G2809" s="14">
        <f>IF($F2809="","",IF($B2809&gt;=SUMIFS(Firm_Info!$F$2:$F$11,Firm_Info!$D$2:$D$11,$F2809,Firm_Info!$C$2:$C$11,"Treated"),1,0))</f>
        <v>1</v>
      </c>
      <c r="H2809" s="14">
        <f t="shared" si="89"/>
        <v>1</v>
      </c>
      <c r="I2809" s="14">
        <f>IF($F2809="","",MOD(ROW()-2,624)-INDEX(Parallel_Trends!$F$5:$F$14,MATCH($A2809,Parallel_Trends!$A$5:$A$14,0)))</f>
        <v>22</v>
      </c>
    </row>
    <row r="2810" spans="1:9" x14ac:dyDescent="0.45">
      <c r="A2810" t="s">
        <v>21</v>
      </c>
      <c r="B2810" s="1">
        <f>Raw_Prices!AC315</f>
        <v>45384</v>
      </c>
      <c r="C2810" s="12">
        <f>Raw_Prices!AG315</f>
        <v>304</v>
      </c>
      <c r="D2810" s="13">
        <f t="shared" si="88"/>
        <v>5.7566333620062693E-3</v>
      </c>
      <c r="E2810" s="14">
        <f>IF(_xlfn.XLOOKUP($A2810,Firm_Info!$A$2:$A$12,Firm_Info!$C$2:$C$12)="Treated",1,IF(_xlfn.XLOOKUP($A2810,Firm_Info!$A$2:$A$12,Firm_Info!$C$2:$C$12)="Control",0,""))</f>
        <v>1</v>
      </c>
      <c r="F2810" s="14">
        <f>IFERROR(_xlfn.XLOOKUP($A2810,Firm_Info!$A$2:$A$11,Firm_Info!$D$2:$D$11),"")</f>
        <v>3</v>
      </c>
      <c r="G2810" s="14">
        <f>IF($F2810="","",IF($B2810&gt;=SUMIFS(Firm_Info!$F$2:$F$11,Firm_Info!$D$2:$D$11,$F2810,Firm_Info!$C$2:$C$11,"Treated"),1,0))</f>
        <v>1</v>
      </c>
      <c r="H2810" s="14">
        <f t="shared" si="89"/>
        <v>1</v>
      </c>
      <c r="I2810" s="14">
        <f>IF($F2810="","",MOD(ROW()-2,624)-INDEX(Parallel_Trends!$F$5:$F$14,MATCH($A2810,Parallel_Trends!$A$5:$A$14,0)))</f>
        <v>23</v>
      </c>
    </row>
    <row r="2811" spans="1:9" x14ac:dyDescent="0.45">
      <c r="A2811" t="s">
        <v>21</v>
      </c>
      <c r="B2811" s="1">
        <f>Raw_Prices!AC316</f>
        <v>45385</v>
      </c>
      <c r="C2811" s="12">
        <f>Raw_Prices!AG316</f>
        <v>304.74</v>
      </c>
      <c r="D2811" s="13">
        <f t="shared" si="88"/>
        <v>2.434210526315761E-3</v>
      </c>
      <c r="E2811" s="14">
        <f>IF(_xlfn.XLOOKUP($A2811,Firm_Info!$A$2:$A$12,Firm_Info!$C$2:$C$12)="Treated",1,IF(_xlfn.XLOOKUP($A2811,Firm_Info!$A$2:$A$12,Firm_Info!$C$2:$C$12)="Control",0,""))</f>
        <v>1</v>
      </c>
      <c r="F2811" s="14">
        <f>IFERROR(_xlfn.XLOOKUP($A2811,Firm_Info!$A$2:$A$11,Firm_Info!$D$2:$D$11),"")</f>
        <v>3</v>
      </c>
      <c r="G2811" s="14">
        <f>IF($F2811="","",IF($B2811&gt;=SUMIFS(Firm_Info!$F$2:$F$11,Firm_Info!$D$2:$D$11,$F2811,Firm_Info!$C$2:$C$11,"Treated"),1,0))</f>
        <v>1</v>
      </c>
      <c r="H2811" s="14">
        <f t="shared" si="89"/>
        <v>1</v>
      </c>
      <c r="I2811" s="14">
        <f>IF($F2811="","",MOD(ROW()-2,624)-INDEX(Parallel_Trends!$F$5:$F$14,MATCH($A2811,Parallel_Trends!$A$5:$A$14,0)))</f>
        <v>24</v>
      </c>
    </row>
    <row r="2812" spans="1:9" x14ac:dyDescent="0.45">
      <c r="A2812" t="s">
        <v>21</v>
      </c>
      <c r="B2812" s="1">
        <f>Raw_Prices!AC317</f>
        <v>45386</v>
      </c>
      <c r="C2812" s="12">
        <f>Raw_Prices!AG317</f>
        <v>294.14</v>
      </c>
      <c r="D2812" s="13">
        <f t="shared" si="88"/>
        <v>-3.4783750082037268E-2</v>
      </c>
      <c r="E2812" s="14">
        <f>IF(_xlfn.XLOOKUP($A2812,Firm_Info!$A$2:$A$12,Firm_Info!$C$2:$C$12)="Treated",1,IF(_xlfn.XLOOKUP($A2812,Firm_Info!$A$2:$A$12,Firm_Info!$C$2:$C$12)="Control",0,""))</f>
        <v>1</v>
      </c>
      <c r="F2812" s="14">
        <f>IFERROR(_xlfn.XLOOKUP($A2812,Firm_Info!$A$2:$A$11,Firm_Info!$D$2:$D$11),"")</f>
        <v>3</v>
      </c>
      <c r="G2812" s="14">
        <f>IF($F2812="","",IF($B2812&gt;=SUMIFS(Firm_Info!$F$2:$F$11,Firm_Info!$D$2:$D$11,$F2812,Firm_Info!$C$2:$C$11,"Treated"),1,0))</f>
        <v>1</v>
      </c>
      <c r="H2812" s="14">
        <f t="shared" si="89"/>
        <v>1</v>
      </c>
      <c r="I2812" s="14">
        <f>IF($F2812="","",MOD(ROW()-2,624)-INDEX(Parallel_Trends!$F$5:$F$14,MATCH($A2812,Parallel_Trends!$A$5:$A$14,0)))</f>
        <v>25</v>
      </c>
    </row>
    <row r="2813" spans="1:9" x14ac:dyDescent="0.45">
      <c r="A2813" t="s">
        <v>21</v>
      </c>
      <c r="B2813" s="1">
        <f>Raw_Prices!AC318</f>
        <v>45387</v>
      </c>
      <c r="C2813" s="12">
        <f>Raw_Prices!AG318</f>
        <v>301.91000000000003</v>
      </c>
      <c r="D2813" s="13">
        <f t="shared" si="88"/>
        <v>2.6415992384578812E-2</v>
      </c>
      <c r="E2813" s="14">
        <f>IF(_xlfn.XLOOKUP($A2813,Firm_Info!$A$2:$A$12,Firm_Info!$C$2:$C$12)="Treated",1,IF(_xlfn.XLOOKUP($A2813,Firm_Info!$A$2:$A$12,Firm_Info!$C$2:$C$12)="Control",0,""))</f>
        <v>1</v>
      </c>
      <c r="F2813" s="14">
        <f>IFERROR(_xlfn.XLOOKUP($A2813,Firm_Info!$A$2:$A$11,Firm_Info!$D$2:$D$11),"")</f>
        <v>3</v>
      </c>
      <c r="G2813" s="14">
        <f>IF($F2813="","",IF($B2813&gt;=SUMIFS(Firm_Info!$F$2:$F$11,Firm_Info!$D$2:$D$11,$F2813,Firm_Info!$C$2:$C$11,"Treated"),1,0))</f>
        <v>1</v>
      </c>
      <c r="H2813" s="14">
        <f t="shared" si="89"/>
        <v>1</v>
      </c>
      <c r="I2813" s="14">
        <f>IF($F2813="","",MOD(ROW()-2,624)-INDEX(Parallel_Trends!$F$5:$F$14,MATCH($A2813,Parallel_Trends!$A$5:$A$14,0)))</f>
        <v>26</v>
      </c>
    </row>
    <row r="2814" spans="1:9" x14ac:dyDescent="0.45">
      <c r="A2814" t="s">
        <v>21</v>
      </c>
      <c r="B2814" s="1">
        <f>Raw_Prices!AC319</f>
        <v>45390</v>
      </c>
      <c r="C2814" s="12">
        <f>Raw_Prices!AG319</f>
        <v>301.73</v>
      </c>
      <c r="D2814" s="13">
        <f t="shared" si="88"/>
        <v>-5.9620416680472577E-4</v>
      </c>
      <c r="E2814" s="14">
        <f>IF(_xlfn.XLOOKUP($A2814,Firm_Info!$A$2:$A$12,Firm_Info!$C$2:$C$12)="Treated",1,IF(_xlfn.XLOOKUP($A2814,Firm_Info!$A$2:$A$12,Firm_Info!$C$2:$C$12)="Control",0,""))</f>
        <v>1</v>
      </c>
      <c r="F2814" s="14">
        <f>IFERROR(_xlfn.XLOOKUP($A2814,Firm_Info!$A$2:$A$11,Firm_Info!$D$2:$D$11),"")</f>
        <v>3</v>
      </c>
      <c r="G2814" s="14">
        <f>IF($F2814="","",IF($B2814&gt;=SUMIFS(Firm_Info!$F$2:$F$11,Firm_Info!$D$2:$D$11,$F2814,Firm_Info!$C$2:$C$11,"Treated"),1,0))</f>
        <v>1</v>
      </c>
      <c r="H2814" s="14">
        <f t="shared" si="89"/>
        <v>1</v>
      </c>
      <c r="I2814" s="14">
        <f>IF($F2814="","",MOD(ROW()-2,624)-INDEX(Parallel_Trends!$F$5:$F$14,MATCH($A2814,Parallel_Trends!$A$5:$A$14,0)))</f>
        <v>27</v>
      </c>
    </row>
    <row r="2815" spans="1:9" x14ac:dyDescent="0.45">
      <c r="A2815" t="s">
        <v>21</v>
      </c>
      <c r="B2815" s="1">
        <f>Raw_Prices!AC320</f>
        <v>45391</v>
      </c>
      <c r="C2815" s="12">
        <f>Raw_Prices!AG320</f>
        <v>302.37</v>
      </c>
      <c r="D2815" s="13">
        <f t="shared" si="88"/>
        <v>2.1211016471680555E-3</v>
      </c>
      <c r="E2815" s="14">
        <f>IF(_xlfn.XLOOKUP($A2815,Firm_Info!$A$2:$A$12,Firm_Info!$C$2:$C$12)="Treated",1,IF(_xlfn.XLOOKUP($A2815,Firm_Info!$A$2:$A$12,Firm_Info!$C$2:$C$12)="Control",0,""))</f>
        <v>1</v>
      </c>
      <c r="F2815" s="14">
        <f>IFERROR(_xlfn.XLOOKUP($A2815,Firm_Info!$A$2:$A$11,Firm_Info!$D$2:$D$11),"")</f>
        <v>3</v>
      </c>
      <c r="G2815" s="14">
        <f>IF($F2815="","",IF($B2815&gt;=SUMIFS(Firm_Info!$F$2:$F$11,Firm_Info!$D$2:$D$11,$F2815,Firm_Info!$C$2:$C$11,"Treated"),1,0))</f>
        <v>1</v>
      </c>
      <c r="H2815" s="14">
        <f t="shared" si="89"/>
        <v>1</v>
      </c>
      <c r="I2815" s="14">
        <f>IF($F2815="","",MOD(ROW()-2,624)-INDEX(Parallel_Trends!$F$5:$F$14,MATCH($A2815,Parallel_Trends!$A$5:$A$14,0)))</f>
        <v>28</v>
      </c>
    </row>
    <row r="2816" spans="1:9" x14ac:dyDescent="0.45">
      <c r="A2816" t="s">
        <v>21</v>
      </c>
      <c r="B2816" s="1">
        <f>Raw_Prices!AC321</f>
        <v>45392</v>
      </c>
      <c r="C2816" s="12">
        <f>Raw_Prices!AG321</f>
        <v>299.62</v>
      </c>
      <c r="D2816" s="13">
        <f t="shared" si="88"/>
        <v>-9.0948176075669185E-3</v>
      </c>
      <c r="E2816" s="14">
        <f>IF(_xlfn.XLOOKUP($A2816,Firm_Info!$A$2:$A$12,Firm_Info!$C$2:$C$12)="Treated",1,IF(_xlfn.XLOOKUP($A2816,Firm_Info!$A$2:$A$12,Firm_Info!$C$2:$C$12)="Control",0,""))</f>
        <v>1</v>
      </c>
      <c r="F2816" s="14">
        <f>IFERROR(_xlfn.XLOOKUP($A2816,Firm_Info!$A$2:$A$11,Firm_Info!$D$2:$D$11),"")</f>
        <v>3</v>
      </c>
      <c r="G2816" s="14">
        <f>IF($F2816="","",IF($B2816&gt;=SUMIFS(Firm_Info!$F$2:$F$11,Firm_Info!$D$2:$D$11,$F2816,Firm_Info!$C$2:$C$11,"Treated"),1,0))</f>
        <v>1</v>
      </c>
      <c r="H2816" s="14">
        <f t="shared" si="89"/>
        <v>1</v>
      </c>
      <c r="I2816" s="14">
        <f>IF($F2816="","",MOD(ROW()-2,624)-INDEX(Parallel_Trends!$F$5:$F$14,MATCH($A2816,Parallel_Trends!$A$5:$A$14,0)))</f>
        <v>29</v>
      </c>
    </row>
    <row r="2817" spans="1:9" x14ac:dyDescent="0.45">
      <c r="A2817" t="s">
        <v>21</v>
      </c>
      <c r="B2817" s="1">
        <f>Raw_Prices!AC322</f>
        <v>45393</v>
      </c>
      <c r="C2817" s="12">
        <f>Raw_Prices!AG322</f>
        <v>299.14999999999998</v>
      </c>
      <c r="D2817" s="13">
        <f t="shared" si="88"/>
        <v>-1.5686536279287955E-3</v>
      </c>
      <c r="E2817" s="14">
        <f>IF(_xlfn.XLOOKUP($A2817,Firm_Info!$A$2:$A$12,Firm_Info!$C$2:$C$12)="Treated",1,IF(_xlfn.XLOOKUP($A2817,Firm_Info!$A$2:$A$12,Firm_Info!$C$2:$C$12)="Control",0,""))</f>
        <v>1</v>
      </c>
      <c r="F2817" s="14">
        <f>IFERROR(_xlfn.XLOOKUP($A2817,Firm_Info!$A$2:$A$11,Firm_Info!$D$2:$D$11),"")</f>
        <v>3</v>
      </c>
      <c r="G2817" s="14">
        <f>IF($F2817="","",IF($B2817&gt;=SUMIFS(Firm_Info!$F$2:$F$11,Firm_Info!$D$2:$D$11,$F2817,Firm_Info!$C$2:$C$11,"Treated"),1,0))</f>
        <v>1</v>
      </c>
      <c r="H2817" s="14">
        <f t="shared" si="89"/>
        <v>1</v>
      </c>
      <c r="I2817" s="14">
        <f>IF($F2817="","",MOD(ROW()-2,624)-INDEX(Parallel_Trends!$F$5:$F$14,MATCH($A2817,Parallel_Trends!$A$5:$A$14,0)))</f>
        <v>30</v>
      </c>
    </row>
    <row r="2818" spans="1:9" x14ac:dyDescent="0.45">
      <c r="A2818" t="s">
        <v>21</v>
      </c>
      <c r="B2818" s="1">
        <f>Raw_Prices!AC323</f>
        <v>45394</v>
      </c>
      <c r="C2818" s="12">
        <f>Raw_Prices!AG323</f>
        <v>294.32</v>
      </c>
      <c r="D2818" s="13">
        <f t="shared" si="88"/>
        <v>-1.6145746281129858E-2</v>
      </c>
      <c r="E2818" s="14">
        <f>IF(_xlfn.XLOOKUP($A2818,Firm_Info!$A$2:$A$12,Firm_Info!$C$2:$C$12)="Treated",1,IF(_xlfn.XLOOKUP($A2818,Firm_Info!$A$2:$A$12,Firm_Info!$C$2:$C$12)="Control",0,""))</f>
        <v>1</v>
      </c>
      <c r="F2818" s="14">
        <f>IFERROR(_xlfn.XLOOKUP($A2818,Firm_Info!$A$2:$A$11,Firm_Info!$D$2:$D$11),"")</f>
        <v>3</v>
      </c>
      <c r="G2818" s="14">
        <f>IF($F2818="","",IF($B2818&gt;=SUMIFS(Firm_Info!$F$2:$F$11,Firm_Info!$D$2:$D$11,$F2818,Firm_Info!$C$2:$C$11,"Treated"),1,0))</f>
        <v>1</v>
      </c>
      <c r="H2818" s="14">
        <f t="shared" si="89"/>
        <v>1</v>
      </c>
      <c r="I2818" s="14">
        <f>IF($F2818="","",MOD(ROW()-2,624)-INDEX(Parallel_Trends!$F$5:$F$14,MATCH($A2818,Parallel_Trends!$A$5:$A$14,0)))</f>
        <v>31</v>
      </c>
    </row>
    <row r="2819" spans="1:9" x14ac:dyDescent="0.45">
      <c r="A2819" t="s">
        <v>21</v>
      </c>
      <c r="B2819" s="1">
        <f>Raw_Prices!AC324</f>
        <v>45397</v>
      </c>
      <c r="C2819" s="12">
        <f>Raw_Prices!AG324</f>
        <v>272.89999999999998</v>
      </c>
      <c r="D2819" s="13">
        <f t="shared" si="88"/>
        <v>-7.2777928784996004E-2</v>
      </c>
      <c r="E2819" s="14">
        <f>IF(_xlfn.XLOOKUP($A2819,Firm_Info!$A$2:$A$12,Firm_Info!$C$2:$C$12)="Treated",1,IF(_xlfn.XLOOKUP($A2819,Firm_Info!$A$2:$A$12,Firm_Info!$C$2:$C$12)="Control",0,""))</f>
        <v>1</v>
      </c>
      <c r="F2819" s="14">
        <f>IFERROR(_xlfn.XLOOKUP($A2819,Firm_Info!$A$2:$A$11,Firm_Info!$D$2:$D$11),"")</f>
        <v>3</v>
      </c>
      <c r="G2819" s="14">
        <f>IF($F2819="","",IF($B2819&gt;=SUMIFS(Firm_Info!$F$2:$F$11,Firm_Info!$D$2:$D$11,$F2819,Firm_Info!$C$2:$C$11,"Treated"),1,0))</f>
        <v>1</v>
      </c>
      <c r="H2819" s="14">
        <f t="shared" si="89"/>
        <v>1</v>
      </c>
      <c r="I2819" s="14">
        <f>IF($F2819="","",MOD(ROW()-2,624)-INDEX(Parallel_Trends!$F$5:$F$14,MATCH($A2819,Parallel_Trends!$A$5:$A$14,0)))</f>
        <v>32</v>
      </c>
    </row>
    <row r="2820" spans="1:9" x14ac:dyDescent="0.45">
      <c r="A2820" t="s">
        <v>21</v>
      </c>
      <c r="B2820" s="1">
        <f>Raw_Prices!AC325</f>
        <v>45398</v>
      </c>
      <c r="C2820" s="12">
        <f>Raw_Prices!AG325</f>
        <v>277.41000000000003</v>
      </c>
      <c r="D2820" s="13">
        <f t="shared" ref="D2820:D2883" si="90">C2820/C2819-1</f>
        <v>1.652620007328709E-2</v>
      </c>
      <c r="E2820" s="14">
        <f>IF(_xlfn.XLOOKUP($A2820,Firm_Info!$A$2:$A$12,Firm_Info!$C$2:$C$12)="Treated",1,IF(_xlfn.XLOOKUP($A2820,Firm_Info!$A$2:$A$12,Firm_Info!$C$2:$C$12)="Control",0,""))</f>
        <v>1</v>
      </c>
      <c r="F2820" s="14">
        <f>IFERROR(_xlfn.XLOOKUP($A2820,Firm_Info!$A$2:$A$11,Firm_Info!$D$2:$D$11),"")</f>
        <v>3</v>
      </c>
      <c r="G2820" s="14">
        <f>IF($F2820="","",IF($B2820&gt;=SUMIFS(Firm_Info!$F$2:$F$11,Firm_Info!$D$2:$D$11,$F2820,Firm_Info!$C$2:$C$11,"Treated"),1,0))</f>
        <v>1</v>
      </c>
      <c r="H2820" s="14">
        <f t="shared" ref="H2820:H2883" si="91">IF($F2820="","",$E2820*$G2820)</f>
        <v>1</v>
      </c>
      <c r="I2820" s="14">
        <f>IF($F2820="","",MOD(ROW()-2,624)-INDEX(Parallel_Trends!$F$5:$F$14,MATCH($A2820,Parallel_Trends!$A$5:$A$14,0)))</f>
        <v>33</v>
      </c>
    </row>
    <row r="2821" spans="1:9" x14ac:dyDescent="0.45">
      <c r="A2821" t="s">
        <v>21</v>
      </c>
      <c r="B2821" s="1">
        <f>Raw_Prices!AC326</f>
        <v>45399</v>
      </c>
      <c r="C2821" s="12">
        <f>Raw_Prices!AG326</f>
        <v>276.32</v>
      </c>
      <c r="D2821" s="13">
        <f t="shared" si="90"/>
        <v>-3.9292022637973378E-3</v>
      </c>
      <c r="E2821" s="14">
        <f>IF(_xlfn.XLOOKUP($A2821,Firm_Info!$A$2:$A$12,Firm_Info!$C$2:$C$12)="Treated",1,IF(_xlfn.XLOOKUP($A2821,Firm_Info!$A$2:$A$12,Firm_Info!$C$2:$C$12)="Control",0,""))</f>
        <v>1</v>
      </c>
      <c r="F2821" s="14">
        <f>IFERROR(_xlfn.XLOOKUP($A2821,Firm_Info!$A$2:$A$11,Firm_Info!$D$2:$D$11),"")</f>
        <v>3</v>
      </c>
      <c r="G2821" s="14">
        <f>IF($F2821="","",IF($B2821&gt;=SUMIFS(Firm_Info!$F$2:$F$11,Firm_Info!$D$2:$D$11,$F2821,Firm_Info!$C$2:$C$11,"Treated"),1,0))</f>
        <v>1</v>
      </c>
      <c r="H2821" s="14">
        <f t="shared" si="91"/>
        <v>1</v>
      </c>
      <c r="I2821" s="14">
        <f>IF($F2821="","",MOD(ROW()-2,624)-INDEX(Parallel_Trends!$F$5:$F$14,MATCH($A2821,Parallel_Trends!$A$5:$A$14,0)))</f>
        <v>34</v>
      </c>
    </row>
    <row r="2822" spans="1:9" x14ac:dyDescent="0.45">
      <c r="A2822" t="s">
        <v>21</v>
      </c>
      <c r="B2822" s="1">
        <f>Raw_Prices!AC327</f>
        <v>45400</v>
      </c>
      <c r="C2822" s="12">
        <f>Raw_Prices!AG327</f>
        <v>271.92</v>
      </c>
      <c r="D2822" s="13">
        <f t="shared" si="90"/>
        <v>-1.5923566878980777E-2</v>
      </c>
      <c r="E2822" s="14">
        <f>IF(_xlfn.XLOOKUP($A2822,Firm_Info!$A$2:$A$12,Firm_Info!$C$2:$C$12)="Treated",1,IF(_xlfn.XLOOKUP($A2822,Firm_Info!$A$2:$A$12,Firm_Info!$C$2:$C$12)="Control",0,""))</f>
        <v>1</v>
      </c>
      <c r="F2822" s="14">
        <f>IFERROR(_xlfn.XLOOKUP($A2822,Firm_Info!$A$2:$A$11,Firm_Info!$D$2:$D$11),"")</f>
        <v>3</v>
      </c>
      <c r="G2822" s="14">
        <f>IF($F2822="","",IF($B2822&gt;=SUMIFS(Firm_Info!$F$2:$F$11,Firm_Info!$D$2:$D$11,$F2822,Firm_Info!$C$2:$C$11,"Treated"),1,0))</f>
        <v>1</v>
      </c>
      <c r="H2822" s="14">
        <f t="shared" si="91"/>
        <v>1</v>
      </c>
      <c r="I2822" s="14">
        <f>IF($F2822="","",MOD(ROW()-2,624)-INDEX(Parallel_Trends!$F$5:$F$14,MATCH($A2822,Parallel_Trends!$A$5:$A$14,0)))</f>
        <v>35</v>
      </c>
    </row>
    <row r="2823" spans="1:9" x14ac:dyDescent="0.45">
      <c r="A2823" t="s">
        <v>21</v>
      </c>
      <c r="B2823" s="1">
        <f>Raw_Prices!AC328</f>
        <v>45401</v>
      </c>
      <c r="C2823" s="12">
        <f>Raw_Prices!AG328</f>
        <v>270.42</v>
      </c>
      <c r="D2823" s="13">
        <f t="shared" si="90"/>
        <v>-5.5163283318623302E-3</v>
      </c>
      <c r="E2823" s="14">
        <f>IF(_xlfn.XLOOKUP($A2823,Firm_Info!$A$2:$A$12,Firm_Info!$C$2:$C$12)="Treated",1,IF(_xlfn.XLOOKUP($A2823,Firm_Info!$A$2:$A$12,Firm_Info!$C$2:$C$12)="Control",0,""))</f>
        <v>1</v>
      </c>
      <c r="F2823" s="14">
        <f>IFERROR(_xlfn.XLOOKUP($A2823,Firm_Info!$A$2:$A$11,Firm_Info!$D$2:$D$11),"")</f>
        <v>3</v>
      </c>
      <c r="G2823" s="14">
        <f>IF($F2823="","",IF($B2823&gt;=SUMIFS(Firm_Info!$F$2:$F$11,Firm_Info!$D$2:$D$11,$F2823,Firm_Info!$C$2:$C$11,"Treated"),1,0))</f>
        <v>1</v>
      </c>
      <c r="H2823" s="14">
        <f t="shared" si="91"/>
        <v>1</v>
      </c>
      <c r="I2823" s="14">
        <f>IF($F2823="","",MOD(ROW()-2,624)-INDEX(Parallel_Trends!$F$5:$F$14,MATCH($A2823,Parallel_Trends!$A$5:$A$14,0)))</f>
        <v>36</v>
      </c>
    </row>
    <row r="2824" spans="1:9" x14ac:dyDescent="0.45">
      <c r="A2824" t="s">
        <v>21</v>
      </c>
      <c r="B2824" s="1">
        <f>Raw_Prices!AC329</f>
        <v>45404</v>
      </c>
      <c r="C2824" s="12">
        <f>Raw_Prices!AG329</f>
        <v>273.81</v>
      </c>
      <c r="D2824" s="13">
        <f t="shared" si="90"/>
        <v>1.2536055025515802E-2</v>
      </c>
      <c r="E2824" s="14">
        <f>IF(_xlfn.XLOOKUP($A2824,Firm_Info!$A$2:$A$12,Firm_Info!$C$2:$C$12)="Treated",1,IF(_xlfn.XLOOKUP($A2824,Firm_Info!$A$2:$A$12,Firm_Info!$C$2:$C$12)="Control",0,""))</f>
        <v>1</v>
      </c>
      <c r="F2824" s="14">
        <f>IFERROR(_xlfn.XLOOKUP($A2824,Firm_Info!$A$2:$A$11,Firm_Info!$D$2:$D$11),"")</f>
        <v>3</v>
      </c>
      <c r="G2824" s="14">
        <f>IF($F2824="","",IF($B2824&gt;=SUMIFS(Firm_Info!$F$2:$F$11,Firm_Info!$D$2:$D$11,$F2824,Firm_Info!$C$2:$C$11,"Treated"),1,0))</f>
        <v>1</v>
      </c>
      <c r="H2824" s="14">
        <f t="shared" si="91"/>
        <v>1</v>
      </c>
      <c r="I2824" s="14">
        <f>IF($F2824="","",MOD(ROW()-2,624)-INDEX(Parallel_Trends!$F$5:$F$14,MATCH($A2824,Parallel_Trends!$A$5:$A$14,0)))</f>
        <v>37</v>
      </c>
    </row>
    <row r="2825" spans="1:9" x14ac:dyDescent="0.45">
      <c r="A2825" t="s">
        <v>21</v>
      </c>
      <c r="B2825" s="1">
        <f>Raw_Prices!AC330</f>
        <v>45405</v>
      </c>
      <c r="C2825" s="12">
        <f>Raw_Prices!AG330</f>
        <v>276.68</v>
      </c>
      <c r="D2825" s="13">
        <f t="shared" si="90"/>
        <v>1.0481720901355018E-2</v>
      </c>
      <c r="E2825" s="14">
        <f>IF(_xlfn.XLOOKUP($A2825,Firm_Info!$A$2:$A$12,Firm_Info!$C$2:$C$12)="Treated",1,IF(_xlfn.XLOOKUP($A2825,Firm_Info!$A$2:$A$12,Firm_Info!$C$2:$C$12)="Control",0,""))</f>
        <v>1</v>
      </c>
      <c r="F2825" s="14">
        <f>IFERROR(_xlfn.XLOOKUP($A2825,Firm_Info!$A$2:$A$11,Firm_Info!$D$2:$D$11),"")</f>
        <v>3</v>
      </c>
      <c r="G2825" s="14">
        <f>IF($F2825="","",IF($B2825&gt;=SUMIFS(Firm_Info!$F$2:$F$11,Firm_Info!$D$2:$D$11,$F2825,Firm_Info!$C$2:$C$11,"Treated"),1,0))</f>
        <v>1</v>
      </c>
      <c r="H2825" s="14">
        <f t="shared" si="91"/>
        <v>1</v>
      </c>
      <c r="I2825" s="14">
        <f>IF($F2825="","",MOD(ROW()-2,624)-INDEX(Parallel_Trends!$F$5:$F$14,MATCH($A2825,Parallel_Trends!$A$5:$A$14,0)))</f>
        <v>38</v>
      </c>
    </row>
    <row r="2826" spans="1:9" x14ac:dyDescent="0.45">
      <c r="A2826" t="s">
        <v>21</v>
      </c>
      <c r="B2826" s="1">
        <f>Raw_Prices!AC331</f>
        <v>45406</v>
      </c>
      <c r="C2826" s="12">
        <f>Raw_Prices!AG331</f>
        <v>276.19</v>
      </c>
      <c r="D2826" s="13">
        <f t="shared" si="90"/>
        <v>-1.7709989880005939E-3</v>
      </c>
      <c r="E2826" s="14">
        <f>IF(_xlfn.XLOOKUP($A2826,Firm_Info!$A$2:$A$12,Firm_Info!$C$2:$C$12)="Treated",1,IF(_xlfn.XLOOKUP($A2826,Firm_Info!$A$2:$A$12,Firm_Info!$C$2:$C$12)="Control",0,""))</f>
        <v>1</v>
      </c>
      <c r="F2826" s="14">
        <f>IFERROR(_xlfn.XLOOKUP($A2826,Firm_Info!$A$2:$A$11,Firm_Info!$D$2:$D$11),"")</f>
        <v>3</v>
      </c>
      <c r="G2826" s="14">
        <f>IF($F2826="","",IF($B2826&gt;=SUMIFS(Firm_Info!$F$2:$F$11,Firm_Info!$D$2:$D$11,$F2826,Firm_Info!$C$2:$C$11,"Treated"),1,0))</f>
        <v>1</v>
      </c>
      <c r="H2826" s="14">
        <f t="shared" si="91"/>
        <v>1</v>
      </c>
      <c r="I2826" s="14">
        <f>IF($F2826="","",MOD(ROW()-2,624)-INDEX(Parallel_Trends!$F$5:$F$14,MATCH($A2826,Parallel_Trends!$A$5:$A$14,0)))</f>
        <v>39</v>
      </c>
    </row>
    <row r="2827" spans="1:9" x14ac:dyDescent="0.45">
      <c r="A2827" t="s">
        <v>21</v>
      </c>
      <c r="B2827" s="1">
        <f>Raw_Prices!AC332</f>
        <v>45407</v>
      </c>
      <c r="C2827" s="12">
        <f>Raw_Prices!AG332</f>
        <v>273.14</v>
      </c>
      <c r="D2827" s="13">
        <f t="shared" si="90"/>
        <v>-1.104312248814221E-2</v>
      </c>
      <c r="E2827" s="14">
        <f>IF(_xlfn.XLOOKUP($A2827,Firm_Info!$A$2:$A$12,Firm_Info!$C$2:$C$12)="Treated",1,IF(_xlfn.XLOOKUP($A2827,Firm_Info!$A$2:$A$12,Firm_Info!$C$2:$C$12)="Control",0,""))</f>
        <v>1</v>
      </c>
      <c r="F2827" s="14">
        <f>IFERROR(_xlfn.XLOOKUP($A2827,Firm_Info!$A$2:$A$11,Firm_Info!$D$2:$D$11),"")</f>
        <v>3</v>
      </c>
      <c r="G2827" s="14">
        <f>IF($F2827="","",IF($B2827&gt;=SUMIFS(Firm_Info!$F$2:$F$11,Firm_Info!$D$2:$D$11,$F2827,Firm_Info!$C$2:$C$11,"Treated"),1,0))</f>
        <v>1</v>
      </c>
      <c r="H2827" s="14">
        <f t="shared" si="91"/>
        <v>1</v>
      </c>
      <c r="I2827" s="14">
        <f>IF($F2827="","",MOD(ROW()-2,624)-INDEX(Parallel_Trends!$F$5:$F$14,MATCH($A2827,Parallel_Trends!$A$5:$A$14,0)))</f>
        <v>40</v>
      </c>
    </row>
    <row r="2828" spans="1:9" x14ac:dyDescent="0.45">
      <c r="A2828" t="s">
        <v>21</v>
      </c>
      <c r="B2828" s="1">
        <f>Raw_Prices!AC333</f>
        <v>45408</v>
      </c>
      <c r="C2828" s="12">
        <f>Raw_Prices!AG333</f>
        <v>274.29000000000002</v>
      </c>
      <c r="D2828" s="13">
        <f t="shared" si="90"/>
        <v>4.2102950867688449E-3</v>
      </c>
      <c r="E2828" s="14">
        <f>IF(_xlfn.XLOOKUP($A2828,Firm_Info!$A$2:$A$12,Firm_Info!$C$2:$C$12)="Treated",1,IF(_xlfn.XLOOKUP($A2828,Firm_Info!$A$2:$A$12,Firm_Info!$C$2:$C$12)="Control",0,""))</f>
        <v>1</v>
      </c>
      <c r="F2828" s="14">
        <f>IFERROR(_xlfn.XLOOKUP($A2828,Firm_Info!$A$2:$A$11,Firm_Info!$D$2:$D$11),"")</f>
        <v>3</v>
      </c>
      <c r="G2828" s="14">
        <f>IF($F2828="","",IF($B2828&gt;=SUMIFS(Firm_Info!$F$2:$F$11,Firm_Info!$D$2:$D$11,$F2828,Firm_Info!$C$2:$C$11,"Treated"),1,0))</f>
        <v>1</v>
      </c>
      <c r="H2828" s="14">
        <f t="shared" si="91"/>
        <v>1</v>
      </c>
      <c r="I2828" s="14">
        <f>IF($F2828="","",MOD(ROW()-2,624)-INDEX(Parallel_Trends!$F$5:$F$14,MATCH($A2828,Parallel_Trends!$A$5:$A$14,0)))</f>
        <v>41</v>
      </c>
    </row>
    <row r="2829" spans="1:9" x14ac:dyDescent="0.45">
      <c r="A2829" t="s">
        <v>21</v>
      </c>
      <c r="B2829" s="1">
        <f>Raw_Prices!AC334</f>
        <v>45411</v>
      </c>
      <c r="C2829" s="12">
        <f>Raw_Prices!AG334</f>
        <v>275.74</v>
      </c>
      <c r="D2829" s="13">
        <f t="shared" si="90"/>
        <v>5.2863757337124895E-3</v>
      </c>
      <c r="E2829" s="14">
        <f>IF(_xlfn.XLOOKUP($A2829,Firm_Info!$A$2:$A$12,Firm_Info!$C$2:$C$12)="Treated",1,IF(_xlfn.XLOOKUP($A2829,Firm_Info!$A$2:$A$12,Firm_Info!$C$2:$C$12)="Control",0,""))</f>
        <v>1</v>
      </c>
      <c r="F2829" s="14">
        <f>IFERROR(_xlfn.XLOOKUP($A2829,Firm_Info!$A$2:$A$11,Firm_Info!$D$2:$D$11),"")</f>
        <v>3</v>
      </c>
      <c r="G2829" s="14">
        <f>IF($F2829="","",IF($B2829&gt;=SUMIFS(Firm_Info!$F$2:$F$11,Firm_Info!$D$2:$D$11,$F2829,Firm_Info!$C$2:$C$11,"Treated"),1,0))</f>
        <v>1</v>
      </c>
      <c r="H2829" s="14">
        <f t="shared" si="91"/>
        <v>1</v>
      </c>
      <c r="I2829" s="14">
        <f>IF($F2829="","",MOD(ROW()-2,624)-INDEX(Parallel_Trends!$F$5:$F$14,MATCH($A2829,Parallel_Trends!$A$5:$A$14,0)))</f>
        <v>42</v>
      </c>
    </row>
    <row r="2830" spans="1:9" x14ac:dyDescent="0.45">
      <c r="A2830" t="s">
        <v>21</v>
      </c>
      <c r="B2830" s="1">
        <f>Raw_Prices!AC335</f>
        <v>45412</v>
      </c>
      <c r="C2830" s="12">
        <f>Raw_Prices!AG335</f>
        <v>268.94</v>
      </c>
      <c r="D2830" s="13">
        <f t="shared" si="90"/>
        <v>-2.4660912453760786E-2</v>
      </c>
      <c r="E2830" s="14">
        <f>IF(_xlfn.XLOOKUP($A2830,Firm_Info!$A$2:$A$12,Firm_Info!$C$2:$C$12)="Treated",1,IF(_xlfn.XLOOKUP($A2830,Firm_Info!$A$2:$A$12,Firm_Info!$C$2:$C$12)="Control",0,""))</f>
        <v>1</v>
      </c>
      <c r="F2830" s="14">
        <f>IFERROR(_xlfn.XLOOKUP($A2830,Firm_Info!$A$2:$A$11,Firm_Info!$D$2:$D$11),"")</f>
        <v>3</v>
      </c>
      <c r="G2830" s="14">
        <f>IF($F2830="","",IF($B2830&gt;=SUMIFS(Firm_Info!$F$2:$F$11,Firm_Info!$D$2:$D$11,$F2830,Firm_Info!$C$2:$C$11,"Treated"),1,0))</f>
        <v>1</v>
      </c>
      <c r="H2830" s="14">
        <f t="shared" si="91"/>
        <v>1</v>
      </c>
      <c r="I2830" s="14">
        <f>IF($F2830="","",MOD(ROW()-2,624)-INDEX(Parallel_Trends!$F$5:$F$14,MATCH($A2830,Parallel_Trends!$A$5:$A$14,0)))</f>
        <v>43</v>
      </c>
    </row>
    <row r="2831" spans="1:9" x14ac:dyDescent="0.45">
      <c r="A2831" t="s">
        <v>21</v>
      </c>
      <c r="B2831" s="1">
        <f>Raw_Prices!AC336</f>
        <v>45413</v>
      </c>
      <c r="C2831" s="12">
        <f>Raw_Prices!AG336</f>
        <v>268.69</v>
      </c>
      <c r="D2831" s="13">
        <f t="shared" si="90"/>
        <v>-9.2957536997095858E-4</v>
      </c>
      <c r="E2831" s="14">
        <f>IF(_xlfn.XLOOKUP($A2831,Firm_Info!$A$2:$A$12,Firm_Info!$C$2:$C$12)="Treated",1,IF(_xlfn.XLOOKUP($A2831,Firm_Info!$A$2:$A$12,Firm_Info!$C$2:$C$12)="Control",0,""))</f>
        <v>1</v>
      </c>
      <c r="F2831" s="14">
        <f>IFERROR(_xlfn.XLOOKUP($A2831,Firm_Info!$A$2:$A$11,Firm_Info!$D$2:$D$11),"")</f>
        <v>3</v>
      </c>
      <c r="G2831" s="14">
        <f>IF($F2831="","",IF($B2831&gt;=SUMIFS(Firm_Info!$F$2:$F$11,Firm_Info!$D$2:$D$11,$F2831,Firm_Info!$C$2:$C$11,"Treated"),1,0))</f>
        <v>1</v>
      </c>
      <c r="H2831" s="14">
        <f t="shared" si="91"/>
        <v>1</v>
      </c>
      <c r="I2831" s="14">
        <f>IF($F2831="","",MOD(ROW()-2,624)-INDEX(Parallel_Trends!$F$5:$F$14,MATCH($A2831,Parallel_Trends!$A$5:$A$14,0)))</f>
        <v>44</v>
      </c>
    </row>
    <row r="2832" spans="1:9" x14ac:dyDescent="0.45">
      <c r="A2832" t="s">
        <v>21</v>
      </c>
      <c r="B2832" s="1">
        <f>Raw_Prices!AC337</f>
        <v>45414</v>
      </c>
      <c r="C2832" s="12">
        <f>Raw_Prices!AG337</f>
        <v>272.13</v>
      </c>
      <c r="D2832" s="13">
        <f t="shared" si="90"/>
        <v>1.2802858312553456E-2</v>
      </c>
      <c r="E2832" s="14">
        <f>IF(_xlfn.XLOOKUP($A2832,Firm_Info!$A$2:$A$12,Firm_Info!$C$2:$C$12)="Treated",1,IF(_xlfn.XLOOKUP($A2832,Firm_Info!$A$2:$A$12,Firm_Info!$C$2:$C$12)="Control",0,""))</f>
        <v>1</v>
      </c>
      <c r="F2832" s="14">
        <f>IFERROR(_xlfn.XLOOKUP($A2832,Firm_Info!$A$2:$A$11,Firm_Info!$D$2:$D$11),"")</f>
        <v>3</v>
      </c>
      <c r="G2832" s="14">
        <f>IF($F2832="","",IF($B2832&gt;=SUMIFS(Firm_Info!$F$2:$F$11,Firm_Info!$D$2:$D$11,$F2832,Firm_Info!$C$2:$C$11,"Treated"),1,0))</f>
        <v>1</v>
      </c>
      <c r="H2832" s="14">
        <f t="shared" si="91"/>
        <v>1</v>
      </c>
      <c r="I2832" s="14">
        <f>IF($F2832="","",MOD(ROW()-2,624)-INDEX(Parallel_Trends!$F$5:$F$14,MATCH($A2832,Parallel_Trends!$A$5:$A$14,0)))</f>
        <v>45</v>
      </c>
    </row>
    <row r="2833" spans="1:9" x14ac:dyDescent="0.45">
      <c r="A2833" t="s">
        <v>21</v>
      </c>
      <c r="B2833" s="1">
        <f>Raw_Prices!AC338</f>
        <v>45415</v>
      </c>
      <c r="C2833" s="12">
        <f>Raw_Prices!AG338</f>
        <v>273.66000000000003</v>
      </c>
      <c r="D2833" s="13">
        <f t="shared" si="90"/>
        <v>5.6223128651748944E-3</v>
      </c>
      <c r="E2833" s="14">
        <f>IF(_xlfn.XLOOKUP($A2833,Firm_Info!$A$2:$A$12,Firm_Info!$C$2:$C$12)="Treated",1,IF(_xlfn.XLOOKUP($A2833,Firm_Info!$A$2:$A$12,Firm_Info!$C$2:$C$12)="Control",0,""))</f>
        <v>1</v>
      </c>
      <c r="F2833" s="14">
        <f>IFERROR(_xlfn.XLOOKUP($A2833,Firm_Info!$A$2:$A$11,Firm_Info!$D$2:$D$11),"")</f>
        <v>3</v>
      </c>
      <c r="G2833" s="14">
        <f>IF($F2833="","",IF($B2833&gt;=SUMIFS(Firm_Info!$F$2:$F$11,Firm_Info!$D$2:$D$11,$F2833,Firm_Info!$C$2:$C$11,"Treated"),1,0))</f>
        <v>1</v>
      </c>
      <c r="H2833" s="14">
        <f t="shared" si="91"/>
        <v>1</v>
      </c>
      <c r="I2833" s="14">
        <f>IF($F2833="","",MOD(ROW()-2,624)-INDEX(Parallel_Trends!$F$5:$F$14,MATCH($A2833,Parallel_Trends!$A$5:$A$14,0)))</f>
        <v>46</v>
      </c>
    </row>
    <row r="2834" spans="1:9" x14ac:dyDescent="0.45">
      <c r="A2834" t="s">
        <v>21</v>
      </c>
      <c r="B2834" s="1">
        <f>Raw_Prices!AC339</f>
        <v>45418</v>
      </c>
      <c r="C2834" s="12">
        <f>Raw_Prices!AG339</f>
        <v>275.63</v>
      </c>
      <c r="D2834" s="13">
        <f t="shared" si="90"/>
        <v>7.1987137323685779E-3</v>
      </c>
      <c r="E2834" s="14">
        <f>IF(_xlfn.XLOOKUP($A2834,Firm_Info!$A$2:$A$12,Firm_Info!$C$2:$C$12)="Treated",1,IF(_xlfn.XLOOKUP($A2834,Firm_Info!$A$2:$A$12,Firm_Info!$C$2:$C$12)="Control",0,""))</f>
        <v>1</v>
      </c>
      <c r="F2834" s="14">
        <f>IFERROR(_xlfn.XLOOKUP($A2834,Firm_Info!$A$2:$A$11,Firm_Info!$D$2:$D$11),"")</f>
        <v>3</v>
      </c>
      <c r="G2834" s="14">
        <f>IF($F2834="","",IF($B2834&gt;=SUMIFS(Firm_Info!$F$2:$F$11,Firm_Info!$D$2:$D$11,$F2834,Firm_Info!$C$2:$C$11,"Treated"),1,0))</f>
        <v>1</v>
      </c>
      <c r="H2834" s="14">
        <f t="shared" si="91"/>
        <v>1</v>
      </c>
      <c r="I2834" s="14">
        <f>IF($F2834="","",MOD(ROW()-2,624)-INDEX(Parallel_Trends!$F$5:$F$14,MATCH($A2834,Parallel_Trends!$A$5:$A$14,0)))</f>
        <v>47</v>
      </c>
    </row>
    <row r="2835" spans="1:9" x14ac:dyDescent="0.45">
      <c r="A2835" t="s">
        <v>21</v>
      </c>
      <c r="B2835" s="1">
        <f>Raw_Prices!AC340</f>
        <v>45419</v>
      </c>
      <c r="C2835" s="12">
        <f>Raw_Prices!AG340</f>
        <v>277.18</v>
      </c>
      <c r="D2835" s="13">
        <f t="shared" si="90"/>
        <v>5.6234807531836406E-3</v>
      </c>
      <c r="E2835" s="14">
        <f>IF(_xlfn.XLOOKUP($A2835,Firm_Info!$A$2:$A$12,Firm_Info!$C$2:$C$12)="Treated",1,IF(_xlfn.XLOOKUP($A2835,Firm_Info!$A$2:$A$12,Firm_Info!$C$2:$C$12)="Control",0,""))</f>
        <v>1</v>
      </c>
      <c r="F2835" s="14">
        <f>IFERROR(_xlfn.XLOOKUP($A2835,Firm_Info!$A$2:$A$11,Firm_Info!$D$2:$D$11),"")</f>
        <v>3</v>
      </c>
      <c r="G2835" s="14">
        <f>IF($F2835="","",IF($B2835&gt;=SUMIFS(Firm_Info!$F$2:$F$11,Firm_Info!$D$2:$D$11,$F2835,Firm_Info!$C$2:$C$11,"Treated"),1,0))</f>
        <v>1</v>
      </c>
      <c r="H2835" s="14">
        <f t="shared" si="91"/>
        <v>1</v>
      </c>
      <c r="I2835" s="14">
        <f>IF($F2835="","",MOD(ROW()-2,624)-INDEX(Parallel_Trends!$F$5:$F$14,MATCH($A2835,Parallel_Trends!$A$5:$A$14,0)))</f>
        <v>48</v>
      </c>
    </row>
    <row r="2836" spans="1:9" x14ac:dyDescent="0.45">
      <c r="A2836" t="s">
        <v>21</v>
      </c>
      <c r="B2836" s="1">
        <f>Raw_Prices!AC341</f>
        <v>45420</v>
      </c>
      <c r="C2836" s="12">
        <f>Raw_Prices!AG341</f>
        <v>278.97000000000003</v>
      </c>
      <c r="D2836" s="13">
        <f t="shared" si="90"/>
        <v>6.457897395194534E-3</v>
      </c>
      <c r="E2836" s="14">
        <f>IF(_xlfn.XLOOKUP($A2836,Firm_Info!$A$2:$A$12,Firm_Info!$C$2:$C$12)="Treated",1,IF(_xlfn.XLOOKUP($A2836,Firm_Info!$A$2:$A$12,Firm_Info!$C$2:$C$12)="Control",0,""))</f>
        <v>1</v>
      </c>
      <c r="F2836" s="14">
        <f>IFERROR(_xlfn.XLOOKUP($A2836,Firm_Info!$A$2:$A$11,Firm_Info!$D$2:$D$11),"")</f>
        <v>3</v>
      </c>
      <c r="G2836" s="14">
        <f>IF($F2836="","",IF($B2836&gt;=SUMIFS(Firm_Info!$F$2:$F$11,Firm_Info!$D$2:$D$11,$F2836,Firm_Info!$C$2:$C$11,"Treated"),1,0))</f>
        <v>1</v>
      </c>
      <c r="H2836" s="14">
        <f t="shared" si="91"/>
        <v>1</v>
      </c>
      <c r="I2836" s="14">
        <f>IF($F2836="","",MOD(ROW()-2,624)-INDEX(Parallel_Trends!$F$5:$F$14,MATCH($A2836,Parallel_Trends!$A$5:$A$14,0)))</f>
        <v>49</v>
      </c>
    </row>
    <row r="2837" spans="1:9" x14ac:dyDescent="0.45">
      <c r="A2837" t="s">
        <v>21</v>
      </c>
      <c r="B2837" s="1">
        <f>Raw_Prices!AC342</f>
        <v>45421</v>
      </c>
      <c r="C2837" s="12">
        <f>Raw_Prices!AG342</f>
        <v>275.17</v>
      </c>
      <c r="D2837" s="13">
        <f t="shared" si="90"/>
        <v>-1.3621536365917564E-2</v>
      </c>
      <c r="E2837" s="14">
        <f>IF(_xlfn.XLOOKUP($A2837,Firm_Info!$A$2:$A$12,Firm_Info!$C$2:$C$12)="Treated",1,IF(_xlfn.XLOOKUP($A2837,Firm_Info!$A$2:$A$12,Firm_Info!$C$2:$C$12)="Control",0,""))</f>
        <v>1</v>
      </c>
      <c r="F2837" s="14">
        <f>IFERROR(_xlfn.XLOOKUP($A2837,Firm_Info!$A$2:$A$11,Firm_Info!$D$2:$D$11),"")</f>
        <v>3</v>
      </c>
      <c r="G2837" s="14">
        <f>IF($F2837="","",IF($B2837&gt;=SUMIFS(Firm_Info!$F$2:$F$11,Firm_Info!$D$2:$D$11,$F2837,Firm_Info!$C$2:$C$11,"Treated"),1,0))</f>
        <v>1</v>
      </c>
      <c r="H2837" s="14">
        <f t="shared" si="91"/>
        <v>1</v>
      </c>
      <c r="I2837" s="14">
        <f>IF($F2837="","",MOD(ROW()-2,624)-INDEX(Parallel_Trends!$F$5:$F$14,MATCH($A2837,Parallel_Trends!$A$5:$A$14,0)))</f>
        <v>50</v>
      </c>
    </row>
    <row r="2838" spans="1:9" x14ac:dyDescent="0.45">
      <c r="A2838" t="s">
        <v>21</v>
      </c>
      <c r="B2838" s="1">
        <f>Raw_Prices!AC343</f>
        <v>45422</v>
      </c>
      <c r="C2838" s="12">
        <f>Raw_Prices!AG343</f>
        <v>276.67</v>
      </c>
      <c r="D2838" s="13">
        <f t="shared" si="90"/>
        <v>5.4511756368789133E-3</v>
      </c>
      <c r="E2838" s="14">
        <f>IF(_xlfn.XLOOKUP($A2838,Firm_Info!$A$2:$A$12,Firm_Info!$C$2:$C$12)="Treated",1,IF(_xlfn.XLOOKUP($A2838,Firm_Info!$A$2:$A$12,Firm_Info!$C$2:$C$12)="Control",0,""))</f>
        <v>1</v>
      </c>
      <c r="F2838" s="14">
        <f>IFERROR(_xlfn.XLOOKUP($A2838,Firm_Info!$A$2:$A$11,Firm_Info!$D$2:$D$11),"")</f>
        <v>3</v>
      </c>
      <c r="G2838" s="14">
        <f>IF($F2838="","",IF($B2838&gt;=SUMIFS(Firm_Info!$F$2:$F$11,Firm_Info!$D$2:$D$11,$F2838,Firm_Info!$C$2:$C$11,"Treated"),1,0))</f>
        <v>1</v>
      </c>
      <c r="H2838" s="14">
        <f t="shared" si="91"/>
        <v>1</v>
      </c>
      <c r="I2838" s="14">
        <f>IF($F2838="","",MOD(ROW()-2,624)-INDEX(Parallel_Trends!$F$5:$F$14,MATCH($A2838,Parallel_Trends!$A$5:$A$14,0)))</f>
        <v>51</v>
      </c>
    </row>
    <row r="2839" spans="1:9" x14ac:dyDescent="0.45">
      <c r="A2839" t="s">
        <v>21</v>
      </c>
      <c r="B2839" s="1">
        <f>Raw_Prices!AC344</f>
        <v>45425</v>
      </c>
      <c r="C2839" s="12">
        <f>Raw_Prices!AG344</f>
        <v>277.52</v>
      </c>
      <c r="D2839" s="13">
        <f t="shared" si="90"/>
        <v>3.072252141540277E-3</v>
      </c>
      <c r="E2839" s="14">
        <f>IF(_xlfn.XLOOKUP($A2839,Firm_Info!$A$2:$A$12,Firm_Info!$C$2:$C$12)="Treated",1,IF(_xlfn.XLOOKUP($A2839,Firm_Info!$A$2:$A$12,Firm_Info!$C$2:$C$12)="Control",0,""))</f>
        <v>1</v>
      </c>
      <c r="F2839" s="14">
        <f>IFERROR(_xlfn.XLOOKUP($A2839,Firm_Info!$A$2:$A$11,Firm_Info!$D$2:$D$11),"")</f>
        <v>3</v>
      </c>
      <c r="G2839" s="14">
        <f>IF($F2839="","",IF($B2839&gt;=SUMIFS(Firm_Info!$F$2:$F$11,Firm_Info!$D$2:$D$11,$F2839,Firm_Info!$C$2:$C$11,"Treated"),1,0))</f>
        <v>1</v>
      </c>
      <c r="H2839" s="14">
        <f t="shared" si="91"/>
        <v>1</v>
      </c>
      <c r="I2839" s="14">
        <f>IF($F2839="","",MOD(ROW()-2,624)-INDEX(Parallel_Trends!$F$5:$F$14,MATCH($A2839,Parallel_Trends!$A$5:$A$14,0)))</f>
        <v>52</v>
      </c>
    </row>
    <row r="2840" spans="1:9" x14ac:dyDescent="0.45">
      <c r="A2840" t="s">
        <v>21</v>
      </c>
      <c r="B2840" s="1">
        <f>Raw_Prices!AC345</f>
        <v>45426</v>
      </c>
      <c r="C2840" s="12">
        <f>Raw_Prices!AG345</f>
        <v>276.8</v>
      </c>
      <c r="D2840" s="13">
        <f t="shared" si="90"/>
        <v>-2.5944076102621949E-3</v>
      </c>
      <c r="E2840" s="14">
        <f>IF(_xlfn.XLOOKUP($A2840,Firm_Info!$A$2:$A$12,Firm_Info!$C$2:$C$12)="Treated",1,IF(_xlfn.XLOOKUP($A2840,Firm_Info!$A$2:$A$12,Firm_Info!$C$2:$C$12)="Control",0,""))</f>
        <v>1</v>
      </c>
      <c r="F2840" s="14">
        <f>IFERROR(_xlfn.XLOOKUP($A2840,Firm_Info!$A$2:$A$11,Firm_Info!$D$2:$D$11),"")</f>
        <v>3</v>
      </c>
      <c r="G2840" s="14">
        <f>IF($F2840="","",IF($B2840&gt;=SUMIFS(Firm_Info!$F$2:$F$11,Firm_Info!$D$2:$D$11,$F2840,Firm_Info!$C$2:$C$11,"Treated"),1,0))</f>
        <v>1</v>
      </c>
      <c r="H2840" s="14">
        <f t="shared" si="91"/>
        <v>1</v>
      </c>
      <c r="I2840" s="14">
        <f>IF($F2840="","",MOD(ROW()-2,624)-INDEX(Parallel_Trends!$F$5:$F$14,MATCH($A2840,Parallel_Trends!$A$5:$A$14,0)))</f>
        <v>53</v>
      </c>
    </row>
    <row r="2841" spans="1:9" x14ac:dyDescent="0.45">
      <c r="A2841" t="s">
        <v>21</v>
      </c>
      <c r="B2841" s="1">
        <f>Raw_Prices!AC346</f>
        <v>45427</v>
      </c>
      <c r="C2841" s="12">
        <f>Raw_Prices!AG346</f>
        <v>287.54000000000002</v>
      </c>
      <c r="D2841" s="13">
        <f t="shared" si="90"/>
        <v>3.8800578034682065E-2</v>
      </c>
      <c r="E2841" s="14">
        <f>IF(_xlfn.XLOOKUP($A2841,Firm_Info!$A$2:$A$12,Firm_Info!$C$2:$C$12)="Treated",1,IF(_xlfn.XLOOKUP($A2841,Firm_Info!$A$2:$A$12,Firm_Info!$C$2:$C$12)="Control",0,""))</f>
        <v>1</v>
      </c>
      <c r="F2841" s="14">
        <f>IFERROR(_xlfn.XLOOKUP($A2841,Firm_Info!$A$2:$A$11,Firm_Info!$D$2:$D$11),"")</f>
        <v>3</v>
      </c>
      <c r="G2841" s="14">
        <f>IF($F2841="","",IF($B2841&gt;=SUMIFS(Firm_Info!$F$2:$F$11,Firm_Info!$D$2:$D$11,$F2841,Firm_Info!$C$2:$C$11,"Treated"),1,0))</f>
        <v>1</v>
      </c>
      <c r="H2841" s="14">
        <f t="shared" si="91"/>
        <v>1</v>
      </c>
      <c r="I2841" s="14">
        <f>IF($F2841="","",MOD(ROW()-2,624)-INDEX(Parallel_Trends!$F$5:$F$14,MATCH($A2841,Parallel_Trends!$A$5:$A$14,0)))</f>
        <v>54</v>
      </c>
    </row>
    <row r="2842" spans="1:9" x14ac:dyDescent="0.45">
      <c r="A2842" t="s">
        <v>21</v>
      </c>
      <c r="B2842" s="1">
        <f>Raw_Prices!AC347</f>
        <v>45428</v>
      </c>
      <c r="C2842" s="12">
        <f>Raw_Prices!AG347</f>
        <v>284.68</v>
      </c>
      <c r="D2842" s="13">
        <f t="shared" si="90"/>
        <v>-9.9464422341239977E-3</v>
      </c>
      <c r="E2842" s="14">
        <f>IF(_xlfn.XLOOKUP($A2842,Firm_Info!$A$2:$A$12,Firm_Info!$C$2:$C$12)="Treated",1,IF(_xlfn.XLOOKUP($A2842,Firm_Info!$A$2:$A$12,Firm_Info!$C$2:$C$12)="Control",0,""))</f>
        <v>1</v>
      </c>
      <c r="F2842" s="14">
        <f>IFERROR(_xlfn.XLOOKUP($A2842,Firm_Info!$A$2:$A$11,Firm_Info!$D$2:$D$11),"")</f>
        <v>3</v>
      </c>
      <c r="G2842" s="14">
        <f>IF($F2842="","",IF($B2842&gt;=SUMIFS(Firm_Info!$F$2:$F$11,Firm_Info!$D$2:$D$11,$F2842,Firm_Info!$C$2:$C$11,"Treated"),1,0))</f>
        <v>1</v>
      </c>
      <c r="H2842" s="14">
        <f t="shared" si="91"/>
        <v>1</v>
      </c>
      <c r="I2842" s="14">
        <f>IF($F2842="","",MOD(ROW()-2,624)-INDEX(Parallel_Trends!$F$5:$F$14,MATCH($A2842,Parallel_Trends!$A$5:$A$14,0)))</f>
        <v>55</v>
      </c>
    </row>
    <row r="2843" spans="1:9" x14ac:dyDescent="0.45">
      <c r="A2843" t="s">
        <v>21</v>
      </c>
      <c r="B2843" s="1">
        <f>Raw_Prices!AC348</f>
        <v>45429</v>
      </c>
      <c r="C2843" s="12">
        <f>Raw_Prices!AG348</f>
        <v>285.61</v>
      </c>
      <c r="D2843" s="13">
        <f t="shared" si="90"/>
        <v>3.266825909793436E-3</v>
      </c>
      <c r="E2843" s="14">
        <f>IF(_xlfn.XLOOKUP($A2843,Firm_Info!$A$2:$A$12,Firm_Info!$C$2:$C$12)="Treated",1,IF(_xlfn.XLOOKUP($A2843,Firm_Info!$A$2:$A$12,Firm_Info!$C$2:$C$12)="Control",0,""))</f>
        <v>1</v>
      </c>
      <c r="F2843" s="14">
        <f>IFERROR(_xlfn.XLOOKUP($A2843,Firm_Info!$A$2:$A$11,Firm_Info!$D$2:$D$11),"")</f>
        <v>3</v>
      </c>
      <c r="G2843" s="14">
        <f>IF($F2843="","",IF($B2843&gt;=SUMIFS(Firm_Info!$F$2:$F$11,Firm_Info!$D$2:$D$11,$F2843,Firm_Info!$C$2:$C$11,"Treated"),1,0))</f>
        <v>1</v>
      </c>
      <c r="H2843" s="14">
        <f t="shared" si="91"/>
        <v>1</v>
      </c>
      <c r="I2843" s="14">
        <f>IF($F2843="","",MOD(ROW()-2,624)-INDEX(Parallel_Trends!$F$5:$F$14,MATCH($A2843,Parallel_Trends!$A$5:$A$14,0)))</f>
        <v>56</v>
      </c>
    </row>
    <row r="2844" spans="1:9" x14ac:dyDescent="0.45">
      <c r="A2844" t="s">
        <v>21</v>
      </c>
      <c r="B2844" s="1">
        <f>Raw_Prices!AC349</f>
        <v>45432</v>
      </c>
      <c r="C2844" s="12">
        <f>Raw_Prices!AG349</f>
        <v>287.07</v>
      </c>
      <c r="D2844" s="13">
        <f t="shared" si="90"/>
        <v>5.1118658310282949E-3</v>
      </c>
      <c r="E2844" s="14">
        <f>IF(_xlfn.XLOOKUP($A2844,Firm_Info!$A$2:$A$12,Firm_Info!$C$2:$C$12)="Treated",1,IF(_xlfn.XLOOKUP($A2844,Firm_Info!$A$2:$A$12,Firm_Info!$C$2:$C$12)="Control",0,""))</f>
        <v>1</v>
      </c>
      <c r="F2844" s="14">
        <f>IFERROR(_xlfn.XLOOKUP($A2844,Firm_Info!$A$2:$A$11,Firm_Info!$D$2:$D$11),"")</f>
        <v>3</v>
      </c>
      <c r="G2844" s="14">
        <f>IF($F2844="","",IF($B2844&gt;=SUMIFS(Firm_Info!$F$2:$F$11,Firm_Info!$D$2:$D$11,$F2844,Firm_Info!$C$2:$C$11,"Treated"),1,0))</f>
        <v>1</v>
      </c>
      <c r="H2844" s="14">
        <f t="shared" si="91"/>
        <v>1</v>
      </c>
      <c r="I2844" s="14">
        <f>IF($F2844="","",MOD(ROW()-2,624)-INDEX(Parallel_Trends!$F$5:$F$14,MATCH($A2844,Parallel_Trends!$A$5:$A$14,0)))</f>
        <v>57</v>
      </c>
    </row>
    <row r="2845" spans="1:9" x14ac:dyDescent="0.45">
      <c r="A2845" t="s">
        <v>21</v>
      </c>
      <c r="B2845" s="1">
        <f>Raw_Prices!AC350</f>
        <v>45433</v>
      </c>
      <c r="C2845" s="12">
        <f>Raw_Prices!AG350</f>
        <v>283.76</v>
      </c>
      <c r="D2845" s="13">
        <f t="shared" si="90"/>
        <v>-1.1530288779740161E-2</v>
      </c>
      <c r="E2845" s="14">
        <f>IF(_xlfn.XLOOKUP($A2845,Firm_Info!$A$2:$A$12,Firm_Info!$C$2:$C$12)="Treated",1,IF(_xlfn.XLOOKUP($A2845,Firm_Info!$A$2:$A$12,Firm_Info!$C$2:$C$12)="Control",0,""))</f>
        <v>1</v>
      </c>
      <c r="F2845" s="14">
        <f>IFERROR(_xlfn.XLOOKUP($A2845,Firm_Info!$A$2:$A$11,Firm_Info!$D$2:$D$11),"")</f>
        <v>3</v>
      </c>
      <c r="G2845" s="14">
        <f>IF($F2845="","",IF($B2845&gt;=SUMIFS(Firm_Info!$F$2:$F$11,Firm_Info!$D$2:$D$11,$F2845,Firm_Info!$C$2:$C$11,"Treated"),1,0))</f>
        <v>1</v>
      </c>
      <c r="H2845" s="14">
        <f t="shared" si="91"/>
        <v>1</v>
      </c>
      <c r="I2845" s="14">
        <f>IF($F2845="","",MOD(ROW()-2,624)-INDEX(Parallel_Trends!$F$5:$F$14,MATCH($A2845,Parallel_Trends!$A$5:$A$14,0)))</f>
        <v>58</v>
      </c>
    </row>
    <row r="2846" spans="1:9" x14ac:dyDescent="0.45">
      <c r="A2846" t="s">
        <v>21</v>
      </c>
      <c r="B2846" s="1">
        <f>Raw_Prices!AC351</f>
        <v>45434</v>
      </c>
      <c r="C2846" s="12">
        <f>Raw_Prices!AG351</f>
        <v>283.82</v>
      </c>
      <c r="D2846" s="13">
        <f t="shared" si="90"/>
        <v>2.1144629264169268E-4</v>
      </c>
      <c r="E2846" s="14">
        <f>IF(_xlfn.XLOOKUP($A2846,Firm_Info!$A$2:$A$12,Firm_Info!$C$2:$C$12)="Treated",1,IF(_xlfn.XLOOKUP($A2846,Firm_Info!$A$2:$A$12,Firm_Info!$C$2:$C$12)="Control",0,""))</f>
        <v>1</v>
      </c>
      <c r="F2846" s="14">
        <f>IFERROR(_xlfn.XLOOKUP($A2846,Firm_Info!$A$2:$A$11,Firm_Info!$D$2:$D$11),"")</f>
        <v>3</v>
      </c>
      <c r="G2846" s="14">
        <f>IF($F2846="","",IF($B2846&gt;=SUMIFS(Firm_Info!$F$2:$F$11,Firm_Info!$D$2:$D$11,$F2846,Firm_Info!$C$2:$C$11,"Treated"),1,0))</f>
        <v>1</v>
      </c>
      <c r="H2846" s="14">
        <f t="shared" si="91"/>
        <v>1</v>
      </c>
      <c r="I2846" s="14">
        <f>IF($F2846="","",MOD(ROW()-2,624)-INDEX(Parallel_Trends!$F$5:$F$14,MATCH($A2846,Parallel_Trends!$A$5:$A$14,0)))</f>
        <v>59</v>
      </c>
    </row>
    <row r="2847" spans="1:9" x14ac:dyDescent="0.45">
      <c r="A2847" t="s">
        <v>21</v>
      </c>
      <c r="B2847" s="1">
        <f>Raw_Prices!AC352</f>
        <v>45435</v>
      </c>
      <c r="C2847" s="12">
        <f>Raw_Prices!AG352</f>
        <v>278.57</v>
      </c>
      <c r="D2847" s="13">
        <f t="shared" si="90"/>
        <v>-1.8497639348883044E-2</v>
      </c>
      <c r="E2847" s="14">
        <f>IF(_xlfn.XLOOKUP($A2847,Firm_Info!$A$2:$A$12,Firm_Info!$C$2:$C$12)="Treated",1,IF(_xlfn.XLOOKUP($A2847,Firm_Info!$A$2:$A$12,Firm_Info!$C$2:$C$12)="Control",0,""))</f>
        <v>1</v>
      </c>
      <c r="F2847" s="14">
        <f>IFERROR(_xlfn.XLOOKUP($A2847,Firm_Info!$A$2:$A$11,Firm_Info!$D$2:$D$11),"")</f>
        <v>3</v>
      </c>
      <c r="G2847" s="14">
        <f>IF($F2847="","",IF($B2847&gt;=SUMIFS(Firm_Info!$F$2:$F$11,Firm_Info!$D$2:$D$11,$F2847,Firm_Info!$C$2:$C$11,"Treated"),1,0))</f>
        <v>1</v>
      </c>
      <c r="H2847" s="14">
        <f t="shared" si="91"/>
        <v>1</v>
      </c>
      <c r="I2847" s="14">
        <f>IF($F2847="","",MOD(ROW()-2,624)-INDEX(Parallel_Trends!$F$5:$F$14,MATCH($A2847,Parallel_Trends!$A$5:$A$14,0)))</f>
        <v>60</v>
      </c>
    </row>
    <row r="2848" spans="1:9" x14ac:dyDescent="0.45">
      <c r="A2848" t="s">
        <v>21</v>
      </c>
      <c r="B2848" s="1">
        <f>Raw_Prices!AC353</f>
        <v>45436</v>
      </c>
      <c r="C2848" s="12">
        <f>Raw_Prices!AG353</f>
        <v>272.29000000000002</v>
      </c>
      <c r="D2848" s="13">
        <f t="shared" si="90"/>
        <v>-2.2543705352335075E-2</v>
      </c>
      <c r="E2848" s="14">
        <f>IF(_xlfn.XLOOKUP($A2848,Firm_Info!$A$2:$A$12,Firm_Info!$C$2:$C$12)="Treated",1,IF(_xlfn.XLOOKUP($A2848,Firm_Info!$A$2:$A$12,Firm_Info!$C$2:$C$12)="Control",0,""))</f>
        <v>1</v>
      </c>
      <c r="F2848" s="14">
        <f>IFERROR(_xlfn.XLOOKUP($A2848,Firm_Info!$A$2:$A$11,Firm_Info!$D$2:$D$11),"")</f>
        <v>3</v>
      </c>
      <c r="G2848" s="14">
        <f>IF($F2848="","",IF($B2848&gt;=SUMIFS(Firm_Info!$F$2:$F$11,Firm_Info!$D$2:$D$11,$F2848,Firm_Info!$C$2:$C$11,"Treated"),1,0))</f>
        <v>1</v>
      </c>
      <c r="H2848" s="14">
        <f t="shared" si="91"/>
        <v>1</v>
      </c>
      <c r="I2848" s="14">
        <f>IF($F2848="","",MOD(ROW()-2,624)-INDEX(Parallel_Trends!$F$5:$F$14,MATCH($A2848,Parallel_Trends!$A$5:$A$14,0)))</f>
        <v>61</v>
      </c>
    </row>
    <row r="2849" spans="1:9" x14ac:dyDescent="0.45">
      <c r="A2849" t="s">
        <v>21</v>
      </c>
      <c r="B2849" s="1">
        <f>Raw_Prices!AC354</f>
        <v>45440</v>
      </c>
      <c r="C2849" s="12">
        <f>Raw_Prices!AG354</f>
        <v>269.83</v>
      </c>
      <c r="D2849" s="13">
        <f t="shared" si="90"/>
        <v>-9.0344852914173712E-3</v>
      </c>
      <c r="E2849" s="14">
        <f>IF(_xlfn.XLOOKUP($A2849,Firm_Info!$A$2:$A$12,Firm_Info!$C$2:$C$12)="Treated",1,IF(_xlfn.XLOOKUP($A2849,Firm_Info!$A$2:$A$12,Firm_Info!$C$2:$C$12)="Control",0,""))</f>
        <v>1</v>
      </c>
      <c r="F2849" s="14">
        <f>IFERROR(_xlfn.XLOOKUP($A2849,Firm_Info!$A$2:$A$11,Firm_Info!$D$2:$D$11),"")</f>
        <v>3</v>
      </c>
      <c r="G2849" s="14">
        <f>IF($F2849="","",IF($B2849&gt;=SUMIFS(Firm_Info!$F$2:$F$11,Firm_Info!$D$2:$D$11,$F2849,Firm_Info!$C$2:$C$11,"Treated"),1,0))</f>
        <v>1</v>
      </c>
      <c r="H2849" s="14">
        <f t="shared" si="91"/>
        <v>1</v>
      </c>
      <c r="I2849" s="14">
        <f>IF($F2849="","",MOD(ROW()-2,624)-INDEX(Parallel_Trends!$F$5:$F$14,MATCH($A2849,Parallel_Trends!$A$5:$A$14,0)))</f>
        <v>62</v>
      </c>
    </row>
    <row r="2850" spans="1:9" x14ac:dyDescent="0.45">
      <c r="A2850" t="s">
        <v>21</v>
      </c>
      <c r="B2850" s="1">
        <f>Raw_Prices!AC355</f>
        <v>45441</v>
      </c>
      <c r="C2850" s="12">
        <f>Raw_Prices!AG355</f>
        <v>271.62</v>
      </c>
      <c r="D2850" s="13">
        <f t="shared" si="90"/>
        <v>6.6338064707409661E-3</v>
      </c>
      <c r="E2850" s="14">
        <f>IF(_xlfn.XLOOKUP($A2850,Firm_Info!$A$2:$A$12,Firm_Info!$C$2:$C$12)="Treated",1,IF(_xlfn.XLOOKUP($A2850,Firm_Info!$A$2:$A$12,Firm_Info!$C$2:$C$12)="Control",0,""))</f>
        <v>1</v>
      </c>
      <c r="F2850" s="14">
        <f>IFERROR(_xlfn.XLOOKUP($A2850,Firm_Info!$A$2:$A$11,Firm_Info!$D$2:$D$11),"")</f>
        <v>3</v>
      </c>
      <c r="G2850" s="14">
        <f>IF($F2850="","",IF($B2850&gt;=SUMIFS(Firm_Info!$F$2:$F$11,Firm_Info!$D$2:$D$11,$F2850,Firm_Info!$C$2:$C$11,"Treated"),1,0))</f>
        <v>1</v>
      </c>
      <c r="H2850" s="14">
        <f t="shared" si="91"/>
        <v>1</v>
      </c>
      <c r="I2850" s="14">
        <f>IF($F2850="","",MOD(ROW()-2,624)-INDEX(Parallel_Trends!$F$5:$F$14,MATCH($A2850,Parallel_Trends!$A$5:$A$14,0)))</f>
        <v>63</v>
      </c>
    </row>
    <row r="2851" spans="1:9" x14ac:dyDescent="0.45">
      <c r="A2851" t="s">
        <v>21</v>
      </c>
      <c r="B2851" s="1">
        <f>Raw_Prices!AC356</f>
        <v>45442</v>
      </c>
      <c r="C2851" s="12">
        <f>Raw_Prices!AG356</f>
        <v>218.01</v>
      </c>
      <c r="D2851" s="13">
        <f t="shared" si="90"/>
        <v>-0.19737132759001552</v>
      </c>
      <c r="E2851" s="14">
        <f>IF(_xlfn.XLOOKUP($A2851,Firm_Info!$A$2:$A$12,Firm_Info!$C$2:$C$12)="Treated",1,IF(_xlfn.XLOOKUP($A2851,Firm_Info!$A$2:$A$12,Firm_Info!$C$2:$C$12)="Control",0,""))</f>
        <v>1</v>
      </c>
      <c r="F2851" s="14">
        <f>IFERROR(_xlfn.XLOOKUP($A2851,Firm_Info!$A$2:$A$11,Firm_Info!$D$2:$D$11),"")</f>
        <v>3</v>
      </c>
      <c r="G2851" s="14">
        <f>IF($F2851="","",IF($B2851&gt;=SUMIFS(Firm_Info!$F$2:$F$11,Firm_Info!$D$2:$D$11,$F2851,Firm_Info!$C$2:$C$11,"Treated"),1,0))</f>
        <v>1</v>
      </c>
      <c r="H2851" s="14">
        <f t="shared" si="91"/>
        <v>1</v>
      </c>
      <c r="I2851" s="14">
        <f>IF($F2851="","",MOD(ROW()-2,624)-INDEX(Parallel_Trends!$F$5:$F$14,MATCH($A2851,Parallel_Trends!$A$5:$A$14,0)))</f>
        <v>64</v>
      </c>
    </row>
    <row r="2852" spans="1:9" x14ac:dyDescent="0.45">
      <c r="A2852" t="s">
        <v>21</v>
      </c>
      <c r="B2852" s="1">
        <f>Raw_Prices!AC357</f>
        <v>45443</v>
      </c>
      <c r="C2852" s="12">
        <f>Raw_Prices!AG357</f>
        <v>234.44</v>
      </c>
      <c r="D2852" s="13">
        <f t="shared" si="90"/>
        <v>7.5363515435071804E-2</v>
      </c>
      <c r="E2852" s="14">
        <f>IF(_xlfn.XLOOKUP($A2852,Firm_Info!$A$2:$A$12,Firm_Info!$C$2:$C$12)="Treated",1,IF(_xlfn.XLOOKUP($A2852,Firm_Info!$A$2:$A$12,Firm_Info!$C$2:$C$12)="Control",0,""))</f>
        <v>1</v>
      </c>
      <c r="F2852" s="14">
        <f>IFERROR(_xlfn.XLOOKUP($A2852,Firm_Info!$A$2:$A$11,Firm_Info!$D$2:$D$11),"")</f>
        <v>3</v>
      </c>
      <c r="G2852" s="14">
        <f>IF($F2852="","",IF($B2852&gt;=SUMIFS(Firm_Info!$F$2:$F$11,Firm_Info!$D$2:$D$11,$F2852,Firm_Info!$C$2:$C$11,"Treated"),1,0))</f>
        <v>1</v>
      </c>
      <c r="H2852" s="14">
        <f t="shared" si="91"/>
        <v>1</v>
      </c>
      <c r="I2852" s="14">
        <f>IF($F2852="","",MOD(ROW()-2,624)-INDEX(Parallel_Trends!$F$5:$F$14,MATCH($A2852,Parallel_Trends!$A$5:$A$14,0)))</f>
        <v>65</v>
      </c>
    </row>
    <row r="2853" spans="1:9" x14ac:dyDescent="0.45">
      <c r="A2853" t="s">
        <v>21</v>
      </c>
      <c r="B2853" s="1">
        <f>Raw_Prices!AC358</f>
        <v>45446</v>
      </c>
      <c r="C2853" s="12">
        <f>Raw_Prices!AG358</f>
        <v>236.62</v>
      </c>
      <c r="D2853" s="13">
        <f t="shared" si="90"/>
        <v>9.2987544787579424E-3</v>
      </c>
      <c r="E2853" s="14">
        <f>IF(_xlfn.XLOOKUP($A2853,Firm_Info!$A$2:$A$12,Firm_Info!$C$2:$C$12)="Treated",1,IF(_xlfn.XLOOKUP($A2853,Firm_Info!$A$2:$A$12,Firm_Info!$C$2:$C$12)="Control",0,""))</f>
        <v>1</v>
      </c>
      <c r="F2853" s="14">
        <f>IFERROR(_xlfn.XLOOKUP($A2853,Firm_Info!$A$2:$A$11,Firm_Info!$D$2:$D$11),"")</f>
        <v>3</v>
      </c>
      <c r="G2853" s="14">
        <f>IF($F2853="","",IF($B2853&gt;=SUMIFS(Firm_Info!$F$2:$F$11,Firm_Info!$D$2:$D$11,$F2853,Firm_Info!$C$2:$C$11,"Treated"),1,0))</f>
        <v>1</v>
      </c>
      <c r="H2853" s="14">
        <f t="shared" si="91"/>
        <v>1</v>
      </c>
      <c r="I2853" s="14">
        <f>IF($F2853="","",MOD(ROW()-2,624)-INDEX(Parallel_Trends!$F$5:$F$14,MATCH($A2853,Parallel_Trends!$A$5:$A$14,0)))</f>
        <v>66</v>
      </c>
    </row>
    <row r="2854" spans="1:9" x14ac:dyDescent="0.45">
      <c r="A2854" t="s">
        <v>21</v>
      </c>
      <c r="B2854" s="1">
        <f>Raw_Prices!AC359</f>
        <v>45447</v>
      </c>
      <c r="C2854" s="12">
        <f>Raw_Prices!AG359</f>
        <v>234.86</v>
      </c>
      <c r="D2854" s="13">
        <f t="shared" si="90"/>
        <v>-7.4380863832304023E-3</v>
      </c>
      <c r="E2854" s="14">
        <f>IF(_xlfn.XLOOKUP($A2854,Firm_Info!$A$2:$A$12,Firm_Info!$C$2:$C$12)="Treated",1,IF(_xlfn.XLOOKUP($A2854,Firm_Info!$A$2:$A$12,Firm_Info!$C$2:$C$12)="Control",0,""))</f>
        <v>1</v>
      </c>
      <c r="F2854" s="14">
        <f>IFERROR(_xlfn.XLOOKUP($A2854,Firm_Info!$A$2:$A$11,Firm_Info!$D$2:$D$11),"")</f>
        <v>3</v>
      </c>
      <c r="G2854" s="14">
        <f>IF($F2854="","",IF($B2854&gt;=SUMIFS(Firm_Info!$F$2:$F$11,Firm_Info!$D$2:$D$11,$F2854,Firm_Info!$C$2:$C$11,"Treated"),1,0))</f>
        <v>1</v>
      </c>
      <c r="H2854" s="14">
        <f t="shared" si="91"/>
        <v>1</v>
      </c>
      <c r="I2854" s="14">
        <f>IF($F2854="","",MOD(ROW()-2,624)-INDEX(Parallel_Trends!$F$5:$F$14,MATCH($A2854,Parallel_Trends!$A$5:$A$14,0)))</f>
        <v>67</v>
      </c>
    </row>
    <row r="2855" spans="1:9" x14ac:dyDescent="0.45">
      <c r="A2855" t="s">
        <v>21</v>
      </c>
      <c r="B2855" s="1">
        <f>Raw_Prices!AC360</f>
        <v>45448</v>
      </c>
      <c r="C2855" s="12">
        <f>Raw_Prices!AG360</f>
        <v>236.53</v>
      </c>
      <c r="D2855" s="13">
        <f t="shared" si="90"/>
        <v>7.1106190922252122E-3</v>
      </c>
      <c r="E2855" s="14">
        <f>IF(_xlfn.XLOOKUP($A2855,Firm_Info!$A$2:$A$12,Firm_Info!$C$2:$C$12)="Treated",1,IF(_xlfn.XLOOKUP($A2855,Firm_Info!$A$2:$A$12,Firm_Info!$C$2:$C$12)="Control",0,""))</f>
        <v>1</v>
      </c>
      <c r="F2855" s="14">
        <f>IFERROR(_xlfn.XLOOKUP($A2855,Firm_Info!$A$2:$A$11,Firm_Info!$D$2:$D$11),"")</f>
        <v>3</v>
      </c>
      <c r="G2855" s="14">
        <f>IF($F2855="","",IF($B2855&gt;=SUMIFS(Firm_Info!$F$2:$F$11,Firm_Info!$D$2:$D$11,$F2855,Firm_Info!$C$2:$C$11,"Treated"),1,0))</f>
        <v>1</v>
      </c>
      <c r="H2855" s="14">
        <f t="shared" si="91"/>
        <v>1</v>
      </c>
      <c r="I2855" s="14">
        <f>IF($F2855="","",MOD(ROW()-2,624)-INDEX(Parallel_Trends!$F$5:$F$14,MATCH($A2855,Parallel_Trends!$A$5:$A$14,0)))</f>
        <v>68</v>
      </c>
    </row>
    <row r="2856" spans="1:9" x14ac:dyDescent="0.45">
      <c r="A2856" t="s">
        <v>21</v>
      </c>
      <c r="B2856" s="1">
        <f>Raw_Prices!AC361</f>
        <v>45449</v>
      </c>
      <c r="C2856" s="12">
        <f>Raw_Prices!AG361</f>
        <v>242.76</v>
      </c>
      <c r="D2856" s="13">
        <f t="shared" si="90"/>
        <v>2.6339153595738241E-2</v>
      </c>
      <c r="E2856" s="14">
        <f>IF(_xlfn.XLOOKUP($A2856,Firm_Info!$A$2:$A$12,Firm_Info!$C$2:$C$12)="Treated",1,IF(_xlfn.XLOOKUP($A2856,Firm_Info!$A$2:$A$12,Firm_Info!$C$2:$C$12)="Control",0,""))</f>
        <v>1</v>
      </c>
      <c r="F2856" s="14">
        <f>IFERROR(_xlfn.XLOOKUP($A2856,Firm_Info!$A$2:$A$11,Firm_Info!$D$2:$D$11),"")</f>
        <v>3</v>
      </c>
      <c r="G2856" s="14">
        <f>IF($F2856="","",IF($B2856&gt;=SUMIFS(Firm_Info!$F$2:$F$11,Firm_Info!$D$2:$D$11,$F2856,Firm_Info!$C$2:$C$11,"Treated"),1,0))</f>
        <v>1</v>
      </c>
      <c r="H2856" s="14">
        <f t="shared" si="91"/>
        <v>1</v>
      </c>
      <c r="I2856" s="14">
        <f>IF($F2856="","",MOD(ROW()-2,624)-INDEX(Parallel_Trends!$F$5:$F$14,MATCH($A2856,Parallel_Trends!$A$5:$A$14,0)))</f>
        <v>69</v>
      </c>
    </row>
    <row r="2857" spans="1:9" x14ac:dyDescent="0.45">
      <c r="A2857" t="s">
        <v>21</v>
      </c>
      <c r="B2857" s="1">
        <f>Raw_Prices!AC362</f>
        <v>45450</v>
      </c>
      <c r="C2857" s="12">
        <f>Raw_Prices!AG362</f>
        <v>241.85</v>
      </c>
      <c r="D2857" s="13">
        <f t="shared" si="90"/>
        <v>-3.748558246828182E-3</v>
      </c>
      <c r="E2857" s="14">
        <f>IF(_xlfn.XLOOKUP($A2857,Firm_Info!$A$2:$A$12,Firm_Info!$C$2:$C$12)="Treated",1,IF(_xlfn.XLOOKUP($A2857,Firm_Info!$A$2:$A$12,Firm_Info!$C$2:$C$12)="Control",0,""))</f>
        <v>1</v>
      </c>
      <c r="F2857" s="14">
        <f>IFERROR(_xlfn.XLOOKUP($A2857,Firm_Info!$A$2:$A$11,Firm_Info!$D$2:$D$11),"")</f>
        <v>3</v>
      </c>
      <c r="G2857" s="14">
        <f>IF($F2857="","",IF($B2857&gt;=SUMIFS(Firm_Info!$F$2:$F$11,Firm_Info!$D$2:$D$11,$F2857,Firm_Info!$C$2:$C$11,"Treated"),1,0))</f>
        <v>1</v>
      </c>
      <c r="H2857" s="14">
        <f t="shared" si="91"/>
        <v>1</v>
      </c>
      <c r="I2857" s="14">
        <f>IF($F2857="","",MOD(ROW()-2,624)-INDEX(Parallel_Trends!$F$5:$F$14,MATCH($A2857,Parallel_Trends!$A$5:$A$14,0)))</f>
        <v>70</v>
      </c>
    </row>
    <row r="2858" spans="1:9" x14ac:dyDescent="0.45">
      <c r="A2858" t="s">
        <v>21</v>
      </c>
      <c r="B2858" s="1">
        <f>Raw_Prices!AC363</f>
        <v>45453</v>
      </c>
      <c r="C2858" s="12">
        <f>Raw_Prices!AG363</f>
        <v>241.84</v>
      </c>
      <c r="D2858" s="13">
        <f t="shared" si="90"/>
        <v>-4.1347942939751192E-5</v>
      </c>
      <c r="E2858" s="14">
        <f>IF(_xlfn.XLOOKUP($A2858,Firm_Info!$A$2:$A$12,Firm_Info!$C$2:$C$12)="Treated",1,IF(_xlfn.XLOOKUP($A2858,Firm_Info!$A$2:$A$12,Firm_Info!$C$2:$C$12)="Control",0,""))</f>
        <v>1</v>
      </c>
      <c r="F2858" s="14">
        <f>IFERROR(_xlfn.XLOOKUP($A2858,Firm_Info!$A$2:$A$11,Firm_Info!$D$2:$D$11),"")</f>
        <v>3</v>
      </c>
      <c r="G2858" s="14">
        <f>IF($F2858="","",IF($B2858&gt;=SUMIFS(Firm_Info!$F$2:$F$11,Firm_Info!$D$2:$D$11,$F2858,Firm_Info!$C$2:$C$11,"Treated"),1,0))</f>
        <v>1</v>
      </c>
      <c r="H2858" s="14">
        <f t="shared" si="91"/>
        <v>1</v>
      </c>
      <c r="I2858" s="14">
        <f>IF($F2858="","",MOD(ROW()-2,624)-INDEX(Parallel_Trends!$F$5:$F$14,MATCH($A2858,Parallel_Trends!$A$5:$A$14,0)))</f>
        <v>71</v>
      </c>
    </row>
    <row r="2859" spans="1:9" x14ac:dyDescent="0.45">
      <c r="A2859" t="s">
        <v>21</v>
      </c>
      <c r="B2859" s="1">
        <f>Raw_Prices!AC364</f>
        <v>45454</v>
      </c>
      <c r="C2859" s="12">
        <f>Raw_Prices!AG364</f>
        <v>240.99</v>
      </c>
      <c r="D2859" s="13">
        <f t="shared" si="90"/>
        <v>-3.5147204763479323E-3</v>
      </c>
      <c r="E2859" s="14">
        <f>IF(_xlfn.XLOOKUP($A2859,Firm_Info!$A$2:$A$12,Firm_Info!$C$2:$C$12)="Treated",1,IF(_xlfn.XLOOKUP($A2859,Firm_Info!$A$2:$A$12,Firm_Info!$C$2:$C$12)="Control",0,""))</f>
        <v>1</v>
      </c>
      <c r="F2859" s="14">
        <f>IFERROR(_xlfn.XLOOKUP($A2859,Firm_Info!$A$2:$A$11,Firm_Info!$D$2:$D$11),"")</f>
        <v>3</v>
      </c>
      <c r="G2859" s="14">
        <f>IF($F2859="","",IF($B2859&gt;=SUMIFS(Firm_Info!$F$2:$F$11,Firm_Info!$D$2:$D$11,$F2859,Firm_Info!$C$2:$C$11,"Treated"),1,0))</f>
        <v>1</v>
      </c>
      <c r="H2859" s="14">
        <f t="shared" si="91"/>
        <v>1</v>
      </c>
      <c r="I2859" s="14">
        <f>IF($F2859="","",MOD(ROW()-2,624)-INDEX(Parallel_Trends!$F$5:$F$14,MATCH($A2859,Parallel_Trends!$A$5:$A$14,0)))</f>
        <v>72</v>
      </c>
    </row>
    <row r="2860" spans="1:9" x14ac:dyDescent="0.45">
      <c r="A2860" t="s">
        <v>21</v>
      </c>
      <c r="B2860" s="1">
        <f>Raw_Prices!AC365</f>
        <v>45455</v>
      </c>
      <c r="C2860" s="12">
        <f>Raw_Prices!AG365</f>
        <v>235.8</v>
      </c>
      <c r="D2860" s="13">
        <f t="shared" si="90"/>
        <v>-2.1536163326279056E-2</v>
      </c>
      <c r="E2860" s="14">
        <f>IF(_xlfn.XLOOKUP($A2860,Firm_Info!$A$2:$A$12,Firm_Info!$C$2:$C$12)="Treated",1,IF(_xlfn.XLOOKUP($A2860,Firm_Info!$A$2:$A$12,Firm_Info!$C$2:$C$12)="Control",0,""))</f>
        <v>1</v>
      </c>
      <c r="F2860" s="14">
        <f>IFERROR(_xlfn.XLOOKUP($A2860,Firm_Info!$A$2:$A$11,Firm_Info!$D$2:$D$11),"")</f>
        <v>3</v>
      </c>
      <c r="G2860" s="14">
        <f>IF($F2860="","",IF($B2860&gt;=SUMIFS(Firm_Info!$F$2:$F$11,Firm_Info!$D$2:$D$11,$F2860,Firm_Info!$C$2:$C$11,"Treated"),1,0))</f>
        <v>1</v>
      </c>
      <c r="H2860" s="14">
        <f t="shared" si="91"/>
        <v>1</v>
      </c>
      <c r="I2860" s="14">
        <f>IF($F2860="","",MOD(ROW()-2,624)-INDEX(Parallel_Trends!$F$5:$F$14,MATCH($A2860,Parallel_Trends!$A$5:$A$14,0)))</f>
        <v>73</v>
      </c>
    </row>
    <row r="2861" spans="1:9" x14ac:dyDescent="0.45">
      <c r="A2861" t="s">
        <v>21</v>
      </c>
      <c r="B2861" s="1">
        <f>Raw_Prices!AC366</f>
        <v>45456</v>
      </c>
      <c r="C2861" s="12">
        <f>Raw_Prices!AG366</f>
        <v>229.03</v>
      </c>
      <c r="D2861" s="13">
        <f t="shared" si="90"/>
        <v>-2.8710771840542826E-2</v>
      </c>
      <c r="E2861" s="14">
        <f>IF(_xlfn.XLOOKUP($A2861,Firm_Info!$A$2:$A$12,Firm_Info!$C$2:$C$12)="Treated",1,IF(_xlfn.XLOOKUP($A2861,Firm_Info!$A$2:$A$12,Firm_Info!$C$2:$C$12)="Control",0,""))</f>
        <v>1</v>
      </c>
      <c r="F2861" s="14">
        <f>IFERROR(_xlfn.XLOOKUP($A2861,Firm_Info!$A$2:$A$11,Firm_Info!$D$2:$D$11),"")</f>
        <v>3</v>
      </c>
      <c r="G2861" s="14">
        <f>IF($F2861="","",IF($B2861&gt;=SUMIFS(Firm_Info!$F$2:$F$11,Firm_Info!$D$2:$D$11,$F2861,Firm_Info!$C$2:$C$11,"Treated"),1,0))</f>
        <v>1</v>
      </c>
      <c r="H2861" s="14">
        <f t="shared" si="91"/>
        <v>1</v>
      </c>
      <c r="I2861" s="14">
        <f>IF($F2861="","",MOD(ROW()-2,624)-INDEX(Parallel_Trends!$F$5:$F$14,MATCH($A2861,Parallel_Trends!$A$5:$A$14,0)))</f>
        <v>74</v>
      </c>
    </row>
    <row r="2862" spans="1:9" x14ac:dyDescent="0.45">
      <c r="A2862" t="s">
        <v>21</v>
      </c>
      <c r="B2862" s="1">
        <f>Raw_Prices!AC367</f>
        <v>45457</v>
      </c>
      <c r="C2862" s="12">
        <f>Raw_Prices!AG367</f>
        <v>231.94</v>
      </c>
      <c r="D2862" s="13">
        <f t="shared" si="90"/>
        <v>1.2705759070864131E-2</v>
      </c>
      <c r="E2862" s="14">
        <f>IF(_xlfn.XLOOKUP($A2862,Firm_Info!$A$2:$A$12,Firm_Info!$C$2:$C$12)="Treated",1,IF(_xlfn.XLOOKUP($A2862,Firm_Info!$A$2:$A$12,Firm_Info!$C$2:$C$12)="Control",0,""))</f>
        <v>1</v>
      </c>
      <c r="F2862" s="14">
        <f>IFERROR(_xlfn.XLOOKUP($A2862,Firm_Info!$A$2:$A$11,Firm_Info!$D$2:$D$11),"")</f>
        <v>3</v>
      </c>
      <c r="G2862" s="14">
        <f>IF($F2862="","",IF($B2862&gt;=SUMIFS(Firm_Info!$F$2:$F$11,Firm_Info!$D$2:$D$11,$F2862,Firm_Info!$C$2:$C$11,"Treated"),1,0))</f>
        <v>1</v>
      </c>
      <c r="H2862" s="14">
        <f t="shared" si="91"/>
        <v>1</v>
      </c>
      <c r="I2862" s="14">
        <f>IF($F2862="","",MOD(ROW()-2,624)-INDEX(Parallel_Trends!$F$5:$F$14,MATCH($A2862,Parallel_Trends!$A$5:$A$14,0)))</f>
        <v>75</v>
      </c>
    </row>
    <row r="2863" spans="1:9" x14ac:dyDescent="0.45">
      <c r="A2863" t="s">
        <v>21</v>
      </c>
      <c r="B2863" s="1">
        <f>Raw_Prices!AC368</f>
        <v>45460</v>
      </c>
      <c r="C2863" s="12">
        <f>Raw_Prices!AG368</f>
        <v>230.48</v>
      </c>
      <c r="D2863" s="13">
        <f t="shared" si="90"/>
        <v>-6.2947313960507456E-3</v>
      </c>
      <c r="E2863" s="14">
        <f>IF(_xlfn.XLOOKUP($A2863,Firm_Info!$A$2:$A$12,Firm_Info!$C$2:$C$12)="Treated",1,IF(_xlfn.XLOOKUP($A2863,Firm_Info!$A$2:$A$12,Firm_Info!$C$2:$C$12)="Control",0,""))</f>
        <v>1</v>
      </c>
      <c r="F2863" s="14">
        <f>IFERROR(_xlfn.XLOOKUP($A2863,Firm_Info!$A$2:$A$11,Firm_Info!$D$2:$D$11),"")</f>
        <v>3</v>
      </c>
      <c r="G2863" s="14">
        <f>IF($F2863="","",IF($B2863&gt;=SUMIFS(Firm_Info!$F$2:$F$11,Firm_Info!$D$2:$D$11,$F2863,Firm_Info!$C$2:$C$11,"Treated"),1,0))</f>
        <v>1</v>
      </c>
      <c r="H2863" s="14">
        <f t="shared" si="91"/>
        <v>1</v>
      </c>
      <c r="I2863" s="14">
        <f>IF($F2863="","",MOD(ROW()-2,624)-INDEX(Parallel_Trends!$F$5:$F$14,MATCH($A2863,Parallel_Trends!$A$5:$A$14,0)))</f>
        <v>76</v>
      </c>
    </row>
    <row r="2864" spans="1:9" x14ac:dyDescent="0.45">
      <c r="A2864" t="s">
        <v>21</v>
      </c>
      <c r="B2864" s="1">
        <f>Raw_Prices!AC369</f>
        <v>45461</v>
      </c>
      <c r="C2864" s="12">
        <f>Raw_Prices!AG369</f>
        <v>231.81</v>
      </c>
      <c r="D2864" s="13">
        <f t="shared" si="90"/>
        <v>5.770565775772285E-3</v>
      </c>
      <c r="E2864" s="14">
        <f>IF(_xlfn.XLOOKUP($A2864,Firm_Info!$A$2:$A$12,Firm_Info!$C$2:$C$12)="Treated",1,IF(_xlfn.XLOOKUP($A2864,Firm_Info!$A$2:$A$12,Firm_Info!$C$2:$C$12)="Control",0,""))</f>
        <v>1</v>
      </c>
      <c r="F2864" s="14">
        <f>IFERROR(_xlfn.XLOOKUP($A2864,Firm_Info!$A$2:$A$11,Firm_Info!$D$2:$D$11),"")</f>
        <v>3</v>
      </c>
      <c r="G2864" s="14">
        <f>IF($F2864="","",IF($B2864&gt;=SUMIFS(Firm_Info!$F$2:$F$11,Firm_Info!$D$2:$D$11,$F2864,Firm_Info!$C$2:$C$11,"Treated"),1,0))</f>
        <v>1</v>
      </c>
      <c r="H2864" s="14">
        <f t="shared" si="91"/>
        <v>1</v>
      </c>
      <c r="I2864" s="14">
        <f>IF($F2864="","",MOD(ROW()-2,624)-INDEX(Parallel_Trends!$F$5:$F$14,MATCH($A2864,Parallel_Trends!$A$5:$A$14,0)))</f>
        <v>77</v>
      </c>
    </row>
    <row r="2865" spans="1:9" x14ac:dyDescent="0.45">
      <c r="A2865" t="s">
        <v>21</v>
      </c>
      <c r="B2865" s="1">
        <f>Raw_Prices!AC370</f>
        <v>45463</v>
      </c>
      <c r="C2865" s="12">
        <f>Raw_Prices!AG370</f>
        <v>241.8</v>
      </c>
      <c r="D2865" s="13">
        <f t="shared" si="90"/>
        <v>4.30956386696002E-2</v>
      </c>
      <c r="E2865" s="14">
        <f>IF(_xlfn.XLOOKUP($A2865,Firm_Info!$A$2:$A$12,Firm_Info!$C$2:$C$12)="Treated",1,IF(_xlfn.XLOOKUP($A2865,Firm_Info!$A$2:$A$12,Firm_Info!$C$2:$C$12)="Control",0,""))</f>
        <v>1</v>
      </c>
      <c r="F2865" s="14">
        <f>IFERROR(_xlfn.XLOOKUP($A2865,Firm_Info!$A$2:$A$11,Firm_Info!$D$2:$D$11),"")</f>
        <v>3</v>
      </c>
      <c r="G2865" s="14">
        <f>IF($F2865="","",IF($B2865&gt;=SUMIFS(Firm_Info!$F$2:$F$11,Firm_Info!$D$2:$D$11,$F2865,Firm_Info!$C$2:$C$11,"Treated"),1,0))</f>
        <v>1</v>
      </c>
      <c r="H2865" s="14">
        <f t="shared" si="91"/>
        <v>1</v>
      </c>
      <c r="I2865" s="14">
        <f>IF($F2865="","",MOD(ROW()-2,624)-INDEX(Parallel_Trends!$F$5:$F$14,MATCH($A2865,Parallel_Trends!$A$5:$A$14,0)))</f>
        <v>78</v>
      </c>
    </row>
    <row r="2866" spans="1:9" x14ac:dyDescent="0.45">
      <c r="A2866" t="s">
        <v>21</v>
      </c>
      <c r="B2866" s="1">
        <f>Raw_Prices!AC371</f>
        <v>45464</v>
      </c>
      <c r="C2866" s="12">
        <f>Raw_Prices!AG371</f>
        <v>245.06</v>
      </c>
      <c r="D2866" s="13">
        <f t="shared" si="90"/>
        <v>1.3482216708023076E-2</v>
      </c>
      <c r="E2866" s="14">
        <f>IF(_xlfn.XLOOKUP($A2866,Firm_Info!$A$2:$A$12,Firm_Info!$C$2:$C$12)="Treated",1,IF(_xlfn.XLOOKUP($A2866,Firm_Info!$A$2:$A$12,Firm_Info!$C$2:$C$12)="Control",0,""))</f>
        <v>1</v>
      </c>
      <c r="F2866" s="14">
        <f>IFERROR(_xlfn.XLOOKUP($A2866,Firm_Info!$A$2:$A$11,Firm_Info!$D$2:$D$11),"")</f>
        <v>3</v>
      </c>
      <c r="G2866" s="14">
        <f>IF($F2866="","",IF($B2866&gt;=SUMIFS(Firm_Info!$F$2:$F$11,Firm_Info!$D$2:$D$11,$F2866,Firm_Info!$C$2:$C$11,"Treated"),1,0))</f>
        <v>1</v>
      </c>
      <c r="H2866" s="14">
        <f t="shared" si="91"/>
        <v>1</v>
      </c>
      <c r="I2866" s="14">
        <f>IF($F2866="","",MOD(ROW()-2,624)-INDEX(Parallel_Trends!$F$5:$F$14,MATCH($A2866,Parallel_Trends!$A$5:$A$14,0)))</f>
        <v>79</v>
      </c>
    </row>
    <row r="2867" spans="1:9" x14ac:dyDescent="0.45">
      <c r="A2867" t="s">
        <v>21</v>
      </c>
      <c r="B2867" s="1">
        <f>Raw_Prices!AC372</f>
        <v>45467</v>
      </c>
      <c r="C2867" s="12">
        <f>Raw_Prices!AG372</f>
        <v>239.94</v>
      </c>
      <c r="D2867" s="13">
        <f t="shared" si="90"/>
        <v>-2.0892842569166792E-2</v>
      </c>
      <c r="E2867" s="14">
        <f>IF(_xlfn.XLOOKUP($A2867,Firm_Info!$A$2:$A$12,Firm_Info!$C$2:$C$12)="Treated",1,IF(_xlfn.XLOOKUP($A2867,Firm_Info!$A$2:$A$12,Firm_Info!$C$2:$C$12)="Control",0,""))</f>
        <v>1</v>
      </c>
      <c r="F2867" s="14">
        <f>IFERROR(_xlfn.XLOOKUP($A2867,Firm_Info!$A$2:$A$11,Firm_Info!$D$2:$D$11),"")</f>
        <v>3</v>
      </c>
      <c r="G2867" s="14">
        <f>IF($F2867="","",IF($B2867&gt;=SUMIFS(Firm_Info!$F$2:$F$11,Firm_Info!$D$2:$D$11,$F2867,Firm_Info!$C$2:$C$11,"Treated"),1,0))</f>
        <v>1</v>
      </c>
      <c r="H2867" s="14">
        <f t="shared" si="91"/>
        <v>1</v>
      </c>
      <c r="I2867" s="14">
        <f>IF($F2867="","",MOD(ROW()-2,624)-INDEX(Parallel_Trends!$F$5:$F$14,MATCH($A2867,Parallel_Trends!$A$5:$A$14,0)))</f>
        <v>80</v>
      </c>
    </row>
    <row r="2868" spans="1:9" x14ac:dyDescent="0.45">
      <c r="A2868" t="s">
        <v>21</v>
      </c>
      <c r="B2868" s="1">
        <f>Raw_Prices!AC373</f>
        <v>45468</v>
      </c>
      <c r="C2868" s="12">
        <f>Raw_Prices!AG373</f>
        <v>241.76</v>
      </c>
      <c r="D2868" s="13">
        <f t="shared" si="90"/>
        <v>7.5852296407434849E-3</v>
      </c>
      <c r="E2868" s="14">
        <f>IF(_xlfn.XLOOKUP($A2868,Firm_Info!$A$2:$A$12,Firm_Info!$C$2:$C$12)="Treated",1,IF(_xlfn.XLOOKUP($A2868,Firm_Info!$A$2:$A$12,Firm_Info!$C$2:$C$12)="Control",0,""))</f>
        <v>1</v>
      </c>
      <c r="F2868" s="14">
        <f>IFERROR(_xlfn.XLOOKUP($A2868,Firm_Info!$A$2:$A$11,Firm_Info!$D$2:$D$11),"")</f>
        <v>3</v>
      </c>
      <c r="G2868" s="14">
        <f>IF($F2868="","",IF($B2868&gt;=SUMIFS(Firm_Info!$F$2:$F$11,Firm_Info!$D$2:$D$11,$F2868,Firm_Info!$C$2:$C$11,"Treated"),1,0))</f>
        <v>1</v>
      </c>
      <c r="H2868" s="14">
        <f t="shared" si="91"/>
        <v>1</v>
      </c>
      <c r="I2868" s="14">
        <f>IF($F2868="","",MOD(ROW()-2,624)-INDEX(Parallel_Trends!$F$5:$F$14,MATCH($A2868,Parallel_Trends!$A$5:$A$14,0)))</f>
        <v>81</v>
      </c>
    </row>
    <row r="2869" spans="1:9" x14ac:dyDescent="0.45">
      <c r="A2869" t="s">
        <v>21</v>
      </c>
      <c r="B2869" s="1">
        <f>Raw_Prices!AC374</f>
        <v>45469</v>
      </c>
      <c r="C2869" s="12">
        <f>Raw_Prices!AG374</f>
        <v>243.15</v>
      </c>
      <c r="D2869" s="13">
        <f t="shared" si="90"/>
        <v>5.7495036399735078E-3</v>
      </c>
      <c r="E2869" s="14">
        <f>IF(_xlfn.XLOOKUP($A2869,Firm_Info!$A$2:$A$12,Firm_Info!$C$2:$C$12)="Treated",1,IF(_xlfn.XLOOKUP($A2869,Firm_Info!$A$2:$A$12,Firm_Info!$C$2:$C$12)="Control",0,""))</f>
        <v>1</v>
      </c>
      <c r="F2869" s="14">
        <f>IFERROR(_xlfn.XLOOKUP($A2869,Firm_Info!$A$2:$A$11,Firm_Info!$D$2:$D$11),"")</f>
        <v>3</v>
      </c>
      <c r="G2869" s="14">
        <f>IF($F2869="","",IF($B2869&gt;=SUMIFS(Firm_Info!$F$2:$F$11,Firm_Info!$D$2:$D$11,$F2869,Firm_Info!$C$2:$C$11,"Treated"),1,0))</f>
        <v>1</v>
      </c>
      <c r="H2869" s="14">
        <f t="shared" si="91"/>
        <v>1</v>
      </c>
      <c r="I2869" s="14">
        <f>IF($F2869="","",MOD(ROW()-2,624)-INDEX(Parallel_Trends!$F$5:$F$14,MATCH($A2869,Parallel_Trends!$A$5:$A$14,0)))</f>
        <v>82</v>
      </c>
    </row>
    <row r="2870" spans="1:9" x14ac:dyDescent="0.45">
      <c r="A2870" t="s">
        <v>21</v>
      </c>
      <c r="B2870" s="1">
        <f>Raw_Prices!AC375</f>
        <v>45470</v>
      </c>
      <c r="C2870" s="12">
        <f>Raw_Prices!AG375</f>
        <v>252.85</v>
      </c>
      <c r="D2870" s="13">
        <f t="shared" si="90"/>
        <v>3.9893070121324259E-2</v>
      </c>
      <c r="E2870" s="14">
        <f>IF(_xlfn.XLOOKUP($A2870,Firm_Info!$A$2:$A$12,Firm_Info!$C$2:$C$12)="Treated",1,IF(_xlfn.XLOOKUP($A2870,Firm_Info!$A$2:$A$12,Firm_Info!$C$2:$C$12)="Control",0,""))</f>
        <v>1</v>
      </c>
      <c r="F2870" s="14">
        <f>IFERROR(_xlfn.XLOOKUP($A2870,Firm_Info!$A$2:$A$11,Firm_Info!$D$2:$D$11),"")</f>
        <v>3</v>
      </c>
      <c r="G2870" s="14">
        <f>IF($F2870="","",IF($B2870&gt;=SUMIFS(Firm_Info!$F$2:$F$11,Firm_Info!$D$2:$D$11,$F2870,Firm_Info!$C$2:$C$11,"Treated"),1,0))</f>
        <v>1</v>
      </c>
      <c r="H2870" s="14">
        <f t="shared" si="91"/>
        <v>1</v>
      </c>
      <c r="I2870" s="14">
        <f>IF($F2870="","",MOD(ROW()-2,624)-INDEX(Parallel_Trends!$F$5:$F$14,MATCH($A2870,Parallel_Trends!$A$5:$A$14,0)))</f>
        <v>83</v>
      </c>
    </row>
    <row r="2871" spans="1:9" x14ac:dyDescent="0.45">
      <c r="A2871" t="s">
        <v>21</v>
      </c>
      <c r="B2871" s="1">
        <f>Raw_Prices!AC376</f>
        <v>45471</v>
      </c>
      <c r="C2871" s="12">
        <f>Raw_Prices!AG376</f>
        <v>257.10000000000002</v>
      </c>
      <c r="D2871" s="13">
        <f t="shared" si="90"/>
        <v>1.6808384417638988E-2</v>
      </c>
      <c r="E2871" s="14">
        <f>IF(_xlfn.XLOOKUP($A2871,Firm_Info!$A$2:$A$12,Firm_Info!$C$2:$C$12)="Treated",1,IF(_xlfn.XLOOKUP($A2871,Firm_Info!$A$2:$A$12,Firm_Info!$C$2:$C$12)="Control",0,""))</f>
        <v>1</v>
      </c>
      <c r="F2871" s="14">
        <f>IFERROR(_xlfn.XLOOKUP($A2871,Firm_Info!$A$2:$A$11,Firm_Info!$D$2:$D$11),"")</f>
        <v>3</v>
      </c>
      <c r="G2871" s="14">
        <f>IF($F2871="","",IF($B2871&gt;=SUMIFS(Firm_Info!$F$2:$F$11,Firm_Info!$D$2:$D$11,$F2871,Firm_Info!$C$2:$C$11,"Treated"),1,0))</f>
        <v>1</v>
      </c>
      <c r="H2871" s="14">
        <f t="shared" si="91"/>
        <v>1</v>
      </c>
      <c r="I2871" s="14">
        <f>IF($F2871="","",MOD(ROW()-2,624)-INDEX(Parallel_Trends!$F$5:$F$14,MATCH($A2871,Parallel_Trends!$A$5:$A$14,0)))</f>
        <v>84</v>
      </c>
    </row>
    <row r="2872" spans="1:9" x14ac:dyDescent="0.45">
      <c r="A2872" t="s">
        <v>21</v>
      </c>
      <c r="B2872" s="1">
        <f>Raw_Prices!AC377</f>
        <v>45474</v>
      </c>
      <c r="C2872" s="12">
        <f>Raw_Prices!AG377</f>
        <v>256.20999999999998</v>
      </c>
      <c r="D2872" s="13">
        <f t="shared" si="90"/>
        <v>-3.4616880591211707E-3</v>
      </c>
      <c r="E2872" s="14">
        <f>IF(_xlfn.XLOOKUP($A2872,Firm_Info!$A$2:$A$12,Firm_Info!$C$2:$C$12)="Treated",1,IF(_xlfn.XLOOKUP($A2872,Firm_Info!$A$2:$A$12,Firm_Info!$C$2:$C$12)="Control",0,""))</f>
        <v>1</v>
      </c>
      <c r="F2872" s="14">
        <f>IFERROR(_xlfn.XLOOKUP($A2872,Firm_Info!$A$2:$A$11,Firm_Info!$D$2:$D$11),"")</f>
        <v>3</v>
      </c>
      <c r="G2872" s="14">
        <f>IF($F2872="","",IF($B2872&gt;=SUMIFS(Firm_Info!$F$2:$F$11,Firm_Info!$D$2:$D$11,$F2872,Firm_Info!$C$2:$C$11,"Treated"),1,0))</f>
        <v>1</v>
      </c>
      <c r="H2872" s="14">
        <f t="shared" si="91"/>
        <v>1</v>
      </c>
      <c r="I2872" s="14">
        <f>IF($F2872="","",MOD(ROW()-2,624)-INDEX(Parallel_Trends!$F$5:$F$14,MATCH($A2872,Parallel_Trends!$A$5:$A$14,0)))</f>
        <v>85</v>
      </c>
    </row>
    <row r="2873" spans="1:9" x14ac:dyDescent="0.45">
      <c r="A2873" t="s">
        <v>21</v>
      </c>
      <c r="B2873" s="1">
        <f>Raw_Prices!AC378</f>
        <v>45475</v>
      </c>
      <c r="C2873" s="12">
        <f>Raw_Prices!AG378</f>
        <v>256.19</v>
      </c>
      <c r="D2873" s="13">
        <f t="shared" si="90"/>
        <v>-7.8060965614024092E-5</v>
      </c>
      <c r="E2873" s="14">
        <f>IF(_xlfn.XLOOKUP($A2873,Firm_Info!$A$2:$A$12,Firm_Info!$C$2:$C$12)="Treated",1,IF(_xlfn.XLOOKUP($A2873,Firm_Info!$A$2:$A$12,Firm_Info!$C$2:$C$12)="Control",0,""))</f>
        <v>1</v>
      </c>
      <c r="F2873" s="14">
        <f>IFERROR(_xlfn.XLOOKUP($A2873,Firm_Info!$A$2:$A$11,Firm_Info!$D$2:$D$11),"")</f>
        <v>3</v>
      </c>
      <c r="G2873" s="14">
        <f>IF($F2873="","",IF($B2873&gt;=SUMIFS(Firm_Info!$F$2:$F$11,Firm_Info!$D$2:$D$11,$F2873,Firm_Info!$C$2:$C$11,"Treated"),1,0))</f>
        <v>1</v>
      </c>
      <c r="H2873" s="14">
        <f t="shared" si="91"/>
        <v>1</v>
      </c>
      <c r="I2873" s="14">
        <f>IF($F2873="","",MOD(ROW()-2,624)-INDEX(Parallel_Trends!$F$5:$F$14,MATCH($A2873,Parallel_Trends!$A$5:$A$14,0)))</f>
        <v>86</v>
      </c>
    </row>
    <row r="2874" spans="1:9" x14ac:dyDescent="0.45">
      <c r="A2874" t="s">
        <v>21</v>
      </c>
      <c r="B2874" s="1">
        <f>Raw_Prices!AC379</f>
        <v>45476</v>
      </c>
      <c r="C2874" s="12">
        <f>Raw_Prices!AG379</f>
        <v>260.95</v>
      </c>
      <c r="D2874" s="13">
        <f t="shared" si="90"/>
        <v>1.857996018579966E-2</v>
      </c>
      <c r="E2874" s="14">
        <f>IF(_xlfn.XLOOKUP($A2874,Firm_Info!$A$2:$A$12,Firm_Info!$C$2:$C$12)="Treated",1,IF(_xlfn.XLOOKUP($A2874,Firm_Info!$A$2:$A$12,Firm_Info!$C$2:$C$12)="Control",0,""))</f>
        <v>1</v>
      </c>
      <c r="F2874" s="14">
        <f>IFERROR(_xlfn.XLOOKUP($A2874,Firm_Info!$A$2:$A$11,Firm_Info!$D$2:$D$11),"")</f>
        <v>3</v>
      </c>
      <c r="G2874" s="14">
        <f>IF($F2874="","",IF($B2874&gt;=SUMIFS(Firm_Info!$F$2:$F$11,Firm_Info!$D$2:$D$11,$F2874,Firm_Info!$C$2:$C$11,"Treated"),1,0))</f>
        <v>1</v>
      </c>
      <c r="H2874" s="14">
        <f t="shared" si="91"/>
        <v>1</v>
      </c>
      <c r="I2874" s="14">
        <f>IF($F2874="","",MOD(ROW()-2,624)-INDEX(Parallel_Trends!$F$5:$F$14,MATCH($A2874,Parallel_Trends!$A$5:$A$14,0)))</f>
        <v>87</v>
      </c>
    </row>
    <row r="2875" spans="1:9" x14ac:dyDescent="0.45">
      <c r="A2875" t="s">
        <v>21</v>
      </c>
      <c r="B2875" s="1">
        <f>Raw_Prices!AC380</f>
        <v>45478</v>
      </c>
      <c r="C2875" s="12">
        <f>Raw_Prices!AG380</f>
        <v>263.19</v>
      </c>
      <c r="D2875" s="13">
        <f t="shared" si="90"/>
        <v>8.5840199271891571E-3</v>
      </c>
      <c r="E2875" s="14">
        <f>IF(_xlfn.XLOOKUP($A2875,Firm_Info!$A$2:$A$12,Firm_Info!$C$2:$C$12)="Treated",1,IF(_xlfn.XLOOKUP($A2875,Firm_Info!$A$2:$A$12,Firm_Info!$C$2:$C$12)="Control",0,""))</f>
        <v>1</v>
      </c>
      <c r="F2875" s="14">
        <f>IFERROR(_xlfn.XLOOKUP($A2875,Firm_Info!$A$2:$A$11,Firm_Info!$D$2:$D$11),"")</f>
        <v>3</v>
      </c>
      <c r="G2875" s="14">
        <f>IF($F2875="","",IF($B2875&gt;=SUMIFS(Firm_Info!$F$2:$F$11,Firm_Info!$D$2:$D$11,$F2875,Firm_Info!$C$2:$C$11,"Treated"),1,0))</f>
        <v>1</v>
      </c>
      <c r="H2875" s="14">
        <f t="shared" si="91"/>
        <v>1</v>
      </c>
      <c r="I2875" s="14">
        <f>IF($F2875="","",MOD(ROW()-2,624)-INDEX(Parallel_Trends!$F$5:$F$14,MATCH($A2875,Parallel_Trends!$A$5:$A$14,0)))</f>
        <v>88</v>
      </c>
    </row>
    <row r="2876" spans="1:9" x14ac:dyDescent="0.45">
      <c r="A2876" t="s">
        <v>21</v>
      </c>
      <c r="B2876" s="1">
        <f>Raw_Prices!AC381</f>
        <v>45481</v>
      </c>
      <c r="C2876" s="12">
        <f>Raw_Prices!AG381</f>
        <v>257.37</v>
      </c>
      <c r="D2876" s="13">
        <f t="shared" si="90"/>
        <v>-2.2113302177134364E-2</v>
      </c>
      <c r="E2876" s="14">
        <f>IF(_xlfn.XLOOKUP($A2876,Firm_Info!$A$2:$A$12,Firm_Info!$C$2:$C$12)="Treated",1,IF(_xlfn.XLOOKUP($A2876,Firm_Info!$A$2:$A$12,Firm_Info!$C$2:$C$12)="Control",0,""))</f>
        <v>1</v>
      </c>
      <c r="F2876" s="14">
        <f>IFERROR(_xlfn.XLOOKUP($A2876,Firm_Info!$A$2:$A$11,Firm_Info!$D$2:$D$11),"")</f>
        <v>3</v>
      </c>
      <c r="G2876" s="14">
        <f>IF($F2876="","",IF($B2876&gt;=SUMIFS(Firm_Info!$F$2:$F$11,Firm_Info!$D$2:$D$11,$F2876,Firm_Info!$C$2:$C$11,"Treated"),1,0))</f>
        <v>1</v>
      </c>
      <c r="H2876" s="14">
        <f t="shared" si="91"/>
        <v>1</v>
      </c>
      <c r="I2876" s="14">
        <f>IF($F2876="","",MOD(ROW()-2,624)-INDEX(Parallel_Trends!$F$5:$F$14,MATCH($A2876,Parallel_Trends!$A$5:$A$14,0)))</f>
        <v>89</v>
      </c>
    </row>
    <row r="2877" spans="1:9" x14ac:dyDescent="0.45">
      <c r="A2877" t="s">
        <v>21</v>
      </c>
      <c r="B2877" s="1">
        <f>Raw_Prices!AC382</f>
        <v>45482</v>
      </c>
      <c r="C2877" s="12">
        <f>Raw_Prices!AG382</f>
        <v>252.43</v>
      </c>
      <c r="D2877" s="13">
        <f t="shared" si="90"/>
        <v>-1.9194156273069862E-2</v>
      </c>
      <c r="E2877" s="14">
        <f>IF(_xlfn.XLOOKUP($A2877,Firm_Info!$A$2:$A$12,Firm_Info!$C$2:$C$12)="Treated",1,IF(_xlfn.XLOOKUP($A2877,Firm_Info!$A$2:$A$12,Firm_Info!$C$2:$C$12)="Control",0,""))</f>
        <v>1</v>
      </c>
      <c r="F2877" s="14">
        <f>IFERROR(_xlfn.XLOOKUP($A2877,Firm_Info!$A$2:$A$11,Firm_Info!$D$2:$D$11),"")</f>
        <v>3</v>
      </c>
      <c r="G2877" s="14">
        <f>IF($F2877="","",IF($B2877&gt;=SUMIFS(Firm_Info!$F$2:$F$11,Firm_Info!$D$2:$D$11,$F2877,Firm_Info!$C$2:$C$11,"Treated"),1,0))</f>
        <v>1</v>
      </c>
      <c r="H2877" s="14">
        <f t="shared" si="91"/>
        <v>1</v>
      </c>
      <c r="I2877" s="14">
        <f>IF($F2877="","",MOD(ROW()-2,624)-INDEX(Parallel_Trends!$F$5:$F$14,MATCH($A2877,Parallel_Trends!$A$5:$A$14,0)))</f>
        <v>90</v>
      </c>
    </row>
    <row r="2878" spans="1:9" x14ac:dyDescent="0.45">
      <c r="A2878" t="s">
        <v>21</v>
      </c>
      <c r="B2878" s="1">
        <f>Raw_Prices!AC383</f>
        <v>45483</v>
      </c>
      <c r="C2878" s="12">
        <f>Raw_Prices!AG383</f>
        <v>252.59</v>
      </c>
      <c r="D2878" s="13">
        <f t="shared" si="90"/>
        <v>6.3383908410252765E-4</v>
      </c>
      <c r="E2878" s="14">
        <f>IF(_xlfn.XLOOKUP($A2878,Firm_Info!$A$2:$A$12,Firm_Info!$C$2:$C$12)="Treated",1,IF(_xlfn.XLOOKUP($A2878,Firm_Info!$A$2:$A$12,Firm_Info!$C$2:$C$12)="Control",0,""))</f>
        <v>1</v>
      </c>
      <c r="F2878" s="14">
        <f>IFERROR(_xlfn.XLOOKUP($A2878,Firm_Info!$A$2:$A$11,Firm_Info!$D$2:$D$11),"")</f>
        <v>3</v>
      </c>
      <c r="G2878" s="14">
        <f>IF($F2878="","",IF($B2878&gt;=SUMIFS(Firm_Info!$F$2:$F$11,Firm_Info!$D$2:$D$11,$F2878,Firm_Info!$C$2:$C$11,"Treated"),1,0))</f>
        <v>1</v>
      </c>
      <c r="H2878" s="14">
        <f t="shared" si="91"/>
        <v>1</v>
      </c>
      <c r="I2878" s="14">
        <f>IF($F2878="","",MOD(ROW()-2,624)-INDEX(Parallel_Trends!$F$5:$F$14,MATCH($A2878,Parallel_Trends!$A$5:$A$14,0)))</f>
        <v>91</v>
      </c>
    </row>
    <row r="2879" spans="1:9" x14ac:dyDescent="0.45">
      <c r="A2879" t="s">
        <v>21</v>
      </c>
      <c r="B2879" s="1">
        <f>Raw_Prices!AC384</f>
        <v>45484</v>
      </c>
      <c r="C2879" s="12">
        <f>Raw_Prices!AG384</f>
        <v>251.12</v>
      </c>
      <c r="D2879" s="13">
        <f t="shared" si="90"/>
        <v>-5.8197078269132119E-3</v>
      </c>
      <c r="E2879" s="14">
        <f>IF(_xlfn.XLOOKUP($A2879,Firm_Info!$A$2:$A$12,Firm_Info!$C$2:$C$12)="Treated",1,IF(_xlfn.XLOOKUP($A2879,Firm_Info!$A$2:$A$12,Firm_Info!$C$2:$C$12)="Control",0,""))</f>
        <v>1</v>
      </c>
      <c r="F2879" s="14">
        <f>IFERROR(_xlfn.XLOOKUP($A2879,Firm_Info!$A$2:$A$11,Firm_Info!$D$2:$D$11),"")</f>
        <v>3</v>
      </c>
      <c r="G2879" s="14">
        <f>IF($F2879="","",IF($B2879&gt;=SUMIFS(Firm_Info!$F$2:$F$11,Firm_Info!$D$2:$D$11,$F2879,Firm_Info!$C$2:$C$11,"Treated"),1,0))</f>
        <v>1</v>
      </c>
      <c r="H2879" s="14">
        <f t="shared" si="91"/>
        <v>1</v>
      </c>
      <c r="I2879" s="14">
        <f>IF($F2879="","",MOD(ROW()-2,624)-INDEX(Parallel_Trends!$F$5:$F$14,MATCH($A2879,Parallel_Trends!$A$5:$A$14,0)))</f>
        <v>92</v>
      </c>
    </row>
    <row r="2880" spans="1:9" x14ac:dyDescent="0.45">
      <c r="A2880" t="s">
        <v>21</v>
      </c>
      <c r="B2880" s="1">
        <f>Raw_Prices!AC385</f>
        <v>45485</v>
      </c>
      <c r="C2880" s="12">
        <f>Raw_Prices!AG385</f>
        <v>253.97</v>
      </c>
      <c r="D2880" s="13">
        <f t="shared" si="90"/>
        <v>1.1349155782096165E-2</v>
      </c>
      <c r="E2880" s="14">
        <f>IF(_xlfn.XLOOKUP($A2880,Firm_Info!$A$2:$A$12,Firm_Info!$C$2:$C$12)="Treated",1,IF(_xlfn.XLOOKUP($A2880,Firm_Info!$A$2:$A$12,Firm_Info!$C$2:$C$12)="Control",0,""))</f>
        <v>1</v>
      </c>
      <c r="F2880" s="14">
        <f>IFERROR(_xlfn.XLOOKUP($A2880,Firm_Info!$A$2:$A$11,Firm_Info!$D$2:$D$11),"")</f>
        <v>3</v>
      </c>
      <c r="G2880" s="14">
        <f>IF($F2880="","",IF($B2880&gt;=SUMIFS(Firm_Info!$F$2:$F$11,Firm_Info!$D$2:$D$11,$F2880,Firm_Info!$C$2:$C$11,"Treated"),1,0))</f>
        <v>1</v>
      </c>
      <c r="H2880" s="14">
        <f t="shared" si="91"/>
        <v>1</v>
      </c>
      <c r="I2880" s="14">
        <f>IF($F2880="","",MOD(ROW()-2,624)-INDEX(Parallel_Trends!$F$5:$F$14,MATCH($A2880,Parallel_Trends!$A$5:$A$14,0)))</f>
        <v>93</v>
      </c>
    </row>
    <row r="2881" spans="1:9" x14ac:dyDescent="0.45">
      <c r="A2881" t="s">
        <v>21</v>
      </c>
      <c r="B2881" s="1">
        <f>Raw_Prices!AC386</f>
        <v>45488</v>
      </c>
      <c r="C2881" s="12">
        <f>Raw_Prices!AG386</f>
        <v>252.86</v>
      </c>
      <c r="D2881" s="13">
        <f t="shared" si="90"/>
        <v>-4.3705949521596343E-3</v>
      </c>
      <c r="E2881" s="14">
        <f>IF(_xlfn.XLOOKUP($A2881,Firm_Info!$A$2:$A$12,Firm_Info!$C$2:$C$12)="Treated",1,IF(_xlfn.XLOOKUP($A2881,Firm_Info!$A$2:$A$12,Firm_Info!$C$2:$C$12)="Control",0,""))</f>
        <v>1</v>
      </c>
      <c r="F2881" s="14">
        <f>IFERROR(_xlfn.XLOOKUP($A2881,Firm_Info!$A$2:$A$11,Firm_Info!$D$2:$D$11),"")</f>
        <v>3</v>
      </c>
      <c r="G2881" s="14">
        <f>IF($F2881="","",IF($B2881&gt;=SUMIFS(Firm_Info!$F$2:$F$11,Firm_Info!$D$2:$D$11,$F2881,Firm_Info!$C$2:$C$11,"Treated"),1,0))</f>
        <v>1</v>
      </c>
      <c r="H2881" s="14">
        <f t="shared" si="91"/>
        <v>1</v>
      </c>
      <c r="I2881" s="14">
        <f>IF($F2881="","",MOD(ROW()-2,624)-INDEX(Parallel_Trends!$F$5:$F$14,MATCH($A2881,Parallel_Trends!$A$5:$A$14,0)))</f>
        <v>94</v>
      </c>
    </row>
    <row r="2882" spans="1:9" x14ac:dyDescent="0.45">
      <c r="A2882" t="s">
        <v>21</v>
      </c>
      <c r="B2882" s="1">
        <f>Raw_Prices!AC387</f>
        <v>45489</v>
      </c>
      <c r="C2882" s="12">
        <f>Raw_Prices!AG387</f>
        <v>256.02999999999997</v>
      </c>
      <c r="D2882" s="13">
        <f t="shared" si="90"/>
        <v>1.2536581507553324E-2</v>
      </c>
      <c r="E2882" s="14">
        <f>IF(_xlfn.XLOOKUP($A2882,Firm_Info!$A$2:$A$12,Firm_Info!$C$2:$C$12)="Treated",1,IF(_xlfn.XLOOKUP($A2882,Firm_Info!$A$2:$A$12,Firm_Info!$C$2:$C$12)="Control",0,""))</f>
        <v>1</v>
      </c>
      <c r="F2882" s="14">
        <f>IFERROR(_xlfn.XLOOKUP($A2882,Firm_Info!$A$2:$A$11,Firm_Info!$D$2:$D$11),"")</f>
        <v>3</v>
      </c>
      <c r="G2882" s="14">
        <f>IF($F2882="","",IF($B2882&gt;=SUMIFS(Firm_Info!$F$2:$F$11,Firm_Info!$D$2:$D$11,$F2882,Firm_Info!$C$2:$C$11,"Treated"),1,0))</f>
        <v>1</v>
      </c>
      <c r="H2882" s="14">
        <f t="shared" si="91"/>
        <v>1</v>
      </c>
      <c r="I2882" s="14">
        <f>IF($F2882="","",MOD(ROW()-2,624)-INDEX(Parallel_Trends!$F$5:$F$14,MATCH($A2882,Parallel_Trends!$A$5:$A$14,0)))</f>
        <v>95</v>
      </c>
    </row>
    <row r="2883" spans="1:9" x14ac:dyDescent="0.45">
      <c r="A2883" t="s">
        <v>21</v>
      </c>
      <c r="B2883" s="1">
        <f>Raw_Prices!AC388</f>
        <v>45490</v>
      </c>
      <c r="C2883" s="12">
        <f>Raw_Prices!AG388</f>
        <v>251.22</v>
      </c>
      <c r="D2883" s="13">
        <f t="shared" si="90"/>
        <v>-1.878686091473647E-2</v>
      </c>
      <c r="E2883" s="14">
        <f>IF(_xlfn.XLOOKUP($A2883,Firm_Info!$A$2:$A$12,Firm_Info!$C$2:$C$12)="Treated",1,IF(_xlfn.XLOOKUP($A2883,Firm_Info!$A$2:$A$12,Firm_Info!$C$2:$C$12)="Control",0,""))</f>
        <v>1</v>
      </c>
      <c r="F2883" s="14">
        <f>IFERROR(_xlfn.XLOOKUP($A2883,Firm_Info!$A$2:$A$11,Firm_Info!$D$2:$D$11),"")</f>
        <v>3</v>
      </c>
      <c r="G2883" s="14">
        <f>IF($F2883="","",IF($B2883&gt;=SUMIFS(Firm_Info!$F$2:$F$11,Firm_Info!$D$2:$D$11,$F2883,Firm_Info!$C$2:$C$11,"Treated"),1,0))</f>
        <v>1</v>
      </c>
      <c r="H2883" s="14">
        <f t="shared" si="91"/>
        <v>1</v>
      </c>
      <c r="I2883" s="14">
        <f>IF($F2883="","",MOD(ROW()-2,624)-INDEX(Parallel_Trends!$F$5:$F$14,MATCH($A2883,Parallel_Trends!$A$5:$A$14,0)))</f>
        <v>96</v>
      </c>
    </row>
    <row r="2884" spans="1:9" x14ac:dyDescent="0.45">
      <c r="A2884" t="s">
        <v>21</v>
      </c>
      <c r="B2884" s="1">
        <f>Raw_Prices!AC389</f>
        <v>45491</v>
      </c>
      <c r="C2884" s="12">
        <f>Raw_Prices!AG389</f>
        <v>247.35</v>
      </c>
      <c r="D2884" s="13">
        <f t="shared" ref="D2884:D2947" si="92">C2884/C2883-1</f>
        <v>-1.5404824456651589E-2</v>
      </c>
      <c r="E2884" s="14">
        <f>IF(_xlfn.XLOOKUP($A2884,Firm_Info!$A$2:$A$12,Firm_Info!$C$2:$C$12)="Treated",1,IF(_xlfn.XLOOKUP($A2884,Firm_Info!$A$2:$A$12,Firm_Info!$C$2:$C$12)="Control",0,""))</f>
        <v>1</v>
      </c>
      <c r="F2884" s="14">
        <f>IFERROR(_xlfn.XLOOKUP($A2884,Firm_Info!$A$2:$A$11,Firm_Info!$D$2:$D$11),"")</f>
        <v>3</v>
      </c>
      <c r="G2884" s="14">
        <f>IF($F2884="","",IF($B2884&gt;=SUMIFS(Firm_Info!$F$2:$F$11,Firm_Info!$D$2:$D$11,$F2884,Firm_Info!$C$2:$C$11,"Treated"),1,0))</f>
        <v>1</v>
      </c>
      <c r="H2884" s="14">
        <f t="shared" ref="H2884:H2947" si="93">IF($F2884="","",$E2884*$G2884)</f>
        <v>1</v>
      </c>
      <c r="I2884" s="14">
        <f>IF($F2884="","",MOD(ROW()-2,624)-INDEX(Parallel_Trends!$F$5:$F$14,MATCH($A2884,Parallel_Trends!$A$5:$A$14,0)))</f>
        <v>97</v>
      </c>
    </row>
    <row r="2885" spans="1:9" x14ac:dyDescent="0.45">
      <c r="A2885" t="s">
        <v>21</v>
      </c>
      <c r="B2885" s="1">
        <f>Raw_Prices!AC390</f>
        <v>45492</v>
      </c>
      <c r="C2885" s="12">
        <f>Raw_Prices!AG390</f>
        <v>247.63</v>
      </c>
      <c r="D2885" s="13">
        <f t="shared" si="92"/>
        <v>1.131999191429145E-3</v>
      </c>
      <c r="E2885" s="14">
        <f>IF(_xlfn.XLOOKUP($A2885,Firm_Info!$A$2:$A$12,Firm_Info!$C$2:$C$12)="Treated",1,IF(_xlfn.XLOOKUP($A2885,Firm_Info!$A$2:$A$12,Firm_Info!$C$2:$C$12)="Control",0,""))</f>
        <v>1</v>
      </c>
      <c r="F2885" s="14">
        <f>IFERROR(_xlfn.XLOOKUP($A2885,Firm_Info!$A$2:$A$11,Firm_Info!$D$2:$D$11),"")</f>
        <v>3</v>
      </c>
      <c r="G2885" s="14">
        <f>IF($F2885="","",IF($B2885&gt;=SUMIFS(Firm_Info!$F$2:$F$11,Firm_Info!$D$2:$D$11,$F2885,Firm_Info!$C$2:$C$11,"Treated"),1,0))</f>
        <v>1</v>
      </c>
      <c r="H2885" s="14">
        <f t="shared" si="93"/>
        <v>1</v>
      </c>
      <c r="I2885" s="14">
        <f>IF($F2885="","",MOD(ROW()-2,624)-INDEX(Parallel_Trends!$F$5:$F$14,MATCH($A2885,Parallel_Trends!$A$5:$A$14,0)))</f>
        <v>98</v>
      </c>
    </row>
    <row r="2886" spans="1:9" x14ac:dyDescent="0.45">
      <c r="A2886" t="s">
        <v>21</v>
      </c>
      <c r="B2886" s="1">
        <f>Raw_Prices!AC391</f>
        <v>45495</v>
      </c>
      <c r="C2886" s="12">
        <f>Raw_Prices!AG391</f>
        <v>254.08</v>
      </c>
      <c r="D2886" s="13">
        <f t="shared" si="92"/>
        <v>2.6046924847554997E-2</v>
      </c>
      <c r="E2886" s="14">
        <f>IF(_xlfn.XLOOKUP($A2886,Firm_Info!$A$2:$A$12,Firm_Info!$C$2:$C$12)="Treated",1,IF(_xlfn.XLOOKUP($A2886,Firm_Info!$A$2:$A$12,Firm_Info!$C$2:$C$12)="Control",0,""))</f>
        <v>1</v>
      </c>
      <c r="F2886" s="14">
        <f>IFERROR(_xlfn.XLOOKUP($A2886,Firm_Info!$A$2:$A$11,Firm_Info!$D$2:$D$11),"")</f>
        <v>3</v>
      </c>
      <c r="G2886" s="14">
        <f>IF($F2886="","",IF($B2886&gt;=SUMIFS(Firm_Info!$F$2:$F$11,Firm_Info!$D$2:$D$11,$F2886,Firm_Info!$C$2:$C$11,"Treated"),1,0))</f>
        <v>1</v>
      </c>
      <c r="H2886" s="14">
        <f t="shared" si="93"/>
        <v>1</v>
      </c>
      <c r="I2886" s="14">
        <f>IF($F2886="","",MOD(ROW()-2,624)-INDEX(Parallel_Trends!$F$5:$F$14,MATCH($A2886,Parallel_Trends!$A$5:$A$14,0)))</f>
        <v>99</v>
      </c>
    </row>
    <row r="2887" spans="1:9" x14ac:dyDescent="0.45">
      <c r="A2887" t="s">
        <v>21</v>
      </c>
      <c r="B2887" s="1">
        <f>Raw_Prices!AC392</f>
        <v>45496</v>
      </c>
      <c r="C2887" s="12">
        <f>Raw_Prices!AG392</f>
        <v>256.06</v>
      </c>
      <c r="D2887" s="13">
        <f t="shared" si="92"/>
        <v>7.7928211586901774E-3</v>
      </c>
      <c r="E2887" s="14">
        <f>IF(_xlfn.XLOOKUP($A2887,Firm_Info!$A$2:$A$12,Firm_Info!$C$2:$C$12)="Treated",1,IF(_xlfn.XLOOKUP($A2887,Firm_Info!$A$2:$A$12,Firm_Info!$C$2:$C$12)="Control",0,""))</f>
        <v>1</v>
      </c>
      <c r="F2887" s="14">
        <f>IFERROR(_xlfn.XLOOKUP($A2887,Firm_Info!$A$2:$A$11,Firm_Info!$D$2:$D$11),"")</f>
        <v>3</v>
      </c>
      <c r="G2887" s="14">
        <f>IF($F2887="","",IF($B2887&gt;=SUMIFS(Firm_Info!$F$2:$F$11,Firm_Info!$D$2:$D$11,$F2887,Firm_Info!$C$2:$C$11,"Treated"),1,0))</f>
        <v>1</v>
      </c>
      <c r="H2887" s="14">
        <f t="shared" si="93"/>
        <v>1</v>
      </c>
      <c r="I2887" s="14">
        <f>IF($F2887="","",MOD(ROW()-2,624)-INDEX(Parallel_Trends!$F$5:$F$14,MATCH($A2887,Parallel_Trends!$A$5:$A$14,0)))</f>
        <v>100</v>
      </c>
    </row>
    <row r="2888" spans="1:9" x14ac:dyDescent="0.45">
      <c r="A2888" t="s">
        <v>21</v>
      </c>
      <c r="B2888" s="1">
        <f>Raw_Prices!AC393</f>
        <v>45497</v>
      </c>
      <c r="C2888" s="12">
        <f>Raw_Prices!AG393</f>
        <v>249.78</v>
      </c>
      <c r="D2888" s="13">
        <f t="shared" si="92"/>
        <v>-2.452550183550728E-2</v>
      </c>
      <c r="E2888" s="14">
        <f>IF(_xlfn.XLOOKUP($A2888,Firm_Info!$A$2:$A$12,Firm_Info!$C$2:$C$12)="Treated",1,IF(_xlfn.XLOOKUP($A2888,Firm_Info!$A$2:$A$12,Firm_Info!$C$2:$C$12)="Control",0,""))</f>
        <v>1</v>
      </c>
      <c r="F2888" s="14">
        <f>IFERROR(_xlfn.XLOOKUP($A2888,Firm_Info!$A$2:$A$11,Firm_Info!$D$2:$D$11),"")</f>
        <v>3</v>
      </c>
      <c r="G2888" s="14">
        <f>IF($F2888="","",IF($B2888&gt;=SUMIFS(Firm_Info!$F$2:$F$11,Firm_Info!$D$2:$D$11,$F2888,Firm_Info!$C$2:$C$11,"Treated"),1,0))</f>
        <v>1</v>
      </c>
      <c r="H2888" s="14">
        <f t="shared" si="93"/>
        <v>1</v>
      </c>
      <c r="I2888" s="14">
        <f>IF($F2888="","",MOD(ROW()-2,624)-INDEX(Parallel_Trends!$F$5:$F$14,MATCH($A2888,Parallel_Trends!$A$5:$A$14,0)))</f>
        <v>101</v>
      </c>
    </row>
    <row r="2889" spans="1:9" x14ac:dyDescent="0.45">
      <c r="A2889" t="s">
        <v>21</v>
      </c>
      <c r="B2889" s="1">
        <f>Raw_Prices!AC394</f>
        <v>45498</v>
      </c>
      <c r="C2889" s="12">
        <f>Raw_Prices!AG394</f>
        <v>256.52</v>
      </c>
      <c r="D2889" s="13">
        <f t="shared" si="92"/>
        <v>2.6983745696212535E-2</v>
      </c>
      <c r="E2889" s="14">
        <f>IF(_xlfn.XLOOKUP($A2889,Firm_Info!$A$2:$A$12,Firm_Info!$C$2:$C$12)="Treated",1,IF(_xlfn.XLOOKUP($A2889,Firm_Info!$A$2:$A$12,Firm_Info!$C$2:$C$12)="Control",0,""))</f>
        <v>1</v>
      </c>
      <c r="F2889" s="14">
        <f>IFERROR(_xlfn.XLOOKUP($A2889,Firm_Info!$A$2:$A$11,Firm_Info!$D$2:$D$11),"")</f>
        <v>3</v>
      </c>
      <c r="G2889" s="14">
        <f>IF($F2889="","",IF($B2889&gt;=SUMIFS(Firm_Info!$F$2:$F$11,Firm_Info!$D$2:$D$11,$F2889,Firm_Info!$C$2:$C$11,"Treated"),1,0))</f>
        <v>1</v>
      </c>
      <c r="H2889" s="14">
        <f t="shared" si="93"/>
        <v>1</v>
      </c>
      <c r="I2889" s="14">
        <f>IF($F2889="","",MOD(ROW()-2,624)-INDEX(Parallel_Trends!$F$5:$F$14,MATCH($A2889,Parallel_Trends!$A$5:$A$14,0)))</f>
        <v>102</v>
      </c>
    </row>
    <row r="2890" spans="1:9" x14ac:dyDescent="0.45">
      <c r="A2890" t="s">
        <v>21</v>
      </c>
      <c r="B2890" s="1">
        <f>Raw_Prices!AC395</f>
        <v>45499</v>
      </c>
      <c r="C2890" s="12">
        <f>Raw_Prices!AG395</f>
        <v>262.70999999999998</v>
      </c>
      <c r="D2890" s="13">
        <f t="shared" si="92"/>
        <v>2.4130672072353088E-2</v>
      </c>
      <c r="E2890" s="14">
        <f>IF(_xlfn.XLOOKUP($A2890,Firm_Info!$A$2:$A$12,Firm_Info!$C$2:$C$12)="Treated",1,IF(_xlfn.XLOOKUP($A2890,Firm_Info!$A$2:$A$12,Firm_Info!$C$2:$C$12)="Control",0,""))</f>
        <v>1</v>
      </c>
      <c r="F2890" s="14">
        <f>IFERROR(_xlfn.XLOOKUP($A2890,Firm_Info!$A$2:$A$11,Firm_Info!$D$2:$D$11),"")</f>
        <v>3</v>
      </c>
      <c r="G2890" s="14">
        <f>IF($F2890="","",IF($B2890&gt;=SUMIFS(Firm_Info!$F$2:$F$11,Firm_Info!$D$2:$D$11,$F2890,Firm_Info!$C$2:$C$11,"Treated"),1,0))</f>
        <v>1</v>
      </c>
      <c r="H2890" s="14">
        <f t="shared" si="93"/>
        <v>1</v>
      </c>
      <c r="I2890" s="14">
        <f>IF($F2890="","",MOD(ROW()-2,624)-INDEX(Parallel_Trends!$F$5:$F$14,MATCH($A2890,Parallel_Trends!$A$5:$A$14,0)))</f>
        <v>103</v>
      </c>
    </row>
    <row r="2891" spans="1:9" x14ac:dyDescent="0.45">
      <c r="A2891" t="s">
        <v>21</v>
      </c>
      <c r="B2891" s="1">
        <f>Raw_Prices!AC396</f>
        <v>45502</v>
      </c>
      <c r="C2891" s="12">
        <f>Raw_Prices!AG396</f>
        <v>258.58999999999997</v>
      </c>
      <c r="D2891" s="13">
        <f t="shared" si="92"/>
        <v>-1.5682691941684812E-2</v>
      </c>
      <c r="E2891" s="14">
        <f>IF(_xlfn.XLOOKUP($A2891,Firm_Info!$A$2:$A$12,Firm_Info!$C$2:$C$12)="Treated",1,IF(_xlfn.XLOOKUP($A2891,Firm_Info!$A$2:$A$12,Firm_Info!$C$2:$C$12)="Control",0,""))</f>
        <v>1</v>
      </c>
      <c r="F2891" s="14">
        <f>IFERROR(_xlfn.XLOOKUP($A2891,Firm_Info!$A$2:$A$11,Firm_Info!$D$2:$D$11),"")</f>
        <v>3</v>
      </c>
      <c r="G2891" s="14">
        <f>IF($F2891="","",IF($B2891&gt;=SUMIFS(Firm_Info!$F$2:$F$11,Firm_Info!$D$2:$D$11,$F2891,Firm_Info!$C$2:$C$11,"Treated"),1,0))</f>
        <v>1</v>
      </c>
      <c r="H2891" s="14">
        <f t="shared" si="93"/>
        <v>1</v>
      </c>
      <c r="I2891" s="14">
        <f>IF($F2891="","",MOD(ROW()-2,624)-INDEX(Parallel_Trends!$F$5:$F$14,MATCH($A2891,Parallel_Trends!$A$5:$A$14,0)))</f>
        <v>104</v>
      </c>
    </row>
    <row r="2892" spans="1:9" x14ac:dyDescent="0.45">
      <c r="A2892" t="s">
        <v>21</v>
      </c>
      <c r="B2892" s="1">
        <f>Raw_Prices!AC397</f>
        <v>45503</v>
      </c>
      <c r="C2892" s="12">
        <f>Raw_Prices!AG397</f>
        <v>257.93</v>
      </c>
      <c r="D2892" s="13">
        <f t="shared" si="92"/>
        <v>-2.552302873274126E-3</v>
      </c>
      <c r="E2892" s="14">
        <f>IF(_xlfn.XLOOKUP($A2892,Firm_Info!$A$2:$A$12,Firm_Info!$C$2:$C$12)="Treated",1,IF(_xlfn.XLOOKUP($A2892,Firm_Info!$A$2:$A$12,Firm_Info!$C$2:$C$12)="Control",0,""))</f>
        <v>1</v>
      </c>
      <c r="F2892" s="14">
        <f>IFERROR(_xlfn.XLOOKUP($A2892,Firm_Info!$A$2:$A$11,Firm_Info!$D$2:$D$11),"")</f>
        <v>3</v>
      </c>
      <c r="G2892" s="14">
        <f>IF($F2892="","",IF($B2892&gt;=SUMIFS(Firm_Info!$F$2:$F$11,Firm_Info!$D$2:$D$11,$F2892,Firm_Info!$C$2:$C$11,"Treated"),1,0))</f>
        <v>1</v>
      </c>
      <c r="H2892" s="14">
        <f t="shared" si="93"/>
        <v>1</v>
      </c>
      <c r="I2892" s="14">
        <f>IF($F2892="","",MOD(ROW()-2,624)-INDEX(Parallel_Trends!$F$5:$F$14,MATCH($A2892,Parallel_Trends!$A$5:$A$14,0)))</f>
        <v>105</v>
      </c>
    </row>
    <row r="2893" spans="1:9" x14ac:dyDescent="0.45">
      <c r="A2893" t="s">
        <v>21</v>
      </c>
      <c r="B2893" s="1">
        <f>Raw_Prices!AC398</f>
        <v>45504</v>
      </c>
      <c r="C2893" s="12">
        <f>Raw_Prices!AG398</f>
        <v>258.8</v>
      </c>
      <c r="D2893" s="13">
        <f t="shared" si="92"/>
        <v>3.3730081805141143E-3</v>
      </c>
      <c r="E2893" s="14">
        <f>IF(_xlfn.XLOOKUP($A2893,Firm_Info!$A$2:$A$12,Firm_Info!$C$2:$C$12)="Treated",1,IF(_xlfn.XLOOKUP($A2893,Firm_Info!$A$2:$A$12,Firm_Info!$C$2:$C$12)="Control",0,""))</f>
        <v>1</v>
      </c>
      <c r="F2893" s="14">
        <f>IFERROR(_xlfn.XLOOKUP($A2893,Firm_Info!$A$2:$A$11,Firm_Info!$D$2:$D$11),"")</f>
        <v>3</v>
      </c>
      <c r="G2893" s="14">
        <f>IF($F2893="","",IF($B2893&gt;=SUMIFS(Firm_Info!$F$2:$F$11,Firm_Info!$D$2:$D$11,$F2893,Firm_Info!$C$2:$C$11,"Treated"),1,0))</f>
        <v>1</v>
      </c>
      <c r="H2893" s="14">
        <f t="shared" si="93"/>
        <v>1</v>
      </c>
      <c r="I2893" s="14">
        <f>IF($F2893="","",MOD(ROW()-2,624)-INDEX(Parallel_Trends!$F$5:$F$14,MATCH($A2893,Parallel_Trends!$A$5:$A$14,0)))</f>
        <v>106</v>
      </c>
    </row>
    <row r="2894" spans="1:9" x14ac:dyDescent="0.45">
      <c r="A2894" t="s">
        <v>21</v>
      </c>
      <c r="B2894" s="1">
        <f>Raw_Prices!AC399</f>
        <v>45505</v>
      </c>
      <c r="C2894" s="12">
        <f>Raw_Prices!AG399</f>
        <v>253.06</v>
      </c>
      <c r="D2894" s="13">
        <f t="shared" si="92"/>
        <v>-2.2179289026275195E-2</v>
      </c>
      <c r="E2894" s="14">
        <f>IF(_xlfn.XLOOKUP($A2894,Firm_Info!$A$2:$A$12,Firm_Info!$C$2:$C$12)="Treated",1,IF(_xlfn.XLOOKUP($A2894,Firm_Info!$A$2:$A$12,Firm_Info!$C$2:$C$12)="Control",0,""))</f>
        <v>1</v>
      </c>
      <c r="F2894" s="14">
        <f>IFERROR(_xlfn.XLOOKUP($A2894,Firm_Info!$A$2:$A$11,Firm_Info!$D$2:$D$11),"")</f>
        <v>3</v>
      </c>
      <c r="G2894" s="14">
        <f>IF($F2894="","",IF($B2894&gt;=SUMIFS(Firm_Info!$F$2:$F$11,Firm_Info!$D$2:$D$11,$F2894,Firm_Info!$C$2:$C$11,"Treated"),1,0))</f>
        <v>1</v>
      </c>
      <c r="H2894" s="14">
        <f t="shared" si="93"/>
        <v>1</v>
      </c>
      <c r="I2894" s="14">
        <f>IF($F2894="","",MOD(ROW()-2,624)-INDEX(Parallel_Trends!$F$5:$F$14,MATCH($A2894,Parallel_Trends!$A$5:$A$14,0)))</f>
        <v>107</v>
      </c>
    </row>
    <row r="2895" spans="1:9" x14ac:dyDescent="0.45">
      <c r="A2895" t="s">
        <v>21</v>
      </c>
      <c r="B2895" s="1">
        <f>Raw_Prices!AC400</f>
        <v>45506</v>
      </c>
      <c r="C2895" s="12">
        <f>Raw_Prices!AG400</f>
        <v>243.97</v>
      </c>
      <c r="D2895" s="13">
        <f t="shared" si="92"/>
        <v>-3.592033509839565E-2</v>
      </c>
      <c r="E2895" s="14">
        <f>IF(_xlfn.XLOOKUP($A2895,Firm_Info!$A$2:$A$12,Firm_Info!$C$2:$C$12)="Treated",1,IF(_xlfn.XLOOKUP($A2895,Firm_Info!$A$2:$A$12,Firm_Info!$C$2:$C$12)="Control",0,""))</f>
        <v>1</v>
      </c>
      <c r="F2895" s="14">
        <f>IFERROR(_xlfn.XLOOKUP($A2895,Firm_Info!$A$2:$A$11,Firm_Info!$D$2:$D$11),"")</f>
        <v>3</v>
      </c>
      <c r="G2895" s="14">
        <f>IF($F2895="","",IF($B2895&gt;=SUMIFS(Firm_Info!$F$2:$F$11,Firm_Info!$D$2:$D$11,$F2895,Firm_Info!$C$2:$C$11,"Treated"),1,0))</f>
        <v>1</v>
      </c>
      <c r="H2895" s="14">
        <f t="shared" si="93"/>
        <v>1</v>
      </c>
      <c r="I2895" s="14">
        <f>IF($F2895="","",MOD(ROW()-2,624)-INDEX(Parallel_Trends!$F$5:$F$14,MATCH($A2895,Parallel_Trends!$A$5:$A$14,0)))</f>
        <v>108</v>
      </c>
    </row>
    <row r="2896" spans="1:9" x14ac:dyDescent="0.45">
      <c r="A2896" t="s">
        <v>21</v>
      </c>
      <c r="B2896" s="1">
        <f>Raw_Prices!AC401</f>
        <v>45509</v>
      </c>
      <c r="C2896" s="12">
        <f>Raw_Prices!AG401</f>
        <v>239.01</v>
      </c>
      <c r="D2896" s="13">
        <f t="shared" si="92"/>
        <v>-2.0330368487928907E-2</v>
      </c>
      <c r="E2896" s="14">
        <f>IF(_xlfn.XLOOKUP($A2896,Firm_Info!$A$2:$A$12,Firm_Info!$C$2:$C$12)="Treated",1,IF(_xlfn.XLOOKUP($A2896,Firm_Info!$A$2:$A$12,Firm_Info!$C$2:$C$12)="Control",0,""))</f>
        <v>1</v>
      </c>
      <c r="F2896" s="14">
        <f>IFERROR(_xlfn.XLOOKUP($A2896,Firm_Info!$A$2:$A$11,Firm_Info!$D$2:$D$11),"")</f>
        <v>3</v>
      </c>
      <c r="G2896" s="14">
        <f>IF($F2896="","",IF($B2896&gt;=SUMIFS(Firm_Info!$F$2:$F$11,Firm_Info!$D$2:$D$11,$F2896,Firm_Info!$C$2:$C$11,"Treated"),1,0))</f>
        <v>1</v>
      </c>
      <c r="H2896" s="14">
        <f t="shared" si="93"/>
        <v>1</v>
      </c>
      <c r="I2896" s="14">
        <f>IF($F2896="","",MOD(ROW()-2,624)-INDEX(Parallel_Trends!$F$5:$F$14,MATCH($A2896,Parallel_Trends!$A$5:$A$14,0)))</f>
        <v>109</v>
      </c>
    </row>
    <row r="2897" spans="1:9" x14ac:dyDescent="0.45">
      <c r="A2897" t="s">
        <v>21</v>
      </c>
      <c r="B2897" s="1">
        <f>Raw_Prices!AC402</f>
        <v>45510</v>
      </c>
      <c r="C2897" s="12">
        <f>Raw_Prices!AG402</f>
        <v>238.42</v>
      </c>
      <c r="D2897" s="13">
        <f t="shared" si="92"/>
        <v>-2.4685159616752994E-3</v>
      </c>
      <c r="E2897" s="14">
        <f>IF(_xlfn.XLOOKUP($A2897,Firm_Info!$A$2:$A$12,Firm_Info!$C$2:$C$12)="Treated",1,IF(_xlfn.XLOOKUP($A2897,Firm_Info!$A$2:$A$12,Firm_Info!$C$2:$C$12)="Control",0,""))</f>
        <v>1</v>
      </c>
      <c r="F2897" s="14">
        <f>IFERROR(_xlfn.XLOOKUP($A2897,Firm_Info!$A$2:$A$11,Firm_Info!$D$2:$D$11),"")</f>
        <v>3</v>
      </c>
      <c r="G2897" s="14">
        <f>IF($F2897="","",IF($B2897&gt;=SUMIFS(Firm_Info!$F$2:$F$11,Firm_Info!$D$2:$D$11,$F2897,Firm_Info!$C$2:$C$11,"Treated"),1,0))</f>
        <v>1</v>
      </c>
      <c r="H2897" s="14">
        <f t="shared" si="93"/>
        <v>1</v>
      </c>
      <c r="I2897" s="14">
        <f>IF($F2897="","",MOD(ROW()-2,624)-INDEX(Parallel_Trends!$F$5:$F$14,MATCH($A2897,Parallel_Trends!$A$5:$A$14,0)))</f>
        <v>110</v>
      </c>
    </row>
    <row r="2898" spans="1:9" x14ac:dyDescent="0.45">
      <c r="A2898" t="s">
        <v>21</v>
      </c>
      <c r="B2898" s="1">
        <f>Raw_Prices!AC403</f>
        <v>45511</v>
      </c>
      <c r="C2898" s="12">
        <f>Raw_Prices!AG403</f>
        <v>240.04</v>
      </c>
      <c r="D2898" s="13">
        <f t="shared" si="92"/>
        <v>6.7947319855716781E-3</v>
      </c>
      <c r="E2898" s="14">
        <f>IF(_xlfn.XLOOKUP($A2898,Firm_Info!$A$2:$A$12,Firm_Info!$C$2:$C$12)="Treated",1,IF(_xlfn.XLOOKUP($A2898,Firm_Info!$A$2:$A$12,Firm_Info!$C$2:$C$12)="Control",0,""))</f>
        <v>1</v>
      </c>
      <c r="F2898" s="14">
        <f>IFERROR(_xlfn.XLOOKUP($A2898,Firm_Info!$A$2:$A$11,Firm_Info!$D$2:$D$11),"")</f>
        <v>3</v>
      </c>
      <c r="G2898" s="14">
        <f>IF($F2898="","",IF($B2898&gt;=SUMIFS(Firm_Info!$F$2:$F$11,Firm_Info!$D$2:$D$11,$F2898,Firm_Info!$C$2:$C$11,"Treated"),1,0))</f>
        <v>1</v>
      </c>
      <c r="H2898" s="14">
        <f t="shared" si="93"/>
        <v>1</v>
      </c>
      <c r="I2898" s="14">
        <f>IF($F2898="","",MOD(ROW()-2,624)-INDEX(Parallel_Trends!$F$5:$F$14,MATCH($A2898,Parallel_Trends!$A$5:$A$14,0)))</f>
        <v>111</v>
      </c>
    </row>
    <row r="2899" spans="1:9" x14ac:dyDescent="0.45">
      <c r="A2899" t="s">
        <v>21</v>
      </c>
      <c r="B2899" s="1">
        <f>Raw_Prices!AC404</f>
        <v>45512</v>
      </c>
      <c r="C2899" s="12">
        <f>Raw_Prices!AG404</f>
        <v>249.12</v>
      </c>
      <c r="D2899" s="13">
        <f t="shared" si="92"/>
        <v>3.782702882852873E-2</v>
      </c>
      <c r="E2899" s="14">
        <f>IF(_xlfn.XLOOKUP($A2899,Firm_Info!$A$2:$A$12,Firm_Info!$C$2:$C$12)="Treated",1,IF(_xlfn.XLOOKUP($A2899,Firm_Info!$A$2:$A$12,Firm_Info!$C$2:$C$12)="Control",0,""))</f>
        <v>1</v>
      </c>
      <c r="F2899" s="14">
        <f>IFERROR(_xlfn.XLOOKUP($A2899,Firm_Info!$A$2:$A$11,Firm_Info!$D$2:$D$11),"")</f>
        <v>3</v>
      </c>
      <c r="G2899" s="14">
        <f>IF($F2899="","",IF($B2899&gt;=SUMIFS(Firm_Info!$F$2:$F$11,Firm_Info!$D$2:$D$11,$F2899,Firm_Info!$C$2:$C$11,"Treated"),1,0))</f>
        <v>1</v>
      </c>
      <c r="H2899" s="14">
        <f t="shared" si="93"/>
        <v>1</v>
      </c>
      <c r="I2899" s="14">
        <f>IF($F2899="","",MOD(ROW()-2,624)-INDEX(Parallel_Trends!$F$5:$F$14,MATCH($A2899,Parallel_Trends!$A$5:$A$14,0)))</f>
        <v>112</v>
      </c>
    </row>
    <row r="2900" spans="1:9" x14ac:dyDescent="0.45">
      <c r="A2900" t="s">
        <v>21</v>
      </c>
      <c r="B2900" s="1">
        <f>Raw_Prices!AC405</f>
        <v>45513</v>
      </c>
      <c r="C2900" s="12">
        <f>Raw_Prices!AG405</f>
        <v>252.53</v>
      </c>
      <c r="D2900" s="13">
        <f t="shared" si="92"/>
        <v>1.368818240205516E-2</v>
      </c>
      <c r="E2900" s="14">
        <f>IF(_xlfn.XLOOKUP($A2900,Firm_Info!$A$2:$A$12,Firm_Info!$C$2:$C$12)="Treated",1,IF(_xlfn.XLOOKUP($A2900,Firm_Info!$A$2:$A$12,Firm_Info!$C$2:$C$12)="Control",0,""))</f>
        <v>1</v>
      </c>
      <c r="F2900" s="14">
        <f>IFERROR(_xlfn.XLOOKUP($A2900,Firm_Info!$A$2:$A$11,Firm_Info!$D$2:$D$11),"")</f>
        <v>3</v>
      </c>
      <c r="G2900" s="14">
        <f>IF($F2900="","",IF($B2900&gt;=SUMIFS(Firm_Info!$F$2:$F$11,Firm_Info!$D$2:$D$11,$F2900,Firm_Info!$C$2:$C$11,"Treated"),1,0))</f>
        <v>1</v>
      </c>
      <c r="H2900" s="14">
        <f t="shared" si="93"/>
        <v>1</v>
      </c>
      <c r="I2900" s="14">
        <f>IF($F2900="","",MOD(ROW()-2,624)-INDEX(Parallel_Trends!$F$5:$F$14,MATCH($A2900,Parallel_Trends!$A$5:$A$14,0)))</f>
        <v>113</v>
      </c>
    </row>
    <row r="2901" spans="1:9" x14ac:dyDescent="0.45">
      <c r="A2901" t="s">
        <v>21</v>
      </c>
      <c r="B2901" s="1">
        <f>Raw_Prices!AC406</f>
        <v>45516</v>
      </c>
      <c r="C2901" s="12">
        <f>Raw_Prices!AG406</f>
        <v>251.31</v>
      </c>
      <c r="D2901" s="13">
        <f t="shared" si="92"/>
        <v>-4.8311091751475077E-3</v>
      </c>
      <c r="E2901" s="14">
        <f>IF(_xlfn.XLOOKUP($A2901,Firm_Info!$A$2:$A$12,Firm_Info!$C$2:$C$12)="Treated",1,IF(_xlfn.XLOOKUP($A2901,Firm_Info!$A$2:$A$12,Firm_Info!$C$2:$C$12)="Control",0,""))</f>
        <v>1</v>
      </c>
      <c r="F2901" s="14">
        <f>IFERROR(_xlfn.XLOOKUP($A2901,Firm_Info!$A$2:$A$11,Firm_Info!$D$2:$D$11),"")</f>
        <v>3</v>
      </c>
      <c r="G2901" s="14">
        <f>IF($F2901="","",IF($B2901&gt;=SUMIFS(Firm_Info!$F$2:$F$11,Firm_Info!$D$2:$D$11,$F2901,Firm_Info!$C$2:$C$11,"Treated"),1,0))</f>
        <v>1</v>
      </c>
      <c r="H2901" s="14">
        <f t="shared" si="93"/>
        <v>1</v>
      </c>
      <c r="I2901" s="14">
        <f>IF($F2901="","",MOD(ROW()-2,624)-INDEX(Parallel_Trends!$F$5:$F$14,MATCH($A2901,Parallel_Trends!$A$5:$A$14,0)))</f>
        <v>114</v>
      </c>
    </row>
    <row r="2902" spans="1:9" x14ac:dyDescent="0.45">
      <c r="A2902" t="s">
        <v>21</v>
      </c>
      <c r="B2902" s="1">
        <f>Raw_Prices!AC407</f>
        <v>45517</v>
      </c>
      <c r="C2902" s="12">
        <f>Raw_Prices!AG407</f>
        <v>254.6</v>
      </c>
      <c r="D2902" s="13">
        <f t="shared" si="92"/>
        <v>1.3091401058453744E-2</v>
      </c>
      <c r="E2902" s="14">
        <f>IF(_xlfn.XLOOKUP($A2902,Firm_Info!$A$2:$A$12,Firm_Info!$C$2:$C$12)="Treated",1,IF(_xlfn.XLOOKUP($A2902,Firm_Info!$A$2:$A$12,Firm_Info!$C$2:$C$12)="Control",0,""))</f>
        <v>1</v>
      </c>
      <c r="F2902" s="14">
        <f>IFERROR(_xlfn.XLOOKUP($A2902,Firm_Info!$A$2:$A$11,Firm_Info!$D$2:$D$11),"")</f>
        <v>3</v>
      </c>
      <c r="G2902" s="14">
        <f>IF($F2902="","",IF($B2902&gt;=SUMIFS(Firm_Info!$F$2:$F$11,Firm_Info!$D$2:$D$11,$F2902,Firm_Info!$C$2:$C$11,"Treated"),1,0))</f>
        <v>1</v>
      </c>
      <c r="H2902" s="14">
        <f t="shared" si="93"/>
        <v>1</v>
      </c>
      <c r="I2902" s="14">
        <f>IF($F2902="","",MOD(ROW()-2,624)-INDEX(Parallel_Trends!$F$5:$F$14,MATCH($A2902,Parallel_Trends!$A$5:$A$14,0)))</f>
        <v>115</v>
      </c>
    </row>
    <row r="2903" spans="1:9" x14ac:dyDescent="0.45">
      <c r="A2903" t="s">
        <v>21</v>
      </c>
      <c r="B2903" s="1">
        <f>Raw_Prices!AC408</f>
        <v>45518</v>
      </c>
      <c r="C2903" s="12">
        <f>Raw_Prices!AG408</f>
        <v>255.32</v>
      </c>
      <c r="D2903" s="13">
        <f t="shared" si="92"/>
        <v>2.8279654359779638E-3</v>
      </c>
      <c r="E2903" s="14">
        <f>IF(_xlfn.XLOOKUP($A2903,Firm_Info!$A$2:$A$12,Firm_Info!$C$2:$C$12)="Treated",1,IF(_xlfn.XLOOKUP($A2903,Firm_Info!$A$2:$A$12,Firm_Info!$C$2:$C$12)="Control",0,""))</f>
        <v>1</v>
      </c>
      <c r="F2903" s="14">
        <f>IFERROR(_xlfn.XLOOKUP($A2903,Firm_Info!$A$2:$A$11,Firm_Info!$D$2:$D$11),"")</f>
        <v>3</v>
      </c>
      <c r="G2903" s="14">
        <f>IF($F2903="","",IF($B2903&gt;=SUMIFS(Firm_Info!$F$2:$F$11,Firm_Info!$D$2:$D$11,$F2903,Firm_Info!$C$2:$C$11,"Treated"),1,0))</f>
        <v>1</v>
      </c>
      <c r="H2903" s="14">
        <f t="shared" si="93"/>
        <v>1</v>
      </c>
      <c r="I2903" s="14">
        <f>IF($F2903="","",MOD(ROW()-2,624)-INDEX(Parallel_Trends!$F$5:$F$14,MATCH($A2903,Parallel_Trends!$A$5:$A$14,0)))</f>
        <v>116</v>
      </c>
    </row>
    <row r="2904" spans="1:9" x14ac:dyDescent="0.45">
      <c r="A2904" t="s">
        <v>21</v>
      </c>
      <c r="B2904" s="1">
        <f>Raw_Prices!AC409</f>
        <v>45519</v>
      </c>
      <c r="C2904" s="12">
        <f>Raw_Prices!AG409</f>
        <v>262.79000000000002</v>
      </c>
      <c r="D2904" s="13">
        <f t="shared" si="92"/>
        <v>2.9257402475325156E-2</v>
      </c>
      <c r="E2904" s="14">
        <f>IF(_xlfn.XLOOKUP($A2904,Firm_Info!$A$2:$A$12,Firm_Info!$C$2:$C$12)="Treated",1,IF(_xlfn.XLOOKUP($A2904,Firm_Info!$A$2:$A$12,Firm_Info!$C$2:$C$12)="Control",0,""))</f>
        <v>1</v>
      </c>
      <c r="F2904" s="14">
        <f>IFERROR(_xlfn.XLOOKUP($A2904,Firm_Info!$A$2:$A$11,Firm_Info!$D$2:$D$11),"")</f>
        <v>3</v>
      </c>
      <c r="G2904" s="14">
        <f>IF($F2904="","",IF($B2904&gt;=SUMIFS(Firm_Info!$F$2:$F$11,Firm_Info!$D$2:$D$11,$F2904,Firm_Info!$C$2:$C$11,"Treated"),1,0))</f>
        <v>1</v>
      </c>
      <c r="H2904" s="14">
        <f t="shared" si="93"/>
        <v>1</v>
      </c>
      <c r="I2904" s="14">
        <f>IF($F2904="","",MOD(ROW()-2,624)-INDEX(Parallel_Trends!$F$5:$F$14,MATCH($A2904,Parallel_Trends!$A$5:$A$14,0)))</f>
        <v>117</v>
      </c>
    </row>
    <row r="2905" spans="1:9" x14ac:dyDescent="0.45">
      <c r="A2905" t="s">
        <v>21</v>
      </c>
      <c r="B2905" s="1">
        <f>Raw_Prices!AC410</f>
        <v>45520</v>
      </c>
      <c r="C2905" s="12">
        <f>Raw_Prices!AG410</f>
        <v>262.91000000000003</v>
      </c>
      <c r="D2905" s="13">
        <f t="shared" si="92"/>
        <v>4.5663838045584271E-4</v>
      </c>
      <c r="E2905" s="14">
        <f>IF(_xlfn.XLOOKUP($A2905,Firm_Info!$A$2:$A$12,Firm_Info!$C$2:$C$12)="Treated",1,IF(_xlfn.XLOOKUP($A2905,Firm_Info!$A$2:$A$12,Firm_Info!$C$2:$C$12)="Control",0,""))</f>
        <v>1</v>
      </c>
      <c r="F2905" s="14">
        <f>IFERROR(_xlfn.XLOOKUP($A2905,Firm_Info!$A$2:$A$11,Firm_Info!$D$2:$D$11),"")</f>
        <v>3</v>
      </c>
      <c r="G2905" s="14">
        <f>IF($F2905="","",IF($B2905&gt;=SUMIFS(Firm_Info!$F$2:$F$11,Firm_Info!$D$2:$D$11,$F2905,Firm_Info!$C$2:$C$11,"Treated"),1,0))</f>
        <v>1</v>
      </c>
      <c r="H2905" s="14">
        <f t="shared" si="93"/>
        <v>1</v>
      </c>
      <c r="I2905" s="14">
        <f>IF($F2905="","",MOD(ROW()-2,624)-INDEX(Parallel_Trends!$F$5:$F$14,MATCH($A2905,Parallel_Trends!$A$5:$A$14,0)))</f>
        <v>118</v>
      </c>
    </row>
    <row r="2906" spans="1:9" x14ac:dyDescent="0.45">
      <c r="A2906" t="s">
        <v>21</v>
      </c>
      <c r="B2906" s="1">
        <f>Raw_Prices!AC411</f>
        <v>45523</v>
      </c>
      <c r="C2906" s="12">
        <f>Raw_Prices!AG411</f>
        <v>265.38</v>
      </c>
      <c r="D2906" s="13">
        <f t="shared" si="92"/>
        <v>9.3948499486515846E-3</v>
      </c>
      <c r="E2906" s="14">
        <f>IF(_xlfn.XLOOKUP($A2906,Firm_Info!$A$2:$A$12,Firm_Info!$C$2:$C$12)="Treated",1,IF(_xlfn.XLOOKUP($A2906,Firm_Info!$A$2:$A$12,Firm_Info!$C$2:$C$12)="Control",0,""))</f>
        <v>1</v>
      </c>
      <c r="F2906" s="14">
        <f>IFERROR(_xlfn.XLOOKUP($A2906,Firm_Info!$A$2:$A$11,Firm_Info!$D$2:$D$11),"")</f>
        <v>3</v>
      </c>
      <c r="G2906" s="14">
        <f>IF($F2906="","",IF($B2906&gt;=SUMIFS(Firm_Info!$F$2:$F$11,Firm_Info!$D$2:$D$11,$F2906,Firm_Info!$C$2:$C$11,"Treated"),1,0))</f>
        <v>1</v>
      </c>
      <c r="H2906" s="14">
        <f t="shared" si="93"/>
        <v>1</v>
      </c>
      <c r="I2906" s="14">
        <f>IF($F2906="","",MOD(ROW()-2,624)-INDEX(Parallel_Trends!$F$5:$F$14,MATCH($A2906,Parallel_Trends!$A$5:$A$14,0)))</f>
        <v>119</v>
      </c>
    </row>
    <row r="2907" spans="1:9" x14ac:dyDescent="0.45">
      <c r="A2907" t="s">
        <v>21</v>
      </c>
      <c r="B2907" s="1">
        <f>Raw_Prices!AC412</f>
        <v>45524</v>
      </c>
      <c r="C2907" s="12">
        <f>Raw_Prices!AG412</f>
        <v>261.83999999999997</v>
      </c>
      <c r="D2907" s="13">
        <f t="shared" si="92"/>
        <v>-1.3339362423694379E-2</v>
      </c>
      <c r="E2907" s="14">
        <f>IF(_xlfn.XLOOKUP($A2907,Firm_Info!$A$2:$A$12,Firm_Info!$C$2:$C$12)="Treated",1,IF(_xlfn.XLOOKUP($A2907,Firm_Info!$A$2:$A$12,Firm_Info!$C$2:$C$12)="Control",0,""))</f>
        <v>1</v>
      </c>
      <c r="F2907" s="14">
        <f>IFERROR(_xlfn.XLOOKUP($A2907,Firm_Info!$A$2:$A$11,Firm_Info!$D$2:$D$11),"")</f>
        <v>3</v>
      </c>
      <c r="G2907" s="14">
        <f>IF($F2907="","",IF($B2907&gt;=SUMIFS(Firm_Info!$F$2:$F$11,Firm_Info!$D$2:$D$11,$F2907,Firm_Info!$C$2:$C$11,"Treated"),1,0))</f>
        <v>1</v>
      </c>
      <c r="H2907" s="14">
        <f t="shared" si="93"/>
        <v>1</v>
      </c>
      <c r="I2907" s="14">
        <f>IF($F2907="","",MOD(ROW()-2,624)-INDEX(Parallel_Trends!$F$5:$F$14,MATCH($A2907,Parallel_Trends!$A$5:$A$14,0)))</f>
        <v>120</v>
      </c>
    </row>
    <row r="2908" spans="1:9" x14ac:dyDescent="0.45">
      <c r="A2908" t="s">
        <v>21</v>
      </c>
      <c r="B2908" s="1">
        <f>Raw_Prices!AC413</f>
        <v>45525</v>
      </c>
      <c r="C2908" s="12">
        <f>Raw_Prices!AG413</f>
        <v>261.08999999999997</v>
      </c>
      <c r="D2908" s="13">
        <f t="shared" si="92"/>
        <v>-2.8643446379468251E-3</v>
      </c>
      <c r="E2908" s="14">
        <f>IF(_xlfn.XLOOKUP($A2908,Firm_Info!$A$2:$A$12,Firm_Info!$C$2:$C$12)="Treated",1,IF(_xlfn.XLOOKUP($A2908,Firm_Info!$A$2:$A$12,Firm_Info!$C$2:$C$12)="Control",0,""))</f>
        <v>1</v>
      </c>
      <c r="F2908" s="14">
        <f>IFERROR(_xlfn.XLOOKUP($A2908,Firm_Info!$A$2:$A$11,Firm_Info!$D$2:$D$11),"")</f>
        <v>3</v>
      </c>
      <c r="G2908" s="14">
        <f>IF($F2908="","",IF($B2908&gt;=SUMIFS(Firm_Info!$F$2:$F$11,Firm_Info!$D$2:$D$11,$F2908,Firm_Info!$C$2:$C$11,"Treated"),1,0))</f>
        <v>1</v>
      </c>
      <c r="H2908" s="14">
        <f t="shared" si="93"/>
        <v>1</v>
      </c>
      <c r="I2908" s="14">
        <f>IF($F2908="","",MOD(ROW()-2,624)-INDEX(Parallel_Trends!$F$5:$F$14,MATCH($A2908,Parallel_Trends!$A$5:$A$14,0)))</f>
        <v>121</v>
      </c>
    </row>
    <row r="2909" spans="1:9" x14ac:dyDescent="0.45">
      <c r="A2909" t="s">
        <v>21</v>
      </c>
      <c r="B2909" s="1">
        <f>Raw_Prices!AC414</f>
        <v>45526</v>
      </c>
      <c r="C2909" s="12">
        <f>Raw_Prices!AG414</f>
        <v>258.58999999999997</v>
      </c>
      <c r="D2909" s="13">
        <f t="shared" si="92"/>
        <v>-9.575242253629046E-3</v>
      </c>
      <c r="E2909" s="14">
        <f>IF(_xlfn.XLOOKUP($A2909,Firm_Info!$A$2:$A$12,Firm_Info!$C$2:$C$12)="Treated",1,IF(_xlfn.XLOOKUP($A2909,Firm_Info!$A$2:$A$12,Firm_Info!$C$2:$C$12)="Control",0,""))</f>
        <v>1</v>
      </c>
      <c r="F2909" s="14">
        <f>IFERROR(_xlfn.XLOOKUP($A2909,Firm_Info!$A$2:$A$11,Firm_Info!$D$2:$D$11),"")</f>
        <v>3</v>
      </c>
      <c r="G2909" s="14">
        <f>IF($F2909="","",IF($B2909&gt;=SUMIFS(Firm_Info!$F$2:$F$11,Firm_Info!$D$2:$D$11,$F2909,Firm_Info!$C$2:$C$11,"Treated"),1,0))</f>
        <v>1</v>
      </c>
      <c r="H2909" s="14">
        <f t="shared" si="93"/>
        <v>1</v>
      </c>
      <c r="I2909" s="14">
        <f>IF($F2909="","",MOD(ROW()-2,624)-INDEX(Parallel_Trends!$F$5:$F$14,MATCH($A2909,Parallel_Trends!$A$5:$A$14,0)))</f>
        <v>122</v>
      </c>
    </row>
    <row r="2910" spans="1:9" x14ac:dyDescent="0.45">
      <c r="A2910" t="s">
        <v>21</v>
      </c>
      <c r="B2910" s="1">
        <f>Raw_Prices!AC415</f>
        <v>45527</v>
      </c>
      <c r="C2910" s="12">
        <f>Raw_Prices!AG415</f>
        <v>264</v>
      </c>
      <c r="D2910" s="13">
        <f t="shared" si="92"/>
        <v>2.0921149309718112E-2</v>
      </c>
      <c r="E2910" s="14">
        <f>IF(_xlfn.XLOOKUP($A2910,Firm_Info!$A$2:$A$12,Firm_Info!$C$2:$C$12)="Treated",1,IF(_xlfn.XLOOKUP($A2910,Firm_Info!$A$2:$A$12,Firm_Info!$C$2:$C$12)="Control",0,""))</f>
        <v>1</v>
      </c>
      <c r="F2910" s="14">
        <f>IFERROR(_xlfn.XLOOKUP($A2910,Firm_Info!$A$2:$A$11,Firm_Info!$D$2:$D$11),"")</f>
        <v>3</v>
      </c>
      <c r="G2910" s="14">
        <f>IF($F2910="","",IF($B2910&gt;=SUMIFS(Firm_Info!$F$2:$F$11,Firm_Info!$D$2:$D$11,$F2910,Firm_Info!$C$2:$C$11,"Treated"),1,0))</f>
        <v>1</v>
      </c>
      <c r="H2910" s="14">
        <f t="shared" si="93"/>
        <v>1</v>
      </c>
      <c r="I2910" s="14">
        <f>IF($F2910="","",MOD(ROW()-2,624)-INDEX(Parallel_Trends!$F$5:$F$14,MATCH($A2910,Parallel_Trends!$A$5:$A$14,0)))</f>
        <v>123</v>
      </c>
    </row>
    <row r="2911" spans="1:9" x14ac:dyDescent="0.45">
      <c r="A2911" t="s">
        <v>21</v>
      </c>
      <c r="B2911" s="1">
        <f>Raw_Prices!AC416</f>
        <v>45530</v>
      </c>
      <c r="C2911" s="12">
        <f>Raw_Prices!AG416</f>
        <v>265.27999999999997</v>
      </c>
      <c r="D2911" s="13">
        <f t="shared" si="92"/>
        <v>4.8484848484846577E-3</v>
      </c>
      <c r="E2911" s="14">
        <f>IF(_xlfn.XLOOKUP($A2911,Firm_Info!$A$2:$A$12,Firm_Info!$C$2:$C$12)="Treated",1,IF(_xlfn.XLOOKUP($A2911,Firm_Info!$A$2:$A$12,Firm_Info!$C$2:$C$12)="Control",0,""))</f>
        <v>1</v>
      </c>
      <c r="F2911" s="14">
        <f>IFERROR(_xlfn.XLOOKUP($A2911,Firm_Info!$A$2:$A$11,Firm_Info!$D$2:$D$11),"")</f>
        <v>3</v>
      </c>
      <c r="G2911" s="14">
        <f>IF($F2911="","",IF($B2911&gt;=SUMIFS(Firm_Info!$F$2:$F$11,Firm_Info!$D$2:$D$11,$F2911,Firm_Info!$C$2:$C$11,"Treated"),1,0))</f>
        <v>1</v>
      </c>
      <c r="H2911" s="14">
        <f t="shared" si="93"/>
        <v>1</v>
      </c>
      <c r="I2911" s="14">
        <f>IF($F2911="","",MOD(ROW()-2,624)-INDEX(Parallel_Trends!$F$5:$F$14,MATCH($A2911,Parallel_Trends!$A$5:$A$14,0)))</f>
        <v>124</v>
      </c>
    </row>
    <row r="2912" spans="1:9" x14ac:dyDescent="0.45">
      <c r="A2912" t="s">
        <v>21</v>
      </c>
      <c r="B2912" s="1">
        <f>Raw_Prices!AC417</f>
        <v>45531</v>
      </c>
      <c r="C2912" s="12">
        <f>Raw_Prices!AG417</f>
        <v>264.2</v>
      </c>
      <c r="D2912" s="13">
        <f t="shared" si="92"/>
        <v>-4.0711700844390242E-3</v>
      </c>
      <c r="E2912" s="14">
        <f>IF(_xlfn.XLOOKUP($A2912,Firm_Info!$A$2:$A$12,Firm_Info!$C$2:$C$12)="Treated",1,IF(_xlfn.XLOOKUP($A2912,Firm_Info!$A$2:$A$12,Firm_Info!$C$2:$C$12)="Control",0,""))</f>
        <v>1</v>
      </c>
      <c r="F2912" s="14">
        <f>IFERROR(_xlfn.XLOOKUP($A2912,Firm_Info!$A$2:$A$11,Firm_Info!$D$2:$D$11),"")</f>
        <v>3</v>
      </c>
      <c r="G2912" s="14">
        <f>IF($F2912="","",IF($B2912&gt;=SUMIFS(Firm_Info!$F$2:$F$11,Firm_Info!$D$2:$D$11,$F2912,Firm_Info!$C$2:$C$11,"Treated"),1,0))</f>
        <v>1</v>
      </c>
      <c r="H2912" s="14">
        <f t="shared" si="93"/>
        <v>1</v>
      </c>
      <c r="I2912" s="14">
        <f>IF($F2912="","",MOD(ROW()-2,624)-INDEX(Parallel_Trends!$F$5:$F$14,MATCH($A2912,Parallel_Trends!$A$5:$A$14,0)))</f>
        <v>125</v>
      </c>
    </row>
    <row r="2913" spans="1:9" x14ac:dyDescent="0.45">
      <c r="A2913" t="s">
        <v>21</v>
      </c>
      <c r="B2913" s="1">
        <f>Raw_Prices!AC418</f>
        <v>45532</v>
      </c>
      <c r="C2913" s="12">
        <f>Raw_Prices!AG418</f>
        <v>258.89999999999998</v>
      </c>
      <c r="D2913" s="13">
        <f t="shared" si="92"/>
        <v>-2.0060560181680565E-2</v>
      </c>
      <c r="E2913" s="14">
        <f>IF(_xlfn.XLOOKUP($A2913,Firm_Info!$A$2:$A$12,Firm_Info!$C$2:$C$12)="Treated",1,IF(_xlfn.XLOOKUP($A2913,Firm_Info!$A$2:$A$12,Firm_Info!$C$2:$C$12)="Control",0,""))</f>
        <v>1</v>
      </c>
      <c r="F2913" s="14">
        <f>IFERROR(_xlfn.XLOOKUP($A2913,Firm_Info!$A$2:$A$11,Firm_Info!$D$2:$D$11),"")</f>
        <v>3</v>
      </c>
      <c r="G2913" s="14">
        <f>IF($F2913="","",IF($B2913&gt;=SUMIFS(Firm_Info!$F$2:$F$11,Firm_Info!$D$2:$D$11,$F2913,Firm_Info!$C$2:$C$11,"Treated"),1,0))</f>
        <v>1</v>
      </c>
      <c r="H2913" s="14">
        <f t="shared" si="93"/>
        <v>1</v>
      </c>
      <c r="I2913" s="14">
        <f>IF($F2913="","",MOD(ROW()-2,624)-INDEX(Parallel_Trends!$F$5:$F$14,MATCH($A2913,Parallel_Trends!$A$5:$A$14,0)))</f>
        <v>126</v>
      </c>
    </row>
    <row r="2914" spans="1:9" x14ac:dyDescent="0.45">
      <c r="A2914" t="s">
        <v>21</v>
      </c>
      <c r="B2914" s="1">
        <f>Raw_Prices!AC419</f>
        <v>45533</v>
      </c>
      <c r="C2914" s="12">
        <f>Raw_Prices!AG419</f>
        <v>257.01</v>
      </c>
      <c r="D2914" s="13">
        <f t="shared" si="92"/>
        <v>-7.3001158748551287E-3</v>
      </c>
      <c r="E2914" s="14">
        <f>IF(_xlfn.XLOOKUP($A2914,Firm_Info!$A$2:$A$12,Firm_Info!$C$2:$C$12)="Treated",1,IF(_xlfn.XLOOKUP($A2914,Firm_Info!$A$2:$A$12,Firm_Info!$C$2:$C$12)="Control",0,""))</f>
        <v>1</v>
      </c>
      <c r="F2914" s="14">
        <f>IFERROR(_xlfn.XLOOKUP($A2914,Firm_Info!$A$2:$A$11,Firm_Info!$D$2:$D$11),"")</f>
        <v>3</v>
      </c>
      <c r="G2914" s="14">
        <f>IF($F2914="","",IF($B2914&gt;=SUMIFS(Firm_Info!$F$2:$F$11,Firm_Info!$D$2:$D$11,$F2914,Firm_Info!$C$2:$C$11,"Treated"),1,0))</f>
        <v>1</v>
      </c>
      <c r="H2914" s="14">
        <f t="shared" si="93"/>
        <v>1</v>
      </c>
      <c r="I2914" s="14">
        <f>IF($F2914="","",MOD(ROW()-2,624)-INDEX(Parallel_Trends!$F$5:$F$14,MATCH($A2914,Parallel_Trends!$A$5:$A$14,0)))</f>
        <v>127</v>
      </c>
    </row>
    <row r="2915" spans="1:9" x14ac:dyDescent="0.45">
      <c r="A2915" t="s">
        <v>21</v>
      </c>
      <c r="B2915" s="1">
        <f>Raw_Prices!AC420</f>
        <v>45534</v>
      </c>
      <c r="C2915" s="12">
        <f>Raw_Prices!AG420</f>
        <v>252.9</v>
      </c>
      <c r="D2915" s="13">
        <f t="shared" si="92"/>
        <v>-1.599159565775643E-2</v>
      </c>
      <c r="E2915" s="14">
        <f>IF(_xlfn.XLOOKUP($A2915,Firm_Info!$A$2:$A$12,Firm_Info!$C$2:$C$12)="Treated",1,IF(_xlfn.XLOOKUP($A2915,Firm_Info!$A$2:$A$12,Firm_Info!$C$2:$C$12)="Control",0,""))</f>
        <v>1</v>
      </c>
      <c r="F2915" s="14">
        <f>IFERROR(_xlfn.XLOOKUP($A2915,Firm_Info!$A$2:$A$11,Firm_Info!$D$2:$D$11),"")</f>
        <v>3</v>
      </c>
      <c r="G2915" s="14">
        <f>IF($F2915="","",IF($B2915&gt;=SUMIFS(Firm_Info!$F$2:$F$11,Firm_Info!$D$2:$D$11,$F2915,Firm_Info!$C$2:$C$11,"Treated"),1,0))</f>
        <v>1</v>
      </c>
      <c r="H2915" s="14">
        <f t="shared" si="93"/>
        <v>1</v>
      </c>
      <c r="I2915" s="14">
        <f>IF($F2915="","",MOD(ROW()-2,624)-INDEX(Parallel_Trends!$F$5:$F$14,MATCH($A2915,Parallel_Trends!$A$5:$A$14,0)))</f>
        <v>128</v>
      </c>
    </row>
    <row r="2916" spans="1:9" x14ac:dyDescent="0.45">
      <c r="A2916" t="s">
        <v>21</v>
      </c>
      <c r="B2916" s="1">
        <f>Raw_Prices!AC421</f>
        <v>45538</v>
      </c>
      <c r="C2916" s="12">
        <f>Raw_Prices!AG421</f>
        <v>248.06</v>
      </c>
      <c r="D2916" s="13">
        <f t="shared" si="92"/>
        <v>-1.9137999209173584E-2</v>
      </c>
      <c r="E2916" s="14">
        <f>IF(_xlfn.XLOOKUP($A2916,Firm_Info!$A$2:$A$12,Firm_Info!$C$2:$C$12)="Treated",1,IF(_xlfn.XLOOKUP($A2916,Firm_Info!$A$2:$A$12,Firm_Info!$C$2:$C$12)="Control",0,""))</f>
        <v>1</v>
      </c>
      <c r="F2916" s="14">
        <f>IFERROR(_xlfn.XLOOKUP($A2916,Firm_Info!$A$2:$A$11,Firm_Info!$D$2:$D$11),"")</f>
        <v>3</v>
      </c>
      <c r="G2916" s="14">
        <f>IF($F2916="","",IF($B2916&gt;=SUMIFS(Firm_Info!$F$2:$F$11,Firm_Info!$D$2:$D$11,$F2916,Firm_Info!$C$2:$C$11,"Treated"),1,0))</f>
        <v>1</v>
      </c>
      <c r="H2916" s="14">
        <f t="shared" si="93"/>
        <v>1</v>
      </c>
      <c r="I2916" s="14">
        <f>IF($F2916="","",MOD(ROW()-2,624)-INDEX(Parallel_Trends!$F$5:$F$14,MATCH($A2916,Parallel_Trends!$A$5:$A$14,0)))</f>
        <v>129</v>
      </c>
    </row>
    <row r="2917" spans="1:9" x14ac:dyDescent="0.45">
      <c r="A2917" t="s">
        <v>21</v>
      </c>
      <c r="B2917" s="1">
        <f>Raw_Prices!AC422</f>
        <v>45539</v>
      </c>
      <c r="C2917" s="12">
        <f>Raw_Prices!AG422</f>
        <v>247.68</v>
      </c>
      <c r="D2917" s="13">
        <f t="shared" si="92"/>
        <v>-1.5318874465855004E-3</v>
      </c>
      <c r="E2917" s="14">
        <f>IF(_xlfn.XLOOKUP($A2917,Firm_Info!$A$2:$A$12,Firm_Info!$C$2:$C$12)="Treated",1,IF(_xlfn.XLOOKUP($A2917,Firm_Info!$A$2:$A$12,Firm_Info!$C$2:$C$12)="Control",0,""))</f>
        <v>1</v>
      </c>
      <c r="F2917" s="14">
        <f>IFERROR(_xlfn.XLOOKUP($A2917,Firm_Info!$A$2:$A$11,Firm_Info!$D$2:$D$11),"")</f>
        <v>3</v>
      </c>
      <c r="G2917" s="14">
        <f>IF($F2917="","",IF($B2917&gt;=SUMIFS(Firm_Info!$F$2:$F$11,Firm_Info!$D$2:$D$11,$F2917,Firm_Info!$C$2:$C$11,"Treated"),1,0))</f>
        <v>1</v>
      </c>
      <c r="H2917" s="14">
        <f t="shared" si="93"/>
        <v>1</v>
      </c>
      <c r="I2917" s="14">
        <f>IF($F2917="","",MOD(ROW()-2,624)-INDEX(Parallel_Trends!$F$5:$F$14,MATCH($A2917,Parallel_Trends!$A$5:$A$14,0)))</f>
        <v>130</v>
      </c>
    </row>
    <row r="2918" spans="1:9" x14ac:dyDescent="0.45">
      <c r="A2918" t="s">
        <v>21</v>
      </c>
      <c r="B2918" s="1">
        <f>Raw_Prices!AC423</f>
        <v>45540</v>
      </c>
      <c r="C2918" s="12">
        <f>Raw_Prices!AG423</f>
        <v>246.12</v>
      </c>
      <c r="D2918" s="13">
        <f t="shared" si="92"/>
        <v>-6.298449612403112E-3</v>
      </c>
      <c r="E2918" s="14">
        <f>IF(_xlfn.XLOOKUP($A2918,Firm_Info!$A$2:$A$12,Firm_Info!$C$2:$C$12)="Treated",1,IF(_xlfn.XLOOKUP($A2918,Firm_Info!$A$2:$A$12,Firm_Info!$C$2:$C$12)="Control",0,""))</f>
        <v>1</v>
      </c>
      <c r="F2918" s="14">
        <f>IFERROR(_xlfn.XLOOKUP($A2918,Firm_Info!$A$2:$A$11,Firm_Info!$D$2:$D$11),"")</f>
        <v>3</v>
      </c>
      <c r="G2918" s="14">
        <f>IF($F2918="","",IF($B2918&gt;=SUMIFS(Firm_Info!$F$2:$F$11,Firm_Info!$D$2:$D$11,$F2918,Firm_Info!$C$2:$C$11,"Treated"),1,0))</f>
        <v>1</v>
      </c>
      <c r="H2918" s="14">
        <f t="shared" si="93"/>
        <v>1</v>
      </c>
      <c r="I2918" s="14">
        <f>IF($F2918="","",MOD(ROW()-2,624)-INDEX(Parallel_Trends!$F$5:$F$14,MATCH($A2918,Parallel_Trends!$A$5:$A$14,0)))</f>
        <v>131</v>
      </c>
    </row>
    <row r="2919" spans="1:9" x14ac:dyDescent="0.45">
      <c r="A2919" t="s">
        <v>21</v>
      </c>
      <c r="B2919" s="1">
        <f>Raw_Prices!AC424</f>
        <v>45541</v>
      </c>
      <c r="C2919" s="12">
        <f>Raw_Prices!AG424</f>
        <v>243.97</v>
      </c>
      <c r="D2919" s="13">
        <f t="shared" si="92"/>
        <v>-8.7355761417194921E-3</v>
      </c>
      <c r="E2919" s="14">
        <f>IF(_xlfn.XLOOKUP($A2919,Firm_Info!$A$2:$A$12,Firm_Info!$C$2:$C$12)="Treated",1,IF(_xlfn.XLOOKUP($A2919,Firm_Info!$A$2:$A$12,Firm_Info!$C$2:$C$12)="Control",0,""))</f>
        <v>1</v>
      </c>
      <c r="F2919" s="14">
        <f>IFERROR(_xlfn.XLOOKUP($A2919,Firm_Info!$A$2:$A$11,Firm_Info!$D$2:$D$11),"")</f>
        <v>3</v>
      </c>
      <c r="G2919" s="14">
        <f>IF($F2919="","",IF($B2919&gt;=SUMIFS(Firm_Info!$F$2:$F$11,Firm_Info!$D$2:$D$11,$F2919,Firm_Info!$C$2:$C$11,"Treated"),1,0))</f>
        <v>1</v>
      </c>
      <c r="H2919" s="14">
        <f t="shared" si="93"/>
        <v>1</v>
      </c>
      <c r="I2919" s="14">
        <f>IF($F2919="","",MOD(ROW()-2,624)-INDEX(Parallel_Trends!$F$5:$F$14,MATCH($A2919,Parallel_Trends!$A$5:$A$14,0)))</f>
        <v>132</v>
      </c>
    </row>
    <row r="2920" spans="1:9" x14ac:dyDescent="0.45">
      <c r="A2920" t="s">
        <v>21</v>
      </c>
      <c r="B2920" s="1">
        <f>Raw_Prices!AC425</f>
        <v>45544</v>
      </c>
      <c r="C2920" s="12">
        <f>Raw_Prices!AG425</f>
        <v>245.76</v>
      </c>
      <c r="D2920" s="13">
        <f t="shared" si="92"/>
        <v>7.3369676599581712E-3</v>
      </c>
      <c r="E2920" s="14">
        <f>IF(_xlfn.XLOOKUP($A2920,Firm_Info!$A$2:$A$12,Firm_Info!$C$2:$C$12)="Treated",1,IF(_xlfn.XLOOKUP($A2920,Firm_Info!$A$2:$A$12,Firm_Info!$C$2:$C$12)="Control",0,""))</f>
        <v>1</v>
      </c>
      <c r="F2920" s="14">
        <f>IFERROR(_xlfn.XLOOKUP($A2920,Firm_Info!$A$2:$A$11,Firm_Info!$D$2:$D$11),"")</f>
        <v>3</v>
      </c>
      <c r="G2920" s="14">
        <f>IF($F2920="","",IF($B2920&gt;=SUMIFS(Firm_Info!$F$2:$F$11,Firm_Info!$D$2:$D$11,$F2920,Firm_Info!$C$2:$C$11,"Treated"),1,0))</f>
        <v>1</v>
      </c>
      <c r="H2920" s="14">
        <f t="shared" si="93"/>
        <v>1</v>
      </c>
      <c r="I2920" s="14">
        <f>IF($F2920="","",MOD(ROW()-2,624)-INDEX(Parallel_Trends!$F$5:$F$14,MATCH($A2920,Parallel_Trends!$A$5:$A$14,0)))</f>
        <v>133</v>
      </c>
    </row>
    <row r="2921" spans="1:9" x14ac:dyDescent="0.45">
      <c r="A2921" t="s">
        <v>21</v>
      </c>
      <c r="B2921" s="1">
        <f>Raw_Prices!AC426</f>
        <v>45545</v>
      </c>
      <c r="C2921" s="12">
        <f>Raw_Prices!AG426</f>
        <v>246.16</v>
      </c>
      <c r="D2921" s="13">
        <f t="shared" si="92"/>
        <v>1.6276041666667407E-3</v>
      </c>
      <c r="E2921" s="14">
        <f>IF(_xlfn.XLOOKUP($A2921,Firm_Info!$A$2:$A$12,Firm_Info!$C$2:$C$12)="Treated",1,IF(_xlfn.XLOOKUP($A2921,Firm_Info!$A$2:$A$12,Firm_Info!$C$2:$C$12)="Control",0,""))</f>
        <v>1</v>
      </c>
      <c r="F2921" s="14">
        <f>IFERROR(_xlfn.XLOOKUP($A2921,Firm_Info!$A$2:$A$11,Firm_Info!$D$2:$D$11),"")</f>
        <v>3</v>
      </c>
      <c r="G2921" s="14">
        <f>IF($F2921="","",IF($B2921&gt;=SUMIFS(Firm_Info!$F$2:$F$11,Firm_Info!$D$2:$D$11,$F2921,Firm_Info!$C$2:$C$11,"Treated"),1,0))</f>
        <v>1</v>
      </c>
      <c r="H2921" s="14">
        <f t="shared" si="93"/>
        <v>1</v>
      </c>
      <c r="I2921" s="14">
        <f>IF($F2921="","",MOD(ROW()-2,624)-INDEX(Parallel_Trends!$F$5:$F$14,MATCH($A2921,Parallel_Trends!$A$5:$A$14,0)))</f>
        <v>134</v>
      </c>
    </row>
    <row r="2922" spans="1:9" x14ac:dyDescent="0.45">
      <c r="A2922" t="s">
        <v>21</v>
      </c>
      <c r="B2922" s="1">
        <f>Raw_Prices!AC427</f>
        <v>45546</v>
      </c>
      <c r="C2922" s="12">
        <f>Raw_Prices!AG427</f>
        <v>249.57</v>
      </c>
      <c r="D2922" s="13">
        <f t="shared" si="92"/>
        <v>1.3852778680532918E-2</v>
      </c>
      <c r="E2922" s="14">
        <f>IF(_xlfn.XLOOKUP($A2922,Firm_Info!$A$2:$A$12,Firm_Info!$C$2:$C$12)="Treated",1,IF(_xlfn.XLOOKUP($A2922,Firm_Info!$A$2:$A$12,Firm_Info!$C$2:$C$12)="Control",0,""))</f>
        <v>1</v>
      </c>
      <c r="F2922" s="14">
        <f>IFERROR(_xlfn.XLOOKUP($A2922,Firm_Info!$A$2:$A$11,Firm_Info!$D$2:$D$11),"")</f>
        <v>3</v>
      </c>
      <c r="G2922" s="14">
        <f>IF($F2922="","",IF($B2922&gt;=SUMIFS(Firm_Info!$F$2:$F$11,Firm_Info!$D$2:$D$11,$F2922,Firm_Info!$C$2:$C$11,"Treated"),1,0))</f>
        <v>1</v>
      </c>
      <c r="H2922" s="14">
        <f t="shared" si="93"/>
        <v>1</v>
      </c>
      <c r="I2922" s="14">
        <f>IF($F2922="","",MOD(ROW()-2,624)-INDEX(Parallel_Trends!$F$5:$F$14,MATCH($A2922,Parallel_Trends!$A$5:$A$14,0)))</f>
        <v>135</v>
      </c>
    </row>
    <row r="2923" spans="1:9" x14ac:dyDescent="0.45">
      <c r="A2923" t="s">
        <v>21</v>
      </c>
      <c r="B2923" s="1">
        <f>Raw_Prices!AC428</f>
        <v>45547</v>
      </c>
      <c r="C2923" s="12">
        <f>Raw_Prices!AG428</f>
        <v>253.37</v>
      </c>
      <c r="D2923" s="13">
        <f t="shared" si="92"/>
        <v>1.5226189045157712E-2</v>
      </c>
      <c r="E2923" s="14">
        <f>IF(_xlfn.XLOOKUP($A2923,Firm_Info!$A$2:$A$12,Firm_Info!$C$2:$C$12)="Treated",1,IF(_xlfn.XLOOKUP($A2923,Firm_Info!$A$2:$A$12,Firm_Info!$C$2:$C$12)="Control",0,""))</f>
        <v>1</v>
      </c>
      <c r="F2923" s="14">
        <f>IFERROR(_xlfn.XLOOKUP($A2923,Firm_Info!$A$2:$A$11,Firm_Info!$D$2:$D$11),"")</f>
        <v>3</v>
      </c>
      <c r="G2923" s="14">
        <f>IF($F2923="","",IF($B2923&gt;=SUMIFS(Firm_Info!$F$2:$F$11,Firm_Info!$D$2:$D$11,$F2923,Firm_Info!$C$2:$C$11,"Treated"),1,0))</f>
        <v>1</v>
      </c>
      <c r="H2923" s="14">
        <f t="shared" si="93"/>
        <v>1</v>
      </c>
      <c r="I2923" s="14">
        <f>IF($F2923="","",MOD(ROW()-2,624)-INDEX(Parallel_Trends!$F$5:$F$14,MATCH($A2923,Parallel_Trends!$A$5:$A$14,0)))</f>
        <v>136</v>
      </c>
    </row>
    <row r="2924" spans="1:9" x14ac:dyDescent="0.45">
      <c r="A2924" t="s">
        <v>21</v>
      </c>
      <c r="B2924" s="1">
        <f>Raw_Prices!AC429</f>
        <v>45548</v>
      </c>
      <c r="C2924" s="12">
        <f>Raw_Prices!AG429</f>
        <v>254.57</v>
      </c>
      <c r="D2924" s="13">
        <f t="shared" si="92"/>
        <v>4.7361566089119123E-3</v>
      </c>
      <c r="E2924" s="14">
        <f>IF(_xlfn.XLOOKUP($A2924,Firm_Info!$A$2:$A$12,Firm_Info!$C$2:$C$12)="Treated",1,IF(_xlfn.XLOOKUP($A2924,Firm_Info!$A$2:$A$12,Firm_Info!$C$2:$C$12)="Control",0,""))</f>
        <v>1</v>
      </c>
      <c r="F2924" s="14">
        <f>IFERROR(_xlfn.XLOOKUP($A2924,Firm_Info!$A$2:$A$11,Firm_Info!$D$2:$D$11),"")</f>
        <v>3</v>
      </c>
      <c r="G2924" s="14">
        <f>IF($F2924="","",IF($B2924&gt;=SUMIFS(Firm_Info!$F$2:$F$11,Firm_Info!$D$2:$D$11,$F2924,Firm_Info!$C$2:$C$11,"Treated"),1,0))</f>
        <v>1</v>
      </c>
      <c r="H2924" s="14">
        <f t="shared" si="93"/>
        <v>1</v>
      </c>
      <c r="I2924" s="14">
        <f>IF($F2924="","",MOD(ROW()-2,624)-INDEX(Parallel_Trends!$F$5:$F$14,MATCH($A2924,Parallel_Trends!$A$5:$A$14,0)))</f>
        <v>137</v>
      </c>
    </row>
    <row r="2925" spans="1:9" x14ac:dyDescent="0.45">
      <c r="A2925" t="s">
        <v>21</v>
      </c>
      <c r="B2925" s="1">
        <f>Raw_Prices!AC430</f>
        <v>45551</v>
      </c>
      <c r="C2925" s="12">
        <f>Raw_Prices!AG430</f>
        <v>256.91000000000003</v>
      </c>
      <c r="D2925" s="13">
        <f t="shared" si="92"/>
        <v>9.1919707742469381E-3</v>
      </c>
      <c r="E2925" s="14">
        <f>IF(_xlfn.XLOOKUP($A2925,Firm_Info!$A$2:$A$12,Firm_Info!$C$2:$C$12)="Treated",1,IF(_xlfn.XLOOKUP($A2925,Firm_Info!$A$2:$A$12,Firm_Info!$C$2:$C$12)="Control",0,""))</f>
        <v>1</v>
      </c>
      <c r="F2925" s="14">
        <f>IFERROR(_xlfn.XLOOKUP($A2925,Firm_Info!$A$2:$A$11,Firm_Info!$D$2:$D$11),"")</f>
        <v>3</v>
      </c>
      <c r="G2925" s="14">
        <f>IF($F2925="","",IF($B2925&gt;=SUMIFS(Firm_Info!$F$2:$F$11,Firm_Info!$D$2:$D$11,$F2925,Firm_Info!$C$2:$C$11,"Treated"),1,0))</f>
        <v>1</v>
      </c>
      <c r="H2925" s="14">
        <f t="shared" si="93"/>
        <v>1</v>
      </c>
      <c r="I2925" s="14">
        <f>IF($F2925="","",MOD(ROW()-2,624)-INDEX(Parallel_Trends!$F$5:$F$14,MATCH($A2925,Parallel_Trends!$A$5:$A$14,0)))</f>
        <v>138</v>
      </c>
    </row>
    <row r="2926" spans="1:9" x14ac:dyDescent="0.45">
      <c r="A2926" t="s">
        <v>21</v>
      </c>
      <c r="B2926" s="1">
        <f>Raw_Prices!AC431</f>
        <v>45552</v>
      </c>
      <c r="C2926" s="12">
        <f>Raw_Prices!AG431</f>
        <v>255.19</v>
      </c>
      <c r="D2926" s="13">
        <f t="shared" si="92"/>
        <v>-6.6949515394497672E-3</v>
      </c>
      <c r="E2926" s="14">
        <f>IF(_xlfn.XLOOKUP($A2926,Firm_Info!$A$2:$A$12,Firm_Info!$C$2:$C$12)="Treated",1,IF(_xlfn.XLOOKUP($A2926,Firm_Info!$A$2:$A$12,Firm_Info!$C$2:$C$12)="Control",0,""))</f>
        <v>1</v>
      </c>
      <c r="F2926" s="14">
        <f>IFERROR(_xlfn.XLOOKUP($A2926,Firm_Info!$A$2:$A$11,Firm_Info!$D$2:$D$11),"")</f>
        <v>3</v>
      </c>
      <c r="G2926" s="14">
        <f>IF($F2926="","",IF($B2926&gt;=SUMIFS(Firm_Info!$F$2:$F$11,Firm_Info!$D$2:$D$11,$F2926,Firm_Info!$C$2:$C$11,"Treated"),1,0))</f>
        <v>1</v>
      </c>
      <c r="H2926" s="14">
        <f t="shared" si="93"/>
        <v>1</v>
      </c>
      <c r="I2926" s="14">
        <f>IF($F2926="","",MOD(ROW()-2,624)-INDEX(Parallel_Trends!$F$5:$F$14,MATCH($A2926,Parallel_Trends!$A$5:$A$14,0)))</f>
        <v>139</v>
      </c>
    </row>
    <row r="2927" spans="1:9" x14ac:dyDescent="0.45">
      <c r="A2927" t="s">
        <v>21</v>
      </c>
      <c r="B2927" s="1">
        <f>Raw_Prices!AC432</f>
        <v>45553</v>
      </c>
      <c r="C2927" s="12">
        <f>Raw_Prices!AG432</f>
        <v>252.43</v>
      </c>
      <c r="D2927" s="13">
        <f t="shared" si="92"/>
        <v>-1.0815470825659257E-2</v>
      </c>
      <c r="E2927" s="14">
        <f>IF(_xlfn.XLOOKUP($A2927,Firm_Info!$A$2:$A$12,Firm_Info!$C$2:$C$12)="Treated",1,IF(_xlfn.XLOOKUP($A2927,Firm_Info!$A$2:$A$12,Firm_Info!$C$2:$C$12)="Control",0,""))</f>
        <v>1</v>
      </c>
      <c r="F2927" s="14">
        <f>IFERROR(_xlfn.XLOOKUP($A2927,Firm_Info!$A$2:$A$11,Firm_Info!$D$2:$D$11),"")</f>
        <v>3</v>
      </c>
      <c r="G2927" s="14">
        <f>IF($F2927="","",IF($B2927&gt;=SUMIFS(Firm_Info!$F$2:$F$11,Firm_Info!$D$2:$D$11,$F2927,Firm_Info!$C$2:$C$11,"Treated"),1,0))</f>
        <v>1</v>
      </c>
      <c r="H2927" s="14">
        <f t="shared" si="93"/>
        <v>1</v>
      </c>
      <c r="I2927" s="14">
        <f>IF($F2927="","",MOD(ROW()-2,624)-INDEX(Parallel_Trends!$F$5:$F$14,MATCH($A2927,Parallel_Trends!$A$5:$A$14,0)))</f>
        <v>140</v>
      </c>
    </row>
    <row r="2928" spans="1:9" x14ac:dyDescent="0.45">
      <c r="A2928" t="s">
        <v>21</v>
      </c>
      <c r="B2928" s="1">
        <f>Raw_Prices!AC433</f>
        <v>45554</v>
      </c>
      <c r="C2928" s="12">
        <f>Raw_Prices!AG433</f>
        <v>265.99</v>
      </c>
      <c r="D2928" s="13">
        <f t="shared" si="92"/>
        <v>5.371786237768883E-2</v>
      </c>
      <c r="E2928" s="14">
        <f>IF(_xlfn.XLOOKUP($A2928,Firm_Info!$A$2:$A$12,Firm_Info!$C$2:$C$12)="Treated",1,IF(_xlfn.XLOOKUP($A2928,Firm_Info!$A$2:$A$12,Firm_Info!$C$2:$C$12)="Control",0,""))</f>
        <v>1</v>
      </c>
      <c r="F2928" s="14">
        <f>IFERROR(_xlfn.XLOOKUP($A2928,Firm_Info!$A$2:$A$11,Firm_Info!$D$2:$D$11),"")</f>
        <v>3</v>
      </c>
      <c r="G2928" s="14">
        <f>IF($F2928="","",IF($B2928&gt;=SUMIFS(Firm_Info!$F$2:$F$11,Firm_Info!$D$2:$D$11,$F2928,Firm_Info!$C$2:$C$11,"Treated"),1,0))</f>
        <v>1</v>
      </c>
      <c r="H2928" s="14">
        <f t="shared" si="93"/>
        <v>1</v>
      </c>
      <c r="I2928" s="14">
        <f>IF($F2928="","",MOD(ROW()-2,624)-INDEX(Parallel_Trends!$F$5:$F$14,MATCH($A2928,Parallel_Trends!$A$5:$A$14,0)))</f>
        <v>141</v>
      </c>
    </row>
    <row r="2929" spans="1:9" x14ac:dyDescent="0.45">
      <c r="A2929" t="s">
        <v>21</v>
      </c>
      <c r="B2929" s="1">
        <f>Raw_Prices!AC434</f>
        <v>45555</v>
      </c>
      <c r="C2929" s="12">
        <f>Raw_Prices!AG434</f>
        <v>266.8</v>
      </c>
      <c r="D2929" s="13">
        <f t="shared" si="92"/>
        <v>3.0452272641827705E-3</v>
      </c>
      <c r="E2929" s="14">
        <f>IF(_xlfn.XLOOKUP($A2929,Firm_Info!$A$2:$A$12,Firm_Info!$C$2:$C$12)="Treated",1,IF(_xlfn.XLOOKUP($A2929,Firm_Info!$A$2:$A$12,Firm_Info!$C$2:$C$12)="Control",0,""))</f>
        <v>1</v>
      </c>
      <c r="F2929" s="14">
        <f>IFERROR(_xlfn.XLOOKUP($A2929,Firm_Info!$A$2:$A$11,Firm_Info!$D$2:$D$11),"")</f>
        <v>3</v>
      </c>
      <c r="G2929" s="14">
        <f>IF($F2929="","",IF($B2929&gt;=SUMIFS(Firm_Info!$F$2:$F$11,Firm_Info!$D$2:$D$11,$F2929,Firm_Info!$C$2:$C$11,"Treated"),1,0))</f>
        <v>1</v>
      </c>
      <c r="H2929" s="14">
        <f t="shared" si="93"/>
        <v>1</v>
      </c>
      <c r="I2929" s="14">
        <f>IF($F2929="","",MOD(ROW()-2,624)-INDEX(Parallel_Trends!$F$5:$F$14,MATCH($A2929,Parallel_Trends!$A$5:$A$14,0)))</f>
        <v>142</v>
      </c>
    </row>
    <row r="2930" spans="1:9" x14ac:dyDescent="0.45">
      <c r="A2930" t="s">
        <v>21</v>
      </c>
      <c r="B2930" s="1">
        <f>Raw_Prices!AC435</f>
        <v>45558</v>
      </c>
      <c r="C2930" s="12">
        <f>Raw_Prices!AG435</f>
        <v>264.20999999999998</v>
      </c>
      <c r="D2930" s="13">
        <f t="shared" si="92"/>
        <v>-9.7076461769116662E-3</v>
      </c>
      <c r="E2930" s="14">
        <f>IF(_xlfn.XLOOKUP($A2930,Firm_Info!$A$2:$A$12,Firm_Info!$C$2:$C$12)="Treated",1,IF(_xlfn.XLOOKUP($A2930,Firm_Info!$A$2:$A$12,Firm_Info!$C$2:$C$12)="Control",0,""))</f>
        <v>1</v>
      </c>
      <c r="F2930" s="14">
        <f>IFERROR(_xlfn.XLOOKUP($A2930,Firm_Info!$A$2:$A$11,Firm_Info!$D$2:$D$11),"")</f>
        <v>3</v>
      </c>
      <c r="G2930" s="14">
        <f>IF($F2930="","",IF($B2930&gt;=SUMIFS(Firm_Info!$F$2:$F$11,Firm_Info!$D$2:$D$11,$F2930,Firm_Info!$C$2:$C$11,"Treated"),1,0))</f>
        <v>1</v>
      </c>
      <c r="H2930" s="14">
        <f t="shared" si="93"/>
        <v>1</v>
      </c>
      <c r="I2930" s="14">
        <f>IF($F2930="","",MOD(ROW()-2,624)-INDEX(Parallel_Trends!$F$5:$F$14,MATCH($A2930,Parallel_Trends!$A$5:$A$14,0)))</f>
        <v>143</v>
      </c>
    </row>
    <row r="2931" spans="1:9" x14ac:dyDescent="0.45">
      <c r="A2931" t="s">
        <v>21</v>
      </c>
      <c r="B2931" s="1">
        <f>Raw_Prices!AC436</f>
        <v>45559</v>
      </c>
      <c r="C2931" s="12">
        <f>Raw_Prices!AG436</f>
        <v>270.44</v>
      </c>
      <c r="D2931" s="13">
        <f t="shared" si="92"/>
        <v>2.3579728246470699E-2</v>
      </c>
      <c r="E2931" s="14">
        <f>IF(_xlfn.XLOOKUP($A2931,Firm_Info!$A$2:$A$12,Firm_Info!$C$2:$C$12)="Treated",1,IF(_xlfn.XLOOKUP($A2931,Firm_Info!$A$2:$A$12,Firm_Info!$C$2:$C$12)="Control",0,""))</f>
        <v>1</v>
      </c>
      <c r="F2931" s="14">
        <f>IFERROR(_xlfn.XLOOKUP($A2931,Firm_Info!$A$2:$A$11,Firm_Info!$D$2:$D$11),"")</f>
        <v>3</v>
      </c>
      <c r="G2931" s="14">
        <f>IF($F2931="","",IF($B2931&gt;=SUMIFS(Firm_Info!$F$2:$F$11,Firm_Info!$D$2:$D$11,$F2931,Firm_Info!$C$2:$C$11,"Treated"),1,0))</f>
        <v>1</v>
      </c>
      <c r="H2931" s="14">
        <f t="shared" si="93"/>
        <v>1</v>
      </c>
      <c r="I2931" s="14">
        <f>IF($F2931="","",MOD(ROW()-2,624)-INDEX(Parallel_Trends!$F$5:$F$14,MATCH($A2931,Parallel_Trends!$A$5:$A$14,0)))</f>
        <v>144</v>
      </c>
    </row>
    <row r="2932" spans="1:9" x14ac:dyDescent="0.45">
      <c r="A2932" t="s">
        <v>21</v>
      </c>
      <c r="B2932" s="1">
        <f>Raw_Prices!AC437</f>
        <v>45560</v>
      </c>
      <c r="C2932" s="12">
        <f>Raw_Prices!AG437</f>
        <v>274.08999999999997</v>
      </c>
      <c r="D2932" s="13">
        <f t="shared" si="92"/>
        <v>1.3496524182813108E-2</v>
      </c>
      <c r="E2932" s="14">
        <f>IF(_xlfn.XLOOKUP($A2932,Firm_Info!$A$2:$A$12,Firm_Info!$C$2:$C$12)="Treated",1,IF(_xlfn.XLOOKUP($A2932,Firm_Info!$A$2:$A$12,Firm_Info!$C$2:$C$12)="Control",0,""))</f>
        <v>1</v>
      </c>
      <c r="F2932" s="14">
        <f>IFERROR(_xlfn.XLOOKUP($A2932,Firm_Info!$A$2:$A$11,Firm_Info!$D$2:$D$11),"")</f>
        <v>3</v>
      </c>
      <c r="G2932" s="14">
        <f>IF($F2932="","",IF($B2932&gt;=SUMIFS(Firm_Info!$F$2:$F$11,Firm_Info!$D$2:$D$11,$F2932,Firm_Info!$C$2:$C$11,"Treated"),1,0))</f>
        <v>1</v>
      </c>
      <c r="H2932" s="14">
        <f t="shared" si="93"/>
        <v>1</v>
      </c>
      <c r="I2932" s="14">
        <f>IF($F2932="","",MOD(ROW()-2,624)-INDEX(Parallel_Trends!$F$5:$F$14,MATCH($A2932,Parallel_Trends!$A$5:$A$14,0)))</f>
        <v>145</v>
      </c>
    </row>
    <row r="2933" spans="1:9" x14ac:dyDescent="0.45">
      <c r="A2933" t="s">
        <v>21</v>
      </c>
      <c r="B2933" s="1">
        <f>Raw_Prices!AC438</f>
        <v>45561</v>
      </c>
      <c r="C2933" s="12">
        <f>Raw_Prices!AG438</f>
        <v>275.76</v>
      </c>
      <c r="D2933" s="13">
        <f t="shared" si="92"/>
        <v>6.0928891969791454E-3</v>
      </c>
      <c r="E2933" s="14">
        <f>IF(_xlfn.XLOOKUP($A2933,Firm_Info!$A$2:$A$12,Firm_Info!$C$2:$C$12)="Treated",1,IF(_xlfn.XLOOKUP($A2933,Firm_Info!$A$2:$A$12,Firm_Info!$C$2:$C$12)="Control",0,""))</f>
        <v>1</v>
      </c>
      <c r="F2933" s="14">
        <f>IFERROR(_xlfn.XLOOKUP($A2933,Firm_Info!$A$2:$A$11,Firm_Info!$D$2:$D$11),"")</f>
        <v>3</v>
      </c>
      <c r="G2933" s="14">
        <f>IF($F2933="","",IF($B2933&gt;=SUMIFS(Firm_Info!$F$2:$F$11,Firm_Info!$D$2:$D$11,$F2933,Firm_Info!$C$2:$C$11,"Treated"),1,0))</f>
        <v>1</v>
      </c>
      <c r="H2933" s="14">
        <f t="shared" si="93"/>
        <v>1</v>
      </c>
      <c r="I2933" s="14">
        <f>IF($F2933="","",MOD(ROW()-2,624)-INDEX(Parallel_Trends!$F$5:$F$14,MATCH($A2933,Parallel_Trends!$A$5:$A$14,0)))</f>
        <v>146</v>
      </c>
    </row>
    <row r="2934" spans="1:9" x14ac:dyDescent="0.45">
      <c r="A2934" t="s">
        <v>21</v>
      </c>
      <c r="B2934" s="1">
        <f>Raw_Prices!AC439</f>
        <v>45562</v>
      </c>
      <c r="C2934" s="12">
        <f>Raw_Prices!AG439</f>
        <v>276.64</v>
      </c>
      <c r="D2934" s="13">
        <f t="shared" si="92"/>
        <v>3.1911807368725231E-3</v>
      </c>
      <c r="E2934" s="14">
        <f>IF(_xlfn.XLOOKUP($A2934,Firm_Info!$A$2:$A$12,Firm_Info!$C$2:$C$12)="Treated",1,IF(_xlfn.XLOOKUP($A2934,Firm_Info!$A$2:$A$12,Firm_Info!$C$2:$C$12)="Control",0,""))</f>
        <v>1</v>
      </c>
      <c r="F2934" s="14">
        <f>IFERROR(_xlfn.XLOOKUP($A2934,Firm_Info!$A$2:$A$11,Firm_Info!$D$2:$D$11),"")</f>
        <v>3</v>
      </c>
      <c r="G2934" s="14">
        <f>IF($F2934="","",IF($B2934&gt;=SUMIFS(Firm_Info!$F$2:$F$11,Firm_Info!$D$2:$D$11,$F2934,Firm_Info!$C$2:$C$11,"Treated"),1,0))</f>
        <v>1</v>
      </c>
      <c r="H2934" s="14">
        <f t="shared" si="93"/>
        <v>1</v>
      </c>
      <c r="I2934" s="14">
        <f>IF($F2934="","",MOD(ROW()-2,624)-INDEX(Parallel_Trends!$F$5:$F$14,MATCH($A2934,Parallel_Trends!$A$5:$A$14,0)))</f>
        <v>147</v>
      </c>
    </row>
    <row r="2935" spans="1:9" x14ac:dyDescent="0.45">
      <c r="A2935" t="s">
        <v>21</v>
      </c>
      <c r="B2935" s="1">
        <f>Raw_Prices!AC440</f>
        <v>45565</v>
      </c>
      <c r="C2935" s="12">
        <f>Raw_Prices!AG440</f>
        <v>273.70999999999998</v>
      </c>
      <c r="D2935" s="13">
        <f t="shared" si="92"/>
        <v>-1.0591382301908592E-2</v>
      </c>
      <c r="E2935" s="14">
        <f>IF(_xlfn.XLOOKUP($A2935,Firm_Info!$A$2:$A$12,Firm_Info!$C$2:$C$12)="Treated",1,IF(_xlfn.XLOOKUP($A2935,Firm_Info!$A$2:$A$12,Firm_Info!$C$2:$C$12)="Control",0,""))</f>
        <v>1</v>
      </c>
      <c r="F2935" s="14">
        <f>IFERROR(_xlfn.XLOOKUP($A2935,Firm_Info!$A$2:$A$11,Firm_Info!$D$2:$D$11),"")</f>
        <v>3</v>
      </c>
      <c r="G2935" s="14">
        <f>IF($F2935="","",IF($B2935&gt;=SUMIFS(Firm_Info!$F$2:$F$11,Firm_Info!$D$2:$D$11,$F2935,Firm_Info!$C$2:$C$11,"Treated"),1,0))</f>
        <v>1</v>
      </c>
      <c r="H2935" s="14">
        <f t="shared" si="93"/>
        <v>1</v>
      </c>
      <c r="I2935" s="14">
        <f>IF($F2935="","",MOD(ROW()-2,624)-INDEX(Parallel_Trends!$F$5:$F$14,MATCH($A2935,Parallel_Trends!$A$5:$A$14,0)))</f>
        <v>148</v>
      </c>
    </row>
    <row r="2936" spans="1:9" x14ac:dyDescent="0.45">
      <c r="A2936" t="s">
        <v>21</v>
      </c>
      <c r="B2936" s="1">
        <f>Raw_Prices!AC441</f>
        <v>45566</v>
      </c>
      <c r="C2936" s="12">
        <f>Raw_Prices!AG441</f>
        <v>270.87</v>
      </c>
      <c r="D2936" s="13">
        <f t="shared" si="92"/>
        <v>-1.0375945343611748E-2</v>
      </c>
      <c r="E2936" s="14">
        <f>IF(_xlfn.XLOOKUP($A2936,Firm_Info!$A$2:$A$12,Firm_Info!$C$2:$C$12)="Treated",1,IF(_xlfn.XLOOKUP($A2936,Firm_Info!$A$2:$A$12,Firm_Info!$C$2:$C$12)="Control",0,""))</f>
        <v>1</v>
      </c>
      <c r="F2936" s="14">
        <f>IFERROR(_xlfn.XLOOKUP($A2936,Firm_Info!$A$2:$A$11,Firm_Info!$D$2:$D$11),"")</f>
        <v>3</v>
      </c>
      <c r="G2936" s="14">
        <f>IF($F2936="","",IF($B2936&gt;=SUMIFS(Firm_Info!$F$2:$F$11,Firm_Info!$D$2:$D$11,$F2936,Firm_Info!$C$2:$C$11,"Treated"),1,0))</f>
        <v>1</v>
      </c>
      <c r="H2936" s="14">
        <f t="shared" si="93"/>
        <v>1</v>
      </c>
      <c r="I2936" s="14">
        <f>IF($F2936="","",MOD(ROW()-2,624)-INDEX(Parallel_Trends!$F$5:$F$14,MATCH($A2936,Parallel_Trends!$A$5:$A$14,0)))</f>
        <v>149</v>
      </c>
    </row>
    <row r="2937" spans="1:9" x14ac:dyDescent="0.45">
      <c r="A2937" t="s">
        <v>21</v>
      </c>
      <c r="B2937" s="1">
        <f>Raw_Prices!AC442</f>
        <v>45567</v>
      </c>
      <c r="C2937" s="12">
        <f>Raw_Prices!AG442</f>
        <v>279.48</v>
      </c>
      <c r="D2937" s="13">
        <f t="shared" si="92"/>
        <v>3.1786465832318145E-2</v>
      </c>
      <c r="E2937" s="14">
        <f>IF(_xlfn.XLOOKUP($A2937,Firm_Info!$A$2:$A$12,Firm_Info!$C$2:$C$12)="Treated",1,IF(_xlfn.XLOOKUP($A2937,Firm_Info!$A$2:$A$12,Firm_Info!$C$2:$C$12)="Control",0,""))</f>
        <v>1</v>
      </c>
      <c r="F2937" s="14">
        <f>IFERROR(_xlfn.XLOOKUP($A2937,Firm_Info!$A$2:$A$11,Firm_Info!$D$2:$D$11),"")</f>
        <v>3</v>
      </c>
      <c r="G2937" s="14">
        <f>IF($F2937="","",IF($B2937&gt;=SUMIFS(Firm_Info!$F$2:$F$11,Firm_Info!$D$2:$D$11,$F2937,Firm_Info!$C$2:$C$11,"Treated"),1,0))</f>
        <v>1</v>
      </c>
      <c r="H2937" s="14">
        <f t="shared" si="93"/>
        <v>1</v>
      </c>
      <c r="I2937" s="14">
        <f>IF($F2937="","",MOD(ROW()-2,624)-INDEX(Parallel_Trends!$F$5:$F$14,MATCH($A2937,Parallel_Trends!$A$5:$A$14,0)))</f>
        <v>150</v>
      </c>
    </row>
    <row r="2938" spans="1:9" x14ac:dyDescent="0.45">
      <c r="A2938" t="s">
        <v>21</v>
      </c>
      <c r="B2938" s="1">
        <f>Raw_Prices!AC443</f>
        <v>45568</v>
      </c>
      <c r="C2938" s="12">
        <f>Raw_Prices!AG443</f>
        <v>280.91000000000003</v>
      </c>
      <c r="D2938" s="13">
        <f t="shared" si="92"/>
        <v>5.1166451982251893E-3</v>
      </c>
      <c r="E2938" s="14">
        <f>IF(_xlfn.XLOOKUP($A2938,Firm_Info!$A$2:$A$12,Firm_Info!$C$2:$C$12)="Treated",1,IF(_xlfn.XLOOKUP($A2938,Firm_Info!$A$2:$A$12,Firm_Info!$C$2:$C$12)="Control",0,""))</f>
        <v>1</v>
      </c>
      <c r="F2938" s="14">
        <f>IFERROR(_xlfn.XLOOKUP($A2938,Firm_Info!$A$2:$A$11,Firm_Info!$D$2:$D$11),"")</f>
        <v>3</v>
      </c>
      <c r="G2938" s="14">
        <f>IF($F2938="","",IF($B2938&gt;=SUMIFS(Firm_Info!$F$2:$F$11,Firm_Info!$D$2:$D$11,$F2938,Firm_Info!$C$2:$C$11,"Treated"),1,0))</f>
        <v>1</v>
      </c>
      <c r="H2938" s="14">
        <f t="shared" si="93"/>
        <v>1</v>
      </c>
      <c r="I2938" s="14">
        <f>IF($F2938="","",MOD(ROW()-2,624)-INDEX(Parallel_Trends!$F$5:$F$14,MATCH($A2938,Parallel_Trends!$A$5:$A$14,0)))</f>
        <v>151</v>
      </c>
    </row>
    <row r="2939" spans="1:9" x14ac:dyDescent="0.45">
      <c r="A2939" t="s">
        <v>21</v>
      </c>
      <c r="B2939" s="1">
        <f>Raw_Prices!AC444</f>
        <v>45569</v>
      </c>
      <c r="C2939" s="12">
        <f>Raw_Prices!AG444</f>
        <v>287.75</v>
      </c>
      <c r="D2939" s="13">
        <f t="shared" si="92"/>
        <v>2.4349435762343719E-2</v>
      </c>
      <c r="E2939" s="14">
        <f>IF(_xlfn.XLOOKUP($A2939,Firm_Info!$A$2:$A$12,Firm_Info!$C$2:$C$12)="Treated",1,IF(_xlfn.XLOOKUP($A2939,Firm_Info!$A$2:$A$12,Firm_Info!$C$2:$C$12)="Control",0,""))</f>
        <v>1</v>
      </c>
      <c r="F2939" s="14">
        <f>IFERROR(_xlfn.XLOOKUP($A2939,Firm_Info!$A$2:$A$11,Firm_Info!$D$2:$D$11),"")</f>
        <v>3</v>
      </c>
      <c r="G2939" s="14">
        <f>IF($F2939="","",IF($B2939&gt;=SUMIFS(Firm_Info!$F$2:$F$11,Firm_Info!$D$2:$D$11,$F2939,Firm_Info!$C$2:$C$11,"Treated"),1,0))</f>
        <v>1</v>
      </c>
      <c r="H2939" s="14">
        <f t="shared" si="93"/>
        <v>1</v>
      </c>
      <c r="I2939" s="14">
        <f>IF($F2939="","",MOD(ROW()-2,624)-INDEX(Parallel_Trends!$F$5:$F$14,MATCH($A2939,Parallel_Trends!$A$5:$A$14,0)))</f>
        <v>152</v>
      </c>
    </row>
    <row r="2940" spans="1:9" x14ac:dyDescent="0.45">
      <c r="A2940" t="s">
        <v>21</v>
      </c>
      <c r="B2940" s="1">
        <f>Raw_Prices!AC445</f>
        <v>45572</v>
      </c>
      <c r="C2940" s="12">
        <f>Raw_Prices!AG445</f>
        <v>284.57</v>
      </c>
      <c r="D2940" s="13">
        <f t="shared" si="92"/>
        <v>-1.1051259774109479E-2</v>
      </c>
      <c r="E2940" s="14">
        <f>IF(_xlfn.XLOOKUP($A2940,Firm_Info!$A$2:$A$12,Firm_Info!$C$2:$C$12)="Treated",1,IF(_xlfn.XLOOKUP($A2940,Firm_Info!$A$2:$A$12,Firm_Info!$C$2:$C$12)="Control",0,""))</f>
        <v>1</v>
      </c>
      <c r="F2940" s="14">
        <f>IFERROR(_xlfn.XLOOKUP($A2940,Firm_Info!$A$2:$A$11,Firm_Info!$D$2:$D$11),"")</f>
        <v>3</v>
      </c>
      <c r="G2940" s="14">
        <f>IF($F2940="","",IF($B2940&gt;=SUMIFS(Firm_Info!$F$2:$F$11,Firm_Info!$D$2:$D$11,$F2940,Firm_Info!$C$2:$C$11,"Treated"),1,0))</f>
        <v>1</v>
      </c>
      <c r="H2940" s="14">
        <f t="shared" si="93"/>
        <v>1</v>
      </c>
      <c r="I2940" s="14">
        <f>IF($F2940="","",MOD(ROW()-2,624)-INDEX(Parallel_Trends!$F$5:$F$14,MATCH($A2940,Parallel_Trends!$A$5:$A$14,0)))</f>
        <v>153</v>
      </c>
    </row>
    <row r="2941" spans="1:9" x14ac:dyDescent="0.45">
      <c r="A2941" t="s">
        <v>21</v>
      </c>
      <c r="B2941" s="1">
        <f>Raw_Prices!AC446</f>
        <v>45573</v>
      </c>
      <c r="C2941" s="12">
        <f>Raw_Prices!AG446</f>
        <v>291.57</v>
      </c>
      <c r="D2941" s="13">
        <f t="shared" si="92"/>
        <v>2.4598517060828717E-2</v>
      </c>
      <c r="E2941" s="14">
        <f>IF(_xlfn.XLOOKUP($A2941,Firm_Info!$A$2:$A$12,Firm_Info!$C$2:$C$12)="Treated",1,IF(_xlfn.XLOOKUP($A2941,Firm_Info!$A$2:$A$12,Firm_Info!$C$2:$C$12)="Control",0,""))</f>
        <v>1</v>
      </c>
      <c r="F2941" s="14">
        <f>IFERROR(_xlfn.XLOOKUP($A2941,Firm_Info!$A$2:$A$11,Firm_Info!$D$2:$D$11),"")</f>
        <v>3</v>
      </c>
      <c r="G2941" s="14">
        <f>IF($F2941="","",IF($B2941&gt;=SUMIFS(Firm_Info!$F$2:$F$11,Firm_Info!$D$2:$D$11,$F2941,Firm_Info!$C$2:$C$11,"Treated"),1,0))</f>
        <v>1</v>
      </c>
      <c r="H2941" s="14">
        <f t="shared" si="93"/>
        <v>1</v>
      </c>
      <c r="I2941" s="14">
        <f>IF($F2941="","",MOD(ROW()-2,624)-INDEX(Parallel_Trends!$F$5:$F$14,MATCH($A2941,Parallel_Trends!$A$5:$A$14,0)))</f>
        <v>154</v>
      </c>
    </row>
    <row r="2942" spans="1:9" x14ac:dyDescent="0.45">
      <c r="A2942" t="s">
        <v>21</v>
      </c>
      <c r="B2942" s="1">
        <f>Raw_Prices!AC447</f>
        <v>45574</v>
      </c>
      <c r="C2942" s="12">
        <f>Raw_Prices!AG447</f>
        <v>287.92</v>
      </c>
      <c r="D2942" s="13">
        <f t="shared" si="92"/>
        <v>-1.2518434681208501E-2</v>
      </c>
      <c r="E2942" s="14">
        <f>IF(_xlfn.XLOOKUP($A2942,Firm_Info!$A$2:$A$12,Firm_Info!$C$2:$C$12)="Treated",1,IF(_xlfn.XLOOKUP($A2942,Firm_Info!$A$2:$A$12,Firm_Info!$C$2:$C$12)="Control",0,""))</f>
        <v>1</v>
      </c>
      <c r="F2942" s="14">
        <f>IFERROR(_xlfn.XLOOKUP($A2942,Firm_Info!$A$2:$A$11,Firm_Info!$D$2:$D$11),"")</f>
        <v>3</v>
      </c>
      <c r="G2942" s="14">
        <f>IF($F2942="","",IF($B2942&gt;=SUMIFS(Firm_Info!$F$2:$F$11,Firm_Info!$D$2:$D$11,$F2942,Firm_Info!$C$2:$C$11,"Treated"),1,0))</f>
        <v>1</v>
      </c>
      <c r="H2942" s="14">
        <f t="shared" si="93"/>
        <v>1</v>
      </c>
      <c r="I2942" s="14">
        <f>IF($F2942="","",MOD(ROW()-2,624)-INDEX(Parallel_Trends!$F$5:$F$14,MATCH($A2942,Parallel_Trends!$A$5:$A$14,0)))</f>
        <v>155</v>
      </c>
    </row>
    <row r="2943" spans="1:9" x14ac:dyDescent="0.45">
      <c r="A2943" t="s">
        <v>21</v>
      </c>
      <c r="B2943" s="1">
        <f>Raw_Prices!AC448</f>
        <v>45575</v>
      </c>
      <c r="C2943" s="12">
        <f>Raw_Prices!AG448</f>
        <v>290.17</v>
      </c>
      <c r="D2943" s="13">
        <f t="shared" si="92"/>
        <v>7.8146707418726979E-3</v>
      </c>
      <c r="E2943" s="14">
        <f>IF(_xlfn.XLOOKUP($A2943,Firm_Info!$A$2:$A$12,Firm_Info!$C$2:$C$12)="Treated",1,IF(_xlfn.XLOOKUP($A2943,Firm_Info!$A$2:$A$12,Firm_Info!$C$2:$C$12)="Control",0,""))</f>
        <v>1</v>
      </c>
      <c r="F2943" s="14">
        <f>IFERROR(_xlfn.XLOOKUP($A2943,Firm_Info!$A$2:$A$11,Firm_Info!$D$2:$D$11),"")</f>
        <v>3</v>
      </c>
      <c r="G2943" s="14">
        <f>IF($F2943="","",IF($B2943&gt;=SUMIFS(Firm_Info!$F$2:$F$11,Firm_Info!$D$2:$D$11,$F2943,Firm_Info!$C$2:$C$11,"Treated"),1,0))</f>
        <v>1</v>
      </c>
      <c r="H2943" s="14">
        <f t="shared" si="93"/>
        <v>1</v>
      </c>
      <c r="I2943" s="14">
        <f>IF($F2943="","",MOD(ROW()-2,624)-INDEX(Parallel_Trends!$F$5:$F$14,MATCH($A2943,Parallel_Trends!$A$5:$A$14,0)))</f>
        <v>156</v>
      </c>
    </row>
    <row r="2944" spans="1:9" x14ac:dyDescent="0.45">
      <c r="A2944" t="s">
        <v>21</v>
      </c>
      <c r="B2944" s="1">
        <f>Raw_Prices!AC449</f>
        <v>45576</v>
      </c>
      <c r="C2944" s="12">
        <f>Raw_Prices!AG449</f>
        <v>288.10000000000002</v>
      </c>
      <c r="D2944" s="13">
        <f t="shared" si="92"/>
        <v>-7.1337491815142151E-3</v>
      </c>
      <c r="E2944" s="14">
        <f>IF(_xlfn.XLOOKUP($A2944,Firm_Info!$A$2:$A$12,Firm_Info!$C$2:$C$12)="Treated",1,IF(_xlfn.XLOOKUP($A2944,Firm_Info!$A$2:$A$12,Firm_Info!$C$2:$C$12)="Control",0,""))</f>
        <v>1</v>
      </c>
      <c r="F2944" s="14">
        <f>IFERROR(_xlfn.XLOOKUP($A2944,Firm_Info!$A$2:$A$11,Firm_Info!$D$2:$D$11),"")</f>
        <v>3</v>
      </c>
      <c r="G2944" s="14">
        <f>IF($F2944="","",IF($B2944&gt;=SUMIFS(Firm_Info!$F$2:$F$11,Firm_Info!$D$2:$D$11,$F2944,Firm_Info!$C$2:$C$11,"Treated"),1,0))</f>
        <v>1</v>
      </c>
      <c r="H2944" s="14">
        <f t="shared" si="93"/>
        <v>1</v>
      </c>
      <c r="I2944" s="14">
        <f>IF($F2944="","",MOD(ROW()-2,624)-INDEX(Parallel_Trends!$F$5:$F$14,MATCH($A2944,Parallel_Trends!$A$5:$A$14,0)))</f>
        <v>157</v>
      </c>
    </row>
    <row r="2945" spans="1:9" x14ac:dyDescent="0.45">
      <c r="A2945" t="s">
        <v>21</v>
      </c>
      <c r="B2945" s="1">
        <f>Raw_Prices!AC450</f>
        <v>45579</v>
      </c>
      <c r="C2945" s="12">
        <f>Raw_Prices!AG450</f>
        <v>291.64</v>
      </c>
      <c r="D2945" s="13">
        <f t="shared" si="92"/>
        <v>1.2287400208260912E-2</v>
      </c>
      <c r="E2945" s="14">
        <f>IF(_xlfn.XLOOKUP($A2945,Firm_Info!$A$2:$A$12,Firm_Info!$C$2:$C$12)="Treated",1,IF(_xlfn.XLOOKUP($A2945,Firm_Info!$A$2:$A$12,Firm_Info!$C$2:$C$12)="Control",0,""))</f>
        <v>1</v>
      </c>
      <c r="F2945" s="14">
        <f>IFERROR(_xlfn.XLOOKUP($A2945,Firm_Info!$A$2:$A$11,Firm_Info!$D$2:$D$11),"")</f>
        <v>3</v>
      </c>
      <c r="G2945" s="14">
        <f>IF($F2945="","",IF($B2945&gt;=SUMIFS(Firm_Info!$F$2:$F$11,Firm_Info!$D$2:$D$11,$F2945,Firm_Info!$C$2:$C$11,"Treated"),1,0))</f>
        <v>1</v>
      </c>
      <c r="H2945" s="14">
        <f t="shared" si="93"/>
        <v>1</v>
      </c>
      <c r="I2945" s="14">
        <f>IF($F2945="","",MOD(ROW()-2,624)-INDEX(Parallel_Trends!$F$5:$F$14,MATCH($A2945,Parallel_Trends!$A$5:$A$14,0)))</f>
        <v>158</v>
      </c>
    </row>
    <row r="2946" spans="1:9" x14ac:dyDescent="0.45">
      <c r="A2946" t="s">
        <v>21</v>
      </c>
      <c r="B2946" s="1">
        <f>Raw_Prices!AC451</f>
        <v>45580</v>
      </c>
      <c r="C2946" s="12">
        <f>Raw_Prices!AG451</f>
        <v>288.35000000000002</v>
      </c>
      <c r="D2946" s="13">
        <f t="shared" si="92"/>
        <v>-1.1281031408585829E-2</v>
      </c>
      <c r="E2946" s="14">
        <f>IF(_xlfn.XLOOKUP($A2946,Firm_Info!$A$2:$A$12,Firm_Info!$C$2:$C$12)="Treated",1,IF(_xlfn.XLOOKUP($A2946,Firm_Info!$A$2:$A$12,Firm_Info!$C$2:$C$12)="Control",0,""))</f>
        <v>1</v>
      </c>
      <c r="F2946" s="14">
        <f>IFERROR(_xlfn.XLOOKUP($A2946,Firm_Info!$A$2:$A$11,Firm_Info!$D$2:$D$11),"")</f>
        <v>3</v>
      </c>
      <c r="G2946" s="14">
        <f>IF($F2946="","",IF($B2946&gt;=SUMIFS(Firm_Info!$F$2:$F$11,Firm_Info!$D$2:$D$11,$F2946,Firm_Info!$C$2:$C$11,"Treated"),1,0))</f>
        <v>1</v>
      </c>
      <c r="H2946" s="14">
        <f t="shared" si="93"/>
        <v>1</v>
      </c>
      <c r="I2946" s="14">
        <f>IF($F2946="","",MOD(ROW()-2,624)-INDEX(Parallel_Trends!$F$5:$F$14,MATCH($A2946,Parallel_Trends!$A$5:$A$14,0)))</f>
        <v>159</v>
      </c>
    </row>
    <row r="2947" spans="1:9" x14ac:dyDescent="0.45">
      <c r="A2947" t="s">
        <v>21</v>
      </c>
      <c r="B2947" s="1">
        <f>Raw_Prices!AC452</f>
        <v>45581</v>
      </c>
      <c r="C2947" s="12">
        <f>Raw_Prices!AG452</f>
        <v>290.86</v>
      </c>
      <c r="D2947" s="13">
        <f t="shared" si="92"/>
        <v>8.7046991503381133E-3</v>
      </c>
      <c r="E2947" s="14">
        <f>IF(_xlfn.XLOOKUP($A2947,Firm_Info!$A$2:$A$12,Firm_Info!$C$2:$C$12)="Treated",1,IF(_xlfn.XLOOKUP($A2947,Firm_Info!$A$2:$A$12,Firm_Info!$C$2:$C$12)="Control",0,""))</f>
        <v>1</v>
      </c>
      <c r="F2947" s="14">
        <f>IFERROR(_xlfn.XLOOKUP($A2947,Firm_Info!$A$2:$A$11,Firm_Info!$D$2:$D$11),"")</f>
        <v>3</v>
      </c>
      <c r="G2947" s="14">
        <f>IF($F2947="","",IF($B2947&gt;=SUMIFS(Firm_Info!$F$2:$F$11,Firm_Info!$D$2:$D$11,$F2947,Firm_Info!$C$2:$C$11,"Treated"),1,0))</f>
        <v>1</v>
      </c>
      <c r="H2947" s="14">
        <f t="shared" si="93"/>
        <v>1</v>
      </c>
      <c r="I2947" s="14">
        <f>IF($F2947="","",MOD(ROW()-2,624)-INDEX(Parallel_Trends!$F$5:$F$14,MATCH($A2947,Parallel_Trends!$A$5:$A$14,0)))</f>
        <v>160</v>
      </c>
    </row>
    <row r="2948" spans="1:9" x14ac:dyDescent="0.45">
      <c r="A2948" t="s">
        <v>21</v>
      </c>
      <c r="B2948" s="1">
        <f>Raw_Prices!AC453</f>
        <v>45582</v>
      </c>
      <c r="C2948" s="12">
        <f>Raw_Prices!AG453</f>
        <v>291.11</v>
      </c>
      <c r="D2948" s="13">
        <f t="shared" ref="D2948:D3011" si="94">C2948/C2947-1</f>
        <v>8.5952004400735582E-4</v>
      </c>
      <c r="E2948" s="14">
        <f>IF(_xlfn.XLOOKUP($A2948,Firm_Info!$A$2:$A$12,Firm_Info!$C$2:$C$12)="Treated",1,IF(_xlfn.XLOOKUP($A2948,Firm_Info!$A$2:$A$12,Firm_Info!$C$2:$C$12)="Control",0,""))</f>
        <v>1</v>
      </c>
      <c r="F2948" s="14">
        <f>IFERROR(_xlfn.XLOOKUP($A2948,Firm_Info!$A$2:$A$11,Firm_Info!$D$2:$D$11),"")</f>
        <v>3</v>
      </c>
      <c r="G2948" s="14">
        <f>IF($F2948="","",IF($B2948&gt;=SUMIFS(Firm_Info!$F$2:$F$11,Firm_Info!$D$2:$D$11,$F2948,Firm_Info!$C$2:$C$11,"Treated"),1,0))</f>
        <v>1</v>
      </c>
      <c r="H2948" s="14">
        <f t="shared" ref="H2948:H3011" si="95">IF($F2948="","",$E2948*$G2948)</f>
        <v>1</v>
      </c>
      <c r="I2948" s="14">
        <f>IF($F2948="","",MOD(ROW()-2,624)-INDEX(Parallel_Trends!$F$5:$F$14,MATCH($A2948,Parallel_Trends!$A$5:$A$14,0)))</f>
        <v>161</v>
      </c>
    </row>
    <row r="2949" spans="1:9" x14ac:dyDescent="0.45">
      <c r="A2949" t="s">
        <v>21</v>
      </c>
      <c r="B2949" s="1">
        <f>Raw_Prices!AC454</f>
        <v>45583</v>
      </c>
      <c r="C2949" s="12">
        <f>Raw_Prices!AG454</f>
        <v>292.94</v>
      </c>
      <c r="D2949" s="13">
        <f t="shared" si="94"/>
        <v>6.2862835354333679E-3</v>
      </c>
      <c r="E2949" s="14">
        <f>IF(_xlfn.XLOOKUP($A2949,Firm_Info!$A$2:$A$12,Firm_Info!$C$2:$C$12)="Treated",1,IF(_xlfn.XLOOKUP($A2949,Firm_Info!$A$2:$A$12,Firm_Info!$C$2:$C$12)="Control",0,""))</f>
        <v>1</v>
      </c>
      <c r="F2949" s="14">
        <f>IFERROR(_xlfn.XLOOKUP($A2949,Firm_Info!$A$2:$A$11,Firm_Info!$D$2:$D$11),"")</f>
        <v>3</v>
      </c>
      <c r="G2949" s="14">
        <f>IF($F2949="","",IF($B2949&gt;=SUMIFS(Firm_Info!$F$2:$F$11,Firm_Info!$D$2:$D$11,$F2949,Firm_Info!$C$2:$C$11,"Treated"),1,0))</f>
        <v>1</v>
      </c>
      <c r="H2949" s="14">
        <f t="shared" si="95"/>
        <v>1</v>
      </c>
      <c r="I2949" s="14">
        <f>IF($F2949="","",MOD(ROW()-2,624)-INDEX(Parallel_Trends!$F$5:$F$14,MATCH($A2949,Parallel_Trends!$A$5:$A$14,0)))</f>
        <v>162</v>
      </c>
    </row>
    <row r="2950" spans="1:9" x14ac:dyDescent="0.45">
      <c r="A2950" t="s">
        <v>21</v>
      </c>
      <c r="B2950" s="1">
        <f>Raw_Prices!AC455</f>
        <v>45586</v>
      </c>
      <c r="C2950" s="12">
        <f>Raw_Prices!AG455</f>
        <v>291.29000000000002</v>
      </c>
      <c r="D2950" s="13">
        <f t="shared" si="94"/>
        <v>-5.6325527411755782E-3</v>
      </c>
      <c r="E2950" s="14">
        <f>IF(_xlfn.XLOOKUP($A2950,Firm_Info!$A$2:$A$12,Firm_Info!$C$2:$C$12)="Treated",1,IF(_xlfn.XLOOKUP($A2950,Firm_Info!$A$2:$A$12,Firm_Info!$C$2:$C$12)="Control",0,""))</f>
        <v>1</v>
      </c>
      <c r="F2950" s="14">
        <f>IFERROR(_xlfn.XLOOKUP($A2950,Firm_Info!$A$2:$A$11,Firm_Info!$D$2:$D$11),"")</f>
        <v>3</v>
      </c>
      <c r="G2950" s="14">
        <f>IF($F2950="","",IF($B2950&gt;=SUMIFS(Firm_Info!$F$2:$F$11,Firm_Info!$D$2:$D$11,$F2950,Firm_Info!$C$2:$C$11,"Treated"),1,0))</f>
        <v>1</v>
      </c>
      <c r="H2950" s="14">
        <f t="shared" si="95"/>
        <v>1</v>
      </c>
      <c r="I2950" s="14">
        <f>IF($F2950="","",MOD(ROW()-2,624)-INDEX(Parallel_Trends!$F$5:$F$14,MATCH($A2950,Parallel_Trends!$A$5:$A$14,0)))</f>
        <v>163</v>
      </c>
    </row>
    <row r="2951" spans="1:9" x14ac:dyDescent="0.45">
      <c r="A2951" t="s">
        <v>21</v>
      </c>
      <c r="B2951" s="1">
        <f>Raw_Prices!AC456</f>
        <v>45587</v>
      </c>
      <c r="C2951" s="12">
        <f>Raw_Prices!AG456</f>
        <v>288.33</v>
      </c>
      <c r="D2951" s="13">
        <f t="shared" si="94"/>
        <v>-1.0161694531223286E-2</v>
      </c>
      <c r="E2951" s="14">
        <f>IF(_xlfn.XLOOKUP($A2951,Firm_Info!$A$2:$A$12,Firm_Info!$C$2:$C$12)="Treated",1,IF(_xlfn.XLOOKUP($A2951,Firm_Info!$A$2:$A$12,Firm_Info!$C$2:$C$12)="Control",0,""))</f>
        <v>1</v>
      </c>
      <c r="F2951" s="14">
        <f>IFERROR(_xlfn.XLOOKUP($A2951,Firm_Info!$A$2:$A$11,Firm_Info!$D$2:$D$11),"")</f>
        <v>3</v>
      </c>
      <c r="G2951" s="14">
        <f>IF($F2951="","",IF($B2951&gt;=SUMIFS(Firm_Info!$F$2:$F$11,Firm_Info!$D$2:$D$11,$F2951,Firm_Info!$C$2:$C$11,"Treated"),1,0))</f>
        <v>1</v>
      </c>
      <c r="H2951" s="14">
        <f t="shared" si="95"/>
        <v>1</v>
      </c>
      <c r="I2951" s="14">
        <f>IF($F2951="","",MOD(ROW()-2,624)-INDEX(Parallel_Trends!$F$5:$F$14,MATCH($A2951,Parallel_Trends!$A$5:$A$14,0)))</f>
        <v>164</v>
      </c>
    </row>
    <row r="2952" spans="1:9" x14ac:dyDescent="0.45">
      <c r="A2952" t="s">
        <v>21</v>
      </c>
      <c r="B2952" s="1">
        <f>Raw_Prices!AC457</f>
        <v>45588</v>
      </c>
      <c r="C2952" s="12">
        <f>Raw_Prices!AG457</f>
        <v>284.43</v>
      </c>
      <c r="D2952" s="13">
        <f t="shared" si="94"/>
        <v>-1.3526167932577216E-2</v>
      </c>
      <c r="E2952" s="14">
        <f>IF(_xlfn.XLOOKUP($A2952,Firm_Info!$A$2:$A$12,Firm_Info!$C$2:$C$12)="Treated",1,IF(_xlfn.XLOOKUP($A2952,Firm_Info!$A$2:$A$12,Firm_Info!$C$2:$C$12)="Control",0,""))</f>
        <v>1</v>
      </c>
      <c r="F2952" s="14">
        <f>IFERROR(_xlfn.XLOOKUP($A2952,Firm_Info!$A$2:$A$11,Firm_Info!$D$2:$D$11),"")</f>
        <v>3</v>
      </c>
      <c r="G2952" s="14">
        <f>IF($F2952="","",IF($B2952&gt;=SUMIFS(Firm_Info!$F$2:$F$11,Firm_Info!$D$2:$D$11,$F2952,Firm_Info!$C$2:$C$11,"Treated"),1,0))</f>
        <v>1</v>
      </c>
      <c r="H2952" s="14">
        <f t="shared" si="95"/>
        <v>1</v>
      </c>
      <c r="I2952" s="14">
        <f>IF($F2952="","",MOD(ROW()-2,624)-INDEX(Parallel_Trends!$F$5:$F$14,MATCH($A2952,Parallel_Trends!$A$5:$A$14,0)))</f>
        <v>165</v>
      </c>
    </row>
    <row r="2953" spans="1:9" x14ac:dyDescent="0.45">
      <c r="A2953" t="s">
        <v>21</v>
      </c>
      <c r="B2953" s="1">
        <f>Raw_Prices!AC458</f>
        <v>45589</v>
      </c>
      <c r="C2953" s="12">
        <f>Raw_Prices!AG458</f>
        <v>286.76</v>
      </c>
      <c r="D2953" s="13">
        <f t="shared" si="94"/>
        <v>8.1918222409731456E-3</v>
      </c>
      <c r="E2953" s="14">
        <f>IF(_xlfn.XLOOKUP($A2953,Firm_Info!$A$2:$A$12,Firm_Info!$C$2:$C$12)="Treated",1,IF(_xlfn.XLOOKUP($A2953,Firm_Info!$A$2:$A$12,Firm_Info!$C$2:$C$12)="Control",0,""))</f>
        <v>1</v>
      </c>
      <c r="F2953" s="14">
        <f>IFERROR(_xlfn.XLOOKUP($A2953,Firm_Info!$A$2:$A$11,Firm_Info!$D$2:$D$11),"")</f>
        <v>3</v>
      </c>
      <c r="G2953" s="14">
        <f>IF($F2953="","",IF($B2953&gt;=SUMIFS(Firm_Info!$F$2:$F$11,Firm_Info!$D$2:$D$11,$F2953,Firm_Info!$C$2:$C$11,"Treated"),1,0))</f>
        <v>1</v>
      </c>
      <c r="H2953" s="14">
        <f t="shared" si="95"/>
        <v>1</v>
      </c>
      <c r="I2953" s="14">
        <f>IF($F2953="","",MOD(ROW()-2,624)-INDEX(Parallel_Trends!$F$5:$F$14,MATCH($A2953,Parallel_Trends!$A$5:$A$14,0)))</f>
        <v>166</v>
      </c>
    </row>
    <row r="2954" spans="1:9" x14ac:dyDescent="0.45">
      <c r="A2954" t="s">
        <v>21</v>
      </c>
      <c r="B2954" s="1">
        <f>Raw_Prices!AC459</f>
        <v>45590</v>
      </c>
      <c r="C2954" s="12">
        <f>Raw_Prices!AG459</f>
        <v>290.45999999999998</v>
      </c>
      <c r="D2954" s="13">
        <f t="shared" si="94"/>
        <v>1.2902775840424097E-2</v>
      </c>
      <c r="E2954" s="14">
        <f>IF(_xlfn.XLOOKUP($A2954,Firm_Info!$A$2:$A$12,Firm_Info!$C$2:$C$12)="Treated",1,IF(_xlfn.XLOOKUP($A2954,Firm_Info!$A$2:$A$12,Firm_Info!$C$2:$C$12)="Control",0,""))</f>
        <v>1</v>
      </c>
      <c r="F2954" s="14">
        <f>IFERROR(_xlfn.XLOOKUP($A2954,Firm_Info!$A$2:$A$11,Firm_Info!$D$2:$D$11),"")</f>
        <v>3</v>
      </c>
      <c r="G2954" s="14">
        <f>IF($F2954="","",IF($B2954&gt;=SUMIFS(Firm_Info!$F$2:$F$11,Firm_Info!$D$2:$D$11,$F2954,Firm_Info!$C$2:$C$11,"Treated"),1,0))</f>
        <v>1</v>
      </c>
      <c r="H2954" s="14">
        <f t="shared" si="95"/>
        <v>1</v>
      </c>
      <c r="I2954" s="14">
        <f>IF($F2954="","",MOD(ROW()-2,624)-INDEX(Parallel_Trends!$F$5:$F$14,MATCH($A2954,Parallel_Trends!$A$5:$A$14,0)))</f>
        <v>167</v>
      </c>
    </row>
    <row r="2955" spans="1:9" x14ac:dyDescent="0.45">
      <c r="A2955" t="s">
        <v>21</v>
      </c>
      <c r="B2955" s="1">
        <f>Raw_Prices!AC460</f>
        <v>45593</v>
      </c>
      <c r="C2955" s="12">
        <f>Raw_Prices!AG460</f>
        <v>293.77</v>
      </c>
      <c r="D2955" s="13">
        <f t="shared" si="94"/>
        <v>1.1395717138332317E-2</v>
      </c>
      <c r="E2955" s="14">
        <f>IF(_xlfn.XLOOKUP($A2955,Firm_Info!$A$2:$A$12,Firm_Info!$C$2:$C$12)="Treated",1,IF(_xlfn.XLOOKUP($A2955,Firm_Info!$A$2:$A$12,Firm_Info!$C$2:$C$12)="Control",0,""))</f>
        <v>1</v>
      </c>
      <c r="F2955" s="14">
        <f>IFERROR(_xlfn.XLOOKUP($A2955,Firm_Info!$A$2:$A$11,Firm_Info!$D$2:$D$11),"")</f>
        <v>3</v>
      </c>
      <c r="G2955" s="14">
        <f>IF($F2955="","",IF($B2955&gt;=SUMIFS(Firm_Info!$F$2:$F$11,Firm_Info!$D$2:$D$11,$F2955,Firm_Info!$C$2:$C$11,"Treated"),1,0))</f>
        <v>1</v>
      </c>
      <c r="H2955" s="14">
        <f t="shared" si="95"/>
        <v>1</v>
      </c>
      <c r="I2955" s="14">
        <f>IF($F2955="","",MOD(ROW()-2,624)-INDEX(Parallel_Trends!$F$5:$F$14,MATCH($A2955,Parallel_Trends!$A$5:$A$14,0)))</f>
        <v>168</v>
      </c>
    </row>
    <row r="2956" spans="1:9" x14ac:dyDescent="0.45">
      <c r="A2956" t="s">
        <v>21</v>
      </c>
      <c r="B2956" s="1">
        <f>Raw_Prices!AC461</f>
        <v>45594</v>
      </c>
      <c r="C2956" s="12">
        <f>Raw_Prices!AG461</f>
        <v>298.89</v>
      </c>
      <c r="D2956" s="13">
        <f t="shared" si="94"/>
        <v>1.7428600605916111E-2</v>
      </c>
      <c r="E2956" s="14">
        <f>IF(_xlfn.XLOOKUP($A2956,Firm_Info!$A$2:$A$12,Firm_Info!$C$2:$C$12)="Treated",1,IF(_xlfn.XLOOKUP($A2956,Firm_Info!$A$2:$A$12,Firm_Info!$C$2:$C$12)="Control",0,""))</f>
        <v>1</v>
      </c>
      <c r="F2956" s="14">
        <f>IFERROR(_xlfn.XLOOKUP($A2956,Firm_Info!$A$2:$A$11,Firm_Info!$D$2:$D$11),"")</f>
        <v>3</v>
      </c>
      <c r="G2956" s="14">
        <f>IF($F2956="","",IF($B2956&gt;=SUMIFS(Firm_Info!$F$2:$F$11,Firm_Info!$D$2:$D$11,$F2956,Firm_Info!$C$2:$C$11,"Treated"),1,0))</f>
        <v>1</v>
      </c>
      <c r="H2956" s="14">
        <f t="shared" si="95"/>
        <v>1</v>
      </c>
      <c r="I2956" s="14">
        <f>IF($F2956="","",MOD(ROW()-2,624)-INDEX(Parallel_Trends!$F$5:$F$14,MATCH($A2956,Parallel_Trends!$A$5:$A$14,0)))</f>
        <v>169</v>
      </c>
    </row>
    <row r="2957" spans="1:9" x14ac:dyDescent="0.45">
      <c r="A2957" t="s">
        <v>21</v>
      </c>
      <c r="B2957" s="1">
        <f>Raw_Prices!AC462</f>
        <v>45595</v>
      </c>
      <c r="C2957" s="12">
        <f>Raw_Prices!AG462</f>
        <v>296.39999999999998</v>
      </c>
      <c r="D2957" s="13">
        <f t="shared" si="94"/>
        <v>-8.3308240489812224E-3</v>
      </c>
      <c r="E2957" s="14">
        <f>IF(_xlfn.XLOOKUP($A2957,Firm_Info!$A$2:$A$12,Firm_Info!$C$2:$C$12)="Treated",1,IF(_xlfn.XLOOKUP($A2957,Firm_Info!$A$2:$A$12,Firm_Info!$C$2:$C$12)="Control",0,""))</f>
        <v>1</v>
      </c>
      <c r="F2957" s="14">
        <f>IFERROR(_xlfn.XLOOKUP($A2957,Firm_Info!$A$2:$A$11,Firm_Info!$D$2:$D$11),"")</f>
        <v>3</v>
      </c>
      <c r="G2957" s="14">
        <f>IF($F2957="","",IF($B2957&gt;=SUMIFS(Firm_Info!$F$2:$F$11,Firm_Info!$D$2:$D$11,$F2957,Firm_Info!$C$2:$C$11,"Treated"),1,0))</f>
        <v>1</v>
      </c>
      <c r="H2957" s="14">
        <f t="shared" si="95"/>
        <v>1</v>
      </c>
      <c r="I2957" s="14">
        <f>IF($F2957="","",MOD(ROW()-2,624)-INDEX(Parallel_Trends!$F$5:$F$14,MATCH($A2957,Parallel_Trends!$A$5:$A$14,0)))</f>
        <v>170</v>
      </c>
    </row>
    <row r="2958" spans="1:9" x14ac:dyDescent="0.45">
      <c r="A2958" t="s">
        <v>21</v>
      </c>
      <c r="B2958" s="1">
        <f>Raw_Prices!AC463</f>
        <v>45596</v>
      </c>
      <c r="C2958" s="12">
        <f>Raw_Prices!AG463</f>
        <v>291.37</v>
      </c>
      <c r="D2958" s="13">
        <f t="shared" si="94"/>
        <v>-1.6970310391362986E-2</v>
      </c>
      <c r="E2958" s="14">
        <f>IF(_xlfn.XLOOKUP($A2958,Firm_Info!$A$2:$A$12,Firm_Info!$C$2:$C$12)="Treated",1,IF(_xlfn.XLOOKUP($A2958,Firm_Info!$A$2:$A$12,Firm_Info!$C$2:$C$12)="Control",0,""))</f>
        <v>1</v>
      </c>
      <c r="F2958" s="14">
        <f>IFERROR(_xlfn.XLOOKUP($A2958,Firm_Info!$A$2:$A$11,Firm_Info!$D$2:$D$11),"")</f>
        <v>3</v>
      </c>
      <c r="G2958" s="14">
        <f>IF($F2958="","",IF($B2958&gt;=SUMIFS(Firm_Info!$F$2:$F$11,Firm_Info!$D$2:$D$11,$F2958,Firm_Info!$C$2:$C$11,"Treated"),1,0))</f>
        <v>1</v>
      </c>
      <c r="H2958" s="14">
        <f t="shared" si="95"/>
        <v>1</v>
      </c>
      <c r="I2958" s="14">
        <f>IF($F2958="","",MOD(ROW()-2,624)-INDEX(Parallel_Trends!$F$5:$F$14,MATCH($A2958,Parallel_Trends!$A$5:$A$14,0)))</f>
        <v>171</v>
      </c>
    </row>
    <row r="2959" spans="1:9" x14ac:dyDescent="0.45">
      <c r="A2959" t="s">
        <v>21</v>
      </c>
      <c r="B2959" s="1">
        <f>Raw_Prices!AC464</f>
        <v>45597</v>
      </c>
      <c r="C2959" s="12">
        <f>Raw_Prices!AG464</f>
        <v>294.72000000000003</v>
      </c>
      <c r="D2959" s="13">
        <f t="shared" si="94"/>
        <v>1.1497408792943808E-2</v>
      </c>
      <c r="E2959" s="14">
        <f>IF(_xlfn.XLOOKUP($A2959,Firm_Info!$A$2:$A$12,Firm_Info!$C$2:$C$12)="Treated",1,IF(_xlfn.XLOOKUP($A2959,Firm_Info!$A$2:$A$12,Firm_Info!$C$2:$C$12)="Control",0,""))</f>
        <v>1</v>
      </c>
      <c r="F2959" s="14">
        <f>IFERROR(_xlfn.XLOOKUP($A2959,Firm_Info!$A$2:$A$11,Firm_Info!$D$2:$D$11),"")</f>
        <v>3</v>
      </c>
      <c r="G2959" s="14">
        <f>IF($F2959="","",IF($B2959&gt;=SUMIFS(Firm_Info!$F$2:$F$11,Firm_Info!$D$2:$D$11,$F2959,Firm_Info!$C$2:$C$11,"Treated"),1,0))</f>
        <v>1</v>
      </c>
      <c r="H2959" s="14">
        <f t="shared" si="95"/>
        <v>1</v>
      </c>
      <c r="I2959" s="14">
        <f>IF($F2959="","",MOD(ROW()-2,624)-INDEX(Parallel_Trends!$F$5:$F$14,MATCH($A2959,Parallel_Trends!$A$5:$A$14,0)))</f>
        <v>172</v>
      </c>
    </row>
    <row r="2960" spans="1:9" x14ac:dyDescent="0.45">
      <c r="A2960" t="s">
        <v>21</v>
      </c>
      <c r="B2960" s="1">
        <f>Raw_Prices!AC465</f>
        <v>45600</v>
      </c>
      <c r="C2960" s="12">
        <f>Raw_Prices!AG465</f>
        <v>298.01</v>
      </c>
      <c r="D2960" s="13">
        <f t="shared" si="94"/>
        <v>1.1163137893593689E-2</v>
      </c>
      <c r="E2960" s="14">
        <f>IF(_xlfn.XLOOKUP($A2960,Firm_Info!$A$2:$A$12,Firm_Info!$C$2:$C$12)="Treated",1,IF(_xlfn.XLOOKUP($A2960,Firm_Info!$A$2:$A$12,Firm_Info!$C$2:$C$12)="Control",0,""))</f>
        <v>1</v>
      </c>
      <c r="F2960" s="14">
        <f>IFERROR(_xlfn.XLOOKUP($A2960,Firm_Info!$A$2:$A$11,Firm_Info!$D$2:$D$11),"")</f>
        <v>3</v>
      </c>
      <c r="G2960" s="14">
        <f>IF($F2960="","",IF($B2960&gt;=SUMIFS(Firm_Info!$F$2:$F$11,Firm_Info!$D$2:$D$11,$F2960,Firm_Info!$C$2:$C$11,"Treated"),1,0))</f>
        <v>1</v>
      </c>
      <c r="H2960" s="14">
        <f t="shared" si="95"/>
        <v>1</v>
      </c>
      <c r="I2960" s="14">
        <f>IF($F2960="","",MOD(ROW()-2,624)-INDEX(Parallel_Trends!$F$5:$F$14,MATCH($A2960,Parallel_Trends!$A$5:$A$14,0)))</f>
        <v>173</v>
      </c>
    </row>
    <row r="2961" spans="1:9" x14ac:dyDescent="0.45">
      <c r="A2961" t="s">
        <v>21</v>
      </c>
      <c r="B2961" s="1">
        <f>Raw_Prices!AC466</f>
        <v>45601</v>
      </c>
      <c r="C2961" s="12">
        <f>Raw_Prices!AG466</f>
        <v>297.49</v>
      </c>
      <c r="D2961" s="13">
        <f t="shared" si="94"/>
        <v>-1.7449078889969494E-3</v>
      </c>
      <c r="E2961" s="14">
        <f>IF(_xlfn.XLOOKUP($A2961,Firm_Info!$A$2:$A$12,Firm_Info!$C$2:$C$12)="Treated",1,IF(_xlfn.XLOOKUP($A2961,Firm_Info!$A$2:$A$12,Firm_Info!$C$2:$C$12)="Control",0,""))</f>
        <v>1</v>
      </c>
      <c r="F2961" s="14">
        <f>IFERROR(_xlfn.XLOOKUP($A2961,Firm_Info!$A$2:$A$11,Firm_Info!$D$2:$D$11),"")</f>
        <v>3</v>
      </c>
      <c r="G2961" s="14">
        <f>IF($F2961="","",IF($B2961&gt;=SUMIFS(Firm_Info!$F$2:$F$11,Firm_Info!$D$2:$D$11,$F2961,Firm_Info!$C$2:$C$11,"Treated"),1,0))</f>
        <v>1</v>
      </c>
      <c r="H2961" s="14">
        <f t="shared" si="95"/>
        <v>1</v>
      </c>
      <c r="I2961" s="14">
        <f>IF($F2961="","",MOD(ROW()-2,624)-INDEX(Parallel_Trends!$F$5:$F$14,MATCH($A2961,Parallel_Trends!$A$5:$A$14,0)))</f>
        <v>174</v>
      </c>
    </row>
    <row r="2962" spans="1:9" x14ac:dyDescent="0.45">
      <c r="A2962" t="s">
        <v>21</v>
      </c>
      <c r="B2962" s="1">
        <f>Raw_Prices!AC467</f>
        <v>45602</v>
      </c>
      <c r="C2962" s="12">
        <f>Raw_Prices!AG467</f>
        <v>306.89999999999998</v>
      </c>
      <c r="D2962" s="13">
        <f t="shared" si="94"/>
        <v>3.1631315338330523E-2</v>
      </c>
      <c r="E2962" s="14">
        <f>IF(_xlfn.XLOOKUP($A2962,Firm_Info!$A$2:$A$12,Firm_Info!$C$2:$C$12)="Treated",1,IF(_xlfn.XLOOKUP($A2962,Firm_Info!$A$2:$A$12,Firm_Info!$C$2:$C$12)="Control",0,""))</f>
        <v>1</v>
      </c>
      <c r="F2962" s="14">
        <f>IFERROR(_xlfn.XLOOKUP($A2962,Firm_Info!$A$2:$A$11,Firm_Info!$D$2:$D$11),"")</f>
        <v>3</v>
      </c>
      <c r="G2962" s="14">
        <f>IF($F2962="","",IF($B2962&gt;=SUMIFS(Firm_Info!$F$2:$F$11,Firm_Info!$D$2:$D$11,$F2962,Firm_Info!$C$2:$C$11,"Treated"),1,0))</f>
        <v>1</v>
      </c>
      <c r="H2962" s="14">
        <f t="shared" si="95"/>
        <v>1</v>
      </c>
      <c r="I2962" s="14">
        <f>IF($F2962="","",MOD(ROW()-2,624)-INDEX(Parallel_Trends!$F$5:$F$14,MATCH($A2962,Parallel_Trends!$A$5:$A$14,0)))</f>
        <v>175</v>
      </c>
    </row>
    <row r="2963" spans="1:9" x14ac:dyDescent="0.45">
      <c r="A2963" t="s">
        <v>21</v>
      </c>
      <c r="B2963" s="1">
        <f>Raw_Prices!AC468</f>
        <v>45603</v>
      </c>
      <c r="C2963" s="12">
        <f>Raw_Prices!AG468</f>
        <v>310.77999999999997</v>
      </c>
      <c r="D2963" s="13">
        <f t="shared" si="94"/>
        <v>1.2642554578038423E-2</v>
      </c>
      <c r="E2963" s="14">
        <f>IF(_xlfn.XLOOKUP($A2963,Firm_Info!$A$2:$A$12,Firm_Info!$C$2:$C$12)="Treated",1,IF(_xlfn.XLOOKUP($A2963,Firm_Info!$A$2:$A$12,Firm_Info!$C$2:$C$12)="Control",0,""))</f>
        <v>1</v>
      </c>
      <c r="F2963" s="14">
        <f>IFERROR(_xlfn.XLOOKUP($A2963,Firm_Info!$A$2:$A$11,Firm_Info!$D$2:$D$11),"")</f>
        <v>3</v>
      </c>
      <c r="G2963" s="14">
        <f>IF($F2963="","",IF($B2963&gt;=SUMIFS(Firm_Info!$F$2:$F$11,Firm_Info!$D$2:$D$11,$F2963,Firm_Info!$C$2:$C$11,"Treated"),1,0))</f>
        <v>1</v>
      </c>
      <c r="H2963" s="14">
        <f t="shared" si="95"/>
        <v>1</v>
      </c>
      <c r="I2963" s="14">
        <f>IF($F2963="","",MOD(ROW()-2,624)-INDEX(Parallel_Trends!$F$5:$F$14,MATCH($A2963,Parallel_Trends!$A$5:$A$14,0)))</f>
        <v>176</v>
      </c>
    </row>
    <row r="2964" spans="1:9" x14ac:dyDescent="0.45">
      <c r="A2964" t="s">
        <v>21</v>
      </c>
      <c r="B2964" s="1">
        <f>Raw_Prices!AC469</f>
        <v>45604</v>
      </c>
      <c r="C2964" s="12">
        <f>Raw_Prices!AG469</f>
        <v>321.95</v>
      </c>
      <c r="D2964" s="13">
        <f t="shared" si="94"/>
        <v>3.5941823798185224E-2</v>
      </c>
      <c r="E2964" s="14">
        <f>IF(_xlfn.XLOOKUP($A2964,Firm_Info!$A$2:$A$12,Firm_Info!$C$2:$C$12)="Treated",1,IF(_xlfn.XLOOKUP($A2964,Firm_Info!$A$2:$A$12,Firm_Info!$C$2:$C$12)="Control",0,""))</f>
        <v>1</v>
      </c>
      <c r="F2964" s="14">
        <f>IFERROR(_xlfn.XLOOKUP($A2964,Firm_Info!$A$2:$A$11,Firm_Info!$D$2:$D$11),"")</f>
        <v>3</v>
      </c>
      <c r="G2964" s="14">
        <f>IF($F2964="","",IF($B2964&gt;=SUMIFS(Firm_Info!$F$2:$F$11,Firm_Info!$D$2:$D$11,$F2964,Firm_Info!$C$2:$C$11,"Treated"),1,0))</f>
        <v>1</v>
      </c>
      <c r="H2964" s="14">
        <f t="shared" si="95"/>
        <v>1</v>
      </c>
      <c r="I2964" s="14">
        <f>IF($F2964="","",MOD(ROW()-2,624)-INDEX(Parallel_Trends!$F$5:$F$14,MATCH($A2964,Parallel_Trends!$A$5:$A$14,0)))</f>
        <v>177</v>
      </c>
    </row>
    <row r="2965" spans="1:9" x14ac:dyDescent="0.45">
      <c r="A2965" t="s">
        <v>21</v>
      </c>
      <c r="B2965" s="1">
        <f>Raw_Prices!AC470</f>
        <v>45607</v>
      </c>
      <c r="C2965" s="12">
        <f>Raw_Prices!AG470</f>
        <v>341.73</v>
      </c>
      <c r="D2965" s="13">
        <f t="shared" si="94"/>
        <v>6.1438111507998272E-2</v>
      </c>
      <c r="E2965" s="14">
        <f>IF(_xlfn.XLOOKUP($A2965,Firm_Info!$A$2:$A$12,Firm_Info!$C$2:$C$12)="Treated",1,IF(_xlfn.XLOOKUP($A2965,Firm_Info!$A$2:$A$12,Firm_Info!$C$2:$C$12)="Control",0,""))</f>
        <v>1</v>
      </c>
      <c r="F2965" s="14">
        <f>IFERROR(_xlfn.XLOOKUP($A2965,Firm_Info!$A$2:$A$11,Firm_Info!$D$2:$D$11),"")</f>
        <v>3</v>
      </c>
      <c r="G2965" s="14">
        <f>IF($F2965="","",IF($B2965&gt;=SUMIFS(Firm_Info!$F$2:$F$11,Firm_Info!$D$2:$D$11,$F2965,Firm_Info!$C$2:$C$11,"Treated"),1,0))</f>
        <v>1</v>
      </c>
      <c r="H2965" s="14">
        <f t="shared" si="95"/>
        <v>1</v>
      </c>
      <c r="I2965" s="14">
        <f>IF($F2965="","",MOD(ROW()-2,624)-INDEX(Parallel_Trends!$F$5:$F$14,MATCH($A2965,Parallel_Trends!$A$5:$A$14,0)))</f>
        <v>178</v>
      </c>
    </row>
    <row r="2966" spans="1:9" x14ac:dyDescent="0.45">
      <c r="A2966" t="s">
        <v>21</v>
      </c>
      <c r="B2966" s="1">
        <f>Raw_Prices!AC471</f>
        <v>45608</v>
      </c>
      <c r="C2966" s="12">
        <f>Raw_Prices!AG471</f>
        <v>341.15</v>
      </c>
      <c r="D2966" s="13">
        <f t="shared" si="94"/>
        <v>-1.6972463640887447E-3</v>
      </c>
      <c r="E2966" s="14">
        <f>IF(_xlfn.XLOOKUP($A2966,Firm_Info!$A$2:$A$12,Firm_Info!$C$2:$C$12)="Treated",1,IF(_xlfn.XLOOKUP($A2966,Firm_Info!$A$2:$A$12,Firm_Info!$C$2:$C$12)="Control",0,""))</f>
        <v>1</v>
      </c>
      <c r="F2966" s="14">
        <f>IFERROR(_xlfn.XLOOKUP($A2966,Firm_Info!$A$2:$A$11,Firm_Info!$D$2:$D$11),"")</f>
        <v>3</v>
      </c>
      <c r="G2966" s="14">
        <f>IF($F2966="","",IF($B2966&gt;=SUMIFS(Firm_Info!$F$2:$F$11,Firm_Info!$D$2:$D$11,$F2966,Firm_Info!$C$2:$C$11,"Treated"),1,0))</f>
        <v>1</v>
      </c>
      <c r="H2966" s="14">
        <f t="shared" si="95"/>
        <v>1</v>
      </c>
      <c r="I2966" s="14">
        <f>IF($F2966="","",MOD(ROW()-2,624)-INDEX(Parallel_Trends!$F$5:$F$14,MATCH($A2966,Parallel_Trends!$A$5:$A$14,0)))</f>
        <v>179</v>
      </c>
    </row>
    <row r="2967" spans="1:9" x14ac:dyDescent="0.45">
      <c r="A2967" t="s">
        <v>21</v>
      </c>
      <c r="B2967" s="1">
        <f>Raw_Prices!AC472</f>
        <v>45609</v>
      </c>
      <c r="C2967" s="12">
        <f>Raw_Prices!AG472</f>
        <v>341.72</v>
      </c>
      <c r="D2967" s="13">
        <f t="shared" si="94"/>
        <v>1.6708192877035177E-3</v>
      </c>
      <c r="E2967" s="14">
        <f>IF(_xlfn.XLOOKUP($A2967,Firm_Info!$A$2:$A$12,Firm_Info!$C$2:$C$12)="Treated",1,IF(_xlfn.XLOOKUP($A2967,Firm_Info!$A$2:$A$12,Firm_Info!$C$2:$C$12)="Control",0,""))</f>
        <v>1</v>
      </c>
      <c r="F2967" s="14">
        <f>IFERROR(_xlfn.XLOOKUP($A2967,Firm_Info!$A$2:$A$11,Firm_Info!$D$2:$D$11),"")</f>
        <v>3</v>
      </c>
      <c r="G2967" s="14">
        <f>IF($F2967="","",IF($B2967&gt;=SUMIFS(Firm_Info!$F$2:$F$11,Firm_Info!$D$2:$D$11,$F2967,Firm_Info!$C$2:$C$11,"Treated"),1,0))</f>
        <v>1</v>
      </c>
      <c r="H2967" s="14">
        <f t="shared" si="95"/>
        <v>1</v>
      </c>
      <c r="I2967" s="14">
        <f>IF($F2967="","",MOD(ROW()-2,624)-INDEX(Parallel_Trends!$F$5:$F$14,MATCH($A2967,Parallel_Trends!$A$5:$A$14,0)))</f>
        <v>180</v>
      </c>
    </row>
    <row r="2968" spans="1:9" x14ac:dyDescent="0.45">
      <c r="A2968" t="s">
        <v>21</v>
      </c>
      <c r="B2968" s="1">
        <f>Raw_Prices!AC473</f>
        <v>45610</v>
      </c>
      <c r="C2968" s="12">
        <f>Raw_Prices!AG473</f>
        <v>331.65</v>
      </c>
      <c r="D2968" s="13">
        <f t="shared" si="94"/>
        <v>-2.9468570759686452E-2</v>
      </c>
      <c r="E2968" s="14">
        <f>IF(_xlfn.XLOOKUP($A2968,Firm_Info!$A$2:$A$12,Firm_Info!$C$2:$C$12)="Treated",1,IF(_xlfn.XLOOKUP($A2968,Firm_Info!$A$2:$A$12,Firm_Info!$C$2:$C$12)="Control",0,""))</f>
        <v>1</v>
      </c>
      <c r="F2968" s="14">
        <f>IFERROR(_xlfn.XLOOKUP($A2968,Firm_Info!$A$2:$A$11,Firm_Info!$D$2:$D$11),"")</f>
        <v>3</v>
      </c>
      <c r="G2968" s="14">
        <f>IF($F2968="","",IF($B2968&gt;=SUMIFS(Firm_Info!$F$2:$F$11,Firm_Info!$D$2:$D$11,$F2968,Firm_Info!$C$2:$C$11,"Treated"),1,0))</f>
        <v>1</v>
      </c>
      <c r="H2968" s="14">
        <f t="shared" si="95"/>
        <v>1</v>
      </c>
      <c r="I2968" s="14">
        <f>IF($F2968="","",MOD(ROW()-2,624)-INDEX(Parallel_Trends!$F$5:$F$14,MATCH($A2968,Parallel_Trends!$A$5:$A$14,0)))</f>
        <v>181</v>
      </c>
    </row>
    <row r="2969" spans="1:9" x14ac:dyDescent="0.45">
      <c r="A2969" t="s">
        <v>21</v>
      </c>
      <c r="B2969" s="1">
        <f>Raw_Prices!AC474</f>
        <v>45611</v>
      </c>
      <c r="C2969" s="12">
        <f>Raw_Prices!AG474</f>
        <v>325.26</v>
      </c>
      <c r="D2969" s="13">
        <f t="shared" si="94"/>
        <v>-1.9267299864314746E-2</v>
      </c>
      <c r="E2969" s="14">
        <f>IF(_xlfn.XLOOKUP($A2969,Firm_Info!$A$2:$A$12,Firm_Info!$C$2:$C$12)="Treated",1,IF(_xlfn.XLOOKUP($A2969,Firm_Info!$A$2:$A$12,Firm_Info!$C$2:$C$12)="Control",0,""))</f>
        <v>1</v>
      </c>
      <c r="F2969" s="14">
        <f>IFERROR(_xlfn.XLOOKUP($A2969,Firm_Info!$A$2:$A$11,Firm_Info!$D$2:$D$11),"")</f>
        <v>3</v>
      </c>
      <c r="G2969" s="14">
        <f>IF($F2969="","",IF($B2969&gt;=SUMIFS(Firm_Info!$F$2:$F$11,Firm_Info!$D$2:$D$11,$F2969,Firm_Info!$C$2:$C$11,"Treated"),1,0))</f>
        <v>1</v>
      </c>
      <c r="H2969" s="14">
        <f t="shared" si="95"/>
        <v>1</v>
      </c>
      <c r="I2969" s="14">
        <f>IF($F2969="","",MOD(ROW()-2,624)-INDEX(Parallel_Trends!$F$5:$F$14,MATCH($A2969,Parallel_Trends!$A$5:$A$14,0)))</f>
        <v>182</v>
      </c>
    </row>
    <row r="2970" spans="1:9" x14ac:dyDescent="0.45">
      <c r="A2970" t="s">
        <v>21</v>
      </c>
      <c r="B2970" s="1">
        <f>Raw_Prices!AC475</f>
        <v>45614</v>
      </c>
      <c r="C2970" s="12">
        <f>Raw_Prices!AG475</f>
        <v>322.25</v>
      </c>
      <c r="D2970" s="13">
        <f t="shared" si="94"/>
        <v>-9.2541351534156657E-3</v>
      </c>
      <c r="E2970" s="14">
        <f>IF(_xlfn.XLOOKUP($A2970,Firm_Info!$A$2:$A$12,Firm_Info!$C$2:$C$12)="Treated",1,IF(_xlfn.XLOOKUP($A2970,Firm_Info!$A$2:$A$12,Firm_Info!$C$2:$C$12)="Control",0,""))</f>
        <v>1</v>
      </c>
      <c r="F2970" s="14">
        <f>IFERROR(_xlfn.XLOOKUP($A2970,Firm_Info!$A$2:$A$11,Firm_Info!$D$2:$D$11),"")</f>
        <v>3</v>
      </c>
      <c r="G2970" s="14">
        <f>IF($F2970="","",IF($B2970&gt;=SUMIFS(Firm_Info!$F$2:$F$11,Firm_Info!$D$2:$D$11,$F2970,Firm_Info!$C$2:$C$11,"Treated"),1,0))</f>
        <v>1</v>
      </c>
      <c r="H2970" s="14">
        <f t="shared" si="95"/>
        <v>1</v>
      </c>
      <c r="I2970" s="14">
        <f>IF($F2970="","",MOD(ROW()-2,624)-INDEX(Parallel_Trends!$F$5:$F$14,MATCH($A2970,Parallel_Trends!$A$5:$A$14,0)))</f>
        <v>183</v>
      </c>
    </row>
    <row r="2971" spans="1:9" x14ac:dyDescent="0.45">
      <c r="A2971" t="s">
        <v>21</v>
      </c>
      <c r="B2971" s="1">
        <f>Raw_Prices!AC476</f>
        <v>45615</v>
      </c>
      <c r="C2971" s="12">
        <f>Raw_Prices!AG476</f>
        <v>323.43</v>
      </c>
      <c r="D2971" s="13">
        <f t="shared" si="94"/>
        <v>3.6617532971294775E-3</v>
      </c>
      <c r="E2971" s="14">
        <f>IF(_xlfn.XLOOKUP($A2971,Firm_Info!$A$2:$A$12,Firm_Info!$C$2:$C$12)="Treated",1,IF(_xlfn.XLOOKUP($A2971,Firm_Info!$A$2:$A$12,Firm_Info!$C$2:$C$12)="Control",0,""))</f>
        <v>1</v>
      </c>
      <c r="F2971" s="14">
        <f>IFERROR(_xlfn.XLOOKUP($A2971,Firm_Info!$A$2:$A$11,Firm_Info!$D$2:$D$11),"")</f>
        <v>3</v>
      </c>
      <c r="G2971" s="14">
        <f>IF($F2971="","",IF($B2971&gt;=SUMIFS(Firm_Info!$F$2:$F$11,Firm_Info!$D$2:$D$11,$F2971,Firm_Info!$C$2:$C$11,"Treated"),1,0))</f>
        <v>1</v>
      </c>
      <c r="H2971" s="14">
        <f t="shared" si="95"/>
        <v>1</v>
      </c>
      <c r="I2971" s="14">
        <f>IF($F2971="","",MOD(ROW()-2,624)-INDEX(Parallel_Trends!$F$5:$F$14,MATCH($A2971,Parallel_Trends!$A$5:$A$14,0)))</f>
        <v>184</v>
      </c>
    </row>
    <row r="2972" spans="1:9" x14ac:dyDescent="0.45">
      <c r="A2972" t="s">
        <v>21</v>
      </c>
      <c r="B2972" s="1">
        <f>Raw_Prices!AC477</f>
        <v>45616</v>
      </c>
      <c r="C2972" s="12">
        <f>Raw_Prices!AG477</f>
        <v>325.7</v>
      </c>
      <c r="D2972" s="13">
        <f t="shared" si="94"/>
        <v>7.0185202362180732E-3</v>
      </c>
      <c r="E2972" s="14">
        <f>IF(_xlfn.XLOOKUP($A2972,Firm_Info!$A$2:$A$12,Firm_Info!$C$2:$C$12)="Treated",1,IF(_xlfn.XLOOKUP($A2972,Firm_Info!$A$2:$A$12,Firm_Info!$C$2:$C$12)="Control",0,""))</f>
        <v>1</v>
      </c>
      <c r="F2972" s="14">
        <f>IFERROR(_xlfn.XLOOKUP($A2972,Firm_Info!$A$2:$A$11,Firm_Info!$D$2:$D$11),"")</f>
        <v>3</v>
      </c>
      <c r="G2972" s="14">
        <f>IF($F2972="","",IF($B2972&gt;=SUMIFS(Firm_Info!$F$2:$F$11,Firm_Info!$D$2:$D$11,$F2972,Firm_Info!$C$2:$C$11,"Treated"),1,0))</f>
        <v>1</v>
      </c>
      <c r="H2972" s="14">
        <f t="shared" si="95"/>
        <v>1</v>
      </c>
      <c r="I2972" s="14">
        <f>IF($F2972="","",MOD(ROW()-2,624)-INDEX(Parallel_Trends!$F$5:$F$14,MATCH($A2972,Parallel_Trends!$A$5:$A$14,0)))</f>
        <v>185</v>
      </c>
    </row>
    <row r="2973" spans="1:9" x14ac:dyDescent="0.45">
      <c r="A2973" t="s">
        <v>21</v>
      </c>
      <c r="B2973" s="1">
        <f>Raw_Prices!AC478</f>
        <v>45617</v>
      </c>
      <c r="C2973" s="12">
        <f>Raw_Prices!AG478</f>
        <v>335.78</v>
      </c>
      <c r="D2973" s="13">
        <f t="shared" si="94"/>
        <v>3.0948725821307921E-2</v>
      </c>
      <c r="E2973" s="14">
        <f>IF(_xlfn.XLOOKUP($A2973,Firm_Info!$A$2:$A$12,Firm_Info!$C$2:$C$12)="Treated",1,IF(_xlfn.XLOOKUP($A2973,Firm_Info!$A$2:$A$12,Firm_Info!$C$2:$C$12)="Control",0,""))</f>
        <v>1</v>
      </c>
      <c r="F2973" s="14">
        <f>IFERROR(_xlfn.XLOOKUP($A2973,Firm_Info!$A$2:$A$11,Firm_Info!$D$2:$D$11),"")</f>
        <v>3</v>
      </c>
      <c r="G2973" s="14">
        <f>IF($F2973="","",IF($B2973&gt;=SUMIFS(Firm_Info!$F$2:$F$11,Firm_Info!$D$2:$D$11,$F2973,Firm_Info!$C$2:$C$11,"Treated"),1,0))</f>
        <v>1</v>
      </c>
      <c r="H2973" s="14">
        <f t="shared" si="95"/>
        <v>1</v>
      </c>
      <c r="I2973" s="14">
        <f>IF($F2973="","",MOD(ROW()-2,624)-INDEX(Parallel_Trends!$F$5:$F$14,MATCH($A2973,Parallel_Trends!$A$5:$A$14,0)))</f>
        <v>186</v>
      </c>
    </row>
    <row r="2974" spans="1:9" x14ac:dyDescent="0.45">
      <c r="A2974" t="s">
        <v>21</v>
      </c>
      <c r="B2974" s="1">
        <f>Raw_Prices!AC479</f>
        <v>45618</v>
      </c>
      <c r="C2974" s="12">
        <f>Raw_Prices!AG479</f>
        <v>342.02</v>
      </c>
      <c r="D2974" s="13">
        <f t="shared" si="94"/>
        <v>1.8583596402406366E-2</v>
      </c>
      <c r="E2974" s="14">
        <f>IF(_xlfn.XLOOKUP($A2974,Firm_Info!$A$2:$A$12,Firm_Info!$C$2:$C$12)="Treated",1,IF(_xlfn.XLOOKUP($A2974,Firm_Info!$A$2:$A$12,Firm_Info!$C$2:$C$12)="Control",0,""))</f>
        <v>1</v>
      </c>
      <c r="F2974" s="14">
        <f>IFERROR(_xlfn.XLOOKUP($A2974,Firm_Info!$A$2:$A$11,Firm_Info!$D$2:$D$11),"")</f>
        <v>3</v>
      </c>
      <c r="G2974" s="14">
        <f>IF($F2974="","",IF($B2974&gt;=SUMIFS(Firm_Info!$F$2:$F$11,Firm_Info!$D$2:$D$11,$F2974,Firm_Info!$C$2:$C$11,"Treated"),1,0))</f>
        <v>1</v>
      </c>
      <c r="H2974" s="14">
        <f t="shared" si="95"/>
        <v>1</v>
      </c>
      <c r="I2974" s="14">
        <f>IF($F2974="","",MOD(ROW()-2,624)-INDEX(Parallel_Trends!$F$5:$F$14,MATCH($A2974,Parallel_Trends!$A$5:$A$14,0)))</f>
        <v>187</v>
      </c>
    </row>
    <row r="2975" spans="1:9" x14ac:dyDescent="0.45">
      <c r="A2975" t="s">
        <v>21</v>
      </c>
      <c r="B2975" s="1">
        <f>Raw_Prices!AC480</f>
        <v>45621</v>
      </c>
      <c r="C2975" s="12">
        <f>Raw_Prices!AG480</f>
        <v>339.11</v>
      </c>
      <c r="D2975" s="13">
        <f t="shared" si="94"/>
        <v>-8.5082743699197438E-3</v>
      </c>
      <c r="E2975" s="14">
        <f>IF(_xlfn.XLOOKUP($A2975,Firm_Info!$A$2:$A$12,Firm_Info!$C$2:$C$12)="Treated",1,IF(_xlfn.XLOOKUP($A2975,Firm_Info!$A$2:$A$12,Firm_Info!$C$2:$C$12)="Control",0,""))</f>
        <v>1</v>
      </c>
      <c r="F2975" s="14">
        <f>IFERROR(_xlfn.XLOOKUP($A2975,Firm_Info!$A$2:$A$11,Firm_Info!$D$2:$D$11),"")</f>
        <v>3</v>
      </c>
      <c r="G2975" s="14">
        <f>IF($F2975="","",IF($B2975&gt;=SUMIFS(Firm_Info!$F$2:$F$11,Firm_Info!$D$2:$D$11,$F2975,Firm_Info!$C$2:$C$11,"Treated"),1,0))</f>
        <v>1</v>
      </c>
      <c r="H2975" s="14">
        <f t="shared" si="95"/>
        <v>1</v>
      </c>
      <c r="I2975" s="14">
        <f>IF($F2975="","",MOD(ROW()-2,624)-INDEX(Parallel_Trends!$F$5:$F$14,MATCH($A2975,Parallel_Trends!$A$5:$A$14,0)))</f>
        <v>188</v>
      </c>
    </row>
    <row r="2976" spans="1:9" x14ac:dyDescent="0.45">
      <c r="A2976" t="s">
        <v>21</v>
      </c>
      <c r="B2976" s="1">
        <f>Raw_Prices!AC481</f>
        <v>45622</v>
      </c>
      <c r="C2976" s="12">
        <f>Raw_Prices!AG481</f>
        <v>343.18</v>
      </c>
      <c r="D2976" s="13">
        <f t="shared" si="94"/>
        <v>1.2002005249034164E-2</v>
      </c>
      <c r="E2976" s="14">
        <f>IF(_xlfn.XLOOKUP($A2976,Firm_Info!$A$2:$A$12,Firm_Info!$C$2:$C$12)="Treated",1,IF(_xlfn.XLOOKUP($A2976,Firm_Info!$A$2:$A$12,Firm_Info!$C$2:$C$12)="Control",0,""))</f>
        <v>1</v>
      </c>
      <c r="F2976" s="14">
        <f>IFERROR(_xlfn.XLOOKUP($A2976,Firm_Info!$A$2:$A$11,Firm_Info!$D$2:$D$11),"")</f>
        <v>3</v>
      </c>
      <c r="G2976" s="14">
        <f>IF($F2976="","",IF($B2976&gt;=SUMIFS(Firm_Info!$F$2:$F$11,Firm_Info!$D$2:$D$11,$F2976,Firm_Info!$C$2:$C$11,"Treated"),1,0))</f>
        <v>1</v>
      </c>
      <c r="H2976" s="14">
        <f t="shared" si="95"/>
        <v>1</v>
      </c>
      <c r="I2976" s="14">
        <f>IF($F2976="","",MOD(ROW()-2,624)-INDEX(Parallel_Trends!$F$5:$F$14,MATCH($A2976,Parallel_Trends!$A$5:$A$14,0)))</f>
        <v>189</v>
      </c>
    </row>
    <row r="2977" spans="1:9" x14ac:dyDescent="0.45">
      <c r="A2977" t="s">
        <v>21</v>
      </c>
      <c r="B2977" s="1">
        <f>Raw_Prices!AC482</f>
        <v>45623</v>
      </c>
      <c r="C2977" s="12">
        <f>Raw_Prices!AG482</f>
        <v>330.01</v>
      </c>
      <c r="D2977" s="13">
        <f t="shared" si="94"/>
        <v>-3.8376362258872976E-2</v>
      </c>
      <c r="E2977" s="14">
        <f>IF(_xlfn.XLOOKUP($A2977,Firm_Info!$A$2:$A$12,Firm_Info!$C$2:$C$12)="Treated",1,IF(_xlfn.XLOOKUP($A2977,Firm_Info!$A$2:$A$12,Firm_Info!$C$2:$C$12)="Control",0,""))</f>
        <v>1</v>
      </c>
      <c r="F2977" s="14">
        <f>IFERROR(_xlfn.XLOOKUP($A2977,Firm_Info!$A$2:$A$11,Firm_Info!$D$2:$D$11),"")</f>
        <v>3</v>
      </c>
      <c r="G2977" s="14">
        <f>IF($F2977="","",IF($B2977&gt;=SUMIFS(Firm_Info!$F$2:$F$11,Firm_Info!$D$2:$D$11,$F2977,Firm_Info!$C$2:$C$11,"Treated"),1,0))</f>
        <v>1</v>
      </c>
      <c r="H2977" s="14">
        <f t="shared" si="95"/>
        <v>1</v>
      </c>
      <c r="I2977" s="14">
        <f>IF($F2977="","",MOD(ROW()-2,624)-INDEX(Parallel_Trends!$F$5:$F$14,MATCH($A2977,Parallel_Trends!$A$5:$A$14,0)))</f>
        <v>190</v>
      </c>
    </row>
    <row r="2978" spans="1:9" x14ac:dyDescent="0.45">
      <c r="A2978" t="s">
        <v>21</v>
      </c>
      <c r="B2978" s="1">
        <f>Raw_Prices!AC483</f>
        <v>45625</v>
      </c>
      <c r="C2978" s="12">
        <f>Raw_Prices!AG483</f>
        <v>329.99</v>
      </c>
      <c r="D2978" s="13">
        <f t="shared" si="94"/>
        <v>-6.0604224114357841E-5</v>
      </c>
      <c r="E2978" s="14">
        <f>IF(_xlfn.XLOOKUP($A2978,Firm_Info!$A$2:$A$12,Firm_Info!$C$2:$C$12)="Treated",1,IF(_xlfn.XLOOKUP($A2978,Firm_Info!$A$2:$A$12,Firm_Info!$C$2:$C$12)="Control",0,""))</f>
        <v>1</v>
      </c>
      <c r="F2978" s="14">
        <f>IFERROR(_xlfn.XLOOKUP($A2978,Firm_Info!$A$2:$A$11,Firm_Info!$D$2:$D$11),"")</f>
        <v>3</v>
      </c>
      <c r="G2978" s="14">
        <f>IF($F2978="","",IF($B2978&gt;=SUMIFS(Firm_Info!$F$2:$F$11,Firm_Info!$D$2:$D$11,$F2978,Firm_Info!$C$2:$C$11,"Treated"),1,0))</f>
        <v>1</v>
      </c>
      <c r="H2978" s="14">
        <f t="shared" si="95"/>
        <v>1</v>
      </c>
      <c r="I2978" s="14">
        <f>IF($F2978="","",MOD(ROW()-2,624)-INDEX(Parallel_Trends!$F$5:$F$14,MATCH($A2978,Parallel_Trends!$A$5:$A$14,0)))</f>
        <v>191</v>
      </c>
    </row>
    <row r="2979" spans="1:9" x14ac:dyDescent="0.45">
      <c r="A2979" t="s">
        <v>21</v>
      </c>
      <c r="B2979" s="1">
        <f>Raw_Prices!AC484</f>
        <v>45628</v>
      </c>
      <c r="C2979" s="12">
        <f>Raw_Prices!AG484</f>
        <v>331.01</v>
      </c>
      <c r="D2979" s="13">
        <f t="shared" si="94"/>
        <v>3.091002757659167E-3</v>
      </c>
      <c r="E2979" s="14">
        <f>IF(_xlfn.XLOOKUP($A2979,Firm_Info!$A$2:$A$12,Firm_Info!$C$2:$C$12)="Treated",1,IF(_xlfn.XLOOKUP($A2979,Firm_Info!$A$2:$A$12,Firm_Info!$C$2:$C$12)="Control",0,""))</f>
        <v>1</v>
      </c>
      <c r="F2979" s="14">
        <f>IFERROR(_xlfn.XLOOKUP($A2979,Firm_Info!$A$2:$A$11,Firm_Info!$D$2:$D$11),"")</f>
        <v>3</v>
      </c>
      <c r="G2979" s="14">
        <f>IF($F2979="","",IF($B2979&gt;=SUMIFS(Firm_Info!$F$2:$F$11,Firm_Info!$D$2:$D$11,$F2979,Firm_Info!$C$2:$C$11,"Treated"),1,0))</f>
        <v>1</v>
      </c>
      <c r="H2979" s="14">
        <f t="shared" si="95"/>
        <v>1</v>
      </c>
      <c r="I2979" s="14">
        <f>IF($F2979="","",MOD(ROW()-2,624)-INDEX(Parallel_Trends!$F$5:$F$14,MATCH($A2979,Parallel_Trends!$A$5:$A$14,0)))</f>
        <v>192</v>
      </c>
    </row>
    <row r="2980" spans="1:9" x14ac:dyDescent="0.45">
      <c r="A2980" t="s">
        <v>21</v>
      </c>
      <c r="B2980" s="1">
        <f>Raw_Prices!AC485</f>
        <v>45629</v>
      </c>
      <c r="C2980" s="12">
        <f>Raw_Prices!AG485</f>
        <v>331.43</v>
      </c>
      <c r="D2980" s="13">
        <f t="shared" si="94"/>
        <v>1.268843841575773E-3</v>
      </c>
      <c r="E2980" s="14">
        <f>IF(_xlfn.XLOOKUP($A2980,Firm_Info!$A$2:$A$12,Firm_Info!$C$2:$C$12)="Treated",1,IF(_xlfn.XLOOKUP($A2980,Firm_Info!$A$2:$A$12,Firm_Info!$C$2:$C$12)="Control",0,""))</f>
        <v>1</v>
      </c>
      <c r="F2980" s="14">
        <f>IFERROR(_xlfn.XLOOKUP($A2980,Firm_Info!$A$2:$A$11,Firm_Info!$D$2:$D$11),"")</f>
        <v>3</v>
      </c>
      <c r="G2980" s="14">
        <f>IF($F2980="","",IF($B2980&gt;=SUMIFS(Firm_Info!$F$2:$F$11,Firm_Info!$D$2:$D$11,$F2980,Firm_Info!$C$2:$C$11,"Treated"),1,0))</f>
        <v>1</v>
      </c>
      <c r="H2980" s="14">
        <f t="shared" si="95"/>
        <v>1</v>
      </c>
      <c r="I2980" s="14">
        <f>IF($F2980="","",MOD(ROW()-2,624)-INDEX(Parallel_Trends!$F$5:$F$14,MATCH($A2980,Parallel_Trends!$A$5:$A$14,0)))</f>
        <v>193</v>
      </c>
    </row>
    <row r="2981" spans="1:9" x14ac:dyDescent="0.45">
      <c r="A2981" t="s">
        <v>21</v>
      </c>
      <c r="B2981" s="1">
        <f>Raw_Prices!AC486</f>
        <v>45630</v>
      </c>
      <c r="C2981" s="12">
        <f>Raw_Prices!AG486</f>
        <v>367.87</v>
      </c>
      <c r="D2981" s="13">
        <f t="shared" si="94"/>
        <v>0.10994780194912956</v>
      </c>
      <c r="E2981" s="14">
        <f>IF(_xlfn.XLOOKUP($A2981,Firm_Info!$A$2:$A$12,Firm_Info!$C$2:$C$12)="Treated",1,IF(_xlfn.XLOOKUP($A2981,Firm_Info!$A$2:$A$12,Firm_Info!$C$2:$C$12)="Control",0,""))</f>
        <v>1</v>
      </c>
      <c r="F2981" s="14">
        <f>IFERROR(_xlfn.XLOOKUP($A2981,Firm_Info!$A$2:$A$11,Firm_Info!$D$2:$D$11),"")</f>
        <v>3</v>
      </c>
      <c r="G2981" s="14">
        <f>IF($F2981="","",IF($B2981&gt;=SUMIFS(Firm_Info!$F$2:$F$11,Firm_Info!$D$2:$D$11,$F2981,Firm_Info!$C$2:$C$11,"Treated"),1,0))</f>
        <v>1</v>
      </c>
      <c r="H2981" s="14">
        <f t="shared" si="95"/>
        <v>1</v>
      </c>
      <c r="I2981" s="14">
        <f>IF($F2981="","",MOD(ROW()-2,624)-INDEX(Parallel_Trends!$F$5:$F$14,MATCH($A2981,Parallel_Trends!$A$5:$A$14,0)))</f>
        <v>194</v>
      </c>
    </row>
    <row r="2982" spans="1:9" x14ac:dyDescent="0.45">
      <c r="A2982" t="s">
        <v>21</v>
      </c>
      <c r="B2982" s="1">
        <f>Raw_Prices!AC487</f>
        <v>45631</v>
      </c>
      <c r="C2982" s="12">
        <f>Raw_Prices!AG487</f>
        <v>361.38</v>
      </c>
      <c r="D2982" s="13">
        <f t="shared" si="94"/>
        <v>-1.7642101829450696E-2</v>
      </c>
      <c r="E2982" s="14">
        <f>IF(_xlfn.XLOOKUP($A2982,Firm_Info!$A$2:$A$12,Firm_Info!$C$2:$C$12)="Treated",1,IF(_xlfn.XLOOKUP($A2982,Firm_Info!$A$2:$A$12,Firm_Info!$C$2:$C$12)="Control",0,""))</f>
        <v>1</v>
      </c>
      <c r="F2982" s="14">
        <f>IFERROR(_xlfn.XLOOKUP($A2982,Firm_Info!$A$2:$A$11,Firm_Info!$D$2:$D$11),"")</f>
        <v>3</v>
      </c>
      <c r="G2982" s="14">
        <f>IF($F2982="","",IF($B2982&gt;=SUMIFS(Firm_Info!$F$2:$F$11,Firm_Info!$D$2:$D$11,$F2982,Firm_Info!$C$2:$C$11,"Treated"),1,0))</f>
        <v>1</v>
      </c>
      <c r="H2982" s="14">
        <f t="shared" si="95"/>
        <v>1</v>
      </c>
      <c r="I2982" s="14">
        <f>IF($F2982="","",MOD(ROW()-2,624)-INDEX(Parallel_Trends!$F$5:$F$14,MATCH($A2982,Parallel_Trends!$A$5:$A$14,0)))</f>
        <v>195</v>
      </c>
    </row>
    <row r="2983" spans="1:9" x14ac:dyDescent="0.45">
      <c r="A2983" t="s">
        <v>21</v>
      </c>
      <c r="B2983" s="1">
        <f>Raw_Prices!AC488</f>
        <v>45632</v>
      </c>
      <c r="C2983" s="12">
        <f>Raw_Prices!AG488</f>
        <v>361.99</v>
      </c>
      <c r="D2983" s="13">
        <f t="shared" si="94"/>
        <v>1.6879738779125297E-3</v>
      </c>
      <c r="E2983" s="14">
        <f>IF(_xlfn.XLOOKUP($A2983,Firm_Info!$A$2:$A$12,Firm_Info!$C$2:$C$12)="Treated",1,IF(_xlfn.XLOOKUP($A2983,Firm_Info!$A$2:$A$12,Firm_Info!$C$2:$C$12)="Control",0,""))</f>
        <v>1</v>
      </c>
      <c r="F2983" s="14">
        <f>IFERROR(_xlfn.XLOOKUP($A2983,Firm_Info!$A$2:$A$11,Firm_Info!$D$2:$D$11),"")</f>
        <v>3</v>
      </c>
      <c r="G2983" s="14">
        <f>IF($F2983="","",IF($B2983&gt;=SUMIFS(Firm_Info!$F$2:$F$11,Firm_Info!$D$2:$D$11,$F2983,Firm_Info!$C$2:$C$11,"Treated"),1,0))</f>
        <v>1</v>
      </c>
      <c r="H2983" s="14">
        <f t="shared" si="95"/>
        <v>1</v>
      </c>
      <c r="I2983" s="14">
        <f>IF($F2983="","",MOD(ROW()-2,624)-INDEX(Parallel_Trends!$F$5:$F$14,MATCH($A2983,Parallel_Trends!$A$5:$A$14,0)))</f>
        <v>196</v>
      </c>
    </row>
    <row r="2984" spans="1:9" x14ac:dyDescent="0.45">
      <c r="A2984" t="s">
        <v>21</v>
      </c>
      <c r="B2984" s="1">
        <f>Raw_Prices!AC489</f>
        <v>45635</v>
      </c>
      <c r="C2984" s="12">
        <f>Raw_Prices!AG489</f>
        <v>351.57</v>
      </c>
      <c r="D2984" s="13">
        <f t="shared" si="94"/>
        <v>-2.8785325561479613E-2</v>
      </c>
      <c r="E2984" s="14">
        <f>IF(_xlfn.XLOOKUP($A2984,Firm_Info!$A$2:$A$12,Firm_Info!$C$2:$C$12)="Treated",1,IF(_xlfn.XLOOKUP($A2984,Firm_Info!$A$2:$A$12,Firm_Info!$C$2:$C$12)="Control",0,""))</f>
        <v>1</v>
      </c>
      <c r="F2984" s="14">
        <f>IFERROR(_xlfn.XLOOKUP($A2984,Firm_Info!$A$2:$A$11,Firm_Info!$D$2:$D$11),"")</f>
        <v>3</v>
      </c>
      <c r="G2984" s="14">
        <f>IF($F2984="","",IF($B2984&gt;=SUMIFS(Firm_Info!$F$2:$F$11,Firm_Info!$D$2:$D$11,$F2984,Firm_Info!$C$2:$C$11,"Treated"),1,0))</f>
        <v>1</v>
      </c>
      <c r="H2984" s="14">
        <f t="shared" si="95"/>
        <v>1</v>
      </c>
      <c r="I2984" s="14">
        <f>IF($F2984="","",MOD(ROW()-2,624)-INDEX(Parallel_Trends!$F$5:$F$14,MATCH($A2984,Parallel_Trends!$A$5:$A$14,0)))</f>
        <v>197</v>
      </c>
    </row>
    <row r="2985" spans="1:9" x14ac:dyDescent="0.45">
      <c r="A2985" t="s">
        <v>21</v>
      </c>
      <c r="B2985" s="1">
        <f>Raw_Prices!AC490</f>
        <v>45636</v>
      </c>
      <c r="C2985" s="12">
        <f>Raw_Prices!AG490</f>
        <v>348.82</v>
      </c>
      <c r="D2985" s="13">
        <f t="shared" si="94"/>
        <v>-7.8220553517081015E-3</v>
      </c>
      <c r="E2985" s="14">
        <f>IF(_xlfn.XLOOKUP($A2985,Firm_Info!$A$2:$A$12,Firm_Info!$C$2:$C$12)="Treated",1,IF(_xlfn.XLOOKUP($A2985,Firm_Info!$A$2:$A$12,Firm_Info!$C$2:$C$12)="Control",0,""))</f>
        <v>1</v>
      </c>
      <c r="F2985" s="14">
        <f>IFERROR(_xlfn.XLOOKUP($A2985,Firm_Info!$A$2:$A$11,Firm_Info!$D$2:$D$11),"")</f>
        <v>3</v>
      </c>
      <c r="G2985" s="14">
        <f>IF($F2985="","",IF($B2985&gt;=SUMIFS(Firm_Info!$F$2:$F$11,Firm_Info!$D$2:$D$11,$F2985,Firm_Info!$C$2:$C$11,"Treated"),1,0))</f>
        <v>1</v>
      </c>
      <c r="H2985" s="14">
        <f t="shared" si="95"/>
        <v>1</v>
      </c>
      <c r="I2985" s="14">
        <f>IF($F2985="","",MOD(ROW()-2,624)-INDEX(Parallel_Trends!$F$5:$F$14,MATCH($A2985,Parallel_Trends!$A$5:$A$14,0)))</f>
        <v>198</v>
      </c>
    </row>
    <row r="2986" spans="1:9" x14ac:dyDescent="0.45">
      <c r="A2986" t="s">
        <v>21</v>
      </c>
      <c r="B2986" s="1">
        <f>Raw_Prices!AC491</f>
        <v>45637</v>
      </c>
      <c r="C2986" s="12">
        <f>Raw_Prices!AG491</f>
        <v>354.85</v>
      </c>
      <c r="D2986" s="13">
        <f t="shared" si="94"/>
        <v>1.7286852818072518E-2</v>
      </c>
      <c r="E2986" s="14">
        <f>IF(_xlfn.XLOOKUP($A2986,Firm_Info!$A$2:$A$12,Firm_Info!$C$2:$C$12)="Treated",1,IF(_xlfn.XLOOKUP($A2986,Firm_Info!$A$2:$A$12,Firm_Info!$C$2:$C$12)="Control",0,""))</f>
        <v>1</v>
      </c>
      <c r="F2986" s="14">
        <f>IFERROR(_xlfn.XLOOKUP($A2986,Firm_Info!$A$2:$A$11,Firm_Info!$D$2:$D$11),"")</f>
        <v>3</v>
      </c>
      <c r="G2986" s="14">
        <f>IF($F2986="","",IF($B2986&gt;=SUMIFS(Firm_Info!$F$2:$F$11,Firm_Info!$D$2:$D$11,$F2986,Firm_Info!$C$2:$C$11,"Treated"),1,0))</f>
        <v>1</v>
      </c>
      <c r="H2986" s="14">
        <f t="shared" si="95"/>
        <v>1</v>
      </c>
      <c r="I2986" s="14">
        <f>IF($F2986="","",MOD(ROW()-2,624)-INDEX(Parallel_Trends!$F$5:$F$14,MATCH($A2986,Parallel_Trends!$A$5:$A$14,0)))</f>
        <v>199</v>
      </c>
    </row>
    <row r="2987" spans="1:9" x14ac:dyDescent="0.45">
      <c r="A2987" t="s">
        <v>21</v>
      </c>
      <c r="B2987" s="1">
        <f>Raw_Prices!AC492</f>
        <v>45638</v>
      </c>
      <c r="C2987" s="12">
        <f>Raw_Prices!AG492</f>
        <v>358.03</v>
      </c>
      <c r="D2987" s="13">
        <f t="shared" si="94"/>
        <v>8.9615330421304318E-3</v>
      </c>
      <c r="E2987" s="14">
        <f>IF(_xlfn.XLOOKUP($A2987,Firm_Info!$A$2:$A$12,Firm_Info!$C$2:$C$12)="Treated",1,IF(_xlfn.XLOOKUP($A2987,Firm_Info!$A$2:$A$12,Firm_Info!$C$2:$C$12)="Control",0,""))</f>
        <v>1</v>
      </c>
      <c r="F2987" s="14">
        <f>IFERROR(_xlfn.XLOOKUP($A2987,Firm_Info!$A$2:$A$11,Firm_Info!$D$2:$D$11),"")</f>
        <v>3</v>
      </c>
      <c r="G2987" s="14">
        <f>IF($F2987="","",IF($B2987&gt;=SUMIFS(Firm_Info!$F$2:$F$11,Firm_Info!$D$2:$D$11,$F2987,Firm_Info!$C$2:$C$11,"Treated"),1,0))</f>
        <v>1</v>
      </c>
      <c r="H2987" s="14">
        <f t="shared" si="95"/>
        <v>1</v>
      </c>
      <c r="I2987" s="14">
        <f>IF($F2987="","",MOD(ROW()-2,624)-INDEX(Parallel_Trends!$F$5:$F$14,MATCH($A2987,Parallel_Trends!$A$5:$A$14,0)))</f>
        <v>200</v>
      </c>
    </row>
    <row r="2988" spans="1:9" x14ac:dyDescent="0.45">
      <c r="A2988" t="s">
        <v>21</v>
      </c>
      <c r="B2988" s="1">
        <f>Raw_Prices!AC493</f>
        <v>45639</v>
      </c>
      <c r="C2988" s="12">
        <f>Raw_Prices!AG493</f>
        <v>354.31</v>
      </c>
      <c r="D2988" s="13">
        <f t="shared" si="94"/>
        <v>-1.0390190766136786E-2</v>
      </c>
      <c r="E2988" s="14">
        <f>IF(_xlfn.XLOOKUP($A2988,Firm_Info!$A$2:$A$12,Firm_Info!$C$2:$C$12)="Treated",1,IF(_xlfn.XLOOKUP($A2988,Firm_Info!$A$2:$A$12,Firm_Info!$C$2:$C$12)="Control",0,""))</f>
        <v>1</v>
      </c>
      <c r="F2988" s="14">
        <f>IFERROR(_xlfn.XLOOKUP($A2988,Firm_Info!$A$2:$A$11,Firm_Info!$D$2:$D$11),"")</f>
        <v>3</v>
      </c>
      <c r="G2988" s="14">
        <f>IF($F2988="","",IF($B2988&gt;=SUMIFS(Firm_Info!$F$2:$F$11,Firm_Info!$D$2:$D$11,$F2988,Firm_Info!$C$2:$C$11,"Treated"),1,0))</f>
        <v>1</v>
      </c>
      <c r="H2988" s="14">
        <f t="shared" si="95"/>
        <v>1</v>
      </c>
      <c r="I2988" s="14">
        <f>IF($F2988="","",MOD(ROW()-2,624)-INDEX(Parallel_Trends!$F$5:$F$14,MATCH($A2988,Parallel_Trends!$A$5:$A$14,0)))</f>
        <v>201</v>
      </c>
    </row>
    <row r="2989" spans="1:9" x14ac:dyDescent="0.45">
      <c r="A2989" t="s">
        <v>21</v>
      </c>
      <c r="B2989" s="1">
        <f>Raw_Prices!AC494</f>
        <v>45642</v>
      </c>
      <c r="C2989" s="12">
        <f>Raw_Prices!AG494</f>
        <v>357.23</v>
      </c>
      <c r="D2989" s="13">
        <f t="shared" si="94"/>
        <v>8.2413705512123236E-3</v>
      </c>
      <c r="E2989" s="14">
        <f>IF(_xlfn.XLOOKUP($A2989,Firm_Info!$A$2:$A$12,Firm_Info!$C$2:$C$12)="Treated",1,IF(_xlfn.XLOOKUP($A2989,Firm_Info!$A$2:$A$12,Firm_Info!$C$2:$C$12)="Control",0,""))</f>
        <v>1</v>
      </c>
      <c r="F2989" s="14">
        <f>IFERROR(_xlfn.XLOOKUP($A2989,Firm_Info!$A$2:$A$11,Firm_Info!$D$2:$D$11),"")</f>
        <v>3</v>
      </c>
      <c r="G2989" s="14">
        <f>IF($F2989="","",IF($B2989&gt;=SUMIFS(Firm_Info!$F$2:$F$11,Firm_Info!$D$2:$D$11,$F2989,Firm_Info!$C$2:$C$11,"Treated"),1,0))</f>
        <v>1</v>
      </c>
      <c r="H2989" s="14">
        <f t="shared" si="95"/>
        <v>1</v>
      </c>
      <c r="I2989" s="14">
        <f>IF($F2989="","",MOD(ROW()-2,624)-INDEX(Parallel_Trends!$F$5:$F$14,MATCH($A2989,Parallel_Trends!$A$5:$A$14,0)))</f>
        <v>202</v>
      </c>
    </row>
    <row r="2990" spans="1:9" x14ac:dyDescent="0.45">
      <c r="A2990" t="s">
        <v>21</v>
      </c>
      <c r="B2990" s="1">
        <f>Raw_Prices!AC495</f>
        <v>45643</v>
      </c>
      <c r="C2990" s="12">
        <f>Raw_Prices!AG495</f>
        <v>350.97</v>
      </c>
      <c r="D2990" s="13">
        <f t="shared" si="94"/>
        <v>-1.7523724211292446E-2</v>
      </c>
      <c r="E2990" s="14">
        <f>IF(_xlfn.XLOOKUP($A2990,Firm_Info!$A$2:$A$12,Firm_Info!$C$2:$C$12)="Treated",1,IF(_xlfn.XLOOKUP($A2990,Firm_Info!$A$2:$A$12,Firm_Info!$C$2:$C$12)="Control",0,""))</f>
        <v>1</v>
      </c>
      <c r="F2990" s="14">
        <f>IFERROR(_xlfn.XLOOKUP($A2990,Firm_Info!$A$2:$A$11,Firm_Info!$D$2:$D$11),"")</f>
        <v>3</v>
      </c>
      <c r="G2990" s="14">
        <f>IF($F2990="","",IF($B2990&gt;=SUMIFS(Firm_Info!$F$2:$F$11,Firm_Info!$D$2:$D$11,$F2990,Firm_Info!$C$2:$C$11,"Treated"),1,0))</f>
        <v>1</v>
      </c>
      <c r="H2990" s="14">
        <f t="shared" si="95"/>
        <v>1</v>
      </c>
      <c r="I2990" s="14">
        <f>IF($F2990="","",MOD(ROW()-2,624)-INDEX(Parallel_Trends!$F$5:$F$14,MATCH($A2990,Parallel_Trends!$A$5:$A$14,0)))</f>
        <v>203</v>
      </c>
    </row>
    <row r="2991" spans="1:9" x14ac:dyDescent="0.45">
      <c r="A2991" t="s">
        <v>21</v>
      </c>
      <c r="B2991" s="1">
        <f>Raw_Prices!AC496</f>
        <v>45644</v>
      </c>
      <c r="C2991" s="12">
        <f>Raw_Prices!AG496</f>
        <v>337.23</v>
      </c>
      <c r="D2991" s="13">
        <f t="shared" si="94"/>
        <v>-3.914864518334904E-2</v>
      </c>
      <c r="E2991" s="14">
        <f>IF(_xlfn.XLOOKUP($A2991,Firm_Info!$A$2:$A$12,Firm_Info!$C$2:$C$12)="Treated",1,IF(_xlfn.XLOOKUP($A2991,Firm_Info!$A$2:$A$12,Firm_Info!$C$2:$C$12)="Control",0,""))</f>
        <v>1</v>
      </c>
      <c r="F2991" s="14">
        <f>IFERROR(_xlfn.XLOOKUP($A2991,Firm_Info!$A$2:$A$11,Firm_Info!$D$2:$D$11),"")</f>
        <v>3</v>
      </c>
      <c r="G2991" s="14">
        <f>IF($F2991="","",IF($B2991&gt;=SUMIFS(Firm_Info!$F$2:$F$11,Firm_Info!$D$2:$D$11,$F2991,Firm_Info!$C$2:$C$11,"Treated"),1,0))</f>
        <v>1</v>
      </c>
      <c r="H2991" s="14">
        <f t="shared" si="95"/>
        <v>1</v>
      </c>
      <c r="I2991" s="14">
        <f>IF($F2991="","",MOD(ROW()-2,624)-INDEX(Parallel_Trends!$F$5:$F$14,MATCH($A2991,Parallel_Trends!$A$5:$A$14,0)))</f>
        <v>204</v>
      </c>
    </row>
    <row r="2992" spans="1:9" x14ac:dyDescent="0.45">
      <c r="A2992" t="s">
        <v>21</v>
      </c>
      <c r="B2992" s="1">
        <f>Raw_Prices!AC497</f>
        <v>45645</v>
      </c>
      <c r="C2992" s="12">
        <f>Raw_Prices!AG497</f>
        <v>336.23</v>
      </c>
      <c r="D2992" s="13">
        <f t="shared" si="94"/>
        <v>-2.9653352311478365E-3</v>
      </c>
      <c r="E2992" s="14">
        <f>IF(_xlfn.XLOOKUP($A2992,Firm_Info!$A$2:$A$12,Firm_Info!$C$2:$C$12)="Treated",1,IF(_xlfn.XLOOKUP($A2992,Firm_Info!$A$2:$A$12,Firm_Info!$C$2:$C$12)="Control",0,""))</f>
        <v>1</v>
      </c>
      <c r="F2992" s="14">
        <f>IFERROR(_xlfn.XLOOKUP($A2992,Firm_Info!$A$2:$A$11,Firm_Info!$D$2:$D$11),"")</f>
        <v>3</v>
      </c>
      <c r="G2992" s="14">
        <f>IF($F2992="","",IF($B2992&gt;=SUMIFS(Firm_Info!$F$2:$F$11,Firm_Info!$D$2:$D$11,$F2992,Firm_Info!$C$2:$C$11,"Treated"),1,0))</f>
        <v>1</v>
      </c>
      <c r="H2992" s="14">
        <f t="shared" si="95"/>
        <v>1</v>
      </c>
      <c r="I2992" s="14">
        <f>IF($F2992="","",MOD(ROW()-2,624)-INDEX(Parallel_Trends!$F$5:$F$14,MATCH($A2992,Parallel_Trends!$A$5:$A$14,0)))</f>
        <v>205</v>
      </c>
    </row>
    <row r="2993" spans="1:9" x14ac:dyDescent="0.45">
      <c r="A2993" t="s">
        <v>21</v>
      </c>
      <c r="B2993" s="1">
        <f>Raw_Prices!AC498</f>
        <v>45646</v>
      </c>
      <c r="C2993" s="12">
        <f>Raw_Prices!AG498</f>
        <v>343.65</v>
      </c>
      <c r="D2993" s="13">
        <f t="shared" si="94"/>
        <v>2.206822710644496E-2</v>
      </c>
      <c r="E2993" s="14">
        <f>IF(_xlfn.XLOOKUP($A2993,Firm_Info!$A$2:$A$12,Firm_Info!$C$2:$C$12)="Treated",1,IF(_xlfn.XLOOKUP($A2993,Firm_Info!$A$2:$A$12,Firm_Info!$C$2:$C$12)="Control",0,""))</f>
        <v>1</v>
      </c>
      <c r="F2993" s="14">
        <f>IFERROR(_xlfn.XLOOKUP($A2993,Firm_Info!$A$2:$A$11,Firm_Info!$D$2:$D$11),"")</f>
        <v>3</v>
      </c>
      <c r="G2993" s="14">
        <f>IF($F2993="","",IF($B2993&gt;=SUMIFS(Firm_Info!$F$2:$F$11,Firm_Info!$D$2:$D$11,$F2993,Firm_Info!$C$2:$C$11,"Treated"),1,0))</f>
        <v>1</v>
      </c>
      <c r="H2993" s="14">
        <f t="shared" si="95"/>
        <v>1</v>
      </c>
      <c r="I2993" s="14">
        <f>IF($F2993="","",MOD(ROW()-2,624)-INDEX(Parallel_Trends!$F$5:$F$14,MATCH($A2993,Parallel_Trends!$A$5:$A$14,0)))</f>
        <v>206</v>
      </c>
    </row>
    <row r="2994" spans="1:9" x14ac:dyDescent="0.45">
      <c r="A2994" t="s">
        <v>21</v>
      </c>
      <c r="B2994" s="1">
        <f>Raw_Prices!AC499</f>
        <v>45649</v>
      </c>
      <c r="C2994" s="12">
        <f>Raw_Prices!AG499</f>
        <v>342.9</v>
      </c>
      <c r="D2994" s="13">
        <f t="shared" si="94"/>
        <v>-2.1824530772588391E-3</v>
      </c>
      <c r="E2994" s="14">
        <f>IF(_xlfn.XLOOKUP($A2994,Firm_Info!$A$2:$A$12,Firm_Info!$C$2:$C$12)="Treated",1,IF(_xlfn.XLOOKUP($A2994,Firm_Info!$A$2:$A$12,Firm_Info!$C$2:$C$12)="Control",0,""))</f>
        <v>1</v>
      </c>
      <c r="F2994" s="14">
        <f>IFERROR(_xlfn.XLOOKUP($A2994,Firm_Info!$A$2:$A$11,Firm_Info!$D$2:$D$11),"")</f>
        <v>3</v>
      </c>
      <c r="G2994" s="14">
        <f>IF($F2994="","",IF($B2994&gt;=SUMIFS(Firm_Info!$F$2:$F$11,Firm_Info!$D$2:$D$11,$F2994,Firm_Info!$C$2:$C$11,"Treated"),1,0))</f>
        <v>1</v>
      </c>
      <c r="H2994" s="14">
        <f t="shared" si="95"/>
        <v>1</v>
      </c>
      <c r="I2994" s="14">
        <f>IF($F2994="","",MOD(ROW()-2,624)-INDEX(Parallel_Trends!$F$5:$F$14,MATCH($A2994,Parallel_Trends!$A$5:$A$14,0)))</f>
        <v>207</v>
      </c>
    </row>
    <row r="2995" spans="1:9" x14ac:dyDescent="0.45">
      <c r="A2995" t="s">
        <v>21</v>
      </c>
      <c r="B2995" s="1">
        <f>Raw_Prices!AC500</f>
        <v>45650</v>
      </c>
      <c r="C2995" s="12">
        <f>Raw_Prices!AG500</f>
        <v>344.43</v>
      </c>
      <c r="D2995" s="13">
        <f t="shared" si="94"/>
        <v>4.4619422572178546E-3</v>
      </c>
      <c r="E2995" s="14">
        <f>IF(_xlfn.XLOOKUP($A2995,Firm_Info!$A$2:$A$12,Firm_Info!$C$2:$C$12)="Treated",1,IF(_xlfn.XLOOKUP($A2995,Firm_Info!$A$2:$A$12,Firm_Info!$C$2:$C$12)="Control",0,""))</f>
        <v>1</v>
      </c>
      <c r="F2995" s="14">
        <f>IFERROR(_xlfn.XLOOKUP($A2995,Firm_Info!$A$2:$A$11,Firm_Info!$D$2:$D$11),"")</f>
        <v>3</v>
      </c>
      <c r="G2995" s="14">
        <f>IF($F2995="","",IF($B2995&gt;=SUMIFS(Firm_Info!$F$2:$F$11,Firm_Info!$D$2:$D$11,$F2995,Firm_Info!$C$2:$C$11,"Treated"),1,0))</f>
        <v>1</v>
      </c>
      <c r="H2995" s="14">
        <f t="shared" si="95"/>
        <v>1</v>
      </c>
      <c r="I2995" s="14">
        <f>IF($F2995="","",MOD(ROW()-2,624)-INDEX(Parallel_Trends!$F$5:$F$14,MATCH($A2995,Parallel_Trends!$A$5:$A$14,0)))</f>
        <v>208</v>
      </c>
    </row>
    <row r="2996" spans="1:9" x14ac:dyDescent="0.45">
      <c r="A2996" t="s">
        <v>21</v>
      </c>
      <c r="B2996" s="1">
        <f>Raw_Prices!AC501</f>
        <v>45652</v>
      </c>
      <c r="C2996" s="12">
        <f>Raw_Prices!AG501</f>
        <v>341.72</v>
      </c>
      <c r="D2996" s="13">
        <f t="shared" si="94"/>
        <v>-7.8680718868855415E-3</v>
      </c>
      <c r="E2996" s="14">
        <f>IF(_xlfn.XLOOKUP($A2996,Firm_Info!$A$2:$A$12,Firm_Info!$C$2:$C$12)="Treated",1,IF(_xlfn.XLOOKUP($A2996,Firm_Info!$A$2:$A$12,Firm_Info!$C$2:$C$12)="Control",0,""))</f>
        <v>1</v>
      </c>
      <c r="F2996" s="14">
        <f>IFERROR(_xlfn.XLOOKUP($A2996,Firm_Info!$A$2:$A$11,Firm_Info!$D$2:$D$11),"")</f>
        <v>3</v>
      </c>
      <c r="G2996" s="14">
        <f>IF($F2996="","",IF($B2996&gt;=SUMIFS(Firm_Info!$F$2:$F$11,Firm_Info!$D$2:$D$11,$F2996,Firm_Info!$C$2:$C$11,"Treated"),1,0))</f>
        <v>1</v>
      </c>
      <c r="H2996" s="14">
        <f t="shared" si="95"/>
        <v>1</v>
      </c>
      <c r="I2996" s="14">
        <f>IF($F2996="","",MOD(ROW()-2,624)-INDEX(Parallel_Trends!$F$5:$F$14,MATCH($A2996,Parallel_Trends!$A$5:$A$14,0)))</f>
        <v>209</v>
      </c>
    </row>
    <row r="2997" spans="1:9" x14ac:dyDescent="0.45">
      <c r="A2997" t="s">
        <v>21</v>
      </c>
      <c r="B2997" s="1">
        <f>Raw_Prices!AC502</f>
        <v>45653</v>
      </c>
      <c r="C2997" s="12">
        <f>Raw_Prices!AG502</f>
        <v>338.45</v>
      </c>
      <c r="D2997" s="13">
        <f t="shared" si="94"/>
        <v>-9.5692379726092236E-3</v>
      </c>
      <c r="E2997" s="14">
        <f>IF(_xlfn.XLOOKUP($A2997,Firm_Info!$A$2:$A$12,Firm_Info!$C$2:$C$12)="Treated",1,IF(_xlfn.XLOOKUP($A2997,Firm_Info!$A$2:$A$12,Firm_Info!$C$2:$C$12)="Control",0,""))</f>
        <v>1</v>
      </c>
      <c r="F2997" s="14">
        <f>IFERROR(_xlfn.XLOOKUP($A2997,Firm_Info!$A$2:$A$11,Firm_Info!$D$2:$D$11),"")</f>
        <v>3</v>
      </c>
      <c r="G2997" s="14">
        <f>IF($F2997="","",IF($B2997&gt;=SUMIFS(Firm_Info!$F$2:$F$11,Firm_Info!$D$2:$D$11,$F2997,Firm_Info!$C$2:$C$11,"Treated"),1,0))</f>
        <v>1</v>
      </c>
      <c r="H2997" s="14">
        <f t="shared" si="95"/>
        <v>1</v>
      </c>
      <c r="I2997" s="14">
        <f>IF($F2997="","",MOD(ROW()-2,624)-INDEX(Parallel_Trends!$F$5:$F$14,MATCH($A2997,Parallel_Trends!$A$5:$A$14,0)))</f>
        <v>210</v>
      </c>
    </row>
    <row r="2998" spans="1:9" x14ac:dyDescent="0.45">
      <c r="A2998" t="s">
        <v>21</v>
      </c>
      <c r="B2998" s="1">
        <f>Raw_Prices!AC503</f>
        <v>45656</v>
      </c>
      <c r="C2998" s="12">
        <f>Raw_Prices!AG503</f>
        <v>335.74</v>
      </c>
      <c r="D2998" s="13">
        <f t="shared" si="94"/>
        <v>-8.0070911508346443E-3</v>
      </c>
      <c r="E2998" s="14">
        <f>IF(_xlfn.XLOOKUP($A2998,Firm_Info!$A$2:$A$12,Firm_Info!$C$2:$C$12)="Treated",1,IF(_xlfn.XLOOKUP($A2998,Firm_Info!$A$2:$A$12,Firm_Info!$C$2:$C$12)="Control",0,""))</f>
        <v>1</v>
      </c>
      <c r="F2998" s="14">
        <f>IFERROR(_xlfn.XLOOKUP($A2998,Firm_Info!$A$2:$A$11,Firm_Info!$D$2:$D$11),"")</f>
        <v>3</v>
      </c>
      <c r="G2998" s="14">
        <f>IF($F2998="","",IF($B2998&gt;=SUMIFS(Firm_Info!$F$2:$F$11,Firm_Info!$D$2:$D$11,$F2998,Firm_Info!$C$2:$C$11,"Treated"),1,0))</f>
        <v>1</v>
      </c>
      <c r="H2998" s="14">
        <f t="shared" si="95"/>
        <v>1</v>
      </c>
      <c r="I2998" s="14">
        <f>IF($F2998="","",MOD(ROW()-2,624)-INDEX(Parallel_Trends!$F$5:$F$14,MATCH($A2998,Parallel_Trends!$A$5:$A$14,0)))</f>
        <v>211</v>
      </c>
    </row>
    <row r="2999" spans="1:9" x14ac:dyDescent="0.45">
      <c r="A2999" t="s">
        <v>21</v>
      </c>
      <c r="B2999" s="1">
        <f>Raw_Prices!AC504</f>
        <v>45657</v>
      </c>
      <c r="C2999" s="12">
        <f>Raw_Prices!AG504</f>
        <v>334.33</v>
      </c>
      <c r="D2999" s="13">
        <f t="shared" si="94"/>
        <v>-4.1996783225115575E-3</v>
      </c>
      <c r="E2999" s="14">
        <f>IF(_xlfn.XLOOKUP($A2999,Firm_Info!$A$2:$A$12,Firm_Info!$C$2:$C$12)="Treated",1,IF(_xlfn.XLOOKUP($A2999,Firm_Info!$A$2:$A$12,Firm_Info!$C$2:$C$12)="Control",0,""))</f>
        <v>1</v>
      </c>
      <c r="F2999" s="14">
        <f>IFERROR(_xlfn.XLOOKUP($A2999,Firm_Info!$A$2:$A$11,Firm_Info!$D$2:$D$11),"")</f>
        <v>3</v>
      </c>
      <c r="G2999" s="14">
        <f>IF($F2999="","",IF($B2999&gt;=SUMIFS(Firm_Info!$F$2:$F$11,Firm_Info!$D$2:$D$11,$F2999,Firm_Info!$C$2:$C$11,"Treated"),1,0))</f>
        <v>1</v>
      </c>
      <c r="H2999" s="14">
        <f t="shared" si="95"/>
        <v>1</v>
      </c>
      <c r="I2999" s="14">
        <f>IF($F2999="","",MOD(ROW()-2,624)-INDEX(Parallel_Trends!$F$5:$F$14,MATCH($A2999,Parallel_Trends!$A$5:$A$14,0)))</f>
        <v>212</v>
      </c>
    </row>
    <row r="3000" spans="1:9" x14ac:dyDescent="0.45">
      <c r="A3000" t="s">
        <v>21</v>
      </c>
      <c r="B3000" s="1">
        <f>Raw_Prices!AC505</f>
        <v>45659</v>
      </c>
      <c r="C3000" s="12">
        <f>Raw_Prices!AG505</f>
        <v>330.66</v>
      </c>
      <c r="D3000" s="13">
        <f t="shared" si="94"/>
        <v>-1.0977178237071006E-2</v>
      </c>
      <c r="E3000" s="14">
        <f>IF(_xlfn.XLOOKUP($A3000,Firm_Info!$A$2:$A$12,Firm_Info!$C$2:$C$12)="Treated",1,IF(_xlfn.XLOOKUP($A3000,Firm_Info!$A$2:$A$12,Firm_Info!$C$2:$C$12)="Control",0,""))</f>
        <v>1</v>
      </c>
      <c r="F3000" s="14">
        <f>IFERROR(_xlfn.XLOOKUP($A3000,Firm_Info!$A$2:$A$11,Firm_Info!$D$2:$D$11),"")</f>
        <v>3</v>
      </c>
      <c r="G3000" s="14">
        <f>IF($F3000="","",IF($B3000&gt;=SUMIFS(Firm_Info!$F$2:$F$11,Firm_Info!$D$2:$D$11,$F3000,Firm_Info!$C$2:$C$11,"Treated"),1,0))</f>
        <v>1</v>
      </c>
      <c r="H3000" s="14">
        <f t="shared" si="95"/>
        <v>1</v>
      </c>
      <c r="I3000" s="14">
        <f>IF($F3000="","",MOD(ROW()-2,624)-INDEX(Parallel_Trends!$F$5:$F$14,MATCH($A3000,Parallel_Trends!$A$5:$A$14,0)))</f>
        <v>213</v>
      </c>
    </row>
    <row r="3001" spans="1:9" x14ac:dyDescent="0.45">
      <c r="A3001" t="s">
        <v>21</v>
      </c>
      <c r="B3001" s="1">
        <f>Raw_Prices!AC506</f>
        <v>45660</v>
      </c>
      <c r="C3001" s="12">
        <f>Raw_Prices!AG506</f>
        <v>332.9</v>
      </c>
      <c r="D3001" s="13">
        <f t="shared" si="94"/>
        <v>6.7743301276232959E-3</v>
      </c>
      <c r="E3001" s="14">
        <f>IF(_xlfn.XLOOKUP($A3001,Firm_Info!$A$2:$A$12,Firm_Info!$C$2:$C$12)="Treated",1,IF(_xlfn.XLOOKUP($A3001,Firm_Info!$A$2:$A$12,Firm_Info!$C$2:$C$12)="Control",0,""))</f>
        <v>1</v>
      </c>
      <c r="F3001" s="14">
        <f>IFERROR(_xlfn.XLOOKUP($A3001,Firm_Info!$A$2:$A$11,Firm_Info!$D$2:$D$11),"")</f>
        <v>3</v>
      </c>
      <c r="G3001" s="14">
        <f>IF($F3001="","",IF($B3001&gt;=SUMIFS(Firm_Info!$F$2:$F$11,Firm_Info!$D$2:$D$11,$F3001,Firm_Info!$C$2:$C$11,"Treated"),1,0))</f>
        <v>1</v>
      </c>
      <c r="H3001" s="14">
        <f t="shared" si="95"/>
        <v>1</v>
      </c>
      <c r="I3001" s="14">
        <f>IF($F3001="","",MOD(ROW()-2,624)-INDEX(Parallel_Trends!$F$5:$F$14,MATCH($A3001,Parallel_Trends!$A$5:$A$14,0)))</f>
        <v>214</v>
      </c>
    </row>
    <row r="3002" spans="1:9" x14ac:dyDescent="0.45">
      <c r="A3002" t="s">
        <v>21</v>
      </c>
      <c r="B3002" s="1">
        <f>Raw_Prices!AC507</f>
        <v>45663</v>
      </c>
      <c r="C3002" s="12">
        <f>Raw_Prices!AG507</f>
        <v>330.53</v>
      </c>
      <c r="D3002" s="13">
        <f t="shared" si="94"/>
        <v>-7.119255031540983E-3</v>
      </c>
      <c r="E3002" s="14">
        <f>IF(_xlfn.XLOOKUP($A3002,Firm_Info!$A$2:$A$12,Firm_Info!$C$2:$C$12)="Treated",1,IF(_xlfn.XLOOKUP($A3002,Firm_Info!$A$2:$A$12,Firm_Info!$C$2:$C$12)="Control",0,""))</f>
        <v>1</v>
      </c>
      <c r="F3002" s="14">
        <f>IFERROR(_xlfn.XLOOKUP($A3002,Firm_Info!$A$2:$A$11,Firm_Info!$D$2:$D$11),"")</f>
        <v>3</v>
      </c>
      <c r="G3002" s="14">
        <f>IF($F3002="","",IF($B3002&gt;=SUMIFS(Firm_Info!$F$2:$F$11,Firm_Info!$D$2:$D$11,$F3002,Firm_Info!$C$2:$C$11,"Treated"),1,0))</f>
        <v>1</v>
      </c>
      <c r="H3002" s="14">
        <f t="shared" si="95"/>
        <v>1</v>
      </c>
      <c r="I3002" s="14">
        <f>IF($F3002="","",MOD(ROW()-2,624)-INDEX(Parallel_Trends!$F$5:$F$14,MATCH($A3002,Parallel_Trends!$A$5:$A$14,0)))</f>
        <v>215</v>
      </c>
    </row>
    <row r="3003" spans="1:9" x14ac:dyDescent="0.45">
      <c r="A3003" t="s">
        <v>21</v>
      </c>
      <c r="B3003" s="1">
        <f>Raw_Prices!AC508</f>
        <v>45664</v>
      </c>
      <c r="C3003" s="12">
        <f>Raw_Prices!AG508</f>
        <v>324.93</v>
      </c>
      <c r="D3003" s="13">
        <f t="shared" si="94"/>
        <v>-1.6942486309865834E-2</v>
      </c>
      <c r="E3003" s="14">
        <f>IF(_xlfn.XLOOKUP($A3003,Firm_Info!$A$2:$A$12,Firm_Info!$C$2:$C$12)="Treated",1,IF(_xlfn.XLOOKUP($A3003,Firm_Info!$A$2:$A$12,Firm_Info!$C$2:$C$12)="Control",0,""))</f>
        <v>1</v>
      </c>
      <c r="F3003" s="14">
        <f>IFERROR(_xlfn.XLOOKUP($A3003,Firm_Info!$A$2:$A$11,Firm_Info!$D$2:$D$11),"")</f>
        <v>3</v>
      </c>
      <c r="G3003" s="14">
        <f>IF($F3003="","",IF($B3003&gt;=SUMIFS(Firm_Info!$F$2:$F$11,Firm_Info!$D$2:$D$11,$F3003,Firm_Info!$C$2:$C$11,"Treated"),1,0))</f>
        <v>1</v>
      </c>
      <c r="H3003" s="14">
        <f t="shared" si="95"/>
        <v>1</v>
      </c>
      <c r="I3003" s="14">
        <f>IF($F3003="","",MOD(ROW()-2,624)-INDEX(Parallel_Trends!$F$5:$F$14,MATCH($A3003,Parallel_Trends!$A$5:$A$14,0)))</f>
        <v>216</v>
      </c>
    </row>
    <row r="3004" spans="1:9" x14ac:dyDescent="0.45">
      <c r="A3004" t="s">
        <v>21</v>
      </c>
      <c r="B3004" s="1">
        <f>Raw_Prices!AC509</f>
        <v>45665</v>
      </c>
      <c r="C3004" s="12">
        <f>Raw_Prices!AG509</f>
        <v>326.89999999999998</v>
      </c>
      <c r="D3004" s="13">
        <f t="shared" si="94"/>
        <v>6.0628443049270953E-3</v>
      </c>
      <c r="E3004" s="14">
        <f>IF(_xlfn.XLOOKUP($A3004,Firm_Info!$A$2:$A$12,Firm_Info!$C$2:$C$12)="Treated",1,IF(_xlfn.XLOOKUP($A3004,Firm_Info!$A$2:$A$12,Firm_Info!$C$2:$C$12)="Control",0,""))</f>
        <v>1</v>
      </c>
      <c r="F3004" s="14">
        <f>IFERROR(_xlfn.XLOOKUP($A3004,Firm_Info!$A$2:$A$11,Firm_Info!$D$2:$D$11),"")</f>
        <v>3</v>
      </c>
      <c r="G3004" s="14">
        <f>IF($F3004="","",IF($B3004&gt;=SUMIFS(Firm_Info!$F$2:$F$11,Firm_Info!$D$2:$D$11,$F3004,Firm_Info!$C$2:$C$11,"Treated"),1,0))</f>
        <v>1</v>
      </c>
      <c r="H3004" s="14">
        <f t="shared" si="95"/>
        <v>1</v>
      </c>
      <c r="I3004" s="14">
        <f>IF($F3004="","",MOD(ROW()-2,624)-INDEX(Parallel_Trends!$F$5:$F$14,MATCH($A3004,Parallel_Trends!$A$5:$A$14,0)))</f>
        <v>217</v>
      </c>
    </row>
    <row r="3005" spans="1:9" x14ac:dyDescent="0.45">
      <c r="A3005" t="s">
        <v>21</v>
      </c>
      <c r="B3005" s="1">
        <f>Raw_Prices!AC510</f>
        <v>45667</v>
      </c>
      <c r="C3005" s="12">
        <f>Raw_Prices!AG510</f>
        <v>317.85000000000002</v>
      </c>
      <c r="D3005" s="13">
        <f t="shared" si="94"/>
        <v>-2.7684307127561758E-2</v>
      </c>
      <c r="E3005" s="14">
        <f>IF(_xlfn.XLOOKUP($A3005,Firm_Info!$A$2:$A$12,Firm_Info!$C$2:$C$12)="Treated",1,IF(_xlfn.XLOOKUP($A3005,Firm_Info!$A$2:$A$12,Firm_Info!$C$2:$C$12)="Control",0,""))</f>
        <v>1</v>
      </c>
      <c r="F3005" s="14">
        <f>IFERROR(_xlfn.XLOOKUP($A3005,Firm_Info!$A$2:$A$11,Firm_Info!$D$2:$D$11),"")</f>
        <v>3</v>
      </c>
      <c r="G3005" s="14">
        <f>IF($F3005="","",IF($B3005&gt;=SUMIFS(Firm_Info!$F$2:$F$11,Firm_Info!$D$2:$D$11,$F3005,Firm_Info!$C$2:$C$11,"Treated"),1,0))</f>
        <v>1</v>
      </c>
      <c r="H3005" s="14">
        <f t="shared" si="95"/>
        <v>1</v>
      </c>
      <c r="I3005" s="14">
        <f>IF($F3005="","",MOD(ROW()-2,624)-INDEX(Parallel_Trends!$F$5:$F$14,MATCH($A3005,Parallel_Trends!$A$5:$A$14,0)))</f>
        <v>218</v>
      </c>
    </row>
    <row r="3006" spans="1:9" x14ac:dyDescent="0.45">
      <c r="A3006" t="s">
        <v>21</v>
      </c>
      <c r="B3006" s="1">
        <f>Raw_Prices!AC511</f>
        <v>45670</v>
      </c>
      <c r="C3006" s="12">
        <f>Raw_Prices!AG511</f>
        <v>319.07</v>
      </c>
      <c r="D3006" s="13">
        <f t="shared" si="94"/>
        <v>3.8382885008652057E-3</v>
      </c>
      <c r="E3006" s="14">
        <f>IF(_xlfn.XLOOKUP($A3006,Firm_Info!$A$2:$A$12,Firm_Info!$C$2:$C$12)="Treated",1,IF(_xlfn.XLOOKUP($A3006,Firm_Info!$A$2:$A$12,Firm_Info!$C$2:$C$12)="Control",0,""))</f>
        <v>1</v>
      </c>
      <c r="F3006" s="14">
        <f>IFERROR(_xlfn.XLOOKUP($A3006,Firm_Info!$A$2:$A$11,Firm_Info!$D$2:$D$11),"")</f>
        <v>3</v>
      </c>
      <c r="G3006" s="14">
        <f>IF($F3006="","",IF($B3006&gt;=SUMIFS(Firm_Info!$F$2:$F$11,Firm_Info!$D$2:$D$11,$F3006,Firm_Info!$C$2:$C$11,"Treated"),1,0))</f>
        <v>1</v>
      </c>
      <c r="H3006" s="14">
        <f t="shared" si="95"/>
        <v>1</v>
      </c>
      <c r="I3006" s="14">
        <f>IF($F3006="","",MOD(ROW()-2,624)-INDEX(Parallel_Trends!$F$5:$F$14,MATCH($A3006,Parallel_Trends!$A$5:$A$14,0)))</f>
        <v>219</v>
      </c>
    </row>
    <row r="3007" spans="1:9" x14ac:dyDescent="0.45">
      <c r="A3007" t="s">
        <v>21</v>
      </c>
      <c r="B3007" s="1">
        <f>Raw_Prices!AC512</f>
        <v>45671</v>
      </c>
      <c r="C3007" s="12">
        <f>Raw_Prices!AG512</f>
        <v>323.54000000000002</v>
      </c>
      <c r="D3007" s="13">
        <f t="shared" si="94"/>
        <v>1.4009465007678745E-2</v>
      </c>
      <c r="E3007" s="14">
        <f>IF(_xlfn.XLOOKUP($A3007,Firm_Info!$A$2:$A$12,Firm_Info!$C$2:$C$12)="Treated",1,IF(_xlfn.XLOOKUP($A3007,Firm_Info!$A$2:$A$12,Firm_Info!$C$2:$C$12)="Control",0,""))</f>
        <v>1</v>
      </c>
      <c r="F3007" s="14">
        <f>IFERROR(_xlfn.XLOOKUP($A3007,Firm_Info!$A$2:$A$11,Firm_Info!$D$2:$D$11),"")</f>
        <v>3</v>
      </c>
      <c r="G3007" s="14">
        <f>IF($F3007="","",IF($B3007&gt;=SUMIFS(Firm_Info!$F$2:$F$11,Firm_Info!$D$2:$D$11,$F3007,Firm_Info!$C$2:$C$11,"Treated"),1,0))</f>
        <v>1</v>
      </c>
      <c r="H3007" s="14">
        <f t="shared" si="95"/>
        <v>1</v>
      </c>
      <c r="I3007" s="14">
        <f>IF($F3007="","",MOD(ROW()-2,624)-INDEX(Parallel_Trends!$F$5:$F$14,MATCH($A3007,Parallel_Trends!$A$5:$A$14,0)))</f>
        <v>220</v>
      </c>
    </row>
    <row r="3008" spans="1:9" x14ac:dyDescent="0.45">
      <c r="A3008" t="s">
        <v>21</v>
      </c>
      <c r="B3008" s="1">
        <f>Raw_Prices!AC513</f>
        <v>45672</v>
      </c>
      <c r="C3008" s="12">
        <f>Raw_Prices!AG513</f>
        <v>321.16000000000003</v>
      </c>
      <c r="D3008" s="13">
        <f t="shared" si="94"/>
        <v>-7.3561228905235643E-3</v>
      </c>
      <c r="E3008" s="14">
        <f>IF(_xlfn.XLOOKUP($A3008,Firm_Info!$A$2:$A$12,Firm_Info!$C$2:$C$12)="Treated",1,IF(_xlfn.XLOOKUP($A3008,Firm_Info!$A$2:$A$12,Firm_Info!$C$2:$C$12)="Control",0,""))</f>
        <v>1</v>
      </c>
      <c r="F3008" s="14">
        <f>IFERROR(_xlfn.XLOOKUP($A3008,Firm_Info!$A$2:$A$11,Firm_Info!$D$2:$D$11),"")</f>
        <v>3</v>
      </c>
      <c r="G3008" s="14">
        <f>IF($F3008="","",IF($B3008&gt;=SUMIFS(Firm_Info!$F$2:$F$11,Firm_Info!$D$2:$D$11,$F3008,Firm_Info!$C$2:$C$11,"Treated"),1,0))</f>
        <v>1</v>
      </c>
      <c r="H3008" s="14">
        <f t="shared" si="95"/>
        <v>1</v>
      </c>
      <c r="I3008" s="14">
        <f>IF($F3008="","",MOD(ROW()-2,624)-INDEX(Parallel_Trends!$F$5:$F$14,MATCH($A3008,Parallel_Trends!$A$5:$A$14,0)))</f>
        <v>221</v>
      </c>
    </row>
    <row r="3009" spans="1:9" x14ac:dyDescent="0.45">
      <c r="A3009" t="s">
        <v>21</v>
      </c>
      <c r="B3009" s="1">
        <f>Raw_Prices!AC514</f>
        <v>45673</v>
      </c>
      <c r="C3009" s="12">
        <f>Raw_Prices!AG514</f>
        <v>320</v>
      </c>
      <c r="D3009" s="13">
        <f t="shared" si="94"/>
        <v>-3.6119068377133967E-3</v>
      </c>
      <c r="E3009" s="14">
        <f>IF(_xlfn.XLOOKUP($A3009,Firm_Info!$A$2:$A$12,Firm_Info!$C$2:$C$12)="Treated",1,IF(_xlfn.XLOOKUP($A3009,Firm_Info!$A$2:$A$12,Firm_Info!$C$2:$C$12)="Control",0,""))</f>
        <v>1</v>
      </c>
      <c r="F3009" s="14">
        <f>IFERROR(_xlfn.XLOOKUP($A3009,Firm_Info!$A$2:$A$11,Firm_Info!$D$2:$D$11),"")</f>
        <v>3</v>
      </c>
      <c r="G3009" s="14">
        <f>IF($F3009="","",IF($B3009&gt;=SUMIFS(Firm_Info!$F$2:$F$11,Firm_Info!$D$2:$D$11,$F3009,Firm_Info!$C$2:$C$11,"Treated"),1,0))</f>
        <v>1</v>
      </c>
      <c r="H3009" s="14">
        <f t="shared" si="95"/>
        <v>1</v>
      </c>
      <c r="I3009" s="14">
        <f>IF($F3009="","",MOD(ROW()-2,624)-INDEX(Parallel_Trends!$F$5:$F$14,MATCH($A3009,Parallel_Trends!$A$5:$A$14,0)))</f>
        <v>222</v>
      </c>
    </row>
    <row r="3010" spans="1:9" x14ac:dyDescent="0.45">
      <c r="A3010" t="s">
        <v>21</v>
      </c>
      <c r="B3010" s="1">
        <f>Raw_Prices!AC515</f>
        <v>45674</v>
      </c>
      <c r="C3010" s="12">
        <f>Raw_Prices!AG515</f>
        <v>324.56</v>
      </c>
      <c r="D3010" s="13">
        <f t="shared" si="94"/>
        <v>1.4250000000000096E-2</v>
      </c>
      <c r="E3010" s="14">
        <f>IF(_xlfn.XLOOKUP($A3010,Firm_Info!$A$2:$A$12,Firm_Info!$C$2:$C$12)="Treated",1,IF(_xlfn.XLOOKUP($A3010,Firm_Info!$A$2:$A$12,Firm_Info!$C$2:$C$12)="Control",0,""))</f>
        <v>1</v>
      </c>
      <c r="F3010" s="14">
        <f>IFERROR(_xlfn.XLOOKUP($A3010,Firm_Info!$A$2:$A$11,Firm_Info!$D$2:$D$11),"")</f>
        <v>3</v>
      </c>
      <c r="G3010" s="14">
        <f>IF($F3010="","",IF($B3010&gt;=SUMIFS(Firm_Info!$F$2:$F$11,Firm_Info!$D$2:$D$11,$F3010,Firm_Info!$C$2:$C$11,"Treated"),1,0))</f>
        <v>1</v>
      </c>
      <c r="H3010" s="14">
        <f t="shared" si="95"/>
        <v>1</v>
      </c>
      <c r="I3010" s="14">
        <f>IF($F3010="","",MOD(ROW()-2,624)-INDEX(Parallel_Trends!$F$5:$F$14,MATCH($A3010,Parallel_Trends!$A$5:$A$14,0)))</f>
        <v>223</v>
      </c>
    </row>
    <row r="3011" spans="1:9" x14ac:dyDescent="0.45">
      <c r="A3011" t="s">
        <v>21</v>
      </c>
      <c r="B3011" s="1">
        <f>Raw_Prices!AC516</f>
        <v>45678</v>
      </c>
      <c r="C3011" s="12">
        <f>Raw_Prices!AG516</f>
        <v>326.83999999999997</v>
      </c>
      <c r="D3011" s="13">
        <f t="shared" si="94"/>
        <v>7.0248952427902633E-3</v>
      </c>
      <c r="E3011" s="14">
        <f>IF(_xlfn.XLOOKUP($A3011,Firm_Info!$A$2:$A$12,Firm_Info!$C$2:$C$12)="Treated",1,IF(_xlfn.XLOOKUP($A3011,Firm_Info!$A$2:$A$12,Firm_Info!$C$2:$C$12)="Control",0,""))</f>
        <v>1</v>
      </c>
      <c r="F3011" s="14">
        <f>IFERROR(_xlfn.XLOOKUP($A3011,Firm_Info!$A$2:$A$11,Firm_Info!$D$2:$D$11),"")</f>
        <v>3</v>
      </c>
      <c r="G3011" s="14">
        <f>IF($F3011="","",IF($B3011&gt;=SUMIFS(Firm_Info!$F$2:$F$11,Firm_Info!$D$2:$D$11,$F3011,Firm_Info!$C$2:$C$11,"Treated"),1,0))</f>
        <v>1</v>
      </c>
      <c r="H3011" s="14">
        <f t="shared" si="95"/>
        <v>1</v>
      </c>
      <c r="I3011" s="14">
        <f>IF($F3011="","",MOD(ROW()-2,624)-INDEX(Parallel_Trends!$F$5:$F$14,MATCH($A3011,Parallel_Trends!$A$5:$A$14,0)))</f>
        <v>224</v>
      </c>
    </row>
    <row r="3012" spans="1:9" x14ac:dyDescent="0.45">
      <c r="A3012" t="s">
        <v>21</v>
      </c>
      <c r="B3012" s="1">
        <f>Raw_Prices!AC517</f>
        <v>45679</v>
      </c>
      <c r="C3012" s="12">
        <f>Raw_Prices!AG517</f>
        <v>332.62</v>
      </c>
      <c r="D3012" s="13">
        <f t="shared" ref="D3012:D3075" si="96">C3012/C3011-1</f>
        <v>1.7684493941990009E-2</v>
      </c>
      <c r="E3012" s="14">
        <f>IF(_xlfn.XLOOKUP($A3012,Firm_Info!$A$2:$A$12,Firm_Info!$C$2:$C$12)="Treated",1,IF(_xlfn.XLOOKUP($A3012,Firm_Info!$A$2:$A$12,Firm_Info!$C$2:$C$12)="Control",0,""))</f>
        <v>1</v>
      </c>
      <c r="F3012" s="14">
        <f>IFERROR(_xlfn.XLOOKUP($A3012,Firm_Info!$A$2:$A$11,Firm_Info!$D$2:$D$11),"")</f>
        <v>3</v>
      </c>
      <c r="G3012" s="14">
        <f>IF($F3012="","",IF($B3012&gt;=SUMIFS(Firm_Info!$F$2:$F$11,Firm_Info!$D$2:$D$11,$F3012,Firm_Info!$C$2:$C$11,"Treated"),1,0))</f>
        <v>1</v>
      </c>
      <c r="H3012" s="14">
        <f t="shared" ref="H3012:H3075" si="97">IF($F3012="","",$E3012*$G3012)</f>
        <v>1</v>
      </c>
      <c r="I3012" s="14">
        <f>IF($F3012="","",MOD(ROW()-2,624)-INDEX(Parallel_Trends!$F$5:$F$14,MATCH($A3012,Parallel_Trends!$A$5:$A$14,0)))</f>
        <v>225</v>
      </c>
    </row>
    <row r="3013" spans="1:9" x14ac:dyDescent="0.45">
      <c r="A3013" t="s">
        <v>21</v>
      </c>
      <c r="B3013" s="1">
        <f>Raw_Prices!AC518</f>
        <v>45680</v>
      </c>
      <c r="C3013" s="12">
        <f>Raw_Prices!AG518</f>
        <v>334.66</v>
      </c>
      <c r="D3013" s="13">
        <f t="shared" si="96"/>
        <v>6.1331248872587008E-3</v>
      </c>
      <c r="E3013" s="14">
        <f>IF(_xlfn.XLOOKUP($A3013,Firm_Info!$A$2:$A$12,Firm_Info!$C$2:$C$12)="Treated",1,IF(_xlfn.XLOOKUP($A3013,Firm_Info!$A$2:$A$12,Firm_Info!$C$2:$C$12)="Control",0,""))</f>
        <v>1</v>
      </c>
      <c r="F3013" s="14">
        <f>IFERROR(_xlfn.XLOOKUP($A3013,Firm_Info!$A$2:$A$11,Firm_Info!$D$2:$D$11),"")</f>
        <v>3</v>
      </c>
      <c r="G3013" s="14">
        <f>IF($F3013="","",IF($B3013&gt;=SUMIFS(Firm_Info!$F$2:$F$11,Firm_Info!$D$2:$D$11,$F3013,Firm_Info!$C$2:$C$11,"Treated"),1,0))</f>
        <v>1</v>
      </c>
      <c r="H3013" s="14">
        <f t="shared" si="97"/>
        <v>1</v>
      </c>
      <c r="I3013" s="14">
        <f>IF($F3013="","",MOD(ROW()-2,624)-INDEX(Parallel_Trends!$F$5:$F$14,MATCH($A3013,Parallel_Trends!$A$5:$A$14,0)))</f>
        <v>226</v>
      </c>
    </row>
    <row r="3014" spans="1:9" x14ac:dyDescent="0.45">
      <c r="A3014" t="s">
        <v>21</v>
      </c>
      <c r="B3014" s="1">
        <f>Raw_Prices!AC519</f>
        <v>45681</v>
      </c>
      <c r="C3014" s="12">
        <f>Raw_Prices!AG519</f>
        <v>333.88</v>
      </c>
      <c r="D3014" s="13">
        <f t="shared" si="96"/>
        <v>-2.3307237195960839E-3</v>
      </c>
      <c r="E3014" s="14">
        <f>IF(_xlfn.XLOOKUP($A3014,Firm_Info!$A$2:$A$12,Firm_Info!$C$2:$C$12)="Treated",1,IF(_xlfn.XLOOKUP($A3014,Firm_Info!$A$2:$A$12,Firm_Info!$C$2:$C$12)="Control",0,""))</f>
        <v>1</v>
      </c>
      <c r="F3014" s="14">
        <f>IFERROR(_xlfn.XLOOKUP($A3014,Firm_Info!$A$2:$A$11,Firm_Info!$D$2:$D$11),"")</f>
        <v>3</v>
      </c>
      <c r="G3014" s="14">
        <f>IF($F3014="","",IF($B3014&gt;=SUMIFS(Firm_Info!$F$2:$F$11,Firm_Info!$D$2:$D$11,$F3014,Firm_Info!$C$2:$C$11,"Treated"),1,0))</f>
        <v>1</v>
      </c>
      <c r="H3014" s="14">
        <f t="shared" si="97"/>
        <v>1</v>
      </c>
      <c r="I3014" s="14">
        <f>IF($F3014="","",MOD(ROW()-2,624)-INDEX(Parallel_Trends!$F$5:$F$14,MATCH($A3014,Parallel_Trends!$A$5:$A$14,0)))</f>
        <v>227</v>
      </c>
    </row>
    <row r="3015" spans="1:9" x14ac:dyDescent="0.45">
      <c r="A3015" t="s">
        <v>21</v>
      </c>
      <c r="B3015" s="1">
        <f>Raw_Prices!AC520</f>
        <v>45684</v>
      </c>
      <c r="C3015" s="12">
        <f>Raw_Prices!AG520</f>
        <v>347.1</v>
      </c>
      <c r="D3015" s="13">
        <f t="shared" si="96"/>
        <v>3.9595064094884558E-2</v>
      </c>
      <c r="E3015" s="14">
        <f>IF(_xlfn.XLOOKUP($A3015,Firm_Info!$A$2:$A$12,Firm_Info!$C$2:$C$12)="Treated",1,IF(_xlfn.XLOOKUP($A3015,Firm_Info!$A$2:$A$12,Firm_Info!$C$2:$C$12)="Control",0,""))</f>
        <v>1</v>
      </c>
      <c r="F3015" s="14">
        <f>IFERROR(_xlfn.XLOOKUP($A3015,Firm_Info!$A$2:$A$11,Firm_Info!$D$2:$D$11),"")</f>
        <v>3</v>
      </c>
      <c r="G3015" s="14">
        <f>IF($F3015="","",IF($B3015&gt;=SUMIFS(Firm_Info!$F$2:$F$11,Firm_Info!$D$2:$D$11,$F3015,Firm_Info!$C$2:$C$11,"Treated"),1,0))</f>
        <v>1</v>
      </c>
      <c r="H3015" s="14">
        <f t="shared" si="97"/>
        <v>1</v>
      </c>
      <c r="I3015" s="14">
        <f>IF($F3015="","",MOD(ROW()-2,624)-INDEX(Parallel_Trends!$F$5:$F$14,MATCH($A3015,Parallel_Trends!$A$5:$A$14,0)))</f>
        <v>228</v>
      </c>
    </row>
    <row r="3016" spans="1:9" x14ac:dyDescent="0.45">
      <c r="A3016" t="s">
        <v>21</v>
      </c>
      <c r="B3016" s="1">
        <f>Raw_Prices!AC521</f>
        <v>45685</v>
      </c>
      <c r="C3016" s="12">
        <f>Raw_Prices!AG521</f>
        <v>359.95</v>
      </c>
      <c r="D3016" s="13">
        <f t="shared" si="96"/>
        <v>3.7021031403053684E-2</v>
      </c>
      <c r="E3016" s="14">
        <f>IF(_xlfn.XLOOKUP($A3016,Firm_Info!$A$2:$A$12,Firm_Info!$C$2:$C$12)="Treated",1,IF(_xlfn.XLOOKUP($A3016,Firm_Info!$A$2:$A$12,Firm_Info!$C$2:$C$12)="Control",0,""))</f>
        <v>1</v>
      </c>
      <c r="F3016" s="14">
        <f>IFERROR(_xlfn.XLOOKUP($A3016,Firm_Info!$A$2:$A$11,Firm_Info!$D$2:$D$11),"")</f>
        <v>3</v>
      </c>
      <c r="G3016" s="14">
        <f>IF($F3016="","",IF($B3016&gt;=SUMIFS(Firm_Info!$F$2:$F$11,Firm_Info!$D$2:$D$11,$F3016,Firm_Info!$C$2:$C$11,"Treated"),1,0))</f>
        <v>1</v>
      </c>
      <c r="H3016" s="14">
        <f t="shared" si="97"/>
        <v>1</v>
      </c>
      <c r="I3016" s="14">
        <f>IF($F3016="","",MOD(ROW()-2,624)-INDEX(Parallel_Trends!$F$5:$F$14,MATCH($A3016,Parallel_Trends!$A$5:$A$14,0)))</f>
        <v>229</v>
      </c>
    </row>
    <row r="3017" spans="1:9" x14ac:dyDescent="0.45">
      <c r="A3017" t="s">
        <v>21</v>
      </c>
      <c r="B3017" s="1">
        <f>Raw_Prices!AC522</f>
        <v>45686</v>
      </c>
      <c r="C3017" s="12">
        <f>Raw_Prices!AG522</f>
        <v>354</v>
      </c>
      <c r="D3017" s="13">
        <f t="shared" si="96"/>
        <v>-1.6530073621336294E-2</v>
      </c>
      <c r="E3017" s="14">
        <f>IF(_xlfn.XLOOKUP($A3017,Firm_Info!$A$2:$A$12,Firm_Info!$C$2:$C$12)="Treated",1,IF(_xlfn.XLOOKUP($A3017,Firm_Info!$A$2:$A$12,Firm_Info!$C$2:$C$12)="Control",0,""))</f>
        <v>1</v>
      </c>
      <c r="F3017" s="14">
        <f>IFERROR(_xlfn.XLOOKUP($A3017,Firm_Info!$A$2:$A$11,Firm_Info!$D$2:$D$11),"")</f>
        <v>3</v>
      </c>
      <c r="G3017" s="14">
        <f>IF($F3017="","",IF($B3017&gt;=SUMIFS(Firm_Info!$F$2:$F$11,Firm_Info!$D$2:$D$11,$F3017,Firm_Info!$C$2:$C$11,"Treated"),1,0))</f>
        <v>1</v>
      </c>
      <c r="H3017" s="14">
        <f t="shared" si="97"/>
        <v>1</v>
      </c>
      <c r="I3017" s="14">
        <f>IF($F3017="","",MOD(ROW()-2,624)-INDEX(Parallel_Trends!$F$5:$F$14,MATCH($A3017,Parallel_Trends!$A$5:$A$14,0)))</f>
        <v>230</v>
      </c>
    </row>
    <row r="3018" spans="1:9" x14ac:dyDescent="0.45">
      <c r="A3018" t="s">
        <v>21</v>
      </c>
      <c r="B3018" s="1">
        <f>Raw_Prices!AC523</f>
        <v>45687</v>
      </c>
      <c r="C3018" s="12">
        <f>Raw_Prices!AG523</f>
        <v>343.57</v>
      </c>
      <c r="D3018" s="13">
        <f t="shared" si="96"/>
        <v>-2.9463276836158236E-2</v>
      </c>
      <c r="E3018" s="14">
        <f>IF(_xlfn.XLOOKUP($A3018,Firm_Info!$A$2:$A$12,Firm_Info!$C$2:$C$12)="Treated",1,IF(_xlfn.XLOOKUP($A3018,Firm_Info!$A$2:$A$12,Firm_Info!$C$2:$C$12)="Control",0,""))</f>
        <v>1</v>
      </c>
      <c r="F3018" s="14">
        <f>IFERROR(_xlfn.XLOOKUP($A3018,Firm_Info!$A$2:$A$11,Firm_Info!$D$2:$D$11),"")</f>
        <v>3</v>
      </c>
      <c r="G3018" s="14">
        <f>IF($F3018="","",IF($B3018&gt;=SUMIFS(Firm_Info!$F$2:$F$11,Firm_Info!$D$2:$D$11,$F3018,Firm_Info!$C$2:$C$11,"Treated"),1,0))</f>
        <v>1</v>
      </c>
      <c r="H3018" s="14">
        <f t="shared" si="97"/>
        <v>1</v>
      </c>
      <c r="I3018" s="14">
        <f>IF($F3018="","",MOD(ROW()-2,624)-INDEX(Parallel_Trends!$F$5:$F$14,MATCH($A3018,Parallel_Trends!$A$5:$A$14,0)))</f>
        <v>231</v>
      </c>
    </row>
    <row r="3019" spans="1:9" x14ac:dyDescent="0.45">
      <c r="A3019" t="s">
        <v>21</v>
      </c>
      <c r="B3019" s="1">
        <f>Raw_Prices!AC524</f>
        <v>45688</v>
      </c>
      <c r="C3019" s="12">
        <f>Raw_Prices!AG524</f>
        <v>341.7</v>
      </c>
      <c r="D3019" s="13">
        <f t="shared" si="96"/>
        <v>-5.4428500742207397E-3</v>
      </c>
      <c r="E3019" s="14">
        <f>IF(_xlfn.XLOOKUP($A3019,Firm_Info!$A$2:$A$12,Firm_Info!$C$2:$C$12)="Treated",1,IF(_xlfn.XLOOKUP($A3019,Firm_Info!$A$2:$A$12,Firm_Info!$C$2:$C$12)="Control",0,""))</f>
        <v>1</v>
      </c>
      <c r="F3019" s="14">
        <f>IFERROR(_xlfn.XLOOKUP($A3019,Firm_Info!$A$2:$A$11,Firm_Info!$D$2:$D$11),"")</f>
        <v>3</v>
      </c>
      <c r="G3019" s="14">
        <f>IF($F3019="","",IF($B3019&gt;=SUMIFS(Firm_Info!$F$2:$F$11,Firm_Info!$D$2:$D$11,$F3019,Firm_Info!$C$2:$C$11,"Treated"),1,0))</f>
        <v>1</v>
      </c>
      <c r="H3019" s="14">
        <f t="shared" si="97"/>
        <v>1</v>
      </c>
      <c r="I3019" s="14">
        <f>IF($F3019="","",MOD(ROW()-2,624)-INDEX(Parallel_Trends!$F$5:$F$14,MATCH($A3019,Parallel_Trends!$A$5:$A$14,0)))</f>
        <v>232</v>
      </c>
    </row>
    <row r="3020" spans="1:9" x14ac:dyDescent="0.45">
      <c r="A3020" t="s">
        <v>21</v>
      </c>
      <c r="B3020" s="1">
        <f>Raw_Prices!AC525</f>
        <v>45691</v>
      </c>
      <c r="C3020" s="12">
        <f>Raw_Prices!AG525</f>
        <v>339.24</v>
      </c>
      <c r="D3020" s="13">
        <f t="shared" si="96"/>
        <v>-7.199297629499446E-3</v>
      </c>
      <c r="E3020" s="14">
        <f>IF(_xlfn.XLOOKUP($A3020,Firm_Info!$A$2:$A$12,Firm_Info!$C$2:$C$12)="Treated",1,IF(_xlfn.XLOOKUP($A3020,Firm_Info!$A$2:$A$12,Firm_Info!$C$2:$C$12)="Control",0,""))</f>
        <v>1</v>
      </c>
      <c r="F3020" s="14">
        <f>IFERROR(_xlfn.XLOOKUP($A3020,Firm_Info!$A$2:$A$11,Firm_Info!$D$2:$D$11),"")</f>
        <v>3</v>
      </c>
      <c r="G3020" s="14">
        <f>IF($F3020="","",IF($B3020&gt;=SUMIFS(Firm_Info!$F$2:$F$11,Firm_Info!$D$2:$D$11,$F3020,Firm_Info!$C$2:$C$11,"Treated"),1,0))</f>
        <v>1</v>
      </c>
      <c r="H3020" s="14">
        <f t="shared" si="97"/>
        <v>1</v>
      </c>
      <c r="I3020" s="14">
        <f>IF($F3020="","",MOD(ROW()-2,624)-INDEX(Parallel_Trends!$F$5:$F$14,MATCH($A3020,Parallel_Trends!$A$5:$A$14,0)))</f>
        <v>233</v>
      </c>
    </row>
    <row r="3021" spans="1:9" x14ac:dyDescent="0.45">
      <c r="A3021" t="s">
        <v>21</v>
      </c>
      <c r="B3021" s="1">
        <f>Raw_Prices!AC526</f>
        <v>45692</v>
      </c>
      <c r="C3021" s="12">
        <f>Raw_Prices!AG526</f>
        <v>344.14</v>
      </c>
      <c r="D3021" s="13">
        <f t="shared" si="96"/>
        <v>1.4444051409031822E-2</v>
      </c>
      <c r="E3021" s="14">
        <f>IF(_xlfn.XLOOKUP($A3021,Firm_Info!$A$2:$A$12,Firm_Info!$C$2:$C$12)="Treated",1,IF(_xlfn.XLOOKUP($A3021,Firm_Info!$A$2:$A$12,Firm_Info!$C$2:$C$12)="Control",0,""))</f>
        <v>1</v>
      </c>
      <c r="F3021" s="14">
        <f>IFERROR(_xlfn.XLOOKUP($A3021,Firm_Info!$A$2:$A$11,Firm_Info!$D$2:$D$11),"")</f>
        <v>3</v>
      </c>
      <c r="G3021" s="14">
        <f>IF($F3021="","",IF($B3021&gt;=SUMIFS(Firm_Info!$F$2:$F$11,Firm_Info!$D$2:$D$11,$F3021,Firm_Info!$C$2:$C$11,"Treated"),1,0))</f>
        <v>1</v>
      </c>
      <c r="H3021" s="14">
        <f t="shared" si="97"/>
        <v>1</v>
      </c>
      <c r="I3021" s="14">
        <f>IF($F3021="","",MOD(ROW()-2,624)-INDEX(Parallel_Trends!$F$5:$F$14,MATCH($A3021,Parallel_Trends!$A$5:$A$14,0)))</f>
        <v>234</v>
      </c>
    </row>
    <row r="3022" spans="1:9" x14ac:dyDescent="0.45">
      <c r="A3022" t="s">
        <v>21</v>
      </c>
      <c r="B3022" s="1">
        <f>Raw_Prices!AC527</f>
        <v>45693</v>
      </c>
      <c r="C3022" s="12">
        <f>Raw_Prices!AG527</f>
        <v>347.93</v>
      </c>
      <c r="D3022" s="13">
        <f t="shared" si="96"/>
        <v>1.1012959841924852E-2</v>
      </c>
      <c r="E3022" s="14">
        <f>IF(_xlfn.XLOOKUP($A3022,Firm_Info!$A$2:$A$12,Firm_Info!$C$2:$C$12)="Treated",1,IF(_xlfn.XLOOKUP($A3022,Firm_Info!$A$2:$A$12,Firm_Info!$C$2:$C$12)="Control",0,""))</f>
        <v>1</v>
      </c>
      <c r="F3022" s="14">
        <f>IFERROR(_xlfn.XLOOKUP($A3022,Firm_Info!$A$2:$A$11,Firm_Info!$D$2:$D$11),"")</f>
        <v>3</v>
      </c>
      <c r="G3022" s="14">
        <f>IF($F3022="","",IF($B3022&gt;=SUMIFS(Firm_Info!$F$2:$F$11,Firm_Info!$D$2:$D$11,$F3022,Firm_Info!$C$2:$C$11,"Treated"),1,0))</f>
        <v>1</v>
      </c>
      <c r="H3022" s="14">
        <f t="shared" si="97"/>
        <v>1</v>
      </c>
      <c r="I3022" s="14">
        <f>IF($F3022="","",MOD(ROW()-2,624)-INDEX(Parallel_Trends!$F$5:$F$14,MATCH($A3022,Parallel_Trends!$A$5:$A$14,0)))</f>
        <v>235</v>
      </c>
    </row>
    <row r="3023" spans="1:9" x14ac:dyDescent="0.45">
      <c r="A3023" t="s">
        <v>21</v>
      </c>
      <c r="B3023" s="1">
        <f>Raw_Prices!AC528</f>
        <v>45694</v>
      </c>
      <c r="C3023" s="12">
        <f>Raw_Prices!AG528</f>
        <v>330.81</v>
      </c>
      <c r="D3023" s="13">
        <f t="shared" si="96"/>
        <v>-4.9205299916649903E-2</v>
      </c>
      <c r="E3023" s="14">
        <f>IF(_xlfn.XLOOKUP($A3023,Firm_Info!$A$2:$A$12,Firm_Info!$C$2:$C$12)="Treated",1,IF(_xlfn.XLOOKUP($A3023,Firm_Info!$A$2:$A$12,Firm_Info!$C$2:$C$12)="Control",0,""))</f>
        <v>1</v>
      </c>
      <c r="F3023" s="14">
        <f>IFERROR(_xlfn.XLOOKUP($A3023,Firm_Info!$A$2:$A$11,Firm_Info!$D$2:$D$11),"")</f>
        <v>3</v>
      </c>
      <c r="G3023" s="14">
        <f>IF($F3023="","",IF($B3023&gt;=SUMIFS(Firm_Info!$F$2:$F$11,Firm_Info!$D$2:$D$11,$F3023,Firm_Info!$C$2:$C$11,"Treated"),1,0))</f>
        <v>1</v>
      </c>
      <c r="H3023" s="14">
        <f t="shared" si="97"/>
        <v>1</v>
      </c>
      <c r="I3023" s="14">
        <f>IF($F3023="","",MOD(ROW()-2,624)-INDEX(Parallel_Trends!$F$5:$F$14,MATCH($A3023,Parallel_Trends!$A$5:$A$14,0)))</f>
        <v>236</v>
      </c>
    </row>
    <row r="3024" spans="1:9" x14ac:dyDescent="0.45">
      <c r="A3024" t="s">
        <v>21</v>
      </c>
      <c r="B3024" s="1">
        <f>Raw_Prices!AC529</f>
        <v>45695</v>
      </c>
      <c r="C3024" s="12">
        <f>Raw_Prices!AG529</f>
        <v>325.83</v>
      </c>
      <c r="D3024" s="13">
        <f t="shared" si="96"/>
        <v>-1.5053958465584549E-2</v>
      </c>
      <c r="E3024" s="14">
        <f>IF(_xlfn.XLOOKUP($A3024,Firm_Info!$A$2:$A$12,Firm_Info!$C$2:$C$12)="Treated",1,IF(_xlfn.XLOOKUP($A3024,Firm_Info!$A$2:$A$12,Firm_Info!$C$2:$C$12)="Control",0,""))</f>
        <v>1</v>
      </c>
      <c r="F3024" s="14">
        <f>IFERROR(_xlfn.XLOOKUP($A3024,Firm_Info!$A$2:$A$11,Firm_Info!$D$2:$D$11),"")</f>
        <v>3</v>
      </c>
      <c r="G3024" s="14">
        <f>IF($F3024="","",IF($B3024&gt;=SUMIFS(Firm_Info!$F$2:$F$11,Firm_Info!$D$2:$D$11,$F3024,Firm_Info!$C$2:$C$11,"Treated"),1,0))</f>
        <v>1</v>
      </c>
      <c r="H3024" s="14">
        <f t="shared" si="97"/>
        <v>1</v>
      </c>
      <c r="I3024" s="14">
        <f>IF($F3024="","",MOD(ROW()-2,624)-INDEX(Parallel_Trends!$F$5:$F$14,MATCH($A3024,Parallel_Trends!$A$5:$A$14,0)))</f>
        <v>237</v>
      </c>
    </row>
    <row r="3025" spans="1:9" x14ac:dyDescent="0.45">
      <c r="A3025" t="s">
        <v>21</v>
      </c>
      <c r="B3025" s="1">
        <f>Raw_Prices!AC530</f>
        <v>45698</v>
      </c>
      <c r="C3025" s="12">
        <f>Raw_Prices!AG530</f>
        <v>327.2</v>
      </c>
      <c r="D3025" s="13">
        <f t="shared" si="96"/>
        <v>4.2046465948499812E-3</v>
      </c>
      <c r="E3025" s="14">
        <f>IF(_xlfn.XLOOKUP($A3025,Firm_Info!$A$2:$A$12,Firm_Info!$C$2:$C$12)="Treated",1,IF(_xlfn.XLOOKUP($A3025,Firm_Info!$A$2:$A$12,Firm_Info!$C$2:$C$12)="Control",0,""))</f>
        <v>1</v>
      </c>
      <c r="F3025" s="14">
        <f>IFERROR(_xlfn.XLOOKUP($A3025,Firm_Info!$A$2:$A$11,Firm_Info!$D$2:$D$11),"")</f>
        <v>3</v>
      </c>
      <c r="G3025" s="14">
        <f>IF($F3025="","",IF($B3025&gt;=SUMIFS(Firm_Info!$F$2:$F$11,Firm_Info!$D$2:$D$11,$F3025,Firm_Info!$C$2:$C$11,"Treated"),1,0))</f>
        <v>1</v>
      </c>
      <c r="H3025" s="14">
        <f t="shared" si="97"/>
        <v>1</v>
      </c>
      <c r="I3025" s="14">
        <f>IF($F3025="","",MOD(ROW()-2,624)-INDEX(Parallel_Trends!$F$5:$F$14,MATCH($A3025,Parallel_Trends!$A$5:$A$14,0)))</f>
        <v>238</v>
      </c>
    </row>
    <row r="3026" spans="1:9" x14ac:dyDescent="0.45">
      <c r="A3026" t="s">
        <v>21</v>
      </c>
      <c r="B3026" s="1">
        <f>Raw_Prices!AC531</f>
        <v>45699</v>
      </c>
      <c r="C3026" s="12">
        <f>Raw_Prices!AG531</f>
        <v>324.39999999999998</v>
      </c>
      <c r="D3026" s="13">
        <f t="shared" si="96"/>
        <v>-8.5574572127139481E-3</v>
      </c>
      <c r="E3026" s="14">
        <f>IF(_xlfn.XLOOKUP($A3026,Firm_Info!$A$2:$A$12,Firm_Info!$C$2:$C$12)="Treated",1,IF(_xlfn.XLOOKUP($A3026,Firm_Info!$A$2:$A$12,Firm_Info!$C$2:$C$12)="Control",0,""))</f>
        <v>1</v>
      </c>
      <c r="F3026" s="14">
        <f>IFERROR(_xlfn.XLOOKUP($A3026,Firm_Info!$A$2:$A$11,Firm_Info!$D$2:$D$11),"")</f>
        <v>3</v>
      </c>
      <c r="G3026" s="14">
        <f>IF($F3026="","",IF($B3026&gt;=SUMIFS(Firm_Info!$F$2:$F$11,Firm_Info!$D$2:$D$11,$F3026,Firm_Info!$C$2:$C$11,"Treated"),1,0))</f>
        <v>1</v>
      </c>
      <c r="H3026" s="14">
        <f t="shared" si="97"/>
        <v>1</v>
      </c>
      <c r="I3026" s="14">
        <f>IF($F3026="","",MOD(ROW()-2,624)-INDEX(Parallel_Trends!$F$5:$F$14,MATCH($A3026,Parallel_Trends!$A$5:$A$14,0)))</f>
        <v>239</v>
      </c>
    </row>
    <row r="3027" spans="1:9" x14ac:dyDescent="0.45">
      <c r="A3027" t="s">
        <v>21</v>
      </c>
      <c r="B3027" s="1">
        <f>Raw_Prices!AC532</f>
        <v>45700</v>
      </c>
      <c r="C3027" s="12">
        <f>Raw_Prices!AG532</f>
        <v>326.12</v>
      </c>
      <c r="D3027" s="13">
        <f t="shared" si="96"/>
        <v>5.3020961775587239E-3</v>
      </c>
      <c r="E3027" s="14">
        <f>IF(_xlfn.XLOOKUP($A3027,Firm_Info!$A$2:$A$12,Firm_Info!$C$2:$C$12)="Treated",1,IF(_xlfn.XLOOKUP($A3027,Firm_Info!$A$2:$A$12,Firm_Info!$C$2:$C$12)="Control",0,""))</f>
        <v>1</v>
      </c>
      <c r="F3027" s="14">
        <f>IFERROR(_xlfn.XLOOKUP($A3027,Firm_Info!$A$2:$A$11,Firm_Info!$D$2:$D$11),"")</f>
        <v>3</v>
      </c>
      <c r="G3027" s="14">
        <f>IF($F3027="","",IF($B3027&gt;=SUMIFS(Firm_Info!$F$2:$F$11,Firm_Info!$D$2:$D$11,$F3027,Firm_Info!$C$2:$C$11,"Treated"),1,0))</f>
        <v>1</v>
      </c>
      <c r="H3027" s="14">
        <f t="shared" si="97"/>
        <v>1</v>
      </c>
      <c r="I3027" s="14">
        <f>IF($F3027="","",MOD(ROW()-2,624)-INDEX(Parallel_Trends!$F$5:$F$14,MATCH($A3027,Parallel_Trends!$A$5:$A$14,0)))</f>
        <v>240</v>
      </c>
    </row>
    <row r="3028" spans="1:9" x14ac:dyDescent="0.45">
      <c r="A3028" t="s">
        <v>21</v>
      </c>
      <c r="B3028" s="1">
        <f>Raw_Prices!AC533</f>
        <v>45701</v>
      </c>
      <c r="C3028" s="12">
        <f>Raw_Prices!AG533</f>
        <v>329.85</v>
      </c>
      <c r="D3028" s="13">
        <f t="shared" si="96"/>
        <v>1.1437507665889912E-2</v>
      </c>
      <c r="E3028" s="14">
        <f>IF(_xlfn.XLOOKUP($A3028,Firm_Info!$A$2:$A$12,Firm_Info!$C$2:$C$12)="Treated",1,IF(_xlfn.XLOOKUP($A3028,Firm_Info!$A$2:$A$12,Firm_Info!$C$2:$C$12)="Control",0,""))</f>
        <v>1</v>
      </c>
      <c r="F3028" s="14">
        <f>IFERROR(_xlfn.XLOOKUP($A3028,Firm_Info!$A$2:$A$11,Firm_Info!$D$2:$D$11),"")</f>
        <v>3</v>
      </c>
      <c r="G3028" s="14">
        <f>IF($F3028="","",IF($B3028&gt;=SUMIFS(Firm_Info!$F$2:$F$11,Firm_Info!$D$2:$D$11,$F3028,Firm_Info!$C$2:$C$11,"Treated"),1,0))</f>
        <v>1</v>
      </c>
      <c r="H3028" s="14">
        <f t="shared" si="97"/>
        <v>1</v>
      </c>
      <c r="I3028" s="14">
        <f>IF($F3028="","",MOD(ROW()-2,624)-INDEX(Parallel_Trends!$F$5:$F$14,MATCH($A3028,Parallel_Trends!$A$5:$A$14,0)))</f>
        <v>241</v>
      </c>
    </row>
    <row r="3029" spans="1:9" x14ac:dyDescent="0.45">
      <c r="A3029" t="s">
        <v>21</v>
      </c>
      <c r="B3029" s="1">
        <f>Raw_Prices!AC534</f>
        <v>45702</v>
      </c>
      <c r="C3029" s="12">
        <f>Raw_Prices!AG534</f>
        <v>326.54000000000002</v>
      </c>
      <c r="D3029" s="13">
        <f t="shared" si="96"/>
        <v>-1.0034864332272297E-2</v>
      </c>
      <c r="E3029" s="14">
        <f>IF(_xlfn.XLOOKUP($A3029,Firm_Info!$A$2:$A$12,Firm_Info!$C$2:$C$12)="Treated",1,IF(_xlfn.XLOOKUP($A3029,Firm_Info!$A$2:$A$12,Firm_Info!$C$2:$C$12)="Control",0,""))</f>
        <v>1</v>
      </c>
      <c r="F3029" s="14">
        <f>IFERROR(_xlfn.XLOOKUP($A3029,Firm_Info!$A$2:$A$11,Firm_Info!$D$2:$D$11),"")</f>
        <v>3</v>
      </c>
      <c r="G3029" s="14">
        <f>IF($F3029="","",IF($B3029&gt;=SUMIFS(Firm_Info!$F$2:$F$11,Firm_Info!$D$2:$D$11,$F3029,Firm_Info!$C$2:$C$11,"Treated"),1,0))</f>
        <v>1</v>
      </c>
      <c r="H3029" s="14">
        <f t="shared" si="97"/>
        <v>1</v>
      </c>
      <c r="I3029" s="14">
        <f>IF($F3029="","",MOD(ROW()-2,624)-INDEX(Parallel_Trends!$F$5:$F$14,MATCH($A3029,Parallel_Trends!$A$5:$A$14,0)))</f>
        <v>242</v>
      </c>
    </row>
    <row r="3030" spans="1:9" x14ac:dyDescent="0.45">
      <c r="A3030" t="s">
        <v>21</v>
      </c>
      <c r="B3030" s="1">
        <f>Raw_Prices!AC535</f>
        <v>45706</v>
      </c>
      <c r="C3030" s="12">
        <f>Raw_Prices!AG535</f>
        <v>328.96</v>
      </c>
      <c r="D3030" s="13">
        <f t="shared" si="96"/>
        <v>7.4110369326880754E-3</v>
      </c>
      <c r="E3030" s="14">
        <f>IF(_xlfn.XLOOKUP($A3030,Firm_Info!$A$2:$A$12,Firm_Info!$C$2:$C$12)="Treated",1,IF(_xlfn.XLOOKUP($A3030,Firm_Info!$A$2:$A$12,Firm_Info!$C$2:$C$12)="Control",0,""))</f>
        <v>1</v>
      </c>
      <c r="F3030" s="14">
        <f>IFERROR(_xlfn.XLOOKUP($A3030,Firm_Info!$A$2:$A$11,Firm_Info!$D$2:$D$11),"")</f>
        <v>3</v>
      </c>
      <c r="G3030" s="14">
        <f>IF($F3030="","",IF($B3030&gt;=SUMIFS(Firm_Info!$F$2:$F$11,Firm_Info!$D$2:$D$11,$F3030,Firm_Info!$C$2:$C$11,"Treated"),1,0))</f>
        <v>1</v>
      </c>
      <c r="H3030" s="14">
        <f t="shared" si="97"/>
        <v>1</v>
      </c>
      <c r="I3030" s="14">
        <f>IF($F3030="","",MOD(ROW()-2,624)-INDEX(Parallel_Trends!$F$5:$F$14,MATCH($A3030,Parallel_Trends!$A$5:$A$14,0)))</f>
        <v>243</v>
      </c>
    </row>
    <row r="3031" spans="1:9" x14ac:dyDescent="0.45">
      <c r="A3031" t="s">
        <v>21</v>
      </c>
      <c r="B3031" s="1">
        <f>Raw_Prices!AC536</f>
        <v>45707</v>
      </c>
      <c r="C3031" s="12">
        <f>Raw_Prices!AG536</f>
        <v>324.52999999999997</v>
      </c>
      <c r="D3031" s="13">
        <f t="shared" si="96"/>
        <v>-1.3466682879377467E-2</v>
      </c>
      <c r="E3031" s="14">
        <f>IF(_xlfn.XLOOKUP($A3031,Firm_Info!$A$2:$A$12,Firm_Info!$C$2:$C$12)="Treated",1,IF(_xlfn.XLOOKUP($A3031,Firm_Info!$A$2:$A$12,Firm_Info!$C$2:$C$12)="Control",0,""))</f>
        <v>1</v>
      </c>
      <c r="F3031" s="14">
        <f>IFERROR(_xlfn.XLOOKUP($A3031,Firm_Info!$A$2:$A$11,Firm_Info!$D$2:$D$11),"")</f>
        <v>3</v>
      </c>
      <c r="G3031" s="14">
        <f>IF($F3031="","",IF($B3031&gt;=SUMIFS(Firm_Info!$F$2:$F$11,Firm_Info!$D$2:$D$11,$F3031,Firm_Info!$C$2:$C$11,"Treated"),1,0))</f>
        <v>1</v>
      </c>
      <c r="H3031" s="14">
        <f t="shared" si="97"/>
        <v>1</v>
      </c>
      <c r="I3031" s="14">
        <f>IF($F3031="","",MOD(ROW()-2,624)-INDEX(Parallel_Trends!$F$5:$F$14,MATCH($A3031,Parallel_Trends!$A$5:$A$14,0)))</f>
        <v>244</v>
      </c>
    </row>
    <row r="3032" spans="1:9" x14ac:dyDescent="0.45">
      <c r="A3032" t="s">
        <v>21</v>
      </c>
      <c r="B3032" s="1">
        <f>Raw_Prices!AC537</f>
        <v>45708</v>
      </c>
      <c r="C3032" s="12">
        <f>Raw_Prices!AG537</f>
        <v>318.43</v>
      </c>
      <c r="D3032" s="13">
        <f t="shared" si="96"/>
        <v>-1.8796413274581592E-2</v>
      </c>
      <c r="E3032" s="14">
        <f>IF(_xlfn.XLOOKUP($A3032,Firm_Info!$A$2:$A$12,Firm_Info!$C$2:$C$12)="Treated",1,IF(_xlfn.XLOOKUP($A3032,Firm_Info!$A$2:$A$12,Firm_Info!$C$2:$C$12)="Control",0,""))</f>
        <v>1</v>
      </c>
      <c r="F3032" s="14">
        <f>IFERROR(_xlfn.XLOOKUP($A3032,Firm_Info!$A$2:$A$11,Firm_Info!$D$2:$D$11),"")</f>
        <v>3</v>
      </c>
      <c r="G3032" s="14">
        <f>IF($F3032="","",IF($B3032&gt;=SUMIFS(Firm_Info!$F$2:$F$11,Firm_Info!$D$2:$D$11,$F3032,Firm_Info!$C$2:$C$11,"Treated"),1,0))</f>
        <v>1</v>
      </c>
      <c r="H3032" s="14">
        <f t="shared" si="97"/>
        <v>1</v>
      </c>
      <c r="I3032" s="14">
        <f>IF($F3032="","",MOD(ROW()-2,624)-INDEX(Parallel_Trends!$F$5:$F$14,MATCH($A3032,Parallel_Trends!$A$5:$A$14,0)))</f>
        <v>245</v>
      </c>
    </row>
    <row r="3033" spans="1:9" x14ac:dyDescent="0.45">
      <c r="A3033" t="s">
        <v>21</v>
      </c>
      <c r="B3033" s="1">
        <f>Raw_Prices!AC538</f>
        <v>45709</v>
      </c>
      <c r="C3033" s="12">
        <f>Raw_Prices!AG538</f>
        <v>309.8</v>
      </c>
      <c r="D3033" s="13">
        <f t="shared" si="96"/>
        <v>-2.7101717802970771E-2</v>
      </c>
      <c r="E3033" s="14">
        <f>IF(_xlfn.XLOOKUP($A3033,Firm_Info!$A$2:$A$12,Firm_Info!$C$2:$C$12)="Treated",1,IF(_xlfn.XLOOKUP($A3033,Firm_Info!$A$2:$A$12,Firm_Info!$C$2:$C$12)="Control",0,""))</f>
        <v>1</v>
      </c>
      <c r="F3033" s="14">
        <f>IFERROR(_xlfn.XLOOKUP($A3033,Firm_Info!$A$2:$A$11,Firm_Info!$D$2:$D$11),"")</f>
        <v>3</v>
      </c>
      <c r="G3033" s="14">
        <f>IF($F3033="","",IF($B3033&gt;=SUMIFS(Firm_Info!$F$2:$F$11,Firm_Info!$D$2:$D$11,$F3033,Firm_Info!$C$2:$C$11,"Treated"),1,0))</f>
        <v>1</v>
      </c>
      <c r="H3033" s="14">
        <f t="shared" si="97"/>
        <v>1</v>
      </c>
      <c r="I3033" s="14">
        <f>IF($F3033="","",MOD(ROW()-2,624)-INDEX(Parallel_Trends!$F$5:$F$14,MATCH($A3033,Parallel_Trends!$A$5:$A$14,0)))</f>
        <v>246</v>
      </c>
    </row>
    <row r="3034" spans="1:9" x14ac:dyDescent="0.45">
      <c r="A3034" t="s">
        <v>21</v>
      </c>
      <c r="B3034" s="1">
        <f>Raw_Prices!AC539</f>
        <v>45712</v>
      </c>
      <c r="C3034" s="12">
        <f>Raw_Prices!AG539</f>
        <v>308.32</v>
      </c>
      <c r="D3034" s="13">
        <f t="shared" si="96"/>
        <v>-4.7772756617172618E-3</v>
      </c>
      <c r="E3034" s="14">
        <f>IF(_xlfn.XLOOKUP($A3034,Firm_Info!$A$2:$A$12,Firm_Info!$C$2:$C$12)="Treated",1,IF(_xlfn.XLOOKUP($A3034,Firm_Info!$A$2:$A$12,Firm_Info!$C$2:$C$12)="Control",0,""))</f>
        <v>1</v>
      </c>
      <c r="F3034" s="14">
        <f>IFERROR(_xlfn.XLOOKUP($A3034,Firm_Info!$A$2:$A$11,Firm_Info!$D$2:$D$11),"")</f>
        <v>3</v>
      </c>
      <c r="G3034" s="14">
        <f>IF($F3034="","",IF($B3034&gt;=SUMIFS(Firm_Info!$F$2:$F$11,Firm_Info!$D$2:$D$11,$F3034,Firm_Info!$C$2:$C$11,"Treated"),1,0))</f>
        <v>1</v>
      </c>
      <c r="H3034" s="14">
        <f t="shared" si="97"/>
        <v>1</v>
      </c>
      <c r="I3034" s="14">
        <f>IF($F3034="","",MOD(ROW()-2,624)-INDEX(Parallel_Trends!$F$5:$F$14,MATCH($A3034,Parallel_Trends!$A$5:$A$14,0)))</f>
        <v>247</v>
      </c>
    </row>
    <row r="3035" spans="1:9" x14ac:dyDescent="0.45">
      <c r="A3035" t="s">
        <v>21</v>
      </c>
      <c r="B3035" s="1">
        <f>Raw_Prices!AC540</f>
        <v>45713</v>
      </c>
      <c r="C3035" s="12">
        <f>Raw_Prices!AG540</f>
        <v>305.88</v>
      </c>
      <c r="D3035" s="13">
        <f t="shared" si="96"/>
        <v>-7.9138557343020333E-3</v>
      </c>
      <c r="E3035" s="14">
        <f>IF(_xlfn.XLOOKUP($A3035,Firm_Info!$A$2:$A$12,Firm_Info!$C$2:$C$12)="Treated",1,IF(_xlfn.XLOOKUP($A3035,Firm_Info!$A$2:$A$12,Firm_Info!$C$2:$C$12)="Control",0,""))</f>
        <v>1</v>
      </c>
      <c r="F3035" s="14">
        <f>IFERROR(_xlfn.XLOOKUP($A3035,Firm_Info!$A$2:$A$11,Firm_Info!$D$2:$D$11),"")</f>
        <v>3</v>
      </c>
      <c r="G3035" s="14">
        <f>IF($F3035="","",IF($B3035&gt;=SUMIFS(Firm_Info!$F$2:$F$11,Firm_Info!$D$2:$D$11,$F3035,Firm_Info!$C$2:$C$11,"Treated"),1,0))</f>
        <v>1</v>
      </c>
      <c r="H3035" s="14">
        <f t="shared" si="97"/>
        <v>1</v>
      </c>
      <c r="I3035" s="14">
        <f>IF($F3035="","",MOD(ROW()-2,624)-INDEX(Parallel_Trends!$F$5:$F$14,MATCH($A3035,Parallel_Trends!$A$5:$A$14,0)))</f>
        <v>248</v>
      </c>
    </row>
    <row r="3036" spans="1:9" x14ac:dyDescent="0.45">
      <c r="A3036" t="s">
        <v>21</v>
      </c>
      <c r="B3036" s="1">
        <f>Raw_Prices!AC541</f>
        <v>45714</v>
      </c>
      <c r="C3036" s="12">
        <f>Raw_Prices!AG541</f>
        <v>307.33</v>
      </c>
      <c r="D3036" s="13">
        <f t="shared" si="96"/>
        <v>4.7404210801620383E-3</v>
      </c>
      <c r="E3036" s="14">
        <f>IF(_xlfn.XLOOKUP($A3036,Firm_Info!$A$2:$A$12,Firm_Info!$C$2:$C$12)="Treated",1,IF(_xlfn.XLOOKUP($A3036,Firm_Info!$A$2:$A$12,Firm_Info!$C$2:$C$12)="Control",0,""))</f>
        <v>1</v>
      </c>
      <c r="F3036" s="14">
        <f>IFERROR(_xlfn.XLOOKUP($A3036,Firm_Info!$A$2:$A$11,Firm_Info!$D$2:$D$11),"")</f>
        <v>3</v>
      </c>
      <c r="G3036" s="14">
        <f>IF($F3036="","",IF($B3036&gt;=SUMIFS(Firm_Info!$F$2:$F$11,Firm_Info!$D$2:$D$11,$F3036,Firm_Info!$C$2:$C$11,"Treated"),1,0))</f>
        <v>1</v>
      </c>
      <c r="H3036" s="14">
        <f t="shared" si="97"/>
        <v>1</v>
      </c>
      <c r="I3036" s="14">
        <f>IF($F3036="","",MOD(ROW()-2,624)-INDEX(Parallel_Trends!$F$5:$F$14,MATCH($A3036,Parallel_Trends!$A$5:$A$14,0)))</f>
        <v>249</v>
      </c>
    </row>
    <row r="3037" spans="1:9" x14ac:dyDescent="0.45">
      <c r="A3037" t="s">
        <v>21</v>
      </c>
      <c r="B3037" s="1">
        <f>Raw_Prices!AC542</f>
        <v>45715</v>
      </c>
      <c r="C3037" s="12">
        <f>Raw_Prices!AG542</f>
        <v>294.89999999999998</v>
      </c>
      <c r="D3037" s="13">
        <f t="shared" si="96"/>
        <v>-4.0445124133667409E-2</v>
      </c>
      <c r="E3037" s="14">
        <f>IF(_xlfn.XLOOKUP($A3037,Firm_Info!$A$2:$A$12,Firm_Info!$C$2:$C$12)="Treated",1,IF(_xlfn.XLOOKUP($A3037,Firm_Info!$A$2:$A$12,Firm_Info!$C$2:$C$12)="Control",0,""))</f>
        <v>1</v>
      </c>
      <c r="F3037" s="14">
        <f>IFERROR(_xlfn.XLOOKUP($A3037,Firm_Info!$A$2:$A$11,Firm_Info!$D$2:$D$11),"")</f>
        <v>3</v>
      </c>
      <c r="G3037" s="14">
        <f>IF($F3037="","",IF($B3037&gt;=SUMIFS(Firm_Info!$F$2:$F$11,Firm_Info!$D$2:$D$11,$F3037,Firm_Info!$C$2:$C$11,"Treated"),1,0))</f>
        <v>1</v>
      </c>
      <c r="H3037" s="14">
        <f t="shared" si="97"/>
        <v>1</v>
      </c>
      <c r="I3037" s="14">
        <f>IF($F3037="","",MOD(ROW()-2,624)-INDEX(Parallel_Trends!$F$5:$F$14,MATCH($A3037,Parallel_Trends!$A$5:$A$14,0)))</f>
        <v>250</v>
      </c>
    </row>
    <row r="3038" spans="1:9" x14ac:dyDescent="0.45">
      <c r="A3038" t="s">
        <v>21</v>
      </c>
      <c r="B3038" s="1">
        <f>Raw_Prices!AC543</f>
        <v>45716</v>
      </c>
      <c r="C3038" s="12">
        <f>Raw_Prices!AG543</f>
        <v>297.85000000000002</v>
      </c>
      <c r="D3038" s="13">
        <f t="shared" si="96"/>
        <v>1.0003390979993476E-2</v>
      </c>
      <c r="E3038" s="14">
        <f>IF(_xlfn.XLOOKUP($A3038,Firm_Info!$A$2:$A$12,Firm_Info!$C$2:$C$12)="Treated",1,IF(_xlfn.XLOOKUP($A3038,Firm_Info!$A$2:$A$12,Firm_Info!$C$2:$C$12)="Control",0,""))</f>
        <v>1</v>
      </c>
      <c r="F3038" s="14">
        <f>IFERROR(_xlfn.XLOOKUP($A3038,Firm_Info!$A$2:$A$11,Firm_Info!$D$2:$D$11),"")</f>
        <v>3</v>
      </c>
      <c r="G3038" s="14">
        <f>IF($F3038="","",IF($B3038&gt;=SUMIFS(Firm_Info!$F$2:$F$11,Firm_Info!$D$2:$D$11,$F3038,Firm_Info!$C$2:$C$11,"Treated"),1,0))</f>
        <v>1</v>
      </c>
      <c r="H3038" s="14">
        <f t="shared" si="97"/>
        <v>1</v>
      </c>
      <c r="I3038" s="14">
        <f>IF($F3038="","",MOD(ROW()-2,624)-INDEX(Parallel_Trends!$F$5:$F$14,MATCH($A3038,Parallel_Trends!$A$5:$A$14,0)))</f>
        <v>251</v>
      </c>
    </row>
    <row r="3039" spans="1:9" x14ac:dyDescent="0.45">
      <c r="A3039" t="s">
        <v>21</v>
      </c>
      <c r="B3039" s="1">
        <f>Raw_Prices!AC544</f>
        <v>45719</v>
      </c>
      <c r="C3039" s="12">
        <f>Raw_Prices!AG544</f>
        <v>293.06</v>
      </c>
      <c r="D3039" s="13">
        <f t="shared" si="96"/>
        <v>-1.6081920429746543E-2</v>
      </c>
      <c r="E3039" s="14">
        <f>IF(_xlfn.XLOOKUP($A3039,Firm_Info!$A$2:$A$12,Firm_Info!$C$2:$C$12)="Treated",1,IF(_xlfn.XLOOKUP($A3039,Firm_Info!$A$2:$A$12,Firm_Info!$C$2:$C$12)="Control",0,""))</f>
        <v>1</v>
      </c>
      <c r="F3039" s="14">
        <f>IFERROR(_xlfn.XLOOKUP($A3039,Firm_Info!$A$2:$A$11,Firm_Info!$D$2:$D$11),"")</f>
        <v>3</v>
      </c>
      <c r="G3039" s="14">
        <f>IF($F3039="","",IF($B3039&gt;=SUMIFS(Firm_Info!$F$2:$F$11,Firm_Info!$D$2:$D$11,$F3039,Firm_Info!$C$2:$C$11,"Treated"),1,0))</f>
        <v>1</v>
      </c>
      <c r="H3039" s="14">
        <f t="shared" si="97"/>
        <v>1</v>
      </c>
      <c r="I3039" s="14">
        <f>IF($F3039="","",MOD(ROW()-2,624)-INDEX(Parallel_Trends!$F$5:$F$14,MATCH($A3039,Parallel_Trends!$A$5:$A$14,0)))</f>
        <v>252</v>
      </c>
    </row>
    <row r="3040" spans="1:9" x14ac:dyDescent="0.45">
      <c r="A3040" t="s">
        <v>21</v>
      </c>
      <c r="B3040" s="1">
        <f>Raw_Prices!AC545</f>
        <v>45720</v>
      </c>
      <c r="C3040" s="12">
        <f>Raw_Prices!AG545</f>
        <v>287.33999999999997</v>
      </c>
      <c r="D3040" s="13">
        <f t="shared" si="96"/>
        <v>-1.9518187401897369E-2</v>
      </c>
      <c r="E3040" s="14">
        <f>IF(_xlfn.XLOOKUP($A3040,Firm_Info!$A$2:$A$12,Firm_Info!$C$2:$C$12)="Treated",1,IF(_xlfn.XLOOKUP($A3040,Firm_Info!$A$2:$A$12,Firm_Info!$C$2:$C$12)="Control",0,""))</f>
        <v>1</v>
      </c>
      <c r="F3040" s="14">
        <f>IFERROR(_xlfn.XLOOKUP($A3040,Firm_Info!$A$2:$A$11,Firm_Info!$D$2:$D$11),"")</f>
        <v>3</v>
      </c>
      <c r="G3040" s="14">
        <f>IF($F3040="","",IF($B3040&gt;=SUMIFS(Firm_Info!$F$2:$F$11,Firm_Info!$D$2:$D$11,$F3040,Firm_Info!$C$2:$C$11,"Treated"),1,0))</f>
        <v>1</v>
      </c>
      <c r="H3040" s="14">
        <f t="shared" si="97"/>
        <v>1</v>
      </c>
      <c r="I3040" s="14">
        <f>IF($F3040="","",MOD(ROW()-2,624)-INDEX(Parallel_Trends!$F$5:$F$14,MATCH($A3040,Parallel_Trends!$A$5:$A$14,0)))</f>
        <v>253</v>
      </c>
    </row>
    <row r="3041" spans="1:9" x14ac:dyDescent="0.45">
      <c r="A3041" t="s">
        <v>21</v>
      </c>
      <c r="B3041" s="1">
        <f>Raw_Prices!AC546</f>
        <v>45721</v>
      </c>
      <c r="C3041" s="12">
        <f>Raw_Prices!AG546</f>
        <v>291.97000000000003</v>
      </c>
      <c r="D3041" s="13">
        <f t="shared" si="96"/>
        <v>1.6113315236305548E-2</v>
      </c>
      <c r="E3041" s="14">
        <f>IF(_xlfn.XLOOKUP($A3041,Firm_Info!$A$2:$A$12,Firm_Info!$C$2:$C$12)="Treated",1,IF(_xlfn.XLOOKUP($A3041,Firm_Info!$A$2:$A$12,Firm_Info!$C$2:$C$12)="Control",0,""))</f>
        <v>1</v>
      </c>
      <c r="F3041" s="14">
        <f>IFERROR(_xlfn.XLOOKUP($A3041,Firm_Info!$A$2:$A$11,Firm_Info!$D$2:$D$11),"")</f>
        <v>3</v>
      </c>
      <c r="G3041" s="14">
        <f>IF($F3041="","",IF($B3041&gt;=SUMIFS(Firm_Info!$F$2:$F$11,Firm_Info!$D$2:$D$11,$F3041,Firm_Info!$C$2:$C$11,"Treated"),1,0))</f>
        <v>1</v>
      </c>
      <c r="H3041" s="14">
        <f t="shared" si="97"/>
        <v>1</v>
      </c>
      <c r="I3041" s="14">
        <f>IF($F3041="","",MOD(ROW()-2,624)-INDEX(Parallel_Trends!$F$5:$F$14,MATCH($A3041,Parallel_Trends!$A$5:$A$14,0)))</f>
        <v>254</v>
      </c>
    </row>
    <row r="3042" spans="1:9" x14ac:dyDescent="0.45">
      <c r="A3042" t="s">
        <v>21</v>
      </c>
      <c r="B3042" s="1">
        <f>Raw_Prices!AC547</f>
        <v>45722</v>
      </c>
      <c r="C3042" s="12">
        <f>Raw_Prices!AG547</f>
        <v>286.05</v>
      </c>
      <c r="D3042" s="13">
        <f t="shared" si="96"/>
        <v>-2.0276055759153366E-2</v>
      </c>
      <c r="E3042" s="14">
        <f>IF(_xlfn.XLOOKUP($A3042,Firm_Info!$A$2:$A$12,Firm_Info!$C$2:$C$12)="Treated",1,IF(_xlfn.XLOOKUP($A3042,Firm_Info!$A$2:$A$12,Firm_Info!$C$2:$C$12)="Control",0,""))</f>
        <v>1</v>
      </c>
      <c r="F3042" s="14">
        <f>IFERROR(_xlfn.XLOOKUP($A3042,Firm_Info!$A$2:$A$11,Firm_Info!$D$2:$D$11),"")</f>
        <v>3</v>
      </c>
      <c r="G3042" s="14">
        <f>IF($F3042="","",IF($B3042&gt;=SUMIFS(Firm_Info!$F$2:$F$11,Firm_Info!$D$2:$D$11,$F3042,Firm_Info!$C$2:$C$11,"Treated"),1,0))</f>
        <v>1</v>
      </c>
      <c r="H3042" s="14">
        <f t="shared" si="97"/>
        <v>1</v>
      </c>
      <c r="I3042" s="14">
        <f>IF($F3042="","",MOD(ROW()-2,624)-INDEX(Parallel_Trends!$F$5:$F$14,MATCH($A3042,Parallel_Trends!$A$5:$A$14,0)))</f>
        <v>255</v>
      </c>
    </row>
    <row r="3043" spans="1:9" x14ac:dyDescent="0.45">
      <c r="A3043" t="s">
        <v>21</v>
      </c>
      <c r="B3043" s="1">
        <f>Raw_Prices!AC548</f>
        <v>45723</v>
      </c>
      <c r="C3043" s="12">
        <f>Raw_Prices!AG548</f>
        <v>282.89</v>
      </c>
      <c r="D3043" s="13">
        <f t="shared" si="96"/>
        <v>-1.1047019751791787E-2</v>
      </c>
      <c r="E3043" s="14">
        <f>IF(_xlfn.XLOOKUP($A3043,Firm_Info!$A$2:$A$12,Firm_Info!$C$2:$C$12)="Treated",1,IF(_xlfn.XLOOKUP($A3043,Firm_Info!$A$2:$A$12,Firm_Info!$C$2:$C$12)="Control",0,""))</f>
        <v>1</v>
      </c>
      <c r="F3043" s="14">
        <f>IFERROR(_xlfn.XLOOKUP($A3043,Firm_Info!$A$2:$A$11,Firm_Info!$D$2:$D$11),"")</f>
        <v>3</v>
      </c>
      <c r="G3043" s="14">
        <f>IF($F3043="","",IF($B3043&gt;=SUMIFS(Firm_Info!$F$2:$F$11,Firm_Info!$D$2:$D$11,$F3043,Firm_Info!$C$2:$C$11,"Treated"),1,0))</f>
        <v>1</v>
      </c>
      <c r="H3043" s="14">
        <f t="shared" si="97"/>
        <v>1</v>
      </c>
      <c r="I3043" s="14">
        <f>IF($F3043="","",MOD(ROW()-2,624)-INDEX(Parallel_Trends!$F$5:$F$14,MATCH($A3043,Parallel_Trends!$A$5:$A$14,0)))</f>
        <v>256</v>
      </c>
    </row>
    <row r="3044" spans="1:9" x14ac:dyDescent="0.45">
      <c r="A3044" t="s">
        <v>21</v>
      </c>
      <c r="B3044" s="1">
        <f>Raw_Prices!AC549</f>
        <v>45726</v>
      </c>
      <c r="C3044" s="12">
        <f>Raw_Prices!AG549</f>
        <v>272.89999999999998</v>
      </c>
      <c r="D3044" s="13">
        <f t="shared" si="96"/>
        <v>-3.5314079677613242E-2</v>
      </c>
      <c r="E3044" s="14">
        <f>IF(_xlfn.XLOOKUP($A3044,Firm_Info!$A$2:$A$12,Firm_Info!$C$2:$C$12)="Treated",1,IF(_xlfn.XLOOKUP($A3044,Firm_Info!$A$2:$A$12,Firm_Info!$C$2:$C$12)="Control",0,""))</f>
        <v>1</v>
      </c>
      <c r="F3044" s="14">
        <f>IFERROR(_xlfn.XLOOKUP($A3044,Firm_Info!$A$2:$A$11,Firm_Info!$D$2:$D$11),"")</f>
        <v>3</v>
      </c>
      <c r="G3044" s="14">
        <f>IF($F3044="","",IF($B3044&gt;=SUMIFS(Firm_Info!$F$2:$F$11,Firm_Info!$D$2:$D$11,$F3044,Firm_Info!$C$2:$C$11,"Treated"),1,0))</f>
        <v>1</v>
      </c>
      <c r="H3044" s="14">
        <f t="shared" si="97"/>
        <v>1</v>
      </c>
      <c r="I3044" s="14">
        <f>IF($F3044="","",MOD(ROW()-2,624)-INDEX(Parallel_Trends!$F$5:$F$14,MATCH($A3044,Parallel_Trends!$A$5:$A$14,0)))</f>
        <v>257</v>
      </c>
    </row>
    <row r="3045" spans="1:9" x14ac:dyDescent="0.45">
      <c r="A3045" t="s">
        <v>21</v>
      </c>
      <c r="B3045" s="1">
        <f>Raw_Prices!AC550</f>
        <v>45727</v>
      </c>
      <c r="C3045" s="12">
        <f>Raw_Prices!AG550</f>
        <v>277.05</v>
      </c>
      <c r="D3045" s="13">
        <f t="shared" si="96"/>
        <v>1.5207035544155589E-2</v>
      </c>
      <c r="E3045" s="14">
        <f>IF(_xlfn.XLOOKUP($A3045,Firm_Info!$A$2:$A$12,Firm_Info!$C$2:$C$12)="Treated",1,IF(_xlfn.XLOOKUP($A3045,Firm_Info!$A$2:$A$12,Firm_Info!$C$2:$C$12)="Control",0,""))</f>
        <v>1</v>
      </c>
      <c r="F3045" s="14">
        <f>IFERROR(_xlfn.XLOOKUP($A3045,Firm_Info!$A$2:$A$11,Firm_Info!$D$2:$D$11),"")</f>
        <v>3</v>
      </c>
      <c r="G3045" s="14">
        <f>IF($F3045="","",IF($B3045&gt;=SUMIFS(Firm_Info!$F$2:$F$11,Firm_Info!$D$2:$D$11,$F3045,Firm_Info!$C$2:$C$11,"Treated"),1,0))</f>
        <v>1</v>
      </c>
      <c r="H3045" s="14">
        <f t="shared" si="97"/>
        <v>1</v>
      </c>
      <c r="I3045" s="14">
        <f>IF($F3045="","",MOD(ROW()-2,624)-INDEX(Parallel_Trends!$F$5:$F$14,MATCH($A3045,Parallel_Trends!$A$5:$A$14,0)))</f>
        <v>258</v>
      </c>
    </row>
    <row r="3046" spans="1:9" x14ac:dyDescent="0.45">
      <c r="A3046" t="s">
        <v>21</v>
      </c>
      <c r="B3046" s="1">
        <f>Raw_Prices!AC551</f>
        <v>45728</v>
      </c>
      <c r="C3046" s="12">
        <f>Raw_Prices!AG551</f>
        <v>284.58</v>
      </c>
      <c r="D3046" s="13">
        <f t="shared" si="96"/>
        <v>2.7179209528965798E-2</v>
      </c>
      <c r="E3046" s="14">
        <f>IF(_xlfn.XLOOKUP($A3046,Firm_Info!$A$2:$A$12,Firm_Info!$C$2:$C$12)="Treated",1,IF(_xlfn.XLOOKUP($A3046,Firm_Info!$A$2:$A$12,Firm_Info!$C$2:$C$12)="Control",0,""))</f>
        <v>1</v>
      </c>
      <c r="F3046" s="14">
        <f>IFERROR(_xlfn.XLOOKUP($A3046,Firm_Info!$A$2:$A$11,Firm_Info!$D$2:$D$11),"")</f>
        <v>3</v>
      </c>
      <c r="G3046" s="14">
        <f>IF($F3046="","",IF($B3046&gt;=SUMIFS(Firm_Info!$F$2:$F$11,Firm_Info!$D$2:$D$11,$F3046,Firm_Info!$C$2:$C$11,"Treated"),1,0))</f>
        <v>1</v>
      </c>
      <c r="H3046" s="14">
        <f t="shared" si="97"/>
        <v>1</v>
      </c>
      <c r="I3046" s="14">
        <f>IF($F3046="","",MOD(ROW()-2,624)-INDEX(Parallel_Trends!$F$5:$F$14,MATCH($A3046,Parallel_Trends!$A$5:$A$14,0)))</f>
        <v>259</v>
      </c>
    </row>
    <row r="3047" spans="1:9" x14ac:dyDescent="0.45">
      <c r="A3047" t="s">
        <v>21</v>
      </c>
      <c r="B3047" s="1">
        <f>Raw_Prices!AC552</f>
        <v>45729</v>
      </c>
      <c r="C3047" s="12">
        <f>Raw_Prices!AG552</f>
        <v>271.74</v>
      </c>
      <c r="D3047" s="13">
        <f t="shared" si="96"/>
        <v>-4.5119122917984367E-2</v>
      </c>
      <c r="E3047" s="14">
        <f>IF(_xlfn.XLOOKUP($A3047,Firm_Info!$A$2:$A$12,Firm_Info!$C$2:$C$12)="Treated",1,IF(_xlfn.XLOOKUP($A3047,Firm_Info!$A$2:$A$12,Firm_Info!$C$2:$C$12)="Control",0,""))</f>
        <v>1</v>
      </c>
      <c r="F3047" s="14">
        <f>IFERROR(_xlfn.XLOOKUP($A3047,Firm_Info!$A$2:$A$11,Firm_Info!$D$2:$D$11),"")</f>
        <v>3</v>
      </c>
      <c r="G3047" s="14">
        <f>IF($F3047="","",IF($B3047&gt;=SUMIFS(Firm_Info!$F$2:$F$11,Firm_Info!$D$2:$D$11,$F3047,Firm_Info!$C$2:$C$11,"Treated"),1,0))</f>
        <v>1</v>
      </c>
      <c r="H3047" s="14">
        <f t="shared" si="97"/>
        <v>1</v>
      </c>
      <c r="I3047" s="14">
        <f>IF($F3047="","",MOD(ROW()-2,624)-INDEX(Parallel_Trends!$F$5:$F$14,MATCH($A3047,Parallel_Trends!$A$5:$A$14,0)))</f>
        <v>260</v>
      </c>
    </row>
    <row r="3048" spans="1:9" x14ac:dyDescent="0.45">
      <c r="A3048" t="s">
        <v>21</v>
      </c>
      <c r="B3048" s="1">
        <f>Raw_Prices!AC553</f>
        <v>45730</v>
      </c>
      <c r="C3048" s="12">
        <f>Raw_Prices!AG553</f>
        <v>279.39999999999998</v>
      </c>
      <c r="D3048" s="13">
        <f t="shared" si="96"/>
        <v>2.8188709796128641E-2</v>
      </c>
      <c r="E3048" s="14">
        <f>IF(_xlfn.XLOOKUP($A3048,Firm_Info!$A$2:$A$12,Firm_Info!$C$2:$C$12)="Treated",1,IF(_xlfn.XLOOKUP($A3048,Firm_Info!$A$2:$A$12,Firm_Info!$C$2:$C$12)="Control",0,""))</f>
        <v>1</v>
      </c>
      <c r="F3048" s="14">
        <f>IFERROR(_xlfn.XLOOKUP($A3048,Firm_Info!$A$2:$A$11,Firm_Info!$D$2:$D$11),"")</f>
        <v>3</v>
      </c>
      <c r="G3048" s="14">
        <f>IF($F3048="","",IF($B3048&gt;=SUMIFS(Firm_Info!$F$2:$F$11,Firm_Info!$D$2:$D$11,$F3048,Firm_Info!$C$2:$C$11,"Treated"),1,0))</f>
        <v>1</v>
      </c>
      <c r="H3048" s="14">
        <f t="shared" si="97"/>
        <v>1</v>
      </c>
      <c r="I3048" s="14">
        <f>IF($F3048="","",MOD(ROW()-2,624)-INDEX(Parallel_Trends!$F$5:$F$14,MATCH($A3048,Parallel_Trends!$A$5:$A$14,0)))</f>
        <v>261</v>
      </c>
    </row>
    <row r="3049" spans="1:9" x14ac:dyDescent="0.45">
      <c r="A3049" t="s">
        <v>21</v>
      </c>
      <c r="B3049" s="1">
        <f>Raw_Prices!AC554</f>
        <v>45733</v>
      </c>
      <c r="C3049" s="12">
        <f>Raw_Prices!AG554</f>
        <v>280.75</v>
      </c>
      <c r="D3049" s="13">
        <f t="shared" si="96"/>
        <v>4.8317823908374802E-3</v>
      </c>
      <c r="E3049" s="14">
        <f>IF(_xlfn.XLOOKUP($A3049,Firm_Info!$A$2:$A$12,Firm_Info!$C$2:$C$12)="Treated",1,IF(_xlfn.XLOOKUP($A3049,Firm_Info!$A$2:$A$12,Firm_Info!$C$2:$C$12)="Control",0,""))</f>
        <v>1</v>
      </c>
      <c r="F3049" s="14">
        <f>IFERROR(_xlfn.XLOOKUP($A3049,Firm_Info!$A$2:$A$11,Firm_Info!$D$2:$D$11),"")</f>
        <v>3</v>
      </c>
      <c r="G3049" s="14">
        <f>IF($F3049="","",IF($B3049&gt;=SUMIFS(Firm_Info!$F$2:$F$11,Firm_Info!$D$2:$D$11,$F3049,Firm_Info!$C$2:$C$11,"Treated"),1,0))</f>
        <v>1</v>
      </c>
      <c r="H3049" s="14">
        <f t="shared" si="97"/>
        <v>1</v>
      </c>
      <c r="I3049" s="14">
        <f>IF($F3049="","",MOD(ROW()-2,624)-INDEX(Parallel_Trends!$F$5:$F$14,MATCH($A3049,Parallel_Trends!$A$5:$A$14,0)))</f>
        <v>262</v>
      </c>
    </row>
    <row r="3050" spans="1:9" x14ac:dyDescent="0.45">
      <c r="A3050" t="s">
        <v>21</v>
      </c>
      <c r="B3050" s="1">
        <f>Raw_Prices!AC555</f>
        <v>45734</v>
      </c>
      <c r="C3050" s="12">
        <f>Raw_Prices!AG555</f>
        <v>278.73</v>
      </c>
      <c r="D3050" s="13">
        <f t="shared" si="96"/>
        <v>-7.1950133570791719E-3</v>
      </c>
      <c r="E3050" s="14">
        <f>IF(_xlfn.XLOOKUP($A3050,Firm_Info!$A$2:$A$12,Firm_Info!$C$2:$C$12)="Treated",1,IF(_xlfn.XLOOKUP($A3050,Firm_Info!$A$2:$A$12,Firm_Info!$C$2:$C$12)="Control",0,""))</f>
        <v>1</v>
      </c>
      <c r="F3050" s="14">
        <f>IFERROR(_xlfn.XLOOKUP($A3050,Firm_Info!$A$2:$A$11,Firm_Info!$D$2:$D$11),"")</f>
        <v>3</v>
      </c>
      <c r="G3050" s="14">
        <f>IF($F3050="","",IF($B3050&gt;=SUMIFS(Firm_Info!$F$2:$F$11,Firm_Info!$D$2:$D$11,$F3050,Firm_Info!$C$2:$C$11,"Treated"),1,0))</f>
        <v>1</v>
      </c>
      <c r="H3050" s="14">
        <f t="shared" si="97"/>
        <v>1</v>
      </c>
      <c r="I3050" s="14">
        <f>IF($F3050="","",MOD(ROW()-2,624)-INDEX(Parallel_Trends!$F$5:$F$14,MATCH($A3050,Parallel_Trends!$A$5:$A$14,0)))</f>
        <v>263</v>
      </c>
    </row>
    <row r="3051" spans="1:9" x14ac:dyDescent="0.45">
      <c r="A3051" t="s">
        <v>21</v>
      </c>
      <c r="B3051" s="1">
        <f>Raw_Prices!AC556</f>
        <v>45735</v>
      </c>
      <c r="C3051" s="12">
        <f>Raw_Prices!AG556</f>
        <v>279.39</v>
      </c>
      <c r="D3051" s="13">
        <f t="shared" si="96"/>
        <v>2.367882897427398E-3</v>
      </c>
      <c r="E3051" s="14">
        <f>IF(_xlfn.XLOOKUP($A3051,Firm_Info!$A$2:$A$12,Firm_Info!$C$2:$C$12)="Treated",1,IF(_xlfn.XLOOKUP($A3051,Firm_Info!$A$2:$A$12,Firm_Info!$C$2:$C$12)="Control",0,""))</f>
        <v>1</v>
      </c>
      <c r="F3051" s="14">
        <f>IFERROR(_xlfn.XLOOKUP($A3051,Firm_Info!$A$2:$A$11,Firm_Info!$D$2:$D$11),"")</f>
        <v>3</v>
      </c>
      <c r="G3051" s="14">
        <f>IF($F3051="","",IF($B3051&gt;=SUMIFS(Firm_Info!$F$2:$F$11,Firm_Info!$D$2:$D$11,$F3051,Firm_Info!$C$2:$C$11,"Treated"),1,0))</f>
        <v>1</v>
      </c>
      <c r="H3051" s="14">
        <f t="shared" si="97"/>
        <v>1</v>
      </c>
      <c r="I3051" s="14">
        <f>IF($F3051="","",MOD(ROW()-2,624)-INDEX(Parallel_Trends!$F$5:$F$14,MATCH($A3051,Parallel_Trends!$A$5:$A$14,0)))</f>
        <v>264</v>
      </c>
    </row>
    <row r="3052" spans="1:9" x14ac:dyDescent="0.45">
      <c r="A3052" t="s">
        <v>21</v>
      </c>
      <c r="B3052" s="1">
        <f>Raw_Prices!AC557</f>
        <v>45736</v>
      </c>
      <c r="C3052" s="12">
        <f>Raw_Prices!AG557</f>
        <v>279.02999999999997</v>
      </c>
      <c r="D3052" s="13">
        <f t="shared" si="96"/>
        <v>-1.2885214216686869E-3</v>
      </c>
      <c r="E3052" s="14">
        <f>IF(_xlfn.XLOOKUP($A3052,Firm_Info!$A$2:$A$12,Firm_Info!$C$2:$C$12)="Treated",1,IF(_xlfn.XLOOKUP($A3052,Firm_Info!$A$2:$A$12,Firm_Info!$C$2:$C$12)="Control",0,""))</f>
        <v>1</v>
      </c>
      <c r="F3052" s="14">
        <f>IFERROR(_xlfn.XLOOKUP($A3052,Firm_Info!$A$2:$A$11,Firm_Info!$D$2:$D$11),"")</f>
        <v>3</v>
      </c>
      <c r="G3052" s="14">
        <f>IF($F3052="","",IF($B3052&gt;=SUMIFS(Firm_Info!$F$2:$F$11,Firm_Info!$D$2:$D$11,$F3052,Firm_Info!$C$2:$C$11,"Treated"),1,0))</f>
        <v>1</v>
      </c>
      <c r="H3052" s="14">
        <f t="shared" si="97"/>
        <v>1</v>
      </c>
      <c r="I3052" s="14">
        <f>IF($F3052="","",MOD(ROW()-2,624)-INDEX(Parallel_Trends!$F$5:$F$14,MATCH($A3052,Parallel_Trends!$A$5:$A$14,0)))</f>
        <v>265</v>
      </c>
    </row>
    <row r="3053" spans="1:9" x14ac:dyDescent="0.45">
      <c r="A3053" t="s">
        <v>21</v>
      </c>
      <c r="B3053" s="1">
        <f>Raw_Prices!AC558</f>
        <v>45737</v>
      </c>
      <c r="C3053" s="12">
        <f>Raw_Prices!AG558</f>
        <v>280.62</v>
      </c>
      <c r="D3053" s="13">
        <f t="shared" si="96"/>
        <v>5.6983120094613593E-3</v>
      </c>
      <c r="E3053" s="14">
        <f>IF(_xlfn.XLOOKUP($A3053,Firm_Info!$A$2:$A$12,Firm_Info!$C$2:$C$12)="Treated",1,IF(_xlfn.XLOOKUP($A3053,Firm_Info!$A$2:$A$12,Firm_Info!$C$2:$C$12)="Control",0,""))</f>
        <v>1</v>
      </c>
      <c r="F3053" s="14">
        <f>IFERROR(_xlfn.XLOOKUP($A3053,Firm_Info!$A$2:$A$11,Firm_Info!$D$2:$D$11),"")</f>
        <v>3</v>
      </c>
      <c r="G3053" s="14">
        <f>IF($F3053="","",IF($B3053&gt;=SUMIFS(Firm_Info!$F$2:$F$11,Firm_Info!$D$2:$D$11,$F3053,Firm_Info!$C$2:$C$11,"Treated"),1,0))</f>
        <v>1</v>
      </c>
      <c r="H3053" s="14">
        <f t="shared" si="97"/>
        <v>1</v>
      </c>
      <c r="I3053" s="14">
        <f>IF($F3053="","",MOD(ROW()-2,624)-INDEX(Parallel_Trends!$F$5:$F$14,MATCH($A3053,Parallel_Trends!$A$5:$A$14,0)))</f>
        <v>266</v>
      </c>
    </row>
    <row r="3054" spans="1:9" x14ac:dyDescent="0.45">
      <c r="A3054" t="s">
        <v>21</v>
      </c>
      <c r="B3054" s="1">
        <f>Raw_Prices!AC559</f>
        <v>45740</v>
      </c>
      <c r="C3054" s="12">
        <f>Raw_Prices!AG559</f>
        <v>285.95999999999998</v>
      </c>
      <c r="D3054" s="13">
        <f t="shared" si="96"/>
        <v>1.9029292281376842E-2</v>
      </c>
      <c r="E3054" s="14">
        <f>IF(_xlfn.XLOOKUP($A3054,Firm_Info!$A$2:$A$12,Firm_Info!$C$2:$C$12)="Treated",1,IF(_xlfn.XLOOKUP($A3054,Firm_Info!$A$2:$A$12,Firm_Info!$C$2:$C$12)="Control",0,""))</f>
        <v>1</v>
      </c>
      <c r="F3054" s="14">
        <f>IFERROR(_xlfn.XLOOKUP($A3054,Firm_Info!$A$2:$A$11,Firm_Info!$D$2:$D$11),"")</f>
        <v>3</v>
      </c>
      <c r="G3054" s="14">
        <f>IF($F3054="","",IF($B3054&gt;=SUMIFS(Firm_Info!$F$2:$F$11,Firm_Info!$D$2:$D$11,$F3054,Firm_Info!$C$2:$C$11,"Treated"),1,0))</f>
        <v>1</v>
      </c>
      <c r="H3054" s="14">
        <f t="shared" si="97"/>
        <v>1</v>
      </c>
      <c r="I3054" s="14">
        <f>IF($F3054="","",MOD(ROW()-2,624)-INDEX(Parallel_Trends!$F$5:$F$14,MATCH($A3054,Parallel_Trends!$A$5:$A$14,0)))</f>
        <v>267</v>
      </c>
    </row>
    <row r="3055" spans="1:9" x14ac:dyDescent="0.45">
      <c r="A3055" t="s">
        <v>21</v>
      </c>
      <c r="B3055" s="1">
        <f>Raw_Prices!AC560</f>
        <v>45741</v>
      </c>
      <c r="C3055" s="12">
        <f>Raw_Prices!AG560</f>
        <v>288.61</v>
      </c>
      <c r="D3055" s="13">
        <f t="shared" si="96"/>
        <v>9.2670303538957555E-3</v>
      </c>
      <c r="E3055" s="14">
        <f>IF(_xlfn.XLOOKUP($A3055,Firm_Info!$A$2:$A$12,Firm_Info!$C$2:$C$12)="Treated",1,IF(_xlfn.XLOOKUP($A3055,Firm_Info!$A$2:$A$12,Firm_Info!$C$2:$C$12)="Control",0,""))</f>
        <v>1</v>
      </c>
      <c r="F3055" s="14">
        <f>IFERROR(_xlfn.XLOOKUP($A3055,Firm_Info!$A$2:$A$11,Firm_Info!$D$2:$D$11),"")</f>
        <v>3</v>
      </c>
      <c r="G3055" s="14">
        <f>IF($F3055="","",IF($B3055&gt;=SUMIFS(Firm_Info!$F$2:$F$11,Firm_Info!$D$2:$D$11,$F3055,Firm_Info!$C$2:$C$11,"Treated"),1,0))</f>
        <v>1</v>
      </c>
      <c r="H3055" s="14">
        <f t="shared" si="97"/>
        <v>1</v>
      </c>
      <c r="I3055" s="14">
        <f>IF($F3055="","",MOD(ROW()-2,624)-INDEX(Parallel_Trends!$F$5:$F$14,MATCH($A3055,Parallel_Trends!$A$5:$A$14,0)))</f>
        <v>268</v>
      </c>
    </row>
    <row r="3056" spans="1:9" x14ac:dyDescent="0.45">
      <c r="A3056" t="s">
        <v>21</v>
      </c>
      <c r="B3056" s="1">
        <f>Raw_Prices!AC561</f>
        <v>45742</v>
      </c>
      <c r="C3056" s="12">
        <f>Raw_Prices!AG561</f>
        <v>280.99</v>
      </c>
      <c r="D3056" s="13">
        <f t="shared" si="96"/>
        <v>-2.6402411558851036E-2</v>
      </c>
      <c r="E3056" s="14">
        <f>IF(_xlfn.XLOOKUP($A3056,Firm_Info!$A$2:$A$12,Firm_Info!$C$2:$C$12)="Treated",1,IF(_xlfn.XLOOKUP($A3056,Firm_Info!$A$2:$A$12,Firm_Info!$C$2:$C$12)="Control",0,""))</f>
        <v>1</v>
      </c>
      <c r="F3056" s="14">
        <f>IFERROR(_xlfn.XLOOKUP($A3056,Firm_Info!$A$2:$A$11,Firm_Info!$D$2:$D$11),"")</f>
        <v>3</v>
      </c>
      <c r="G3056" s="14">
        <f>IF($F3056="","",IF($B3056&gt;=SUMIFS(Firm_Info!$F$2:$F$11,Firm_Info!$D$2:$D$11,$F3056,Firm_Info!$C$2:$C$11,"Treated"),1,0))</f>
        <v>1</v>
      </c>
      <c r="H3056" s="14">
        <f t="shared" si="97"/>
        <v>1</v>
      </c>
      <c r="I3056" s="14">
        <f>IF($F3056="","",MOD(ROW()-2,624)-INDEX(Parallel_Trends!$F$5:$F$14,MATCH($A3056,Parallel_Trends!$A$5:$A$14,0)))</f>
        <v>269</v>
      </c>
    </row>
    <row r="3057" spans="1:9" x14ac:dyDescent="0.45">
      <c r="A3057" t="s">
        <v>21</v>
      </c>
      <c r="B3057" s="1">
        <f>Raw_Prices!AC562</f>
        <v>45743</v>
      </c>
      <c r="C3057" s="12">
        <f>Raw_Prices!AG562</f>
        <v>277.81</v>
      </c>
      <c r="D3057" s="13">
        <f t="shared" si="96"/>
        <v>-1.1317128723442149E-2</v>
      </c>
      <c r="E3057" s="14">
        <f>IF(_xlfn.XLOOKUP($A3057,Firm_Info!$A$2:$A$12,Firm_Info!$C$2:$C$12)="Treated",1,IF(_xlfn.XLOOKUP($A3057,Firm_Info!$A$2:$A$12,Firm_Info!$C$2:$C$12)="Control",0,""))</f>
        <v>1</v>
      </c>
      <c r="F3057" s="14">
        <f>IFERROR(_xlfn.XLOOKUP($A3057,Firm_Info!$A$2:$A$11,Firm_Info!$D$2:$D$11),"")</f>
        <v>3</v>
      </c>
      <c r="G3057" s="14">
        <f>IF($F3057="","",IF($B3057&gt;=SUMIFS(Firm_Info!$F$2:$F$11,Firm_Info!$D$2:$D$11,$F3057,Firm_Info!$C$2:$C$11,"Treated"),1,0))</f>
        <v>1</v>
      </c>
      <c r="H3057" s="14">
        <f t="shared" si="97"/>
        <v>1</v>
      </c>
      <c r="I3057" s="14">
        <f>IF($F3057="","",MOD(ROW()-2,624)-INDEX(Parallel_Trends!$F$5:$F$14,MATCH($A3057,Parallel_Trends!$A$5:$A$14,0)))</f>
        <v>270</v>
      </c>
    </row>
    <row r="3058" spans="1:9" x14ac:dyDescent="0.45">
      <c r="A3058" t="s">
        <v>21</v>
      </c>
      <c r="B3058" s="1">
        <f>Raw_Prices!AC563</f>
        <v>45744</v>
      </c>
      <c r="C3058" s="12">
        <f>Raw_Prices!AG563</f>
        <v>269.97000000000003</v>
      </c>
      <c r="D3058" s="13">
        <f t="shared" si="96"/>
        <v>-2.8220726395738027E-2</v>
      </c>
      <c r="E3058" s="14">
        <f>IF(_xlfn.XLOOKUP($A3058,Firm_Info!$A$2:$A$12,Firm_Info!$C$2:$C$12)="Treated",1,IF(_xlfn.XLOOKUP($A3058,Firm_Info!$A$2:$A$12,Firm_Info!$C$2:$C$12)="Control",0,""))</f>
        <v>1</v>
      </c>
      <c r="F3058" s="14">
        <f>IFERROR(_xlfn.XLOOKUP($A3058,Firm_Info!$A$2:$A$11,Firm_Info!$D$2:$D$11),"")</f>
        <v>3</v>
      </c>
      <c r="G3058" s="14">
        <f>IF($F3058="","",IF($B3058&gt;=SUMIFS(Firm_Info!$F$2:$F$11,Firm_Info!$D$2:$D$11,$F3058,Firm_Info!$C$2:$C$11,"Treated"),1,0))</f>
        <v>1</v>
      </c>
      <c r="H3058" s="14">
        <f t="shared" si="97"/>
        <v>1</v>
      </c>
      <c r="I3058" s="14">
        <f>IF($F3058="","",MOD(ROW()-2,624)-INDEX(Parallel_Trends!$F$5:$F$14,MATCH($A3058,Parallel_Trends!$A$5:$A$14,0)))</f>
        <v>271</v>
      </c>
    </row>
    <row r="3059" spans="1:9" x14ac:dyDescent="0.45">
      <c r="A3059" t="s">
        <v>21</v>
      </c>
      <c r="B3059" s="1">
        <f>Raw_Prices!AC564</f>
        <v>45747</v>
      </c>
      <c r="C3059" s="12">
        <f>Raw_Prices!AG564</f>
        <v>268.36</v>
      </c>
      <c r="D3059" s="13">
        <f t="shared" si="96"/>
        <v>-5.9636255880283207E-3</v>
      </c>
      <c r="E3059" s="14">
        <f>IF(_xlfn.XLOOKUP($A3059,Firm_Info!$A$2:$A$12,Firm_Info!$C$2:$C$12)="Treated",1,IF(_xlfn.XLOOKUP($A3059,Firm_Info!$A$2:$A$12,Firm_Info!$C$2:$C$12)="Control",0,""))</f>
        <v>1</v>
      </c>
      <c r="F3059" s="14">
        <f>IFERROR(_xlfn.XLOOKUP($A3059,Firm_Info!$A$2:$A$11,Firm_Info!$D$2:$D$11),"")</f>
        <v>3</v>
      </c>
      <c r="G3059" s="14">
        <f>IF($F3059="","",IF($B3059&gt;=SUMIFS(Firm_Info!$F$2:$F$11,Firm_Info!$D$2:$D$11,$F3059,Firm_Info!$C$2:$C$11,"Treated"),1,0))</f>
        <v>1</v>
      </c>
      <c r="H3059" s="14">
        <f t="shared" si="97"/>
        <v>1</v>
      </c>
      <c r="I3059" s="14">
        <f>IF($F3059="","",MOD(ROW()-2,624)-INDEX(Parallel_Trends!$F$5:$F$14,MATCH($A3059,Parallel_Trends!$A$5:$A$14,0)))</f>
        <v>272</v>
      </c>
    </row>
    <row r="3060" spans="1:9" x14ac:dyDescent="0.45">
      <c r="A3060" t="s">
        <v>21</v>
      </c>
      <c r="B3060" s="1">
        <f>Raw_Prices!AC565</f>
        <v>45748</v>
      </c>
      <c r="C3060" s="12">
        <f>Raw_Prices!AG565</f>
        <v>270.2</v>
      </c>
      <c r="D3060" s="13">
        <f t="shared" si="96"/>
        <v>6.856461469667563E-3</v>
      </c>
      <c r="E3060" s="14">
        <f>IF(_xlfn.XLOOKUP($A3060,Firm_Info!$A$2:$A$12,Firm_Info!$C$2:$C$12)="Treated",1,IF(_xlfn.XLOOKUP($A3060,Firm_Info!$A$2:$A$12,Firm_Info!$C$2:$C$12)="Control",0,""))</f>
        <v>1</v>
      </c>
      <c r="F3060" s="14">
        <f>IFERROR(_xlfn.XLOOKUP($A3060,Firm_Info!$A$2:$A$11,Firm_Info!$D$2:$D$11),"")</f>
        <v>3</v>
      </c>
      <c r="G3060" s="14">
        <f>IF($F3060="","",IF($B3060&gt;=SUMIFS(Firm_Info!$F$2:$F$11,Firm_Info!$D$2:$D$11,$F3060,Firm_Info!$C$2:$C$11,"Treated"),1,0))</f>
        <v>1</v>
      </c>
      <c r="H3060" s="14">
        <f t="shared" si="97"/>
        <v>1</v>
      </c>
      <c r="I3060" s="14">
        <f>IF($F3060="","",MOD(ROW()-2,624)-INDEX(Parallel_Trends!$F$5:$F$14,MATCH($A3060,Parallel_Trends!$A$5:$A$14,0)))</f>
        <v>273</v>
      </c>
    </row>
    <row r="3061" spans="1:9" x14ac:dyDescent="0.45">
      <c r="A3061" t="s">
        <v>21</v>
      </c>
      <c r="B3061" s="1">
        <f>Raw_Prices!AC566</f>
        <v>45749</v>
      </c>
      <c r="C3061" s="12">
        <f>Raw_Prices!AG566</f>
        <v>271.54000000000002</v>
      </c>
      <c r="D3061" s="13">
        <f t="shared" si="96"/>
        <v>4.959289415248147E-3</v>
      </c>
      <c r="E3061" s="14">
        <f>IF(_xlfn.XLOOKUP($A3061,Firm_Info!$A$2:$A$12,Firm_Info!$C$2:$C$12)="Treated",1,IF(_xlfn.XLOOKUP($A3061,Firm_Info!$A$2:$A$12,Firm_Info!$C$2:$C$12)="Control",0,""))</f>
        <v>1</v>
      </c>
      <c r="F3061" s="14">
        <f>IFERROR(_xlfn.XLOOKUP($A3061,Firm_Info!$A$2:$A$11,Firm_Info!$D$2:$D$11),"")</f>
        <v>3</v>
      </c>
      <c r="G3061" s="14">
        <f>IF($F3061="","",IF($B3061&gt;=SUMIFS(Firm_Info!$F$2:$F$11,Firm_Info!$D$2:$D$11,$F3061,Firm_Info!$C$2:$C$11,"Treated"),1,0))</f>
        <v>1</v>
      </c>
      <c r="H3061" s="14">
        <f t="shared" si="97"/>
        <v>1</v>
      </c>
      <c r="I3061" s="14">
        <f>IF($F3061="","",MOD(ROW()-2,624)-INDEX(Parallel_Trends!$F$5:$F$14,MATCH($A3061,Parallel_Trends!$A$5:$A$14,0)))</f>
        <v>274</v>
      </c>
    </row>
    <row r="3062" spans="1:9" x14ac:dyDescent="0.45">
      <c r="A3062" t="s">
        <v>21</v>
      </c>
      <c r="B3062" s="1">
        <f>Raw_Prices!AC567</f>
        <v>45750</v>
      </c>
      <c r="C3062" s="12">
        <f>Raw_Prices!AG567</f>
        <v>255.23</v>
      </c>
      <c r="D3062" s="13">
        <f t="shared" si="96"/>
        <v>-6.0064815496796209E-2</v>
      </c>
      <c r="E3062" s="14">
        <f>IF(_xlfn.XLOOKUP($A3062,Firm_Info!$A$2:$A$12,Firm_Info!$C$2:$C$12)="Treated",1,IF(_xlfn.XLOOKUP($A3062,Firm_Info!$A$2:$A$12,Firm_Info!$C$2:$C$12)="Control",0,""))</f>
        <v>1</v>
      </c>
      <c r="F3062" s="14">
        <f>IFERROR(_xlfn.XLOOKUP($A3062,Firm_Info!$A$2:$A$11,Firm_Info!$D$2:$D$11),"")</f>
        <v>3</v>
      </c>
      <c r="G3062" s="14">
        <f>IF($F3062="","",IF($B3062&gt;=SUMIFS(Firm_Info!$F$2:$F$11,Firm_Info!$D$2:$D$11,$F3062,Firm_Info!$C$2:$C$11,"Treated"),1,0))</f>
        <v>1</v>
      </c>
      <c r="H3062" s="14">
        <f t="shared" si="97"/>
        <v>1</v>
      </c>
      <c r="I3062" s="14">
        <f>IF($F3062="","",MOD(ROW()-2,624)-INDEX(Parallel_Trends!$F$5:$F$14,MATCH($A3062,Parallel_Trends!$A$5:$A$14,0)))</f>
        <v>275</v>
      </c>
    </row>
    <row r="3063" spans="1:9" x14ac:dyDescent="0.45">
      <c r="A3063" t="s">
        <v>21</v>
      </c>
      <c r="B3063" s="1">
        <f>Raw_Prices!AC568</f>
        <v>45751</v>
      </c>
      <c r="C3063" s="12">
        <f>Raw_Prices!AG568</f>
        <v>240.76</v>
      </c>
      <c r="D3063" s="13">
        <f t="shared" si="96"/>
        <v>-5.6693962308506096E-2</v>
      </c>
      <c r="E3063" s="14">
        <f>IF(_xlfn.XLOOKUP($A3063,Firm_Info!$A$2:$A$12,Firm_Info!$C$2:$C$12)="Treated",1,IF(_xlfn.XLOOKUP($A3063,Firm_Info!$A$2:$A$12,Firm_Info!$C$2:$C$12)="Control",0,""))</f>
        <v>1</v>
      </c>
      <c r="F3063" s="14">
        <f>IFERROR(_xlfn.XLOOKUP($A3063,Firm_Info!$A$2:$A$11,Firm_Info!$D$2:$D$11),"")</f>
        <v>3</v>
      </c>
      <c r="G3063" s="14">
        <f>IF($F3063="","",IF($B3063&gt;=SUMIFS(Firm_Info!$F$2:$F$11,Firm_Info!$D$2:$D$11,$F3063,Firm_Info!$C$2:$C$11,"Treated"),1,0))</f>
        <v>1</v>
      </c>
      <c r="H3063" s="14">
        <f t="shared" si="97"/>
        <v>1</v>
      </c>
      <c r="I3063" s="14">
        <f>IF($F3063="","",MOD(ROW()-2,624)-INDEX(Parallel_Trends!$F$5:$F$14,MATCH($A3063,Parallel_Trends!$A$5:$A$14,0)))</f>
        <v>276</v>
      </c>
    </row>
    <row r="3064" spans="1:9" x14ac:dyDescent="0.45">
      <c r="A3064" t="s">
        <v>21</v>
      </c>
      <c r="B3064" s="1">
        <f>Raw_Prices!AC569</f>
        <v>45754</v>
      </c>
      <c r="C3064" s="12">
        <f>Raw_Prices!AG569</f>
        <v>244.21</v>
      </c>
      <c r="D3064" s="13">
        <f t="shared" si="96"/>
        <v>1.4329622860940416E-2</v>
      </c>
      <c r="E3064" s="14">
        <f>IF(_xlfn.XLOOKUP($A3064,Firm_Info!$A$2:$A$12,Firm_Info!$C$2:$C$12)="Treated",1,IF(_xlfn.XLOOKUP($A3064,Firm_Info!$A$2:$A$12,Firm_Info!$C$2:$C$12)="Control",0,""))</f>
        <v>1</v>
      </c>
      <c r="F3064" s="14">
        <f>IFERROR(_xlfn.XLOOKUP($A3064,Firm_Info!$A$2:$A$11,Firm_Info!$D$2:$D$11),"")</f>
        <v>3</v>
      </c>
      <c r="G3064" s="14">
        <f>IF($F3064="","",IF($B3064&gt;=SUMIFS(Firm_Info!$F$2:$F$11,Firm_Info!$D$2:$D$11,$F3064,Firm_Info!$C$2:$C$11,"Treated"),1,0))</f>
        <v>1</v>
      </c>
      <c r="H3064" s="14">
        <f t="shared" si="97"/>
        <v>1</v>
      </c>
      <c r="I3064" s="14">
        <f>IF($F3064="","",MOD(ROW()-2,624)-INDEX(Parallel_Trends!$F$5:$F$14,MATCH($A3064,Parallel_Trends!$A$5:$A$14,0)))</f>
        <v>277</v>
      </c>
    </row>
    <row r="3065" spans="1:9" x14ac:dyDescent="0.45">
      <c r="A3065" t="s">
        <v>21</v>
      </c>
      <c r="B3065" s="1">
        <f>Raw_Prices!AC570</f>
        <v>45755</v>
      </c>
      <c r="C3065" s="12">
        <f>Raw_Prices!AG570</f>
        <v>243.99</v>
      </c>
      <c r="D3065" s="13">
        <f t="shared" si="96"/>
        <v>-9.0086401048272702E-4</v>
      </c>
      <c r="E3065" s="14">
        <f>IF(_xlfn.XLOOKUP($A3065,Firm_Info!$A$2:$A$12,Firm_Info!$C$2:$C$12)="Treated",1,IF(_xlfn.XLOOKUP($A3065,Firm_Info!$A$2:$A$12,Firm_Info!$C$2:$C$12)="Control",0,""))</f>
        <v>1</v>
      </c>
      <c r="F3065" s="14">
        <f>IFERROR(_xlfn.XLOOKUP($A3065,Firm_Info!$A$2:$A$11,Firm_Info!$D$2:$D$11),"")</f>
        <v>3</v>
      </c>
      <c r="G3065" s="14">
        <f>IF($F3065="","",IF($B3065&gt;=SUMIFS(Firm_Info!$F$2:$F$11,Firm_Info!$D$2:$D$11,$F3065,Firm_Info!$C$2:$C$11,"Treated"),1,0))</f>
        <v>1</v>
      </c>
      <c r="H3065" s="14">
        <f t="shared" si="97"/>
        <v>1</v>
      </c>
      <c r="I3065" s="14">
        <f>IF($F3065="","",MOD(ROW()-2,624)-INDEX(Parallel_Trends!$F$5:$F$14,MATCH($A3065,Parallel_Trends!$A$5:$A$14,0)))</f>
        <v>278</v>
      </c>
    </row>
    <row r="3066" spans="1:9" x14ac:dyDescent="0.45">
      <c r="A3066" t="s">
        <v>21</v>
      </c>
      <c r="B3066" s="1">
        <f>Raw_Prices!AC571</f>
        <v>45756</v>
      </c>
      <c r="C3066" s="12">
        <f>Raw_Prices!AG571</f>
        <v>265.17</v>
      </c>
      <c r="D3066" s="13">
        <f t="shared" si="96"/>
        <v>8.6806836345751925E-2</v>
      </c>
      <c r="E3066" s="14">
        <f>IF(_xlfn.XLOOKUP($A3066,Firm_Info!$A$2:$A$12,Firm_Info!$C$2:$C$12)="Treated",1,IF(_xlfn.XLOOKUP($A3066,Firm_Info!$A$2:$A$12,Firm_Info!$C$2:$C$12)="Control",0,""))</f>
        <v>1</v>
      </c>
      <c r="F3066" s="14">
        <f>IFERROR(_xlfn.XLOOKUP($A3066,Firm_Info!$A$2:$A$11,Firm_Info!$D$2:$D$11),"")</f>
        <v>3</v>
      </c>
      <c r="G3066" s="14">
        <f>IF($F3066="","",IF($B3066&gt;=SUMIFS(Firm_Info!$F$2:$F$11,Firm_Info!$D$2:$D$11,$F3066,Firm_Info!$C$2:$C$11,"Treated"),1,0))</f>
        <v>1</v>
      </c>
      <c r="H3066" s="14">
        <f t="shared" si="97"/>
        <v>1</v>
      </c>
      <c r="I3066" s="14">
        <f>IF($F3066="","",MOD(ROW()-2,624)-INDEX(Parallel_Trends!$F$5:$F$14,MATCH($A3066,Parallel_Trends!$A$5:$A$14,0)))</f>
        <v>279</v>
      </c>
    </row>
    <row r="3067" spans="1:9" x14ac:dyDescent="0.45">
      <c r="A3067" t="s">
        <v>21</v>
      </c>
      <c r="B3067" s="1">
        <f>Raw_Prices!AC572</f>
        <v>45757</v>
      </c>
      <c r="C3067" s="12">
        <f>Raw_Prices!AG572</f>
        <v>255.12</v>
      </c>
      <c r="D3067" s="13">
        <f t="shared" si="96"/>
        <v>-3.7900214956443024E-2</v>
      </c>
      <c r="E3067" s="14">
        <f>IF(_xlfn.XLOOKUP($A3067,Firm_Info!$A$2:$A$12,Firm_Info!$C$2:$C$12)="Treated",1,IF(_xlfn.XLOOKUP($A3067,Firm_Info!$A$2:$A$12,Firm_Info!$C$2:$C$12)="Control",0,""))</f>
        <v>1</v>
      </c>
      <c r="F3067" s="14">
        <f>IFERROR(_xlfn.XLOOKUP($A3067,Firm_Info!$A$2:$A$11,Firm_Info!$D$2:$D$11),"")</f>
        <v>3</v>
      </c>
      <c r="G3067" s="14">
        <f>IF($F3067="","",IF($B3067&gt;=SUMIFS(Firm_Info!$F$2:$F$11,Firm_Info!$D$2:$D$11,$F3067,Firm_Info!$C$2:$C$11,"Treated"),1,0))</f>
        <v>1</v>
      </c>
      <c r="H3067" s="14">
        <f t="shared" si="97"/>
        <v>1</v>
      </c>
      <c r="I3067" s="14">
        <f>IF($F3067="","",MOD(ROW()-2,624)-INDEX(Parallel_Trends!$F$5:$F$14,MATCH($A3067,Parallel_Trends!$A$5:$A$14,0)))</f>
        <v>280</v>
      </c>
    </row>
    <row r="3068" spans="1:9" x14ac:dyDescent="0.45">
      <c r="A3068" t="s">
        <v>21</v>
      </c>
      <c r="B3068" s="1">
        <f>Raw_Prices!AC573</f>
        <v>45758</v>
      </c>
      <c r="C3068" s="12">
        <f>Raw_Prices!AG573</f>
        <v>255</v>
      </c>
      <c r="D3068" s="13">
        <f t="shared" si="96"/>
        <v>-4.7036688617119182E-4</v>
      </c>
      <c r="E3068" s="14">
        <f>IF(_xlfn.XLOOKUP($A3068,Firm_Info!$A$2:$A$12,Firm_Info!$C$2:$C$12)="Treated",1,IF(_xlfn.XLOOKUP($A3068,Firm_Info!$A$2:$A$12,Firm_Info!$C$2:$C$12)="Control",0,""))</f>
        <v>1</v>
      </c>
      <c r="F3068" s="14">
        <f>IFERROR(_xlfn.XLOOKUP($A3068,Firm_Info!$A$2:$A$11,Firm_Info!$D$2:$D$11),"")</f>
        <v>3</v>
      </c>
      <c r="G3068" s="14">
        <f>IF($F3068="","",IF($B3068&gt;=SUMIFS(Firm_Info!$F$2:$F$11,Firm_Info!$D$2:$D$11,$F3068,Firm_Info!$C$2:$C$11,"Treated"),1,0))</f>
        <v>1</v>
      </c>
      <c r="H3068" s="14">
        <f t="shared" si="97"/>
        <v>1</v>
      </c>
      <c r="I3068" s="14">
        <f>IF($F3068="","",MOD(ROW()-2,624)-INDEX(Parallel_Trends!$F$5:$F$14,MATCH($A3068,Parallel_Trends!$A$5:$A$14,0)))</f>
        <v>281</v>
      </c>
    </row>
    <row r="3069" spans="1:9" x14ac:dyDescent="0.45">
      <c r="A3069" t="s">
        <v>21</v>
      </c>
      <c r="B3069" s="1">
        <f>Raw_Prices!AC574</f>
        <v>45761</v>
      </c>
      <c r="C3069" s="12">
        <f>Raw_Prices!AG574</f>
        <v>254.55</v>
      </c>
      <c r="D3069" s="13">
        <f t="shared" si="96"/>
        <v>-1.7647058823528905E-3</v>
      </c>
      <c r="E3069" s="14">
        <f>IF(_xlfn.XLOOKUP($A3069,Firm_Info!$A$2:$A$12,Firm_Info!$C$2:$C$12)="Treated",1,IF(_xlfn.XLOOKUP($A3069,Firm_Info!$A$2:$A$12,Firm_Info!$C$2:$C$12)="Control",0,""))</f>
        <v>1</v>
      </c>
      <c r="F3069" s="14">
        <f>IFERROR(_xlfn.XLOOKUP($A3069,Firm_Info!$A$2:$A$11,Firm_Info!$D$2:$D$11),"")</f>
        <v>3</v>
      </c>
      <c r="G3069" s="14">
        <f>IF($F3069="","",IF($B3069&gt;=SUMIFS(Firm_Info!$F$2:$F$11,Firm_Info!$D$2:$D$11,$F3069,Firm_Info!$C$2:$C$11,"Treated"),1,0))</f>
        <v>1</v>
      </c>
      <c r="H3069" s="14">
        <f t="shared" si="97"/>
        <v>1</v>
      </c>
      <c r="I3069" s="14">
        <f>IF($F3069="","",MOD(ROW()-2,624)-INDEX(Parallel_Trends!$F$5:$F$14,MATCH($A3069,Parallel_Trends!$A$5:$A$14,0)))</f>
        <v>282</v>
      </c>
    </row>
    <row r="3070" spans="1:9" x14ac:dyDescent="0.45">
      <c r="A3070" t="s">
        <v>21</v>
      </c>
      <c r="B3070" s="1">
        <f>Raw_Prices!AC575</f>
        <v>45762</v>
      </c>
      <c r="C3070" s="12">
        <f>Raw_Prices!AG575</f>
        <v>254.93</v>
      </c>
      <c r="D3070" s="13">
        <f t="shared" si="96"/>
        <v>1.4928304851697938E-3</v>
      </c>
      <c r="E3070" s="14">
        <f>IF(_xlfn.XLOOKUP($A3070,Firm_Info!$A$2:$A$12,Firm_Info!$C$2:$C$12)="Treated",1,IF(_xlfn.XLOOKUP($A3070,Firm_Info!$A$2:$A$12,Firm_Info!$C$2:$C$12)="Control",0,""))</f>
        <v>1</v>
      </c>
      <c r="F3070" s="14">
        <f>IFERROR(_xlfn.XLOOKUP($A3070,Firm_Info!$A$2:$A$11,Firm_Info!$D$2:$D$11),"")</f>
        <v>3</v>
      </c>
      <c r="G3070" s="14">
        <f>IF($F3070="","",IF($B3070&gt;=SUMIFS(Firm_Info!$F$2:$F$11,Firm_Info!$D$2:$D$11,$F3070,Firm_Info!$C$2:$C$11,"Treated"),1,0))</f>
        <v>1</v>
      </c>
      <c r="H3070" s="14">
        <f t="shared" si="97"/>
        <v>1</v>
      </c>
      <c r="I3070" s="14">
        <f>IF($F3070="","",MOD(ROW()-2,624)-INDEX(Parallel_Trends!$F$5:$F$14,MATCH($A3070,Parallel_Trends!$A$5:$A$14,0)))</f>
        <v>283</v>
      </c>
    </row>
    <row r="3071" spans="1:9" x14ac:dyDescent="0.45">
      <c r="A3071" t="s">
        <v>21</v>
      </c>
      <c r="B3071" s="1">
        <f>Raw_Prices!AC576</f>
        <v>45763</v>
      </c>
      <c r="C3071" s="12">
        <f>Raw_Prices!AG576</f>
        <v>249.84</v>
      </c>
      <c r="D3071" s="13">
        <f t="shared" si="96"/>
        <v>-1.9966265249284132E-2</v>
      </c>
      <c r="E3071" s="14">
        <f>IF(_xlfn.XLOOKUP($A3071,Firm_Info!$A$2:$A$12,Firm_Info!$C$2:$C$12)="Treated",1,IF(_xlfn.XLOOKUP($A3071,Firm_Info!$A$2:$A$12,Firm_Info!$C$2:$C$12)="Control",0,""))</f>
        <v>1</v>
      </c>
      <c r="F3071" s="14">
        <f>IFERROR(_xlfn.XLOOKUP($A3071,Firm_Info!$A$2:$A$11,Firm_Info!$D$2:$D$11),"")</f>
        <v>3</v>
      </c>
      <c r="G3071" s="14">
        <f>IF($F3071="","",IF($B3071&gt;=SUMIFS(Firm_Info!$F$2:$F$11,Firm_Info!$D$2:$D$11,$F3071,Firm_Info!$C$2:$C$11,"Treated"),1,0))</f>
        <v>1</v>
      </c>
      <c r="H3071" s="14">
        <f t="shared" si="97"/>
        <v>1</v>
      </c>
      <c r="I3071" s="14">
        <f>IF($F3071="","",MOD(ROW()-2,624)-INDEX(Parallel_Trends!$F$5:$F$14,MATCH($A3071,Parallel_Trends!$A$5:$A$14,0)))</f>
        <v>284</v>
      </c>
    </row>
    <row r="3072" spans="1:9" x14ac:dyDescent="0.45">
      <c r="A3072" t="s">
        <v>21</v>
      </c>
      <c r="B3072" s="1">
        <f>Raw_Prices!AC577</f>
        <v>45764</v>
      </c>
      <c r="C3072" s="12">
        <f>Raw_Prices!AG577</f>
        <v>247.26</v>
      </c>
      <c r="D3072" s="13">
        <f t="shared" si="96"/>
        <v>-1.032660902977911E-2</v>
      </c>
      <c r="E3072" s="14">
        <f>IF(_xlfn.XLOOKUP($A3072,Firm_Info!$A$2:$A$12,Firm_Info!$C$2:$C$12)="Treated",1,IF(_xlfn.XLOOKUP($A3072,Firm_Info!$A$2:$A$12,Firm_Info!$C$2:$C$12)="Control",0,""))</f>
        <v>1</v>
      </c>
      <c r="F3072" s="14">
        <f>IFERROR(_xlfn.XLOOKUP($A3072,Firm_Info!$A$2:$A$11,Firm_Info!$D$2:$D$11),"")</f>
        <v>3</v>
      </c>
      <c r="G3072" s="14">
        <f>IF($F3072="","",IF($B3072&gt;=SUMIFS(Firm_Info!$F$2:$F$11,Firm_Info!$D$2:$D$11,$F3072,Firm_Info!$C$2:$C$11,"Treated"),1,0))</f>
        <v>1</v>
      </c>
      <c r="H3072" s="14">
        <f t="shared" si="97"/>
        <v>1</v>
      </c>
      <c r="I3072" s="14">
        <f>IF($F3072="","",MOD(ROW()-2,624)-INDEX(Parallel_Trends!$F$5:$F$14,MATCH($A3072,Parallel_Trends!$A$5:$A$14,0)))</f>
        <v>285</v>
      </c>
    </row>
    <row r="3073" spans="1:9" x14ac:dyDescent="0.45">
      <c r="A3073" t="s">
        <v>21</v>
      </c>
      <c r="B3073" s="1">
        <f>Raw_Prices!AC578</f>
        <v>45768</v>
      </c>
      <c r="C3073" s="12">
        <f>Raw_Prices!AG578</f>
        <v>236.26</v>
      </c>
      <c r="D3073" s="13">
        <f t="shared" si="96"/>
        <v>-4.4487583919760598E-2</v>
      </c>
      <c r="E3073" s="14">
        <f>IF(_xlfn.XLOOKUP($A3073,Firm_Info!$A$2:$A$12,Firm_Info!$C$2:$C$12)="Treated",1,IF(_xlfn.XLOOKUP($A3073,Firm_Info!$A$2:$A$12,Firm_Info!$C$2:$C$12)="Control",0,""))</f>
        <v>1</v>
      </c>
      <c r="F3073" s="14">
        <f>IFERROR(_xlfn.XLOOKUP($A3073,Firm_Info!$A$2:$A$11,Firm_Info!$D$2:$D$11),"")</f>
        <v>3</v>
      </c>
      <c r="G3073" s="14">
        <f>IF($F3073="","",IF($B3073&gt;=SUMIFS(Firm_Info!$F$2:$F$11,Firm_Info!$D$2:$D$11,$F3073,Firm_Info!$C$2:$C$11,"Treated"),1,0))</f>
        <v>1</v>
      </c>
      <c r="H3073" s="14">
        <f t="shared" si="97"/>
        <v>1</v>
      </c>
      <c r="I3073" s="14">
        <f>IF($F3073="","",MOD(ROW()-2,624)-INDEX(Parallel_Trends!$F$5:$F$14,MATCH($A3073,Parallel_Trends!$A$5:$A$14,0)))</f>
        <v>286</v>
      </c>
    </row>
    <row r="3074" spans="1:9" x14ac:dyDescent="0.45">
      <c r="A3074" t="s">
        <v>21</v>
      </c>
      <c r="B3074" s="1">
        <f>Raw_Prices!AC579</f>
        <v>45769</v>
      </c>
      <c r="C3074" s="12">
        <f>Raw_Prices!AG579</f>
        <v>243.39</v>
      </c>
      <c r="D3074" s="13">
        <f t="shared" si="96"/>
        <v>3.0178616778125722E-2</v>
      </c>
      <c r="E3074" s="14">
        <f>IF(_xlfn.XLOOKUP($A3074,Firm_Info!$A$2:$A$12,Firm_Info!$C$2:$C$12)="Treated",1,IF(_xlfn.XLOOKUP($A3074,Firm_Info!$A$2:$A$12,Firm_Info!$C$2:$C$12)="Control",0,""))</f>
        <v>1</v>
      </c>
      <c r="F3074" s="14">
        <f>IFERROR(_xlfn.XLOOKUP($A3074,Firm_Info!$A$2:$A$11,Firm_Info!$D$2:$D$11),"")</f>
        <v>3</v>
      </c>
      <c r="G3074" s="14">
        <f>IF($F3074="","",IF($B3074&gt;=SUMIFS(Firm_Info!$F$2:$F$11,Firm_Info!$D$2:$D$11,$F3074,Firm_Info!$C$2:$C$11,"Treated"),1,0))</f>
        <v>1</v>
      </c>
      <c r="H3074" s="14">
        <f t="shared" si="97"/>
        <v>1</v>
      </c>
      <c r="I3074" s="14">
        <f>IF($F3074="","",MOD(ROW()-2,624)-INDEX(Parallel_Trends!$F$5:$F$14,MATCH($A3074,Parallel_Trends!$A$5:$A$14,0)))</f>
        <v>287</v>
      </c>
    </row>
    <row r="3075" spans="1:9" x14ac:dyDescent="0.45">
      <c r="A3075" t="s">
        <v>21</v>
      </c>
      <c r="B3075" s="1">
        <f>Raw_Prices!AC580</f>
        <v>45770</v>
      </c>
      <c r="C3075" s="12">
        <f>Raw_Prices!AG580</f>
        <v>250.48</v>
      </c>
      <c r="D3075" s="13">
        <f t="shared" si="96"/>
        <v>2.9130202555569307E-2</v>
      </c>
      <c r="E3075" s="14">
        <f>IF(_xlfn.XLOOKUP($A3075,Firm_Info!$A$2:$A$12,Firm_Info!$C$2:$C$12)="Treated",1,IF(_xlfn.XLOOKUP($A3075,Firm_Info!$A$2:$A$12,Firm_Info!$C$2:$C$12)="Control",0,""))</f>
        <v>1</v>
      </c>
      <c r="F3075" s="14">
        <f>IFERROR(_xlfn.XLOOKUP($A3075,Firm_Info!$A$2:$A$11,Firm_Info!$D$2:$D$11),"")</f>
        <v>3</v>
      </c>
      <c r="G3075" s="14">
        <f>IF($F3075="","",IF($B3075&gt;=SUMIFS(Firm_Info!$F$2:$F$11,Firm_Info!$D$2:$D$11,$F3075,Firm_Info!$C$2:$C$11,"Treated"),1,0))</f>
        <v>1</v>
      </c>
      <c r="H3075" s="14">
        <f t="shared" si="97"/>
        <v>1</v>
      </c>
      <c r="I3075" s="14">
        <f>IF($F3075="","",MOD(ROW()-2,624)-INDEX(Parallel_Trends!$F$5:$F$14,MATCH($A3075,Parallel_Trends!$A$5:$A$14,0)))</f>
        <v>288</v>
      </c>
    </row>
    <row r="3076" spans="1:9" x14ac:dyDescent="0.45">
      <c r="A3076" t="s">
        <v>21</v>
      </c>
      <c r="B3076" s="1">
        <f>Raw_Prices!AC581</f>
        <v>45771</v>
      </c>
      <c r="C3076" s="12">
        <f>Raw_Prices!AG581</f>
        <v>264.7</v>
      </c>
      <c r="D3076" s="13">
        <f t="shared" ref="D3076:D3121" si="98">C3076/C3075-1</f>
        <v>5.6770999680613166E-2</v>
      </c>
      <c r="E3076" s="14">
        <f>IF(_xlfn.XLOOKUP($A3076,Firm_Info!$A$2:$A$12,Firm_Info!$C$2:$C$12)="Treated",1,IF(_xlfn.XLOOKUP($A3076,Firm_Info!$A$2:$A$12,Firm_Info!$C$2:$C$12)="Control",0,""))</f>
        <v>1</v>
      </c>
      <c r="F3076" s="14">
        <f>IFERROR(_xlfn.XLOOKUP($A3076,Firm_Info!$A$2:$A$11,Firm_Info!$D$2:$D$11),"")</f>
        <v>3</v>
      </c>
      <c r="G3076" s="14">
        <f>IF($F3076="","",IF($B3076&gt;=SUMIFS(Firm_Info!$F$2:$F$11,Firm_Info!$D$2:$D$11,$F3076,Firm_Info!$C$2:$C$11,"Treated"),1,0))</f>
        <v>1</v>
      </c>
      <c r="H3076" s="14">
        <f t="shared" ref="H3076:H3121" si="99">IF($F3076="","",$E3076*$G3076)</f>
        <v>1</v>
      </c>
      <c r="I3076" s="14">
        <f>IF($F3076="","",MOD(ROW()-2,624)-INDEX(Parallel_Trends!$F$5:$F$14,MATCH($A3076,Parallel_Trends!$A$5:$A$14,0)))</f>
        <v>289</v>
      </c>
    </row>
    <row r="3077" spans="1:9" x14ac:dyDescent="0.45">
      <c r="A3077" t="s">
        <v>21</v>
      </c>
      <c r="B3077" s="1">
        <f>Raw_Prices!AC582</f>
        <v>45772</v>
      </c>
      <c r="C3077" s="12">
        <f>Raw_Prices!AG582</f>
        <v>267.85000000000002</v>
      </c>
      <c r="D3077" s="13">
        <f t="shared" si="98"/>
        <v>1.1900264450321218E-2</v>
      </c>
      <c r="E3077" s="14">
        <f>IF(_xlfn.XLOOKUP($A3077,Firm_Info!$A$2:$A$12,Firm_Info!$C$2:$C$12)="Treated",1,IF(_xlfn.XLOOKUP($A3077,Firm_Info!$A$2:$A$12,Firm_Info!$C$2:$C$12)="Control",0,""))</f>
        <v>1</v>
      </c>
      <c r="F3077" s="14">
        <f>IFERROR(_xlfn.XLOOKUP($A3077,Firm_Info!$A$2:$A$11,Firm_Info!$D$2:$D$11),"")</f>
        <v>3</v>
      </c>
      <c r="G3077" s="14">
        <f>IF($F3077="","",IF($B3077&gt;=SUMIFS(Firm_Info!$F$2:$F$11,Firm_Info!$D$2:$D$11,$F3077,Firm_Info!$C$2:$C$11,"Treated"),1,0))</f>
        <v>1</v>
      </c>
      <c r="H3077" s="14">
        <f t="shared" si="99"/>
        <v>1</v>
      </c>
      <c r="I3077" s="14">
        <f>IF($F3077="","",MOD(ROW()-2,624)-INDEX(Parallel_Trends!$F$5:$F$14,MATCH($A3077,Parallel_Trends!$A$5:$A$14,0)))</f>
        <v>290</v>
      </c>
    </row>
    <row r="3078" spans="1:9" x14ac:dyDescent="0.45">
      <c r="A3078" t="s">
        <v>21</v>
      </c>
      <c r="B3078" s="1">
        <f>Raw_Prices!AC583</f>
        <v>45775</v>
      </c>
      <c r="C3078" s="12">
        <f>Raw_Prices!AG583</f>
        <v>265.64</v>
      </c>
      <c r="D3078" s="13">
        <f t="shared" si="98"/>
        <v>-8.2508866903119316E-3</v>
      </c>
      <c r="E3078" s="14">
        <f>IF(_xlfn.XLOOKUP($A3078,Firm_Info!$A$2:$A$12,Firm_Info!$C$2:$C$12)="Treated",1,IF(_xlfn.XLOOKUP($A3078,Firm_Info!$A$2:$A$12,Firm_Info!$C$2:$C$12)="Control",0,""))</f>
        <v>1</v>
      </c>
      <c r="F3078" s="14">
        <f>IFERROR(_xlfn.XLOOKUP($A3078,Firm_Info!$A$2:$A$11,Firm_Info!$D$2:$D$11),"")</f>
        <v>3</v>
      </c>
      <c r="G3078" s="14">
        <f>IF($F3078="","",IF($B3078&gt;=SUMIFS(Firm_Info!$F$2:$F$11,Firm_Info!$D$2:$D$11,$F3078,Firm_Info!$C$2:$C$11,"Treated"),1,0))</f>
        <v>1</v>
      </c>
      <c r="H3078" s="14">
        <f t="shared" si="99"/>
        <v>1</v>
      </c>
      <c r="I3078" s="14">
        <f>IF($F3078="","",MOD(ROW()-2,624)-INDEX(Parallel_Trends!$F$5:$F$14,MATCH($A3078,Parallel_Trends!$A$5:$A$14,0)))</f>
        <v>291</v>
      </c>
    </row>
    <row r="3079" spans="1:9" x14ac:dyDescent="0.45">
      <c r="A3079" t="s">
        <v>21</v>
      </c>
      <c r="B3079" s="1">
        <f>Raw_Prices!AC584</f>
        <v>45776</v>
      </c>
      <c r="C3079" s="12">
        <f>Raw_Prices!AG584</f>
        <v>267.76</v>
      </c>
      <c r="D3079" s="13">
        <f t="shared" si="98"/>
        <v>7.9807257943080856E-3</v>
      </c>
      <c r="E3079" s="14">
        <f>IF(_xlfn.XLOOKUP($A3079,Firm_Info!$A$2:$A$12,Firm_Info!$C$2:$C$12)="Treated",1,IF(_xlfn.XLOOKUP($A3079,Firm_Info!$A$2:$A$12,Firm_Info!$C$2:$C$12)="Control",0,""))</f>
        <v>1</v>
      </c>
      <c r="F3079" s="14">
        <f>IFERROR(_xlfn.XLOOKUP($A3079,Firm_Info!$A$2:$A$11,Firm_Info!$D$2:$D$11),"")</f>
        <v>3</v>
      </c>
      <c r="G3079" s="14">
        <f>IF($F3079="","",IF($B3079&gt;=SUMIFS(Firm_Info!$F$2:$F$11,Firm_Info!$D$2:$D$11,$F3079,Firm_Info!$C$2:$C$11,"Treated"),1,0))</f>
        <v>1</v>
      </c>
      <c r="H3079" s="14">
        <f t="shared" si="99"/>
        <v>1</v>
      </c>
      <c r="I3079" s="14">
        <f>IF($F3079="","",MOD(ROW()-2,624)-INDEX(Parallel_Trends!$F$5:$F$14,MATCH($A3079,Parallel_Trends!$A$5:$A$14,0)))</f>
        <v>292</v>
      </c>
    </row>
    <row r="3080" spans="1:9" x14ac:dyDescent="0.45">
      <c r="A3080" t="s">
        <v>21</v>
      </c>
      <c r="B3080" s="1">
        <f>Raw_Prices!AC585</f>
        <v>45777</v>
      </c>
      <c r="C3080" s="12">
        <f>Raw_Prices!AG585</f>
        <v>268.70999999999998</v>
      </c>
      <c r="D3080" s="13">
        <f t="shared" si="98"/>
        <v>3.5479533910964811E-3</v>
      </c>
      <c r="E3080" s="14">
        <f>IF(_xlfn.XLOOKUP($A3080,Firm_Info!$A$2:$A$12,Firm_Info!$C$2:$C$12)="Treated",1,IF(_xlfn.XLOOKUP($A3080,Firm_Info!$A$2:$A$12,Firm_Info!$C$2:$C$12)="Control",0,""))</f>
        <v>1</v>
      </c>
      <c r="F3080" s="14">
        <f>IFERROR(_xlfn.XLOOKUP($A3080,Firm_Info!$A$2:$A$11,Firm_Info!$D$2:$D$11),"")</f>
        <v>3</v>
      </c>
      <c r="G3080" s="14">
        <f>IF($F3080="","",IF($B3080&gt;=SUMIFS(Firm_Info!$F$2:$F$11,Firm_Info!$D$2:$D$11,$F3080,Firm_Info!$C$2:$C$11,"Treated"),1,0))</f>
        <v>1</v>
      </c>
      <c r="H3080" s="14">
        <f t="shared" si="99"/>
        <v>1</v>
      </c>
      <c r="I3080" s="14">
        <f>IF($F3080="","",MOD(ROW()-2,624)-INDEX(Parallel_Trends!$F$5:$F$14,MATCH($A3080,Parallel_Trends!$A$5:$A$14,0)))</f>
        <v>293</v>
      </c>
    </row>
    <row r="3081" spans="1:9" x14ac:dyDescent="0.45">
      <c r="A3081" t="s">
        <v>21</v>
      </c>
      <c r="B3081" s="1">
        <f>Raw_Prices!AC586</f>
        <v>45778</v>
      </c>
      <c r="C3081" s="12">
        <f>Raw_Prices!AG586</f>
        <v>269.33</v>
      </c>
      <c r="D3081" s="13">
        <f t="shared" si="98"/>
        <v>2.3073201592795911E-3</v>
      </c>
      <c r="E3081" s="14">
        <f>IF(_xlfn.XLOOKUP($A3081,Firm_Info!$A$2:$A$12,Firm_Info!$C$2:$C$12)="Treated",1,IF(_xlfn.XLOOKUP($A3081,Firm_Info!$A$2:$A$12,Firm_Info!$C$2:$C$12)="Control",0,""))</f>
        <v>1</v>
      </c>
      <c r="F3081" s="14">
        <f>IFERROR(_xlfn.XLOOKUP($A3081,Firm_Info!$A$2:$A$11,Firm_Info!$D$2:$D$11),"")</f>
        <v>3</v>
      </c>
      <c r="G3081" s="14">
        <f>IF($F3081="","",IF($B3081&gt;=SUMIFS(Firm_Info!$F$2:$F$11,Firm_Info!$D$2:$D$11,$F3081,Firm_Info!$C$2:$C$11,"Treated"),1,0))</f>
        <v>1</v>
      </c>
      <c r="H3081" s="14">
        <f t="shared" si="99"/>
        <v>1</v>
      </c>
      <c r="I3081" s="14">
        <f>IF($F3081="","",MOD(ROW()-2,624)-INDEX(Parallel_Trends!$F$5:$F$14,MATCH($A3081,Parallel_Trends!$A$5:$A$14,0)))</f>
        <v>294</v>
      </c>
    </row>
    <row r="3082" spans="1:9" x14ac:dyDescent="0.45">
      <c r="A3082" t="s">
        <v>21</v>
      </c>
      <c r="B3082" s="1">
        <f>Raw_Prices!AC587</f>
        <v>45779</v>
      </c>
      <c r="C3082" s="12">
        <f>Raw_Prices!AG587</f>
        <v>275.08</v>
      </c>
      <c r="D3082" s="13">
        <f t="shared" si="98"/>
        <v>2.1349274124679685E-2</v>
      </c>
      <c r="E3082" s="14">
        <f>IF(_xlfn.XLOOKUP($A3082,Firm_Info!$A$2:$A$12,Firm_Info!$C$2:$C$12)="Treated",1,IF(_xlfn.XLOOKUP($A3082,Firm_Info!$A$2:$A$12,Firm_Info!$C$2:$C$12)="Control",0,""))</f>
        <v>1</v>
      </c>
      <c r="F3082" s="14">
        <f>IFERROR(_xlfn.XLOOKUP($A3082,Firm_Info!$A$2:$A$11,Firm_Info!$D$2:$D$11),"")</f>
        <v>3</v>
      </c>
      <c r="G3082" s="14">
        <f>IF($F3082="","",IF($B3082&gt;=SUMIFS(Firm_Info!$F$2:$F$11,Firm_Info!$D$2:$D$11,$F3082,Firm_Info!$C$2:$C$11,"Treated"),1,0))</f>
        <v>1</v>
      </c>
      <c r="H3082" s="14">
        <f t="shared" si="99"/>
        <v>1</v>
      </c>
      <c r="I3082" s="14">
        <f>IF($F3082="","",MOD(ROW()-2,624)-INDEX(Parallel_Trends!$F$5:$F$14,MATCH($A3082,Parallel_Trends!$A$5:$A$14,0)))</f>
        <v>295</v>
      </c>
    </row>
    <row r="3083" spans="1:9" x14ac:dyDescent="0.45">
      <c r="A3083" t="s">
        <v>21</v>
      </c>
      <c r="B3083" s="1">
        <f>Raw_Prices!AC588</f>
        <v>45782</v>
      </c>
      <c r="C3083" s="12">
        <f>Raw_Prices!AG588</f>
        <v>272.63</v>
      </c>
      <c r="D3083" s="13">
        <f t="shared" si="98"/>
        <v>-8.906499927293865E-3</v>
      </c>
      <c r="E3083" s="14">
        <f>IF(_xlfn.XLOOKUP($A3083,Firm_Info!$A$2:$A$12,Firm_Info!$C$2:$C$12)="Treated",1,IF(_xlfn.XLOOKUP($A3083,Firm_Info!$A$2:$A$12,Firm_Info!$C$2:$C$12)="Control",0,""))</f>
        <v>1</v>
      </c>
      <c r="F3083" s="14">
        <f>IFERROR(_xlfn.XLOOKUP($A3083,Firm_Info!$A$2:$A$11,Firm_Info!$D$2:$D$11),"")</f>
        <v>3</v>
      </c>
      <c r="G3083" s="14">
        <f>IF($F3083="","",IF($B3083&gt;=SUMIFS(Firm_Info!$F$2:$F$11,Firm_Info!$D$2:$D$11,$F3083,Firm_Info!$C$2:$C$11,"Treated"),1,0))</f>
        <v>1</v>
      </c>
      <c r="H3083" s="14">
        <f t="shared" si="99"/>
        <v>1</v>
      </c>
      <c r="I3083" s="14">
        <f>IF($F3083="","",MOD(ROW()-2,624)-INDEX(Parallel_Trends!$F$5:$F$14,MATCH($A3083,Parallel_Trends!$A$5:$A$14,0)))</f>
        <v>296</v>
      </c>
    </row>
    <row r="3084" spans="1:9" x14ac:dyDescent="0.45">
      <c r="A3084" t="s">
        <v>21</v>
      </c>
      <c r="B3084" s="1">
        <f>Raw_Prices!AC589</f>
        <v>45783</v>
      </c>
      <c r="C3084" s="12">
        <f>Raw_Prices!AG589</f>
        <v>273.36</v>
      </c>
      <c r="D3084" s="13">
        <f t="shared" si="98"/>
        <v>2.6776216850676882E-3</v>
      </c>
      <c r="E3084" s="14">
        <f>IF(_xlfn.XLOOKUP($A3084,Firm_Info!$A$2:$A$12,Firm_Info!$C$2:$C$12)="Treated",1,IF(_xlfn.XLOOKUP($A3084,Firm_Info!$A$2:$A$12,Firm_Info!$C$2:$C$12)="Control",0,""))</f>
        <v>1</v>
      </c>
      <c r="F3084" s="14">
        <f>IFERROR(_xlfn.XLOOKUP($A3084,Firm_Info!$A$2:$A$11,Firm_Info!$D$2:$D$11),"")</f>
        <v>3</v>
      </c>
      <c r="G3084" s="14">
        <f>IF($F3084="","",IF($B3084&gt;=SUMIFS(Firm_Info!$F$2:$F$11,Firm_Info!$D$2:$D$11,$F3084,Firm_Info!$C$2:$C$11,"Treated"),1,0))</f>
        <v>1</v>
      </c>
      <c r="H3084" s="14">
        <f t="shared" si="99"/>
        <v>1</v>
      </c>
      <c r="I3084" s="14">
        <f>IF($F3084="","",MOD(ROW()-2,624)-INDEX(Parallel_Trends!$F$5:$F$14,MATCH($A3084,Parallel_Trends!$A$5:$A$14,0)))</f>
        <v>297</v>
      </c>
    </row>
    <row r="3085" spans="1:9" x14ac:dyDescent="0.45">
      <c r="A3085" t="s">
        <v>21</v>
      </c>
      <c r="B3085" s="1">
        <f>Raw_Prices!AC590</f>
        <v>45784</v>
      </c>
      <c r="C3085" s="12">
        <f>Raw_Prices!AG590</f>
        <v>278.23</v>
      </c>
      <c r="D3085" s="13">
        <f t="shared" si="98"/>
        <v>1.7815335089259587E-2</v>
      </c>
      <c r="E3085" s="14">
        <f>IF(_xlfn.XLOOKUP($A3085,Firm_Info!$A$2:$A$12,Firm_Info!$C$2:$C$12)="Treated",1,IF(_xlfn.XLOOKUP($A3085,Firm_Info!$A$2:$A$12,Firm_Info!$C$2:$C$12)="Control",0,""))</f>
        <v>1</v>
      </c>
      <c r="F3085" s="14">
        <f>IFERROR(_xlfn.XLOOKUP($A3085,Firm_Info!$A$2:$A$11,Firm_Info!$D$2:$D$11),"")</f>
        <v>3</v>
      </c>
      <c r="G3085" s="14">
        <f>IF($F3085="","",IF($B3085&gt;=SUMIFS(Firm_Info!$F$2:$F$11,Firm_Info!$D$2:$D$11,$F3085,Firm_Info!$C$2:$C$11,"Treated"),1,0))</f>
        <v>1</v>
      </c>
      <c r="H3085" s="14">
        <f t="shared" si="99"/>
        <v>1</v>
      </c>
      <c r="I3085" s="14">
        <f>IF($F3085="","",MOD(ROW()-2,624)-INDEX(Parallel_Trends!$F$5:$F$14,MATCH($A3085,Parallel_Trends!$A$5:$A$14,0)))</f>
        <v>298</v>
      </c>
    </row>
    <row r="3086" spans="1:9" x14ac:dyDescent="0.45">
      <c r="A3086" t="s">
        <v>21</v>
      </c>
      <c r="B3086" s="1">
        <f>Raw_Prices!AC591</f>
        <v>45785</v>
      </c>
      <c r="C3086" s="12">
        <f>Raw_Prices!AG591</f>
        <v>279.74</v>
      </c>
      <c r="D3086" s="13">
        <f t="shared" si="98"/>
        <v>5.4271645760701759E-3</v>
      </c>
      <c r="E3086" s="14">
        <f>IF(_xlfn.XLOOKUP($A3086,Firm_Info!$A$2:$A$12,Firm_Info!$C$2:$C$12)="Treated",1,IF(_xlfn.XLOOKUP($A3086,Firm_Info!$A$2:$A$12,Firm_Info!$C$2:$C$12)="Control",0,""))</f>
        <v>1</v>
      </c>
      <c r="F3086" s="14">
        <f>IFERROR(_xlfn.XLOOKUP($A3086,Firm_Info!$A$2:$A$11,Firm_Info!$D$2:$D$11),"")</f>
        <v>3</v>
      </c>
      <c r="G3086" s="14">
        <f>IF($F3086="","",IF($B3086&gt;=SUMIFS(Firm_Info!$F$2:$F$11,Firm_Info!$D$2:$D$11,$F3086,Firm_Info!$C$2:$C$11,"Treated"),1,0))</f>
        <v>1</v>
      </c>
      <c r="H3086" s="14">
        <f t="shared" si="99"/>
        <v>1</v>
      </c>
      <c r="I3086" s="14">
        <f>IF($F3086="","",MOD(ROW()-2,624)-INDEX(Parallel_Trends!$F$5:$F$14,MATCH($A3086,Parallel_Trends!$A$5:$A$14,0)))</f>
        <v>299</v>
      </c>
    </row>
    <row r="3087" spans="1:9" x14ac:dyDescent="0.45">
      <c r="A3087" t="s">
        <v>21</v>
      </c>
      <c r="B3087" s="1">
        <f>Raw_Prices!AC592</f>
        <v>45786</v>
      </c>
      <c r="C3087" s="12">
        <f>Raw_Prices!AG592</f>
        <v>275.42</v>
      </c>
      <c r="D3087" s="13">
        <f t="shared" si="98"/>
        <v>-1.5442911274755056E-2</v>
      </c>
      <c r="E3087" s="14">
        <f>IF(_xlfn.XLOOKUP($A3087,Firm_Info!$A$2:$A$12,Firm_Info!$C$2:$C$12)="Treated",1,IF(_xlfn.XLOOKUP($A3087,Firm_Info!$A$2:$A$12,Firm_Info!$C$2:$C$12)="Control",0,""))</f>
        <v>1</v>
      </c>
      <c r="F3087" s="14">
        <f>IFERROR(_xlfn.XLOOKUP($A3087,Firm_Info!$A$2:$A$11,Firm_Info!$D$2:$D$11),"")</f>
        <v>3</v>
      </c>
      <c r="G3087" s="14">
        <f>IF($F3087="","",IF($B3087&gt;=SUMIFS(Firm_Info!$F$2:$F$11,Firm_Info!$D$2:$D$11,$F3087,Firm_Info!$C$2:$C$11,"Treated"),1,0))</f>
        <v>1</v>
      </c>
      <c r="H3087" s="14">
        <f t="shared" si="99"/>
        <v>1</v>
      </c>
      <c r="I3087" s="14">
        <f>IF($F3087="","",MOD(ROW()-2,624)-INDEX(Parallel_Trends!$F$5:$F$14,MATCH($A3087,Parallel_Trends!$A$5:$A$14,0)))</f>
        <v>300</v>
      </c>
    </row>
    <row r="3088" spans="1:9" x14ac:dyDescent="0.45">
      <c r="A3088" t="s">
        <v>21</v>
      </c>
      <c r="B3088" s="1">
        <f>Raw_Prices!AC593</f>
        <v>45789</v>
      </c>
      <c r="C3088" s="12">
        <f>Raw_Prices!AG593</f>
        <v>288.82</v>
      </c>
      <c r="D3088" s="13">
        <f t="shared" si="98"/>
        <v>4.8652966378621709E-2</v>
      </c>
      <c r="E3088" s="14">
        <f>IF(_xlfn.XLOOKUP($A3088,Firm_Info!$A$2:$A$12,Firm_Info!$C$2:$C$12)="Treated",1,IF(_xlfn.XLOOKUP($A3088,Firm_Info!$A$2:$A$12,Firm_Info!$C$2:$C$12)="Control",0,""))</f>
        <v>1</v>
      </c>
      <c r="F3088" s="14">
        <f>IFERROR(_xlfn.XLOOKUP($A3088,Firm_Info!$A$2:$A$11,Firm_Info!$D$2:$D$11),"")</f>
        <v>3</v>
      </c>
      <c r="G3088" s="14">
        <f>IF($F3088="","",IF($B3088&gt;=SUMIFS(Firm_Info!$F$2:$F$11,Firm_Info!$D$2:$D$11,$F3088,Firm_Info!$C$2:$C$11,"Treated"),1,0))</f>
        <v>1</v>
      </c>
      <c r="H3088" s="14">
        <f t="shared" si="99"/>
        <v>1</v>
      </c>
      <c r="I3088" s="14">
        <f>IF($F3088="","",MOD(ROW()-2,624)-INDEX(Parallel_Trends!$F$5:$F$14,MATCH($A3088,Parallel_Trends!$A$5:$A$14,0)))</f>
        <v>301</v>
      </c>
    </row>
    <row r="3089" spans="1:9" x14ac:dyDescent="0.45">
      <c r="A3089" t="s">
        <v>21</v>
      </c>
      <c r="B3089" s="1">
        <f>Raw_Prices!AC594</f>
        <v>45790</v>
      </c>
      <c r="C3089" s="12">
        <f>Raw_Prices!AG594</f>
        <v>289.17</v>
      </c>
      <c r="D3089" s="13">
        <f t="shared" si="98"/>
        <v>1.211827435773305E-3</v>
      </c>
      <c r="E3089" s="14">
        <f>IF(_xlfn.XLOOKUP($A3089,Firm_Info!$A$2:$A$12,Firm_Info!$C$2:$C$12)="Treated",1,IF(_xlfn.XLOOKUP($A3089,Firm_Info!$A$2:$A$12,Firm_Info!$C$2:$C$12)="Control",0,""))</f>
        <v>1</v>
      </c>
      <c r="F3089" s="14">
        <f>IFERROR(_xlfn.XLOOKUP($A3089,Firm_Info!$A$2:$A$11,Firm_Info!$D$2:$D$11),"")</f>
        <v>3</v>
      </c>
      <c r="G3089" s="14">
        <f>IF($F3089="","",IF($B3089&gt;=SUMIFS(Firm_Info!$F$2:$F$11,Firm_Info!$D$2:$D$11,$F3089,Firm_Info!$C$2:$C$11,"Treated"),1,0))</f>
        <v>1</v>
      </c>
      <c r="H3089" s="14">
        <f t="shared" si="99"/>
        <v>1</v>
      </c>
      <c r="I3089" s="14">
        <f>IF($F3089="","",MOD(ROW()-2,624)-INDEX(Parallel_Trends!$F$5:$F$14,MATCH($A3089,Parallel_Trends!$A$5:$A$14,0)))</f>
        <v>302</v>
      </c>
    </row>
    <row r="3090" spans="1:9" x14ac:dyDescent="0.45">
      <c r="A3090" t="s">
        <v>21</v>
      </c>
      <c r="B3090" s="1">
        <f>Raw_Prices!AC595</f>
        <v>45791</v>
      </c>
      <c r="C3090" s="12">
        <f>Raw_Prices!AG595</f>
        <v>290.74</v>
      </c>
      <c r="D3090" s="13">
        <f t="shared" si="98"/>
        <v>5.4293322267178201E-3</v>
      </c>
      <c r="E3090" s="14">
        <f>IF(_xlfn.XLOOKUP($A3090,Firm_Info!$A$2:$A$12,Firm_Info!$C$2:$C$12)="Treated",1,IF(_xlfn.XLOOKUP($A3090,Firm_Info!$A$2:$A$12,Firm_Info!$C$2:$C$12)="Control",0,""))</f>
        <v>1</v>
      </c>
      <c r="F3090" s="14">
        <f>IFERROR(_xlfn.XLOOKUP($A3090,Firm_Info!$A$2:$A$11,Firm_Info!$D$2:$D$11),"")</f>
        <v>3</v>
      </c>
      <c r="G3090" s="14">
        <f>IF($F3090="","",IF($B3090&gt;=SUMIFS(Firm_Info!$F$2:$F$11,Firm_Info!$D$2:$D$11,$F3090,Firm_Info!$C$2:$C$11,"Treated"),1,0))</f>
        <v>1</v>
      </c>
      <c r="H3090" s="14">
        <f t="shared" si="99"/>
        <v>1</v>
      </c>
      <c r="I3090" s="14">
        <f>IF($F3090="","",MOD(ROW()-2,624)-INDEX(Parallel_Trends!$F$5:$F$14,MATCH($A3090,Parallel_Trends!$A$5:$A$14,0)))</f>
        <v>303</v>
      </c>
    </row>
    <row r="3091" spans="1:9" x14ac:dyDescent="0.45">
      <c r="A3091" t="s">
        <v>21</v>
      </c>
      <c r="B3091" s="1">
        <f>Raw_Prices!AC596</f>
        <v>45792</v>
      </c>
      <c r="C3091" s="12">
        <f>Raw_Prices!AG596</f>
        <v>290.76</v>
      </c>
      <c r="D3091" s="13">
        <f t="shared" si="98"/>
        <v>6.8789984178252439E-5</v>
      </c>
      <c r="E3091" s="14">
        <f>IF(_xlfn.XLOOKUP($A3091,Firm_Info!$A$2:$A$12,Firm_Info!$C$2:$C$12)="Treated",1,IF(_xlfn.XLOOKUP($A3091,Firm_Info!$A$2:$A$12,Firm_Info!$C$2:$C$12)="Control",0,""))</f>
        <v>1</v>
      </c>
      <c r="F3091" s="14">
        <f>IFERROR(_xlfn.XLOOKUP($A3091,Firm_Info!$A$2:$A$11,Firm_Info!$D$2:$D$11),"")</f>
        <v>3</v>
      </c>
      <c r="G3091" s="14">
        <f>IF($F3091="","",IF($B3091&gt;=SUMIFS(Firm_Info!$F$2:$F$11,Firm_Info!$D$2:$D$11,$F3091,Firm_Info!$C$2:$C$11,"Treated"),1,0))</f>
        <v>1</v>
      </c>
      <c r="H3091" s="14">
        <f t="shared" si="99"/>
        <v>1</v>
      </c>
      <c r="I3091" s="14">
        <f>IF($F3091="","",MOD(ROW()-2,624)-INDEX(Parallel_Trends!$F$5:$F$14,MATCH($A3091,Parallel_Trends!$A$5:$A$14,0)))</f>
        <v>304</v>
      </c>
    </row>
    <row r="3092" spans="1:9" x14ac:dyDescent="0.45">
      <c r="A3092" t="s">
        <v>21</v>
      </c>
      <c r="B3092" s="1">
        <f>Raw_Prices!AC597</f>
        <v>45793</v>
      </c>
      <c r="C3092" s="12">
        <f>Raw_Prices!AG597</f>
        <v>291.14999999999998</v>
      </c>
      <c r="D3092" s="13">
        <f t="shared" si="98"/>
        <v>1.3413124226164808E-3</v>
      </c>
      <c r="E3092" s="14">
        <f>IF(_xlfn.XLOOKUP($A3092,Firm_Info!$A$2:$A$12,Firm_Info!$C$2:$C$12)="Treated",1,IF(_xlfn.XLOOKUP($A3092,Firm_Info!$A$2:$A$12,Firm_Info!$C$2:$C$12)="Control",0,""))</f>
        <v>1</v>
      </c>
      <c r="F3092" s="14">
        <f>IFERROR(_xlfn.XLOOKUP($A3092,Firm_Info!$A$2:$A$11,Firm_Info!$D$2:$D$11),"")</f>
        <v>3</v>
      </c>
      <c r="G3092" s="14">
        <f>IF($F3092="","",IF($B3092&gt;=SUMIFS(Firm_Info!$F$2:$F$11,Firm_Info!$D$2:$D$11,$F3092,Firm_Info!$C$2:$C$11,"Treated"),1,0))</f>
        <v>1</v>
      </c>
      <c r="H3092" s="14">
        <f t="shared" si="99"/>
        <v>1</v>
      </c>
      <c r="I3092" s="14">
        <f>IF($F3092="","",MOD(ROW()-2,624)-INDEX(Parallel_Trends!$F$5:$F$14,MATCH($A3092,Parallel_Trends!$A$5:$A$14,0)))</f>
        <v>305</v>
      </c>
    </row>
    <row r="3093" spans="1:9" x14ac:dyDescent="0.45">
      <c r="A3093" t="s">
        <v>21</v>
      </c>
      <c r="B3093" s="1">
        <f>Raw_Prices!AC598</f>
        <v>45796</v>
      </c>
      <c r="C3093" s="12">
        <f>Raw_Prices!AG598</f>
        <v>287.63</v>
      </c>
      <c r="D3093" s="13">
        <f t="shared" si="98"/>
        <v>-1.2089987978705086E-2</v>
      </c>
      <c r="E3093" s="14">
        <f>IF(_xlfn.XLOOKUP($A3093,Firm_Info!$A$2:$A$12,Firm_Info!$C$2:$C$12)="Treated",1,IF(_xlfn.XLOOKUP($A3093,Firm_Info!$A$2:$A$12,Firm_Info!$C$2:$C$12)="Control",0,""))</f>
        <v>1</v>
      </c>
      <c r="F3093" s="14">
        <f>IFERROR(_xlfn.XLOOKUP($A3093,Firm_Info!$A$2:$A$11,Firm_Info!$D$2:$D$11),"")</f>
        <v>3</v>
      </c>
      <c r="G3093" s="14">
        <f>IF($F3093="","",IF($B3093&gt;=SUMIFS(Firm_Info!$F$2:$F$11,Firm_Info!$D$2:$D$11,$F3093,Firm_Info!$C$2:$C$11,"Treated"),1,0))</f>
        <v>1</v>
      </c>
      <c r="H3093" s="14">
        <f t="shared" si="99"/>
        <v>1</v>
      </c>
      <c r="I3093" s="14">
        <f>IF($F3093="","",MOD(ROW()-2,624)-INDEX(Parallel_Trends!$F$5:$F$14,MATCH($A3093,Parallel_Trends!$A$5:$A$14,0)))</f>
        <v>306</v>
      </c>
    </row>
    <row r="3094" spans="1:9" x14ac:dyDescent="0.45">
      <c r="A3094" t="s">
        <v>21</v>
      </c>
      <c r="B3094" s="1">
        <f>Raw_Prices!AC599</f>
        <v>45797</v>
      </c>
      <c r="C3094" s="12">
        <f>Raw_Prices!AG599</f>
        <v>288.06</v>
      </c>
      <c r="D3094" s="13">
        <f t="shared" si="98"/>
        <v>1.4949761846816401E-3</v>
      </c>
      <c r="E3094" s="14">
        <f>IF(_xlfn.XLOOKUP($A3094,Firm_Info!$A$2:$A$12,Firm_Info!$C$2:$C$12)="Treated",1,IF(_xlfn.XLOOKUP($A3094,Firm_Info!$A$2:$A$12,Firm_Info!$C$2:$C$12)="Control",0,""))</f>
        <v>1</v>
      </c>
      <c r="F3094" s="14">
        <f>IFERROR(_xlfn.XLOOKUP($A3094,Firm_Info!$A$2:$A$11,Firm_Info!$D$2:$D$11),"")</f>
        <v>3</v>
      </c>
      <c r="G3094" s="14">
        <f>IF($F3094="","",IF($B3094&gt;=SUMIFS(Firm_Info!$F$2:$F$11,Firm_Info!$D$2:$D$11,$F3094,Firm_Info!$C$2:$C$11,"Treated"),1,0))</f>
        <v>1</v>
      </c>
      <c r="H3094" s="14">
        <f t="shared" si="99"/>
        <v>1</v>
      </c>
      <c r="I3094" s="14">
        <f>IF($F3094="","",MOD(ROW()-2,624)-INDEX(Parallel_Trends!$F$5:$F$14,MATCH($A3094,Parallel_Trends!$A$5:$A$14,0)))</f>
        <v>307</v>
      </c>
    </row>
    <row r="3095" spans="1:9" x14ac:dyDescent="0.45">
      <c r="A3095" t="s">
        <v>21</v>
      </c>
      <c r="B3095" s="1">
        <f>Raw_Prices!AC600</f>
        <v>45798</v>
      </c>
      <c r="C3095" s="12">
        <f>Raw_Prices!AG600</f>
        <v>282.27999999999997</v>
      </c>
      <c r="D3095" s="13">
        <f t="shared" si="98"/>
        <v>-2.0065264181073461E-2</v>
      </c>
      <c r="E3095" s="14">
        <f>IF(_xlfn.XLOOKUP($A3095,Firm_Info!$A$2:$A$12,Firm_Info!$C$2:$C$12)="Treated",1,IF(_xlfn.XLOOKUP($A3095,Firm_Info!$A$2:$A$12,Firm_Info!$C$2:$C$12)="Control",0,""))</f>
        <v>1</v>
      </c>
      <c r="F3095" s="14">
        <f>IFERROR(_xlfn.XLOOKUP($A3095,Firm_Info!$A$2:$A$11,Firm_Info!$D$2:$D$11),"")</f>
        <v>3</v>
      </c>
      <c r="G3095" s="14">
        <f>IF($F3095="","",IF($B3095&gt;=SUMIFS(Firm_Info!$F$2:$F$11,Firm_Info!$D$2:$D$11,$F3095,Firm_Info!$C$2:$C$11,"Treated"),1,0))</f>
        <v>1</v>
      </c>
      <c r="H3095" s="14">
        <f t="shared" si="99"/>
        <v>1</v>
      </c>
      <c r="I3095" s="14">
        <f>IF($F3095="","",MOD(ROW()-2,624)-INDEX(Parallel_Trends!$F$5:$F$14,MATCH($A3095,Parallel_Trends!$A$5:$A$14,0)))</f>
        <v>308</v>
      </c>
    </row>
    <row r="3096" spans="1:9" x14ac:dyDescent="0.45">
      <c r="A3096" t="s">
        <v>21</v>
      </c>
      <c r="B3096" s="1">
        <f>Raw_Prices!AC601</f>
        <v>45799</v>
      </c>
      <c r="C3096" s="12">
        <f>Raw_Prices!AG601</f>
        <v>283.42</v>
      </c>
      <c r="D3096" s="13">
        <f t="shared" si="98"/>
        <v>4.0385432903502494E-3</v>
      </c>
      <c r="E3096" s="14">
        <f>IF(_xlfn.XLOOKUP($A3096,Firm_Info!$A$2:$A$12,Firm_Info!$C$2:$C$12)="Treated",1,IF(_xlfn.XLOOKUP($A3096,Firm_Info!$A$2:$A$12,Firm_Info!$C$2:$C$12)="Control",0,""))</f>
        <v>1</v>
      </c>
      <c r="F3096" s="14">
        <f>IFERROR(_xlfn.XLOOKUP($A3096,Firm_Info!$A$2:$A$11,Firm_Info!$D$2:$D$11),"")</f>
        <v>3</v>
      </c>
      <c r="G3096" s="14">
        <f>IF($F3096="","",IF($B3096&gt;=SUMIFS(Firm_Info!$F$2:$F$11,Firm_Info!$D$2:$D$11,$F3096,Firm_Info!$C$2:$C$11,"Treated"),1,0))</f>
        <v>1</v>
      </c>
      <c r="H3096" s="14">
        <f t="shared" si="99"/>
        <v>1</v>
      </c>
      <c r="I3096" s="14">
        <f>IF($F3096="","",MOD(ROW()-2,624)-INDEX(Parallel_Trends!$F$5:$F$14,MATCH($A3096,Parallel_Trends!$A$5:$A$14,0)))</f>
        <v>309</v>
      </c>
    </row>
    <row r="3097" spans="1:9" x14ac:dyDescent="0.45">
      <c r="A3097" t="s">
        <v>21</v>
      </c>
      <c r="B3097" s="1">
        <f>Raw_Prices!AC602</f>
        <v>45800</v>
      </c>
      <c r="C3097" s="12">
        <f>Raw_Prices!AG602</f>
        <v>273.13</v>
      </c>
      <c r="D3097" s="13">
        <f t="shared" si="98"/>
        <v>-3.6306541528473679E-2</v>
      </c>
      <c r="E3097" s="14">
        <f>IF(_xlfn.XLOOKUP($A3097,Firm_Info!$A$2:$A$12,Firm_Info!$C$2:$C$12)="Treated",1,IF(_xlfn.XLOOKUP($A3097,Firm_Info!$A$2:$A$12,Firm_Info!$C$2:$C$12)="Control",0,""))</f>
        <v>1</v>
      </c>
      <c r="F3097" s="14">
        <f>IFERROR(_xlfn.XLOOKUP($A3097,Firm_Info!$A$2:$A$11,Firm_Info!$D$2:$D$11),"")</f>
        <v>3</v>
      </c>
      <c r="G3097" s="14">
        <f>IF($F3097="","",IF($B3097&gt;=SUMIFS(Firm_Info!$F$2:$F$11,Firm_Info!$D$2:$D$11,$F3097,Firm_Info!$C$2:$C$11,"Treated"),1,0))</f>
        <v>1</v>
      </c>
      <c r="H3097" s="14">
        <f t="shared" si="99"/>
        <v>1</v>
      </c>
      <c r="I3097" s="14">
        <f>IF($F3097="","",MOD(ROW()-2,624)-INDEX(Parallel_Trends!$F$5:$F$14,MATCH($A3097,Parallel_Trends!$A$5:$A$14,0)))</f>
        <v>310</v>
      </c>
    </row>
    <row r="3098" spans="1:9" x14ac:dyDescent="0.45">
      <c r="A3098" t="s">
        <v>21</v>
      </c>
      <c r="B3098" s="1">
        <f>Raw_Prices!AC603</f>
        <v>45804</v>
      </c>
      <c r="C3098" s="12">
        <f>Raw_Prices!AG603</f>
        <v>277.19</v>
      </c>
      <c r="D3098" s="13">
        <f t="shared" si="98"/>
        <v>1.4864716435396996E-2</v>
      </c>
      <c r="E3098" s="14">
        <f>IF(_xlfn.XLOOKUP($A3098,Firm_Info!$A$2:$A$12,Firm_Info!$C$2:$C$12)="Treated",1,IF(_xlfn.XLOOKUP($A3098,Firm_Info!$A$2:$A$12,Firm_Info!$C$2:$C$12)="Control",0,""))</f>
        <v>1</v>
      </c>
      <c r="F3098" s="14">
        <f>IFERROR(_xlfn.XLOOKUP($A3098,Firm_Info!$A$2:$A$11,Firm_Info!$D$2:$D$11),"")</f>
        <v>3</v>
      </c>
      <c r="G3098" s="14">
        <f>IF($F3098="","",IF($B3098&gt;=SUMIFS(Firm_Info!$F$2:$F$11,Firm_Info!$D$2:$D$11,$F3098,Firm_Info!$C$2:$C$11,"Treated"),1,0))</f>
        <v>1</v>
      </c>
      <c r="H3098" s="14">
        <f t="shared" si="99"/>
        <v>1</v>
      </c>
      <c r="I3098" s="14">
        <f>IF($F3098="","",MOD(ROW()-2,624)-INDEX(Parallel_Trends!$F$5:$F$14,MATCH($A3098,Parallel_Trends!$A$5:$A$14,0)))</f>
        <v>311</v>
      </c>
    </row>
    <row r="3099" spans="1:9" x14ac:dyDescent="0.45">
      <c r="A3099" t="s">
        <v>21</v>
      </c>
      <c r="B3099" s="1">
        <f>Raw_Prices!AC604</f>
        <v>45805</v>
      </c>
      <c r="C3099" s="12">
        <f>Raw_Prices!AG604</f>
        <v>276.02999999999997</v>
      </c>
      <c r="D3099" s="13">
        <f t="shared" si="98"/>
        <v>-4.1848551535048628E-3</v>
      </c>
      <c r="E3099" s="14">
        <f>IF(_xlfn.XLOOKUP($A3099,Firm_Info!$A$2:$A$12,Firm_Info!$C$2:$C$12)="Treated",1,IF(_xlfn.XLOOKUP($A3099,Firm_Info!$A$2:$A$12,Firm_Info!$C$2:$C$12)="Control",0,""))</f>
        <v>1</v>
      </c>
      <c r="F3099" s="14">
        <f>IFERROR(_xlfn.XLOOKUP($A3099,Firm_Info!$A$2:$A$11,Firm_Info!$D$2:$D$11),"")</f>
        <v>3</v>
      </c>
      <c r="G3099" s="14">
        <f>IF($F3099="","",IF($B3099&gt;=SUMIFS(Firm_Info!$F$2:$F$11,Firm_Info!$D$2:$D$11,$F3099,Firm_Info!$C$2:$C$11,"Treated"),1,0))</f>
        <v>1</v>
      </c>
      <c r="H3099" s="14">
        <f t="shared" si="99"/>
        <v>1</v>
      </c>
      <c r="I3099" s="14">
        <f>IF($F3099="","",MOD(ROW()-2,624)-INDEX(Parallel_Trends!$F$5:$F$14,MATCH($A3099,Parallel_Trends!$A$5:$A$14,0)))</f>
        <v>312</v>
      </c>
    </row>
    <row r="3100" spans="1:9" x14ac:dyDescent="0.45">
      <c r="A3100" t="s">
        <v>21</v>
      </c>
      <c r="B3100" s="1">
        <f>Raw_Prices!AC605</f>
        <v>45806</v>
      </c>
      <c r="C3100" s="12">
        <f>Raw_Prices!AG605</f>
        <v>266.92</v>
      </c>
      <c r="D3100" s="13">
        <f t="shared" si="98"/>
        <v>-3.3003659022569853E-2</v>
      </c>
      <c r="E3100" s="14">
        <f>IF(_xlfn.XLOOKUP($A3100,Firm_Info!$A$2:$A$12,Firm_Info!$C$2:$C$12)="Treated",1,IF(_xlfn.XLOOKUP($A3100,Firm_Info!$A$2:$A$12,Firm_Info!$C$2:$C$12)="Control",0,""))</f>
        <v>1</v>
      </c>
      <c r="F3100" s="14">
        <f>IFERROR(_xlfn.XLOOKUP($A3100,Firm_Info!$A$2:$A$11,Firm_Info!$D$2:$D$11),"")</f>
        <v>3</v>
      </c>
      <c r="G3100" s="14">
        <f>IF($F3100="","",IF($B3100&gt;=SUMIFS(Firm_Info!$F$2:$F$11,Firm_Info!$D$2:$D$11,$F3100,Firm_Info!$C$2:$C$11,"Treated"),1,0))</f>
        <v>1</v>
      </c>
      <c r="H3100" s="14">
        <f t="shared" si="99"/>
        <v>1</v>
      </c>
      <c r="I3100" s="14">
        <f>IF($F3100="","",MOD(ROW()-2,624)-INDEX(Parallel_Trends!$F$5:$F$14,MATCH($A3100,Parallel_Trends!$A$5:$A$14,0)))</f>
        <v>313</v>
      </c>
    </row>
    <row r="3101" spans="1:9" x14ac:dyDescent="0.45">
      <c r="A3101" t="s">
        <v>21</v>
      </c>
      <c r="B3101" s="1">
        <f>Raw_Prices!AC606</f>
        <v>45807</v>
      </c>
      <c r="C3101" s="12">
        <f>Raw_Prices!AG606</f>
        <v>265.37</v>
      </c>
      <c r="D3101" s="13">
        <f t="shared" si="98"/>
        <v>-5.8069833658025427E-3</v>
      </c>
      <c r="E3101" s="14">
        <f>IF(_xlfn.XLOOKUP($A3101,Firm_Info!$A$2:$A$12,Firm_Info!$C$2:$C$12)="Treated",1,IF(_xlfn.XLOOKUP($A3101,Firm_Info!$A$2:$A$12,Firm_Info!$C$2:$C$12)="Control",0,""))</f>
        <v>1</v>
      </c>
      <c r="F3101" s="14">
        <f>IFERROR(_xlfn.XLOOKUP($A3101,Firm_Info!$A$2:$A$11,Firm_Info!$D$2:$D$11),"")</f>
        <v>3</v>
      </c>
      <c r="G3101" s="14">
        <f>IF($F3101="","",IF($B3101&gt;=SUMIFS(Firm_Info!$F$2:$F$11,Firm_Info!$D$2:$D$11,$F3101,Firm_Info!$C$2:$C$11,"Treated"),1,0))</f>
        <v>1</v>
      </c>
      <c r="H3101" s="14">
        <f t="shared" si="99"/>
        <v>1</v>
      </c>
      <c r="I3101" s="14">
        <f>IF($F3101="","",MOD(ROW()-2,624)-INDEX(Parallel_Trends!$F$5:$F$14,MATCH($A3101,Parallel_Trends!$A$5:$A$14,0)))</f>
        <v>314</v>
      </c>
    </row>
    <row r="3102" spans="1:9" x14ac:dyDescent="0.45">
      <c r="A3102" t="s">
        <v>21</v>
      </c>
      <c r="B3102" s="1">
        <f>Raw_Prices!AC607</f>
        <v>45810</v>
      </c>
      <c r="C3102" s="12">
        <f>Raw_Prices!AG607</f>
        <v>261.62</v>
      </c>
      <c r="D3102" s="13">
        <f t="shared" si="98"/>
        <v>-1.4131213023325873E-2</v>
      </c>
      <c r="E3102" s="14">
        <f>IF(_xlfn.XLOOKUP($A3102,Firm_Info!$A$2:$A$12,Firm_Info!$C$2:$C$12)="Treated",1,IF(_xlfn.XLOOKUP($A3102,Firm_Info!$A$2:$A$12,Firm_Info!$C$2:$C$12)="Control",0,""))</f>
        <v>1</v>
      </c>
      <c r="F3102" s="14">
        <f>IFERROR(_xlfn.XLOOKUP($A3102,Firm_Info!$A$2:$A$11,Firm_Info!$D$2:$D$11),"")</f>
        <v>3</v>
      </c>
      <c r="G3102" s="14">
        <f>IF($F3102="","",IF($B3102&gt;=SUMIFS(Firm_Info!$F$2:$F$11,Firm_Info!$D$2:$D$11,$F3102,Firm_Info!$C$2:$C$11,"Treated"),1,0))</f>
        <v>1</v>
      </c>
      <c r="H3102" s="14">
        <f t="shared" si="99"/>
        <v>1</v>
      </c>
      <c r="I3102" s="14">
        <f>IF($F3102="","",MOD(ROW()-2,624)-INDEX(Parallel_Trends!$F$5:$F$14,MATCH($A3102,Parallel_Trends!$A$5:$A$14,0)))</f>
        <v>315</v>
      </c>
    </row>
    <row r="3103" spans="1:9" x14ac:dyDescent="0.45">
      <c r="A3103" t="s">
        <v>21</v>
      </c>
      <c r="B3103" s="1">
        <f>Raw_Prices!AC608</f>
        <v>45811</v>
      </c>
      <c r="C3103" s="12">
        <f>Raw_Prices!AG608</f>
        <v>264.47000000000003</v>
      </c>
      <c r="D3103" s="13">
        <f t="shared" si="98"/>
        <v>1.0893662564024353E-2</v>
      </c>
      <c r="E3103" s="14">
        <f>IF(_xlfn.XLOOKUP($A3103,Firm_Info!$A$2:$A$12,Firm_Info!$C$2:$C$12)="Treated",1,IF(_xlfn.XLOOKUP($A3103,Firm_Info!$A$2:$A$12,Firm_Info!$C$2:$C$12)="Control",0,""))</f>
        <v>1</v>
      </c>
      <c r="F3103" s="14">
        <f>IFERROR(_xlfn.XLOOKUP($A3103,Firm_Info!$A$2:$A$11,Firm_Info!$D$2:$D$11),"")</f>
        <v>3</v>
      </c>
      <c r="G3103" s="14">
        <f>IF($F3103="","",IF($B3103&gt;=SUMIFS(Firm_Info!$F$2:$F$11,Firm_Info!$D$2:$D$11,$F3103,Firm_Info!$C$2:$C$11,"Treated"),1,0))</f>
        <v>1</v>
      </c>
      <c r="H3103" s="14">
        <f t="shared" si="99"/>
        <v>1</v>
      </c>
      <c r="I3103" s="14">
        <f>IF($F3103="","",MOD(ROW()-2,624)-INDEX(Parallel_Trends!$F$5:$F$14,MATCH($A3103,Parallel_Trends!$A$5:$A$14,0)))</f>
        <v>316</v>
      </c>
    </row>
    <row r="3104" spans="1:9" x14ac:dyDescent="0.45">
      <c r="A3104" t="s">
        <v>21</v>
      </c>
      <c r="B3104" s="1">
        <f>Raw_Prices!AC609</f>
        <v>45812</v>
      </c>
      <c r="C3104" s="12">
        <f>Raw_Prices!AG609</f>
        <v>263.17</v>
      </c>
      <c r="D3104" s="13">
        <f t="shared" si="98"/>
        <v>-4.9154913600787387E-3</v>
      </c>
      <c r="E3104" s="14">
        <f>IF(_xlfn.XLOOKUP($A3104,Firm_Info!$A$2:$A$12,Firm_Info!$C$2:$C$12)="Treated",1,IF(_xlfn.XLOOKUP($A3104,Firm_Info!$A$2:$A$12,Firm_Info!$C$2:$C$12)="Control",0,""))</f>
        <v>1</v>
      </c>
      <c r="F3104" s="14">
        <f>IFERROR(_xlfn.XLOOKUP($A3104,Firm_Info!$A$2:$A$11,Firm_Info!$D$2:$D$11),"")</f>
        <v>3</v>
      </c>
      <c r="G3104" s="14">
        <f>IF($F3104="","",IF($B3104&gt;=SUMIFS(Firm_Info!$F$2:$F$11,Firm_Info!$D$2:$D$11,$F3104,Firm_Info!$C$2:$C$11,"Treated"),1,0))</f>
        <v>1</v>
      </c>
      <c r="H3104" s="14">
        <f t="shared" si="99"/>
        <v>1</v>
      </c>
      <c r="I3104" s="14">
        <f>IF($F3104="","",MOD(ROW()-2,624)-INDEX(Parallel_Trends!$F$5:$F$14,MATCH($A3104,Parallel_Trends!$A$5:$A$14,0)))</f>
        <v>317</v>
      </c>
    </row>
    <row r="3105" spans="1:9" x14ac:dyDescent="0.45">
      <c r="A3105" t="s">
        <v>21</v>
      </c>
      <c r="B3105" s="1">
        <f>Raw_Prices!AC610</f>
        <v>45813</v>
      </c>
      <c r="C3105" s="12">
        <f>Raw_Prices!AG610</f>
        <v>267.14</v>
      </c>
      <c r="D3105" s="13">
        <f t="shared" si="98"/>
        <v>1.5085306075920402E-2</v>
      </c>
      <c r="E3105" s="14">
        <f>IF(_xlfn.XLOOKUP($A3105,Firm_Info!$A$2:$A$12,Firm_Info!$C$2:$C$12)="Treated",1,IF(_xlfn.XLOOKUP($A3105,Firm_Info!$A$2:$A$12,Firm_Info!$C$2:$C$12)="Control",0,""))</f>
        <v>1</v>
      </c>
      <c r="F3105" s="14">
        <f>IFERROR(_xlfn.XLOOKUP($A3105,Firm_Info!$A$2:$A$11,Firm_Info!$D$2:$D$11),"")</f>
        <v>3</v>
      </c>
      <c r="G3105" s="14">
        <f>IF($F3105="","",IF($B3105&gt;=SUMIFS(Firm_Info!$F$2:$F$11,Firm_Info!$D$2:$D$11,$F3105,Firm_Info!$C$2:$C$11,"Treated"),1,0))</f>
        <v>1</v>
      </c>
      <c r="H3105" s="14">
        <f t="shared" si="99"/>
        <v>1</v>
      </c>
      <c r="I3105" s="14">
        <f>IF($F3105="","",MOD(ROW()-2,624)-INDEX(Parallel_Trends!$F$5:$F$14,MATCH($A3105,Parallel_Trends!$A$5:$A$14,0)))</f>
        <v>318</v>
      </c>
    </row>
    <row r="3106" spans="1:9" x14ac:dyDescent="0.45">
      <c r="A3106" t="s">
        <v>21</v>
      </c>
      <c r="B3106" s="1">
        <f>Raw_Prices!AC611</f>
        <v>45814</v>
      </c>
      <c r="C3106" s="12">
        <f>Raw_Prices!AG611</f>
        <v>274.51</v>
      </c>
      <c r="D3106" s="13">
        <f t="shared" si="98"/>
        <v>2.7588530358613417E-2</v>
      </c>
      <c r="E3106" s="14">
        <f>IF(_xlfn.XLOOKUP($A3106,Firm_Info!$A$2:$A$12,Firm_Info!$C$2:$C$12)="Treated",1,IF(_xlfn.XLOOKUP($A3106,Firm_Info!$A$2:$A$12,Firm_Info!$C$2:$C$12)="Control",0,""))</f>
        <v>1</v>
      </c>
      <c r="F3106" s="14">
        <f>IFERROR(_xlfn.XLOOKUP($A3106,Firm_Info!$A$2:$A$11,Firm_Info!$D$2:$D$11),"")</f>
        <v>3</v>
      </c>
      <c r="G3106" s="14">
        <f>IF($F3106="","",IF($B3106&gt;=SUMIFS(Firm_Info!$F$2:$F$11,Firm_Info!$D$2:$D$11,$F3106,Firm_Info!$C$2:$C$11,"Treated"),1,0))</f>
        <v>1</v>
      </c>
      <c r="H3106" s="14">
        <f t="shared" si="99"/>
        <v>1</v>
      </c>
      <c r="I3106" s="14">
        <f>IF($F3106="","",MOD(ROW()-2,624)-INDEX(Parallel_Trends!$F$5:$F$14,MATCH($A3106,Parallel_Trends!$A$5:$A$14,0)))</f>
        <v>319</v>
      </c>
    </row>
    <row r="3107" spans="1:9" x14ac:dyDescent="0.45">
      <c r="A3107" t="s">
        <v>21</v>
      </c>
      <c r="B3107" s="1">
        <f>Raw_Prices!AC612</f>
        <v>45817</v>
      </c>
      <c r="C3107" s="12">
        <f>Raw_Prices!AG612</f>
        <v>272.25</v>
      </c>
      <c r="D3107" s="13">
        <f t="shared" si="98"/>
        <v>-8.2328512622490413E-3</v>
      </c>
      <c r="E3107" s="14">
        <f>IF(_xlfn.XLOOKUP($A3107,Firm_Info!$A$2:$A$12,Firm_Info!$C$2:$C$12)="Treated",1,IF(_xlfn.XLOOKUP($A3107,Firm_Info!$A$2:$A$12,Firm_Info!$C$2:$C$12)="Control",0,""))</f>
        <v>1</v>
      </c>
      <c r="F3107" s="14">
        <f>IFERROR(_xlfn.XLOOKUP($A3107,Firm_Info!$A$2:$A$11,Firm_Info!$D$2:$D$11),"")</f>
        <v>3</v>
      </c>
      <c r="G3107" s="14">
        <f>IF($F3107="","",IF($B3107&gt;=SUMIFS(Firm_Info!$F$2:$F$11,Firm_Info!$D$2:$D$11,$F3107,Firm_Info!$C$2:$C$11,"Treated"),1,0))</f>
        <v>1</v>
      </c>
      <c r="H3107" s="14">
        <f t="shared" si="99"/>
        <v>1</v>
      </c>
      <c r="I3107" s="14">
        <f>IF($F3107="","",MOD(ROW()-2,624)-INDEX(Parallel_Trends!$F$5:$F$14,MATCH($A3107,Parallel_Trends!$A$5:$A$14,0)))</f>
        <v>320</v>
      </c>
    </row>
    <row r="3108" spans="1:9" x14ac:dyDescent="0.45">
      <c r="A3108" t="s">
        <v>21</v>
      </c>
      <c r="B3108" s="1">
        <f>Raw_Prices!AC613</f>
        <v>45818</v>
      </c>
      <c r="C3108" s="12">
        <f>Raw_Prices!AG613</f>
        <v>268.22000000000003</v>
      </c>
      <c r="D3108" s="13">
        <f t="shared" si="98"/>
        <v>-1.4802571166207423E-2</v>
      </c>
      <c r="E3108" s="14">
        <f>IF(_xlfn.XLOOKUP($A3108,Firm_Info!$A$2:$A$12,Firm_Info!$C$2:$C$12)="Treated",1,IF(_xlfn.XLOOKUP($A3108,Firm_Info!$A$2:$A$12,Firm_Info!$C$2:$C$12)="Control",0,""))</f>
        <v>1</v>
      </c>
      <c r="F3108" s="14">
        <f>IFERROR(_xlfn.XLOOKUP($A3108,Firm_Info!$A$2:$A$11,Firm_Info!$D$2:$D$11),"")</f>
        <v>3</v>
      </c>
      <c r="G3108" s="14">
        <f>IF($F3108="","",IF($B3108&gt;=SUMIFS(Firm_Info!$F$2:$F$11,Firm_Info!$D$2:$D$11,$F3108,Firm_Info!$C$2:$C$11,"Treated"),1,0))</f>
        <v>1</v>
      </c>
      <c r="H3108" s="14">
        <f t="shared" si="99"/>
        <v>1</v>
      </c>
      <c r="I3108" s="14">
        <f>IF($F3108="","",MOD(ROW()-2,624)-INDEX(Parallel_Trends!$F$5:$F$14,MATCH($A3108,Parallel_Trends!$A$5:$A$14,0)))</f>
        <v>321</v>
      </c>
    </row>
    <row r="3109" spans="1:9" x14ac:dyDescent="0.45">
      <c r="A3109" t="s">
        <v>21</v>
      </c>
      <c r="B3109" s="1">
        <f>Raw_Prices!AC614</f>
        <v>45819</v>
      </c>
      <c r="C3109" s="12">
        <f>Raw_Prices!AG614</f>
        <v>265.91000000000003</v>
      </c>
      <c r="D3109" s="13">
        <f t="shared" si="98"/>
        <v>-8.6123331593468411E-3</v>
      </c>
      <c r="E3109" s="14">
        <f>IF(_xlfn.XLOOKUP($A3109,Firm_Info!$A$2:$A$12,Firm_Info!$C$2:$C$12)="Treated",1,IF(_xlfn.XLOOKUP($A3109,Firm_Info!$A$2:$A$12,Firm_Info!$C$2:$C$12)="Control",0,""))</f>
        <v>1</v>
      </c>
      <c r="F3109" s="14">
        <f>IFERROR(_xlfn.XLOOKUP($A3109,Firm_Info!$A$2:$A$11,Firm_Info!$D$2:$D$11),"")</f>
        <v>3</v>
      </c>
      <c r="G3109" s="14">
        <f>IF($F3109="","",IF($B3109&gt;=SUMIFS(Firm_Info!$F$2:$F$11,Firm_Info!$D$2:$D$11,$F3109,Firm_Info!$C$2:$C$11,"Treated"),1,0))</f>
        <v>1</v>
      </c>
      <c r="H3109" s="14">
        <f t="shared" si="99"/>
        <v>1</v>
      </c>
      <c r="I3109" s="14">
        <f>IF($F3109="","",MOD(ROW()-2,624)-INDEX(Parallel_Trends!$F$5:$F$14,MATCH($A3109,Parallel_Trends!$A$5:$A$14,0)))</f>
        <v>322</v>
      </c>
    </row>
    <row r="3110" spans="1:9" x14ac:dyDescent="0.45">
      <c r="A3110" t="s">
        <v>21</v>
      </c>
      <c r="B3110" s="1">
        <f>Raw_Prices!AC615</f>
        <v>45820</v>
      </c>
      <c r="C3110" s="12">
        <f>Raw_Prices!AG615</f>
        <v>266.91000000000003</v>
      </c>
      <c r="D3110" s="13">
        <f t="shared" si="98"/>
        <v>3.7606709036892561E-3</v>
      </c>
      <c r="E3110" s="14">
        <f>IF(_xlfn.XLOOKUP($A3110,Firm_Info!$A$2:$A$12,Firm_Info!$C$2:$C$12)="Treated",1,IF(_xlfn.XLOOKUP($A3110,Firm_Info!$A$2:$A$12,Firm_Info!$C$2:$C$12)="Control",0,""))</f>
        <v>1</v>
      </c>
      <c r="F3110" s="14">
        <f>IFERROR(_xlfn.XLOOKUP($A3110,Firm_Info!$A$2:$A$11,Firm_Info!$D$2:$D$11),"")</f>
        <v>3</v>
      </c>
      <c r="G3110" s="14">
        <f>IF($F3110="","",IF($B3110&gt;=SUMIFS(Firm_Info!$F$2:$F$11,Firm_Info!$D$2:$D$11,$F3110,Firm_Info!$C$2:$C$11,"Treated"),1,0))</f>
        <v>1</v>
      </c>
      <c r="H3110" s="14">
        <f t="shared" si="99"/>
        <v>1</v>
      </c>
      <c r="I3110" s="14">
        <f>IF($F3110="","",MOD(ROW()-2,624)-INDEX(Parallel_Trends!$F$5:$F$14,MATCH($A3110,Parallel_Trends!$A$5:$A$14,0)))</f>
        <v>323</v>
      </c>
    </row>
    <row r="3111" spans="1:9" x14ac:dyDescent="0.45">
      <c r="A3111" t="s">
        <v>21</v>
      </c>
      <c r="B3111" s="1">
        <f>Raw_Prices!AC616</f>
        <v>45821</v>
      </c>
      <c r="C3111" s="12">
        <f>Raw_Prices!AG616</f>
        <v>258.39999999999998</v>
      </c>
      <c r="D3111" s="13">
        <f t="shared" si="98"/>
        <v>-3.1883406391667757E-2</v>
      </c>
      <c r="E3111" s="14">
        <f>IF(_xlfn.XLOOKUP($A3111,Firm_Info!$A$2:$A$12,Firm_Info!$C$2:$C$12)="Treated",1,IF(_xlfn.XLOOKUP($A3111,Firm_Info!$A$2:$A$12,Firm_Info!$C$2:$C$12)="Control",0,""))</f>
        <v>1</v>
      </c>
      <c r="F3111" s="14">
        <f>IFERROR(_xlfn.XLOOKUP($A3111,Firm_Info!$A$2:$A$11,Firm_Info!$D$2:$D$11),"")</f>
        <v>3</v>
      </c>
      <c r="G3111" s="14">
        <f>IF($F3111="","",IF($B3111&gt;=SUMIFS(Firm_Info!$F$2:$F$11,Firm_Info!$D$2:$D$11,$F3111,Firm_Info!$C$2:$C$11,"Treated"),1,0))</f>
        <v>1</v>
      </c>
      <c r="H3111" s="14">
        <f t="shared" si="99"/>
        <v>1</v>
      </c>
      <c r="I3111" s="14">
        <f>IF($F3111="","",MOD(ROW()-2,624)-INDEX(Parallel_Trends!$F$5:$F$14,MATCH($A3111,Parallel_Trends!$A$5:$A$14,0)))</f>
        <v>324</v>
      </c>
    </row>
    <row r="3112" spans="1:9" x14ac:dyDescent="0.45">
      <c r="A3112" t="s">
        <v>21</v>
      </c>
      <c r="B3112" s="1">
        <f>Raw_Prices!AC617</f>
        <v>45824</v>
      </c>
      <c r="C3112" s="12">
        <f>Raw_Prices!AG617</f>
        <v>263.88</v>
      </c>
      <c r="D3112" s="13">
        <f t="shared" si="98"/>
        <v>2.1207430340557387E-2</v>
      </c>
      <c r="E3112" s="14">
        <f>IF(_xlfn.XLOOKUP($A3112,Firm_Info!$A$2:$A$12,Firm_Info!$C$2:$C$12)="Treated",1,IF(_xlfn.XLOOKUP($A3112,Firm_Info!$A$2:$A$12,Firm_Info!$C$2:$C$12)="Control",0,""))</f>
        <v>1</v>
      </c>
      <c r="F3112" s="14">
        <f>IFERROR(_xlfn.XLOOKUP($A3112,Firm_Info!$A$2:$A$11,Firm_Info!$D$2:$D$11),"")</f>
        <v>3</v>
      </c>
      <c r="G3112" s="14">
        <f>IF($F3112="","",IF($B3112&gt;=SUMIFS(Firm_Info!$F$2:$F$11,Firm_Info!$D$2:$D$11,$F3112,Firm_Info!$C$2:$C$11,"Treated"),1,0))</f>
        <v>1</v>
      </c>
      <c r="H3112" s="14">
        <f t="shared" si="99"/>
        <v>1</v>
      </c>
      <c r="I3112" s="14">
        <f>IF($F3112="","",MOD(ROW()-2,624)-INDEX(Parallel_Trends!$F$5:$F$14,MATCH($A3112,Parallel_Trends!$A$5:$A$14,0)))</f>
        <v>325</v>
      </c>
    </row>
    <row r="3113" spans="1:9" x14ac:dyDescent="0.45">
      <c r="A3113" t="s">
        <v>21</v>
      </c>
      <c r="B3113" s="1">
        <f>Raw_Prices!AC618</f>
        <v>45825</v>
      </c>
      <c r="C3113" s="12">
        <f>Raw_Prices!AG618</f>
        <v>262.76</v>
      </c>
      <c r="D3113" s="13">
        <f t="shared" si="98"/>
        <v>-4.2443534940124206E-3</v>
      </c>
      <c r="E3113" s="14">
        <f>IF(_xlfn.XLOOKUP($A3113,Firm_Info!$A$2:$A$12,Firm_Info!$C$2:$C$12)="Treated",1,IF(_xlfn.XLOOKUP($A3113,Firm_Info!$A$2:$A$12,Firm_Info!$C$2:$C$12)="Control",0,""))</f>
        <v>1</v>
      </c>
      <c r="F3113" s="14">
        <f>IFERROR(_xlfn.XLOOKUP($A3113,Firm_Info!$A$2:$A$11,Firm_Info!$D$2:$D$11),"")</f>
        <v>3</v>
      </c>
      <c r="G3113" s="14">
        <f>IF($F3113="","",IF($B3113&gt;=SUMIFS(Firm_Info!$F$2:$F$11,Firm_Info!$D$2:$D$11,$F3113,Firm_Info!$C$2:$C$11,"Treated"),1,0))</f>
        <v>1</v>
      </c>
      <c r="H3113" s="14">
        <f t="shared" si="99"/>
        <v>1</v>
      </c>
      <c r="I3113" s="14">
        <f>IF($F3113="","",MOD(ROW()-2,624)-INDEX(Parallel_Trends!$F$5:$F$14,MATCH($A3113,Parallel_Trends!$A$5:$A$14,0)))</f>
        <v>326</v>
      </c>
    </row>
    <row r="3114" spans="1:9" x14ac:dyDescent="0.45">
      <c r="A3114" t="s">
        <v>21</v>
      </c>
      <c r="B3114" s="1">
        <f>Raw_Prices!AC619</f>
        <v>45826</v>
      </c>
      <c r="C3114" s="12">
        <f>Raw_Prices!AG619</f>
        <v>259.5</v>
      </c>
      <c r="D3114" s="13">
        <f t="shared" si="98"/>
        <v>-1.2406759019637614E-2</v>
      </c>
      <c r="E3114" s="14">
        <f>IF(_xlfn.XLOOKUP($A3114,Firm_Info!$A$2:$A$12,Firm_Info!$C$2:$C$12)="Treated",1,IF(_xlfn.XLOOKUP($A3114,Firm_Info!$A$2:$A$12,Firm_Info!$C$2:$C$12)="Control",0,""))</f>
        <v>1</v>
      </c>
      <c r="F3114" s="14">
        <f>IFERROR(_xlfn.XLOOKUP($A3114,Firm_Info!$A$2:$A$11,Firm_Info!$D$2:$D$11),"")</f>
        <v>3</v>
      </c>
      <c r="G3114" s="14">
        <f>IF($F3114="","",IF($B3114&gt;=SUMIFS(Firm_Info!$F$2:$F$11,Firm_Info!$D$2:$D$11,$F3114,Firm_Info!$C$2:$C$11,"Treated"),1,0))</f>
        <v>1</v>
      </c>
      <c r="H3114" s="14">
        <f t="shared" si="99"/>
        <v>1</v>
      </c>
      <c r="I3114" s="14">
        <f>IF($F3114="","",MOD(ROW()-2,624)-INDEX(Parallel_Trends!$F$5:$F$14,MATCH($A3114,Parallel_Trends!$A$5:$A$14,0)))</f>
        <v>327</v>
      </c>
    </row>
    <row r="3115" spans="1:9" x14ac:dyDescent="0.45">
      <c r="A3115" t="s">
        <v>21</v>
      </c>
      <c r="B3115" s="1">
        <f>Raw_Prices!AC620</f>
        <v>45828</v>
      </c>
      <c r="C3115" s="12">
        <f>Raw_Prices!AG620</f>
        <v>260.63</v>
      </c>
      <c r="D3115" s="13">
        <f t="shared" si="98"/>
        <v>4.3545279383430113E-3</v>
      </c>
      <c r="E3115" s="14">
        <f>IF(_xlfn.XLOOKUP($A3115,Firm_Info!$A$2:$A$12,Firm_Info!$C$2:$C$12)="Treated",1,IF(_xlfn.XLOOKUP($A3115,Firm_Info!$A$2:$A$12,Firm_Info!$C$2:$C$12)="Control",0,""))</f>
        <v>1</v>
      </c>
      <c r="F3115" s="14">
        <f>IFERROR(_xlfn.XLOOKUP($A3115,Firm_Info!$A$2:$A$11,Firm_Info!$D$2:$D$11),"")</f>
        <v>3</v>
      </c>
      <c r="G3115" s="14">
        <f>IF($F3115="","",IF($B3115&gt;=SUMIFS(Firm_Info!$F$2:$F$11,Firm_Info!$D$2:$D$11,$F3115,Firm_Info!$C$2:$C$11,"Treated"),1,0))</f>
        <v>1</v>
      </c>
      <c r="H3115" s="14">
        <f t="shared" si="99"/>
        <v>1</v>
      </c>
      <c r="I3115" s="14">
        <f>IF($F3115="","",MOD(ROW()-2,624)-INDEX(Parallel_Trends!$F$5:$F$14,MATCH($A3115,Parallel_Trends!$A$5:$A$14,0)))</f>
        <v>328</v>
      </c>
    </row>
    <row r="3116" spans="1:9" x14ac:dyDescent="0.45">
      <c r="A3116" t="s">
        <v>21</v>
      </c>
      <c r="B3116" s="1">
        <f>Raw_Prices!AC621</f>
        <v>45831</v>
      </c>
      <c r="C3116" s="12">
        <f>Raw_Prices!AG621</f>
        <v>263.41000000000003</v>
      </c>
      <c r="D3116" s="13">
        <f t="shared" si="98"/>
        <v>1.0666462034301549E-2</v>
      </c>
      <c r="E3116" s="14">
        <f>IF(_xlfn.XLOOKUP($A3116,Firm_Info!$A$2:$A$12,Firm_Info!$C$2:$C$12)="Treated",1,IF(_xlfn.XLOOKUP($A3116,Firm_Info!$A$2:$A$12,Firm_Info!$C$2:$C$12)="Control",0,""))</f>
        <v>1</v>
      </c>
      <c r="F3116" s="14">
        <f>IFERROR(_xlfn.XLOOKUP($A3116,Firm_Info!$A$2:$A$11,Firm_Info!$D$2:$D$11),"")</f>
        <v>3</v>
      </c>
      <c r="G3116" s="14">
        <f>IF($F3116="","",IF($B3116&gt;=SUMIFS(Firm_Info!$F$2:$F$11,Firm_Info!$D$2:$D$11,$F3116,Firm_Info!$C$2:$C$11,"Treated"),1,0))</f>
        <v>1</v>
      </c>
      <c r="H3116" s="14">
        <f t="shared" si="99"/>
        <v>1</v>
      </c>
      <c r="I3116" s="14">
        <f>IF($F3116="","",MOD(ROW()-2,624)-INDEX(Parallel_Trends!$F$5:$F$14,MATCH($A3116,Parallel_Trends!$A$5:$A$14,0)))</f>
        <v>329</v>
      </c>
    </row>
    <row r="3117" spans="1:9" x14ac:dyDescent="0.45">
      <c r="A3117" t="s">
        <v>21</v>
      </c>
      <c r="B3117" s="1">
        <f>Raw_Prices!AC622</f>
        <v>45832</v>
      </c>
      <c r="C3117" s="12">
        <f>Raw_Prices!AG622</f>
        <v>271.17</v>
      </c>
      <c r="D3117" s="13">
        <f t="shared" si="98"/>
        <v>2.9459777533123122E-2</v>
      </c>
      <c r="E3117" s="14">
        <f>IF(_xlfn.XLOOKUP($A3117,Firm_Info!$A$2:$A$12,Firm_Info!$C$2:$C$12)="Treated",1,IF(_xlfn.XLOOKUP($A3117,Firm_Info!$A$2:$A$12,Firm_Info!$C$2:$C$12)="Control",0,""))</f>
        <v>1</v>
      </c>
      <c r="F3117" s="14">
        <f>IFERROR(_xlfn.XLOOKUP($A3117,Firm_Info!$A$2:$A$11,Firm_Info!$D$2:$D$11),"")</f>
        <v>3</v>
      </c>
      <c r="G3117" s="14">
        <f>IF($F3117="","",IF($B3117&gt;=SUMIFS(Firm_Info!$F$2:$F$11,Firm_Info!$D$2:$D$11,$F3117,Firm_Info!$C$2:$C$11,"Treated"),1,0))</f>
        <v>1</v>
      </c>
      <c r="H3117" s="14">
        <f t="shared" si="99"/>
        <v>1</v>
      </c>
      <c r="I3117" s="14">
        <f>IF($F3117="","",MOD(ROW()-2,624)-INDEX(Parallel_Trends!$F$5:$F$14,MATCH($A3117,Parallel_Trends!$A$5:$A$14,0)))</f>
        <v>330</v>
      </c>
    </row>
    <row r="3118" spans="1:9" x14ac:dyDescent="0.45">
      <c r="A3118" t="s">
        <v>21</v>
      </c>
      <c r="B3118" s="1">
        <f>Raw_Prices!AC623</f>
        <v>45833</v>
      </c>
      <c r="C3118" s="12">
        <f>Raw_Prices!AG623</f>
        <v>267.76</v>
      </c>
      <c r="D3118" s="13">
        <f t="shared" si="98"/>
        <v>-1.2575137367702993E-2</v>
      </c>
      <c r="E3118" s="14">
        <f>IF(_xlfn.XLOOKUP($A3118,Firm_Info!$A$2:$A$12,Firm_Info!$C$2:$C$12)="Treated",1,IF(_xlfn.XLOOKUP($A3118,Firm_Info!$A$2:$A$12,Firm_Info!$C$2:$C$12)="Control",0,""))</f>
        <v>1</v>
      </c>
      <c r="F3118" s="14">
        <f>IFERROR(_xlfn.XLOOKUP($A3118,Firm_Info!$A$2:$A$11,Firm_Info!$D$2:$D$11),"")</f>
        <v>3</v>
      </c>
      <c r="G3118" s="14">
        <f>IF($F3118="","",IF($B3118&gt;=SUMIFS(Firm_Info!$F$2:$F$11,Firm_Info!$D$2:$D$11,$F3118,Firm_Info!$C$2:$C$11,"Treated"),1,0))</f>
        <v>1</v>
      </c>
      <c r="H3118" s="14">
        <f t="shared" si="99"/>
        <v>1</v>
      </c>
      <c r="I3118" s="14">
        <f>IF($F3118="","",MOD(ROW()-2,624)-INDEX(Parallel_Trends!$F$5:$F$14,MATCH($A3118,Parallel_Trends!$A$5:$A$14,0)))</f>
        <v>331</v>
      </c>
    </row>
    <row r="3119" spans="1:9" x14ac:dyDescent="0.45">
      <c r="A3119" t="s">
        <v>21</v>
      </c>
      <c r="B3119" s="1">
        <f>Raw_Prices!AC624</f>
        <v>45834</v>
      </c>
      <c r="C3119" s="12">
        <f>Raw_Prices!AG624</f>
        <v>270.74</v>
      </c>
      <c r="D3119" s="13">
        <f t="shared" si="98"/>
        <v>1.1129369584702786E-2</v>
      </c>
      <c r="E3119" s="14">
        <f>IF(_xlfn.XLOOKUP($A3119,Firm_Info!$A$2:$A$12,Firm_Info!$C$2:$C$12)="Treated",1,IF(_xlfn.XLOOKUP($A3119,Firm_Info!$A$2:$A$12,Firm_Info!$C$2:$C$12)="Control",0,""))</f>
        <v>1</v>
      </c>
      <c r="F3119" s="14">
        <f>IFERROR(_xlfn.XLOOKUP($A3119,Firm_Info!$A$2:$A$11,Firm_Info!$D$2:$D$11),"")</f>
        <v>3</v>
      </c>
      <c r="G3119" s="14">
        <f>IF($F3119="","",IF($B3119&gt;=SUMIFS(Firm_Info!$F$2:$F$11,Firm_Info!$D$2:$D$11,$F3119,Firm_Info!$C$2:$C$11,"Treated"),1,0))</f>
        <v>1</v>
      </c>
      <c r="H3119" s="14">
        <f t="shared" si="99"/>
        <v>1</v>
      </c>
      <c r="I3119" s="14">
        <f>IF($F3119="","",MOD(ROW()-2,624)-INDEX(Parallel_Trends!$F$5:$F$14,MATCH($A3119,Parallel_Trends!$A$5:$A$14,0)))</f>
        <v>332</v>
      </c>
    </row>
    <row r="3120" spans="1:9" x14ac:dyDescent="0.45">
      <c r="A3120" t="s">
        <v>21</v>
      </c>
      <c r="B3120" s="1">
        <f>Raw_Prices!AC625</f>
        <v>45835</v>
      </c>
      <c r="C3120" s="12">
        <f>Raw_Prices!AG625</f>
        <v>273.42</v>
      </c>
      <c r="D3120" s="13">
        <f t="shared" si="98"/>
        <v>9.8987958927383435E-3</v>
      </c>
      <c r="E3120" s="14">
        <f>IF(_xlfn.XLOOKUP($A3120,Firm_Info!$A$2:$A$12,Firm_Info!$C$2:$C$12)="Treated",1,IF(_xlfn.XLOOKUP($A3120,Firm_Info!$A$2:$A$12,Firm_Info!$C$2:$C$12)="Control",0,""))</f>
        <v>1</v>
      </c>
      <c r="F3120" s="14">
        <f>IFERROR(_xlfn.XLOOKUP($A3120,Firm_Info!$A$2:$A$11,Firm_Info!$D$2:$D$11),"")</f>
        <v>3</v>
      </c>
      <c r="G3120" s="14">
        <f>IF($F3120="","",IF($B3120&gt;=SUMIFS(Firm_Info!$F$2:$F$11,Firm_Info!$D$2:$D$11,$F3120,Firm_Info!$C$2:$C$11,"Treated"),1,0))</f>
        <v>1</v>
      </c>
      <c r="H3120" s="14">
        <f t="shared" si="99"/>
        <v>1</v>
      </c>
      <c r="I3120" s="14">
        <f>IF($F3120="","",MOD(ROW()-2,624)-INDEX(Parallel_Trends!$F$5:$F$14,MATCH($A3120,Parallel_Trends!$A$5:$A$14,0)))</f>
        <v>333</v>
      </c>
    </row>
    <row r="3121" spans="1:9" x14ac:dyDescent="0.45">
      <c r="A3121" t="s">
        <v>21</v>
      </c>
      <c r="B3121" s="1">
        <f>Raw_Prices!AC626</f>
        <v>45838</v>
      </c>
      <c r="C3121" s="12">
        <f>Raw_Prices!AG626</f>
        <v>272.69</v>
      </c>
      <c r="D3121" s="13">
        <f t="shared" si="98"/>
        <v>-2.6698851583645267E-3</v>
      </c>
      <c r="E3121" s="14">
        <f>IF(_xlfn.XLOOKUP($A3121,Firm_Info!$A$2:$A$12,Firm_Info!$C$2:$C$12)="Treated",1,IF(_xlfn.XLOOKUP($A3121,Firm_Info!$A$2:$A$12,Firm_Info!$C$2:$C$12)="Control",0,""))</f>
        <v>1</v>
      </c>
      <c r="F3121" s="14">
        <f>IFERROR(_xlfn.XLOOKUP($A3121,Firm_Info!$A$2:$A$11,Firm_Info!$D$2:$D$11),"")</f>
        <v>3</v>
      </c>
      <c r="G3121" s="14">
        <f>IF($F3121="","",IF($B3121&gt;=SUMIFS(Firm_Info!$F$2:$F$11,Firm_Info!$D$2:$D$11,$F3121,Firm_Info!$C$2:$C$11,"Treated"),1,0))</f>
        <v>1</v>
      </c>
      <c r="H3121" s="14">
        <f t="shared" si="99"/>
        <v>1</v>
      </c>
      <c r="I3121" s="14">
        <f>IF($F3121="","",MOD(ROW()-2,624)-INDEX(Parallel_Trends!$F$5:$F$14,MATCH($A3121,Parallel_Trends!$A$5:$A$14,0)))</f>
        <v>334</v>
      </c>
    </row>
    <row r="3122" spans="1:9" x14ac:dyDescent="0.45">
      <c r="A3122" t="s">
        <v>23</v>
      </c>
      <c r="B3122" s="1">
        <f>Raw_Prices!AJ3</f>
        <v>44929</v>
      </c>
      <c r="C3122" s="12">
        <f>Raw_Prices!AN3</f>
        <v>77.099999999999994</v>
      </c>
      <c r="D3122" s="13"/>
      <c r="E3122" s="14">
        <f>IF(_xlfn.XLOOKUP($A3122,Firm_Info!$A$2:$A$12,Firm_Info!$C$2:$C$12)="Treated",1,IF(_xlfn.XLOOKUP($A3122,Firm_Info!$A$2:$A$12,Firm_Info!$C$2:$C$12)="Control",0,""))</f>
        <v>0</v>
      </c>
      <c r="F3122" s="14">
        <f>IFERROR(_xlfn.XLOOKUP($A3122,Firm_Info!$A$2:$A$11,Firm_Info!$D$2:$D$11),"")</f>
        <v>3</v>
      </c>
      <c r="G3122" s="14">
        <f>IF($F3122="","",IF($B3122&gt;=SUMIFS(Firm_Info!$F$2:$F$11,Firm_Info!$D$2:$D$11,$F3122,Firm_Info!$C$2:$C$11,"Treated"),1,0))</f>
        <v>0</v>
      </c>
      <c r="H3122" s="14">
        <f>IF($F3122="","",$E3122*$G3122)</f>
        <v>0</v>
      </c>
      <c r="I3122" s="14">
        <f>IF($F3122="","",MOD(ROW()-2,624)-INDEX(Parallel_Trends!$F$5:$F$14,MATCH($A3122,Parallel_Trends!$A$5:$A$14,0)))</f>
        <v>-289</v>
      </c>
    </row>
    <row r="3123" spans="1:9" x14ac:dyDescent="0.45">
      <c r="A3123" t="s">
        <v>23</v>
      </c>
      <c r="B3123" s="1">
        <f>Raw_Prices!AJ4</f>
        <v>44930</v>
      </c>
      <c r="C3123" s="12">
        <f>Raw_Prices!AN4</f>
        <v>78.77</v>
      </c>
      <c r="D3123" s="13">
        <f>C3123/C3122-1</f>
        <v>2.1660181582360494E-2</v>
      </c>
      <c r="E3123" s="14">
        <f>IF(_xlfn.XLOOKUP($A3123,Firm_Info!$A$2:$A$12,Firm_Info!$C$2:$C$12)="Treated",1,IF(_xlfn.XLOOKUP($A3123,Firm_Info!$A$2:$A$12,Firm_Info!$C$2:$C$12)="Control",0,""))</f>
        <v>0</v>
      </c>
      <c r="F3123" s="14">
        <f>IFERROR(_xlfn.XLOOKUP($A3123,Firm_Info!$A$2:$A$11,Firm_Info!$D$2:$D$11),"")</f>
        <v>3</v>
      </c>
      <c r="G3123" s="14">
        <f>IF($F3123="","",IF($B3123&gt;=SUMIFS(Firm_Info!$F$2:$F$11,Firm_Info!$D$2:$D$11,$F3123,Firm_Info!$C$2:$C$11,"Treated"),1,0))</f>
        <v>0</v>
      </c>
      <c r="H3123" s="14">
        <f>IF($F3123="","",$E3123*$G3123)</f>
        <v>0</v>
      </c>
      <c r="I3123" s="14">
        <f>IF($F3123="","",MOD(ROW()-2,624)-INDEX(Parallel_Trends!$F$5:$F$14,MATCH($A3123,Parallel_Trends!$A$5:$A$14,0)))</f>
        <v>-288</v>
      </c>
    </row>
    <row r="3124" spans="1:9" x14ac:dyDescent="0.45">
      <c r="A3124" t="s">
        <v>23</v>
      </c>
      <c r="B3124" s="1">
        <f>Raw_Prices!AJ5</f>
        <v>44931</v>
      </c>
      <c r="C3124" s="12">
        <f>Raw_Prices!AN5</f>
        <v>73.263999999999996</v>
      </c>
      <c r="D3124" s="13">
        <f t="shared" ref="D3124:D3187" si="100">C3124/C3123-1</f>
        <v>-6.9899708010663919E-2</v>
      </c>
      <c r="E3124" s="14">
        <f>IF(_xlfn.XLOOKUP($A3124,Firm_Info!$A$2:$A$12,Firm_Info!$C$2:$C$12)="Treated",1,IF(_xlfn.XLOOKUP($A3124,Firm_Info!$A$2:$A$12,Firm_Info!$C$2:$C$12)="Control",0,""))</f>
        <v>0</v>
      </c>
      <c r="F3124" s="14">
        <f>IFERROR(_xlfn.XLOOKUP($A3124,Firm_Info!$A$2:$A$11,Firm_Info!$D$2:$D$11),"")</f>
        <v>3</v>
      </c>
      <c r="G3124" s="14">
        <f>IF($F3124="","",IF($B3124&gt;=SUMIFS(Firm_Info!$F$2:$F$11,Firm_Info!$D$2:$D$11,$F3124,Firm_Info!$C$2:$C$11,"Treated"),1,0))</f>
        <v>0</v>
      </c>
      <c r="H3124" s="14">
        <f t="shared" ref="H3124:H3187" si="101">IF($F3124="","",$E3124*$G3124)</f>
        <v>0</v>
      </c>
      <c r="I3124" s="14">
        <f>IF($F3124="","",MOD(ROW()-2,624)-INDEX(Parallel_Trends!$F$5:$F$14,MATCH($A3124,Parallel_Trends!$A$5:$A$14,0)))</f>
        <v>-287</v>
      </c>
    </row>
    <row r="3125" spans="1:9" x14ac:dyDescent="0.45">
      <c r="A3125" t="s">
        <v>23</v>
      </c>
      <c r="B3125" s="1">
        <f>Raw_Prices!AJ6</f>
        <v>44932</v>
      </c>
      <c r="C3125" s="12">
        <f>Raw_Prices!AN6</f>
        <v>73.305999999999997</v>
      </c>
      <c r="D3125" s="13">
        <f t="shared" si="100"/>
        <v>5.7326927276690753E-4</v>
      </c>
      <c r="E3125" s="14">
        <f>IF(_xlfn.XLOOKUP($A3125,Firm_Info!$A$2:$A$12,Firm_Info!$C$2:$C$12)="Treated",1,IF(_xlfn.XLOOKUP($A3125,Firm_Info!$A$2:$A$12,Firm_Info!$C$2:$C$12)="Control",0,""))</f>
        <v>0</v>
      </c>
      <c r="F3125" s="14">
        <f>IFERROR(_xlfn.XLOOKUP($A3125,Firm_Info!$A$2:$A$11,Firm_Info!$D$2:$D$11),"")</f>
        <v>3</v>
      </c>
      <c r="G3125" s="14">
        <f>IF($F3125="","",IF($B3125&gt;=SUMIFS(Firm_Info!$F$2:$F$11,Firm_Info!$D$2:$D$11,$F3125,Firm_Info!$C$2:$C$11,"Treated"),1,0))</f>
        <v>0</v>
      </c>
      <c r="H3125" s="14">
        <f t="shared" si="101"/>
        <v>0</v>
      </c>
      <c r="I3125" s="14">
        <f>IF($F3125="","",MOD(ROW()-2,624)-INDEX(Parallel_Trends!$F$5:$F$14,MATCH($A3125,Parallel_Trends!$A$5:$A$14,0)))</f>
        <v>-286</v>
      </c>
    </row>
    <row r="3126" spans="1:9" x14ac:dyDescent="0.45">
      <c r="A3126" t="s">
        <v>23</v>
      </c>
      <c r="B3126" s="1">
        <f>Raw_Prices!AJ7</f>
        <v>44935</v>
      </c>
      <c r="C3126" s="12">
        <f>Raw_Prices!AN7</f>
        <v>75.712000000000003</v>
      </c>
      <c r="D3126" s="13">
        <f t="shared" si="100"/>
        <v>3.2821324311788969E-2</v>
      </c>
      <c r="E3126" s="14">
        <f>IF(_xlfn.XLOOKUP($A3126,Firm_Info!$A$2:$A$12,Firm_Info!$C$2:$C$12)="Treated",1,IF(_xlfn.XLOOKUP($A3126,Firm_Info!$A$2:$A$12,Firm_Info!$C$2:$C$12)="Control",0,""))</f>
        <v>0</v>
      </c>
      <c r="F3126" s="14">
        <f>IFERROR(_xlfn.XLOOKUP($A3126,Firm_Info!$A$2:$A$11,Firm_Info!$D$2:$D$11),"")</f>
        <v>3</v>
      </c>
      <c r="G3126" s="14">
        <f>IF($F3126="","",IF($B3126&gt;=SUMIFS(Firm_Info!$F$2:$F$11,Firm_Info!$D$2:$D$11,$F3126,Firm_Info!$C$2:$C$11,"Treated"),1,0))</f>
        <v>0</v>
      </c>
      <c r="H3126" s="14">
        <f t="shared" si="101"/>
        <v>0</v>
      </c>
      <c r="I3126" s="14">
        <f>IF($F3126="","",MOD(ROW()-2,624)-INDEX(Parallel_Trends!$F$5:$F$14,MATCH($A3126,Parallel_Trends!$A$5:$A$14,0)))</f>
        <v>-285</v>
      </c>
    </row>
    <row r="3127" spans="1:9" x14ac:dyDescent="0.45">
      <c r="A3127" t="s">
        <v>23</v>
      </c>
      <c r="B3127" s="1">
        <f>Raw_Prices!AJ8</f>
        <v>44936</v>
      </c>
      <c r="C3127" s="12">
        <f>Raw_Prices!AN8</f>
        <v>76.168000000000006</v>
      </c>
      <c r="D3127" s="13">
        <f t="shared" si="100"/>
        <v>6.0228233305157364E-3</v>
      </c>
      <c r="E3127" s="14">
        <f>IF(_xlfn.XLOOKUP($A3127,Firm_Info!$A$2:$A$12,Firm_Info!$C$2:$C$12)="Treated",1,IF(_xlfn.XLOOKUP($A3127,Firm_Info!$A$2:$A$12,Firm_Info!$C$2:$C$12)="Control",0,""))</f>
        <v>0</v>
      </c>
      <c r="F3127" s="14">
        <f>IFERROR(_xlfn.XLOOKUP($A3127,Firm_Info!$A$2:$A$11,Firm_Info!$D$2:$D$11),"")</f>
        <v>3</v>
      </c>
      <c r="G3127" s="14">
        <f>IF($F3127="","",IF($B3127&gt;=SUMIFS(Firm_Info!$F$2:$F$11,Firm_Info!$D$2:$D$11,$F3127,Firm_Info!$C$2:$C$11,"Treated"),1,0))</f>
        <v>0</v>
      </c>
      <c r="H3127" s="14">
        <f t="shared" si="101"/>
        <v>0</v>
      </c>
      <c r="I3127" s="14">
        <f>IF($F3127="","",MOD(ROW()-2,624)-INDEX(Parallel_Trends!$F$5:$F$14,MATCH($A3127,Parallel_Trends!$A$5:$A$14,0)))</f>
        <v>-284</v>
      </c>
    </row>
    <row r="3128" spans="1:9" x14ac:dyDescent="0.45">
      <c r="A3128" t="s">
        <v>23</v>
      </c>
      <c r="B3128" s="1">
        <f>Raw_Prices!AJ9</f>
        <v>44937</v>
      </c>
      <c r="C3128" s="12">
        <f>Raw_Prices!AN9</f>
        <v>78.756</v>
      </c>
      <c r="D3128" s="13">
        <f t="shared" si="100"/>
        <v>3.3977523369393969E-2</v>
      </c>
      <c r="E3128" s="14">
        <f>IF(_xlfn.XLOOKUP($A3128,Firm_Info!$A$2:$A$12,Firm_Info!$C$2:$C$12)="Treated",1,IF(_xlfn.XLOOKUP($A3128,Firm_Info!$A$2:$A$12,Firm_Info!$C$2:$C$12)="Control",0,""))</f>
        <v>0</v>
      </c>
      <c r="F3128" s="14">
        <f>IFERROR(_xlfn.XLOOKUP($A3128,Firm_Info!$A$2:$A$11,Firm_Info!$D$2:$D$11),"")</f>
        <v>3</v>
      </c>
      <c r="G3128" s="14">
        <f>IF($F3128="","",IF($B3128&gt;=SUMIFS(Firm_Info!$F$2:$F$11,Firm_Info!$D$2:$D$11,$F3128,Firm_Info!$C$2:$C$11,"Treated"),1,0))</f>
        <v>0</v>
      </c>
      <c r="H3128" s="14">
        <f t="shared" si="101"/>
        <v>0</v>
      </c>
      <c r="I3128" s="14">
        <f>IF($F3128="","",MOD(ROW()-2,624)-INDEX(Parallel_Trends!$F$5:$F$14,MATCH($A3128,Parallel_Trends!$A$5:$A$14,0)))</f>
        <v>-283</v>
      </c>
    </row>
    <row r="3129" spans="1:9" x14ac:dyDescent="0.45">
      <c r="A3129" t="s">
        <v>23</v>
      </c>
      <c r="B3129" s="1">
        <f>Raw_Prices!AJ10</f>
        <v>44938</v>
      </c>
      <c r="C3129" s="12">
        <f>Raw_Prices!AN10</f>
        <v>82.652000000000001</v>
      </c>
      <c r="D3129" s="13">
        <f t="shared" si="100"/>
        <v>4.9469246787546384E-2</v>
      </c>
      <c r="E3129" s="14">
        <f>IF(_xlfn.XLOOKUP($A3129,Firm_Info!$A$2:$A$12,Firm_Info!$C$2:$C$12)="Treated",1,IF(_xlfn.XLOOKUP($A3129,Firm_Info!$A$2:$A$12,Firm_Info!$C$2:$C$12)="Control",0,""))</f>
        <v>0</v>
      </c>
      <c r="F3129" s="14">
        <f>IFERROR(_xlfn.XLOOKUP($A3129,Firm_Info!$A$2:$A$11,Firm_Info!$D$2:$D$11),"")</f>
        <v>3</v>
      </c>
      <c r="G3129" s="14">
        <f>IF($F3129="","",IF($B3129&gt;=SUMIFS(Firm_Info!$F$2:$F$11,Firm_Info!$D$2:$D$11,$F3129,Firm_Info!$C$2:$C$11,"Treated"),1,0))</f>
        <v>0</v>
      </c>
      <c r="H3129" s="14">
        <f t="shared" si="101"/>
        <v>0</v>
      </c>
      <c r="I3129" s="14">
        <f>IF($F3129="","",MOD(ROW()-2,624)-INDEX(Parallel_Trends!$F$5:$F$14,MATCH($A3129,Parallel_Trends!$A$5:$A$14,0)))</f>
        <v>-282</v>
      </c>
    </row>
    <row r="3130" spans="1:9" x14ac:dyDescent="0.45">
      <c r="A3130" t="s">
        <v>23</v>
      </c>
      <c r="B3130" s="1">
        <f>Raw_Prices!AJ11</f>
        <v>44939</v>
      </c>
      <c r="C3130" s="12">
        <f>Raw_Prices!AN11</f>
        <v>82.977999999999994</v>
      </c>
      <c r="D3130" s="13">
        <f t="shared" si="100"/>
        <v>3.9442481730629364E-3</v>
      </c>
      <c r="E3130" s="14">
        <f>IF(_xlfn.XLOOKUP($A3130,Firm_Info!$A$2:$A$12,Firm_Info!$C$2:$C$12)="Treated",1,IF(_xlfn.XLOOKUP($A3130,Firm_Info!$A$2:$A$12,Firm_Info!$C$2:$C$12)="Control",0,""))</f>
        <v>0</v>
      </c>
      <c r="F3130" s="14">
        <f>IFERROR(_xlfn.XLOOKUP($A3130,Firm_Info!$A$2:$A$11,Firm_Info!$D$2:$D$11),"")</f>
        <v>3</v>
      </c>
      <c r="G3130" s="14">
        <f>IF($F3130="","",IF($B3130&gt;=SUMIFS(Firm_Info!$F$2:$F$11,Firm_Info!$D$2:$D$11,$F3130,Firm_Info!$C$2:$C$11,"Treated"),1,0))</f>
        <v>0</v>
      </c>
      <c r="H3130" s="14">
        <f t="shared" si="101"/>
        <v>0</v>
      </c>
      <c r="I3130" s="14">
        <f>IF($F3130="","",MOD(ROW()-2,624)-INDEX(Parallel_Trends!$F$5:$F$14,MATCH($A3130,Parallel_Trends!$A$5:$A$14,0)))</f>
        <v>-281</v>
      </c>
    </row>
    <row r="3131" spans="1:9" x14ac:dyDescent="0.45">
      <c r="A3131" t="s">
        <v>23</v>
      </c>
      <c r="B3131" s="1">
        <f>Raw_Prices!AJ12</f>
        <v>44943</v>
      </c>
      <c r="C3131" s="12">
        <f>Raw_Prices!AN12</f>
        <v>83.647999999999996</v>
      </c>
      <c r="D3131" s="13">
        <f t="shared" si="100"/>
        <v>8.0744293668202349E-3</v>
      </c>
      <c r="E3131" s="14">
        <f>IF(_xlfn.XLOOKUP($A3131,Firm_Info!$A$2:$A$12,Firm_Info!$C$2:$C$12)="Treated",1,IF(_xlfn.XLOOKUP($A3131,Firm_Info!$A$2:$A$12,Firm_Info!$C$2:$C$12)="Control",0,""))</f>
        <v>0</v>
      </c>
      <c r="F3131" s="14">
        <f>IFERROR(_xlfn.XLOOKUP($A3131,Firm_Info!$A$2:$A$11,Firm_Info!$D$2:$D$11),"")</f>
        <v>3</v>
      </c>
      <c r="G3131" s="14">
        <f>IF($F3131="","",IF($B3131&gt;=SUMIFS(Firm_Info!$F$2:$F$11,Firm_Info!$D$2:$D$11,$F3131,Firm_Info!$C$2:$C$11,"Treated"),1,0))</f>
        <v>0</v>
      </c>
      <c r="H3131" s="14">
        <f t="shared" si="101"/>
        <v>0</v>
      </c>
      <c r="I3131" s="14">
        <f>IF($F3131="","",MOD(ROW()-2,624)-INDEX(Parallel_Trends!$F$5:$F$14,MATCH($A3131,Parallel_Trends!$A$5:$A$14,0)))</f>
        <v>-280</v>
      </c>
    </row>
    <row r="3132" spans="1:9" x14ac:dyDescent="0.45">
      <c r="A3132" t="s">
        <v>23</v>
      </c>
      <c r="B3132" s="1">
        <f>Raw_Prices!AJ13</f>
        <v>44944</v>
      </c>
      <c r="C3132" s="12">
        <f>Raw_Prices!AN13</f>
        <v>83.24</v>
      </c>
      <c r="D3132" s="13">
        <f t="shared" si="100"/>
        <v>-4.8775822494261378E-3</v>
      </c>
      <c r="E3132" s="14">
        <f>IF(_xlfn.XLOOKUP($A3132,Firm_Info!$A$2:$A$12,Firm_Info!$C$2:$C$12)="Treated",1,IF(_xlfn.XLOOKUP($A3132,Firm_Info!$A$2:$A$12,Firm_Info!$C$2:$C$12)="Control",0,""))</f>
        <v>0</v>
      </c>
      <c r="F3132" s="14">
        <f>IFERROR(_xlfn.XLOOKUP($A3132,Firm_Info!$A$2:$A$11,Firm_Info!$D$2:$D$11),"")</f>
        <v>3</v>
      </c>
      <c r="G3132" s="14">
        <f>IF($F3132="","",IF($B3132&gt;=SUMIFS(Firm_Info!$F$2:$F$11,Firm_Info!$D$2:$D$11,$F3132,Firm_Info!$C$2:$C$11,"Treated"),1,0))</f>
        <v>0</v>
      </c>
      <c r="H3132" s="14">
        <f t="shared" si="101"/>
        <v>0</v>
      </c>
      <c r="I3132" s="14">
        <f>IF($F3132="","",MOD(ROW()-2,624)-INDEX(Parallel_Trends!$F$5:$F$14,MATCH($A3132,Parallel_Trends!$A$5:$A$14,0)))</f>
        <v>-279</v>
      </c>
    </row>
    <row r="3133" spans="1:9" x14ac:dyDescent="0.45">
      <c r="A3133" t="s">
        <v>23</v>
      </c>
      <c r="B3133" s="1">
        <f>Raw_Prices!AJ14</f>
        <v>44945</v>
      </c>
      <c r="C3133" s="12">
        <f>Raw_Prices!AN14</f>
        <v>85.686000000000007</v>
      </c>
      <c r="D3133" s="13">
        <f t="shared" si="100"/>
        <v>2.9384911100432731E-2</v>
      </c>
      <c r="E3133" s="14">
        <f>IF(_xlfn.XLOOKUP($A3133,Firm_Info!$A$2:$A$12,Firm_Info!$C$2:$C$12)="Treated",1,IF(_xlfn.XLOOKUP($A3133,Firm_Info!$A$2:$A$12,Firm_Info!$C$2:$C$12)="Control",0,""))</f>
        <v>0</v>
      </c>
      <c r="F3133" s="14">
        <f>IFERROR(_xlfn.XLOOKUP($A3133,Firm_Info!$A$2:$A$11,Firm_Info!$D$2:$D$11),"")</f>
        <v>3</v>
      </c>
      <c r="G3133" s="14">
        <f>IF($F3133="","",IF($B3133&gt;=SUMIFS(Firm_Info!$F$2:$F$11,Firm_Info!$D$2:$D$11,$F3133,Firm_Info!$C$2:$C$11,"Treated"),1,0))</f>
        <v>0</v>
      </c>
      <c r="H3133" s="14">
        <f t="shared" si="101"/>
        <v>0</v>
      </c>
      <c r="I3133" s="14">
        <f>IF($F3133="","",MOD(ROW()-2,624)-INDEX(Parallel_Trends!$F$5:$F$14,MATCH($A3133,Parallel_Trends!$A$5:$A$14,0)))</f>
        <v>-278</v>
      </c>
    </row>
    <row r="3134" spans="1:9" x14ac:dyDescent="0.45">
      <c r="A3134" t="s">
        <v>23</v>
      </c>
      <c r="B3134" s="1">
        <f>Raw_Prices!AJ15</f>
        <v>44946</v>
      </c>
      <c r="C3134" s="12">
        <f>Raw_Prices!AN15</f>
        <v>88.366</v>
      </c>
      <c r="D3134" s="13">
        <f t="shared" si="100"/>
        <v>3.1276988072730605E-2</v>
      </c>
      <c r="E3134" s="14">
        <f>IF(_xlfn.XLOOKUP($A3134,Firm_Info!$A$2:$A$12,Firm_Info!$C$2:$C$12)="Treated",1,IF(_xlfn.XLOOKUP($A3134,Firm_Info!$A$2:$A$12,Firm_Info!$C$2:$C$12)="Control",0,""))</f>
        <v>0</v>
      </c>
      <c r="F3134" s="14">
        <f>IFERROR(_xlfn.XLOOKUP($A3134,Firm_Info!$A$2:$A$11,Firm_Info!$D$2:$D$11),"")</f>
        <v>3</v>
      </c>
      <c r="G3134" s="14">
        <f>IF($F3134="","",IF($B3134&gt;=SUMIFS(Firm_Info!$F$2:$F$11,Firm_Info!$D$2:$D$11,$F3134,Firm_Info!$C$2:$C$11,"Treated"),1,0))</f>
        <v>0</v>
      </c>
      <c r="H3134" s="14">
        <f t="shared" si="101"/>
        <v>0</v>
      </c>
      <c r="I3134" s="14">
        <f>IF($F3134="","",MOD(ROW()-2,624)-INDEX(Parallel_Trends!$F$5:$F$14,MATCH($A3134,Parallel_Trends!$A$5:$A$14,0)))</f>
        <v>-277</v>
      </c>
    </row>
    <row r="3135" spans="1:9" x14ac:dyDescent="0.45">
      <c r="A3135" t="s">
        <v>23</v>
      </c>
      <c r="B3135" s="1">
        <f>Raw_Prices!AJ16</f>
        <v>44949</v>
      </c>
      <c r="C3135" s="12">
        <f>Raw_Prices!AN16</f>
        <v>88.488</v>
      </c>
      <c r="D3135" s="13">
        <f t="shared" si="100"/>
        <v>1.3806215060090388E-3</v>
      </c>
      <c r="E3135" s="14">
        <f>IF(_xlfn.XLOOKUP($A3135,Firm_Info!$A$2:$A$12,Firm_Info!$C$2:$C$12)="Treated",1,IF(_xlfn.XLOOKUP($A3135,Firm_Info!$A$2:$A$12,Firm_Info!$C$2:$C$12)="Control",0,""))</f>
        <v>0</v>
      </c>
      <c r="F3135" s="14">
        <f>IFERROR(_xlfn.XLOOKUP($A3135,Firm_Info!$A$2:$A$11,Firm_Info!$D$2:$D$11),"")</f>
        <v>3</v>
      </c>
      <c r="G3135" s="14">
        <f>IF($F3135="","",IF($B3135&gt;=SUMIFS(Firm_Info!$F$2:$F$11,Firm_Info!$D$2:$D$11,$F3135,Firm_Info!$C$2:$C$11,"Treated"),1,0))</f>
        <v>0</v>
      </c>
      <c r="H3135" s="14">
        <f t="shared" si="101"/>
        <v>0</v>
      </c>
      <c r="I3135" s="14">
        <f>IF($F3135="","",MOD(ROW()-2,624)-INDEX(Parallel_Trends!$F$5:$F$14,MATCH($A3135,Parallel_Trends!$A$5:$A$14,0)))</f>
        <v>-276</v>
      </c>
    </row>
    <row r="3136" spans="1:9" x14ac:dyDescent="0.45">
      <c r="A3136" t="s">
        <v>23</v>
      </c>
      <c r="B3136" s="1">
        <f>Raw_Prices!AJ17</f>
        <v>44950</v>
      </c>
      <c r="C3136" s="12">
        <f>Raw_Prices!AN17</f>
        <v>88.682000000000002</v>
      </c>
      <c r="D3136" s="13">
        <f t="shared" si="100"/>
        <v>2.1923876683844767E-3</v>
      </c>
      <c r="E3136" s="14">
        <f>IF(_xlfn.XLOOKUP($A3136,Firm_Info!$A$2:$A$12,Firm_Info!$C$2:$C$12)="Treated",1,IF(_xlfn.XLOOKUP($A3136,Firm_Info!$A$2:$A$12,Firm_Info!$C$2:$C$12)="Control",0,""))</f>
        <v>0</v>
      </c>
      <c r="F3136" s="14">
        <f>IFERROR(_xlfn.XLOOKUP($A3136,Firm_Info!$A$2:$A$11,Firm_Info!$D$2:$D$11),"")</f>
        <v>3</v>
      </c>
      <c r="G3136" s="14">
        <f>IF($F3136="","",IF($B3136&gt;=SUMIFS(Firm_Info!$F$2:$F$11,Firm_Info!$D$2:$D$11,$F3136,Firm_Info!$C$2:$C$11,"Treated"),1,0))</f>
        <v>0</v>
      </c>
      <c r="H3136" s="14">
        <f t="shared" si="101"/>
        <v>0</v>
      </c>
      <c r="I3136" s="14">
        <f>IF($F3136="","",MOD(ROW()-2,624)-INDEX(Parallel_Trends!$F$5:$F$14,MATCH($A3136,Parallel_Trends!$A$5:$A$14,0)))</f>
        <v>-275</v>
      </c>
    </row>
    <row r="3137" spans="1:9" x14ac:dyDescent="0.45">
      <c r="A3137" t="s">
        <v>23</v>
      </c>
      <c r="B3137" s="1">
        <f>Raw_Prices!AJ18</f>
        <v>44951</v>
      </c>
      <c r="C3137" s="12">
        <f>Raw_Prices!AN18</f>
        <v>89.754000000000005</v>
      </c>
      <c r="D3137" s="13">
        <f t="shared" si="100"/>
        <v>1.2088135134525668E-2</v>
      </c>
      <c r="E3137" s="14">
        <f>IF(_xlfn.XLOOKUP($A3137,Firm_Info!$A$2:$A$12,Firm_Info!$C$2:$C$12)="Treated",1,IF(_xlfn.XLOOKUP($A3137,Firm_Info!$A$2:$A$12,Firm_Info!$C$2:$C$12)="Control",0,""))</f>
        <v>0</v>
      </c>
      <c r="F3137" s="14">
        <f>IFERROR(_xlfn.XLOOKUP($A3137,Firm_Info!$A$2:$A$11,Firm_Info!$D$2:$D$11),"")</f>
        <v>3</v>
      </c>
      <c r="G3137" s="14">
        <f>IF($F3137="","",IF($B3137&gt;=SUMIFS(Firm_Info!$F$2:$F$11,Firm_Info!$D$2:$D$11,$F3137,Firm_Info!$C$2:$C$11,"Treated"),1,0))</f>
        <v>0</v>
      </c>
      <c r="H3137" s="14">
        <f t="shared" si="101"/>
        <v>0</v>
      </c>
      <c r="I3137" s="14">
        <f>IF($F3137="","",MOD(ROW()-2,624)-INDEX(Parallel_Trends!$F$5:$F$14,MATCH($A3137,Parallel_Trends!$A$5:$A$14,0)))</f>
        <v>-274</v>
      </c>
    </row>
    <row r="3138" spans="1:9" x14ac:dyDescent="0.45">
      <c r="A3138" t="s">
        <v>23</v>
      </c>
      <c r="B3138" s="1">
        <f>Raw_Prices!AJ19</f>
        <v>44952</v>
      </c>
      <c r="C3138" s="12">
        <f>Raw_Prices!AN19</f>
        <v>92.614000000000004</v>
      </c>
      <c r="D3138" s="13">
        <f t="shared" si="100"/>
        <v>3.1864875103059465E-2</v>
      </c>
      <c r="E3138" s="14">
        <f>IF(_xlfn.XLOOKUP($A3138,Firm_Info!$A$2:$A$12,Firm_Info!$C$2:$C$12)="Treated",1,IF(_xlfn.XLOOKUP($A3138,Firm_Info!$A$2:$A$12,Firm_Info!$C$2:$C$12)="Control",0,""))</f>
        <v>0</v>
      </c>
      <c r="F3138" s="14">
        <f>IFERROR(_xlfn.XLOOKUP($A3138,Firm_Info!$A$2:$A$11,Firm_Info!$D$2:$D$11),"")</f>
        <v>3</v>
      </c>
      <c r="G3138" s="14">
        <f>IF($F3138="","",IF($B3138&gt;=SUMIFS(Firm_Info!$F$2:$F$11,Firm_Info!$D$2:$D$11,$F3138,Firm_Info!$C$2:$C$11,"Treated"),1,0))</f>
        <v>0</v>
      </c>
      <c r="H3138" s="14">
        <f t="shared" si="101"/>
        <v>0</v>
      </c>
      <c r="I3138" s="14">
        <f>IF($F3138="","",MOD(ROW()-2,624)-INDEX(Parallel_Trends!$F$5:$F$14,MATCH($A3138,Parallel_Trends!$A$5:$A$14,0)))</f>
        <v>-273</v>
      </c>
    </row>
    <row r="3139" spans="1:9" x14ac:dyDescent="0.45">
      <c r="A3139" t="s">
        <v>23</v>
      </c>
      <c r="B3139" s="1">
        <f>Raw_Prices!AJ20</f>
        <v>44953</v>
      </c>
      <c r="C3139" s="12">
        <f>Raw_Prices!AN20</f>
        <v>91.772000000000006</v>
      </c>
      <c r="D3139" s="13">
        <f t="shared" si="100"/>
        <v>-9.0914980456517913E-3</v>
      </c>
      <c r="E3139" s="14">
        <f>IF(_xlfn.XLOOKUP($A3139,Firm_Info!$A$2:$A$12,Firm_Info!$C$2:$C$12)="Treated",1,IF(_xlfn.XLOOKUP($A3139,Firm_Info!$A$2:$A$12,Firm_Info!$C$2:$C$12)="Control",0,""))</f>
        <v>0</v>
      </c>
      <c r="F3139" s="14">
        <f>IFERROR(_xlfn.XLOOKUP($A3139,Firm_Info!$A$2:$A$11,Firm_Info!$D$2:$D$11),"")</f>
        <v>3</v>
      </c>
      <c r="G3139" s="14">
        <f>IF($F3139="","",IF($B3139&gt;=SUMIFS(Firm_Info!$F$2:$F$11,Firm_Info!$D$2:$D$11,$F3139,Firm_Info!$C$2:$C$11,"Treated"),1,0))</f>
        <v>0</v>
      </c>
      <c r="H3139" s="14">
        <f t="shared" si="101"/>
        <v>0</v>
      </c>
      <c r="I3139" s="14">
        <f>IF($F3139="","",MOD(ROW()-2,624)-INDEX(Parallel_Trends!$F$5:$F$14,MATCH($A3139,Parallel_Trends!$A$5:$A$14,0)))</f>
        <v>-272</v>
      </c>
    </row>
    <row r="3140" spans="1:9" x14ac:dyDescent="0.45">
      <c r="A3140" t="s">
        <v>23</v>
      </c>
      <c r="B3140" s="1">
        <f>Raw_Prices!AJ21</f>
        <v>44956</v>
      </c>
      <c r="C3140" s="12">
        <f>Raw_Prices!AN21</f>
        <v>88.513999999999996</v>
      </c>
      <c r="D3140" s="13">
        <f t="shared" si="100"/>
        <v>-3.5501024277557525E-2</v>
      </c>
      <c r="E3140" s="14">
        <f>IF(_xlfn.XLOOKUP($A3140,Firm_Info!$A$2:$A$12,Firm_Info!$C$2:$C$12)="Treated",1,IF(_xlfn.XLOOKUP($A3140,Firm_Info!$A$2:$A$12,Firm_Info!$C$2:$C$12)="Control",0,""))</f>
        <v>0</v>
      </c>
      <c r="F3140" s="14">
        <f>IFERROR(_xlfn.XLOOKUP($A3140,Firm_Info!$A$2:$A$11,Firm_Info!$D$2:$D$11),"")</f>
        <v>3</v>
      </c>
      <c r="G3140" s="14">
        <f>IF($F3140="","",IF($B3140&gt;=SUMIFS(Firm_Info!$F$2:$F$11,Firm_Info!$D$2:$D$11,$F3140,Firm_Info!$C$2:$C$11,"Treated"),1,0))</f>
        <v>0</v>
      </c>
      <c r="H3140" s="14">
        <f t="shared" si="101"/>
        <v>0</v>
      </c>
      <c r="I3140" s="14">
        <f>IF($F3140="","",MOD(ROW()-2,624)-INDEX(Parallel_Trends!$F$5:$F$14,MATCH($A3140,Parallel_Trends!$A$5:$A$14,0)))</f>
        <v>-271</v>
      </c>
    </row>
    <row r="3141" spans="1:9" x14ac:dyDescent="0.45">
      <c r="A3141" t="s">
        <v>23</v>
      </c>
      <c r="B3141" s="1">
        <f>Raw_Prices!AJ22</f>
        <v>44957</v>
      </c>
      <c r="C3141" s="12">
        <f>Raw_Prices!AN22</f>
        <v>91.025999999999996</v>
      </c>
      <c r="D3141" s="13">
        <f t="shared" si="100"/>
        <v>2.8379691348261238E-2</v>
      </c>
      <c r="E3141" s="14">
        <f>IF(_xlfn.XLOOKUP($A3141,Firm_Info!$A$2:$A$12,Firm_Info!$C$2:$C$12)="Treated",1,IF(_xlfn.XLOOKUP($A3141,Firm_Info!$A$2:$A$12,Firm_Info!$C$2:$C$12)="Control",0,""))</f>
        <v>0</v>
      </c>
      <c r="F3141" s="14">
        <f>IFERROR(_xlfn.XLOOKUP($A3141,Firm_Info!$A$2:$A$11,Firm_Info!$D$2:$D$11),"")</f>
        <v>3</v>
      </c>
      <c r="G3141" s="14">
        <f>IF($F3141="","",IF($B3141&gt;=SUMIFS(Firm_Info!$F$2:$F$11,Firm_Info!$D$2:$D$11,$F3141,Firm_Info!$C$2:$C$11,"Treated"),1,0))</f>
        <v>0</v>
      </c>
      <c r="H3141" s="14">
        <f t="shared" si="101"/>
        <v>0</v>
      </c>
      <c r="I3141" s="14">
        <f>IF($F3141="","",MOD(ROW()-2,624)-INDEX(Parallel_Trends!$F$5:$F$14,MATCH($A3141,Parallel_Trends!$A$5:$A$14,0)))</f>
        <v>-270</v>
      </c>
    </row>
    <row r="3142" spans="1:9" x14ac:dyDescent="0.45">
      <c r="A3142" t="s">
        <v>23</v>
      </c>
      <c r="B3142" s="1">
        <f>Raw_Prices!AJ23</f>
        <v>44958</v>
      </c>
      <c r="C3142" s="12">
        <f>Raw_Prices!AN23</f>
        <v>94.762</v>
      </c>
      <c r="D3142" s="13">
        <f t="shared" si="100"/>
        <v>4.1043218421110472E-2</v>
      </c>
      <c r="E3142" s="14">
        <f>IF(_xlfn.XLOOKUP($A3142,Firm_Info!$A$2:$A$12,Firm_Info!$C$2:$C$12)="Treated",1,IF(_xlfn.XLOOKUP($A3142,Firm_Info!$A$2:$A$12,Firm_Info!$C$2:$C$12)="Control",0,""))</f>
        <v>0</v>
      </c>
      <c r="F3142" s="14">
        <f>IFERROR(_xlfn.XLOOKUP($A3142,Firm_Info!$A$2:$A$11,Firm_Info!$D$2:$D$11),"")</f>
        <v>3</v>
      </c>
      <c r="G3142" s="14">
        <f>IF($F3142="","",IF($B3142&gt;=SUMIFS(Firm_Info!$F$2:$F$11,Firm_Info!$D$2:$D$11,$F3142,Firm_Info!$C$2:$C$11,"Treated"),1,0))</f>
        <v>0</v>
      </c>
      <c r="H3142" s="14">
        <f t="shared" si="101"/>
        <v>0</v>
      </c>
      <c r="I3142" s="14">
        <f>IF($F3142="","",MOD(ROW()-2,624)-INDEX(Parallel_Trends!$F$5:$F$14,MATCH($A3142,Parallel_Trends!$A$5:$A$14,0)))</f>
        <v>-269</v>
      </c>
    </row>
    <row r="3143" spans="1:9" x14ac:dyDescent="0.45">
      <c r="A3143" t="s">
        <v>23</v>
      </c>
      <c r="B3143" s="1">
        <f>Raw_Prices!AJ24</f>
        <v>44959</v>
      </c>
      <c r="C3143" s="12">
        <f>Raw_Prices!AN24</f>
        <v>98.254000000000005</v>
      </c>
      <c r="D3143" s="13">
        <f t="shared" si="100"/>
        <v>3.6850214220890187E-2</v>
      </c>
      <c r="E3143" s="14">
        <f>IF(_xlfn.XLOOKUP($A3143,Firm_Info!$A$2:$A$12,Firm_Info!$C$2:$C$12)="Treated",1,IF(_xlfn.XLOOKUP($A3143,Firm_Info!$A$2:$A$12,Firm_Info!$C$2:$C$12)="Control",0,""))</f>
        <v>0</v>
      </c>
      <c r="F3143" s="14">
        <f>IFERROR(_xlfn.XLOOKUP($A3143,Firm_Info!$A$2:$A$11,Firm_Info!$D$2:$D$11),"")</f>
        <v>3</v>
      </c>
      <c r="G3143" s="14">
        <f>IF($F3143="","",IF($B3143&gt;=SUMIFS(Firm_Info!$F$2:$F$11,Firm_Info!$D$2:$D$11,$F3143,Firm_Info!$C$2:$C$11,"Treated"),1,0))</f>
        <v>0</v>
      </c>
      <c r="H3143" s="14">
        <f t="shared" si="101"/>
        <v>0</v>
      </c>
      <c r="I3143" s="14">
        <f>IF($F3143="","",MOD(ROW()-2,624)-INDEX(Parallel_Trends!$F$5:$F$14,MATCH($A3143,Parallel_Trends!$A$5:$A$14,0)))</f>
        <v>-268</v>
      </c>
    </row>
    <row r="3144" spans="1:9" x14ac:dyDescent="0.45">
      <c r="A3144" t="s">
        <v>23</v>
      </c>
      <c r="B3144" s="1">
        <f>Raw_Prices!AJ25</f>
        <v>44960</v>
      </c>
      <c r="C3144" s="12">
        <f>Raw_Prices!AN25</f>
        <v>94.444000000000003</v>
      </c>
      <c r="D3144" s="13">
        <f t="shared" si="100"/>
        <v>-3.8777047244895946E-2</v>
      </c>
      <c r="E3144" s="14">
        <f>IF(_xlfn.XLOOKUP($A3144,Firm_Info!$A$2:$A$12,Firm_Info!$C$2:$C$12)="Treated",1,IF(_xlfn.XLOOKUP($A3144,Firm_Info!$A$2:$A$12,Firm_Info!$C$2:$C$12)="Control",0,""))</f>
        <v>0</v>
      </c>
      <c r="F3144" s="14">
        <f>IFERROR(_xlfn.XLOOKUP($A3144,Firm_Info!$A$2:$A$11,Firm_Info!$D$2:$D$11),"")</f>
        <v>3</v>
      </c>
      <c r="G3144" s="14">
        <f>IF($F3144="","",IF($B3144&gt;=SUMIFS(Firm_Info!$F$2:$F$11,Firm_Info!$D$2:$D$11,$F3144,Firm_Info!$C$2:$C$11,"Treated"),1,0))</f>
        <v>0</v>
      </c>
      <c r="H3144" s="14">
        <f t="shared" si="101"/>
        <v>0</v>
      </c>
      <c r="I3144" s="14">
        <f>IF($F3144="","",MOD(ROW()-2,624)-INDEX(Parallel_Trends!$F$5:$F$14,MATCH($A3144,Parallel_Trends!$A$5:$A$14,0)))</f>
        <v>-267</v>
      </c>
    </row>
    <row r="3145" spans="1:9" x14ac:dyDescent="0.45">
      <c r="A3145" t="s">
        <v>23</v>
      </c>
      <c r="B3145" s="1">
        <f>Raw_Prices!AJ26</f>
        <v>44963</v>
      </c>
      <c r="C3145" s="12">
        <f>Raw_Prices!AN26</f>
        <v>91.043999999999997</v>
      </c>
      <c r="D3145" s="13">
        <f t="shared" si="100"/>
        <v>-3.6000169412562011E-2</v>
      </c>
      <c r="E3145" s="14">
        <f>IF(_xlfn.XLOOKUP($A3145,Firm_Info!$A$2:$A$12,Firm_Info!$C$2:$C$12)="Treated",1,IF(_xlfn.XLOOKUP($A3145,Firm_Info!$A$2:$A$12,Firm_Info!$C$2:$C$12)="Control",0,""))</f>
        <v>0</v>
      </c>
      <c r="F3145" s="14">
        <f>IFERROR(_xlfn.XLOOKUP($A3145,Firm_Info!$A$2:$A$11,Firm_Info!$D$2:$D$11),"")</f>
        <v>3</v>
      </c>
      <c r="G3145" s="14">
        <f>IF($F3145="","",IF($B3145&gt;=SUMIFS(Firm_Info!$F$2:$F$11,Firm_Info!$D$2:$D$11,$F3145,Firm_Info!$C$2:$C$11,"Treated"),1,0))</f>
        <v>0</v>
      </c>
      <c r="H3145" s="14">
        <f t="shared" si="101"/>
        <v>0</v>
      </c>
      <c r="I3145" s="14">
        <f>IF($F3145="","",MOD(ROW()-2,624)-INDEX(Parallel_Trends!$F$5:$F$14,MATCH($A3145,Parallel_Trends!$A$5:$A$14,0)))</f>
        <v>-266</v>
      </c>
    </row>
    <row r="3146" spans="1:9" x14ac:dyDescent="0.45">
      <c r="A3146" t="s">
        <v>23</v>
      </c>
      <c r="B3146" s="1">
        <f>Raw_Prices!AJ27</f>
        <v>44964</v>
      </c>
      <c r="C3146" s="12">
        <f>Raw_Prices!AN27</f>
        <v>92.652000000000001</v>
      </c>
      <c r="D3146" s="13">
        <f t="shared" si="100"/>
        <v>1.7661789903782754E-2</v>
      </c>
      <c r="E3146" s="14">
        <f>IF(_xlfn.XLOOKUP($A3146,Firm_Info!$A$2:$A$12,Firm_Info!$C$2:$C$12)="Treated",1,IF(_xlfn.XLOOKUP($A3146,Firm_Info!$A$2:$A$12,Firm_Info!$C$2:$C$12)="Control",0,""))</f>
        <v>0</v>
      </c>
      <c r="F3146" s="14">
        <f>IFERROR(_xlfn.XLOOKUP($A3146,Firm_Info!$A$2:$A$11,Firm_Info!$D$2:$D$11),"")</f>
        <v>3</v>
      </c>
      <c r="G3146" s="14">
        <f>IF($F3146="","",IF($B3146&gt;=SUMIFS(Firm_Info!$F$2:$F$11,Firm_Info!$D$2:$D$11,$F3146,Firm_Info!$C$2:$C$11,"Treated"),1,0))</f>
        <v>0</v>
      </c>
      <c r="H3146" s="14">
        <f t="shared" si="101"/>
        <v>0</v>
      </c>
      <c r="I3146" s="14">
        <f>IF($F3146="","",MOD(ROW()-2,624)-INDEX(Parallel_Trends!$F$5:$F$14,MATCH($A3146,Parallel_Trends!$A$5:$A$14,0)))</f>
        <v>-265</v>
      </c>
    </row>
    <row r="3147" spans="1:9" x14ac:dyDescent="0.45">
      <c r="A3147" t="s">
        <v>23</v>
      </c>
      <c r="B3147" s="1">
        <f>Raw_Prices!AJ28</f>
        <v>44965</v>
      </c>
      <c r="C3147" s="12">
        <f>Raw_Prices!AN28</f>
        <v>92.796000000000006</v>
      </c>
      <c r="D3147" s="13">
        <f t="shared" si="100"/>
        <v>1.5542028234685201E-3</v>
      </c>
      <c r="E3147" s="14">
        <f>IF(_xlfn.XLOOKUP($A3147,Firm_Info!$A$2:$A$12,Firm_Info!$C$2:$C$12)="Treated",1,IF(_xlfn.XLOOKUP($A3147,Firm_Info!$A$2:$A$12,Firm_Info!$C$2:$C$12)="Control",0,""))</f>
        <v>0</v>
      </c>
      <c r="F3147" s="14">
        <f>IFERROR(_xlfn.XLOOKUP($A3147,Firm_Info!$A$2:$A$11,Firm_Info!$D$2:$D$11),"")</f>
        <v>3</v>
      </c>
      <c r="G3147" s="14">
        <f>IF($F3147="","",IF($B3147&gt;=SUMIFS(Firm_Info!$F$2:$F$11,Firm_Info!$D$2:$D$11,$F3147,Firm_Info!$C$2:$C$11,"Treated"),1,0))</f>
        <v>0</v>
      </c>
      <c r="H3147" s="14">
        <f t="shared" si="101"/>
        <v>0</v>
      </c>
      <c r="I3147" s="14">
        <f>IF($F3147="","",MOD(ROW()-2,624)-INDEX(Parallel_Trends!$F$5:$F$14,MATCH($A3147,Parallel_Trends!$A$5:$A$14,0)))</f>
        <v>-264</v>
      </c>
    </row>
    <row r="3148" spans="1:9" x14ac:dyDescent="0.45">
      <c r="A3148" t="s">
        <v>23</v>
      </c>
      <c r="B3148" s="1">
        <f>Raw_Prices!AJ29</f>
        <v>44966</v>
      </c>
      <c r="C3148" s="12">
        <f>Raw_Prices!AN29</f>
        <v>92.66</v>
      </c>
      <c r="D3148" s="13">
        <f t="shared" si="100"/>
        <v>-1.4655804129489747E-3</v>
      </c>
      <c r="E3148" s="14">
        <f>IF(_xlfn.XLOOKUP($A3148,Firm_Info!$A$2:$A$12,Firm_Info!$C$2:$C$12)="Treated",1,IF(_xlfn.XLOOKUP($A3148,Firm_Info!$A$2:$A$12,Firm_Info!$C$2:$C$12)="Control",0,""))</f>
        <v>0</v>
      </c>
      <c r="F3148" s="14">
        <f>IFERROR(_xlfn.XLOOKUP($A3148,Firm_Info!$A$2:$A$11,Firm_Info!$D$2:$D$11),"")</f>
        <v>3</v>
      </c>
      <c r="G3148" s="14">
        <f>IF($F3148="","",IF($B3148&gt;=SUMIFS(Firm_Info!$F$2:$F$11,Firm_Info!$D$2:$D$11,$F3148,Firm_Info!$C$2:$C$11,"Treated"),1,0))</f>
        <v>0</v>
      </c>
      <c r="H3148" s="14">
        <f t="shared" si="101"/>
        <v>0</v>
      </c>
      <c r="I3148" s="14">
        <f>IF($F3148="","",MOD(ROW()-2,624)-INDEX(Parallel_Trends!$F$5:$F$14,MATCH($A3148,Parallel_Trends!$A$5:$A$14,0)))</f>
        <v>-263</v>
      </c>
    </row>
    <row r="3149" spans="1:9" x14ac:dyDescent="0.45">
      <c r="A3149" t="s">
        <v>23</v>
      </c>
      <c r="B3149" s="1">
        <f>Raw_Prices!AJ30</f>
        <v>44967</v>
      </c>
      <c r="C3149" s="12">
        <f>Raw_Prices!AN30</f>
        <v>91.671999999999997</v>
      </c>
      <c r="D3149" s="13">
        <f t="shared" si="100"/>
        <v>-1.0662637599827329E-2</v>
      </c>
      <c r="E3149" s="14">
        <f>IF(_xlfn.XLOOKUP($A3149,Firm_Info!$A$2:$A$12,Firm_Info!$C$2:$C$12)="Treated",1,IF(_xlfn.XLOOKUP($A3149,Firm_Info!$A$2:$A$12,Firm_Info!$C$2:$C$12)="Control",0,""))</f>
        <v>0</v>
      </c>
      <c r="F3149" s="14">
        <f>IFERROR(_xlfn.XLOOKUP($A3149,Firm_Info!$A$2:$A$11,Firm_Info!$D$2:$D$11),"")</f>
        <v>3</v>
      </c>
      <c r="G3149" s="14">
        <f>IF($F3149="","",IF($B3149&gt;=SUMIFS(Firm_Info!$F$2:$F$11,Firm_Info!$D$2:$D$11,$F3149,Firm_Info!$C$2:$C$11,"Treated"),1,0))</f>
        <v>0</v>
      </c>
      <c r="H3149" s="14">
        <f t="shared" si="101"/>
        <v>0</v>
      </c>
      <c r="I3149" s="14">
        <f>IF($F3149="","",MOD(ROW()-2,624)-INDEX(Parallel_Trends!$F$5:$F$14,MATCH($A3149,Parallel_Trends!$A$5:$A$14,0)))</f>
        <v>-262</v>
      </c>
    </row>
    <row r="3150" spans="1:9" x14ac:dyDescent="0.45">
      <c r="A3150" t="s">
        <v>23</v>
      </c>
      <c r="B3150" s="1">
        <f>Raw_Prices!AJ31</f>
        <v>44970</v>
      </c>
      <c r="C3150" s="12">
        <f>Raw_Prices!AN31</f>
        <v>92.207999999999998</v>
      </c>
      <c r="D3150" s="13">
        <f t="shared" si="100"/>
        <v>5.8469325421066642E-3</v>
      </c>
      <c r="E3150" s="14">
        <f>IF(_xlfn.XLOOKUP($A3150,Firm_Info!$A$2:$A$12,Firm_Info!$C$2:$C$12)="Treated",1,IF(_xlfn.XLOOKUP($A3150,Firm_Info!$A$2:$A$12,Firm_Info!$C$2:$C$12)="Control",0,""))</f>
        <v>0</v>
      </c>
      <c r="F3150" s="14">
        <f>IFERROR(_xlfn.XLOOKUP($A3150,Firm_Info!$A$2:$A$11,Firm_Info!$D$2:$D$11),"")</f>
        <v>3</v>
      </c>
      <c r="G3150" s="14">
        <f>IF($F3150="","",IF($B3150&gt;=SUMIFS(Firm_Info!$F$2:$F$11,Firm_Info!$D$2:$D$11,$F3150,Firm_Info!$C$2:$C$11,"Treated"),1,0))</f>
        <v>0</v>
      </c>
      <c r="H3150" s="14">
        <f t="shared" si="101"/>
        <v>0</v>
      </c>
      <c r="I3150" s="14">
        <f>IF($F3150="","",MOD(ROW()-2,624)-INDEX(Parallel_Trends!$F$5:$F$14,MATCH($A3150,Parallel_Trends!$A$5:$A$14,0)))</f>
        <v>-261</v>
      </c>
    </row>
    <row r="3151" spans="1:9" x14ac:dyDescent="0.45">
      <c r="A3151" t="s">
        <v>23</v>
      </c>
      <c r="B3151" s="1">
        <f>Raw_Prices!AJ32</f>
        <v>44971</v>
      </c>
      <c r="C3151" s="12">
        <f>Raw_Prices!AN32</f>
        <v>92.27</v>
      </c>
      <c r="D3151" s="13">
        <f t="shared" si="100"/>
        <v>6.723928509455579E-4</v>
      </c>
      <c r="E3151" s="14">
        <f>IF(_xlfn.XLOOKUP($A3151,Firm_Info!$A$2:$A$12,Firm_Info!$C$2:$C$12)="Treated",1,IF(_xlfn.XLOOKUP($A3151,Firm_Info!$A$2:$A$12,Firm_Info!$C$2:$C$12)="Control",0,""))</f>
        <v>0</v>
      </c>
      <c r="F3151" s="14">
        <f>IFERROR(_xlfn.XLOOKUP($A3151,Firm_Info!$A$2:$A$11,Firm_Info!$D$2:$D$11),"")</f>
        <v>3</v>
      </c>
      <c r="G3151" s="14">
        <f>IF($F3151="","",IF($B3151&gt;=SUMIFS(Firm_Info!$F$2:$F$11,Firm_Info!$D$2:$D$11,$F3151,Firm_Info!$C$2:$C$11,"Treated"),1,0))</f>
        <v>0</v>
      </c>
      <c r="H3151" s="14">
        <f t="shared" si="101"/>
        <v>0</v>
      </c>
      <c r="I3151" s="14">
        <f>IF($F3151="","",MOD(ROW()-2,624)-INDEX(Parallel_Trends!$F$5:$F$14,MATCH($A3151,Parallel_Trends!$A$5:$A$14,0)))</f>
        <v>-260</v>
      </c>
    </row>
    <row r="3152" spans="1:9" x14ac:dyDescent="0.45">
      <c r="A3152" t="s">
        <v>23</v>
      </c>
      <c r="B3152" s="1">
        <f>Raw_Prices!AJ33</f>
        <v>44972</v>
      </c>
      <c r="C3152" s="12">
        <f>Raw_Prices!AN33</f>
        <v>92.781999999999996</v>
      </c>
      <c r="D3152" s="13">
        <f t="shared" si="100"/>
        <v>5.5489324807629359E-3</v>
      </c>
      <c r="E3152" s="14">
        <f>IF(_xlfn.XLOOKUP($A3152,Firm_Info!$A$2:$A$12,Firm_Info!$C$2:$C$12)="Treated",1,IF(_xlfn.XLOOKUP($A3152,Firm_Info!$A$2:$A$12,Firm_Info!$C$2:$C$12)="Control",0,""))</f>
        <v>0</v>
      </c>
      <c r="F3152" s="14">
        <f>IFERROR(_xlfn.XLOOKUP($A3152,Firm_Info!$A$2:$A$11,Firm_Info!$D$2:$D$11),"")</f>
        <v>3</v>
      </c>
      <c r="G3152" s="14">
        <f>IF($F3152="","",IF($B3152&gt;=SUMIFS(Firm_Info!$F$2:$F$11,Firm_Info!$D$2:$D$11,$F3152,Firm_Info!$C$2:$C$11,"Treated"),1,0))</f>
        <v>0</v>
      </c>
      <c r="H3152" s="14">
        <f t="shared" si="101"/>
        <v>0</v>
      </c>
      <c r="I3152" s="14">
        <f>IF($F3152="","",MOD(ROW()-2,624)-INDEX(Parallel_Trends!$F$5:$F$14,MATCH($A3152,Parallel_Trends!$A$5:$A$14,0)))</f>
        <v>-259</v>
      </c>
    </row>
    <row r="3153" spans="1:9" x14ac:dyDescent="0.45">
      <c r="A3153" t="s">
        <v>23</v>
      </c>
      <c r="B3153" s="1">
        <f>Raw_Prices!AJ34</f>
        <v>44973</v>
      </c>
      <c r="C3153" s="12">
        <f>Raw_Prices!AN34</f>
        <v>90.738</v>
      </c>
      <c r="D3153" s="13">
        <f t="shared" si="100"/>
        <v>-2.2030135155525876E-2</v>
      </c>
      <c r="E3153" s="14">
        <f>IF(_xlfn.XLOOKUP($A3153,Firm_Info!$A$2:$A$12,Firm_Info!$C$2:$C$12)="Treated",1,IF(_xlfn.XLOOKUP($A3153,Firm_Info!$A$2:$A$12,Firm_Info!$C$2:$C$12)="Control",0,""))</f>
        <v>0</v>
      </c>
      <c r="F3153" s="14">
        <f>IFERROR(_xlfn.XLOOKUP($A3153,Firm_Info!$A$2:$A$11,Firm_Info!$D$2:$D$11),"")</f>
        <v>3</v>
      </c>
      <c r="G3153" s="14">
        <f>IF($F3153="","",IF($B3153&gt;=SUMIFS(Firm_Info!$F$2:$F$11,Firm_Info!$D$2:$D$11,$F3153,Firm_Info!$C$2:$C$11,"Treated"),1,0))</f>
        <v>0</v>
      </c>
      <c r="H3153" s="14">
        <f t="shared" si="101"/>
        <v>0</v>
      </c>
      <c r="I3153" s="14">
        <f>IF($F3153="","",MOD(ROW()-2,624)-INDEX(Parallel_Trends!$F$5:$F$14,MATCH($A3153,Parallel_Trends!$A$5:$A$14,0)))</f>
        <v>-258</v>
      </c>
    </row>
    <row r="3154" spans="1:9" x14ac:dyDescent="0.45">
      <c r="A3154" t="s">
        <v>23</v>
      </c>
      <c r="B3154" s="1">
        <f>Raw_Prices!AJ35</f>
        <v>44974</v>
      </c>
      <c r="C3154" s="12">
        <f>Raw_Prices!AN35</f>
        <v>87.802000000000007</v>
      </c>
      <c r="D3154" s="13">
        <f t="shared" si="100"/>
        <v>-3.2356895677665309E-2</v>
      </c>
      <c r="E3154" s="14">
        <f>IF(_xlfn.XLOOKUP($A3154,Firm_Info!$A$2:$A$12,Firm_Info!$C$2:$C$12)="Treated",1,IF(_xlfn.XLOOKUP($A3154,Firm_Info!$A$2:$A$12,Firm_Info!$C$2:$C$12)="Control",0,""))</f>
        <v>0</v>
      </c>
      <c r="F3154" s="14">
        <f>IFERROR(_xlfn.XLOOKUP($A3154,Firm_Info!$A$2:$A$11,Firm_Info!$D$2:$D$11),"")</f>
        <v>3</v>
      </c>
      <c r="G3154" s="14">
        <f>IF($F3154="","",IF($B3154&gt;=SUMIFS(Firm_Info!$F$2:$F$11,Firm_Info!$D$2:$D$11,$F3154,Firm_Info!$C$2:$C$11,"Treated"),1,0))</f>
        <v>0</v>
      </c>
      <c r="H3154" s="14">
        <f t="shared" si="101"/>
        <v>0</v>
      </c>
      <c r="I3154" s="14">
        <f>IF($F3154="","",MOD(ROW()-2,624)-INDEX(Parallel_Trends!$F$5:$F$14,MATCH($A3154,Parallel_Trends!$A$5:$A$14,0)))</f>
        <v>-257</v>
      </c>
    </row>
    <row r="3155" spans="1:9" x14ac:dyDescent="0.45">
      <c r="A3155" t="s">
        <v>23</v>
      </c>
      <c r="B3155" s="1">
        <f>Raw_Prices!AJ36</f>
        <v>44978</v>
      </c>
      <c r="C3155" s="12">
        <f>Raw_Prices!AN36</f>
        <v>86.372</v>
      </c>
      <c r="D3155" s="13">
        <f t="shared" si="100"/>
        <v>-1.6286644951140183E-2</v>
      </c>
      <c r="E3155" s="14">
        <f>IF(_xlfn.XLOOKUP($A3155,Firm_Info!$A$2:$A$12,Firm_Info!$C$2:$C$12)="Treated",1,IF(_xlfn.XLOOKUP($A3155,Firm_Info!$A$2:$A$12,Firm_Info!$C$2:$C$12)="Control",0,""))</f>
        <v>0</v>
      </c>
      <c r="F3155" s="14">
        <f>IFERROR(_xlfn.XLOOKUP($A3155,Firm_Info!$A$2:$A$11,Firm_Info!$D$2:$D$11),"")</f>
        <v>3</v>
      </c>
      <c r="G3155" s="14">
        <f>IF($F3155="","",IF($B3155&gt;=SUMIFS(Firm_Info!$F$2:$F$11,Firm_Info!$D$2:$D$11,$F3155,Firm_Info!$C$2:$C$11,"Treated"),1,0))</f>
        <v>0</v>
      </c>
      <c r="H3155" s="14">
        <f t="shared" si="101"/>
        <v>0</v>
      </c>
      <c r="I3155" s="14">
        <f>IF($F3155="","",MOD(ROW()-2,624)-INDEX(Parallel_Trends!$F$5:$F$14,MATCH($A3155,Parallel_Trends!$A$5:$A$14,0)))</f>
        <v>-256</v>
      </c>
    </row>
    <row r="3156" spans="1:9" x14ac:dyDescent="0.45">
      <c r="A3156" t="s">
        <v>23</v>
      </c>
      <c r="B3156" s="1">
        <f>Raw_Prices!AJ37</f>
        <v>44979</v>
      </c>
      <c r="C3156" s="12">
        <f>Raw_Prices!AN37</f>
        <v>87.968000000000004</v>
      </c>
      <c r="D3156" s="13">
        <f t="shared" si="100"/>
        <v>1.8478210531190697E-2</v>
      </c>
      <c r="E3156" s="14">
        <f>IF(_xlfn.XLOOKUP($A3156,Firm_Info!$A$2:$A$12,Firm_Info!$C$2:$C$12)="Treated",1,IF(_xlfn.XLOOKUP($A3156,Firm_Info!$A$2:$A$12,Firm_Info!$C$2:$C$12)="Control",0,""))</f>
        <v>0</v>
      </c>
      <c r="F3156" s="14">
        <f>IFERROR(_xlfn.XLOOKUP($A3156,Firm_Info!$A$2:$A$11,Firm_Info!$D$2:$D$11),"")</f>
        <v>3</v>
      </c>
      <c r="G3156" s="14">
        <f>IF($F3156="","",IF($B3156&gt;=SUMIFS(Firm_Info!$F$2:$F$11,Firm_Info!$D$2:$D$11,$F3156,Firm_Info!$C$2:$C$11,"Treated"),1,0))</f>
        <v>0</v>
      </c>
      <c r="H3156" s="14">
        <f t="shared" si="101"/>
        <v>0</v>
      </c>
      <c r="I3156" s="14">
        <f>IF($F3156="","",MOD(ROW()-2,624)-INDEX(Parallel_Trends!$F$5:$F$14,MATCH($A3156,Parallel_Trends!$A$5:$A$14,0)))</f>
        <v>-255</v>
      </c>
    </row>
    <row r="3157" spans="1:9" x14ac:dyDescent="0.45">
      <c r="A3157" t="s">
        <v>23</v>
      </c>
      <c r="B3157" s="1">
        <f>Raw_Prices!AJ38</f>
        <v>44980</v>
      </c>
      <c r="C3157" s="12">
        <f>Raw_Prices!AN38</f>
        <v>88.341999999999999</v>
      </c>
      <c r="D3157" s="13">
        <f t="shared" si="100"/>
        <v>4.2515460167333874E-3</v>
      </c>
      <c r="E3157" s="14">
        <f>IF(_xlfn.XLOOKUP($A3157,Firm_Info!$A$2:$A$12,Firm_Info!$C$2:$C$12)="Treated",1,IF(_xlfn.XLOOKUP($A3157,Firm_Info!$A$2:$A$12,Firm_Info!$C$2:$C$12)="Control",0,""))</f>
        <v>0</v>
      </c>
      <c r="F3157" s="14">
        <f>IFERROR(_xlfn.XLOOKUP($A3157,Firm_Info!$A$2:$A$11,Firm_Info!$D$2:$D$11),"")</f>
        <v>3</v>
      </c>
      <c r="G3157" s="14">
        <f>IF($F3157="","",IF($B3157&gt;=SUMIFS(Firm_Info!$F$2:$F$11,Firm_Info!$D$2:$D$11,$F3157,Firm_Info!$C$2:$C$11,"Treated"),1,0))</f>
        <v>0</v>
      </c>
      <c r="H3157" s="14">
        <f t="shared" si="101"/>
        <v>0</v>
      </c>
      <c r="I3157" s="14">
        <f>IF($F3157="","",MOD(ROW()-2,624)-INDEX(Parallel_Trends!$F$5:$F$14,MATCH($A3157,Parallel_Trends!$A$5:$A$14,0)))</f>
        <v>-254</v>
      </c>
    </row>
    <row r="3158" spans="1:9" x14ac:dyDescent="0.45">
      <c r="A3158" t="s">
        <v>23</v>
      </c>
      <c r="B3158" s="1">
        <f>Raw_Prices!AJ39</f>
        <v>44981</v>
      </c>
      <c r="C3158" s="12">
        <f>Raw_Prices!AN39</f>
        <v>85.117999999999995</v>
      </c>
      <c r="D3158" s="13">
        <f t="shared" si="100"/>
        <v>-3.6494532611894726E-2</v>
      </c>
      <c r="E3158" s="14">
        <f>IF(_xlfn.XLOOKUP($A3158,Firm_Info!$A$2:$A$12,Firm_Info!$C$2:$C$12)="Treated",1,IF(_xlfn.XLOOKUP($A3158,Firm_Info!$A$2:$A$12,Firm_Info!$C$2:$C$12)="Control",0,""))</f>
        <v>0</v>
      </c>
      <c r="F3158" s="14">
        <f>IFERROR(_xlfn.XLOOKUP($A3158,Firm_Info!$A$2:$A$11,Firm_Info!$D$2:$D$11),"")</f>
        <v>3</v>
      </c>
      <c r="G3158" s="14">
        <f>IF($F3158="","",IF($B3158&gt;=SUMIFS(Firm_Info!$F$2:$F$11,Firm_Info!$D$2:$D$11,$F3158,Firm_Info!$C$2:$C$11,"Treated"),1,0))</f>
        <v>0</v>
      </c>
      <c r="H3158" s="14">
        <f t="shared" si="101"/>
        <v>0</v>
      </c>
      <c r="I3158" s="14">
        <f>IF($F3158="","",MOD(ROW()-2,624)-INDEX(Parallel_Trends!$F$5:$F$14,MATCH($A3158,Parallel_Trends!$A$5:$A$14,0)))</f>
        <v>-253</v>
      </c>
    </row>
    <row r="3159" spans="1:9" x14ac:dyDescent="0.45">
      <c r="A3159" t="s">
        <v>23</v>
      </c>
      <c r="B3159" s="1">
        <f>Raw_Prices!AJ40</f>
        <v>44984</v>
      </c>
      <c r="C3159" s="12">
        <f>Raw_Prices!AN40</f>
        <v>85.713999999999999</v>
      </c>
      <c r="D3159" s="13">
        <f t="shared" si="100"/>
        <v>7.0020442209639544E-3</v>
      </c>
      <c r="E3159" s="14">
        <f>IF(_xlfn.XLOOKUP($A3159,Firm_Info!$A$2:$A$12,Firm_Info!$C$2:$C$12)="Treated",1,IF(_xlfn.XLOOKUP($A3159,Firm_Info!$A$2:$A$12,Firm_Info!$C$2:$C$12)="Control",0,""))</f>
        <v>0</v>
      </c>
      <c r="F3159" s="14">
        <f>IFERROR(_xlfn.XLOOKUP($A3159,Firm_Info!$A$2:$A$11,Firm_Info!$D$2:$D$11),"")</f>
        <v>3</v>
      </c>
      <c r="G3159" s="14">
        <f>IF($F3159="","",IF($B3159&gt;=SUMIFS(Firm_Info!$F$2:$F$11,Firm_Info!$D$2:$D$11,$F3159,Firm_Info!$C$2:$C$11,"Treated"),1,0))</f>
        <v>0</v>
      </c>
      <c r="H3159" s="14">
        <f t="shared" si="101"/>
        <v>0</v>
      </c>
      <c r="I3159" s="14">
        <f>IF($F3159="","",MOD(ROW()-2,624)-INDEX(Parallel_Trends!$F$5:$F$14,MATCH($A3159,Parallel_Trends!$A$5:$A$14,0)))</f>
        <v>-252</v>
      </c>
    </row>
    <row r="3160" spans="1:9" x14ac:dyDescent="0.45">
      <c r="A3160" t="s">
        <v>23</v>
      </c>
      <c r="B3160" s="1">
        <f>Raw_Prices!AJ41</f>
        <v>44985</v>
      </c>
      <c r="C3160" s="12">
        <f>Raw_Prices!AN41</f>
        <v>86.433999999999997</v>
      </c>
      <c r="D3160" s="13">
        <f t="shared" si="100"/>
        <v>8.4000280000933181E-3</v>
      </c>
      <c r="E3160" s="14">
        <f>IF(_xlfn.XLOOKUP($A3160,Firm_Info!$A$2:$A$12,Firm_Info!$C$2:$C$12)="Treated",1,IF(_xlfn.XLOOKUP($A3160,Firm_Info!$A$2:$A$12,Firm_Info!$C$2:$C$12)="Control",0,""))</f>
        <v>0</v>
      </c>
      <c r="F3160" s="14">
        <f>IFERROR(_xlfn.XLOOKUP($A3160,Firm_Info!$A$2:$A$11,Firm_Info!$D$2:$D$11),"")</f>
        <v>3</v>
      </c>
      <c r="G3160" s="14">
        <f>IF($F3160="","",IF($B3160&gt;=SUMIFS(Firm_Info!$F$2:$F$11,Firm_Info!$D$2:$D$11,$F3160,Firm_Info!$C$2:$C$11,"Treated"),1,0))</f>
        <v>0</v>
      </c>
      <c r="H3160" s="14">
        <f t="shared" si="101"/>
        <v>0</v>
      </c>
      <c r="I3160" s="14">
        <f>IF($F3160="","",MOD(ROW()-2,624)-INDEX(Parallel_Trends!$F$5:$F$14,MATCH($A3160,Parallel_Trends!$A$5:$A$14,0)))</f>
        <v>-251</v>
      </c>
    </row>
    <row r="3161" spans="1:9" x14ac:dyDescent="0.45">
      <c r="A3161" t="s">
        <v>23</v>
      </c>
      <c r="B3161" s="1">
        <f>Raw_Prices!AJ42</f>
        <v>44986</v>
      </c>
      <c r="C3161" s="12">
        <f>Raw_Prices!AN42</f>
        <v>85.787999999999997</v>
      </c>
      <c r="D3161" s="13">
        <f t="shared" si="100"/>
        <v>-7.4739107295740403E-3</v>
      </c>
      <c r="E3161" s="14">
        <f>IF(_xlfn.XLOOKUP($A3161,Firm_Info!$A$2:$A$12,Firm_Info!$C$2:$C$12)="Treated",1,IF(_xlfn.XLOOKUP($A3161,Firm_Info!$A$2:$A$12,Firm_Info!$C$2:$C$12)="Control",0,""))</f>
        <v>0</v>
      </c>
      <c r="F3161" s="14">
        <f>IFERROR(_xlfn.XLOOKUP($A3161,Firm_Info!$A$2:$A$11,Firm_Info!$D$2:$D$11),"")</f>
        <v>3</v>
      </c>
      <c r="G3161" s="14">
        <f>IF($F3161="","",IF($B3161&gt;=SUMIFS(Firm_Info!$F$2:$F$11,Firm_Info!$D$2:$D$11,$F3161,Firm_Info!$C$2:$C$11,"Treated"),1,0))</f>
        <v>0</v>
      </c>
      <c r="H3161" s="14">
        <f t="shared" si="101"/>
        <v>0</v>
      </c>
      <c r="I3161" s="14">
        <f>IF($F3161="","",MOD(ROW()-2,624)-INDEX(Parallel_Trends!$F$5:$F$14,MATCH($A3161,Parallel_Trends!$A$5:$A$14,0)))</f>
        <v>-250</v>
      </c>
    </row>
    <row r="3162" spans="1:9" x14ac:dyDescent="0.45">
      <c r="A3162" t="s">
        <v>23</v>
      </c>
      <c r="B3162" s="1">
        <f>Raw_Prices!AJ43</f>
        <v>44987</v>
      </c>
      <c r="C3162" s="12">
        <f>Raw_Prices!AN43</f>
        <v>87.207999999999998</v>
      </c>
      <c r="D3162" s="13">
        <f t="shared" si="100"/>
        <v>1.6552431575511672E-2</v>
      </c>
      <c r="E3162" s="14">
        <f>IF(_xlfn.XLOOKUP($A3162,Firm_Info!$A$2:$A$12,Firm_Info!$C$2:$C$12)="Treated",1,IF(_xlfn.XLOOKUP($A3162,Firm_Info!$A$2:$A$12,Firm_Info!$C$2:$C$12)="Control",0,""))</f>
        <v>0</v>
      </c>
      <c r="F3162" s="14">
        <f>IFERROR(_xlfn.XLOOKUP($A3162,Firm_Info!$A$2:$A$11,Firm_Info!$D$2:$D$11),"")</f>
        <v>3</v>
      </c>
      <c r="G3162" s="14">
        <f>IF($F3162="","",IF($B3162&gt;=SUMIFS(Firm_Info!$F$2:$F$11,Firm_Info!$D$2:$D$11,$F3162,Firm_Info!$C$2:$C$11,"Treated"),1,0))</f>
        <v>0</v>
      </c>
      <c r="H3162" s="14">
        <f t="shared" si="101"/>
        <v>0</v>
      </c>
      <c r="I3162" s="14">
        <f>IF($F3162="","",MOD(ROW()-2,624)-INDEX(Parallel_Trends!$F$5:$F$14,MATCH($A3162,Parallel_Trends!$A$5:$A$14,0)))</f>
        <v>-249</v>
      </c>
    </row>
    <row r="3163" spans="1:9" x14ac:dyDescent="0.45">
      <c r="A3163" t="s">
        <v>23</v>
      </c>
      <c r="B3163" s="1">
        <f>Raw_Prices!AJ44</f>
        <v>44988</v>
      </c>
      <c r="C3163" s="12">
        <f>Raw_Prices!AN44</f>
        <v>88.796000000000006</v>
      </c>
      <c r="D3163" s="13">
        <f t="shared" si="100"/>
        <v>1.8209338592789726E-2</v>
      </c>
      <c r="E3163" s="14">
        <f>IF(_xlfn.XLOOKUP($A3163,Firm_Info!$A$2:$A$12,Firm_Info!$C$2:$C$12)="Treated",1,IF(_xlfn.XLOOKUP($A3163,Firm_Info!$A$2:$A$12,Firm_Info!$C$2:$C$12)="Control",0,""))</f>
        <v>0</v>
      </c>
      <c r="F3163" s="14">
        <f>IFERROR(_xlfn.XLOOKUP($A3163,Firm_Info!$A$2:$A$11,Firm_Info!$D$2:$D$11),"")</f>
        <v>3</v>
      </c>
      <c r="G3163" s="14">
        <f>IF($F3163="","",IF($B3163&gt;=SUMIFS(Firm_Info!$F$2:$F$11,Firm_Info!$D$2:$D$11,$F3163,Firm_Info!$C$2:$C$11,"Treated"),1,0))</f>
        <v>0</v>
      </c>
      <c r="H3163" s="14">
        <f t="shared" si="101"/>
        <v>0</v>
      </c>
      <c r="I3163" s="14">
        <f>IF($F3163="","",MOD(ROW()-2,624)-INDEX(Parallel_Trends!$F$5:$F$14,MATCH($A3163,Parallel_Trends!$A$5:$A$14,0)))</f>
        <v>-248</v>
      </c>
    </row>
    <row r="3164" spans="1:9" x14ac:dyDescent="0.45">
      <c r="A3164" t="s">
        <v>23</v>
      </c>
      <c r="B3164" s="1">
        <f>Raw_Prices!AJ45</f>
        <v>44991</v>
      </c>
      <c r="C3164" s="12">
        <f>Raw_Prices!AN45</f>
        <v>89.203999999999994</v>
      </c>
      <c r="D3164" s="13">
        <f t="shared" si="100"/>
        <v>4.5948015676380294E-3</v>
      </c>
      <c r="E3164" s="14">
        <f>IF(_xlfn.XLOOKUP($A3164,Firm_Info!$A$2:$A$12,Firm_Info!$C$2:$C$12)="Treated",1,IF(_xlfn.XLOOKUP($A3164,Firm_Info!$A$2:$A$12,Firm_Info!$C$2:$C$12)="Control",0,""))</f>
        <v>0</v>
      </c>
      <c r="F3164" s="14">
        <f>IFERROR(_xlfn.XLOOKUP($A3164,Firm_Info!$A$2:$A$11,Firm_Info!$D$2:$D$11),"")</f>
        <v>3</v>
      </c>
      <c r="G3164" s="14">
        <f>IF($F3164="","",IF($B3164&gt;=SUMIFS(Firm_Info!$F$2:$F$11,Firm_Info!$D$2:$D$11,$F3164,Firm_Info!$C$2:$C$11,"Treated"),1,0))</f>
        <v>0</v>
      </c>
      <c r="H3164" s="14">
        <f t="shared" si="101"/>
        <v>0</v>
      </c>
      <c r="I3164" s="14">
        <f>IF($F3164="","",MOD(ROW()-2,624)-INDEX(Parallel_Trends!$F$5:$F$14,MATCH($A3164,Parallel_Trends!$A$5:$A$14,0)))</f>
        <v>-247</v>
      </c>
    </row>
    <row r="3165" spans="1:9" x14ac:dyDescent="0.45">
      <c r="A3165" t="s">
        <v>23</v>
      </c>
      <c r="B3165" s="1">
        <f>Raw_Prices!AJ46</f>
        <v>44992</v>
      </c>
      <c r="C3165" s="12">
        <f>Raw_Prices!AN46</f>
        <v>88.962000000000003</v>
      </c>
      <c r="D3165" s="13">
        <f t="shared" si="100"/>
        <v>-2.7128828303661923E-3</v>
      </c>
      <c r="E3165" s="14">
        <f>IF(_xlfn.XLOOKUP($A3165,Firm_Info!$A$2:$A$12,Firm_Info!$C$2:$C$12)="Treated",1,IF(_xlfn.XLOOKUP($A3165,Firm_Info!$A$2:$A$12,Firm_Info!$C$2:$C$12)="Control",0,""))</f>
        <v>0</v>
      </c>
      <c r="F3165" s="14">
        <f>IFERROR(_xlfn.XLOOKUP($A3165,Firm_Info!$A$2:$A$11,Firm_Info!$D$2:$D$11),"")</f>
        <v>3</v>
      </c>
      <c r="G3165" s="14">
        <f>IF($F3165="","",IF($B3165&gt;=SUMIFS(Firm_Info!$F$2:$F$11,Firm_Info!$D$2:$D$11,$F3165,Firm_Info!$C$2:$C$11,"Treated"),1,0))</f>
        <v>0</v>
      </c>
      <c r="H3165" s="14">
        <f t="shared" si="101"/>
        <v>0</v>
      </c>
      <c r="I3165" s="14">
        <f>IF($F3165="","",MOD(ROW()-2,624)-INDEX(Parallel_Trends!$F$5:$F$14,MATCH($A3165,Parallel_Trends!$A$5:$A$14,0)))</f>
        <v>-246</v>
      </c>
    </row>
    <row r="3166" spans="1:9" x14ac:dyDescent="0.45">
      <c r="A3166" t="s">
        <v>23</v>
      </c>
      <c r="B3166" s="1">
        <f>Raw_Prices!AJ47</f>
        <v>44993</v>
      </c>
      <c r="C3166" s="12">
        <f>Raw_Prices!AN47</f>
        <v>89.394000000000005</v>
      </c>
      <c r="D3166" s="13">
        <f t="shared" si="100"/>
        <v>4.8560059351183682E-3</v>
      </c>
      <c r="E3166" s="14">
        <f>IF(_xlfn.XLOOKUP($A3166,Firm_Info!$A$2:$A$12,Firm_Info!$C$2:$C$12)="Treated",1,IF(_xlfn.XLOOKUP($A3166,Firm_Info!$A$2:$A$12,Firm_Info!$C$2:$C$12)="Control",0,""))</f>
        <v>0</v>
      </c>
      <c r="F3166" s="14">
        <f>IFERROR(_xlfn.XLOOKUP($A3166,Firm_Info!$A$2:$A$11,Firm_Info!$D$2:$D$11),"")</f>
        <v>3</v>
      </c>
      <c r="G3166" s="14">
        <f>IF($F3166="","",IF($B3166&gt;=SUMIFS(Firm_Info!$F$2:$F$11,Firm_Info!$D$2:$D$11,$F3166,Firm_Info!$C$2:$C$11,"Treated"),1,0))</f>
        <v>0</v>
      </c>
      <c r="H3166" s="14">
        <f t="shared" si="101"/>
        <v>0</v>
      </c>
      <c r="I3166" s="14">
        <f>IF($F3166="","",MOD(ROW()-2,624)-INDEX(Parallel_Trends!$F$5:$F$14,MATCH($A3166,Parallel_Trends!$A$5:$A$14,0)))</f>
        <v>-245</v>
      </c>
    </row>
    <row r="3167" spans="1:9" x14ac:dyDescent="0.45">
      <c r="A3167" t="s">
        <v>23</v>
      </c>
      <c r="B3167" s="1">
        <f>Raw_Prices!AJ48</f>
        <v>44994</v>
      </c>
      <c r="C3167" s="12">
        <f>Raw_Prices!AN48</f>
        <v>85.7</v>
      </c>
      <c r="D3167" s="13">
        <f t="shared" si="100"/>
        <v>-4.132268384902793E-2</v>
      </c>
      <c r="E3167" s="14">
        <f>IF(_xlfn.XLOOKUP($A3167,Firm_Info!$A$2:$A$12,Firm_Info!$C$2:$C$12)="Treated",1,IF(_xlfn.XLOOKUP($A3167,Firm_Info!$A$2:$A$12,Firm_Info!$C$2:$C$12)="Control",0,""))</f>
        <v>0</v>
      </c>
      <c r="F3167" s="14">
        <f>IFERROR(_xlfn.XLOOKUP($A3167,Firm_Info!$A$2:$A$11,Firm_Info!$D$2:$D$11),"")</f>
        <v>3</v>
      </c>
      <c r="G3167" s="14">
        <f>IF($F3167="","",IF($B3167&gt;=SUMIFS(Firm_Info!$F$2:$F$11,Firm_Info!$D$2:$D$11,$F3167,Firm_Info!$C$2:$C$11,"Treated"),1,0))</f>
        <v>0</v>
      </c>
      <c r="H3167" s="14">
        <f t="shared" si="101"/>
        <v>0</v>
      </c>
      <c r="I3167" s="14">
        <f>IF($F3167="","",MOD(ROW()-2,624)-INDEX(Parallel_Trends!$F$5:$F$14,MATCH($A3167,Parallel_Trends!$A$5:$A$14,0)))</f>
        <v>-244</v>
      </c>
    </row>
    <row r="3168" spans="1:9" x14ac:dyDescent="0.45">
      <c r="A3168" t="s">
        <v>23</v>
      </c>
      <c r="B3168" s="1">
        <f>Raw_Prices!AJ49</f>
        <v>44995</v>
      </c>
      <c r="C3168" s="12">
        <f>Raw_Prices!AN49</f>
        <v>83.016000000000005</v>
      </c>
      <c r="D3168" s="13">
        <f t="shared" si="100"/>
        <v>-3.1318553092182011E-2</v>
      </c>
      <c r="E3168" s="14">
        <f>IF(_xlfn.XLOOKUP($A3168,Firm_Info!$A$2:$A$12,Firm_Info!$C$2:$C$12)="Treated",1,IF(_xlfn.XLOOKUP($A3168,Firm_Info!$A$2:$A$12,Firm_Info!$C$2:$C$12)="Control",0,""))</f>
        <v>0</v>
      </c>
      <c r="F3168" s="14">
        <f>IFERROR(_xlfn.XLOOKUP($A3168,Firm_Info!$A$2:$A$11,Firm_Info!$D$2:$D$11),"")</f>
        <v>3</v>
      </c>
      <c r="G3168" s="14">
        <f>IF($F3168="","",IF($B3168&gt;=SUMIFS(Firm_Info!$F$2:$F$11,Firm_Info!$D$2:$D$11,$F3168,Firm_Info!$C$2:$C$11,"Treated"),1,0))</f>
        <v>0</v>
      </c>
      <c r="H3168" s="14">
        <f t="shared" si="101"/>
        <v>0</v>
      </c>
      <c r="I3168" s="14">
        <f>IF($F3168="","",MOD(ROW()-2,624)-INDEX(Parallel_Trends!$F$5:$F$14,MATCH($A3168,Parallel_Trends!$A$5:$A$14,0)))</f>
        <v>-243</v>
      </c>
    </row>
    <row r="3169" spans="1:9" x14ac:dyDescent="0.45">
      <c r="A3169" t="s">
        <v>23</v>
      </c>
      <c r="B3169" s="1">
        <f>Raw_Prices!AJ50</f>
        <v>44998</v>
      </c>
      <c r="C3169" s="12">
        <f>Raw_Prices!AN50</f>
        <v>82.986000000000004</v>
      </c>
      <c r="D3169" s="13">
        <f t="shared" si="100"/>
        <v>-3.613761202659882E-4</v>
      </c>
      <c r="E3169" s="14">
        <f>IF(_xlfn.XLOOKUP($A3169,Firm_Info!$A$2:$A$12,Firm_Info!$C$2:$C$12)="Treated",1,IF(_xlfn.XLOOKUP($A3169,Firm_Info!$A$2:$A$12,Firm_Info!$C$2:$C$12)="Control",0,""))</f>
        <v>0</v>
      </c>
      <c r="F3169" s="14">
        <f>IFERROR(_xlfn.XLOOKUP($A3169,Firm_Info!$A$2:$A$11,Firm_Info!$D$2:$D$11),"")</f>
        <v>3</v>
      </c>
      <c r="G3169" s="14">
        <f>IF($F3169="","",IF($B3169&gt;=SUMIFS(Firm_Info!$F$2:$F$11,Firm_Info!$D$2:$D$11,$F3169,Firm_Info!$C$2:$C$11,"Treated"),1,0))</f>
        <v>0</v>
      </c>
      <c r="H3169" s="14">
        <f t="shared" si="101"/>
        <v>0</v>
      </c>
      <c r="I3169" s="14">
        <f>IF($F3169="","",MOD(ROW()-2,624)-INDEX(Parallel_Trends!$F$5:$F$14,MATCH($A3169,Parallel_Trends!$A$5:$A$14,0)))</f>
        <v>-242</v>
      </c>
    </row>
    <row r="3170" spans="1:9" x14ac:dyDescent="0.45">
      <c r="A3170" t="s">
        <v>23</v>
      </c>
      <c r="B3170" s="1">
        <f>Raw_Prices!AJ51</f>
        <v>44999</v>
      </c>
      <c r="C3170" s="12">
        <f>Raw_Prices!AN51</f>
        <v>84.908000000000001</v>
      </c>
      <c r="D3170" s="13">
        <f t="shared" si="100"/>
        <v>2.3160533101968861E-2</v>
      </c>
      <c r="E3170" s="14">
        <f>IF(_xlfn.XLOOKUP($A3170,Firm_Info!$A$2:$A$12,Firm_Info!$C$2:$C$12)="Treated",1,IF(_xlfn.XLOOKUP($A3170,Firm_Info!$A$2:$A$12,Firm_Info!$C$2:$C$12)="Control",0,""))</f>
        <v>0</v>
      </c>
      <c r="F3170" s="14">
        <f>IFERROR(_xlfn.XLOOKUP($A3170,Firm_Info!$A$2:$A$11,Firm_Info!$D$2:$D$11),"")</f>
        <v>3</v>
      </c>
      <c r="G3170" s="14">
        <f>IF($F3170="","",IF($B3170&gt;=SUMIFS(Firm_Info!$F$2:$F$11,Firm_Info!$D$2:$D$11,$F3170,Firm_Info!$C$2:$C$11,"Treated"),1,0))</f>
        <v>0</v>
      </c>
      <c r="H3170" s="14">
        <f t="shared" si="101"/>
        <v>0</v>
      </c>
      <c r="I3170" s="14">
        <f>IF($F3170="","",MOD(ROW()-2,624)-INDEX(Parallel_Trends!$F$5:$F$14,MATCH($A3170,Parallel_Trends!$A$5:$A$14,0)))</f>
        <v>-241</v>
      </c>
    </row>
    <row r="3171" spans="1:9" x14ac:dyDescent="0.45">
      <c r="A3171" t="s">
        <v>23</v>
      </c>
      <c r="B3171" s="1">
        <f>Raw_Prices!AJ52</f>
        <v>45000</v>
      </c>
      <c r="C3171" s="12">
        <f>Raw_Prices!AN52</f>
        <v>84.451999999999998</v>
      </c>
      <c r="D3171" s="13">
        <f t="shared" si="100"/>
        <v>-5.3705186790409254E-3</v>
      </c>
      <c r="E3171" s="14">
        <f>IF(_xlfn.XLOOKUP($A3171,Firm_Info!$A$2:$A$12,Firm_Info!$C$2:$C$12)="Treated",1,IF(_xlfn.XLOOKUP($A3171,Firm_Info!$A$2:$A$12,Firm_Info!$C$2:$C$12)="Control",0,""))</f>
        <v>0</v>
      </c>
      <c r="F3171" s="14">
        <f>IFERROR(_xlfn.XLOOKUP($A3171,Firm_Info!$A$2:$A$11,Firm_Info!$D$2:$D$11),"")</f>
        <v>3</v>
      </c>
      <c r="G3171" s="14">
        <f>IF($F3171="","",IF($B3171&gt;=SUMIFS(Firm_Info!$F$2:$F$11,Firm_Info!$D$2:$D$11,$F3171,Firm_Info!$C$2:$C$11,"Treated"),1,0))</f>
        <v>0</v>
      </c>
      <c r="H3171" s="14">
        <f t="shared" si="101"/>
        <v>0</v>
      </c>
      <c r="I3171" s="14">
        <f>IF($F3171="","",MOD(ROW()-2,624)-INDEX(Parallel_Trends!$F$5:$F$14,MATCH($A3171,Parallel_Trends!$A$5:$A$14,0)))</f>
        <v>-240</v>
      </c>
    </row>
    <row r="3172" spans="1:9" x14ac:dyDescent="0.45">
      <c r="A3172" t="s">
        <v>23</v>
      </c>
      <c r="B3172" s="1">
        <f>Raw_Prices!AJ53</f>
        <v>45001</v>
      </c>
      <c r="C3172" s="12">
        <f>Raw_Prices!AN53</f>
        <v>88.477999999999994</v>
      </c>
      <c r="D3172" s="13">
        <f t="shared" si="100"/>
        <v>4.7672050395490828E-2</v>
      </c>
      <c r="E3172" s="14">
        <f>IF(_xlfn.XLOOKUP($A3172,Firm_Info!$A$2:$A$12,Firm_Info!$C$2:$C$12)="Treated",1,IF(_xlfn.XLOOKUP($A3172,Firm_Info!$A$2:$A$12,Firm_Info!$C$2:$C$12)="Control",0,""))</f>
        <v>0</v>
      </c>
      <c r="F3172" s="14">
        <f>IFERROR(_xlfn.XLOOKUP($A3172,Firm_Info!$A$2:$A$11,Firm_Info!$D$2:$D$11),"")</f>
        <v>3</v>
      </c>
      <c r="G3172" s="14">
        <f>IF($F3172="","",IF($B3172&gt;=SUMIFS(Firm_Info!$F$2:$F$11,Firm_Info!$D$2:$D$11,$F3172,Firm_Info!$C$2:$C$11,"Treated"),1,0))</f>
        <v>0</v>
      </c>
      <c r="H3172" s="14">
        <f t="shared" si="101"/>
        <v>0</v>
      </c>
      <c r="I3172" s="14">
        <f>IF($F3172="","",MOD(ROW()-2,624)-INDEX(Parallel_Trends!$F$5:$F$14,MATCH($A3172,Parallel_Trends!$A$5:$A$14,0)))</f>
        <v>-239</v>
      </c>
    </row>
    <row r="3173" spans="1:9" x14ac:dyDescent="0.45">
      <c r="A3173" t="s">
        <v>23</v>
      </c>
      <c r="B3173" s="1">
        <f>Raw_Prices!AJ54</f>
        <v>45002</v>
      </c>
      <c r="C3173" s="12">
        <f>Raw_Prices!AN54</f>
        <v>88.2</v>
      </c>
      <c r="D3173" s="13">
        <f t="shared" si="100"/>
        <v>-3.1420240059675253E-3</v>
      </c>
      <c r="E3173" s="14">
        <f>IF(_xlfn.XLOOKUP($A3173,Firm_Info!$A$2:$A$12,Firm_Info!$C$2:$C$12)="Treated",1,IF(_xlfn.XLOOKUP($A3173,Firm_Info!$A$2:$A$12,Firm_Info!$C$2:$C$12)="Control",0,""))</f>
        <v>0</v>
      </c>
      <c r="F3173" s="14">
        <f>IFERROR(_xlfn.XLOOKUP($A3173,Firm_Info!$A$2:$A$11,Firm_Info!$D$2:$D$11),"")</f>
        <v>3</v>
      </c>
      <c r="G3173" s="14">
        <f>IF($F3173="","",IF($B3173&gt;=SUMIFS(Firm_Info!$F$2:$F$11,Firm_Info!$D$2:$D$11,$F3173,Firm_Info!$C$2:$C$11,"Treated"),1,0))</f>
        <v>0</v>
      </c>
      <c r="H3173" s="14">
        <f t="shared" si="101"/>
        <v>0</v>
      </c>
      <c r="I3173" s="14">
        <f>IF($F3173="","",MOD(ROW()-2,624)-INDEX(Parallel_Trends!$F$5:$F$14,MATCH($A3173,Parallel_Trends!$A$5:$A$14,0)))</f>
        <v>-238</v>
      </c>
    </row>
    <row r="3174" spans="1:9" x14ac:dyDescent="0.45">
      <c r="A3174" t="s">
        <v>23</v>
      </c>
      <c r="B3174" s="1">
        <f>Raw_Prices!AJ55</f>
        <v>45005</v>
      </c>
      <c r="C3174" s="12">
        <f>Raw_Prices!AN55</f>
        <v>87.03</v>
      </c>
      <c r="D3174" s="13">
        <f t="shared" si="100"/>
        <v>-1.3265306122449028E-2</v>
      </c>
      <c r="E3174" s="14">
        <f>IF(_xlfn.XLOOKUP($A3174,Firm_Info!$A$2:$A$12,Firm_Info!$C$2:$C$12)="Treated",1,IF(_xlfn.XLOOKUP($A3174,Firm_Info!$A$2:$A$12,Firm_Info!$C$2:$C$12)="Control",0,""))</f>
        <v>0</v>
      </c>
      <c r="F3174" s="14">
        <f>IFERROR(_xlfn.XLOOKUP($A3174,Firm_Info!$A$2:$A$11,Firm_Info!$D$2:$D$11),"")</f>
        <v>3</v>
      </c>
      <c r="G3174" s="14">
        <f>IF($F3174="","",IF($B3174&gt;=SUMIFS(Firm_Info!$F$2:$F$11,Firm_Info!$D$2:$D$11,$F3174,Firm_Info!$C$2:$C$11,"Treated"),1,0))</f>
        <v>0</v>
      </c>
      <c r="H3174" s="14">
        <f t="shared" si="101"/>
        <v>0</v>
      </c>
      <c r="I3174" s="14">
        <f>IF($F3174="","",MOD(ROW()-2,624)-INDEX(Parallel_Trends!$F$5:$F$14,MATCH($A3174,Parallel_Trends!$A$5:$A$14,0)))</f>
        <v>-237</v>
      </c>
    </row>
    <row r="3175" spans="1:9" x14ac:dyDescent="0.45">
      <c r="A3175" t="s">
        <v>23</v>
      </c>
      <c r="B3175" s="1">
        <f>Raw_Prices!AJ56</f>
        <v>45006</v>
      </c>
      <c r="C3175" s="12">
        <f>Raw_Prices!AN56</f>
        <v>89.091999999999999</v>
      </c>
      <c r="D3175" s="13">
        <f t="shared" si="100"/>
        <v>2.3692979432379691E-2</v>
      </c>
      <c r="E3175" s="14">
        <f>IF(_xlfn.XLOOKUP($A3175,Firm_Info!$A$2:$A$12,Firm_Info!$C$2:$C$12)="Treated",1,IF(_xlfn.XLOOKUP($A3175,Firm_Info!$A$2:$A$12,Firm_Info!$C$2:$C$12)="Control",0,""))</f>
        <v>0</v>
      </c>
      <c r="F3175" s="14">
        <f>IFERROR(_xlfn.XLOOKUP($A3175,Firm_Info!$A$2:$A$11,Firm_Info!$D$2:$D$11),"")</f>
        <v>3</v>
      </c>
      <c r="G3175" s="14">
        <f>IF($F3175="","",IF($B3175&gt;=SUMIFS(Firm_Info!$F$2:$F$11,Firm_Info!$D$2:$D$11,$F3175,Firm_Info!$C$2:$C$11,"Treated"),1,0))</f>
        <v>0</v>
      </c>
      <c r="H3175" s="14">
        <f t="shared" si="101"/>
        <v>0</v>
      </c>
      <c r="I3175" s="14">
        <f>IF($F3175="","",MOD(ROW()-2,624)-INDEX(Parallel_Trends!$F$5:$F$14,MATCH($A3175,Parallel_Trends!$A$5:$A$14,0)))</f>
        <v>-236</v>
      </c>
    </row>
    <row r="3176" spans="1:9" x14ac:dyDescent="0.45">
      <c r="A3176" t="s">
        <v>23</v>
      </c>
      <c r="B3176" s="1">
        <f>Raw_Prices!AJ57</f>
        <v>45007</v>
      </c>
      <c r="C3176" s="12">
        <f>Raw_Prices!AN57</f>
        <v>86.701999999999998</v>
      </c>
      <c r="D3176" s="13">
        <f t="shared" si="100"/>
        <v>-2.6826202128137244E-2</v>
      </c>
      <c r="E3176" s="14">
        <f>IF(_xlfn.XLOOKUP($A3176,Firm_Info!$A$2:$A$12,Firm_Info!$C$2:$C$12)="Treated",1,IF(_xlfn.XLOOKUP($A3176,Firm_Info!$A$2:$A$12,Firm_Info!$C$2:$C$12)="Control",0,""))</f>
        <v>0</v>
      </c>
      <c r="F3176" s="14">
        <f>IFERROR(_xlfn.XLOOKUP($A3176,Firm_Info!$A$2:$A$11,Firm_Info!$D$2:$D$11),"")</f>
        <v>3</v>
      </c>
      <c r="G3176" s="14">
        <f>IF($F3176="","",IF($B3176&gt;=SUMIFS(Firm_Info!$F$2:$F$11,Firm_Info!$D$2:$D$11,$F3176,Firm_Info!$C$2:$C$11,"Treated"),1,0))</f>
        <v>0</v>
      </c>
      <c r="H3176" s="14">
        <f t="shared" si="101"/>
        <v>0</v>
      </c>
      <c r="I3176" s="14">
        <f>IF($F3176="","",MOD(ROW()-2,624)-INDEX(Parallel_Trends!$F$5:$F$14,MATCH($A3176,Parallel_Trends!$A$5:$A$14,0)))</f>
        <v>-235</v>
      </c>
    </row>
    <row r="3177" spans="1:9" x14ac:dyDescent="0.45">
      <c r="A3177" t="s">
        <v>23</v>
      </c>
      <c r="B3177" s="1">
        <f>Raw_Prices!AJ58</f>
        <v>45008</v>
      </c>
      <c r="C3177" s="12">
        <f>Raw_Prices!AN58</f>
        <v>88.093999999999994</v>
      </c>
      <c r="D3177" s="13">
        <f t="shared" si="100"/>
        <v>1.6054992964406711E-2</v>
      </c>
      <c r="E3177" s="14">
        <f>IF(_xlfn.XLOOKUP($A3177,Firm_Info!$A$2:$A$12,Firm_Info!$C$2:$C$12)="Treated",1,IF(_xlfn.XLOOKUP($A3177,Firm_Info!$A$2:$A$12,Firm_Info!$C$2:$C$12)="Control",0,""))</f>
        <v>0</v>
      </c>
      <c r="F3177" s="14">
        <f>IFERROR(_xlfn.XLOOKUP($A3177,Firm_Info!$A$2:$A$11,Firm_Info!$D$2:$D$11),"")</f>
        <v>3</v>
      </c>
      <c r="G3177" s="14">
        <f>IF($F3177="","",IF($B3177&gt;=SUMIFS(Firm_Info!$F$2:$F$11,Firm_Info!$D$2:$D$11,$F3177,Firm_Info!$C$2:$C$11,"Treated"),1,0))</f>
        <v>0</v>
      </c>
      <c r="H3177" s="14">
        <f t="shared" si="101"/>
        <v>0</v>
      </c>
      <c r="I3177" s="14">
        <f>IF($F3177="","",MOD(ROW()-2,624)-INDEX(Parallel_Trends!$F$5:$F$14,MATCH($A3177,Parallel_Trends!$A$5:$A$14,0)))</f>
        <v>-234</v>
      </c>
    </row>
    <row r="3178" spans="1:9" x14ac:dyDescent="0.45">
      <c r="A3178" t="s">
        <v>23</v>
      </c>
      <c r="B3178" s="1">
        <f>Raw_Prices!AJ59</f>
        <v>45009</v>
      </c>
      <c r="C3178" s="12">
        <f>Raw_Prices!AN59</f>
        <v>86.58</v>
      </c>
      <c r="D3178" s="13">
        <f t="shared" si="100"/>
        <v>-1.7186187481553761E-2</v>
      </c>
      <c r="E3178" s="14">
        <f>IF(_xlfn.XLOOKUP($A3178,Firm_Info!$A$2:$A$12,Firm_Info!$C$2:$C$12)="Treated",1,IF(_xlfn.XLOOKUP($A3178,Firm_Info!$A$2:$A$12,Firm_Info!$C$2:$C$12)="Control",0,""))</f>
        <v>0</v>
      </c>
      <c r="F3178" s="14">
        <f>IFERROR(_xlfn.XLOOKUP($A3178,Firm_Info!$A$2:$A$11,Firm_Info!$D$2:$D$11),"")</f>
        <v>3</v>
      </c>
      <c r="G3178" s="14">
        <f>IF($F3178="","",IF($B3178&gt;=SUMIFS(Firm_Info!$F$2:$F$11,Firm_Info!$D$2:$D$11,$F3178,Firm_Info!$C$2:$C$11,"Treated"),1,0))</f>
        <v>0</v>
      </c>
      <c r="H3178" s="14">
        <f t="shared" si="101"/>
        <v>0</v>
      </c>
      <c r="I3178" s="14">
        <f>IF($F3178="","",MOD(ROW()-2,624)-INDEX(Parallel_Trends!$F$5:$F$14,MATCH($A3178,Parallel_Trends!$A$5:$A$14,0)))</f>
        <v>-233</v>
      </c>
    </row>
    <row r="3179" spans="1:9" x14ac:dyDescent="0.45">
      <c r="A3179" t="s">
        <v>23</v>
      </c>
      <c r="B3179" s="1">
        <f>Raw_Prices!AJ60</f>
        <v>45012</v>
      </c>
      <c r="C3179" s="12">
        <f>Raw_Prices!AN60</f>
        <v>86.262</v>
      </c>
      <c r="D3179" s="13">
        <f t="shared" si="100"/>
        <v>-3.6729036729036268E-3</v>
      </c>
      <c r="E3179" s="14">
        <f>IF(_xlfn.XLOOKUP($A3179,Firm_Info!$A$2:$A$12,Firm_Info!$C$2:$C$12)="Treated",1,IF(_xlfn.XLOOKUP($A3179,Firm_Info!$A$2:$A$12,Firm_Info!$C$2:$C$12)="Control",0,""))</f>
        <v>0</v>
      </c>
      <c r="F3179" s="14">
        <f>IFERROR(_xlfn.XLOOKUP($A3179,Firm_Info!$A$2:$A$11,Firm_Info!$D$2:$D$11),"")</f>
        <v>3</v>
      </c>
      <c r="G3179" s="14">
        <f>IF($F3179="","",IF($B3179&gt;=SUMIFS(Firm_Info!$F$2:$F$11,Firm_Info!$D$2:$D$11,$F3179,Firm_Info!$C$2:$C$11,"Treated"),1,0))</f>
        <v>0</v>
      </c>
      <c r="H3179" s="14">
        <f t="shared" si="101"/>
        <v>0</v>
      </c>
      <c r="I3179" s="14">
        <f>IF($F3179="","",MOD(ROW()-2,624)-INDEX(Parallel_Trends!$F$5:$F$14,MATCH($A3179,Parallel_Trends!$A$5:$A$14,0)))</f>
        <v>-232</v>
      </c>
    </row>
    <row r="3180" spans="1:9" x14ac:dyDescent="0.45">
      <c r="A3180" t="s">
        <v>23</v>
      </c>
      <c r="B3180" s="1">
        <f>Raw_Prices!AJ61</f>
        <v>45013</v>
      </c>
      <c r="C3180" s="12">
        <f>Raw_Prices!AN61</f>
        <v>85.816000000000003</v>
      </c>
      <c r="D3180" s="13">
        <f t="shared" si="100"/>
        <v>-5.1702951473417968E-3</v>
      </c>
      <c r="E3180" s="14">
        <f>IF(_xlfn.XLOOKUP($A3180,Firm_Info!$A$2:$A$12,Firm_Info!$C$2:$C$12)="Treated",1,IF(_xlfn.XLOOKUP($A3180,Firm_Info!$A$2:$A$12,Firm_Info!$C$2:$C$12)="Control",0,""))</f>
        <v>0</v>
      </c>
      <c r="F3180" s="14">
        <f>IFERROR(_xlfn.XLOOKUP($A3180,Firm_Info!$A$2:$A$11,Firm_Info!$D$2:$D$11),"")</f>
        <v>3</v>
      </c>
      <c r="G3180" s="14">
        <f>IF($F3180="","",IF($B3180&gt;=SUMIFS(Firm_Info!$F$2:$F$11,Firm_Info!$D$2:$D$11,$F3180,Firm_Info!$C$2:$C$11,"Treated"),1,0))</f>
        <v>0</v>
      </c>
      <c r="H3180" s="14">
        <f t="shared" si="101"/>
        <v>0</v>
      </c>
      <c r="I3180" s="14">
        <f>IF($F3180="","",MOD(ROW()-2,624)-INDEX(Parallel_Trends!$F$5:$F$14,MATCH($A3180,Parallel_Trends!$A$5:$A$14,0)))</f>
        <v>-231</v>
      </c>
    </row>
    <row r="3181" spans="1:9" x14ac:dyDescent="0.45">
      <c r="A3181" t="s">
        <v>23</v>
      </c>
      <c r="B3181" s="1">
        <f>Raw_Prices!AJ62</f>
        <v>45014</v>
      </c>
      <c r="C3181" s="12">
        <f>Raw_Prices!AN62</f>
        <v>87.688000000000002</v>
      </c>
      <c r="D3181" s="13">
        <f t="shared" si="100"/>
        <v>2.1814113918150468E-2</v>
      </c>
      <c r="E3181" s="14">
        <f>IF(_xlfn.XLOOKUP($A3181,Firm_Info!$A$2:$A$12,Firm_Info!$C$2:$C$12)="Treated",1,IF(_xlfn.XLOOKUP($A3181,Firm_Info!$A$2:$A$12,Firm_Info!$C$2:$C$12)="Control",0,""))</f>
        <v>0</v>
      </c>
      <c r="F3181" s="14">
        <f>IFERROR(_xlfn.XLOOKUP($A3181,Firm_Info!$A$2:$A$11,Firm_Info!$D$2:$D$11),"")</f>
        <v>3</v>
      </c>
      <c r="G3181" s="14">
        <f>IF($F3181="","",IF($B3181&gt;=SUMIFS(Firm_Info!$F$2:$F$11,Firm_Info!$D$2:$D$11,$F3181,Firm_Info!$C$2:$C$11,"Treated"),1,0))</f>
        <v>0</v>
      </c>
      <c r="H3181" s="14">
        <f t="shared" si="101"/>
        <v>0</v>
      </c>
      <c r="I3181" s="14">
        <f>IF($F3181="","",MOD(ROW()-2,624)-INDEX(Parallel_Trends!$F$5:$F$14,MATCH($A3181,Parallel_Trends!$A$5:$A$14,0)))</f>
        <v>-230</v>
      </c>
    </row>
    <row r="3182" spans="1:9" x14ac:dyDescent="0.45">
      <c r="A3182" t="s">
        <v>23</v>
      </c>
      <c r="B3182" s="1">
        <f>Raw_Prices!AJ63</f>
        <v>45015</v>
      </c>
      <c r="C3182" s="12">
        <f>Raw_Prices!AN63</f>
        <v>87.926000000000002</v>
      </c>
      <c r="D3182" s="13">
        <f t="shared" si="100"/>
        <v>2.7141684152904855E-3</v>
      </c>
      <c r="E3182" s="14">
        <f>IF(_xlfn.XLOOKUP($A3182,Firm_Info!$A$2:$A$12,Firm_Info!$C$2:$C$12)="Treated",1,IF(_xlfn.XLOOKUP($A3182,Firm_Info!$A$2:$A$12,Firm_Info!$C$2:$C$12)="Control",0,""))</f>
        <v>0</v>
      </c>
      <c r="F3182" s="14">
        <f>IFERROR(_xlfn.XLOOKUP($A3182,Firm_Info!$A$2:$A$11,Firm_Info!$D$2:$D$11),"")</f>
        <v>3</v>
      </c>
      <c r="G3182" s="14">
        <f>IF($F3182="","",IF($B3182&gt;=SUMIFS(Firm_Info!$F$2:$F$11,Firm_Info!$D$2:$D$11,$F3182,Firm_Info!$C$2:$C$11,"Treated"),1,0))</f>
        <v>0</v>
      </c>
      <c r="H3182" s="14">
        <f t="shared" si="101"/>
        <v>0</v>
      </c>
      <c r="I3182" s="14">
        <f>IF($F3182="","",MOD(ROW()-2,624)-INDEX(Parallel_Trends!$F$5:$F$14,MATCH($A3182,Parallel_Trends!$A$5:$A$14,0)))</f>
        <v>-229</v>
      </c>
    </row>
    <row r="3183" spans="1:9" x14ac:dyDescent="0.45">
      <c r="A3183" t="s">
        <v>23</v>
      </c>
      <c r="B3183" s="1">
        <f>Raw_Prices!AJ64</f>
        <v>45016</v>
      </c>
      <c r="C3183" s="12">
        <f>Raw_Prices!AN64</f>
        <v>92.944000000000003</v>
      </c>
      <c r="D3183" s="13">
        <f t="shared" si="100"/>
        <v>5.7070718558787981E-2</v>
      </c>
      <c r="E3183" s="14">
        <f>IF(_xlfn.XLOOKUP($A3183,Firm_Info!$A$2:$A$12,Firm_Info!$C$2:$C$12)="Treated",1,IF(_xlfn.XLOOKUP($A3183,Firm_Info!$A$2:$A$12,Firm_Info!$C$2:$C$12)="Control",0,""))</f>
        <v>0</v>
      </c>
      <c r="F3183" s="14">
        <f>IFERROR(_xlfn.XLOOKUP($A3183,Firm_Info!$A$2:$A$11,Firm_Info!$D$2:$D$11),"")</f>
        <v>3</v>
      </c>
      <c r="G3183" s="14">
        <f>IF($F3183="","",IF($B3183&gt;=SUMIFS(Firm_Info!$F$2:$F$11,Firm_Info!$D$2:$D$11,$F3183,Firm_Info!$C$2:$C$11,"Treated"),1,0))</f>
        <v>0</v>
      </c>
      <c r="H3183" s="14">
        <f t="shared" si="101"/>
        <v>0</v>
      </c>
      <c r="I3183" s="14">
        <f>IF($F3183="","",MOD(ROW()-2,624)-INDEX(Parallel_Trends!$F$5:$F$14,MATCH($A3183,Parallel_Trends!$A$5:$A$14,0)))</f>
        <v>-228</v>
      </c>
    </row>
    <row r="3184" spans="1:9" x14ac:dyDescent="0.45">
      <c r="A3184" t="s">
        <v>23</v>
      </c>
      <c r="B3184" s="1">
        <f>Raw_Prices!AJ65</f>
        <v>45019</v>
      </c>
      <c r="C3184" s="12">
        <f>Raw_Prices!AN65</f>
        <v>92.897999999999996</v>
      </c>
      <c r="D3184" s="13">
        <f t="shared" si="100"/>
        <v>-4.9492167326570247E-4</v>
      </c>
      <c r="E3184" s="14">
        <f>IF(_xlfn.XLOOKUP($A3184,Firm_Info!$A$2:$A$12,Firm_Info!$C$2:$C$12)="Treated",1,IF(_xlfn.XLOOKUP($A3184,Firm_Info!$A$2:$A$12,Firm_Info!$C$2:$C$12)="Control",0,""))</f>
        <v>0</v>
      </c>
      <c r="F3184" s="14">
        <f>IFERROR(_xlfn.XLOOKUP($A3184,Firm_Info!$A$2:$A$11,Firm_Info!$D$2:$D$11),"")</f>
        <v>3</v>
      </c>
      <c r="G3184" s="14">
        <f>IF($F3184="","",IF($B3184&gt;=SUMIFS(Firm_Info!$F$2:$F$11,Firm_Info!$D$2:$D$11,$F3184,Firm_Info!$C$2:$C$11,"Treated"),1,0))</f>
        <v>0</v>
      </c>
      <c r="H3184" s="14">
        <f t="shared" si="101"/>
        <v>0</v>
      </c>
      <c r="I3184" s="14">
        <f>IF($F3184="","",MOD(ROW()-2,624)-INDEX(Parallel_Trends!$F$5:$F$14,MATCH($A3184,Parallel_Trends!$A$5:$A$14,0)))</f>
        <v>-227</v>
      </c>
    </row>
    <row r="3185" spans="1:9" x14ac:dyDescent="0.45">
      <c r="A3185" t="s">
        <v>23</v>
      </c>
      <c r="B3185" s="1">
        <f>Raw_Prices!AJ66</f>
        <v>45020</v>
      </c>
      <c r="C3185" s="12">
        <f>Raw_Prices!AN66</f>
        <v>95.21</v>
      </c>
      <c r="D3185" s="13">
        <f t="shared" si="100"/>
        <v>2.4887511033606646E-2</v>
      </c>
      <c r="E3185" s="14">
        <f>IF(_xlfn.XLOOKUP($A3185,Firm_Info!$A$2:$A$12,Firm_Info!$C$2:$C$12)="Treated",1,IF(_xlfn.XLOOKUP($A3185,Firm_Info!$A$2:$A$12,Firm_Info!$C$2:$C$12)="Control",0,""))</f>
        <v>0</v>
      </c>
      <c r="F3185" s="14">
        <f>IFERROR(_xlfn.XLOOKUP($A3185,Firm_Info!$A$2:$A$11,Firm_Info!$D$2:$D$11),"")</f>
        <v>3</v>
      </c>
      <c r="G3185" s="14">
        <f>IF($F3185="","",IF($B3185&gt;=SUMIFS(Firm_Info!$F$2:$F$11,Firm_Info!$D$2:$D$11,$F3185,Firm_Info!$C$2:$C$11,"Treated"),1,0))</f>
        <v>0</v>
      </c>
      <c r="H3185" s="14">
        <f t="shared" si="101"/>
        <v>0</v>
      </c>
      <c r="I3185" s="14">
        <f>IF($F3185="","",MOD(ROW()-2,624)-INDEX(Parallel_Trends!$F$5:$F$14,MATCH($A3185,Parallel_Trends!$A$5:$A$14,0)))</f>
        <v>-226</v>
      </c>
    </row>
    <row r="3186" spans="1:9" x14ac:dyDescent="0.45">
      <c r="A3186" t="s">
        <v>23</v>
      </c>
      <c r="B3186" s="1">
        <f>Raw_Prices!AJ67</f>
        <v>45021</v>
      </c>
      <c r="C3186" s="12">
        <f>Raw_Prices!AN67</f>
        <v>93.465999999999994</v>
      </c>
      <c r="D3186" s="13">
        <f t="shared" si="100"/>
        <v>-1.8317403634072082E-2</v>
      </c>
      <c r="E3186" s="14">
        <f>IF(_xlfn.XLOOKUP($A3186,Firm_Info!$A$2:$A$12,Firm_Info!$C$2:$C$12)="Treated",1,IF(_xlfn.XLOOKUP($A3186,Firm_Info!$A$2:$A$12,Firm_Info!$C$2:$C$12)="Control",0,""))</f>
        <v>0</v>
      </c>
      <c r="F3186" s="14">
        <f>IFERROR(_xlfn.XLOOKUP($A3186,Firm_Info!$A$2:$A$11,Firm_Info!$D$2:$D$11),"")</f>
        <v>3</v>
      </c>
      <c r="G3186" s="14">
        <f>IF($F3186="","",IF($B3186&gt;=SUMIFS(Firm_Info!$F$2:$F$11,Firm_Info!$D$2:$D$11,$F3186,Firm_Info!$C$2:$C$11,"Treated"),1,0))</f>
        <v>0</v>
      </c>
      <c r="H3186" s="14">
        <f t="shared" si="101"/>
        <v>0</v>
      </c>
      <c r="I3186" s="14">
        <f>IF($F3186="","",MOD(ROW()-2,624)-INDEX(Parallel_Trends!$F$5:$F$14,MATCH($A3186,Parallel_Trends!$A$5:$A$14,0)))</f>
        <v>-225</v>
      </c>
    </row>
    <row r="3187" spans="1:9" x14ac:dyDescent="0.45">
      <c r="A3187" t="s">
        <v>23</v>
      </c>
      <c r="B3187" s="1">
        <f>Raw_Prices!AJ68</f>
        <v>45022</v>
      </c>
      <c r="C3187" s="12">
        <f>Raw_Prices!AN68</f>
        <v>94.626000000000005</v>
      </c>
      <c r="D3187" s="13">
        <f t="shared" si="100"/>
        <v>1.2410930177818802E-2</v>
      </c>
      <c r="E3187" s="14">
        <f>IF(_xlfn.XLOOKUP($A3187,Firm_Info!$A$2:$A$12,Firm_Info!$C$2:$C$12)="Treated",1,IF(_xlfn.XLOOKUP($A3187,Firm_Info!$A$2:$A$12,Firm_Info!$C$2:$C$12)="Control",0,""))</f>
        <v>0</v>
      </c>
      <c r="F3187" s="14">
        <f>IFERROR(_xlfn.XLOOKUP($A3187,Firm_Info!$A$2:$A$11,Firm_Info!$D$2:$D$11),"")</f>
        <v>3</v>
      </c>
      <c r="G3187" s="14">
        <f>IF($F3187="","",IF($B3187&gt;=SUMIFS(Firm_Info!$F$2:$F$11,Firm_Info!$D$2:$D$11,$F3187,Firm_Info!$C$2:$C$11,"Treated"),1,0))</f>
        <v>0</v>
      </c>
      <c r="H3187" s="14">
        <f t="shared" si="101"/>
        <v>0</v>
      </c>
      <c r="I3187" s="14">
        <f>IF($F3187="","",MOD(ROW()-2,624)-INDEX(Parallel_Trends!$F$5:$F$14,MATCH($A3187,Parallel_Trends!$A$5:$A$14,0)))</f>
        <v>-224</v>
      </c>
    </row>
    <row r="3188" spans="1:9" x14ac:dyDescent="0.45">
      <c r="A3188" t="s">
        <v>23</v>
      </c>
      <c r="B3188" s="1">
        <f>Raw_Prices!AJ69</f>
        <v>45026</v>
      </c>
      <c r="C3188" s="12">
        <f>Raw_Prices!AN69</f>
        <v>94.528000000000006</v>
      </c>
      <c r="D3188" s="13">
        <f t="shared" ref="D3188:D3251" si="102">C3188/C3187-1</f>
        <v>-1.0356561621541749E-3</v>
      </c>
      <c r="E3188" s="14">
        <f>IF(_xlfn.XLOOKUP($A3188,Firm_Info!$A$2:$A$12,Firm_Info!$C$2:$C$12)="Treated",1,IF(_xlfn.XLOOKUP($A3188,Firm_Info!$A$2:$A$12,Firm_Info!$C$2:$C$12)="Control",0,""))</f>
        <v>0</v>
      </c>
      <c r="F3188" s="14">
        <f>IFERROR(_xlfn.XLOOKUP($A3188,Firm_Info!$A$2:$A$11,Firm_Info!$D$2:$D$11),"")</f>
        <v>3</v>
      </c>
      <c r="G3188" s="14">
        <f>IF($F3188="","",IF($B3188&gt;=SUMIFS(Firm_Info!$F$2:$F$11,Firm_Info!$D$2:$D$11,$F3188,Firm_Info!$C$2:$C$11,"Treated"),1,0))</f>
        <v>0</v>
      </c>
      <c r="H3188" s="14">
        <f t="shared" ref="H3188:H3251" si="103">IF($F3188="","",$E3188*$G3188)</f>
        <v>0</v>
      </c>
      <c r="I3188" s="14">
        <f>IF($F3188="","",MOD(ROW()-2,624)-INDEX(Parallel_Trends!$F$5:$F$14,MATCH($A3188,Parallel_Trends!$A$5:$A$14,0)))</f>
        <v>-223</v>
      </c>
    </row>
    <row r="3189" spans="1:9" x14ac:dyDescent="0.45">
      <c r="A3189" t="s">
        <v>23</v>
      </c>
      <c r="B3189" s="1">
        <f>Raw_Prices!AJ70</f>
        <v>45027</v>
      </c>
      <c r="C3189" s="12">
        <f>Raw_Prices!AN70</f>
        <v>93.963999999999999</v>
      </c>
      <c r="D3189" s="13">
        <f t="shared" si="102"/>
        <v>-5.9664861205146469E-3</v>
      </c>
      <c r="E3189" s="14">
        <f>IF(_xlfn.XLOOKUP($A3189,Firm_Info!$A$2:$A$12,Firm_Info!$C$2:$C$12)="Treated",1,IF(_xlfn.XLOOKUP($A3189,Firm_Info!$A$2:$A$12,Firm_Info!$C$2:$C$12)="Control",0,""))</f>
        <v>0</v>
      </c>
      <c r="F3189" s="14">
        <f>IFERROR(_xlfn.XLOOKUP($A3189,Firm_Info!$A$2:$A$11,Firm_Info!$D$2:$D$11),"")</f>
        <v>3</v>
      </c>
      <c r="G3189" s="14">
        <f>IF($F3189="","",IF($B3189&gt;=SUMIFS(Firm_Info!$F$2:$F$11,Firm_Info!$D$2:$D$11,$F3189,Firm_Info!$C$2:$C$11,"Treated"),1,0))</f>
        <v>0</v>
      </c>
      <c r="H3189" s="14">
        <f t="shared" si="103"/>
        <v>0</v>
      </c>
      <c r="I3189" s="14">
        <f>IF($F3189="","",MOD(ROW()-2,624)-INDEX(Parallel_Trends!$F$5:$F$14,MATCH($A3189,Parallel_Trends!$A$5:$A$14,0)))</f>
        <v>-222</v>
      </c>
    </row>
    <row r="3190" spans="1:9" x14ac:dyDescent="0.45">
      <c r="A3190" t="s">
        <v>23</v>
      </c>
      <c r="B3190" s="1">
        <f>Raw_Prices!AJ71</f>
        <v>45028</v>
      </c>
      <c r="C3190" s="12">
        <f>Raw_Prices!AN71</f>
        <v>94.286000000000001</v>
      </c>
      <c r="D3190" s="13">
        <f t="shared" si="102"/>
        <v>3.426844323357825E-3</v>
      </c>
      <c r="E3190" s="14">
        <f>IF(_xlfn.XLOOKUP($A3190,Firm_Info!$A$2:$A$12,Firm_Info!$C$2:$C$12)="Treated",1,IF(_xlfn.XLOOKUP($A3190,Firm_Info!$A$2:$A$12,Firm_Info!$C$2:$C$12)="Control",0,""))</f>
        <v>0</v>
      </c>
      <c r="F3190" s="14">
        <f>IFERROR(_xlfn.XLOOKUP($A3190,Firm_Info!$A$2:$A$11,Firm_Info!$D$2:$D$11),"")</f>
        <v>3</v>
      </c>
      <c r="G3190" s="14">
        <f>IF($F3190="","",IF($B3190&gt;=SUMIFS(Firm_Info!$F$2:$F$11,Firm_Info!$D$2:$D$11,$F3190,Firm_Info!$C$2:$C$11,"Treated"),1,0))</f>
        <v>0</v>
      </c>
      <c r="H3190" s="14">
        <f t="shared" si="103"/>
        <v>0</v>
      </c>
      <c r="I3190" s="14">
        <f>IF($F3190="","",MOD(ROW()-2,624)-INDEX(Parallel_Trends!$F$5:$F$14,MATCH($A3190,Parallel_Trends!$A$5:$A$14,0)))</f>
        <v>-221</v>
      </c>
    </row>
    <row r="3191" spans="1:9" x14ac:dyDescent="0.45">
      <c r="A3191" t="s">
        <v>23</v>
      </c>
      <c r="B3191" s="1">
        <f>Raw_Prices!AJ72</f>
        <v>45029</v>
      </c>
      <c r="C3191" s="12">
        <f>Raw_Prices!AN72</f>
        <v>96.7</v>
      </c>
      <c r="D3191" s="13">
        <f t="shared" si="102"/>
        <v>2.5602952718325023E-2</v>
      </c>
      <c r="E3191" s="14">
        <f>IF(_xlfn.XLOOKUP($A3191,Firm_Info!$A$2:$A$12,Firm_Info!$C$2:$C$12)="Treated",1,IF(_xlfn.XLOOKUP($A3191,Firm_Info!$A$2:$A$12,Firm_Info!$C$2:$C$12)="Control",0,""))</f>
        <v>0</v>
      </c>
      <c r="F3191" s="14">
        <f>IFERROR(_xlfn.XLOOKUP($A3191,Firm_Info!$A$2:$A$11,Firm_Info!$D$2:$D$11),"")</f>
        <v>3</v>
      </c>
      <c r="G3191" s="14">
        <f>IF($F3191="","",IF($B3191&gt;=SUMIFS(Firm_Info!$F$2:$F$11,Firm_Info!$D$2:$D$11,$F3191,Firm_Info!$C$2:$C$11,"Treated"),1,0))</f>
        <v>0</v>
      </c>
      <c r="H3191" s="14">
        <f t="shared" si="103"/>
        <v>0</v>
      </c>
      <c r="I3191" s="14">
        <f>IF($F3191="","",MOD(ROW()-2,624)-INDEX(Parallel_Trends!$F$5:$F$14,MATCH($A3191,Parallel_Trends!$A$5:$A$14,0)))</f>
        <v>-220</v>
      </c>
    </row>
    <row r="3192" spans="1:9" x14ac:dyDescent="0.45">
      <c r="A3192" t="s">
        <v>23</v>
      </c>
      <c r="B3192" s="1">
        <f>Raw_Prices!AJ73</f>
        <v>45030</v>
      </c>
      <c r="C3192" s="12">
        <f>Raw_Prices!AN73</f>
        <v>92.605999999999995</v>
      </c>
      <c r="D3192" s="13">
        <f t="shared" si="102"/>
        <v>-4.2337125129265907E-2</v>
      </c>
      <c r="E3192" s="14">
        <f>IF(_xlfn.XLOOKUP($A3192,Firm_Info!$A$2:$A$12,Firm_Info!$C$2:$C$12)="Treated",1,IF(_xlfn.XLOOKUP($A3192,Firm_Info!$A$2:$A$12,Firm_Info!$C$2:$C$12)="Control",0,""))</f>
        <v>0</v>
      </c>
      <c r="F3192" s="14">
        <f>IFERROR(_xlfn.XLOOKUP($A3192,Firm_Info!$A$2:$A$11,Firm_Info!$D$2:$D$11),"")</f>
        <v>3</v>
      </c>
      <c r="G3192" s="14">
        <f>IF($F3192="","",IF($B3192&gt;=SUMIFS(Firm_Info!$F$2:$F$11,Firm_Info!$D$2:$D$11,$F3192,Firm_Info!$C$2:$C$11,"Treated"),1,0))</f>
        <v>0</v>
      </c>
      <c r="H3192" s="14">
        <f t="shared" si="103"/>
        <v>0</v>
      </c>
      <c r="I3192" s="14">
        <f>IF($F3192="","",MOD(ROW()-2,624)-INDEX(Parallel_Trends!$F$5:$F$14,MATCH($A3192,Parallel_Trends!$A$5:$A$14,0)))</f>
        <v>-219</v>
      </c>
    </row>
    <row r="3193" spans="1:9" x14ac:dyDescent="0.45">
      <c r="A3193" t="s">
        <v>23</v>
      </c>
      <c r="B3193" s="1">
        <f>Raw_Prices!AJ74</f>
        <v>45033</v>
      </c>
      <c r="C3193" s="12">
        <f>Raw_Prices!AN74</f>
        <v>94.11</v>
      </c>
      <c r="D3193" s="13">
        <f t="shared" si="102"/>
        <v>1.6240848325162593E-2</v>
      </c>
      <c r="E3193" s="14">
        <f>IF(_xlfn.XLOOKUP($A3193,Firm_Info!$A$2:$A$12,Firm_Info!$C$2:$C$12)="Treated",1,IF(_xlfn.XLOOKUP($A3193,Firm_Info!$A$2:$A$12,Firm_Info!$C$2:$C$12)="Control",0,""))</f>
        <v>0</v>
      </c>
      <c r="F3193" s="14">
        <f>IFERROR(_xlfn.XLOOKUP($A3193,Firm_Info!$A$2:$A$11,Firm_Info!$D$2:$D$11),"")</f>
        <v>3</v>
      </c>
      <c r="G3193" s="14">
        <f>IF($F3193="","",IF($B3193&gt;=SUMIFS(Firm_Info!$F$2:$F$11,Firm_Info!$D$2:$D$11,$F3193,Firm_Info!$C$2:$C$11,"Treated"),1,0))</f>
        <v>0</v>
      </c>
      <c r="H3193" s="14">
        <f t="shared" si="103"/>
        <v>0</v>
      </c>
      <c r="I3193" s="14">
        <f>IF($F3193="","",MOD(ROW()-2,624)-INDEX(Parallel_Trends!$F$5:$F$14,MATCH($A3193,Parallel_Trends!$A$5:$A$14,0)))</f>
        <v>-218</v>
      </c>
    </row>
    <row r="3194" spans="1:9" x14ac:dyDescent="0.45">
      <c r="A3194" t="s">
        <v>23</v>
      </c>
      <c r="B3194" s="1">
        <f>Raw_Prices!AJ75</f>
        <v>45034</v>
      </c>
      <c r="C3194" s="12">
        <f>Raw_Prices!AN75</f>
        <v>95.197999999999993</v>
      </c>
      <c r="D3194" s="13">
        <f t="shared" si="102"/>
        <v>1.1560939326320296E-2</v>
      </c>
      <c r="E3194" s="14">
        <f>IF(_xlfn.XLOOKUP($A3194,Firm_Info!$A$2:$A$12,Firm_Info!$C$2:$C$12)="Treated",1,IF(_xlfn.XLOOKUP($A3194,Firm_Info!$A$2:$A$12,Firm_Info!$C$2:$C$12)="Control",0,""))</f>
        <v>0</v>
      </c>
      <c r="F3194" s="14">
        <f>IFERROR(_xlfn.XLOOKUP($A3194,Firm_Info!$A$2:$A$11,Firm_Info!$D$2:$D$11),"")</f>
        <v>3</v>
      </c>
      <c r="G3194" s="14">
        <f>IF($F3194="","",IF($B3194&gt;=SUMIFS(Firm_Info!$F$2:$F$11,Firm_Info!$D$2:$D$11,$F3194,Firm_Info!$C$2:$C$11,"Treated"),1,0))</f>
        <v>0</v>
      </c>
      <c r="H3194" s="14">
        <f t="shared" si="103"/>
        <v>0</v>
      </c>
      <c r="I3194" s="14">
        <f>IF($F3194="","",MOD(ROW()-2,624)-INDEX(Parallel_Trends!$F$5:$F$14,MATCH($A3194,Parallel_Trends!$A$5:$A$14,0)))</f>
        <v>-217</v>
      </c>
    </row>
    <row r="3195" spans="1:9" x14ac:dyDescent="0.45">
      <c r="A3195" t="s">
        <v>23</v>
      </c>
      <c r="B3195" s="1">
        <f>Raw_Prices!AJ76</f>
        <v>45035</v>
      </c>
      <c r="C3195" s="12">
        <f>Raw_Prices!AN76</f>
        <v>95.117999999999995</v>
      </c>
      <c r="D3195" s="13">
        <f t="shared" si="102"/>
        <v>-8.4035378894509183E-4</v>
      </c>
      <c r="E3195" s="14">
        <f>IF(_xlfn.XLOOKUP($A3195,Firm_Info!$A$2:$A$12,Firm_Info!$C$2:$C$12)="Treated",1,IF(_xlfn.XLOOKUP($A3195,Firm_Info!$A$2:$A$12,Firm_Info!$C$2:$C$12)="Control",0,""))</f>
        <v>0</v>
      </c>
      <c r="F3195" s="14">
        <f>IFERROR(_xlfn.XLOOKUP($A3195,Firm_Info!$A$2:$A$11,Firm_Info!$D$2:$D$11),"")</f>
        <v>3</v>
      </c>
      <c r="G3195" s="14">
        <f>IF($F3195="","",IF($B3195&gt;=SUMIFS(Firm_Info!$F$2:$F$11,Firm_Info!$D$2:$D$11,$F3195,Firm_Info!$C$2:$C$11,"Treated"),1,0))</f>
        <v>0</v>
      </c>
      <c r="H3195" s="14">
        <f t="shared" si="103"/>
        <v>0</v>
      </c>
      <c r="I3195" s="14">
        <f>IF($F3195="","",MOD(ROW()-2,624)-INDEX(Parallel_Trends!$F$5:$F$14,MATCH($A3195,Parallel_Trends!$A$5:$A$14,0)))</f>
        <v>-216</v>
      </c>
    </row>
    <row r="3196" spans="1:9" x14ac:dyDescent="0.45">
      <c r="A3196" t="s">
        <v>23</v>
      </c>
      <c r="B3196" s="1">
        <f>Raw_Prices!AJ77</f>
        <v>45036</v>
      </c>
      <c r="C3196" s="12">
        <f>Raw_Prices!AN77</f>
        <v>93.537999999999997</v>
      </c>
      <c r="D3196" s="13">
        <f t="shared" si="102"/>
        <v>-1.661094640341465E-2</v>
      </c>
      <c r="E3196" s="14">
        <f>IF(_xlfn.XLOOKUP($A3196,Firm_Info!$A$2:$A$12,Firm_Info!$C$2:$C$12)="Treated",1,IF(_xlfn.XLOOKUP($A3196,Firm_Info!$A$2:$A$12,Firm_Info!$C$2:$C$12)="Control",0,""))</f>
        <v>0</v>
      </c>
      <c r="F3196" s="14">
        <f>IFERROR(_xlfn.XLOOKUP($A3196,Firm_Info!$A$2:$A$11,Firm_Info!$D$2:$D$11),"")</f>
        <v>3</v>
      </c>
      <c r="G3196" s="14">
        <f>IF($F3196="","",IF($B3196&gt;=SUMIFS(Firm_Info!$F$2:$F$11,Firm_Info!$D$2:$D$11,$F3196,Firm_Info!$C$2:$C$11,"Treated"),1,0))</f>
        <v>0</v>
      </c>
      <c r="H3196" s="14">
        <f t="shared" si="103"/>
        <v>0</v>
      </c>
      <c r="I3196" s="14">
        <f>IF($F3196="","",MOD(ROW()-2,624)-INDEX(Parallel_Trends!$F$5:$F$14,MATCH($A3196,Parallel_Trends!$A$5:$A$14,0)))</f>
        <v>-215</v>
      </c>
    </row>
    <row r="3197" spans="1:9" x14ac:dyDescent="0.45">
      <c r="A3197" t="s">
        <v>23</v>
      </c>
      <c r="B3197" s="1">
        <f>Raw_Prices!AJ78</f>
        <v>45037</v>
      </c>
      <c r="C3197" s="12">
        <f>Raw_Prices!AN78</f>
        <v>94.662000000000006</v>
      </c>
      <c r="D3197" s="13">
        <f t="shared" si="102"/>
        <v>1.2016506660394777E-2</v>
      </c>
      <c r="E3197" s="14">
        <f>IF(_xlfn.XLOOKUP($A3197,Firm_Info!$A$2:$A$12,Firm_Info!$C$2:$C$12)="Treated",1,IF(_xlfn.XLOOKUP($A3197,Firm_Info!$A$2:$A$12,Firm_Info!$C$2:$C$12)="Control",0,""))</f>
        <v>0</v>
      </c>
      <c r="F3197" s="14">
        <f>IFERROR(_xlfn.XLOOKUP($A3197,Firm_Info!$A$2:$A$11,Firm_Info!$D$2:$D$11),"")</f>
        <v>3</v>
      </c>
      <c r="G3197" s="14">
        <f>IF($F3197="","",IF($B3197&gt;=SUMIFS(Firm_Info!$F$2:$F$11,Firm_Info!$D$2:$D$11,$F3197,Firm_Info!$C$2:$C$11,"Treated"),1,0))</f>
        <v>0</v>
      </c>
      <c r="H3197" s="14">
        <f t="shared" si="103"/>
        <v>0</v>
      </c>
      <c r="I3197" s="14">
        <f>IF($F3197="","",MOD(ROW()-2,624)-INDEX(Parallel_Trends!$F$5:$F$14,MATCH($A3197,Parallel_Trends!$A$5:$A$14,0)))</f>
        <v>-214</v>
      </c>
    </row>
    <row r="3198" spans="1:9" x14ac:dyDescent="0.45">
      <c r="A3198" t="s">
        <v>23</v>
      </c>
      <c r="B3198" s="1">
        <f>Raw_Prices!AJ79</f>
        <v>45040</v>
      </c>
      <c r="C3198" s="12">
        <f>Raw_Prices!AN79</f>
        <v>94.6</v>
      </c>
      <c r="D3198" s="13">
        <f t="shared" si="102"/>
        <v>-6.5496186431734937E-4</v>
      </c>
      <c r="E3198" s="14">
        <f>IF(_xlfn.XLOOKUP($A3198,Firm_Info!$A$2:$A$12,Firm_Info!$C$2:$C$12)="Treated",1,IF(_xlfn.XLOOKUP($A3198,Firm_Info!$A$2:$A$12,Firm_Info!$C$2:$C$12)="Control",0,""))</f>
        <v>0</v>
      </c>
      <c r="F3198" s="14">
        <f>IFERROR(_xlfn.XLOOKUP($A3198,Firm_Info!$A$2:$A$11,Firm_Info!$D$2:$D$11),"")</f>
        <v>3</v>
      </c>
      <c r="G3198" s="14">
        <f>IF($F3198="","",IF($B3198&gt;=SUMIFS(Firm_Info!$F$2:$F$11,Firm_Info!$D$2:$D$11,$F3198,Firm_Info!$C$2:$C$11,"Treated"),1,0))</f>
        <v>0</v>
      </c>
      <c r="H3198" s="14">
        <f t="shared" si="103"/>
        <v>0</v>
      </c>
      <c r="I3198" s="14">
        <f>IF($F3198="","",MOD(ROW()-2,624)-INDEX(Parallel_Trends!$F$5:$F$14,MATCH($A3198,Parallel_Trends!$A$5:$A$14,0)))</f>
        <v>-213</v>
      </c>
    </row>
    <row r="3199" spans="1:9" x14ac:dyDescent="0.45">
      <c r="A3199" t="s">
        <v>23</v>
      </c>
      <c r="B3199" s="1">
        <f>Raw_Prices!AJ80</f>
        <v>45041</v>
      </c>
      <c r="C3199" s="12">
        <f>Raw_Prices!AN80</f>
        <v>88.456000000000003</v>
      </c>
      <c r="D3199" s="13">
        <f t="shared" si="102"/>
        <v>-6.4947145877378376E-2</v>
      </c>
      <c r="E3199" s="14">
        <f>IF(_xlfn.XLOOKUP($A3199,Firm_Info!$A$2:$A$12,Firm_Info!$C$2:$C$12)="Treated",1,IF(_xlfn.XLOOKUP($A3199,Firm_Info!$A$2:$A$12,Firm_Info!$C$2:$C$12)="Control",0,""))</f>
        <v>0</v>
      </c>
      <c r="F3199" s="14">
        <f>IFERROR(_xlfn.XLOOKUP($A3199,Firm_Info!$A$2:$A$11,Firm_Info!$D$2:$D$11),"")</f>
        <v>3</v>
      </c>
      <c r="G3199" s="14">
        <f>IF($F3199="","",IF($B3199&gt;=SUMIFS(Firm_Info!$F$2:$F$11,Firm_Info!$D$2:$D$11,$F3199,Firm_Info!$C$2:$C$11,"Treated"),1,0))</f>
        <v>0</v>
      </c>
      <c r="H3199" s="14">
        <f t="shared" si="103"/>
        <v>0</v>
      </c>
      <c r="I3199" s="14">
        <f>IF($F3199="","",MOD(ROW()-2,624)-INDEX(Parallel_Trends!$F$5:$F$14,MATCH($A3199,Parallel_Trends!$A$5:$A$14,0)))</f>
        <v>-212</v>
      </c>
    </row>
    <row r="3200" spans="1:9" x14ac:dyDescent="0.45">
      <c r="A3200" t="s">
        <v>23</v>
      </c>
      <c r="B3200" s="1">
        <f>Raw_Prices!AJ81</f>
        <v>45042</v>
      </c>
      <c r="C3200" s="12">
        <f>Raw_Prices!AN81</f>
        <v>90.805999999999997</v>
      </c>
      <c r="D3200" s="13">
        <f t="shared" si="102"/>
        <v>2.6566880709053109E-2</v>
      </c>
      <c r="E3200" s="14">
        <f>IF(_xlfn.XLOOKUP($A3200,Firm_Info!$A$2:$A$12,Firm_Info!$C$2:$C$12)="Treated",1,IF(_xlfn.XLOOKUP($A3200,Firm_Info!$A$2:$A$12,Firm_Info!$C$2:$C$12)="Control",0,""))</f>
        <v>0</v>
      </c>
      <c r="F3200" s="14">
        <f>IFERROR(_xlfn.XLOOKUP($A3200,Firm_Info!$A$2:$A$11,Firm_Info!$D$2:$D$11),"")</f>
        <v>3</v>
      </c>
      <c r="G3200" s="14">
        <f>IF($F3200="","",IF($B3200&gt;=SUMIFS(Firm_Info!$F$2:$F$11,Firm_Info!$D$2:$D$11,$F3200,Firm_Info!$C$2:$C$11,"Treated"),1,0))</f>
        <v>0</v>
      </c>
      <c r="H3200" s="14">
        <f t="shared" si="103"/>
        <v>0</v>
      </c>
      <c r="I3200" s="14">
        <f>IF($F3200="","",MOD(ROW()-2,624)-INDEX(Parallel_Trends!$F$5:$F$14,MATCH($A3200,Parallel_Trends!$A$5:$A$14,0)))</f>
        <v>-211</v>
      </c>
    </row>
    <row r="3201" spans="1:9" x14ac:dyDescent="0.45">
      <c r="A3201" t="s">
        <v>23</v>
      </c>
      <c r="B3201" s="1">
        <f>Raw_Prices!AJ82</f>
        <v>45043</v>
      </c>
      <c r="C3201" s="12">
        <f>Raw_Prices!AN82</f>
        <v>90.867999999999995</v>
      </c>
      <c r="D3201" s="13">
        <f t="shared" si="102"/>
        <v>6.8277426601759394E-4</v>
      </c>
      <c r="E3201" s="14">
        <f>IF(_xlfn.XLOOKUP($A3201,Firm_Info!$A$2:$A$12,Firm_Info!$C$2:$C$12)="Treated",1,IF(_xlfn.XLOOKUP($A3201,Firm_Info!$A$2:$A$12,Firm_Info!$C$2:$C$12)="Control",0,""))</f>
        <v>0</v>
      </c>
      <c r="F3201" s="14">
        <f>IFERROR(_xlfn.XLOOKUP($A3201,Firm_Info!$A$2:$A$11,Firm_Info!$D$2:$D$11),"")</f>
        <v>3</v>
      </c>
      <c r="G3201" s="14">
        <f>IF($F3201="","",IF($B3201&gt;=SUMIFS(Firm_Info!$F$2:$F$11,Firm_Info!$D$2:$D$11,$F3201,Firm_Info!$C$2:$C$11,"Treated"),1,0))</f>
        <v>0</v>
      </c>
      <c r="H3201" s="14">
        <f t="shared" si="103"/>
        <v>0</v>
      </c>
      <c r="I3201" s="14">
        <f>IF($F3201="","",MOD(ROW()-2,624)-INDEX(Parallel_Trends!$F$5:$F$14,MATCH($A3201,Parallel_Trends!$A$5:$A$14,0)))</f>
        <v>-210</v>
      </c>
    </row>
    <row r="3202" spans="1:9" x14ac:dyDescent="0.45">
      <c r="A3202" t="s">
        <v>23</v>
      </c>
      <c r="B3202" s="1">
        <f>Raw_Prices!AJ83</f>
        <v>45044</v>
      </c>
      <c r="C3202" s="12">
        <f>Raw_Prices!AN83</f>
        <v>91.884</v>
      </c>
      <c r="D3202" s="13">
        <f t="shared" si="102"/>
        <v>1.1181053836334165E-2</v>
      </c>
      <c r="E3202" s="14">
        <f>IF(_xlfn.XLOOKUP($A3202,Firm_Info!$A$2:$A$12,Firm_Info!$C$2:$C$12)="Treated",1,IF(_xlfn.XLOOKUP($A3202,Firm_Info!$A$2:$A$12,Firm_Info!$C$2:$C$12)="Control",0,""))</f>
        <v>0</v>
      </c>
      <c r="F3202" s="14">
        <f>IFERROR(_xlfn.XLOOKUP($A3202,Firm_Info!$A$2:$A$11,Firm_Info!$D$2:$D$11),"")</f>
        <v>3</v>
      </c>
      <c r="G3202" s="14">
        <f>IF($F3202="","",IF($B3202&gt;=SUMIFS(Firm_Info!$F$2:$F$11,Firm_Info!$D$2:$D$11,$F3202,Firm_Info!$C$2:$C$11,"Treated"),1,0))</f>
        <v>0</v>
      </c>
      <c r="H3202" s="14">
        <f t="shared" si="103"/>
        <v>0</v>
      </c>
      <c r="I3202" s="14">
        <f>IF($F3202="","",MOD(ROW()-2,624)-INDEX(Parallel_Trends!$F$5:$F$14,MATCH($A3202,Parallel_Trends!$A$5:$A$14,0)))</f>
        <v>-209</v>
      </c>
    </row>
    <row r="3203" spans="1:9" x14ac:dyDescent="0.45">
      <c r="A3203" t="s">
        <v>23</v>
      </c>
      <c r="B3203" s="1">
        <f>Raw_Prices!AJ84</f>
        <v>45047</v>
      </c>
      <c r="C3203" s="12">
        <f>Raw_Prices!AN84</f>
        <v>90.081999999999994</v>
      </c>
      <c r="D3203" s="13">
        <f t="shared" si="102"/>
        <v>-1.9611684297592635E-2</v>
      </c>
      <c r="E3203" s="14">
        <f>IF(_xlfn.XLOOKUP($A3203,Firm_Info!$A$2:$A$12,Firm_Info!$C$2:$C$12)="Treated",1,IF(_xlfn.XLOOKUP($A3203,Firm_Info!$A$2:$A$12,Firm_Info!$C$2:$C$12)="Control",0,""))</f>
        <v>0</v>
      </c>
      <c r="F3203" s="14">
        <f>IFERROR(_xlfn.XLOOKUP($A3203,Firm_Info!$A$2:$A$11,Firm_Info!$D$2:$D$11),"")</f>
        <v>3</v>
      </c>
      <c r="G3203" s="14">
        <f>IF($F3203="","",IF($B3203&gt;=SUMIFS(Firm_Info!$F$2:$F$11,Firm_Info!$D$2:$D$11,$F3203,Firm_Info!$C$2:$C$11,"Treated"),1,0))</f>
        <v>0</v>
      </c>
      <c r="H3203" s="14">
        <f t="shared" si="103"/>
        <v>0</v>
      </c>
      <c r="I3203" s="14">
        <f>IF($F3203="","",MOD(ROW()-2,624)-INDEX(Parallel_Trends!$F$5:$F$14,MATCH($A3203,Parallel_Trends!$A$5:$A$14,0)))</f>
        <v>-208</v>
      </c>
    </row>
    <row r="3204" spans="1:9" x14ac:dyDescent="0.45">
      <c r="A3204" t="s">
        <v>23</v>
      </c>
      <c r="B3204" s="1">
        <f>Raw_Prices!AJ85</f>
        <v>45048</v>
      </c>
      <c r="C3204" s="12">
        <f>Raw_Prices!AN85</f>
        <v>88.736000000000004</v>
      </c>
      <c r="D3204" s="13">
        <f t="shared" si="102"/>
        <v>-1.4941941786372315E-2</v>
      </c>
      <c r="E3204" s="14">
        <f>IF(_xlfn.XLOOKUP($A3204,Firm_Info!$A$2:$A$12,Firm_Info!$C$2:$C$12)="Treated",1,IF(_xlfn.XLOOKUP($A3204,Firm_Info!$A$2:$A$12,Firm_Info!$C$2:$C$12)="Control",0,""))</f>
        <v>0</v>
      </c>
      <c r="F3204" s="14">
        <f>IFERROR(_xlfn.XLOOKUP($A3204,Firm_Info!$A$2:$A$11,Firm_Info!$D$2:$D$11),"")</f>
        <v>3</v>
      </c>
      <c r="G3204" s="14">
        <f>IF($F3204="","",IF($B3204&gt;=SUMIFS(Firm_Info!$F$2:$F$11,Firm_Info!$D$2:$D$11,$F3204,Firm_Info!$C$2:$C$11,"Treated"),1,0))</f>
        <v>0</v>
      </c>
      <c r="H3204" s="14">
        <f t="shared" si="103"/>
        <v>0</v>
      </c>
      <c r="I3204" s="14">
        <f>IF($F3204="","",MOD(ROW()-2,624)-INDEX(Parallel_Trends!$F$5:$F$14,MATCH($A3204,Parallel_Trends!$A$5:$A$14,0)))</f>
        <v>-207</v>
      </c>
    </row>
    <row r="3205" spans="1:9" x14ac:dyDescent="0.45">
      <c r="A3205" t="s">
        <v>23</v>
      </c>
      <c r="B3205" s="1">
        <f>Raw_Prices!AJ86</f>
        <v>45049</v>
      </c>
      <c r="C3205" s="12">
        <f>Raw_Prices!AN86</f>
        <v>87.415999999999997</v>
      </c>
      <c r="D3205" s="13">
        <f t="shared" si="102"/>
        <v>-1.4875586007933705E-2</v>
      </c>
      <c r="E3205" s="14">
        <f>IF(_xlfn.XLOOKUP($A3205,Firm_Info!$A$2:$A$12,Firm_Info!$C$2:$C$12)="Treated",1,IF(_xlfn.XLOOKUP($A3205,Firm_Info!$A$2:$A$12,Firm_Info!$C$2:$C$12)="Control",0,""))</f>
        <v>0</v>
      </c>
      <c r="F3205" s="14">
        <f>IFERROR(_xlfn.XLOOKUP($A3205,Firm_Info!$A$2:$A$11,Firm_Info!$D$2:$D$11),"")</f>
        <v>3</v>
      </c>
      <c r="G3205" s="14">
        <f>IF($F3205="","",IF($B3205&gt;=SUMIFS(Firm_Info!$F$2:$F$11,Firm_Info!$D$2:$D$11,$F3205,Firm_Info!$C$2:$C$11,"Treated"),1,0))</f>
        <v>0</v>
      </c>
      <c r="H3205" s="14">
        <f t="shared" si="103"/>
        <v>0</v>
      </c>
      <c r="I3205" s="14">
        <f>IF($F3205="","",MOD(ROW()-2,624)-INDEX(Parallel_Trends!$F$5:$F$14,MATCH($A3205,Parallel_Trends!$A$5:$A$14,0)))</f>
        <v>-206</v>
      </c>
    </row>
    <row r="3206" spans="1:9" x14ac:dyDescent="0.45">
      <c r="A3206" t="s">
        <v>23</v>
      </c>
      <c r="B3206" s="1">
        <f>Raw_Prices!AJ87</f>
        <v>45050</v>
      </c>
      <c r="C3206" s="12">
        <f>Raw_Prices!AN87</f>
        <v>86.102000000000004</v>
      </c>
      <c r="D3206" s="13">
        <f t="shared" si="102"/>
        <v>-1.5031573167383461E-2</v>
      </c>
      <c r="E3206" s="14">
        <f>IF(_xlfn.XLOOKUP($A3206,Firm_Info!$A$2:$A$12,Firm_Info!$C$2:$C$12)="Treated",1,IF(_xlfn.XLOOKUP($A3206,Firm_Info!$A$2:$A$12,Firm_Info!$C$2:$C$12)="Control",0,""))</f>
        <v>0</v>
      </c>
      <c r="F3206" s="14">
        <f>IFERROR(_xlfn.XLOOKUP($A3206,Firm_Info!$A$2:$A$11,Firm_Info!$D$2:$D$11),"")</f>
        <v>3</v>
      </c>
      <c r="G3206" s="14">
        <f>IF($F3206="","",IF($B3206&gt;=SUMIFS(Firm_Info!$F$2:$F$11,Firm_Info!$D$2:$D$11,$F3206,Firm_Info!$C$2:$C$11,"Treated"),1,0))</f>
        <v>0</v>
      </c>
      <c r="H3206" s="14">
        <f t="shared" si="103"/>
        <v>0</v>
      </c>
      <c r="I3206" s="14">
        <f>IF($F3206="","",MOD(ROW()-2,624)-INDEX(Parallel_Trends!$F$5:$F$14,MATCH($A3206,Parallel_Trends!$A$5:$A$14,0)))</f>
        <v>-205</v>
      </c>
    </row>
    <row r="3207" spans="1:9" x14ac:dyDescent="0.45">
      <c r="A3207" t="s">
        <v>23</v>
      </c>
      <c r="B3207" s="1">
        <f>Raw_Prices!AJ88</f>
        <v>45051</v>
      </c>
      <c r="C3207" s="12">
        <f>Raw_Prices!AN88</f>
        <v>86.96</v>
      </c>
      <c r="D3207" s="13">
        <f t="shared" si="102"/>
        <v>9.964925321130691E-3</v>
      </c>
      <c r="E3207" s="14">
        <f>IF(_xlfn.XLOOKUP($A3207,Firm_Info!$A$2:$A$12,Firm_Info!$C$2:$C$12)="Treated",1,IF(_xlfn.XLOOKUP($A3207,Firm_Info!$A$2:$A$12,Firm_Info!$C$2:$C$12)="Control",0,""))</f>
        <v>0</v>
      </c>
      <c r="F3207" s="14">
        <f>IFERROR(_xlfn.XLOOKUP($A3207,Firm_Info!$A$2:$A$11,Firm_Info!$D$2:$D$11),"")</f>
        <v>3</v>
      </c>
      <c r="G3207" s="14">
        <f>IF($F3207="","",IF($B3207&gt;=SUMIFS(Firm_Info!$F$2:$F$11,Firm_Info!$D$2:$D$11,$F3207,Firm_Info!$C$2:$C$11,"Treated"),1,0))</f>
        <v>0</v>
      </c>
      <c r="H3207" s="14">
        <f t="shared" si="103"/>
        <v>0</v>
      </c>
      <c r="I3207" s="14">
        <f>IF($F3207="","",MOD(ROW()-2,624)-INDEX(Parallel_Trends!$F$5:$F$14,MATCH($A3207,Parallel_Trends!$A$5:$A$14,0)))</f>
        <v>-204</v>
      </c>
    </row>
    <row r="3208" spans="1:9" x14ac:dyDescent="0.45">
      <c r="A3208" t="s">
        <v>23</v>
      </c>
      <c r="B3208" s="1">
        <f>Raw_Prices!AJ89</f>
        <v>45054</v>
      </c>
      <c r="C3208" s="12">
        <f>Raw_Prices!AN89</f>
        <v>87.798000000000002</v>
      </c>
      <c r="D3208" s="13">
        <f t="shared" si="102"/>
        <v>9.6366145354187527E-3</v>
      </c>
      <c r="E3208" s="14">
        <f>IF(_xlfn.XLOOKUP($A3208,Firm_Info!$A$2:$A$12,Firm_Info!$C$2:$C$12)="Treated",1,IF(_xlfn.XLOOKUP($A3208,Firm_Info!$A$2:$A$12,Firm_Info!$C$2:$C$12)="Control",0,""))</f>
        <v>0</v>
      </c>
      <c r="F3208" s="14">
        <f>IFERROR(_xlfn.XLOOKUP($A3208,Firm_Info!$A$2:$A$11,Firm_Info!$D$2:$D$11),"")</f>
        <v>3</v>
      </c>
      <c r="G3208" s="14">
        <f>IF($F3208="","",IF($B3208&gt;=SUMIFS(Firm_Info!$F$2:$F$11,Firm_Info!$D$2:$D$11,$F3208,Firm_Info!$C$2:$C$11,"Treated"),1,0))</f>
        <v>0</v>
      </c>
      <c r="H3208" s="14">
        <f t="shared" si="103"/>
        <v>0</v>
      </c>
      <c r="I3208" s="14">
        <f>IF($F3208="","",MOD(ROW()-2,624)-INDEX(Parallel_Trends!$F$5:$F$14,MATCH($A3208,Parallel_Trends!$A$5:$A$14,0)))</f>
        <v>-203</v>
      </c>
    </row>
    <row r="3209" spans="1:9" x14ac:dyDescent="0.45">
      <c r="A3209" t="s">
        <v>23</v>
      </c>
      <c r="B3209" s="1">
        <f>Raw_Prices!AJ90</f>
        <v>45055</v>
      </c>
      <c r="C3209" s="12">
        <f>Raw_Prices!AN90</f>
        <v>88.278000000000006</v>
      </c>
      <c r="D3209" s="13">
        <f t="shared" si="102"/>
        <v>5.467094922435578E-3</v>
      </c>
      <c r="E3209" s="14">
        <f>IF(_xlfn.XLOOKUP($A3209,Firm_Info!$A$2:$A$12,Firm_Info!$C$2:$C$12)="Treated",1,IF(_xlfn.XLOOKUP($A3209,Firm_Info!$A$2:$A$12,Firm_Info!$C$2:$C$12)="Control",0,""))</f>
        <v>0</v>
      </c>
      <c r="F3209" s="14">
        <f>IFERROR(_xlfn.XLOOKUP($A3209,Firm_Info!$A$2:$A$11,Firm_Info!$D$2:$D$11),"")</f>
        <v>3</v>
      </c>
      <c r="G3209" s="14">
        <f>IF($F3209="","",IF($B3209&gt;=SUMIFS(Firm_Info!$F$2:$F$11,Firm_Info!$D$2:$D$11,$F3209,Firm_Info!$C$2:$C$11,"Treated"),1,0))</f>
        <v>0</v>
      </c>
      <c r="H3209" s="14">
        <f t="shared" si="103"/>
        <v>0</v>
      </c>
      <c r="I3209" s="14">
        <f>IF($F3209="","",MOD(ROW()-2,624)-INDEX(Parallel_Trends!$F$5:$F$14,MATCH($A3209,Parallel_Trends!$A$5:$A$14,0)))</f>
        <v>-202</v>
      </c>
    </row>
    <row r="3210" spans="1:9" x14ac:dyDescent="0.45">
      <c r="A3210" t="s">
        <v>23</v>
      </c>
      <c r="B3210" s="1">
        <f>Raw_Prices!AJ91</f>
        <v>45056</v>
      </c>
      <c r="C3210" s="12">
        <f>Raw_Prices!AN91</f>
        <v>90.828000000000003</v>
      </c>
      <c r="D3210" s="13">
        <f t="shared" si="102"/>
        <v>2.8886019166723287E-2</v>
      </c>
      <c r="E3210" s="14">
        <f>IF(_xlfn.XLOOKUP($A3210,Firm_Info!$A$2:$A$12,Firm_Info!$C$2:$C$12)="Treated",1,IF(_xlfn.XLOOKUP($A3210,Firm_Info!$A$2:$A$12,Firm_Info!$C$2:$C$12)="Control",0,""))</f>
        <v>0</v>
      </c>
      <c r="F3210" s="14">
        <f>IFERROR(_xlfn.XLOOKUP($A3210,Firm_Info!$A$2:$A$11,Firm_Info!$D$2:$D$11),"")</f>
        <v>3</v>
      </c>
      <c r="G3210" s="14">
        <f>IF($F3210="","",IF($B3210&gt;=SUMIFS(Firm_Info!$F$2:$F$11,Firm_Info!$D$2:$D$11,$F3210,Firm_Info!$C$2:$C$11,"Treated"),1,0))</f>
        <v>0</v>
      </c>
      <c r="H3210" s="14">
        <f t="shared" si="103"/>
        <v>0</v>
      </c>
      <c r="I3210" s="14">
        <f>IF($F3210="","",MOD(ROW()-2,624)-INDEX(Parallel_Trends!$F$5:$F$14,MATCH($A3210,Parallel_Trends!$A$5:$A$14,0)))</f>
        <v>-201</v>
      </c>
    </row>
    <row r="3211" spans="1:9" x14ac:dyDescent="0.45">
      <c r="A3211" t="s">
        <v>23</v>
      </c>
      <c r="B3211" s="1">
        <f>Raw_Prices!AJ92</f>
        <v>45057</v>
      </c>
      <c r="C3211" s="12">
        <f>Raw_Prices!AN92</f>
        <v>90.513999999999996</v>
      </c>
      <c r="D3211" s="13">
        <f t="shared" si="102"/>
        <v>-3.4570837186771453E-3</v>
      </c>
      <c r="E3211" s="14">
        <f>IF(_xlfn.XLOOKUP($A3211,Firm_Info!$A$2:$A$12,Firm_Info!$C$2:$C$12)="Treated",1,IF(_xlfn.XLOOKUP($A3211,Firm_Info!$A$2:$A$12,Firm_Info!$C$2:$C$12)="Control",0,""))</f>
        <v>0</v>
      </c>
      <c r="F3211" s="14">
        <f>IFERROR(_xlfn.XLOOKUP($A3211,Firm_Info!$A$2:$A$11,Firm_Info!$D$2:$D$11),"")</f>
        <v>3</v>
      </c>
      <c r="G3211" s="14">
        <f>IF($F3211="","",IF($B3211&gt;=SUMIFS(Firm_Info!$F$2:$F$11,Firm_Info!$D$2:$D$11,$F3211,Firm_Info!$C$2:$C$11,"Treated"),1,0))</f>
        <v>0</v>
      </c>
      <c r="H3211" s="14">
        <f t="shared" si="103"/>
        <v>0</v>
      </c>
      <c r="I3211" s="14">
        <f>IF($F3211="","",MOD(ROW()-2,624)-INDEX(Parallel_Trends!$F$5:$F$14,MATCH($A3211,Parallel_Trends!$A$5:$A$14,0)))</f>
        <v>-200</v>
      </c>
    </row>
    <row r="3212" spans="1:9" x14ac:dyDescent="0.45">
      <c r="A3212" t="s">
        <v>23</v>
      </c>
      <c r="B3212" s="1">
        <f>Raw_Prices!AJ93</f>
        <v>45058</v>
      </c>
      <c r="C3212" s="12">
        <f>Raw_Prices!AN93</f>
        <v>91.04</v>
      </c>
      <c r="D3212" s="13">
        <f t="shared" si="102"/>
        <v>5.8112557173477519E-3</v>
      </c>
      <c r="E3212" s="14">
        <f>IF(_xlfn.XLOOKUP($A3212,Firm_Info!$A$2:$A$12,Firm_Info!$C$2:$C$12)="Treated",1,IF(_xlfn.XLOOKUP($A3212,Firm_Info!$A$2:$A$12,Firm_Info!$C$2:$C$12)="Control",0,""))</f>
        <v>0</v>
      </c>
      <c r="F3212" s="14">
        <f>IFERROR(_xlfn.XLOOKUP($A3212,Firm_Info!$A$2:$A$11,Firm_Info!$D$2:$D$11),"")</f>
        <v>3</v>
      </c>
      <c r="G3212" s="14">
        <f>IF($F3212="","",IF($B3212&gt;=SUMIFS(Firm_Info!$F$2:$F$11,Firm_Info!$D$2:$D$11,$F3212,Firm_Info!$C$2:$C$11,"Treated"),1,0))</f>
        <v>0</v>
      </c>
      <c r="H3212" s="14">
        <f t="shared" si="103"/>
        <v>0</v>
      </c>
      <c r="I3212" s="14">
        <f>IF($F3212="","",MOD(ROW()-2,624)-INDEX(Parallel_Trends!$F$5:$F$14,MATCH($A3212,Parallel_Trends!$A$5:$A$14,0)))</f>
        <v>-199</v>
      </c>
    </row>
    <row r="3213" spans="1:9" x14ac:dyDescent="0.45">
      <c r="A3213" t="s">
        <v>23</v>
      </c>
      <c r="B3213" s="1">
        <f>Raw_Prices!AJ94</f>
        <v>45061</v>
      </c>
      <c r="C3213" s="12">
        <f>Raw_Prices!AN94</f>
        <v>92.628</v>
      </c>
      <c r="D3213" s="13">
        <f t="shared" si="102"/>
        <v>1.7442882249560476E-2</v>
      </c>
      <c r="E3213" s="14">
        <f>IF(_xlfn.XLOOKUP($A3213,Firm_Info!$A$2:$A$12,Firm_Info!$C$2:$C$12)="Treated",1,IF(_xlfn.XLOOKUP($A3213,Firm_Info!$A$2:$A$12,Firm_Info!$C$2:$C$12)="Control",0,""))</f>
        <v>0</v>
      </c>
      <c r="F3213" s="14">
        <f>IFERROR(_xlfn.XLOOKUP($A3213,Firm_Info!$A$2:$A$11,Firm_Info!$D$2:$D$11),"")</f>
        <v>3</v>
      </c>
      <c r="G3213" s="14">
        <f>IF($F3213="","",IF($B3213&gt;=SUMIFS(Firm_Info!$F$2:$F$11,Firm_Info!$D$2:$D$11,$F3213,Firm_Info!$C$2:$C$11,"Treated"),1,0))</f>
        <v>0</v>
      </c>
      <c r="H3213" s="14">
        <f t="shared" si="103"/>
        <v>0</v>
      </c>
      <c r="I3213" s="14">
        <f>IF($F3213="","",MOD(ROW()-2,624)-INDEX(Parallel_Trends!$F$5:$F$14,MATCH($A3213,Parallel_Trends!$A$5:$A$14,0)))</f>
        <v>-198</v>
      </c>
    </row>
    <row r="3214" spans="1:9" x14ac:dyDescent="0.45">
      <c r="A3214" t="s">
        <v>23</v>
      </c>
      <c r="B3214" s="1">
        <f>Raw_Prices!AJ95</f>
        <v>45062</v>
      </c>
      <c r="C3214" s="12">
        <f>Raw_Prices!AN95</f>
        <v>93.647999999999996</v>
      </c>
      <c r="D3214" s="13">
        <f t="shared" si="102"/>
        <v>1.1011789091851298E-2</v>
      </c>
      <c r="E3214" s="14">
        <f>IF(_xlfn.XLOOKUP($A3214,Firm_Info!$A$2:$A$12,Firm_Info!$C$2:$C$12)="Treated",1,IF(_xlfn.XLOOKUP($A3214,Firm_Info!$A$2:$A$12,Firm_Info!$C$2:$C$12)="Control",0,""))</f>
        <v>0</v>
      </c>
      <c r="F3214" s="14">
        <f>IFERROR(_xlfn.XLOOKUP($A3214,Firm_Info!$A$2:$A$11,Firm_Info!$D$2:$D$11),"")</f>
        <v>3</v>
      </c>
      <c r="G3214" s="14">
        <f>IF($F3214="","",IF($B3214&gt;=SUMIFS(Firm_Info!$F$2:$F$11,Firm_Info!$D$2:$D$11,$F3214,Firm_Info!$C$2:$C$11,"Treated"),1,0))</f>
        <v>0</v>
      </c>
      <c r="H3214" s="14">
        <f t="shared" si="103"/>
        <v>0</v>
      </c>
      <c r="I3214" s="14">
        <f>IF($F3214="","",MOD(ROW()-2,624)-INDEX(Parallel_Trends!$F$5:$F$14,MATCH($A3214,Parallel_Trends!$A$5:$A$14,0)))</f>
        <v>-197</v>
      </c>
    </row>
    <row r="3215" spans="1:9" x14ac:dyDescent="0.45">
      <c r="A3215" t="s">
        <v>23</v>
      </c>
      <c r="B3215" s="1">
        <f>Raw_Prices!AJ96</f>
        <v>45063</v>
      </c>
      <c r="C3215" s="12">
        <f>Raw_Prices!AN96</f>
        <v>98.584000000000003</v>
      </c>
      <c r="D3215" s="13">
        <f t="shared" si="102"/>
        <v>5.2708012984794106E-2</v>
      </c>
      <c r="E3215" s="14">
        <f>IF(_xlfn.XLOOKUP($A3215,Firm_Info!$A$2:$A$12,Firm_Info!$C$2:$C$12)="Treated",1,IF(_xlfn.XLOOKUP($A3215,Firm_Info!$A$2:$A$12,Firm_Info!$C$2:$C$12)="Control",0,""))</f>
        <v>0</v>
      </c>
      <c r="F3215" s="14">
        <f>IFERROR(_xlfn.XLOOKUP($A3215,Firm_Info!$A$2:$A$11,Firm_Info!$D$2:$D$11),"")</f>
        <v>3</v>
      </c>
      <c r="G3215" s="14">
        <f>IF($F3215="","",IF($B3215&gt;=SUMIFS(Firm_Info!$F$2:$F$11,Firm_Info!$D$2:$D$11,$F3215,Firm_Info!$C$2:$C$11,"Treated"),1,0))</f>
        <v>0</v>
      </c>
      <c r="H3215" s="14">
        <f t="shared" si="103"/>
        <v>0</v>
      </c>
      <c r="I3215" s="14">
        <f>IF($F3215="","",MOD(ROW()-2,624)-INDEX(Parallel_Trends!$F$5:$F$14,MATCH($A3215,Parallel_Trends!$A$5:$A$14,0)))</f>
        <v>-196</v>
      </c>
    </row>
    <row r="3216" spans="1:9" x14ac:dyDescent="0.45">
      <c r="A3216" t="s">
        <v>23</v>
      </c>
      <c r="B3216" s="1">
        <f>Raw_Prices!AJ97</f>
        <v>45064</v>
      </c>
      <c r="C3216" s="12">
        <f>Raw_Prices!AN97</f>
        <v>102.03400000000001</v>
      </c>
      <c r="D3216" s="13">
        <f t="shared" si="102"/>
        <v>3.4995536801103677E-2</v>
      </c>
      <c r="E3216" s="14">
        <f>IF(_xlfn.XLOOKUP($A3216,Firm_Info!$A$2:$A$12,Firm_Info!$C$2:$C$12)="Treated",1,IF(_xlfn.XLOOKUP($A3216,Firm_Info!$A$2:$A$12,Firm_Info!$C$2:$C$12)="Control",0,""))</f>
        <v>0</v>
      </c>
      <c r="F3216" s="14">
        <f>IFERROR(_xlfn.XLOOKUP($A3216,Firm_Info!$A$2:$A$11,Firm_Info!$D$2:$D$11),"")</f>
        <v>3</v>
      </c>
      <c r="G3216" s="14">
        <f>IF($F3216="","",IF($B3216&gt;=SUMIFS(Firm_Info!$F$2:$F$11,Firm_Info!$D$2:$D$11,$F3216,Firm_Info!$C$2:$C$11,"Treated"),1,0))</f>
        <v>0</v>
      </c>
      <c r="H3216" s="14">
        <f t="shared" si="103"/>
        <v>0</v>
      </c>
      <c r="I3216" s="14">
        <f>IF($F3216="","",MOD(ROW()-2,624)-INDEX(Parallel_Trends!$F$5:$F$14,MATCH($A3216,Parallel_Trends!$A$5:$A$14,0)))</f>
        <v>-195</v>
      </c>
    </row>
    <row r="3217" spans="1:9" x14ac:dyDescent="0.45">
      <c r="A3217" t="s">
        <v>23</v>
      </c>
      <c r="B3217" s="1">
        <f>Raw_Prices!AJ98</f>
        <v>45065</v>
      </c>
      <c r="C3217" s="12">
        <f>Raw_Prices!AN98</f>
        <v>102.06</v>
      </c>
      <c r="D3217" s="13">
        <f t="shared" si="102"/>
        <v>2.5481702177709842E-4</v>
      </c>
      <c r="E3217" s="14">
        <f>IF(_xlfn.XLOOKUP($A3217,Firm_Info!$A$2:$A$12,Firm_Info!$C$2:$C$12)="Treated",1,IF(_xlfn.XLOOKUP($A3217,Firm_Info!$A$2:$A$12,Firm_Info!$C$2:$C$12)="Control",0,""))</f>
        <v>0</v>
      </c>
      <c r="F3217" s="14">
        <f>IFERROR(_xlfn.XLOOKUP($A3217,Firm_Info!$A$2:$A$11,Firm_Info!$D$2:$D$11),"")</f>
        <v>3</v>
      </c>
      <c r="G3217" s="14">
        <f>IF($F3217="","",IF($B3217&gt;=SUMIFS(Firm_Info!$F$2:$F$11,Firm_Info!$D$2:$D$11,$F3217,Firm_Info!$C$2:$C$11,"Treated"),1,0))</f>
        <v>0</v>
      </c>
      <c r="H3217" s="14">
        <f t="shared" si="103"/>
        <v>0</v>
      </c>
      <c r="I3217" s="14">
        <f>IF($F3217="","",MOD(ROW()-2,624)-INDEX(Parallel_Trends!$F$5:$F$14,MATCH($A3217,Parallel_Trends!$A$5:$A$14,0)))</f>
        <v>-194</v>
      </c>
    </row>
    <row r="3218" spans="1:9" x14ac:dyDescent="0.45">
      <c r="A3218" t="s">
        <v>23</v>
      </c>
      <c r="B3218" s="1">
        <f>Raw_Prices!AJ99</f>
        <v>45068</v>
      </c>
      <c r="C3218" s="12">
        <f>Raw_Prices!AN99</f>
        <v>102.27800000000001</v>
      </c>
      <c r="D3218" s="13">
        <f t="shared" si="102"/>
        <v>2.1359984322948389E-3</v>
      </c>
      <c r="E3218" s="14">
        <f>IF(_xlfn.XLOOKUP($A3218,Firm_Info!$A$2:$A$12,Firm_Info!$C$2:$C$12)="Treated",1,IF(_xlfn.XLOOKUP($A3218,Firm_Info!$A$2:$A$12,Firm_Info!$C$2:$C$12)="Control",0,""))</f>
        <v>0</v>
      </c>
      <c r="F3218" s="14">
        <f>IFERROR(_xlfn.XLOOKUP($A3218,Firm_Info!$A$2:$A$11,Firm_Info!$D$2:$D$11),"")</f>
        <v>3</v>
      </c>
      <c r="G3218" s="14">
        <f>IF($F3218="","",IF($B3218&gt;=SUMIFS(Firm_Info!$F$2:$F$11,Firm_Info!$D$2:$D$11,$F3218,Firm_Info!$C$2:$C$11,"Treated"),1,0))</f>
        <v>0</v>
      </c>
      <c r="H3218" s="14">
        <f t="shared" si="103"/>
        <v>0</v>
      </c>
      <c r="I3218" s="14">
        <f>IF($F3218="","",MOD(ROW()-2,624)-INDEX(Parallel_Trends!$F$5:$F$14,MATCH($A3218,Parallel_Trends!$A$5:$A$14,0)))</f>
        <v>-193</v>
      </c>
    </row>
    <row r="3219" spans="1:9" x14ac:dyDescent="0.45">
      <c r="A3219" t="s">
        <v>23</v>
      </c>
      <c r="B3219" s="1">
        <f>Raw_Prices!AJ100</f>
        <v>45069</v>
      </c>
      <c r="C3219" s="12">
        <f>Raw_Prices!AN100</f>
        <v>100.02800000000001</v>
      </c>
      <c r="D3219" s="13">
        <f t="shared" si="102"/>
        <v>-2.1998865836250214E-2</v>
      </c>
      <c r="E3219" s="14">
        <f>IF(_xlfn.XLOOKUP($A3219,Firm_Info!$A$2:$A$12,Firm_Info!$C$2:$C$12)="Treated",1,IF(_xlfn.XLOOKUP($A3219,Firm_Info!$A$2:$A$12,Firm_Info!$C$2:$C$12)="Control",0,""))</f>
        <v>0</v>
      </c>
      <c r="F3219" s="14">
        <f>IFERROR(_xlfn.XLOOKUP($A3219,Firm_Info!$A$2:$A$11,Firm_Info!$D$2:$D$11),"")</f>
        <v>3</v>
      </c>
      <c r="G3219" s="14">
        <f>IF($F3219="","",IF($B3219&gt;=SUMIFS(Firm_Info!$F$2:$F$11,Firm_Info!$D$2:$D$11,$F3219,Firm_Info!$C$2:$C$11,"Treated"),1,0))</f>
        <v>0</v>
      </c>
      <c r="H3219" s="14">
        <f t="shared" si="103"/>
        <v>0</v>
      </c>
      <c r="I3219" s="14">
        <f>IF($F3219="","",MOD(ROW()-2,624)-INDEX(Parallel_Trends!$F$5:$F$14,MATCH($A3219,Parallel_Trends!$A$5:$A$14,0)))</f>
        <v>-192</v>
      </c>
    </row>
    <row r="3220" spans="1:9" x14ac:dyDescent="0.45">
      <c r="A3220" t="s">
        <v>23</v>
      </c>
      <c r="B3220" s="1">
        <f>Raw_Prices!AJ101</f>
        <v>45070</v>
      </c>
      <c r="C3220" s="12">
        <f>Raw_Prices!AN101</f>
        <v>100.51</v>
      </c>
      <c r="D3220" s="13">
        <f t="shared" si="102"/>
        <v>4.8186507777823184E-3</v>
      </c>
      <c r="E3220" s="14">
        <f>IF(_xlfn.XLOOKUP($A3220,Firm_Info!$A$2:$A$12,Firm_Info!$C$2:$C$12)="Treated",1,IF(_xlfn.XLOOKUP($A3220,Firm_Info!$A$2:$A$12,Firm_Info!$C$2:$C$12)="Control",0,""))</f>
        <v>0</v>
      </c>
      <c r="F3220" s="14">
        <f>IFERROR(_xlfn.XLOOKUP($A3220,Firm_Info!$A$2:$A$11,Firm_Info!$D$2:$D$11),"")</f>
        <v>3</v>
      </c>
      <c r="G3220" s="14">
        <f>IF($F3220="","",IF($B3220&gt;=SUMIFS(Firm_Info!$F$2:$F$11,Firm_Info!$D$2:$D$11,$F3220,Firm_Info!$C$2:$C$11,"Treated"),1,0))</f>
        <v>0</v>
      </c>
      <c r="H3220" s="14">
        <f t="shared" si="103"/>
        <v>0</v>
      </c>
      <c r="I3220" s="14">
        <f>IF($F3220="","",MOD(ROW()-2,624)-INDEX(Parallel_Trends!$F$5:$F$14,MATCH($A3220,Parallel_Trends!$A$5:$A$14,0)))</f>
        <v>-191</v>
      </c>
    </row>
    <row r="3221" spans="1:9" x14ac:dyDescent="0.45">
      <c r="A3221" t="s">
        <v>23</v>
      </c>
      <c r="B3221" s="1">
        <f>Raw_Prices!AJ102</f>
        <v>45071</v>
      </c>
      <c r="C3221" s="12">
        <f>Raw_Prices!AN102</f>
        <v>106.35599999999999</v>
      </c>
      <c r="D3221" s="13">
        <f t="shared" si="102"/>
        <v>5.8163366829171226E-2</v>
      </c>
      <c r="E3221" s="14">
        <f>IF(_xlfn.XLOOKUP($A3221,Firm_Info!$A$2:$A$12,Firm_Info!$C$2:$C$12)="Treated",1,IF(_xlfn.XLOOKUP($A3221,Firm_Info!$A$2:$A$12,Firm_Info!$C$2:$C$12)="Control",0,""))</f>
        <v>0</v>
      </c>
      <c r="F3221" s="14">
        <f>IFERROR(_xlfn.XLOOKUP($A3221,Firm_Info!$A$2:$A$11,Firm_Info!$D$2:$D$11),"")</f>
        <v>3</v>
      </c>
      <c r="G3221" s="14">
        <f>IF($F3221="","",IF($B3221&gt;=SUMIFS(Firm_Info!$F$2:$F$11,Firm_Info!$D$2:$D$11,$F3221,Firm_Info!$C$2:$C$11,"Treated"),1,0))</f>
        <v>0</v>
      </c>
      <c r="H3221" s="14">
        <f t="shared" si="103"/>
        <v>0</v>
      </c>
      <c r="I3221" s="14">
        <f>IF($F3221="","",MOD(ROW()-2,624)-INDEX(Parallel_Trends!$F$5:$F$14,MATCH($A3221,Parallel_Trends!$A$5:$A$14,0)))</f>
        <v>-190</v>
      </c>
    </row>
    <row r="3222" spans="1:9" x14ac:dyDescent="0.45">
      <c r="A3222" t="s">
        <v>23</v>
      </c>
      <c r="B3222" s="1">
        <f>Raw_Prices!AJ103</f>
        <v>45072</v>
      </c>
      <c r="C3222" s="12">
        <f>Raw_Prices!AN103</f>
        <v>107.492</v>
      </c>
      <c r="D3222" s="13">
        <f t="shared" si="102"/>
        <v>1.0681108729173827E-2</v>
      </c>
      <c r="E3222" s="14">
        <f>IF(_xlfn.XLOOKUP($A3222,Firm_Info!$A$2:$A$12,Firm_Info!$C$2:$C$12)="Treated",1,IF(_xlfn.XLOOKUP($A3222,Firm_Info!$A$2:$A$12,Firm_Info!$C$2:$C$12)="Control",0,""))</f>
        <v>0</v>
      </c>
      <c r="F3222" s="14">
        <f>IFERROR(_xlfn.XLOOKUP($A3222,Firm_Info!$A$2:$A$11,Firm_Info!$D$2:$D$11),"")</f>
        <v>3</v>
      </c>
      <c r="G3222" s="14">
        <f>IF($F3222="","",IF($B3222&gt;=SUMIFS(Firm_Info!$F$2:$F$11,Firm_Info!$D$2:$D$11,$F3222,Firm_Info!$C$2:$C$11,"Treated"),1,0))</f>
        <v>0</v>
      </c>
      <c r="H3222" s="14">
        <f t="shared" si="103"/>
        <v>0</v>
      </c>
      <c r="I3222" s="14">
        <f>IF($F3222="","",MOD(ROW()-2,624)-INDEX(Parallel_Trends!$F$5:$F$14,MATCH($A3222,Parallel_Trends!$A$5:$A$14,0)))</f>
        <v>-189</v>
      </c>
    </row>
    <row r="3223" spans="1:9" x14ac:dyDescent="0.45">
      <c r="A3223" t="s">
        <v>23</v>
      </c>
      <c r="B3223" s="1">
        <f>Raw_Prices!AJ104</f>
        <v>45076</v>
      </c>
      <c r="C3223" s="12">
        <f>Raw_Prices!AN104</f>
        <v>109.824</v>
      </c>
      <c r="D3223" s="13">
        <f t="shared" si="102"/>
        <v>2.1694637740482969E-2</v>
      </c>
      <c r="E3223" s="14">
        <f>IF(_xlfn.XLOOKUP($A3223,Firm_Info!$A$2:$A$12,Firm_Info!$C$2:$C$12)="Treated",1,IF(_xlfn.XLOOKUP($A3223,Firm_Info!$A$2:$A$12,Firm_Info!$C$2:$C$12)="Control",0,""))</f>
        <v>0</v>
      </c>
      <c r="F3223" s="14">
        <f>IFERROR(_xlfn.XLOOKUP($A3223,Firm_Info!$A$2:$A$11,Firm_Info!$D$2:$D$11),"")</f>
        <v>3</v>
      </c>
      <c r="G3223" s="14">
        <f>IF($F3223="","",IF($B3223&gt;=SUMIFS(Firm_Info!$F$2:$F$11,Firm_Info!$D$2:$D$11,$F3223,Firm_Info!$C$2:$C$11,"Treated"),1,0))</f>
        <v>0</v>
      </c>
      <c r="H3223" s="14">
        <f t="shared" si="103"/>
        <v>0</v>
      </c>
      <c r="I3223" s="14">
        <f>IF($F3223="","",MOD(ROW()-2,624)-INDEX(Parallel_Trends!$F$5:$F$14,MATCH($A3223,Parallel_Trends!$A$5:$A$14,0)))</f>
        <v>-188</v>
      </c>
    </row>
    <row r="3224" spans="1:9" x14ac:dyDescent="0.45">
      <c r="A3224" t="s">
        <v>23</v>
      </c>
      <c r="B3224" s="1">
        <f>Raw_Prices!AJ105</f>
        <v>45077</v>
      </c>
      <c r="C3224" s="12">
        <f>Raw_Prices!AN105</f>
        <v>108.956</v>
      </c>
      <c r="D3224" s="13">
        <f t="shared" si="102"/>
        <v>-7.9035547785547555E-3</v>
      </c>
      <c r="E3224" s="14">
        <f>IF(_xlfn.XLOOKUP($A3224,Firm_Info!$A$2:$A$12,Firm_Info!$C$2:$C$12)="Treated",1,IF(_xlfn.XLOOKUP($A3224,Firm_Info!$A$2:$A$12,Firm_Info!$C$2:$C$12)="Control",0,""))</f>
        <v>0</v>
      </c>
      <c r="F3224" s="14">
        <f>IFERROR(_xlfn.XLOOKUP($A3224,Firm_Info!$A$2:$A$11,Firm_Info!$D$2:$D$11),"")</f>
        <v>3</v>
      </c>
      <c r="G3224" s="14">
        <f>IF($F3224="","",IF($B3224&gt;=SUMIFS(Firm_Info!$F$2:$F$11,Firm_Info!$D$2:$D$11,$F3224,Firm_Info!$C$2:$C$11,"Treated"),1,0))</f>
        <v>0</v>
      </c>
      <c r="H3224" s="14">
        <f t="shared" si="103"/>
        <v>0</v>
      </c>
      <c r="I3224" s="14">
        <f>IF($F3224="","",MOD(ROW()-2,624)-INDEX(Parallel_Trends!$F$5:$F$14,MATCH($A3224,Parallel_Trends!$A$5:$A$14,0)))</f>
        <v>-187</v>
      </c>
    </row>
    <row r="3225" spans="1:9" x14ac:dyDescent="0.45">
      <c r="A3225" t="s">
        <v>23</v>
      </c>
      <c r="B3225" s="1">
        <f>Raw_Prices!AJ106</f>
        <v>45078</v>
      </c>
      <c r="C3225" s="12">
        <f>Raw_Prices!AN106</f>
        <v>108.592</v>
      </c>
      <c r="D3225" s="13">
        <f t="shared" si="102"/>
        <v>-3.3407981203421588E-3</v>
      </c>
      <c r="E3225" s="14">
        <f>IF(_xlfn.XLOOKUP($A3225,Firm_Info!$A$2:$A$12,Firm_Info!$C$2:$C$12)="Treated",1,IF(_xlfn.XLOOKUP($A3225,Firm_Info!$A$2:$A$12,Firm_Info!$C$2:$C$12)="Control",0,""))</f>
        <v>0</v>
      </c>
      <c r="F3225" s="14">
        <f>IFERROR(_xlfn.XLOOKUP($A3225,Firm_Info!$A$2:$A$11,Firm_Info!$D$2:$D$11),"")</f>
        <v>3</v>
      </c>
      <c r="G3225" s="14">
        <f>IF($F3225="","",IF($B3225&gt;=SUMIFS(Firm_Info!$F$2:$F$11,Firm_Info!$D$2:$D$11,$F3225,Firm_Info!$C$2:$C$11,"Treated"),1,0))</f>
        <v>0</v>
      </c>
      <c r="H3225" s="14">
        <f t="shared" si="103"/>
        <v>0</v>
      </c>
      <c r="I3225" s="14">
        <f>IF($F3225="","",MOD(ROW()-2,624)-INDEX(Parallel_Trends!$F$5:$F$14,MATCH($A3225,Parallel_Trends!$A$5:$A$14,0)))</f>
        <v>-186</v>
      </c>
    </row>
    <row r="3226" spans="1:9" x14ac:dyDescent="0.45">
      <c r="A3226" t="s">
        <v>23</v>
      </c>
      <c r="B3226" s="1">
        <f>Raw_Prices!AJ107</f>
        <v>45079</v>
      </c>
      <c r="C3226" s="12">
        <f>Raw_Prices!AN107</f>
        <v>109.636</v>
      </c>
      <c r="D3226" s="13">
        <f t="shared" si="102"/>
        <v>9.6139678797702022E-3</v>
      </c>
      <c r="E3226" s="14">
        <f>IF(_xlfn.XLOOKUP($A3226,Firm_Info!$A$2:$A$12,Firm_Info!$C$2:$C$12)="Treated",1,IF(_xlfn.XLOOKUP($A3226,Firm_Info!$A$2:$A$12,Firm_Info!$C$2:$C$12)="Control",0,""))</f>
        <v>0</v>
      </c>
      <c r="F3226" s="14">
        <f>IFERROR(_xlfn.XLOOKUP($A3226,Firm_Info!$A$2:$A$11,Firm_Info!$D$2:$D$11),"")</f>
        <v>3</v>
      </c>
      <c r="G3226" s="14">
        <f>IF($F3226="","",IF($B3226&gt;=SUMIFS(Firm_Info!$F$2:$F$11,Firm_Info!$D$2:$D$11,$F3226,Firm_Info!$C$2:$C$11,"Treated"),1,0))</f>
        <v>0</v>
      </c>
      <c r="H3226" s="14">
        <f t="shared" si="103"/>
        <v>0</v>
      </c>
      <c r="I3226" s="14">
        <f>IF($F3226="","",MOD(ROW()-2,624)-INDEX(Parallel_Trends!$F$5:$F$14,MATCH($A3226,Parallel_Trends!$A$5:$A$14,0)))</f>
        <v>-185</v>
      </c>
    </row>
    <row r="3227" spans="1:9" x14ac:dyDescent="0.45">
      <c r="A3227" t="s">
        <v>23</v>
      </c>
      <c r="B3227" s="1">
        <f>Raw_Prices!AJ108</f>
        <v>45082</v>
      </c>
      <c r="C3227" s="12">
        <f>Raw_Prices!AN108</f>
        <v>111.342</v>
      </c>
      <c r="D3227" s="13">
        <f t="shared" si="102"/>
        <v>1.5560582290488512E-2</v>
      </c>
      <c r="E3227" s="14">
        <f>IF(_xlfn.XLOOKUP($A3227,Firm_Info!$A$2:$A$12,Firm_Info!$C$2:$C$12)="Treated",1,IF(_xlfn.XLOOKUP($A3227,Firm_Info!$A$2:$A$12,Firm_Info!$C$2:$C$12)="Control",0,""))</f>
        <v>0</v>
      </c>
      <c r="F3227" s="14">
        <f>IFERROR(_xlfn.XLOOKUP($A3227,Firm_Info!$A$2:$A$11,Firm_Info!$D$2:$D$11),"")</f>
        <v>3</v>
      </c>
      <c r="G3227" s="14">
        <f>IF($F3227="","",IF($B3227&gt;=SUMIFS(Firm_Info!$F$2:$F$11,Firm_Info!$D$2:$D$11,$F3227,Firm_Info!$C$2:$C$11,"Treated"),1,0))</f>
        <v>0</v>
      </c>
      <c r="H3227" s="14">
        <f t="shared" si="103"/>
        <v>0</v>
      </c>
      <c r="I3227" s="14">
        <f>IF($F3227="","",MOD(ROW()-2,624)-INDEX(Parallel_Trends!$F$5:$F$14,MATCH($A3227,Parallel_Trends!$A$5:$A$14,0)))</f>
        <v>-184</v>
      </c>
    </row>
    <row r="3228" spans="1:9" x14ac:dyDescent="0.45">
      <c r="A3228" t="s">
        <v>23</v>
      </c>
      <c r="B3228" s="1">
        <f>Raw_Prices!AJ109</f>
        <v>45083</v>
      </c>
      <c r="C3228" s="12">
        <f>Raw_Prices!AN109</f>
        <v>111.16</v>
      </c>
      <c r="D3228" s="13">
        <f t="shared" si="102"/>
        <v>-1.6346032943543864E-3</v>
      </c>
      <c r="E3228" s="14">
        <f>IF(_xlfn.XLOOKUP($A3228,Firm_Info!$A$2:$A$12,Firm_Info!$C$2:$C$12)="Treated",1,IF(_xlfn.XLOOKUP($A3228,Firm_Info!$A$2:$A$12,Firm_Info!$C$2:$C$12)="Control",0,""))</f>
        <v>0</v>
      </c>
      <c r="F3228" s="14">
        <f>IFERROR(_xlfn.XLOOKUP($A3228,Firm_Info!$A$2:$A$11,Firm_Info!$D$2:$D$11),"")</f>
        <v>3</v>
      </c>
      <c r="G3228" s="14">
        <f>IF($F3228="","",IF($B3228&gt;=SUMIFS(Firm_Info!$F$2:$F$11,Firm_Info!$D$2:$D$11,$F3228,Firm_Info!$C$2:$C$11,"Treated"),1,0))</f>
        <v>0</v>
      </c>
      <c r="H3228" s="14">
        <f t="shared" si="103"/>
        <v>0</v>
      </c>
      <c r="I3228" s="14">
        <f>IF($F3228="","",MOD(ROW()-2,624)-INDEX(Parallel_Trends!$F$5:$F$14,MATCH($A3228,Parallel_Trends!$A$5:$A$14,0)))</f>
        <v>-183</v>
      </c>
    </row>
    <row r="3229" spans="1:9" x14ac:dyDescent="0.45">
      <c r="A3229" t="s">
        <v>23</v>
      </c>
      <c r="B3229" s="1">
        <f>Raw_Prices!AJ110</f>
        <v>45084</v>
      </c>
      <c r="C3229" s="12">
        <f>Raw_Prices!AN110</f>
        <v>105.664</v>
      </c>
      <c r="D3229" s="13">
        <f t="shared" si="102"/>
        <v>-4.9442245412018693E-2</v>
      </c>
      <c r="E3229" s="14">
        <f>IF(_xlfn.XLOOKUP($A3229,Firm_Info!$A$2:$A$12,Firm_Info!$C$2:$C$12)="Treated",1,IF(_xlfn.XLOOKUP($A3229,Firm_Info!$A$2:$A$12,Firm_Info!$C$2:$C$12)="Control",0,""))</f>
        <v>0</v>
      </c>
      <c r="F3229" s="14">
        <f>IFERROR(_xlfn.XLOOKUP($A3229,Firm_Info!$A$2:$A$11,Firm_Info!$D$2:$D$11),"")</f>
        <v>3</v>
      </c>
      <c r="G3229" s="14">
        <f>IF($F3229="","",IF($B3229&gt;=SUMIFS(Firm_Info!$F$2:$F$11,Firm_Info!$D$2:$D$11,$F3229,Firm_Info!$C$2:$C$11,"Treated"),1,0))</f>
        <v>0</v>
      </c>
      <c r="H3229" s="14">
        <f t="shared" si="103"/>
        <v>0</v>
      </c>
      <c r="I3229" s="14">
        <f>IF($F3229="","",MOD(ROW()-2,624)-INDEX(Parallel_Trends!$F$5:$F$14,MATCH($A3229,Parallel_Trends!$A$5:$A$14,0)))</f>
        <v>-182</v>
      </c>
    </row>
    <row r="3230" spans="1:9" x14ac:dyDescent="0.45">
      <c r="A3230" t="s">
        <v>23</v>
      </c>
      <c r="B3230" s="1">
        <f>Raw_Prices!AJ111</f>
        <v>45085</v>
      </c>
      <c r="C3230" s="12">
        <f>Raw_Prices!AN111</f>
        <v>107.068</v>
      </c>
      <c r="D3230" s="13">
        <f t="shared" si="102"/>
        <v>1.3287401574803015E-2</v>
      </c>
      <c r="E3230" s="14">
        <f>IF(_xlfn.XLOOKUP($A3230,Firm_Info!$A$2:$A$12,Firm_Info!$C$2:$C$12)="Treated",1,IF(_xlfn.XLOOKUP($A3230,Firm_Info!$A$2:$A$12,Firm_Info!$C$2:$C$12)="Control",0,""))</f>
        <v>0</v>
      </c>
      <c r="F3230" s="14">
        <f>IFERROR(_xlfn.XLOOKUP($A3230,Firm_Info!$A$2:$A$11,Firm_Info!$D$2:$D$11),"")</f>
        <v>3</v>
      </c>
      <c r="G3230" s="14">
        <f>IF($F3230="","",IF($B3230&gt;=SUMIFS(Firm_Info!$F$2:$F$11,Firm_Info!$D$2:$D$11,$F3230,Firm_Info!$C$2:$C$11,"Treated"),1,0))</f>
        <v>0</v>
      </c>
      <c r="H3230" s="14">
        <f t="shared" si="103"/>
        <v>0</v>
      </c>
      <c r="I3230" s="14">
        <f>IF($F3230="","",MOD(ROW()-2,624)-INDEX(Parallel_Trends!$F$5:$F$14,MATCH($A3230,Parallel_Trends!$A$5:$A$14,0)))</f>
        <v>-181</v>
      </c>
    </row>
    <row r="3231" spans="1:9" x14ac:dyDescent="0.45">
      <c r="A3231" t="s">
        <v>23</v>
      </c>
      <c r="B3231" s="1">
        <f>Raw_Prices!AJ112</f>
        <v>45086</v>
      </c>
      <c r="C3231" s="12">
        <f>Raw_Prices!AN112</f>
        <v>106.806</v>
      </c>
      <c r="D3231" s="13">
        <f t="shared" si="102"/>
        <v>-2.4470430007098587E-3</v>
      </c>
      <c r="E3231" s="14">
        <f>IF(_xlfn.XLOOKUP($A3231,Firm_Info!$A$2:$A$12,Firm_Info!$C$2:$C$12)="Treated",1,IF(_xlfn.XLOOKUP($A3231,Firm_Info!$A$2:$A$12,Firm_Info!$C$2:$C$12)="Control",0,""))</f>
        <v>0</v>
      </c>
      <c r="F3231" s="14">
        <f>IFERROR(_xlfn.XLOOKUP($A3231,Firm_Info!$A$2:$A$11,Firm_Info!$D$2:$D$11),"")</f>
        <v>3</v>
      </c>
      <c r="G3231" s="14">
        <f>IF($F3231="","",IF($B3231&gt;=SUMIFS(Firm_Info!$F$2:$F$11,Firm_Info!$D$2:$D$11,$F3231,Firm_Info!$C$2:$C$11,"Treated"),1,0))</f>
        <v>0</v>
      </c>
      <c r="H3231" s="14">
        <f t="shared" si="103"/>
        <v>0</v>
      </c>
      <c r="I3231" s="14">
        <f>IF($F3231="","",MOD(ROW()-2,624)-INDEX(Parallel_Trends!$F$5:$F$14,MATCH($A3231,Parallel_Trends!$A$5:$A$14,0)))</f>
        <v>-180</v>
      </c>
    </row>
    <row r="3232" spans="1:9" x14ac:dyDescent="0.45">
      <c r="A3232" t="s">
        <v>23</v>
      </c>
      <c r="B3232" s="1">
        <f>Raw_Prices!AJ113</f>
        <v>45089</v>
      </c>
      <c r="C3232" s="12">
        <f>Raw_Prices!AN113</f>
        <v>109.27</v>
      </c>
      <c r="D3232" s="13">
        <f t="shared" si="102"/>
        <v>2.3069864988858324E-2</v>
      </c>
      <c r="E3232" s="14">
        <f>IF(_xlfn.XLOOKUP($A3232,Firm_Info!$A$2:$A$12,Firm_Info!$C$2:$C$12)="Treated",1,IF(_xlfn.XLOOKUP($A3232,Firm_Info!$A$2:$A$12,Firm_Info!$C$2:$C$12)="Control",0,""))</f>
        <v>0</v>
      </c>
      <c r="F3232" s="14">
        <f>IFERROR(_xlfn.XLOOKUP($A3232,Firm_Info!$A$2:$A$11,Firm_Info!$D$2:$D$11),"")</f>
        <v>3</v>
      </c>
      <c r="G3232" s="14">
        <f>IF($F3232="","",IF($B3232&gt;=SUMIFS(Firm_Info!$F$2:$F$11,Firm_Info!$D$2:$D$11,$F3232,Firm_Info!$C$2:$C$11,"Treated"),1,0))</f>
        <v>0</v>
      </c>
      <c r="H3232" s="14">
        <f t="shared" si="103"/>
        <v>0</v>
      </c>
      <c r="I3232" s="14">
        <f>IF($F3232="","",MOD(ROW()-2,624)-INDEX(Parallel_Trends!$F$5:$F$14,MATCH($A3232,Parallel_Trends!$A$5:$A$14,0)))</f>
        <v>-179</v>
      </c>
    </row>
    <row r="3233" spans="1:9" x14ac:dyDescent="0.45">
      <c r="A3233" t="s">
        <v>23</v>
      </c>
      <c r="B3233" s="1">
        <f>Raw_Prices!AJ114</f>
        <v>45090</v>
      </c>
      <c r="C3233" s="12">
        <f>Raw_Prices!AN114</f>
        <v>110.944</v>
      </c>
      <c r="D3233" s="13">
        <f t="shared" si="102"/>
        <v>1.5319849913059347E-2</v>
      </c>
      <c r="E3233" s="14">
        <f>IF(_xlfn.XLOOKUP($A3233,Firm_Info!$A$2:$A$12,Firm_Info!$C$2:$C$12)="Treated",1,IF(_xlfn.XLOOKUP($A3233,Firm_Info!$A$2:$A$12,Firm_Info!$C$2:$C$12)="Control",0,""))</f>
        <v>0</v>
      </c>
      <c r="F3233" s="14">
        <f>IFERROR(_xlfn.XLOOKUP($A3233,Firm_Info!$A$2:$A$11,Firm_Info!$D$2:$D$11),"")</f>
        <v>3</v>
      </c>
      <c r="G3233" s="14">
        <f>IF($F3233="","",IF($B3233&gt;=SUMIFS(Firm_Info!$F$2:$F$11,Firm_Info!$D$2:$D$11,$F3233,Firm_Info!$C$2:$C$11,"Treated"),1,0))</f>
        <v>0</v>
      </c>
      <c r="H3233" s="14">
        <f t="shared" si="103"/>
        <v>0</v>
      </c>
      <c r="I3233" s="14">
        <f>IF($F3233="","",MOD(ROW()-2,624)-INDEX(Parallel_Trends!$F$5:$F$14,MATCH($A3233,Parallel_Trends!$A$5:$A$14,0)))</f>
        <v>-178</v>
      </c>
    </row>
    <row r="3234" spans="1:9" x14ac:dyDescent="0.45">
      <c r="A3234" t="s">
        <v>23</v>
      </c>
      <c r="B3234" s="1">
        <f>Raw_Prices!AJ115</f>
        <v>45091</v>
      </c>
      <c r="C3234" s="12">
        <f>Raw_Prices!AN115</f>
        <v>113.462</v>
      </c>
      <c r="D3234" s="13">
        <f t="shared" si="102"/>
        <v>2.26961349870205E-2</v>
      </c>
      <c r="E3234" s="14">
        <f>IF(_xlfn.XLOOKUP($A3234,Firm_Info!$A$2:$A$12,Firm_Info!$C$2:$C$12)="Treated",1,IF(_xlfn.XLOOKUP($A3234,Firm_Info!$A$2:$A$12,Firm_Info!$C$2:$C$12)="Control",0,""))</f>
        <v>0</v>
      </c>
      <c r="F3234" s="14">
        <f>IFERROR(_xlfn.XLOOKUP($A3234,Firm_Info!$A$2:$A$11,Firm_Info!$D$2:$D$11),"")</f>
        <v>3</v>
      </c>
      <c r="G3234" s="14">
        <f>IF($F3234="","",IF($B3234&gt;=SUMIFS(Firm_Info!$F$2:$F$11,Firm_Info!$D$2:$D$11,$F3234,Firm_Info!$C$2:$C$11,"Treated"),1,0))</f>
        <v>0</v>
      </c>
      <c r="H3234" s="14">
        <f t="shared" si="103"/>
        <v>0</v>
      </c>
      <c r="I3234" s="14">
        <f>IF($F3234="","",MOD(ROW()-2,624)-INDEX(Parallel_Trends!$F$5:$F$14,MATCH($A3234,Parallel_Trends!$A$5:$A$14,0)))</f>
        <v>-177</v>
      </c>
    </row>
    <row r="3235" spans="1:9" x14ac:dyDescent="0.45">
      <c r="A3235" t="s">
        <v>23</v>
      </c>
      <c r="B3235" s="1">
        <f>Raw_Prices!AJ116</f>
        <v>45092</v>
      </c>
      <c r="C3235" s="12">
        <f>Raw_Prices!AN116</f>
        <v>114.874</v>
      </c>
      <c r="D3235" s="13">
        <f t="shared" si="102"/>
        <v>1.2444695140223061E-2</v>
      </c>
      <c r="E3235" s="14">
        <f>IF(_xlfn.XLOOKUP($A3235,Firm_Info!$A$2:$A$12,Firm_Info!$C$2:$C$12)="Treated",1,IF(_xlfn.XLOOKUP($A3235,Firm_Info!$A$2:$A$12,Firm_Info!$C$2:$C$12)="Control",0,""))</f>
        <v>0</v>
      </c>
      <c r="F3235" s="14">
        <f>IFERROR(_xlfn.XLOOKUP($A3235,Firm_Info!$A$2:$A$11,Firm_Info!$D$2:$D$11),"")</f>
        <v>3</v>
      </c>
      <c r="G3235" s="14">
        <f>IF($F3235="","",IF($B3235&gt;=SUMIFS(Firm_Info!$F$2:$F$11,Firm_Info!$D$2:$D$11,$F3235,Firm_Info!$C$2:$C$11,"Treated"),1,0))</f>
        <v>0</v>
      </c>
      <c r="H3235" s="14">
        <f t="shared" si="103"/>
        <v>0</v>
      </c>
      <c r="I3235" s="14">
        <f>IF($F3235="","",MOD(ROW()-2,624)-INDEX(Parallel_Trends!$F$5:$F$14,MATCH($A3235,Parallel_Trends!$A$5:$A$14,0)))</f>
        <v>-176</v>
      </c>
    </row>
    <row r="3236" spans="1:9" x14ac:dyDescent="0.45">
      <c r="A3236" t="s">
        <v>23</v>
      </c>
      <c r="B3236" s="1">
        <f>Raw_Prices!AJ117</f>
        <v>45093</v>
      </c>
      <c r="C3236" s="12">
        <f>Raw_Prices!AN117</f>
        <v>113.096</v>
      </c>
      <c r="D3236" s="13">
        <f t="shared" si="102"/>
        <v>-1.547782788098262E-2</v>
      </c>
      <c r="E3236" s="14">
        <f>IF(_xlfn.XLOOKUP($A3236,Firm_Info!$A$2:$A$12,Firm_Info!$C$2:$C$12)="Treated",1,IF(_xlfn.XLOOKUP($A3236,Firm_Info!$A$2:$A$12,Firm_Info!$C$2:$C$12)="Control",0,""))</f>
        <v>0</v>
      </c>
      <c r="F3236" s="14">
        <f>IFERROR(_xlfn.XLOOKUP($A3236,Firm_Info!$A$2:$A$11,Firm_Info!$D$2:$D$11),"")</f>
        <v>3</v>
      </c>
      <c r="G3236" s="14">
        <f>IF($F3236="","",IF($B3236&gt;=SUMIFS(Firm_Info!$F$2:$F$11,Firm_Info!$D$2:$D$11,$F3236,Firm_Info!$C$2:$C$11,"Treated"),1,0))</f>
        <v>0</v>
      </c>
      <c r="H3236" s="14">
        <f t="shared" si="103"/>
        <v>0</v>
      </c>
      <c r="I3236" s="14">
        <f>IF($F3236="","",MOD(ROW()-2,624)-INDEX(Parallel_Trends!$F$5:$F$14,MATCH($A3236,Parallel_Trends!$A$5:$A$14,0)))</f>
        <v>-175</v>
      </c>
    </row>
    <row r="3237" spans="1:9" x14ac:dyDescent="0.45">
      <c r="A3237" t="s">
        <v>23</v>
      </c>
      <c r="B3237" s="1">
        <f>Raw_Prices!AJ118</f>
        <v>45097</v>
      </c>
      <c r="C3237" s="12">
        <f>Raw_Prices!AN118</f>
        <v>111.898</v>
      </c>
      <c r="D3237" s="13">
        <f t="shared" si="102"/>
        <v>-1.0592770743439228E-2</v>
      </c>
      <c r="E3237" s="14">
        <f>IF(_xlfn.XLOOKUP($A3237,Firm_Info!$A$2:$A$12,Firm_Info!$C$2:$C$12)="Treated",1,IF(_xlfn.XLOOKUP($A3237,Firm_Info!$A$2:$A$12,Firm_Info!$C$2:$C$12)="Control",0,""))</f>
        <v>0</v>
      </c>
      <c r="F3237" s="14">
        <f>IFERROR(_xlfn.XLOOKUP($A3237,Firm_Info!$A$2:$A$11,Firm_Info!$D$2:$D$11),"")</f>
        <v>3</v>
      </c>
      <c r="G3237" s="14">
        <f>IF($F3237="","",IF($B3237&gt;=SUMIFS(Firm_Info!$F$2:$F$11,Firm_Info!$D$2:$D$11,$F3237,Firm_Info!$C$2:$C$11,"Treated"),1,0))</f>
        <v>0</v>
      </c>
      <c r="H3237" s="14">
        <f t="shared" si="103"/>
        <v>0</v>
      </c>
      <c r="I3237" s="14">
        <f>IF($F3237="","",MOD(ROW()-2,624)-INDEX(Parallel_Trends!$F$5:$F$14,MATCH($A3237,Parallel_Trends!$A$5:$A$14,0)))</f>
        <v>-174</v>
      </c>
    </row>
    <row r="3238" spans="1:9" x14ac:dyDescent="0.45">
      <c r="A3238" t="s">
        <v>23</v>
      </c>
      <c r="B3238" s="1">
        <f>Raw_Prices!AJ119</f>
        <v>45098</v>
      </c>
      <c r="C3238" s="12">
        <f>Raw_Prices!AN119</f>
        <v>109.36</v>
      </c>
      <c r="D3238" s="13">
        <f t="shared" si="102"/>
        <v>-2.2681370533879086E-2</v>
      </c>
      <c r="E3238" s="14">
        <f>IF(_xlfn.XLOOKUP($A3238,Firm_Info!$A$2:$A$12,Firm_Info!$C$2:$C$12)="Treated",1,IF(_xlfn.XLOOKUP($A3238,Firm_Info!$A$2:$A$12,Firm_Info!$C$2:$C$12)="Control",0,""))</f>
        <v>0</v>
      </c>
      <c r="F3238" s="14">
        <f>IFERROR(_xlfn.XLOOKUP($A3238,Firm_Info!$A$2:$A$11,Firm_Info!$D$2:$D$11),"")</f>
        <v>3</v>
      </c>
      <c r="G3238" s="14">
        <f>IF($F3238="","",IF($B3238&gt;=SUMIFS(Firm_Info!$F$2:$F$11,Firm_Info!$D$2:$D$11,$F3238,Firm_Info!$C$2:$C$11,"Treated"),1,0))</f>
        <v>0</v>
      </c>
      <c r="H3238" s="14">
        <f t="shared" si="103"/>
        <v>0</v>
      </c>
      <c r="I3238" s="14">
        <f>IF($F3238="","",MOD(ROW()-2,624)-INDEX(Parallel_Trends!$F$5:$F$14,MATCH($A3238,Parallel_Trends!$A$5:$A$14,0)))</f>
        <v>-173</v>
      </c>
    </row>
    <row r="3239" spans="1:9" x14ac:dyDescent="0.45">
      <c r="A3239" t="s">
        <v>23</v>
      </c>
      <c r="B3239" s="1">
        <f>Raw_Prices!AJ120</f>
        <v>45099</v>
      </c>
      <c r="C3239" s="12">
        <f>Raw_Prices!AN120</f>
        <v>109.974</v>
      </c>
      <c r="D3239" s="13">
        <f t="shared" si="102"/>
        <v>5.6144842721288502E-3</v>
      </c>
      <c r="E3239" s="14">
        <f>IF(_xlfn.XLOOKUP($A3239,Firm_Info!$A$2:$A$12,Firm_Info!$C$2:$C$12)="Treated",1,IF(_xlfn.XLOOKUP($A3239,Firm_Info!$A$2:$A$12,Firm_Info!$C$2:$C$12)="Control",0,""))</f>
        <v>0</v>
      </c>
      <c r="F3239" s="14">
        <f>IFERROR(_xlfn.XLOOKUP($A3239,Firm_Info!$A$2:$A$11,Firm_Info!$D$2:$D$11),"")</f>
        <v>3</v>
      </c>
      <c r="G3239" s="14">
        <f>IF($F3239="","",IF($B3239&gt;=SUMIFS(Firm_Info!$F$2:$F$11,Firm_Info!$D$2:$D$11,$F3239,Firm_Info!$C$2:$C$11,"Treated"),1,0))</f>
        <v>0</v>
      </c>
      <c r="H3239" s="14">
        <f t="shared" si="103"/>
        <v>0</v>
      </c>
      <c r="I3239" s="14">
        <f>IF($F3239="","",MOD(ROW()-2,624)-INDEX(Parallel_Trends!$F$5:$F$14,MATCH($A3239,Parallel_Trends!$A$5:$A$14,0)))</f>
        <v>-172</v>
      </c>
    </row>
    <row r="3240" spans="1:9" x14ac:dyDescent="0.45">
      <c r="A3240" t="s">
        <v>23</v>
      </c>
      <c r="B3240" s="1">
        <f>Raw_Prices!AJ121</f>
        <v>45100</v>
      </c>
      <c r="C3240" s="12">
        <f>Raw_Prices!AN121</f>
        <v>108.598</v>
      </c>
      <c r="D3240" s="13">
        <f t="shared" si="102"/>
        <v>-1.2512048302325995E-2</v>
      </c>
      <c r="E3240" s="14">
        <f>IF(_xlfn.XLOOKUP($A3240,Firm_Info!$A$2:$A$12,Firm_Info!$C$2:$C$12)="Treated",1,IF(_xlfn.XLOOKUP($A3240,Firm_Info!$A$2:$A$12,Firm_Info!$C$2:$C$12)="Control",0,""))</f>
        <v>0</v>
      </c>
      <c r="F3240" s="14">
        <f>IFERROR(_xlfn.XLOOKUP($A3240,Firm_Info!$A$2:$A$11,Firm_Info!$D$2:$D$11),"")</f>
        <v>3</v>
      </c>
      <c r="G3240" s="14">
        <f>IF($F3240="","",IF($B3240&gt;=SUMIFS(Firm_Info!$F$2:$F$11,Firm_Info!$D$2:$D$11,$F3240,Firm_Info!$C$2:$C$11,"Treated"),1,0))</f>
        <v>0</v>
      </c>
      <c r="H3240" s="14">
        <f t="shared" si="103"/>
        <v>0</v>
      </c>
      <c r="I3240" s="14">
        <f>IF($F3240="","",MOD(ROW()-2,624)-INDEX(Parallel_Trends!$F$5:$F$14,MATCH($A3240,Parallel_Trends!$A$5:$A$14,0)))</f>
        <v>-171</v>
      </c>
    </row>
    <row r="3241" spans="1:9" x14ac:dyDescent="0.45">
      <c r="A3241" t="s">
        <v>23</v>
      </c>
      <c r="B3241" s="1">
        <f>Raw_Prices!AJ122</f>
        <v>45103</v>
      </c>
      <c r="C3241" s="12">
        <f>Raw_Prices!AN122</f>
        <v>107.59399999999999</v>
      </c>
      <c r="D3241" s="13">
        <f t="shared" si="102"/>
        <v>-9.2451058030534883E-3</v>
      </c>
      <c r="E3241" s="14">
        <f>IF(_xlfn.XLOOKUP($A3241,Firm_Info!$A$2:$A$12,Firm_Info!$C$2:$C$12)="Treated",1,IF(_xlfn.XLOOKUP($A3241,Firm_Info!$A$2:$A$12,Firm_Info!$C$2:$C$12)="Control",0,""))</f>
        <v>0</v>
      </c>
      <c r="F3241" s="14">
        <f>IFERROR(_xlfn.XLOOKUP($A3241,Firm_Info!$A$2:$A$11,Firm_Info!$D$2:$D$11),"")</f>
        <v>3</v>
      </c>
      <c r="G3241" s="14">
        <f>IF($F3241="","",IF($B3241&gt;=SUMIFS(Firm_Info!$F$2:$F$11,Firm_Info!$D$2:$D$11,$F3241,Firm_Info!$C$2:$C$11,"Treated"),1,0))</f>
        <v>0</v>
      </c>
      <c r="H3241" s="14">
        <f t="shared" si="103"/>
        <v>0</v>
      </c>
      <c r="I3241" s="14">
        <f>IF($F3241="","",MOD(ROW()-2,624)-INDEX(Parallel_Trends!$F$5:$F$14,MATCH($A3241,Parallel_Trends!$A$5:$A$14,0)))</f>
        <v>-170</v>
      </c>
    </row>
    <row r="3242" spans="1:9" x14ac:dyDescent="0.45">
      <c r="A3242" t="s">
        <v>23</v>
      </c>
      <c r="B3242" s="1">
        <f>Raw_Prices!AJ123</f>
        <v>45104</v>
      </c>
      <c r="C3242" s="12">
        <f>Raw_Prices!AN123</f>
        <v>107.992</v>
      </c>
      <c r="D3242" s="13">
        <f t="shared" si="102"/>
        <v>3.699091027380863E-3</v>
      </c>
      <c r="E3242" s="14">
        <f>IF(_xlfn.XLOOKUP($A3242,Firm_Info!$A$2:$A$12,Firm_Info!$C$2:$C$12)="Treated",1,IF(_xlfn.XLOOKUP($A3242,Firm_Info!$A$2:$A$12,Firm_Info!$C$2:$C$12)="Control",0,""))</f>
        <v>0</v>
      </c>
      <c r="F3242" s="14">
        <f>IFERROR(_xlfn.XLOOKUP($A3242,Firm_Info!$A$2:$A$11,Firm_Info!$D$2:$D$11),"")</f>
        <v>3</v>
      </c>
      <c r="G3242" s="14">
        <f>IF($F3242="","",IF($B3242&gt;=SUMIFS(Firm_Info!$F$2:$F$11,Firm_Info!$D$2:$D$11,$F3242,Firm_Info!$C$2:$C$11,"Treated"),1,0))</f>
        <v>0</v>
      </c>
      <c r="H3242" s="14">
        <f t="shared" si="103"/>
        <v>0</v>
      </c>
      <c r="I3242" s="14">
        <f>IF($F3242="","",MOD(ROW()-2,624)-INDEX(Parallel_Trends!$F$5:$F$14,MATCH($A3242,Parallel_Trends!$A$5:$A$14,0)))</f>
        <v>-169</v>
      </c>
    </row>
    <row r="3243" spans="1:9" x14ac:dyDescent="0.45">
      <c r="A3243" t="s">
        <v>23</v>
      </c>
      <c r="B3243" s="1">
        <f>Raw_Prices!AJ124</f>
        <v>45105</v>
      </c>
      <c r="C3243" s="12">
        <f>Raw_Prices!AN124</f>
        <v>109.73399999999999</v>
      </c>
      <c r="D3243" s="13">
        <f t="shared" si="102"/>
        <v>1.6130824505518726E-2</v>
      </c>
      <c r="E3243" s="14">
        <f>IF(_xlfn.XLOOKUP($A3243,Firm_Info!$A$2:$A$12,Firm_Info!$C$2:$C$12)="Treated",1,IF(_xlfn.XLOOKUP($A3243,Firm_Info!$A$2:$A$12,Firm_Info!$C$2:$C$12)="Control",0,""))</f>
        <v>0</v>
      </c>
      <c r="F3243" s="14">
        <f>IFERROR(_xlfn.XLOOKUP($A3243,Firm_Info!$A$2:$A$11,Firm_Info!$D$2:$D$11),"")</f>
        <v>3</v>
      </c>
      <c r="G3243" s="14">
        <f>IF($F3243="","",IF($B3243&gt;=SUMIFS(Firm_Info!$F$2:$F$11,Firm_Info!$D$2:$D$11,$F3243,Firm_Info!$C$2:$C$11,"Treated"),1,0))</f>
        <v>0</v>
      </c>
      <c r="H3243" s="14">
        <f t="shared" si="103"/>
        <v>0</v>
      </c>
      <c r="I3243" s="14">
        <f>IF($F3243="","",MOD(ROW()-2,624)-INDEX(Parallel_Trends!$F$5:$F$14,MATCH($A3243,Parallel_Trends!$A$5:$A$14,0)))</f>
        <v>-168</v>
      </c>
    </row>
    <row r="3244" spans="1:9" x14ac:dyDescent="0.45">
      <c r="A3244" t="s">
        <v>23</v>
      </c>
      <c r="B3244" s="1">
        <f>Raw_Prices!AJ125</f>
        <v>45106</v>
      </c>
      <c r="C3244" s="12">
        <f>Raw_Prices!AN125</f>
        <v>109.616</v>
      </c>
      <c r="D3244" s="13">
        <f t="shared" si="102"/>
        <v>-1.0753276104032983E-3</v>
      </c>
      <c r="E3244" s="14">
        <f>IF(_xlfn.XLOOKUP($A3244,Firm_Info!$A$2:$A$12,Firm_Info!$C$2:$C$12)="Treated",1,IF(_xlfn.XLOOKUP($A3244,Firm_Info!$A$2:$A$12,Firm_Info!$C$2:$C$12)="Control",0,""))</f>
        <v>0</v>
      </c>
      <c r="F3244" s="14">
        <f>IFERROR(_xlfn.XLOOKUP($A3244,Firm_Info!$A$2:$A$11,Firm_Info!$D$2:$D$11),"")</f>
        <v>3</v>
      </c>
      <c r="G3244" s="14">
        <f>IF($F3244="","",IF($B3244&gt;=SUMIFS(Firm_Info!$F$2:$F$11,Firm_Info!$D$2:$D$11,$F3244,Firm_Info!$C$2:$C$11,"Treated"),1,0))</f>
        <v>0</v>
      </c>
      <c r="H3244" s="14">
        <f t="shared" si="103"/>
        <v>0</v>
      </c>
      <c r="I3244" s="14">
        <f>IF($F3244="","",MOD(ROW()-2,624)-INDEX(Parallel_Trends!$F$5:$F$14,MATCH($A3244,Parallel_Trends!$A$5:$A$14,0)))</f>
        <v>-167</v>
      </c>
    </row>
    <row r="3245" spans="1:9" x14ac:dyDescent="0.45">
      <c r="A3245" t="s">
        <v>23</v>
      </c>
      <c r="B3245" s="1">
        <f>Raw_Prices!AJ126</f>
        <v>45107</v>
      </c>
      <c r="C3245" s="12">
        <f>Raw_Prices!AN126</f>
        <v>112.39400000000001</v>
      </c>
      <c r="D3245" s="13">
        <f t="shared" si="102"/>
        <v>2.5343015618157994E-2</v>
      </c>
      <c r="E3245" s="14">
        <f>IF(_xlfn.XLOOKUP($A3245,Firm_Info!$A$2:$A$12,Firm_Info!$C$2:$C$12)="Treated",1,IF(_xlfn.XLOOKUP($A3245,Firm_Info!$A$2:$A$12,Firm_Info!$C$2:$C$12)="Control",0,""))</f>
        <v>0</v>
      </c>
      <c r="F3245" s="14">
        <f>IFERROR(_xlfn.XLOOKUP($A3245,Firm_Info!$A$2:$A$11,Firm_Info!$D$2:$D$11),"")</f>
        <v>3</v>
      </c>
      <c r="G3245" s="14">
        <f>IF($F3245="","",IF($B3245&gt;=SUMIFS(Firm_Info!$F$2:$F$11,Firm_Info!$D$2:$D$11,$F3245,Firm_Info!$C$2:$C$11,"Treated"),1,0))</f>
        <v>0</v>
      </c>
      <c r="H3245" s="14">
        <f t="shared" si="103"/>
        <v>0</v>
      </c>
      <c r="I3245" s="14">
        <f>IF($F3245="","",MOD(ROW()-2,624)-INDEX(Parallel_Trends!$F$5:$F$14,MATCH($A3245,Parallel_Trends!$A$5:$A$14,0)))</f>
        <v>-166</v>
      </c>
    </row>
    <row r="3246" spans="1:9" x14ac:dyDescent="0.45">
      <c r="A3246" t="s">
        <v>23</v>
      </c>
      <c r="B3246" s="1">
        <f>Raw_Prices!AJ127</f>
        <v>45110</v>
      </c>
      <c r="C3246" s="12">
        <f>Raw_Prices!AN127</f>
        <v>112.574</v>
      </c>
      <c r="D3246" s="13">
        <f t="shared" si="102"/>
        <v>1.6015089773475655E-3</v>
      </c>
      <c r="E3246" s="14">
        <f>IF(_xlfn.XLOOKUP($A3246,Firm_Info!$A$2:$A$12,Firm_Info!$C$2:$C$12)="Treated",1,IF(_xlfn.XLOOKUP($A3246,Firm_Info!$A$2:$A$12,Firm_Info!$C$2:$C$12)="Control",0,""))</f>
        <v>0</v>
      </c>
      <c r="F3246" s="14">
        <f>IFERROR(_xlfn.XLOOKUP($A3246,Firm_Info!$A$2:$A$11,Firm_Info!$D$2:$D$11),"")</f>
        <v>3</v>
      </c>
      <c r="G3246" s="14">
        <f>IF($F3246="","",IF($B3246&gt;=SUMIFS(Firm_Info!$F$2:$F$11,Firm_Info!$D$2:$D$11,$F3246,Firm_Info!$C$2:$C$11,"Treated"),1,0))</f>
        <v>0</v>
      </c>
      <c r="H3246" s="14">
        <f t="shared" si="103"/>
        <v>0</v>
      </c>
      <c r="I3246" s="14">
        <f>IF($F3246="","",MOD(ROW()-2,624)-INDEX(Parallel_Trends!$F$5:$F$14,MATCH($A3246,Parallel_Trends!$A$5:$A$14,0)))</f>
        <v>-165</v>
      </c>
    </row>
    <row r="3247" spans="1:9" x14ac:dyDescent="0.45">
      <c r="A3247" t="s">
        <v>23</v>
      </c>
      <c r="B3247" s="1">
        <f>Raw_Prices!AJ128</f>
        <v>45112</v>
      </c>
      <c r="C3247" s="12">
        <f>Raw_Prices!AN128</f>
        <v>113.152</v>
      </c>
      <c r="D3247" s="13">
        <f t="shared" si="102"/>
        <v>5.1344004832376555E-3</v>
      </c>
      <c r="E3247" s="14">
        <f>IF(_xlfn.XLOOKUP($A3247,Firm_Info!$A$2:$A$12,Firm_Info!$C$2:$C$12)="Treated",1,IF(_xlfn.XLOOKUP($A3247,Firm_Info!$A$2:$A$12,Firm_Info!$C$2:$C$12)="Control",0,""))</f>
        <v>0</v>
      </c>
      <c r="F3247" s="14">
        <f>IFERROR(_xlfn.XLOOKUP($A3247,Firm_Info!$A$2:$A$11,Firm_Info!$D$2:$D$11),"")</f>
        <v>3</v>
      </c>
      <c r="G3247" s="14">
        <f>IF($F3247="","",IF($B3247&gt;=SUMIFS(Firm_Info!$F$2:$F$11,Firm_Info!$D$2:$D$11,$F3247,Firm_Info!$C$2:$C$11,"Treated"),1,0))</f>
        <v>0</v>
      </c>
      <c r="H3247" s="14">
        <f t="shared" si="103"/>
        <v>0</v>
      </c>
      <c r="I3247" s="14">
        <f>IF($F3247="","",MOD(ROW()-2,624)-INDEX(Parallel_Trends!$F$5:$F$14,MATCH($A3247,Parallel_Trends!$A$5:$A$14,0)))</f>
        <v>-164</v>
      </c>
    </row>
    <row r="3248" spans="1:9" x14ac:dyDescent="0.45">
      <c r="A3248" t="s">
        <v>23</v>
      </c>
      <c r="B3248" s="1">
        <f>Raw_Prices!AJ129</f>
        <v>45113</v>
      </c>
      <c r="C3248" s="12">
        <f>Raw_Prices!AN129</f>
        <v>111.166</v>
      </c>
      <c r="D3248" s="13">
        <f t="shared" si="102"/>
        <v>-1.7551611990950233E-2</v>
      </c>
      <c r="E3248" s="14">
        <f>IF(_xlfn.XLOOKUP($A3248,Firm_Info!$A$2:$A$12,Firm_Info!$C$2:$C$12)="Treated",1,IF(_xlfn.XLOOKUP($A3248,Firm_Info!$A$2:$A$12,Firm_Info!$C$2:$C$12)="Control",0,""))</f>
        <v>0</v>
      </c>
      <c r="F3248" s="14">
        <f>IFERROR(_xlfn.XLOOKUP($A3248,Firm_Info!$A$2:$A$11,Firm_Info!$D$2:$D$11),"")</f>
        <v>3</v>
      </c>
      <c r="G3248" s="14">
        <f>IF($F3248="","",IF($B3248&gt;=SUMIFS(Firm_Info!$F$2:$F$11,Firm_Info!$D$2:$D$11,$F3248,Firm_Info!$C$2:$C$11,"Treated"),1,0))</f>
        <v>0</v>
      </c>
      <c r="H3248" s="14">
        <f t="shared" si="103"/>
        <v>0</v>
      </c>
      <c r="I3248" s="14">
        <f>IF($F3248="","",MOD(ROW()-2,624)-INDEX(Parallel_Trends!$F$5:$F$14,MATCH($A3248,Parallel_Trends!$A$5:$A$14,0)))</f>
        <v>-163</v>
      </c>
    </row>
    <row r="3249" spans="1:9" x14ac:dyDescent="0.45">
      <c r="A3249" t="s">
        <v>23</v>
      </c>
      <c r="B3249" s="1">
        <f>Raw_Prices!AJ130</f>
        <v>45114</v>
      </c>
      <c r="C3249" s="12">
        <f>Raw_Prices!AN130</f>
        <v>110.596</v>
      </c>
      <c r="D3249" s="13">
        <f t="shared" si="102"/>
        <v>-5.1274670312865256E-3</v>
      </c>
      <c r="E3249" s="14">
        <f>IF(_xlfn.XLOOKUP($A3249,Firm_Info!$A$2:$A$12,Firm_Info!$C$2:$C$12)="Treated",1,IF(_xlfn.XLOOKUP($A3249,Firm_Info!$A$2:$A$12,Firm_Info!$C$2:$C$12)="Control",0,""))</f>
        <v>0</v>
      </c>
      <c r="F3249" s="14">
        <f>IFERROR(_xlfn.XLOOKUP($A3249,Firm_Info!$A$2:$A$11,Firm_Info!$D$2:$D$11),"")</f>
        <v>3</v>
      </c>
      <c r="G3249" s="14">
        <f>IF($F3249="","",IF($B3249&gt;=SUMIFS(Firm_Info!$F$2:$F$11,Firm_Info!$D$2:$D$11,$F3249,Firm_Info!$C$2:$C$11,"Treated"),1,0))</f>
        <v>0</v>
      </c>
      <c r="H3249" s="14">
        <f t="shared" si="103"/>
        <v>0</v>
      </c>
      <c r="I3249" s="14">
        <f>IF($F3249="","",MOD(ROW()-2,624)-INDEX(Parallel_Trends!$F$5:$F$14,MATCH($A3249,Parallel_Trends!$A$5:$A$14,0)))</f>
        <v>-162</v>
      </c>
    </row>
    <row r="3250" spans="1:9" x14ac:dyDescent="0.45">
      <c r="A3250" t="s">
        <v>23</v>
      </c>
      <c r="B3250" s="1">
        <f>Raw_Prices!AJ131</f>
        <v>45117</v>
      </c>
      <c r="C3250" s="12">
        <f>Raw_Prices!AN131</f>
        <v>113.12</v>
      </c>
      <c r="D3250" s="13">
        <f t="shared" si="102"/>
        <v>2.2821801873485592E-2</v>
      </c>
      <c r="E3250" s="14">
        <f>IF(_xlfn.XLOOKUP($A3250,Firm_Info!$A$2:$A$12,Firm_Info!$C$2:$C$12)="Treated",1,IF(_xlfn.XLOOKUP($A3250,Firm_Info!$A$2:$A$12,Firm_Info!$C$2:$C$12)="Control",0,""))</f>
        <v>0</v>
      </c>
      <c r="F3250" s="14">
        <f>IFERROR(_xlfn.XLOOKUP($A3250,Firm_Info!$A$2:$A$11,Firm_Info!$D$2:$D$11),"")</f>
        <v>3</v>
      </c>
      <c r="G3250" s="14">
        <f>IF($F3250="","",IF($B3250&gt;=SUMIFS(Firm_Info!$F$2:$F$11,Firm_Info!$D$2:$D$11,$F3250,Firm_Info!$C$2:$C$11,"Treated"),1,0))</f>
        <v>0</v>
      </c>
      <c r="H3250" s="14">
        <f t="shared" si="103"/>
        <v>0</v>
      </c>
      <c r="I3250" s="14">
        <f>IF($F3250="","",MOD(ROW()-2,624)-INDEX(Parallel_Trends!$F$5:$F$14,MATCH($A3250,Parallel_Trends!$A$5:$A$14,0)))</f>
        <v>-161</v>
      </c>
    </row>
    <row r="3251" spans="1:9" x14ac:dyDescent="0.45">
      <c r="A3251" t="s">
        <v>23</v>
      </c>
      <c r="B3251" s="1">
        <f>Raw_Prices!AJ132</f>
        <v>45118</v>
      </c>
      <c r="C3251" s="12">
        <f>Raw_Prices!AN132</f>
        <v>112.288</v>
      </c>
      <c r="D3251" s="13">
        <f t="shared" si="102"/>
        <v>-7.3550212164074091E-3</v>
      </c>
      <c r="E3251" s="14">
        <f>IF(_xlfn.XLOOKUP($A3251,Firm_Info!$A$2:$A$12,Firm_Info!$C$2:$C$12)="Treated",1,IF(_xlfn.XLOOKUP($A3251,Firm_Info!$A$2:$A$12,Firm_Info!$C$2:$C$12)="Control",0,""))</f>
        <v>0</v>
      </c>
      <c r="F3251" s="14">
        <f>IFERROR(_xlfn.XLOOKUP($A3251,Firm_Info!$A$2:$A$11,Firm_Info!$D$2:$D$11),"")</f>
        <v>3</v>
      </c>
      <c r="G3251" s="14">
        <f>IF($F3251="","",IF($B3251&gt;=SUMIFS(Firm_Info!$F$2:$F$11,Firm_Info!$D$2:$D$11,$F3251,Firm_Info!$C$2:$C$11,"Treated"),1,0))</f>
        <v>0</v>
      </c>
      <c r="H3251" s="14">
        <f t="shared" si="103"/>
        <v>0</v>
      </c>
      <c r="I3251" s="14">
        <f>IF($F3251="","",MOD(ROW()-2,624)-INDEX(Parallel_Trends!$F$5:$F$14,MATCH($A3251,Parallel_Trends!$A$5:$A$14,0)))</f>
        <v>-160</v>
      </c>
    </row>
    <row r="3252" spans="1:9" x14ac:dyDescent="0.45">
      <c r="A3252" t="s">
        <v>23</v>
      </c>
      <c r="B3252" s="1">
        <f>Raw_Prices!AJ133</f>
        <v>45119</v>
      </c>
      <c r="C3252" s="12">
        <f>Raw_Prices!AN133</f>
        <v>112.268</v>
      </c>
      <c r="D3252" s="13">
        <f t="shared" ref="D3252:D3315" si="104">C3252/C3251-1</f>
        <v>-1.7811342262752383E-4</v>
      </c>
      <c r="E3252" s="14">
        <f>IF(_xlfn.XLOOKUP($A3252,Firm_Info!$A$2:$A$12,Firm_Info!$C$2:$C$12)="Treated",1,IF(_xlfn.XLOOKUP($A3252,Firm_Info!$A$2:$A$12,Firm_Info!$C$2:$C$12)="Control",0,""))</f>
        <v>0</v>
      </c>
      <c r="F3252" s="14">
        <f>IFERROR(_xlfn.XLOOKUP($A3252,Firm_Info!$A$2:$A$11,Firm_Info!$D$2:$D$11),"")</f>
        <v>3</v>
      </c>
      <c r="G3252" s="14">
        <f>IF($F3252="","",IF($B3252&gt;=SUMIFS(Firm_Info!$F$2:$F$11,Firm_Info!$D$2:$D$11,$F3252,Firm_Info!$C$2:$C$11,"Treated"),1,0))</f>
        <v>0</v>
      </c>
      <c r="H3252" s="14">
        <f t="shared" ref="H3252:H3315" si="105">IF($F3252="","",$E3252*$G3252)</f>
        <v>0</v>
      </c>
      <c r="I3252" s="14">
        <f>IF($F3252="","",MOD(ROW()-2,624)-INDEX(Parallel_Trends!$F$5:$F$14,MATCH($A3252,Parallel_Trends!$A$5:$A$14,0)))</f>
        <v>-159</v>
      </c>
    </row>
    <row r="3253" spans="1:9" x14ac:dyDescent="0.45">
      <c r="A3253" t="s">
        <v>23</v>
      </c>
      <c r="B3253" s="1">
        <f>Raw_Prices!AJ134</f>
        <v>45120</v>
      </c>
      <c r="C3253" s="12">
        <f>Raw_Prices!AN134</f>
        <v>115.49</v>
      </c>
      <c r="D3253" s="13">
        <f t="shared" si="104"/>
        <v>2.8699184095200669E-2</v>
      </c>
      <c r="E3253" s="14">
        <f>IF(_xlfn.XLOOKUP($A3253,Firm_Info!$A$2:$A$12,Firm_Info!$C$2:$C$12)="Treated",1,IF(_xlfn.XLOOKUP($A3253,Firm_Info!$A$2:$A$12,Firm_Info!$C$2:$C$12)="Control",0,""))</f>
        <v>0</v>
      </c>
      <c r="F3253" s="14">
        <f>IFERROR(_xlfn.XLOOKUP($A3253,Firm_Info!$A$2:$A$11,Firm_Info!$D$2:$D$11),"")</f>
        <v>3</v>
      </c>
      <c r="G3253" s="14">
        <f>IF($F3253="","",IF($B3253&gt;=SUMIFS(Firm_Info!$F$2:$F$11,Firm_Info!$D$2:$D$11,$F3253,Firm_Info!$C$2:$C$11,"Treated"),1,0))</f>
        <v>0</v>
      </c>
      <c r="H3253" s="14">
        <f t="shared" si="105"/>
        <v>0</v>
      </c>
      <c r="I3253" s="14">
        <f>IF($F3253="","",MOD(ROW()-2,624)-INDEX(Parallel_Trends!$F$5:$F$14,MATCH($A3253,Parallel_Trends!$A$5:$A$14,0)))</f>
        <v>-158</v>
      </c>
    </row>
    <row r="3254" spans="1:9" x14ac:dyDescent="0.45">
      <c r="A3254" t="s">
        <v>23</v>
      </c>
      <c r="B3254" s="1">
        <f>Raw_Prices!AJ135</f>
        <v>45121</v>
      </c>
      <c r="C3254" s="12">
        <f>Raw_Prices!AN135</f>
        <v>116.07599999999999</v>
      </c>
      <c r="D3254" s="13">
        <f t="shared" si="104"/>
        <v>5.0740323837561441E-3</v>
      </c>
      <c r="E3254" s="14">
        <f>IF(_xlfn.XLOOKUP($A3254,Firm_Info!$A$2:$A$12,Firm_Info!$C$2:$C$12)="Treated",1,IF(_xlfn.XLOOKUP($A3254,Firm_Info!$A$2:$A$12,Firm_Info!$C$2:$C$12)="Control",0,""))</f>
        <v>0</v>
      </c>
      <c r="F3254" s="14">
        <f>IFERROR(_xlfn.XLOOKUP($A3254,Firm_Info!$A$2:$A$11,Firm_Info!$D$2:$D$11),"")</f>
        <v>3</v>
      </c>
      <c r="G3254" s="14">
        <f>IF($F3254="","",IF($B3254&gt;=SUMIFS(Firm_Info!$F$2:$F$11,Firm_Info!$D$2:$D$11,$F3254,Firm_Info!$C$2:$C$11,"Treated"),1,0))</f>
        <v>0</v>
      </c>
      <c r="H3254" s="14">
        <f t="shared" si="105"/>
        <v>0</v>
      </c>
      <c r="I3254" s="14">
        <f>IF($F3254="","",MOD(ROW()-2,624)-INDEX(Parallel_Trends!$F$5:$F$14,MATCH($A3254,Parallel_Trends!$A$5:$A$14,0)))</f>
        <v>-157</v>
      </c>
    </row>
    <row r="3255" spans="1:9" x14ac:dyDescent="0.45">
      <c r="A3255" t="s">
        <v>23</v>
      </c>
      <c r="B3255" s="1">
        <f>Raw_Prices!AJ136</f>
        <v>45124</v>
      </c>
      <c r="C3255" s="12">
        <f>Raw_Prices!AN136</f>
        <v>118.476</v>
      </c>
      <c r="D3255" s="13">
        <f t="shared" si="104"/>
        <v>2.0676108756332079E-2</v>
      </c>
      <c r="E3255" s="14">
        <f>IF(_xlfn.XLOOKUP($A3255,Firm_Info!$A$2:$A$12,Firm_Info!$C$2:$C$12)="Treated",1,IF(_xlfn.XLOOKUP($A3255,Firm_Info!$A$2:$A$12,Firm_Info!$C$2:$C$12)="Control",0,""))</f>
        <v>0</v>
      </c>
      <c r="F3255" s="14">
        <f>IFERROR(_xlfn.XLOOKUP($A3255,Firm_Info!$A$2:$A$11,Firm_Info!$D$2:$D$11),"")</f>
        <v>3</v>
      </c>
      <c r="G3255" s="14">
        <f>IF($F3255="","",IF($B3255&gt;=SUMIFS(Firm_Info!$F$2:$F$11,Firm_Info!$D$2:$D$11,$F3255,Firm_Info!$C$2:$C$11,"Treated"),1,0))</f>
        <v>0</v>
      </c>
      <c r="H3255" s="14">
        <f t="shared" si="105"/>
        <v>0</v>
      </c>
      <c r="I3255" s="14">
        <f>IF($F3255="","",MOD(ROW()-2,624)-INDEX(Parallel_Trends!$F$5:$F$14,MATCH($A3255,Parallel_Trends!$A$5:$A$14,0)))</f>
        <v>-156</v>
      </c>
    </row>
    <row r="3256" spans="1:9" x14ac:dyDescent="0.45">
      <c r="A3256" t="s">
        <v>23</v>
      </c>
      <c r="B3256" s="1">
        <f>Raw_Prices!AJ137</f>
        <v>45125</v>
      </c>
      <c r="C3256" s="12">
        <f>Raw_Prices!AN137</f>
        <v>119.426</v>
      </c>
      <c r="D3256" s="13">
        <f t="shared" si="104"/>
        <v>8.0185016374625384E-3</v>
      </c>
      <c r="E3256" s="14">
        <f>IF(_xlfn.XLOOKUP($A3256,Firm_Info!$A$2:$A$12,Firm_Info!$C$2:$C$12)="Treated",1,IF(_xlfn.XLOOKUP($A3256,Firm_Info!$A$2:$A$12,Firm_Info!$C$2:$C$12)="Control",0,""))</f>
        <v>0</v>
      </c>
      <c r="F3256" s="14">
        <f>IFERROR(_xlfn.XLOOKUP($A3256,Firm_Info!$A$2:$A$11,Firm_Info!$D$2:$D$11),"")</f>
        <v>3</v>
      </c>
      <c r="G3256" s="14">
        <f>IF($F3256="","",IF($B3256&gt;=SUMIFS(Firm_Info!$F$2:$F$11,Firm_Info!$D$2:$D$11,$F3256,Firm_Info!$C$2:$C$11,"Treated"),1,0))</f>
        <v>0</v>
      </c>
      <c r="H3256" s="14">
        <f t="shared" si="105"/>
        <v>0</v>
      </c>
      <c r="I3256" s="14">
        <f>IF($F3256="","",MOD(ROW()-2,624)-INDEX(Parallel_Trends!$F$5:$F$14,MATCH($A3256,Parallel_Trends!$A$5:$A$14,0)))</f>
        <v>-155</v>
      </c>
    </row>
    <row r="3257" spans="1:9" x14ac:dyDescent="0.45">
      <c r="A3257" t="s">
        <v>23</v>
      </c>
      <c r="B3257" s="1">
        <f>Raw_Prices!AJ138</f>
        <v>45126</v>
      </c>
      <c r="C3257" s="12">
        <f>Raw_Prices!AN138</f>
        <v>120.65</v>
      </c>
      <c r="D3257" s="13">
        <f t="shared" si="104"/>
        <v>1.0249024500527559E-2</v>
      </c>
      <c r="E3257" s="14">
        <f>IF(_xlfn.XLOOKUP($A3257,Firm_Info!$A$2:$A$12,Firm_Info!$C$2:$C$12)="Treated",1,IF(_xlfn.XLOOKUP($A3257,Firm_Info!$A$2:$A$12,Firm_Info!$C$2:$C$12)="Control",0,""))</f>
        <v>0</v>
      </c>
      <c r="F3257" s="14">
        <f>IFERROR(_xlfn.XLOOKUP($A3257,Firm_Info!$A$2:$A$11,Firm_Info!$D$2:$D$11),"")</f>
        <v>3</v>
      </c>
      <c r="G3257" s="14">
        <f>IF($F3257="","",IF($B3257&gt;=SUMIFS(Firm_Info!$F$2:$F$11,Firm_Info!$D$2:$D$11,$F3257,Firm_Info!$C$2:$C$11,"Treated"),1,0))</f>
        <v>0</v>
      </c>
      <c r="H3257" s="14">
        <f t="shared" si="105"/>
        <v>0</v>
      </c>
      <c r="I3257" s="14">
        <f>IF($F3257="","",MOD(ROW()-2,624)-INDEX(Parallel_Trends!$F$5:$F$14,MATCH($A3257,Parallel_Trends!$A$5:$A$14,0)))</f>
        <v>-154</v>
      </c>
    </row>
    <row r="3258" spans="1:9" x14ac:dyDescent="0.45">
      <c r="A3258" t="s">
        <v>23</v>
      </c>
      <c r="B3258" s="1">
        <f>Raw_Prices!AJ139</f>
        <v>45127</v>
      </c>
      <c r="C3258" s="12">
        <f>Raw_Prices!AN139</f>
        <v>115.776</v>
      </c>
      <c r="D3258" s="13">
        <f t="shared" si="104"/>
        <v>-4.039784500621646E-2</v>
      </c>
      <c r="E3258" s="14">
        <f>IF(_xlfn.XLOOKUP($A3258,Firm_Info!$A$2:$A$12,Firm_Info!$C$2:$C$12)="Treated",1,IF(_xlfn.XLOOKUP($A3258,Firm_Info!$A$2:$A$12,Firm_Info!$C$2:$C$12)="Control",0,""))</f>
        <v>0</v>
      </c>
      <c r="F3258" s="14">
        <f>IFERROR(_xlfn.XLOOKUP($A3258,Firm_Info!$A$2:$A$11,Firm_Info!$D$2:$D$11),"")</f>
        <v>3</v>
      </c>
      <c r="G3258" s="14">
        <f>IF($F3258="","",IF($B3258&gt;=SUMIFS(Firm_Info!$F$2:$F$11,Firm_Info!$D$2:$D$11,$F3258,Firm_Info!$C$2:$C$11,"Treated"),1,0))</f>
        <v>0</v>
      </c>
      <c r="H3258" s="14">
        <f t="shared" si="105"/>
        <v>0</v>
      </c>
      <c r="I3258" s="14">
        <f>IF($F3258="","",MOD(ROW()-2,624)-INDEX(Parallel_Trends!$F$5:$F$14,MATCH($A3258,Parallel_Trends!$A$5:$A$14,0)))</f>
        <v>-153</v>
      </c>
    </row>
    <row r="3259" spans="1:9" x14ac:dyDescent="0.45">
      <c r="A3259" t="s">
        <v>23</v>
      </c>
      <c r="B3259" s="1">
        <f>Raw_Prices!AJ140</f>
        <v>45128</v>
      </c>
      <c r="C3259" s="12">
        <f>Raw_Prices!AN140</f>
        <v>116.404</v>
      </c>
      <c r="D3259" s="13">
        <f t="shared" si="104"/>
        <v>5.4242675511331218E-3</v>
      </c>
      <c r="E3259" s="14">
        <f>IF(_xlfn.XLOOKUP($A3259,Firm_Info!$A$2:$A$12,Firm_Info!$C$2:$C$12)="Treated",1,IF(_xlfn.XLOOKUP($A3259,Firm_Info!$A$2:$A$12,Firm_Info!$C$2:$C$12)="Control",0,""))</f>
        <v>0</v>
      </c>
      <c r="F3259" s="14">
        <f>IFERROR(_xlfn.XLOOKUP($A3259,Firm_Info!$A$2:$A$11,Firm_Info!$D$2:$D$11),"")</f>
        <v>3</v>
      </c>
      <c r="G3259" s="14">
        <f>IF($F3259="","",IF($B3259&gt;=SUMIFS(Firm_Info!$F$2:$F$11,Firm_Info!$D$2:$D$11,$F3259,Firm_Info!$C$2:$C$11,"Treated"),1,0))</f>
        <v>0</v>
      </c>
      <c r="H3259" s="14">
        <f t="shared" si="105"/>
        <v>0</v>
      </c>
      <c r="I3259" s="14">
        <f>IF($F3259="","",MOD(ROW()-2,624)-INDEX(Parallel_Trends!$F$5:$F$14,MATCH($A3259,Parallel_Trends!$A$5:$A$14,0)))</f>
        <v>-152</v>
      </c>
    </row>
    <row r="3260" spans="1:9" x14ac:dyDescent="0.45">
      <c r="A3260" t="s">
        <v>23</v>
      </c>
      <c r="B3260" s="1">
        <f>Raw_Prices!AJ141</f>
        <v>45131</v>
      </c>
      <c r="C3260" s="12">
        <f>Raw_Prices!AN141</f>
        <v>115.608</v>
      </c>
      <c r="D3260" s="13">
        <f t="shared" si="104"/>
        <v>-6.8382529809971615E-3</v>
      </c>
      <c r="E3260" s="14">
        <f>IF(_xlfn.XLOOKUP($A3260,Firm_Info!$A$2:$A$12,Firm_Info!$C$2:$C$12)="Treated",1,IF(_xlfn.XLOOKUP($A3260,Firm_Info!$A$2:$A$12,Firm_Info!$C$2:$C$12)="Control",0,""))</f>
        <v>0</v>
      </c>
      <c r="F3260" s="14">
        <f>IFERROR(_xlfn.XLOOKUP($A3260,Firm_Info!$A$2:$A$11,Firm_Info!$D$2:$D$11),"")</f>
        <v>3</v>
      </c>
      <c r="G3260" s="14">
        <f>IF($F3260="","",IF($B3260&gt;=SUMIFS(Firm_Info!$F$2:$F$11,Firm_Info!$D$2:$D$11,$F3260,Firm_Info!$C$2:$C$11,"Treated"),1,0))</f>
        <v>0</v>
      </c>
      <c r="H3260" s="14">
        <f t="shared" si="105"/>
        <v>0</v>
      </c>
      <c r="I3260" s="14">
        <f>IF($F3260="","",MOD(ROW()-2,624)-INDEX(Parallel_Trends!$F$5:$F$14,MATCH($A3260,Parallel_Trends!$A$5:$A$14,0)))</f>
        <v>-151</v>
      </c>
    </row>
    <row r="3261" spans="1:9" x14ac:dyDescent="0.45">
      <c r="A3261" t="s">
        <v>23</v>
      </c>
      <c r="B3261" s="1">
        <f>Raw_Prices!AJ142</f>
        <v>45132</v>
      </c>
      <c r="C3261" s="12">
        <f>Raw_Prices!AN142</f>
        <v>116.476</v>
      </c>
      <c r="D3261" s="13">
        <f t="shared" si="104"/>
        <v>7.508130925195422E-3</v>
      </c>
      <c r="E3261" s="14">
        <f>IF(_xlfn.XLOOKUP($A3261,Firm_Info!$A$2:$A$12,Firm_Info!$C$2:$C$12)="Treated",1,IF(_xlfn.XLOOKUP($A3261,Firm_Info!$A$2:$A$12,Firm_Info!$C$2:$C$12)="Control",0,""))</f>
        <v>0</v>
      </c>
      <c r="F3261" s="14">
        <f>IFERROR(_xlfn.XLOOKUP($A3261,Firm_Info!$A$2:$A$11,Firm_Info!$D$2:$D$11),"")</f>
        <v>3</v>
      </c>
      <c r="G3261" s="14">
        <f>IF($F3261="","",IF($B3261&gt;=SUMIFS(Firm_Info!$F$2:$F$11,Firm_Info!$D$2:$D$11,$F3261,Firm_Info!$C$2:$C$11,"Treated"),1,0))</f>
        <v>0</v>
      </c>
      <c r="H3261" s="14">
        <f t="shared" si="105"/>
        <v>0</v>
      </c>
      <c r="I3261" s="14">
        <f>IF($F3261="","",MOD(ROW()-2,624)-INDEX(Parallel_Trends!$F$5:$F$14,MATCH($A3261,Parallel_Trends!$A$5:$A$14,0)))</f>
        <v>-150</v>
      </c>
    </row>
    <row r="3262" spans="1:9" x14ac:dyDescent="0.45">
      <c r="A3262" t="s">
        <v>23</v>
      </c>
      <c r="B3262" s="1">
        <f>Raw_Prices!AJ143</f>
        <v>45133</v>
      </c>
      <c r="C3262" s="12">
        <f>Raw_Prices!AN143</f>
        <v>115.45399999999999</v>
      </c>
      <c r="D3262" s="13">
        <f t="shared" si="104"/>
        <v>-8.7743397781517851E-3</v>
      </c>
      <c r="E3262" s="14">
        <f>IF(_xlfn.XLOOKUP($A3262,Firm_Info!$A$2:$A$12,Firm_Info!$C$2:$C$12)="Treated",1,IF(_xlfn.XLOOKUP($A3262,Firm_Info!$A$2:$A$12,Firm_Info!$C$2:$C$12)="Control",0,""))</f>
        <v>0</v>
      </c>
      <c r="F3262" s="14">
        <f>IFERROR(_xlfn.XLOOKUP($A3262,Firm_Info!$A$2:$A$11,Firm_Info!$D$2:$D$11),"")</f>
        <v>3</v>
      </c>
      <c r="G3262" s="14">
        <f>IF($F3262="","",IF($B3262&gt;=SUMIFS(Firm_Info!$F$2:$F$11,Firm_Info!$D$2:$D$11,$F3262,Firm_Info!$C$2:$C$11,"Treated"),1,0))</f>
        <v>0</v>
      </c>
      <c r="H3262" s="14">
        <f t="shared" si="105"/>
        <v>0</v>
      </c>
      <c r="I3262" s="14">
        <f>IF($F3262="","",MOD(ROW()-2,624)-INDEX(Parallel_Trends!$F$5:$F$14,MATCH($A3262,Parallel_Trends!$A$5:$A$14,0)))</f>
        <v>-149</v>
      </c>
    </row>
    <row r="3263" spans="1:9" x14ac:dyDescent="0.45">
      <c r="A3263" t="s">
        <v>23</v>
      </c>
      <c r="B3263" s="1">
        <f>Raw_Prices!AJ144</f>
        <v>45134</v>
      </c>
      <c r="C3263" s="12">
        <f>Raw_Prices!AN144</f>
        <v>111.97799999999999</v>
      </c>
      <c r="D3263" s="13">
        <f t="shared" si="104"/>
        <v>-3.0107228853049728E-2</v>
      </c>
      <c r="E3263" s="14">
        <f>IF(_xlfn.XLOOKUP($A3263,Firm_Info!$A$2:$A$12,Firm_Info!$C$2:$C$12)="Treated",1,IF(_xlfn.XLOOKUP($A3263,Firm_Info!$A$2:$A$12,Firm_Info!$C$2:$C$12)="Control",0,""))</f>
        <v>0</v>
      </c>
      <c r="F3263" s="14">
        <f>IFERROR(_xlfn.XLOOKUP($A3263,Firm_Info!$A$2:$A$11,Firm_Info!$D$2:$D$11),"")</f>
        <v>3</v>
      </c>
      <c r="G3263" s="14">
        <f>IF($F3263="","",IF($B3263&gt;=SUMIFS(Firm_Info!$F$2:$F$11,Firm_Info!$D$2:$D$11,$F3263,Firm_Info!$C$2:$C$11,"Treated"),1,0))</f>
        <v>0</v>
      </c>
      <c r="H3263" s="14">
        <f t="shared" si="105"/>
        <v>0</v>
      </c>
      <c r="I3263" s="14">
        <f>IF($F3263="","",MOD(ROW()-2,624)-INDEX(Parallel_Trends!$F$5:$F$14,MATCH($A3263,Parallel_Trends!$A$5:$A$14,0)))</f>
        <v>-148</v>
      </c>
    </row>
    <row r="3264" spans="1:9" x14ac:dyDescent="0.45">
      <c r="A3264" t="s">
        <v>23</v>
      </c>
      <c r="B3264" s="1">
        <f>Raw_Prices!AJ145</f>
        <v>45135</v>
      </c>
      <c r="C3264" s="12">
        <f>Raw_Prices!AN145</f>
        <v>113.908</v>
      </c>
      <c r="D3264" s="13">
        <f t="shared" si="104"/>
        <v>1.7235528407365752E-2</v>
      </c>
      <c r="E3264" s="14">
        <f>IF(_xlfn.XLOOKUP($A3264,Firm_Info!$A$2:$A$12,Firm_Info!$C$2:$C$12)="Treated",1,IF(_xlfn.XLOOKUP($A3264,Firm_Info!$A$2:$A$12,Firm_Info!$C$2:$C$12)="Control",0,""))</f>
        <v>0</v>
      </c>
      <c r="F3264" s="14">
        <f>IFERROR(_xlfn.XLOOKUP($A3264,Firm_Info!$A$2:$A$11,Firm_Info!$D$2:$D$11),"")</f>
        <v>3</v>
      </c>
      <c r="G3264" s="14">
        <f>IF($F3264="","",IF($B3264&gt;=SUMIFS(Firm_Info!$F$2:$F$11,Firm_Info!$D$2:$D$11,$F3264,Firm_Info!$C$2:$C$11,"Treated"),1,0))</f>
        <v>0</v>
      </c>
      <c r="H3264" s="14">
        <f t="shared" si="105"/>
        <v>0</v>
      </c>
      <c r="I3264" s="14">
        <f>IF($F3264="","",MOD(ROW()-2,624)-INDEX(Parallel_Trends!$F$5:$F$14,MATCH($A3264,Parallel_Trends!$A$5:$A$14,0)))</f>
        <v>-147</v>
      </c>
    </row>
    <row r="3265" spans="1:9" x14ac:dyDescent="0.45">
      <c r="A3265" t="s">
        <v>23</v>
      </c>
      <c r="B3265" s="1">
        <f>Raw_Prices!AJ146</f>
        <v>45138</v>
      </c>
      <c r="C3265" s="12">
        <f>Raw_Prices!AN146</f>
        <v>116.6</v>
      </c>
      <c r="D3265" s="13">
        <f t="shared" si="104"/>
        <v>2.3633107420023114E-2</v>
      </c>
      <c r="E3265" s="14">
        <f>IF(_xlfn.XLOOKUP($A3265,Firm_Info!$A$2:$A$12,Firm_Info!$C$2:$C$12)="Treated",1,IF(_xlfn.XLOOKUP($A3265,Firm_Info!$A$2:$A$12,Firm_Info!$C$2:$C$12)="Control",0,""))</f>
        <v>0</v>
      </c>
      <c r="F3265" s="14">
        <f>IFERROR(_xlfn.XLOOKUP($A3265,Firm_Info!$A$2:$A$11,Firm_Info!$D$2:$D$11),"")</f>
        <v>3</v>
      </c>
      <c r="G3265" s="14">
        <f>IF($F3265="","",IF($B3265&gt;=SUMIFS(Firm_Info!$F$2:$F$11,Firm_Info!$D$2:$D$11,$F3265,Firm_Info!$C$2:$C$11,"Treated"),1,0))</f>
        <v>0</v>
      </c>
      <c r="H3265" s="14">
        <f t="shared" si="105"/>
        <v>0</v>
      </c>
      <c r="I3265" s="14">
        <f>IF($F3265="","",MOD(ROW()-2,624)-INDEX(Parallel_Trends!$F$5:$F$14,MATCH($A3265,Parallel_Trends!$A$5:$A$14,0)))</f>
        <v>-146</v>
      </c>
    </row>
    <row r="3266" spans="1:9" x14ac:dyDescent="0.45">
      <c r="A3266" t="s">
        <v>23</v>
      </c>
      <c r="B3266" s="1">
        <f>Raw_Prices!AJ147</f>
        <v>45139</v>
      </c>
      <c r="C3266" s="12">
        <f>Raw_Prices!AN147</f>
        <v>118.078</v>
      </c>
      <c r="D3266" s="13">
        <f t="shared" si="104"/>
        <v>1.2675814751286429E-2</v>
      </c>
      <c r="E3266" s="14">
        <f>IF(_xlfn.XLOOKUP($A3266,Firm_Info!$A$2:$A$12,Firm_Info!$C$2:$C$12)="Treated",1,IF(_xlfn.XLOOKUP($A3266,Firm_Info!$A$2:$A$12,Firm_Info!$C$2:$C$12)="Control",0,""))</f>
        <v>0</v>
      </c>
      <c r="F3266" s="14">
        <f>IFERROR(_xlfn.XLOOKUP($A3266,Firm_Info!$A$2:$A$11,Firm_Info!$D$2:$D$11),"")</f>
        <v>3</v>
      </c>
      <c r="G3266" s="14">
        <f>IF($F3266="","",IF($B3266&gt;=SUMIFS(Firm_Info!$F$2:$F$11,Firm_Info!$D$2:$D$11,$F3266,Firm_Info!$C$2:$C$11,"Treated"),1,0))</f>
        <v>0</v>
      </c>
      <c r="H3266" s="14">
        <f t="shared" si="105"/>
        <v>0</v>
      </c>
      <c r="I3266" s="14">
        <f>IF($F3266="","",MOD(ROW()-2,624)-INDEX(Parallel_Trends!$F$5:$F$14,MATCH($A3266,Parallel_Trends!$A$5:$A$14,0)))</f>
        <v>-145</v>
      </c>
    </row>
    <row r="3267" spans="1:9" x14ac:dyDescent="0.45">
      <c r="A3267" t="s">
        <v>23</v>
      </c>
      <c r="B3267" s="1">
        <f>Raw_Prices!AJ148</f>
        <v>45140</v>
      </c>
      <c r="C3267" s="12">
        <f>Raw_Prices!AN148</f>
        <v>112.634</v>
      </c>
      <c r="D3267" s="13">
        <f t="shared" si="104"/>
        <v>-4.6105116956588033E-2</v>
      </c>
      <c r="E3267" s="14">
        <f>IF(_xlfn.XLOOKUP($A3267,Firm_Info!$A$2:$A$12,Firm_Info!$C$2:$C$12)="Treated",1,IF(_xlfn.XLOOKUP($A3267,Firm_Info!$A$2:$A$12,Firm_Info!$C$2:$C$12)="Control",0,""))</f>
        <v>0</v>
      </c>
      <c r="F3267" s="14">
        <f>IFERROR(_xlfn.XLOOKUP($A3267,Firm_Info!$A$2:$A$11,Firm_Info!$D$2:$D$11),"")</f>
        <v>3</v>
      </c>
      <c r="G3267" s="14">
        <f>IF($F3267="","",IF($B3267&gt;=SUMIFS(Firm_Info!$F$2:$F$11,Firm_Info!$D$2:$D$11,$F3267,Firm_Info!$C$2:$C$11,"Treated"),1,0))</f>
        <v>0</v>
      </c>
      <c r="H3267" s="14">
        <f t="shared" si="105"/>
        <v>0</v>
      </c>
      <c r="I3267" s="14">
        <f>IF($F3267="","",MOD(ROW()-2,624)-INDEX(Parallel_Trends!$F$5:$F$14,MATCH($A3267,Parallel_Trends!$A$5:$A$14,0)))</f>
        <v>-144</v>
      </c>
    </row>
    <row r="3268" spans="1:9" x14ac:dyDescent="0.45">
      <c r="A3268" t="s">
        <v>23</v>
      </c>
      <c r="B3268" s="1">
        <f>Raw_Prices!AJ149</f>
        <v>45141</v>
      </c>
      <c r="C3268" s="12">
        <f>Raw_Prices!AN149</f>
        <v>112.08</v>
      </c>
      <c r="D3268" s="13">
        <f t="shared" si="104"/>
        <v>-4.918585862173086E-3</v>
      </c>
      <c r="E3268" s="14">
        <f>IF(_xlfn.XLOOKUP($A3268,Firm_Info!$A$2:$A$12,Firm_Info!$C$2:$C$12)="Treated",1,IF(_xlfn.XLOOKUP($A3268,Firm_Info!$A$2:$A$12,Firm_Info!$C$2:$C$12)="Control",0,""))</f>
        <v>0</v>
      </c>
      <c r="F3268" s="14">
        <f>IFERROR(_xlfn.XLOOKUP($A3268,Firm_Info!$A$2:$A$11,Firm_Info!$D$2:$D$11),"")</f>
        <v>3</v>
      </c>
      <c r="G3268" s="14">
        <f>IF($F3268="","",IF($B3268&gt;=SUMIFS(Firm_Info!$F$2:$F$11,Firm_Info!$D$2:$D$11,$F3268,Firm_Info!$C$2:$C$11,"Treated"),1,0))</f>
        <v>0</v>
      </c>
      <c r="H3268" s="14">
        <f t="shared" si="105"/>
        <v>0</v>
      </c>
      <c r="I3268" s="14">
        <f>IF($F3268="","",MOD(ROW()-2,624)-INDEX(Parallel_Trends!$F$5:$F$14,MATCH($A3268,Parallel_Trends!$A$5:$A$14,0)))</f>
        <v>-143</v>
      </c>
    </row>
    <row r="3269" spans="1:9" x14ac:dyDescent="0.45">
      <c r="A3269" t="s">
        <v>23</v>
      </c>
      <c r="B3269" s="1">
        <f>Raw_Prices!AJ150</f>
        <v>45142</v>
      </c>
      <c r="C3269" s="12">
        <f>Raw_Prices!AN150</f>
        <v>110.32599999999999</v>
      </c>
      <c r="D3269" s="13">
        <f t="shared" si="104"/>
        <v>-1.5649536045681645E-2</v>
      </c>
      <c r="E3269" s="14">
        <f>IF(_xlfn.XLOOKUP($A3269,Firm_Info!$A$2:$A$12,Firm_Info!$C$2:$C$12)="Treated",1,IF(_xlfn.XLOOKUP($A3269,Firm_Info!$A$2:$A$12,Firm_Info!$C$2:$C$12)="Control",0,""))</f>
        <v>0</v>
      </c>
      <c r="F3269" s="14">
        <f>IFERROR(_xlfn.XLOOKUP($A3269,Firm_Info!$A$2:$A$11,Firm_Info!$D$2:$D$11),"")</f>
        <v>3</v>
      </c>
      <c r="G3269" s="14">
        <f>IF($F3269="","",IF($B3269&gt;=SUMIFS(Firm_Info!$F$2:$F$11,Firm_Info!$D$2:$D$11,$F3269,Firm_Info!$C$2:$C$11,"Treated"),1,0))</f>
        <v>0</v>
      </c>
      <c r="H3269" s="14">
        <f t="shared" si="105"/>
        <v>0</v>
      </c>
      <c r="I3269" s="14">
        <f>IF($F3269="","",MOD(ROW()-2,624)-INDEX(Parallel_Trends!$F$5:$F$14,MATCH($A3269,Parallel_Trends!$A$5:$A$14,0)))</f>
        <v>-142</v>
      </c>
    </row>
    <row r="3270" spans="1:9" x14ac:dyDescent="0.45">
      <c r="A3270" t="s">
        <v>23</v>
      </c>
      <c r="B3270" s="1">
        <f>Raw_Prices!AJ151</f>
        <v>45145</v>
      </c>
      <c r="C3270" s="12">
        <f>Raw_Prices!AN151</f>
        <v>110.97799999999999</v>
      </c>
      <c r="D3270" s="13">
        <f t="shared" si="104"/>
        <v>5.9097583525189457E-3</v>
      </c>
      <c r="E3270" s="14">
        <f>IF(_xlfn.XLOOKUP($A3270,Firm_Info!$A$2:$A$12,Firm_Info!$C$2:$C$12)="Treated",1,IF(_xlfn.XLOOKUP($A3270,Firm_Info!$A$2:$A$12,Firm_Info!$C$2:$C$12)="Control",0,""))</f>
        <v>0</v>
      </c>
      <c r="F3270" s="14">
        <f>IFERROR(_xlfn.XLOOKUP($A3270,Firm_Info!$A$2:$A$11,Firm_Info!$D$2:$D$11),"")</f>
        <v>3</v>
      </c>
      <c r="G3270" s="14">
        <f>IF($F3270="","",IF($B3270&gt;=SUMIFS(Firm_Info!$F$2:$F$11,Firm_Info!$D$2:$D$11,$F3270,Firm_Info!$C$2:$C$11,"Treated"),1,0))</f>
        <v>0</v>
      </c>
      <c r="H3270" s="14">
        <f t="shared" si="105"/>
        <v>0</v>
      </c>
      <c r="I3270" s="14">
        <f>IF($F3270="","",MOD(ROW()-2,624)-INDEX(Parallel_Trends!$F$5:$F$14,MATCH($A3270,Parallel_Trends!$A$5:$A$14,0)))</f>
        <v>-141</v>
      </c>
    </row>
    <row r="3271" spans="1:9" x14ac:dyDescent="0.45">
      <c r="A3271" t="s">
        <v>23</v>
      </c>
      <c r="B3271" s="1">
        <f>Raw_Prices!AJ152</f>
        <v>45146</v>
      </c>
      <c r="C3271" s="12">
        <f>Raw_Prices!AN152</f>
        <v>110.566</v>
      </c>
      <c r="D3271" s="13">
        <f t="shared" si="104"/>
        <v>-3.71244751211941E-3</v>
      </c>
      <c r="E3271" s="14">
        <f>IF(_xlfn.XLOOKUP($A3271,Firm_Info!$A$2:$A$12,Firm_Info!$C$2:$C$12)="Treated",1,IF(_xlfn.XLOOKUP($A3271,Firm_Info!$A$2:$A$12,Firm_Info!$C$2:$C$12)="Control",0,""))</f>
        <v>0</v>
      </c>
      <c r="F3271" s="14">
        <f>IFERROR(_xlfn.XLOOKUP($A3271,Firm_Info!$A$2:$A$11,Firm_Info!$D$2:$D$11),"")</f>
        <v>3</v>
      </c>
      <c r="G3271" s="14">
        <f>IF($F3271="","",IF($B3271&gt;=SUMIFS(Firm_Info!$F$2:$F$11,Firm_Info!$D$2:$D$11,$F3271,Firm_Info!$C$2:$C$11,"Treated"),1,0))</f>
        <v>0</v>
      </c>
      <c r="H3271" s="14">
        <f t="shared" si="105"/>
        <v>0</v>
      </c>
      <c r="I3271" s="14">
        <f>IF($F3271="","",MOD(ROW()-2,624)-INDEX(Parallel_Trends!$F$5:$F$14,MATCH($A3271,Parallel_Trends!$A$5:$A$14,0)))</f>
        <v>-140</v>
      </c>
    </row>
    <row r="3272" spans="1:9" x14ac:dyDescent="0.45">
      <c r="A3272" t="s">
        <v>23</v>
      </c>
      <c r="B3272" s="1">
        <f>Raw_Prices!AJ153</f>
        <v>45147</v>
      </c>
      <c r="C3272" s="12">
        <f>Raw_Prices!AN153</f>
        <v>110.066</v>
      </c>
      <c r="D3272" s="13">
        <f t="shared" si="104"/>
        <v>-4.5221858437494156E-3</v>
      </c>
      <c r="E3272" s="14">
        <f>IF(_xlfn.XLOOKUP($A3272,Firm_Info!$A$2:$A$12,Firm_Info!$C$2:$C$12)="Treated",1,IF(_xlfn.XLOOKUP($A3272,Firm_Info!$A$2:$A$12,Firm_Info!$C$2:$C$12)="Control",0,""))</f>
        <v>0</v>
      </c>
      <c r="F3272" s="14">
        <f>IFERROR(_xlfn.XLOOKUP($A3272,Firm_Info!$A$2:$A$11,Firm_Info!$D$2:$D$11),"")</f>
        <v>3</v>
      </c>
      <c r="G3272" s="14">
        <f>IF($F3272="","",IF($B3272&gt;=SUMIFS(Firm_Info!$F$2:$F$11,Firm_Info!$D$2:$D$11,$F3272,Firm_Info!$C$2:$C$11,"Treated"),1,0))</f>
        <v>0</v>
      </c>
      <c r="H3272" s="14">
        <f t="shared" si="105"/>
        <v>0</v>
      </c>
      <c r="I3272" s="14">
        <f>IF($F3272="","",MOD(ROW()-2,624)-INDEX(Parallel_Trends!$F$5:$F$14,MATCH($A3272,Parallel_Trends!$A$5:$A$14,0)))</f>
        <v>-139</v>
      </c>
    </row>
    <row r="3273" spans="1:9" x14ac:dyDescent="0.45">
      <c r="A3273" t="s">
        <v>23</v>
      </c>
      <c r="B3273" s="1">
        <f>Raw_Prices!AJ154</f>
        <v>45148</v>
      </c>
      <c r="C3273" s="12">
        <f>Raw_Prices!AN154</f>
        <v>111</v>
      </c>
      <c r="D3273" s="13">
        <f t="shared" si="104"/>
        <v>8.4858176003488328E-3</v>
      </c>
      <c r="E3273" s="14">
        <f>IF(_xlfn.XLOOKUP($A3273,Firm_Info!$A$2:$A$12,Firm_Info!$C$2:$C$12)="Treated",1,IF(_xlfn.XLOOKUP($A3273,Firm_Info!$A$2:$A$12,Firm_Info!$C$2:$C$12)="Control",0,""))</f>
        <v>0</v>
      </c>
      <c r="F3273" s="14">
        <f>IFERROR(_xlfn.XLOOKUP($A3273,Firm_Info!$A$2:$A$11,Firm_Info!$D$2:$D$11),"")</f>
        <v>3</v>
      </c>
      <c r="G3273" s="14">
        <f>IF($F3273="","",IF($B3273&gt;=SUMIFS(Firm_Info!$F$2:$F$11,Firm_Info!$D$2:$D$11,$F3273,Firm_Info!$C$2:$C$11,"Treated"),1,0))</f>
        <v>0</v>
      </c>
      <c r="H3273" s="14">
        <f t="shared" si="105"/>
        <v>0</v>
      </c>
      <c r="I3273" s="14">
        <f>IF($F3273="","",MOD(ROW()-2,624)-INDEX(Parallel_Trends!$F$5:$F$14,MATCH($A3273,Parallel_Trends!$A$5:$A$14,0)))</f>
        <v>-138</v>
      </c>
    </row>
    <row r="3274" spans="1:9" x14ac:dyDescent="0.45">
      <c r="A3274" t="s">
        <v>23</v>
      </c>
      <c r="B3274" s="1">
        <f>Raw_Prices!AJ155</f>
        <v>45149</v>
      </c>
      <c r="C3274" s="12">
        <f>Raw_Prices!AN155</f>
        <v>111.488</v>
      </c>
      <c r="D3274" s="13">
        <f t="shared" si="104"/>
        <v>4.3963963963964403E-3</v>
      </c>
      <c r="E3274" s="14">
        <f>IF(_xlfn.XLOOKUP($A3274,Firm_Info!$A$2:$A$12,Firm_Info!$C$2:$C$12)="Treated",1,IF(_xlfn.XLOOKUP($A3274,Firm_Info!$A$2:$A$12,Firm_Info!$C$2:$C$12)="Control",0,""))</f>
        <v>0</v>
      </c>
      <c r="F3274" s="14">
        <f>IFERROR(_xlfn.XLOOKUP($A3274,Firm_Info!$A$2:$A$11,Firm_Info!$D$2:$D$11),"")</f>
        <v>3</v>
      </c>
      <c r="G3274" s="14">
        <f>IF($F3274="","",IF($B3274&gt;=SUMIFS(Firm_Info!$F$2:$F$11,Firm_Info!$D$2:$D$11,$F3274,Firm_Info!$C$2:$C$11,"Treated"),1,0))</f>
        <v>0</v>
      </c>
      <c r="H3274" s="14">
        <f t="shared" si="105"/>
        <v>0</v>
      </c>
      <c r="I3274" s="14">
        <f>IF($F3274="","",MOD(ROW()-2,624)-INDEX(Parallel_Trends!$F$5:$F$14,MATCH($A3274,Parallel_Trends!$A$5:$A$14,0)))</f>
        <v>-137</v>
      </c>
    </row>
    <row r="3275" spans="1:9" x14ac:dyDescent="0.45">
      <c r="A3275" t="s">
        <v>23</v>
      </c>
      <c r="B3275" s="1">
        <f>Raw_Prices!AJ156</f>
        <v>45152</v>
      </c>
      <c r="C3275" s="12">
        <f>Raw_Prices!AN156</f>
        <v>113.242</v>
      </c>
      <c r="D3275" s="13">
        <f t="shared" si="104"/>
        <v>1.5732634902411169E-2</v>
      </c>
      <c r="E3275" s="14">
        <f>IF(_xlfn.XLOOKUP($A3275,Firm_Info!$A$2:$A$12,Firm_Info!$C$2:$C$12)="Treated",1,IF(_xlfn.XLOOKUP($A3275,Firm_Info!$A$2:$A$12,Firm_Info!$C$2:$C$12)="Control",0,""))</f>
        <v>0</v>
      </c>
      <c r="F3275" s="14">
        <f>IFERROR(_xlfn.XLOOKUP($A3275,Firm_Info!$A$2:$A$11,Firm_Info!$D$2:$D$11),"")</f>
        <v>3</v>
      </c>
      <c r="G3275" s="14">
        <f>IF($F3275="","",IF($B3275&gt;=SUMIFS(Firm_Info!$F$2:$F$11,Firm_Info!$D$2:$D$11,$F3275,Firm_Info!$C$2:$C$11,"Treated"),1,0))</f>
        <v>0</v>
      </c>
      <c r="H3275" s="14">
        <f t="shared" si="105"/>
        <v>0</v>
      </c>
      <c r="I3275" s="14">
        <f>IF($F3275="","",MOD(ROW()-2,624)-INDEX(Parallel_Trends!$F$5:$F$14,MATCH($A3275,Parallel_Trends!$A$5:$A$14,0)))</f>
        <v>-136</v>
      </c>
    </row>
    <row r="3276" spans="1:9" x14ac:dyDescent="0.45">
      <c r="A3276" t="s">
        <v>23</v>
      </c>
      <c r="B3276" s="1">
        <f>Raw_Prices!AJ157</f>
        <v>45153</v>
      </c>
      <c r="C3276" s="12">
        <f>Raw_Prices!AN157</f>
        <v>111.92</v>
      </c>
      <c r="D3276" s="13">
        <f t="shared" si="104"/>
        <v>-1.167411384468664E-2</v>
      </c>
      <c r="E3276" s="14">
        <f>IF(_xlfn.XLOOKUP($A3276,Firm_Info!$A$2:$A$12,Firm_Info!$C$2:$C$12)="Treated",1,IF(_xlfn.XLOOKUP($A3276,Firm_Info!$A$2:$A$12,Firm_Info!$C$2:$C$12)="Control",0,""))</f>
        <v>0</v>
      </c>
      <c r="F3276" s="14">
        <f>IFERROR(_xlfn.XLOOKUP($A3276,Firm_Info!$A$2:$A$11,Firm_Info!$D$2:$D$11),"")</f>
        <v>3</v>
      </c>
      <c r="G3276" s="14">
        <f>IF($F3276="","",IF($B3276&gt;=SUMIFS(Firm_Info!$F$2:$F$11,Firm_Info!$D$2:$D$11,$F3276,Firm_Info!$C$2:$C$11,"Treated"),1,0))</f>
        <v>0</v>
      </c>
      <c r="H3276" s="14">
        <f t="shared" si="105"/>
        <v>0</v>
      </c>
      <c r="I3276" s="14">
        <f>IF($F3276="","",MOD(ROW()-2,624)-INDEX(Parallel_Trends!$F$5:$F$14,MATCH($A3276,Parallel_Trends!$A$5:$A$14,0)))</f>
        <v>-135</v>
      </c>
    </row>
    <row r="3277" spans="1:9" x14ac:dyDescent="0.45">
      <c r="A3277" t="s">
        <v>23</v>
      </c>
      <c r="B3277" s="1">
        <f>Raw_Prices!AJ158</f>
        <v>45154</v>
      </c>
      <c r="C3277" s="12">
        <f>Raw_Prices!AN158</f>
        <v>109.9</v>
      </c>
      <c r="D3277" s="13">
        <f t="shared" si="104"/>
        <v>-1.8048606147248014E-2</v>
      </c>
      <c r="E3277" s="14">
        <f>IF(_xlfn.XLOOKUP($A3277,Firm_Info!$A$2:$A$12,Firm_Info!$C$2:$C$12)="Treated",1,IF(_xlfn.XLOOKUP($A3277,Firm_Info!$A$2:$A$12,Firm_Info!$C$2:$C$12)="Control",0,""))</f>
        <v>0</v>
      </c>
      <c r="F3277" s="14">
        <f>IFERROR(_xlfn.XLOOKUP($A3277,Firm_Info!$A$2:$A$11,Firm_Info!$D$2:$D$11),"")</f>
        <v>3</v>
      </c>
      <c r="G3277" s="14">
        <f>IF($F3277="","",IF($B3277&gt;=SUMIFS(Firm_Info!$F$2:$F$11,Firm_Info!$D$2:$D$11,$F3277,Firm_Info!$C$2:$C$11,"Treated"),1,0))</f>
        <v>0</v>
      </c>
      <c r="H3277" s="14">
        <f t="shared" si="105"/>
        <v>0</v>
      </c>
      <c r="I3277" s="14">
        <f>IF($F3277="","",MOD(ROW()-2,624)-INDEX(Parallel_Trends!$F$5:$F$14,MATCH($A3277,Parallel_Trends!$A$5:$A$14,0)))</f>
        <v>-134</v>
      </c>
    </row>
    <row r="3278" spans="1:9" x14ac:dyDescent="0.45">
      <c r="A3278" t="s">
        <v>23</v>
      </c>
      <c r="B3278" s="1">
        <f>Raw_Prices!AJ159</f>
        <v>45155</v>
      </c>
      <c r="C3278" s="12">
        <f>Raw_Prices!AN159</f>
        <v>108.72799999999999</v>
      </c>
      <c r="D3278" s="13">
        <f t="shared" si="104"/>
        <v>-1.0664240218380416E-2</v>
      </c>
      <c r="E3278" s="14">
        <f>IF(_xlfn.XLOOKUP($A3278,Firm_Info!$A$2:$A$12,Firm_Info!$C$2:$C$12)="Treated",1,IF(_xlfn.XLOOKUP($A3278,Firm_Info!$A$2:$A$12,Firm_Info!$C$2:$C$12)="Control",0,""))</f>
        <v>0</v>
      </c>
      <c r="F3278" s="14">
        <f>IFERROR(_xlfn.XLOOKUP($A3278,Firm_Info!$A$2:$A$11,Firm_Info!$D$2:$D$11),"")</f>
        <v>3</v>
      </c>
      <c r="G3278" s="14">
        <f>IF($F3278="","",IF($B3278&gt;=SUMIFS(Firm_Info!$F$2:$F$11,Firm_Info!$D$2:$D$11,$F3278,Firm_Info!$C$2:$C$11,"Treated"),1,0))</f>
        <v>0</v>
      </c>
      <c r="H3278" s="14">
        <f t="shared" si="105"/>
        <v>0</v>
      </c>
      <c r="I3278" s="14">
        <f>IF($F3278="","",MOD(ROW()-2,624)-INDEX(Parallel_Trends!$F$5:$F$14,MATCH($A3278,Parallel_Trends!$A$5:$A$14,0)))</f>
        <v>-133</v>
      </c>
    </row>
    <row r="3279" spans="1:9" x14ac:dyDescent="0.45">
      <c r="A3279" t="s">
        <v>23</v>
      </c>
      <c r="B3279" s="1">
        <f>Raw_Prices!AJ160</f>
        <v>45156</v>
      </c>
      <c r="C3279" s="12">
        <f>Raw_Prices!AN160</f>
        <v>108.3</v>
      </c>
      <c r="D3279" s="13">
        <f t="shared" si="104"/>
        <v>-3.9364285188727699E-3</v>
      </c>
      <c r="E3279" s="14">
        <f>IF(_xlfn.XLOOKUP($A3279,Firm_Info!$A$2:$A$12,Firm_Info!$C$2:$C$12)="Treated",1,IF(_xlfn.XLOOKUP($A3279,Firm_Info!$A$2:$A$12,Firm_Info!$C$2:$C$12)="Control",0,""))</f>
        <v>0</v>
      </c>
      <c r="F3279" s="14">
        <f>IFERROR(_xlfn.XLOOKUP($A3279,Firm_Info!$A$2:$A$11,Firm_Info!$D$2:$D$11),"")</f>
        <v>3</v>
      </c>
      <c r="G3279" s="14">
        <f>IF($F3279="","",IF($B3279&gt;=SUMIFS(Firm_Info!$F$2:$F$11,Firm_Info!$D$2:$D$11,$F3279,Firm_Info!$C$2:$C$11,"Treated"),1,0))</f>
        <v>0</v>
      </c>
      <c r="H3279" s="14">
        <f t="shared" si="105"/>
        <v>0</v>
      </c>
      <c r="I3279" s="14">
        <f>IF($F3279="","",MOD(ROW()-2,624)-INDEX(Parallel_Trends!$F$5:$F$14,MATCH($A3279,Parallel_Trends!$A$5:$A$14,0)))</f>
        <v>-132</v>
      </c>
    </row>
    <row r="3280" spans="1:9" x14ac:dyDescent="0.45">
      <c r="A3280" t="s">
        <v>23</v>
      </c>
      <c r="B3280" s="1">
        <f>Raw_Prices!AJ161</f>
        <v>45159</v>
      </c>
      <c r="C3280" s="12">
        <f>Raw_Prices!AN161</f>
        <v>110.94</v>
      </c>
      <c r="D3280" s="13">
        <f t="shared" si="104"/>
        <v>2.4376731301938959E-2</v>
      </c>
      <c r="E3280" s="14">
        <f>IF(_xlfn.XLOOKUP($A3280,Firm_Info!$A$2:$A$12,Firm_Info!$C$2:$C$12)="Treated",1,IF(_xlfn.XLOOKUP($A3280,Firm_Info!$A$2:$A$12,Firm_Info!$C$2:$C$12)="Control",0,""))</f>
        <v>0</v>
      </c>
      <c r="F3280" s="14">
        <f>IFERROR(_xlfn.XLOOKUP($A3280,Firm_Info!$A$2:$A$11,Firm_Info!$D$2:$D$11),"")</f>
        <v>3</v>
      </c>
      <c r="G3280" s="14">
        <f>IF($F3280="","",IF($B3280&gt;=SUMIFS(Firm_Info!$F$2:$F$11,Firm_Info!$D$2:$D$11,$F3280,Firm_Info!$C$2:$C$11,"Treated"),1,0))</f>
        <v>0</v>
      </c>
      <c r="H3280" s="14">
        <f t="shared" si="105"/>
        <v>0</v>
      </c>
      <c r="I3280" s="14">
        <f>IF($F3280="","",MOD(ROW()-2,624)-INDEX(Parallel_Trends!$F$5:$F$14,MATCH($A3280,Parallel_Trends!$A$5:$A$14,0)))</f>
        <v>-131</v>
      </c>
    </row>
    <row r="3281" spans="1:9" x14ac:dyDescent="0.45">
      <c r="A3281" t="s">
        <v>23</v>
      </c>
      <c r="B3281" s="1">
        <f>Raw_Prices!AJ162</f>
        <v>45160</v>
      </c>
      <c r="C3281" s="12">
        <f>Raw_Prices!AN162</f>
        <v>112.364</v>
      </c>
      <c r="D3281" s="13">
        <f t="shared" si="104"/>
        <v>1.2835767081305294E-2</v>
      </c>
      <c r="E3281" s="14">
        <f>IF(_xlfn.XLOOKUP($A3281,Firm_Info!$A$2:$A$12,Firm_Info!$C$2:$C$12)="Treated",1,IF(_xlfn.XLOOKUP($A3281,Firm_Info!$A$2:$A$12,Firm_Info!$C$2:$C$12)="Control",0,""))</f>
        <v>0</v>
      </c>
      <c r="F3281" s="14">
        <f>IFERROR(_xlfn.XLOOKUP($A3281,Firm_Info!$A$2:$A$11,Firm_Info!$D$2:$D$11),"")</f>
        <v>3</v>
      </c>
      <c r="G3281" s="14">
        <f>IF($F3281="","",IF($B3281&gt;=SUMIFS(Firm_Info!$F$2:$F$11,Firm_Info!$D$2:$D$11,$F3281,Firm_Info!$C$2:$C$11,"Treated"),1,0))</f>
        <v>0</v>
      </c>
      <c r="H3281" s="14">
        <f t="shared" si="105"/>
        <v>0</v>
      </c>
      <c r="I3281" s="14">
        <f>IF($F3281="","",MOD(ROW()-2,624)-INDEX(Parallel_Trends!$F$5:$F$14,MATCH($A3281,Parallel_Trends!$A$5:$A$14,0)))</f>
        <v>-130</v>
      </c>
    </row>
    <row r="3282" spans="1:9" x14ac:dyDescent="0.45">
      <c r="A3282" t="s">
        <v>23</v>
      </c>
      <c r="B3282" s="1">
        <f>Raw_Prices!AJ163</f>
        <v>45161</v>
      </c>
      <c r="C3282" s="12">
        <f>Raw_Prices!AN163</f>
        <v>113.6</v>
      </c>
      <c r="D3282" s="13">
        <f t="shared" si="104"/>
        <v>1.0999964401409601E-2</v>
      </c>
      <c r="E3282" s="14">
        <f>IF(_xlfn.XLOOKUP($A3282,Firm_Info!$A$2:$A$12,Firm_Info!$C$2:$C$12)="Treated",1,IF(_xlfn.XLOOKUP($A3282,Firm_Info!$A$2:$A$12,Firm_Info!$C$2:$C$12)="Control",0,""))</f>
        <v>0</v>
      </c>
      <c r="F3282" s="14">
        <f>IFERROR(_xlfn.XLOOKUP($A3282,Firm_Info!$A$2:$A$11,Firm_Info!$D$2:$D$11),"")</f>
        <v>3</v>
      </c>
      <c r="G3282" s="14">
        <f>IF($F3282="","",IF($B3282&gt;=SUMIFS(Firm_Info!$F$2:$F$11,Firm_Info!$D$2:$D$11,$F3282,Firm_Info!$C$2:$C$11,"Treated"),1,0))</f>
        <v>0</v>
      </c>
      <c r="H3282" s="14">
        <f t="shared" si="105"/>
        <v>0</v>
      </c>
      <c r="I3282" s="14">
        <f>IF($F3282="","",MOD(ROW()-2,624)-INDEX(Parallel_Trends!$F$5:$F$14,MATCH($A3282,Parallel_Trends!$A$5:$A$14,0)))</f>
        <v>-129</v>
      </c>
    </row>
    <row r="3283" spans="1:9" x14ac:dyDescent="0.45">
      <c r="A3283" t="s">
        <v>23</v>
      </c>
      <c r="B3283" s="1">
        <f>Raw_Prices!AJ164</f>
        <v>45162</v>
      </c>
      <c r="C3283" s="12">
        <f>Raw_Prices!AN164</f>
        <v>109.908</v>
      </c>
      <c r="D3283" s="13">
        <f t="shared" si="104"/>
        <v>-3.2499999999999973E-2</v>
      </c>
      <c r="E3283" s="14">
        <f>IF(_xlfn.XLOOKUP($A3283,Firm_Info!$A$2:$A$12,Firm_Info!$C$2:$C$12)="Treated",1,IF(_xlfn.XLOOKUP($A3283,Firm_Info!$A$2:$A$12,Firm_Info!$C$2:$C$12)="Control",0,""))</f>
        <v>0</v>
      </c>
      <c r="F3283" s="14">
        <f>IFERROR(_xlfn.XLOOKUP($A3283,Firm_Info!$A$2:$A$11,Firm_Info!$D$2:$D$11),"")</f>
        <v>3</v>
      </c>
      <c r="G3283" s="14">
        <f>IF($F3283="","",IF($B3283&gt;=SUMIFS(Firm_Info!$F$2:$F$11,Firm_Info!$D$2:$D$11,$F3283,Firm_Info!$C$2:$C$11,"Treated"),1,0))</f>
        <v>0</v>
      </c>
      <c r="H3283" s="14">
        <f t="shared" si="105"/>
        <v>0</v>
      </c>
      <c r="I3283" s="14">
        <f>IF($F3283="","",MOD(ROW()-2,624)-INDEX(Parallel_Trends!$F$5:$F$14,MATCH($A3283,Parallel_Trends!$A$5:$A$14,0)))</f>
        <v>-128</v>
      </c>
    </row>
    <row r="3284" spans="1:9" x14ac:dyDescent="0.45">
      <c r="A3284" t="s">
        <v>23</v>
      </c>
      <c r="B3284" s="1">
        <f>Raw_Prices!AJ165</f>
        <v>45163</v>
      </c>
      <c r="C3284" s="12">
        <f>Raw_Prices!AN165</f>
        <v>112.73</v>
      </c>
      <c r="D3284" s="13">
        <f t="shared" si="104"/>
        <v>2.5676019943953188E-2</v>
      </c>
      <c r="E3284" s="14">
        <f>IF(_xlfn.XLOOKUP($A3284,Firm_Info!$A$2:$A$12,Firm_Info!$C$2:$C$12)="Treated",1,IF(_xlfn.XLOOKUP($A3284,Firm_Info!$A$2:$A$12,Firm_Info!$C$2:$C$12)="Control",0,""))</f>
        <v>0</v>
      </c>
      <c r="F3284" s="14">
        <f>IFERROR(_xlfn.XLOOKUP($A3284,Firm_Info!$A$2:$A$11,Firm_Info!$D$2:$D$11),"")</f>
        <v>3</v>
      </c>
      <c r="G3284" s="14">
        <f>IF($F3284="","",IF($B3284&gt;=SUMIFS(Firm_Info!$F$2:$F$11,Firm_Info!$D$2:$D$11,$F3284,Firm_Info!$C$2:$C$11,"Treated"),1,0))</f>
        <v>0</v>
      </c>
      <c r="H3284" s="14">
        <f t="shared" si="105"/>
        <v>0</v>
      </c>
      <c r="I3284" s="14">
        <f>IF($F3284="","",MOD(ROW()-2,624)-INDEX(Parallel_Trends!$F$5:$F$14,MATCH($A3284,Parallel_Trends!$A$5:$A$14,0)))</f>
        <v>-127</v>
      </c>
    </row>
    <row r="3285" spans="1:9" x14ac:dyDescent="0.45">
      <c r="A3285" t="s">
        <v>23</v>
      </c>
      <c r="B3285" s="1">
        <f>Raw_Prices!AJ166</f>
        <v>45166</v>
      </c>
      <c r="C3285" s="12">
        <f>Raw_Prices!AN166</f>
        <v>113.66200000000001</v>
      </c>
      <c r="D3285" s="13">
        <f t="shared" si="104"/>
        <v>8.2675419143085627E-3</v>
      </c>
      <c r="E3285" s="14">
        <f>IF(_xlfn.XLOOKUP($A3285,Firm_Info!$A$2:$A$12,Firm_Info!$C$2:$C$12)="Treated",1,IF(_xlfn.XLOOKUP($A3285,Firm_Info!$A$2:$A$12,Firm_Info!$C$2:$C$12)="Control",0,""))</f>
        <v>0</v>
      </c>
      <c r="F3285" s="14">
        <f>IFERROR(_xlfn.XLOOKUP($A3285,Firm_Info!$A$2:$A$11,Firm_Info!$D$2:$D$11),"")</f>
        <v>3</v>
      </c>
      <c r="G3285" s="14">
        <f>IF($F3285="","",IF($B3285&gt;=SUMIFS(Firm_Info!$F$2:$F$11,Firm_Info!$D$2:$D$11,$F3285,Firm_Info!$C$2:$C$11,"Treated"),1,0))</f>
        <v>0</v>
      </c>
      <c r="H3285" s="14">
        <f t="shared" si="105"/>
        <v>0</v>
      </c>
      <c r="I3285" s="14">
        <f>IF($F3285="","",MOD(ROW()-2,624)-INDEX(Parallel_Trends!$F$5:$F$14,MATCH($A3285,Parallel_Trends!$A$5:$A$14,0)))</f>
        <v>-126</v>
      </c>
    </row>
    <row r="3286" spans="1:9" x14ac:dyDescent="0.45">
      <c r="A3286" t="s">
        <v>23</v>
      </c>
      <c r="B3286" s="1">
        <f>Raw_Prices!AJ167</f>
        <v>45167</v>
      </c>
      <c r="C3286" s="12">
        <f>Raw_Prices!AN167</f>
        <v>115.774</v>
      </c>
      <c r="D3286" s="13">
        <f t="shared" si="104"/>
        <v>1.858140803434738E-2</v>
      </c>
      <c r="E3286" s="14">
        <f>IF(_xlfn.XLOOKUP($A3286,Firm_Info!$A$2:$A$12,Firm_Info!$C$2:$C$12)="Treated",1,IF(_xlfn.XLOOKUP($A3286,Firm_Info!$A$2:$A$12,Firm_Info!$C$2:$C$12)="Control",0,""))</f>
        <v>0</v>
      </c>
      <c r="F3286" s="14">
        <f>IFERROR(_xlfn.XLOOKUP($A3286,Firm_Info!$A$2:$A$11,Firm_Info!$D$2:$D$11),"")</f>
        <v>3</v>
      </c>
      <c r="G3286" s="14">
        <f>IF($F3286="","",IF($B3286&gt;=SUMIFS(Firm_Info!$F$2:$F$11,Firm_Info!$D$2:$D$11,$F3286,Firm_Info!$C$2:$C$11,"Treated"),1,0))</f>
        <v>0</v>
      </c>
      <c r="H3286" s="14">
        <f t="shared" si="105"/>
        <v>0</v>
      </c>
      <c r="I3286" s="14">
        <f>IF($F3286="","",MOD(ROW()-2,624)-INDEX(Parallel_Trends!$F$5:$F$14,MATCH($A3286,Parallel_Trends!$A$5:$A$14,0)))</f>
        <v>-125</v>
      </c>
    </row>
    <row r="3287" spans="1:9" x14ac:dyDescent="0.45">
      <c r="A3287" t="s">
        <v>23</v>
      </c>
      <c r="B3287" s="1">
        <f>Raw_Prices!AJ168</f>
        <v>45168</v>
      </c>
      <c r="C3287" s="12">
        <f>Raw_Prices!AN168</f>
        <v>117.648</v>
      </c>
      <c r="D3287" s="13">
        <f t="shared" si="104"/>
        <v>1.6186708587420329E-2</v>
      </c>
      <c r="E3287" s="14">
        <f>IF(_xlfn.XLOOKUP($A3287,Firm_Info!$A$2:$A$12,Firm_Info!$C$2:$C$12)="Treated",1,IF(_xlfn.XLOOKUP($A3287,Firm_Info!$A$2:$A$12,Firm_Info!$C$2:$C$12)="Control",0,""))</f>
        <v>0</v>
      </c>
      <c r="F3287" s="14">
        <f>IFERROR(_xlfn.XLOOKUP($A3287,Firm_Info!$A$2:$A$11,Firm_Info!$D$2:$D$11),"")</f>
        <v>3</v>
      </c>
      <c r="G3287" s="14">
        <f>IF($F3287="","",IF($B3287&gt;=SUMIFS(Firm_Info!$F$2:$F$11,Firm_Info!$D$2:$D$11,$F3287,Firm_Info!$C$2:$C$11,"Treated"),1,0))</f>
        <v>0</v>
      </c>
      <c r="H3287" s="14">
        <f t="shared" si="105"/>
        <v>0</v>
      </c>
      <c r="I3287" s="14">
        <f>IF($F3287="","",MOD(ROW()-2,624)-INDEX(Parallel_Trends!$F$5:$F$14,MATCH($A3287,Parallel_Trends!$A$5:$A$14,0)))</f>
        <v>-124</v>
      </c>
    </row>
    <row r="3288" spans="1:9" x14ac:dyDescent="0.45">
      <c r="A3288" t="s">
        <v>23</v>
      </c>
      <c r="B3288" s="1">
        <f>Raw_Prices!AJ169</f>
        <v>45169</v>
      </c>
      <c r="C3288" s="12">
        <f>Raw_Prices!AN169</f>
        <v>117.76600000000001</v>
      </c>
      <c r="D3288" s="13">
        <f t="shared" si="104"/>
        <v>1.0029919760643491E-3</v>
      </c>
      <c r="E3288" s="14">
        <f>IF(_xlfn.XLOOKUP($A3288,Firm_Info!$A$2:$A$12,Firm_Info!$C$2:$C$12)="Treated",1,IF(_xlfn.XLOOKUP($A3288,Firm_Info!$A$2:$A$12,Firm_Info!$C$2:$C$12)="Control",0,""))</f>
        <v>0</v>
      </c>
      <c r="F3288" s="14">
        <f>IFERROR(_xlfn.XLOOKUP($A3288,Firm_Info!$A$2:$A$11,Firm_Info!$D$2:$D$11),"")</f>
        <v>3</v>
      </c>
      <c r="G3288" s="14">
        <f>IF($F3288="","",IF($B3288&gt;=SUMIFS(Firm_Info!$F$2:$F$11,Firm_Info!$D$2:$D$11,$F3288,Firm_Info!$C$2:$C$11,"Treated"),1,0))</f>
        <v>0</v>
      </c>
      <c r="H3288" s="14">
        <f t="shared" si="105"/>
        <v>0</v>
      </c>
      <c r="I3288" s="14">
        <f>IF($F3288="","",MOD(ROW()-2,624)-INDEX(Parallel_Trends!$F$5:$F$14,MATCH($A3288,Parallel_Trends!$A$5:$A$14,0)))</f>
        <v>-123</v>
      </c>
    </row>
    <row r="3289" spans="1:9" x14ac:dyDescent="0.45">
      <c r="A3289" t="s">
        <v>23</v>
      </c>
      <c r="B3289" s="1">
        <f>Raw_Prices!AJ170</f>
        <v>45170</v>
      </c>
      <c r="C3289" s="12">
        <f>Raw_Prices!AN170</f>
        <v>118.176</v>
      </c>
      <c r="D3289" s="13">
        <f t="shared" si="104"/>
        <v>3.4814802234939268E-3</v>
      </c>
      <c r="E3289" s="14">
        <f>IF(_xlfn.XLOOKUP($A3289,Firm_Info!$A$2:$A$12,Firm_Info!$C$2:$C$12)="Treated",1,IF(_xlfn.XLOOKUP($A3289,Firm_Info!$A$2:$A$12,Firm_Info!$C$2:$C$12)="Control",0,""))</f>
        <v>0</v>
      </c>
      <c r="F3289" s="14">
        <f>IFERROR(_xlfn.XLOOKUP($A3289,Firm_Info!$A$2:$A$11,Firm_Info!$D$2:$D$11),"")</f>
        <v>3</v>
      </c>
      <c r="G3289" s="14">
        <f>IF($F3289="","",IF($B3289&gt;=SUMIFS(Firm_Info!$F$2:$F$11,Firm_Info!$D$2:$D$11,$F3289,Firm_Info!$C$2:$C$11,"Treated"),1,0))</f>
        <v>0</v>
      </c>
      <c r="H3289" s="14">
        <f t="shared" si="105"/>
        <v>0</v>
      </c>
      <c r="I3289" s="14">
        <f>IF($F3289="","",MOD(ROW()-2,624)-INDEX(Parallel_Trends!$F$5:$F$14,MATCH($A3289,Parallel_Trends!$A$5:$A$14,0)))</f>
        <v>-122</v>
      </c>
    </row>
    <row r="3290" spans="1:9" x14ac:dyDescent="0.45">
      <c r="A3290" t="s">
        <v>23</v>
      </c>
      <c r="B3290" s="1">
        <f>Raw_Prices!AJ171</f>
        <v>45174</v>
      </c>
      <c r="C3290" s="12">
        <f>Raw_Prices!AN171</f>
        <v>119.432</v>
      </c>
      <c r="D3290" s="13">
        <f t="shared" si="104"/>
        <v>1.0628215542918928E-2</v>
      </c>
      <c r="E3290" s="14">
        <f>IF(_xlfn.XLOOKUP($A3290,Firm_Info!$A$2:$A$12,Firm_Info!$C$2:$C$12)="Treated",1,IF(_xlfn.XLOOKUP($A3290,Firm_Info!$A$2:$A$12,Firm_Info!$C$2:$C$12)="Control",0,""))</f>
        <v>0</v>
      </c>
      <c r="F3290" s="14">
        <f>IFERROR(_xlfn.XLOOKUP($A3290,Firm_Info!$A$2:$A$11,Firm_Info!$D$2:$D$11),"")</f>
        <v>3</v>
      </c>
      <c r="G3290" s="14">
        <f>IF($F3290="","",IF($B3290&gt;=SUMIFS(Firm_Info!$F$2:$F$11,Firm_Info!$D$2:$D$11,$F3290,Firm_Info!$C$2:$C$11,"Treated"),1,0))</f>
        <v>0</v>
      </c>
      <c r="H3290" s="14">
        <f t="shared" si="105"/>
        <v>0</v>
      </c>
      <c r="I3290" s="14">
        <f>IF($F3290="","",MOD(ROW()-2,624)-INDEX(Parallel_Trends!$F$5:$F$14,MATCH($A3290,Parallel_Trends!$A$5:$A$14,0)))</f>
        <v>-121</v>
      </c>
    </row>
    <row r="3291" spans="1:9" x14ac:dyDescent="0.45">
      <c r="A3291" t="s">
        <v>23</v>
      </c>
      <c r="B3291" s="1">
        <f>Raw_Prices!AJ172</f>
        <v>45175</v>
      </c>
      <c r="C3291" s="12">
        <f>Raw_Prices!AN172</f>
        <v>119.702</v>
      </c>
      <c r="D3291" s="13">
        <f t="shared" si="104"/>
        <v>2.2607006497421533E-3</v>
      </c>
      <c r="E3291" s="14">
        <f>IF(_xlfn.XLOOKUP($A3291,Firm_Info!$A$2:$A$12,Firm_Info!$C$2:$C$12)="Treated",1,IF(_xlfn.XLOOKUP($A3291,Firm_Info!$A$2:$A$12,Firm_Info!$C$2:$C$12)="Control",0,""))</f>
        <v>0</v>
      </c>
      <c r="F3291" s="14">
        <f>IFERROR(_xlfn.XLOOKUP($A3291,Firm_Info!$A$2:$A$11,Firm_Info!$D$2:$D$11),"")</f>
        <v>3</v>
      </c>
      <c r="G3291" s="14">
        <f>IF($F3291="","",IF($B3291&gt;=SUMIFS(Firm_Info!$F$2:$F$11,Firm_Info!$D$2:$D$11,$F3291,Firm_Info!$C$2:$C$11,"Treated"),1,0))</f>
        <v>0</v>
      </c>
      <c r="H3291" s="14">
        <f t="shared" si="105"/>
        <v>0</v>
      </c>
      <c r="I3291" s="14">
        <f>IF($F3291="","",MOD(ROW()-2,624)-INDEX(Parallel_Trends!$F$5:$F$14,MATCH($A3291,Parallel_Trends!$A$5:$A$14,0)))</f>
        <v>-120</v>
      </c>
    </row>
    <row r="3292" spans="1:9" x14ac:dyDescent="0.45">
      <c r="A3292" t="s">
        <v>23</v>
      </c>
      <c r="B3292" s="1">
        <f>Raw_Prices!AJ173</f>
        <v>45176</v>
      </c>
      <c r="C3292" s="12">
        <f>Raw_Prices!AN173</f>
        <v>119.864</v>
      </c>
      <c r="D3292" s="13">
        <f t="shared" si="104"/>
        <v>1.3533608461011593E-3</v>
      </c>
      <c r="E3292" s="14">
        <f>IF(_xlfn.XLOOKUP($A3292,Firm_Info!$A$2:$A$12,Firm_Info!$C$2:$C$12)="Treated",1,IF(_xlfn.XLOOKUP($A3292,Firm_Info!$A$2:$A$12,Firm_Info!$C$2:$C$12)="Control",0,""))</f>
        <v>0</v>
      </c>
      <c r="F3292" s="14">
        <f>IFERROR(_xlfn.XLOOKUP($A3292,Firm_Info!$A$2:$A$11,Firm_Info!$D$2:$D$11),"")</f>
        <v>3</v>
      </c>
      <c r="G3292" s="14">
        <f>IF($F3292="","",IF($B3292&gt;=SUMIFS(Firm_Info!$F$2:$F$11,Firm_Info!$D$2:$D$11,$F3292,Firm_Info!$C$2:$C$11,"Treated"),1,0))</f>
        <v>0</v>
      </c>
      <c r="H3292" s="14">
        <f t="shared" si="105"/>
        <v>0</v>
      </c>
      <c r="I3292" s="14">
        <f>IF($F3292="","",MOD(ROW()-2,624)-INDEX(Parallel_Trends!$F$5:$F$14,MATCH($A3292,Parallel_Trends!$A$5:$A$14,0)))</f>
        <v>-119</v>
      </c>
    </row>
    <row r="3293" spans="1:9" x14ac:dyDescent="0.45">
      <c r="A3293" t="s">
        <v>23</v>
      </c>
      <c r="B3293" s="1">
        <f>Raw_Prices!AJ174</f>
        <v>45177</v>
      </c>
      <c r="C3293" s="12">
        <f>Raw_Prices!AN174</f>
        <v>120.014</v>
      </c>
      <c r="D3293" s="13">
        <f t="shared" si="104"/>
        <v>1.2514182740437363E-3</v>
      </c>
      <c r="E3293" s="14">
        <f>IF(_xlfn.XLOOKUP($A3293,Firm_Info!$A$2:$A$12,Firm_Info!$C$2:$C$12)="Treated",1,IF(_xlfn.XLOOKUP($A3293,Firm_Info!$A$2:$A$12,Firm_Info!$C$2:$C$12)="Control",0,""))</f>
        <v>0</v>
      </c>
      <c r="F3293" s="14">
        <f>IFERROR(_xlfn.XLOOKUP($A3293,Firm_Info!$A$2:$A$11,Firm_Info!$D$2:$D$11),"")</f>
        <v>3</v>
      </c>
      <c r="G3293" s="14">
        <f>IF($F3293="","",IF($B3293&gt;=SUMIFS(Firm_Info!$F$2:$F$11,Firm_Info!$D$2:$D$11,$F3293,Firm_Info!$C$2:$C$11,"Treated"),1,0))</f>
        <v>0</v>
      </c>
      <c r="H3293" s="14">
        <f t="shared" si="105"/>
        <v>0</v>
      </c>
      <c r="I3293" s="14">
        <f>IF($F3293="","",MOD(ROW()-2,624)-INDEX(Parallel_Trends!$F$5:$F$14,MATCH($A3293,Parallel_Trends!$A$5:$A$14,0)))</f>
        <v>-118</v>
      </c>
    </row>
    <row r="3294" spans="1:9" x14ac:dyDescent="0.45">
      <c r="A3294" t="s">
        <v>23</v>
      </c>
      <c r="B3294" s="1">
        <f>Raw_Prices!AJ175</f>
        <v>45180</v>
      </c>
      <c r="C3294" s="12">
        <f>Raw_Prices!AN175</f>
        <v>121.188</v>
      </c>
      <c r="D3294" s="13">
        <f t="shared" si="104"/>
        <v>9.782192077590901E-3</v>
      </c>
      <c r="E3294" s="14">
        <f>IF(_xlfn.XLOOKUP($A3294,Firm_Info!$A$2:$A$12,Firm_Info!$C$2:$C$12)="Treated",1,IF(_xlfn.XLOOKUP($A3294,Firm_Info!$A$2:$A$12,Firm_Info!$C$2:$C$12)="Control",0,""))</f>
        <v>0</v>
      </c>
      <c r="F3294" s="14">
        <f>IFERROR(_xlfn.XLOOKUP($A3294,Firm_Info!$A$2:$A$11,Firm_Info!$D$2:$D$11),"")</f>
        <v>3</v>
      </c>
      <c r="G3294" s="14">
        <f>IF($F3294="","",IF($B3294&gt;=SUMIFS(Firm_Info!$F$2:$F$11,Firm_Info!$D$2:$D$11,$F3294,Firm_Info!$C$2:$C$11,"Treated"),1,0))</f>
        <v>0</v>
      </c>
      <c r="H3294" s="14">
        <f t="shared" si="105"/>
        <v>0</v>
      </c>
      <c r="I3294" s="14">
        <f>IF($F3294="","",MOD(ROW()-2,624)-INDEX(Parallel_Trends!$F$5:$F$14,MATCH($A3294,Parallel_Trends!$A$5:$A$14,0)))</f>
        <v>-117</v>
      </c>
    </row>
    <row r="3295" spans="1:9" x14ac:dyDescent="0.45">
      <c r="A3295" t="s">
        <v>23</v>
      </c>
      <c r="B3295" s="1">
        <f>Raw_Prices!AJ176</f>
        <v>45181</v>
      </c>
      <c r="C3295" s="12">
        <f>Raw_Prices!AN176</f>
        <v>117.768</v>
      </c>
      <c r="D3295" s="13">
        <f t="shared" si="104"/>
        <v>-2.8220615902564639E-2</v>
      </c>
      <c r="E3295" s="14">
        <f>IF(_xlfn.XLOOKUP($A3295,Firm_Info!$A$2:$A$12,Firm_Info!$C$2:$C$12)="Treated",1,IF(_xlfn.XLOOKUP($A3295,Firm_Info!$A$2:$A$12,Firm_Info!$C$2:$C$12)="Control",0,""))</f>
        <v>0</v>
      </c>
      <c r="F3295" s="14">
        <f>IFERROR(_xlfn.XLOOKUP($A3295,Firm_Info!$A$2:$A$11,Firm_Info!$D$2:$D$11),"")</f>
        <v>3</v>
      </c>
      <c r="G3295" s="14">
        <f>IF($F3295="","",IF($B3295&gt;=SUMIFS(Firm_Info!$F$2:$F$11,Firm_Info!$D$2:$D$11,$F3295,Firm_Info!$C$2:$C$11,"Treated"),1,0))</f>
        <v>0</v>
      </c>
      <c r="H3295" s="14">
        <f t="shared" si="105"/>
        <v>0</v>
      </c>
      <c r="I3295" s="14">
        <f>IF($F3295="","",MOD(ROW()-2,624)-INDEX(Parallel_Trends!$F$5:$F$14,MATCH($A3295,Parallel_Trends!$A$5:$A$14,0)))</f>
        <v>-116</v>
      </c>
    </row>
    <row r="3296" spans="1:9" x14ac:dyDescent="0.45">
      <c r="A3296" t="s">
        <v>23</v>
      </c>
      <c r="B3296" s="1">
        <f>Raw_Prices!AJ177</f>
        <v>45182</v>
      </c>
      <c r="C3296" s="12">
        <f>Raw_Prices!AN177</f>
        <v>118.276</v>
      </c>
      <c r="D3296" s="13">
        <f t="shared" si="104"/>
        <v>4.3135656545070233E-3</v>
      </c>
      <c r="E3296" s="14">
        <f>IF(_xlfn.XLOOKUP($A3296,Firm_Info!$A$2:$A$12,Firm_Info!$C$2:$C$12)="Treated",1,IF(_xlfn.XLOOKUP($A3296,Firm_Info!$A$2:$A$12,Firm_Info!$C$2:$C$12)="Control",0,""))</f>
        <v>0</v>
      </c>
      <c r="F3296" s="14">
        <f>IFERROR(_xlfn.XLOOKUP($A3296,Firm_Info!$A$2:$A$11,Firm_Info!$D$2:$D$11),"")</f>
        <v>3</v>
      </c>
      <c r="G3296" s="14">
        <f>IF($F3296="","",IF($B3296&gt;=SUMIFS(Firm_Info!$F$2:$F$11,Firm_Info!$D$2:$D$11,$F3296,Firm_Info!$C$2:$C$11,"Treated"),1,0))</f>
        <v>0</v>
      </c>
      <c r="H3296" s="14">
        <f t="shared" si="105"/>
        <v>0</v>
      </c>
      <c r="I3296" s="14">
        <f>IF($F3296="","",MOD(ROW()-2,624)-INDEX(Parallel_Trends!$F$5:$F$14,MATCH($A3296,Parallel_Trends!$A$5:$A$14,0)))</f>
        <v>-115</v>
      </c>
    </row>
    <row r="3297" spans="1:9" x14ac:dyDescent="0.45">
      <c r="A3297" t="s">
        <v>23</v>
      </c>
      <c r="B3297" s="1">
        <f>Raw_Prices!AJ178</f>
        <v>45183</v>
      </c>
      <c r="C3297" s="12">
        <f>Raw_Prices!AN178</f>
        <v>118.02200000000001</v>
      </c>
      <c r="D3297" s="13">
        <f t="shared" si="104"/>
        <v>-2.1475193614933774E-3</v>
      </c>
      <c r="E3297" s="14">
        <f>IF(_xlfn.XLOOKUP($A3297,Firm_Info!$A$2:$A$12,Firm_Info!$C$2:$C$12)="Treated",1,IF(_xlfn.XLOOKUP($A3297,Firm_Info!$A$2:$A$12,Firm_Info!$C$2:$C$12)="Control",0,""))</f>
        <v>0</v>
      </c>
      <c r="F3297" s="14">
        <f>IFERROR(_xlfn.XLOOKUP($A3297,Firm_Info!$A$2:$A$11,Firm_Info!$D$2:$D$11),"")</f>
        <v>3</v>
      </c>
      <c r="G3297" s="14">
        <f>IF($F3297="","",IF($B3297&gt;=SUMIFS(Firm_Info!$F$2:$F$11,Firm_Info!$D$2:$D$11,$F3297,Firm_Info!$C$2:$C$11,"Treated"),1,0))</f>
        <v>0</v>
      </c>
      <c r="H3297" s="14">
        <f t="shared" si="105"/>
        <v>0</v>
      </c>
      <c r="I3297" s="14">
        <f>IF($F3297="","",MOD(ROW()-2,624)-INDEX(Parallel_Trends!$F$5:$F$14,MATCH($A3297,Parallel_Trends!$A$5:$A$14,0)))</f>
        <v>-114</v>
      </c>
    </row>
    <row r="3298" spans="1:9" x14ac:dyDescent="0.45">
      <c r="A3298" t="s">
        <v>23</v>
      </c>
      <c r="B3298" s="1">
        <f>Raw_Prices!AJ179</f>
        <v>45184</v>
      </c>
      <c r="C3298" s="12">
        <f>Raw_Prices!AN179</f>
        <v>115.916</v>
      </c>
      <c r="D3298" s="13">
        <f t="shared" si="104"/>
        <v>-1.7844130755283016E-2</v>
      </c>
      <c r="E3298" s="14">
        <f>IF(_xlfn.XLOOKUP($A3298,Firm_Info!$A$2:$A$12,Firm_Info!$C$2:$C$12)="Treated",1,IF(_xlfn.XLOOKUP($A3298,Firm_Info!$A$2:$A$12,Firm_Info!$C$2:$C$12)="Control",0,""))</f>
        <v>0</v>
      </c>
      <c r="F3298" s="14">
        <f>IFERROR(_xlfn.XLOOKUP($A3298,Firm_Info!$A$2:$A$11,Firm_Info!$D$2:$D$11),"")</f>
        <v>3</v>
      </c>
      <c r="G3298" s="14">
        <f>IF($F3298="","",IF($B3298&gt;=SUMIFS(Firm_Info!$F$2:$F$11,Firm_Info!$D$2:$D$11,$F3298,Firm_Info!$C$2:$C$11,"Treated"),1,0))</f>
        <v>0</v>
      </c>
      <c r="H3298" s="14">
        <f t="shared" si="105"/>
        <v>0</v>
      </c>
      <c r="I3298" s="14">
        <f>IF($F3298="","",MOD(ROW()-2,624)-INDEX(Parallel_Trends!$F$5:$F$14,MATCH($A3298,Parallel_Trends!$A$5:$A$14,0)))</f>
        <v>-113</v>
      </c>
    </row>
    <row r="3299" spans="1:9" x14ac:dyDescent="0.45">
      <c r="A3299" t="s">
        <v>23</v>
      </c>
      <c r="B3299" s="1">
        <f>Raw_Prices!AJ180</f>
        <v>45187</v>
      </c>
      <c r="C3299" s="12">
        <f>Raw_Prices!AN180</f>
        <v>115.702</v>
      </c>
      <c r="D3299" s="13">
        <f t="shared" si="104"/>
        <v>-1.8461644639221619E-3</v>
      </c>
      <c r="E3299" s="14">
        <f>IF(_xlfn.XLOOKUP($A3299,Firm_Info!$A$2:$A$12,Firm_Info!$C$2:$C$12)="Treated",1,IF(_xlfn.XLOOKUP($A3299,Firm_Info!$A$2:$A$12,Firm_Info!$C$2:$C$12)="Control",0,""))</f>
        <v>0</v>
      </c>
      <c r="F3299" s="14">
        <f>IFERROR(_xlfn.XLOOKUP($A3299,Firm_Info!$A$2:$A$11,Firm_Info!$D$2:$D$11),"")</f>
        <v>3</v>
      </c>
      <c r="G3299" s="14">
        <f>IF($F3299="","",IF($B3299&gt;=SUMIFS(Firm_Info!$F$2:$F$11,Firm_Info!$D$2:$D$11,$F3299,Firm_Info!$C$2:$C$11,"Treated"),1,0))</f>
        <v>0</v>
      </c>
      <c r="H3299" s="14">
        <f t="shared" si="105"/>
        <v>0</v>
      </c>
      <c r="I3299" s="14">
        <f>IF($F3299="","",MOD(ROW()-2,624)-INDEX(Parallel_Trends!$F$5:$F$14,MATCH($A3299,Parallel_Trends!$A$5:$A$14,0)))</f>
        <v>-112</v>
      </c>
    </row>
    <row r="3300" spans="1:9" x14ac:dyDescent="0.45">
      <c r="A3300" t="s">
        <v>23</v>
      </c>
      <c r="B3300" s="1">
        <f>Raw_Prices!AJ181</f>
        <v>45188</v>
      </c>
      <c r="C3300" s="12">
        <f>Raw_Prices!AN181</f>
        <v>114.46599999999999</v>
      </c>
      <c r="D3300" s="13">
        <f t="shared" si="104"/>
        <v>-1.0682615685122188E-2</v>
      </c>
      <c r="E3300" s="14">
        <f>IF(_xlfn.XLOOKUP($A3300,Firm_Info!$A$2:$A$12,Firm_Info!$C$2:$C$12)="Treated",1,IF(_xlfn.XLOOKUP($A3300,Firm_Info!$A$2:$A$12,Firm_Info!$C$2:$C$12)="Control",0,""))</f>
        <v>0</v>
      </c>
      <c r="F3300" s="14">
        <f>IFERROR(_xlfn.XLOOKUP($A3300,Firm_Info!$A$2:$A$11,Firm_Info!$D$2:$D$11),"")</f>
        <v>3</v>
      </c>
      <c r="G3300" s="14">
        <f>IF($F3300="","",IF($B3300&gt;=SUMIFS(Firm_Info!$F$2:$F$11,Firm_Info!$D$2:$D$11,$F3300,Firm_Info!$C$2:$C$11,"Treated"),1,0))</f>
        <v>0</v>
      </c>
      <c r="H3300" s="14">
        <f t="shared" si="105"/>
        <v>0</v>
      </c>
      <c r="I3300" s="14">
        <f>IF($F3300="","",MOD(ROW()-2,624)-INDEX(Parallel_Trends!$F$5:$F$14,MATCH($A3300,Parallel_Trends!$A$5:$A$14,0)))</f>
        <v>-111</v>
      </c>
    </row>
    <row r="3301" spans="1:9" x14ac:dyDescent="0.45">
      <c r="A3301" t="s">
        <v>23</v>
      </c>
      <c r="B3301" s="1">
        <f>Raw_Prices!AJ182</f>
        <v>45189</v>
      </c>
      <c r="C3301" s="12">
        <f>Raw_Prices!AN182</f>
        <v>114.11</v>
      </c>
      <c r="D3301" s="13">
        <f t="shared" si="104"/>
        <v>-3.110093826987903E-3</v>
      </c>
      <c r="E3301" s="14">
        <f>IF(_xlfn.XLOOKUP($A3301,Firm_Info!$A$2:$A$12,Firm_Info!$C$2:$C$12)="Treated",1,IF(_xlfn.XLOOKUP($A3301,Firm_Info!$A$2:$A$12,Firm_Info!$C$2:$C$12)="Control",0,""))</f>
        <v>0</v>
      </c>
      <c r="F3301" s="14">
        <f>IFERROR(_xlfn.XLOOKUP($A3301,Firm_Info!$A$2:$A$11,Firm_Info!$D$2:$D$11),"")</f>
        <v>3</v>
      </c>
      <c r="G3301" s="14">
        <f>IF($F3301="","",IF($B3301&gt;=SUMIFS(Firm_Info!$F$2:$F$11,Firm_Info!$D$2:$D$11,$F3301,Firm_Info!$C$2:$C$11,"Treated"),1,0))</f>
        <v>0</v>
      </c>
      <c r="H3301" s="14">
        <f t="shared" si="105"/>
        <v>0</v>
      </c>
      <c r="I3301" s="14">
        <f>IF($F3301="","",MOD(ROW()-2,624)-INDEX(Parallel_Trends!$F$5:$F$14,MATCH($A3301,Parallel_Trends!$A$5:$A$14,0)))</f>
        <v>-110</v>
      </c>
    </row>
    <row r="3302" spans="1:9" x14ac:dyDescent="0.45">
      <c r="A3302" t="s">
        <v>23</v>
      </c>
      <c r="B3302" s="1">
        <f>Raw_Prices!AJ183</f>
        <v>45190</v>
      </c>
      <c r="C3302" s="12">
        <f>Raw_Prices!AN183</f>
        <v>109.90600000000001</v>
      </c>
      <c r="D3302" s="13">
        <f t="shared" si="104"/>
        <v>-3.6841644027692522E-2</v>
      </c>
      <c r="E3302" s="14">
        <f>IF(_xlfn.XLOOKUP($A3302,Firm_Info!$A$2:$A$12,Firm_Info!$C$2:$C$12)="Treated",1,IF(_xlfn.XLOOKUP($A3302,Firm_Info!$A$2:$A$12,Firm_Info!$C$2:$C$12)="Control",0,""))</f>
        <v>0</v>
      </c>
      <c r="F3302" s="14">
        <f>IFERROR(_xlfn.XLOOKUP($A3302,Firm_Info!$A$2:$A$11,Firm_Info!$D$2:$D$11),"")</f>
        <v>3</v>
      </c>
      <c r="G3302" s="14">
        <f>IF($F3302="","",IF($B3302&gt;=SUMIFS(Firm_Info!$F$2:$F$11,Firm_Info!$D$2:$D$11,$F3302,Firm_Info!$C$2:$C$11,"Treated"),1,0))</f>
        <v>0</v>
      </c>
      <c r="H3302" s="14">
        <f t="shared" si="105"/>
        <v>0</v>
      </c>
      <c r="I3302" s="14">
        <f>IF($F3302="","",MOD(ROW()-2,624)-INDEX(Parallel_Trends!$F$5:$F$14,MATCH($A3302,Parallel_Trends!$A$5:$A$14,0)))</f>
        <v>-109</v>
      </c>
    </row>
    <row r="3303" spans="1:9" x14ac:dyDescent="0.45">
      <c r="A3303" t="s">
        <v>23</v>
      </c>
      <c r="B3303" s="1">
        <f>Raw_Prices!AJ184</f>
        <v>45191</v>
      </c>
      <c r="C3303" s="12">
        <f>Raw_Prices!AN184</f>
        <v>110.818</v>
      </c>
      <c r="D3303" s="13">
        <f t="shared" si="104"/>
        <v>8.2980001091841338E-3</v>
      </c>
      <c r="E3303" s="14">
        <f>IF(_xlfn.XLOOKUP($A3303,Firm_Info!$A$2:$A$12,Firm_Info!$C$2:$C$12)="Treated",1,IF(_xlfn.XLOOKUP($A3303,Firm_Info!$A$2:$A$12,Firm_Info!$C$2:$C$12)="Control",0,""))</f>
        <v>0</v>
      </c>
      <c r="F3303" s="14">
        <f>IFERROR(_xlfn.XLOOKUP($A3303,Firm_Info!$A$2:$A$11,Firm_Info!$D$2:$D$11),"")</f>
        <v>3</v>
      </c>
      <c r="G3303" s="14">
        <f>IF($F3303="","",IF($B3303&gt;=SUMIFS(Firm_Info!$F$2:$F$11,Firm_Info!$D$2:$D$11,$F3303,Firm_Info!$C$2:$C$11,"Treated"),1,0))</f>
        <v>0</v>
      </c>
      <c r="H3303" s="14">
        <f t="shared" si="105"/>
        <v>0</v>
      </c>
      <c r="I3303" s="14">
        <f>IF($F3303="","",MOD(ROW()-2,624)-INDEX(Parallel_Trends!$F$5:$F$14,MATCH($A3303,Parallel_Trends!$A$5:$A$14,0)))</f>
        <v>-108</v>
      </c>
    </row>
    <row r="3304" spans="1:9" x14ac:dyDescent="0.45">
      <c r="A3304" t="s">
        <v>23</v>
      </c>
      <c r="B3304" s="1">
        <f>Raw_Prices!AJ185</f>
        <v>45194</v>
      </c>
      <c r="C3304" s="12">
        <f>Raw_Prices!AN185</f>
        <v>111.896</v>
      </c>
      <c r="D3304" s="13">
        <f t="shared" si="104"/>
        <v>9.7276615712249548E-3</v>
      </c>
      <c r="E3304" s="14">
        <f>IF(_xlfn.XLOOKUP($A3304,Firm_Info!$A$2:$A$12,Firm_Info!$C$2:$C$12)="Treated",1,IF(_xlfn.XLOOKUP($A3304,Firm_Info!$A$2:$A$12,Firm_Info!$C$2:$C$12)="Control",0,""))</f>
        <v>0</v>
      </c>
      <c r="F3304" s="14">
        <f>IFERROR(_xlfn.XLOOKUP($A3304,Firm_Info!$A$2:$A$11,Firm_Info!$D$2:$D$11),"")</f>
        <v>3</v>
      </c>
      <c r="G3304" s="14">
        <f>IF($F3304="","",IF($B3304&gt;=SUMIFS(Firm_Info!$F$2:$F$11,Firm_Info!$D$2:$D$11,$F3304,Firm_Info!$C$2:$C$11,"Treated"),1,0))</f>
        <v>0</v>
      </c>
      <c r="H3304" s="14">
        <f t="shared" si="105"/>
        <v>0</v>
      </c>
      <c r="I3304" s="14">
        <f>IF($F3304="","",MOD(ROW()-2,624)-INDEX(Parallel_Trends!$F$5:$F$14,MATCH($A3304,Parallel_Trends!$A$5:$A$14,0)))</f>
        <v>-107</v>
      </c>
    </row>
    <row r="3305" spans="1:9" x14ac:dyDescent="0.45">
      <c r="A3305" t="s">
        <v>23</v>
      </c>
      <c r="B3305" s="1">
        <f>Raw_Prices!AJ186</f>
        <v>45195</v>
      </c>
      <c r="C3305" s="12">
        <f>Raw_Prices!AN186</f>
        <v>108.926</v>
      </c>
      <c r="D3305" s="13">
        <f t="shared" si="104"/>
        <v>-2.6542503753485325E-2</v>
      </c>
      <c r="E3305" s="14">
        <f>IF(_xlfn.XLOOKUP($A3305,Firm_Info!$A$2:$A$12,Firm_Info!$C$2:$C$12)="Treated",1,IF(_xlfn.XLOOKUP($A3305,Firm_Info!$A$2:$A$12,Firm_Info!$C$2:$C$12)="Control",0,""))</f>
        <v>0</v>
      </c>
      <c r="F3305" s="14">
        <f>IFERROR(_xlfn.XLOOKUP($A3305,Firm_Info!$A$2:$A$11,Firm_Info!$D$2:$D$11),"")</f>
        <v>3</v>
      </c>
      <c r="G3305" s="14">
        <f>IF($F3305="","",IF($B3305&gt;=SUMIFS(Firm_Info!$F$2:$F$11,Firm_Info!$D$2:$D$11,$F3305,Firm_Info!$C$2:$C$11,"Treated"),1,0))</f>
        <v>0</v>
      </c>
      <c r="H3305" s="14">
        <f t="shared" si="105"/>
        <v>0</v>
      </c>
      <c r="I3305" s="14">
        <f>IF($F3305="","",MOD(ROW()-2,624)-INDEX(Parallel_Trends!$F$5:$F$14,MATCH($A3305,Parallel_Trends!$A$5:$A$14,0)))</f>
        <v>-106</v>
      </c>
    </row>
    <row r="3306" spans="1:9" x14ac:dyDescent="0.45">
      <c r="A3306" t="s">
        <v>23</v>
      </c>
      <c r="B3306" s="1">
        <f>Raw_Prices!AJ187</f>
        <v>45196</v>
      </c>
      <c r="C3306" s="12">
        <f>Raw_Prices!AN187</f>
        <v>109.276</v>
      </c>
      <c r="D3306" s="13">
        <f t="shared" si="104"/>
        <v>3.2131906064667426E-3</v>
      </c>
      <c r="E3306" s="14">
        <f>IF(_xlfn.XLOOKUP($A3306,Firm_Info!$A$2:$A$12,Firm_Info!$C$2:$C$12)="Treated",1,IF(_xlfn.XLOOKUP($A3306,Firm_Info!$A$2:$A$12,Firm_Info!$C$2:$C$12)="Control",0,""))</f>
        <v>0</v>
      </c>
      <c r="F3306" s="14">
        <f>IFERROR(_xlfn.XLOOKUP($A3306,Firm_Info!$A$2:$A$11,Firm_Info!$D$2:$D$11),"")</f>
        <v>3</v>
      </c>
      <c r="G3306" s="14">
        <f>IF($F3306="","",IF($B3306&gt;=SUMIFS(Firm_Info!$F$2:$F$11,Firm_Info!$D$2:$D$11,$F3306,Firm_Info!$C$2:$C$11,"Treated"),1,0))</f>
        <v>0</v>
      </c>
      <c r="H3306" s="14">
        <f t="shared" si="105"/>
        <v>0</v>
      </c>
      <c r="I3306" s="14">
        <f>IF($F3306="","",MOD(ROW()-2,624)-INDEX(Parallel_Trends!$F$5:$F$14,MATCH($A3306,Parallel_Trends!$A$5:$A$14,0)))</f>
        <v>-105</v>
      </c>
    </row>
    <row r="3307" spans="1:9" x14ac:dyDescent="0.45">
      <c r="A3307" t="s">
        <v>23</v>
      </c>
      <c r="B3307" s="1">
        <f>Raw_Prices!AJ188</f>
        <v>45197</v>
      </c>
      <c r="C3307" s="12">
        <f>Raw_Prices!AN188</f>
        <v>110.70399999999999</v>
      </c>
      <c r="D3307" s="13">
        <f t="shared" si="104"/>
        <v>1.3067828251400071E-2</v>
      </c>
      <c r="E3307" s="14">
        <f>IF(_xlfn.XLOOKUP($A3307,Firm_Info!$A$2:$A$12,Firm_Info!$C$2:$C$12)="Treated",1,IF(_xlfn.XLOOKUP($A3307,Firm_Info!$A$2:$A$12,Firm_Info!$C$2:$C$12)="Control",0,""))</f>
        <v>0</v>
      </c>
      <c r="F3307" s="14">
        <f>IFERROR(_xlfn.XLOOKUP($A3307,Firm_Info!$A$2:$A$11,Firm_Info!$D$2:$D$11),"")</f>
        <v>3</v>
      </c>
      <c r="G3307" s="14">
        <f>IF($F3307="","",IF($B3307&gt;=SUMIFS(Firm_Info!$F$2:$F$11,Firm_Info!$D$2:$D$11,$F3307,Firm_Info!$C$2:$C$11,"Treated"),1,0))</f>
        <v>0</v>
      </c>
      <c r="H3307" s="14">
        <f t="shared" si="105"/>
        <v>0</v>
      </c>
      <c r="I3307" s="14">
        <f>IF($F3307="","",MOD(ROW()-2,624)-INDEX(Parallel_Trends!$F$5:$F$14,MATCH($A3307,Parallel_Trends!$A$5:$A$14,0)))</f>
        <v>-104</v>
      </c>
    </row>
    <row r="3308" spans="1:9" x14ac:dyDescent="0.45">
      <c r="A3308" t="s">
        <v>23</v>
      </c>
      <c r="B3308" s="1">
        <f>Raw_Prices!AJ189</f>
        <v>45198</v>
      </c>
      <c r="C3308" s="12">
        <f>Raw_Prices!AN189</f>
        <v>111.792</v>
      </c>
      <c r="D3308" s="13">
        <f t="shared" si="104"/>
        <v>9.8280098280099093E-3</v>
      </c>
      <c r="E3308" s="14">
        <f>IF(_xlfn.XLOOKUP($A3308,Firm_Info!$A$2:$A$12,Firm_Info!$C$2:$C$12)="Treated",1,IF(_xlfn.XLOOKUP($A3308,Firm_Info!$A$2:$A$12,Firm_Info!$C$2:$C$12)="Control",0,""))</f>
        <v>0</v>
      </c>
      <c r="F3308" s="14">
        <f>IFERROR(_xlfn.XLOOKUP($A3308,Firm_Info!$A$2:$A$11,Firm_Info!$D$2:$D$11),"")</f>
        <v>3</v>
      </c>
      <c r="G3308" s="14">
        <f>IF($F3308="","",IF($B3308&gt;=SUMIFS(Firm_Info!$F$2:$F$11,Firm_Info!$D$2:$D$11,$F3308,Firm_Info!$C$2:$C$11,"Treated"),1,0))</f>
        <v>0</v>
      </c>
      <c r="H3308" s="14">
        <f t="shared" si="105"/>
        <v>0</v>
      </c>
      <c r="I3308" s="14">
        <f>IF($F3308="","",MOD(ROW()-2,624)-INDEX(Parallel_Trends!$F$5:$F$14,MATCH($A3308,Parallel_Trends!$A$5:$A$14,0)))</f>
        <v>-103</v>
      </c>
    </row>
    <row r="3309" spans="1:9" x14ac:dyDescent="0.45">
      <c r="A3309" t="s">
        <v>23</v>
      </c>
      <c r="B3309" s="1">
        <f>Raw_Prices!AJ190</f>
        <v>45201</v>
      </c>
      <c r="C3309" s="12">
        <f>Raw_Prices!AN190</f>
        <v>111.04600000000001</v>
      </c>
      <c r="D3309" s="13">
        <f t="shared" si="104"/>
        <v>-6.673107199083983E-3</v>
      </c>
      <c r="E3309" s="14">
        <f>IF(_xlfn.XLOOKUP($A3309,Firm_Info!$A$2:$A$12,Firm_Info!$C$2:$C$12)="Treated",1,IF(_xlfn.XLOOKUP($A3309,Firm_Info!$A$2:$A$12,Firm_Info!$C$2:$C$12)="Control",0,""))</f>
        <v>0</v>
      </c>
      <c r="F3309" s="14">
        <f>IFERROR(_xlfn.XLOOKUP($A3309,Firm_Info!$A$2:$A$11,Firm_Info!$D$2:$D$11),"")</f>
        <v>3</v>
      </c>
      <c r="G3309" s="14">
        <f>IF($F3309="","",IF($B3309&gt;=SUMIFS(Firm_Info!$F$2:$F$11,Firm_Info!$D$2:$D$11,$F3309,Firm_Info!$C$2:$C$11,"Treated"),1,0))</f>
        <v>0</v>
      </c>
      <c r="H3309" s="14">
        <f t="shared" si="105"/>
        <v>0</v>
      </c>
      <c r="I3309" s="14">
        <f>IF($F3309="","",MOD(ROW()-2,624)-INDEX(Parallel_Trends!$F$5:$F$14,MATCH($A3309,Parallel_Trends!$A$5:$A$14,0)))</f>
        <v>-102</v>
      </c>
    </row>
    <row r="3310" spans="1:9" x14ac:dyDescent="0.45">
      <c r="A3310" t="s">
        <v>23</v>
      </c>
      <c r="B3310" s="1">
        <f>Raw_Prices!AJ191</f>
        <v>45202</v>
      </c>
      <c r="C3310" s="12">
        <f>Raw_Prices!AN191</f>
        <v>108.248</v>
      </c>
      <c r="D3310" s="13">
        <f t="shared" si="104"/>
        <v>-2.519676530446846E-2</v>
      </c>
      <c r="E3310" s="14">
        <f>IF(_xlfn.XLOOKUP($A3310,Firm_Info!$A$2:$A$12,Firm_Info!$C$2:$C$12)="Treated",1,IF(_xlfn.XLOOKUP($A3310,Firm_Info!$A$2:$A$12,Firm_Info!$C$2:$C$12)="Control",0,""))</f>
        <v>0</v>
      </c>
      <c r="F3310" s="14">
        <f>IFERROR(_xlfn.XLOOKUP($A3310,Firm_Info!$A$2:$A$11,Firm_Info!$D$2:$D$11),"")</f>
        <v>3</v>
      </c>
      <c r="G3310" s="14">
        <f>IF($F3310="","",IF($B3310&gt;=SUMIFS(Firm_Info!$F$2:$F$11,Firm_Info!$D$2:$D$11,$F3310,Firm_Info!$C$2:$C$11,"Treated"),1,0))</f>
        <v>0</v>
      </c>
      <c r="H3310" s="14">
        <f t="shared" si="105"/>
        <v>0</v>
      </c>
      <c r="I3310" s="14">
        <f>IF($F3310="","",MOD(ROW()-2,624)-INDEX(Parallel_Trends!$F$5:$F$14,MATCH($A3310,Parallel_Trends!$A$5:$A$14,0)))</f>
        <v>-101</v>
      </c>
    </row>
    <row r="3311" spans="1:9" x14ac:dyDescent="0.45">
      <c r="A3311" t="s">
        <v>23</v>
      </c>
      <c r="B3311" s="1">
        <f>Raw_Prices!AJ192</f>
        <v>45203</v>
      </c>
      <c r="C3311" s="12">
        <f>Raw_Prices!AN192</f>
        <v>109.72799999999999</v>
      </c>
      <c r="D3311" s="13">
        <f t="shared" si="104"/>
        <v>1.367230803340469E-2</v>
      </c>
      <c r="E3311" s="14">
        <f>IF(_xlfn.XLOOKUP($A3311,Firm_Info!$A$2:$A$12,Firm_Info!$C$2:$C$12)="Treated",1,IF(_xlfn.XLOOKUP($A3311,Firm_Info!$A$2:$A$12,Firm_Info!$C$2:$C$12)="Control",0,""))</f>
        <v>0</v>
      </c>
      <c r="F3311" s="14">
        <f>IFERROR(_xlfn.XLOOKUP($A3311,Firm_Info!$A$2:$A$11,Firm_Info!$D$2:$D$11),"")</f>
        <v>3</v>
      </c>
      <c r="G3311" s="14">
        <f>IF($F3311="","",IF($B3311&gt;=SUMIFS(Firm_Info!$F$2:$F$11,Firm_Info!$D$2:$D$11,$F3311,Firm_Info!$C$2:$C$11,"Treated"),1,0))</f>
        <v>0</v>
      </c>
      <c r="H3311" s="14">
        <f t="shared" si="105"/>
        <v>0</v>
      </c>
      <c r="I3311" s="14">
        <f>IF($F3311="","",MOD(ROW()-2,624)-INDEX(Parallel_Trends!$F$5:$F$14,MATCH($A3311,Parallel_Trends!$A$5:$A$14,0)))</f>
        <v>-100</v>
      </c>
    </row>
    <row r="3312" spans="1:9" x14ac:dyDescent="0.45">
      <c r="A3312" t="s">
        <v>23</v>
      </c>
      <c r="B3312" s="1">
        <f>Raw_Prices!AJ193</f>
        <v>45204</v>
      </c>
      <c r="C3312" s="12">
        <f>Raw_Prices!AN193</f>
        <v>109.434</v>
      </c>
      <c r="D3312" s="13">
        <f t="shared" si="104"/>
        <v>-2.67935258092733E-3</v>
      </c>
      <c r="E3312" s="14">
        <f>IF(_xlfn.XLOOKUP($A3312,Firm_Info!$A$2:$A$12,Firm_Info!$C$2:$C$12)="Treated",1,IF(_xlfn.XLOOKUP($A3312,Firm_Info!$A$2:$A$12,Firm_Info!$C$2:$C$12)="Control",0,""))</f>
        <v>0</v>
      </c>
      <c r="F3312" s="14">
        <f>IFERROR(_xlfn.XLOOKUP($A3312,Firm_Info!$A$2:$A$11,Firm_Info!$D$2:$D$11),"")</f>
        <v>3</v>
      </c>
      <c r="G3312" s="14">
        <f>IF($F3312="","",IF($B3312&gt;=SUMIFS(Firm_Info!$F$2:$F$11,Firm_Info!$D$2:$D$11,$F3312,Firm_Info!$C$2:$C$11,"Treated"),1,0))</f>
        <v>0</v>
      </c>
      <c r="H3312" s="14">
        <f t="shared" si="105"/>
        <v>0</v>
      </c>
      <c r="I3312" s="14">
        <f>IF($F3312="","",MOD(ROW()-2,624)-INDEX(Parallel_Trends!$F$5:$F$14,MATCH($A3312,Parallel_Trends!$A$5:$A$14,0)))</f>
        <v>-99</v>
      </c>
    </row>
    <row r="3313" spans="1:9" x14ac:dyDescent="0.45">
      <c r="A3313" t="s">
        <v>23</v>
      </c>
      <c r="B3313" s="1">
        <f>Raw_Prices!AJ194</f>
        <v>45205</v>
      </c>
      <c r="C3313" s="12">
        <f>Raw_Prices!AN194</f>
        <v>112.14400000000001</v>
      </c>
      <c r="D3313" s="13">
        <f t="shared" si="104"/>
        <v>2.4763784564212354E-2</v>
      </c>
      <c r="E3313" s="14">
        <f>IF(_xlfn.XLOOKUP($A3313,Firm_Info!$A$2:$A$12,Firm_Info!$C$2:$C$12)="Treated",1,IF(_xlfn.XLOOKUP($A3313,Firm_Info!$A$2:$A$12,Firm_Info!$C$2:$C$12)="Control",0,""))</f>
        <v>0</v>
      </c>
      <c r="F3313" s="14">
        <f>IFERROR(_xlfn.XLOOKUP($A3313,Firm_Info!$A$2:$A$11,Firm_Info!$D$2:$D$11),"")</f>
        <v>3</v>
      </c>
      <c r="G3313" s="14">
        <f>IF($F3313="","",IF($B3313&gt;=SUMIFS(Firm_Info!$F$2:$F$11,Firm_Info!$D$2:$D$11,$F3313,Firm_Info!$C$2:$C$11,"Treated"),1,0))</f>
        <v>0</v>
      </c>
      <c r="H3313" s="14">
        <f t="shared" si="105"/>
        <v>0</v>
      </c>
      <c r="I3313" s="14">
        <f>IF($F3313="","",MOD(ROW()-2,624)-INDEX(Parallel_Trends!$F$5:$F$14,MATCH($A3313,Parallel_Trends!$A$5:$A$14,0)))</f>
        <v>-98</v>
      </c>
    </row>
    <row r="3314" spans="1:9" x14ac:dyDescent="0.45">
      <c r="A3314" t="s">
        <v>23</v>
      </c>
      <c r="B3314" s="1">
        <f>Raw_Prices!AJ195</f>
        <v>45208</v>
      </c>
      <c r="C3314" s="12">
        <f>Raw_Prices!AN195</f>
        <v>112.886</v>
      </c>
      <c r="D3314" s="13">
        <f t="shared" si="104"/>
        <v>6.616493080325192E-3</v>
      </c>
      <c r="E3314" s="14">
        <f>IF(_xlfn.XLOOKUP($A3314,Firm_Info!$A$2:$A$12,Firm_Info!$C$2:$C$12)="Treated",1,IF(_xlfn.XLOOKUP($A3314,Firm_Info!$A$2:$A$12,Firm_Info!$C$2:$C$12)="Control",0,""))</f>
        <v>0</v>
      </c>
      <c r="F3314" s="14">
        <f>IFERROR(_xlfn.XLOOKUP($A3314,Firm_Info!$A$2:$A$11,Firm_Info!$D$2:$D$11),"")</f>
        <v>3</v>
      </c>
      <c r="G3314" s="14">
        <f>IF($F3314="","",IF($B3314&gt;=SUMIFS(Firm_Info!$F$2:$F$11,Firm_Info!$D$2:$D$11,$F3314,Firm_Info!$C$2:$C$11,"Treated"),1,0))</f>
        <v>0</v>
      </c>
      <c r="H3314" s="14">
        <f t="shared" si="105"/>
        <v>0</v>
      </c>
      <c r="I3314" s="14">
        <f>IF($F3314="","",MOD(ROW()-2,624)-INDEX(Parallel_Trends!$F$5:$F$14,MATCH($A3314,Parallel_Trends!$A$5:$A$14,0)))</f>
        <v>-97</v>
      </c>
    </row>
    <row r="3315" spans="1:9" x14ac:dyDescent="0.45">
      <c r="A3315" t="s">
        <v>23</v>
      </c>
      <c r="B3315" s="1">
        <f>Raw_Prices!AJ196</f>
        <v>45209</v>
      </c>
      <c r="C3315" s="12">
        <f>Raw_Prices!AN196</f>
        <v>111.66</v>
      </c>
      <c r="D3315" s="13">
        <f t="shared" si="104"/>
        <v>-1.086051414701561E-2</v>
      </c>
      <c r="E3315" s="14">
        <f>IF(_xlfn.XLOOKUP($A3315,Firm_Info!$A$2:$A$12,Firm_Info!$C$2:$C$12)="Treated",1,IF(_xlfn.XLOOKUP($A3315,Firm_Info!$A$2:$A$12,Firm_Info!$C$2:$C$12)="Control",0,""))</f>
        <v>0</v>
      </c>
      <c r="F3315" s="14">
        <f>IFERROR(_xlfn.XLOOKUP($A3315,Firm_Info!$A$2:$A$11,Firm_Info!$D$2:$D$11),"")</f>
        <v>3</v>
      </c>
      <c r="G3315" s="14">
        <f>IF($F3315="","",IF($B3315&gt;=SUMIFS(Firm_Info!$F$2:$F$11,Firm_Info!$D$2:$D$11,$F3315,Firm_Info!$C$2:$C$11,"Treated"),1,0))</f>
        <v>0</v>
      </c>
      <c r="H3315" s="14">
        <f t="shared" si="105"/>
        <v>0</v>
      </c>
      <c r="I3315" s="14">
        <f>IF($F3315="","",MOD(ROW()-2,624)-INDEX(Parallel_Trends!$F$5:$F$14,MATCH($A3315,Parallel_Trends!$A$5:$A$14,0)))</f>
        <v>-96</v>
      </c>
    </row>
    <row r="3316" spans="1:9" x14ac:dyDescent="0.45">
      <c r="A3316" t="s">
        <v>23</v>
      </c>
      <c r="B3316" s="1">
        <f>Raw_Prices!AJ197</f>
        <v>45210</v>
      </c>
      <c r="C3316" s="12">
        <f>Raw_Prices!AN197</f>
        <v>111.73399999999999</v>
      </c>
      <c r="D3316" s="13">
        <f t="shared" ref="D3316:D3379" si="106">C3316/C3315-1</f>
        <v>6.6272613290352389E-4</v>
      </c>
      <c r="E3316" s="14">
        <f>IF(_xlfn.XLOOKUP($A3316,Firm_Info!$A$2:$A$12,Firm_Info!$C$2:$C$12)="Treated",1,IF(_xlfn.XLOOKUP($A3316,Firm_Info!$A$2:$A$12,Firm_Info!$C$2:$C$12)="Control",0,""))</f>
        <v>0</v>
      </c>
      <c r="F3316" s="14">
        <f>IFERROR(_xlfn.XLOOKUP($A3316,Firm_Info!$A$2:$A$11,Firm_Info!$D$2:$D$11),"")</f>
        <v>3</v>
      </c>
      <c r="G3316" s="14">
        <f>IF($F3316="","",IF($B3316&gt;=SUMIFS(Firm_Info!$F$2:$F$11,Firm_Info!$D$2:$D$11,$F3316,Firm_Info!$C$2:$C$11,"Treated"),1,0))</f>
        <v>0</v>
      </c>
      <c r="H3316" s="14">
        <f t="shared" ref="H3316:H3379" si="107">IF($F3316="","",$E3316*$G3316)</f>
        <v>0</v>
      </c>
      <c r="I3316" s="14">
        <f>IF($F3316="","",MOD(ROW()-2,624)-INDEX(Parallel_Trends!$F$5:$F$14,MATCH($A3316,Parallel_Trends!$A$5:$A$14,0)))</f>
        <v>-95</v>
      </c>
    </row>
    <row r="3317" spans="1:9" x14ac:dyDescent="0.45">
      <c r="A3317" t="s">
        <v>23</v>
      </c>
      <c r="B3317" s="1">
        <f>Raw_Prices!AJ198</f>
        <v>45211</v>
      </c>
      <c r="C3317" s="12">
        <f>Raw_Prices!AN198</f>
        <v>112.03</v>
      </c>
      <c r="D3317" s="13">
        <f t="shared" si="106"/>
        <v>2.6491488714268652E-3</v>
      </c>
      <c r="E3317" s="14">
        <f>IF(_xlfn.XLOOKUP($A3317,Firm_Info!$A$2:$A$12,Firm_Info!$C$2:$C$12)="Treated",1,IF(_xlfn.XLOOKUP($A3317,Firm_Info!$A$2:$A$12,Firm_Info!$C$2:$C$12)="Control",0,""))</f>
        <v>0</v>
      </c>
      <c r="F3317" s="14">
        <f>IFERROR(_xlfn.XLOOKUP($A3317,Firm_Info!$A$2:$A$11,Firm_Info!$D$2:$D$11),"")</f>
        <v>3</v>
      </c>
      <c r="G3317" s="14">
        <f>IF($F3317="","",IF($B3317&gt;=SUMIFS(Firm_Info!$F$2:$F$11,Firm_Info!$D$2:$D$11,$F3317,Firm_Info!$C$2:$C$11,"Treated"),1,0))</f>
        <v>0</v>
      </c>
      <c r="H3317" s="14">
        <f t="shared" si="107"/>
        <v>0</v>
      </c>
      <c r="I3317" s="14">
        <f>IF($F3317="","",MOD(ROW()-2,624)-INDEX(Parallel_Trends!$F$5:$F$14,MATCH($A3317,Parallel_Trends!$A$5:$A$14,0)))</f>
        <v>-94</v>
      </c>
    </row>
    <row r="3318" spans="1:9" x14ac:dyDescent="0.45">
      <c r="A3318" t="s">
        <v>23</v>
      </c>
      <c r="B3318" s="1">
        <f>Raw_Prices!AJ199</f>
        <v>45212</v>
      </c>
      <c r="C3318" s="12">
        <f>Raw_Prices!AN199</f>
        <v>109.932</v>
      </c>
      <c r="D3318" s="13">
        <f t="shared" si="106"/>
        <v>-1.8727126662501092E-2</v>
      </c>
      <c r="E3318" s="14">
        <f>IF(_xlfn.XLOOKUP($A3318,Firm_Info!$A$2:$A$12,Firm_Info!$C$2:$C$12)="Treated",1,IF(_xlfn.XLOOKUP($A3318,Firm_Info!$A$2:$A$12,Firm_Info!$C$2:$C$12)="Control",0,""))</f>
        <v>0</v>
      </c>
      <c r="F3318" s="14">
        <f>IFERROR(_xlfn.XLOOKUP($A3318,Firm_Info!$A$2:$A$11,Firm_Info!$D$2:$D$11),"")</f>
        <v>3</v>
      </c>
      <c r="G3318" s="14">
        <f>IF($F3318="","",IF($B3318&gt;=SUMIFS(Firm_Info!$F$2:$F$11,Firm_Info!$D$2:$D$11,$F3318,Firm_Info!$C$2:$C$11,"Treated"),1,0))</f>
        <v>0</v>
      </c>
      <c r="H3318" s="14">
        <f t="shared" si="107"/>
        <v>0</v>
      </c>
      <c r="I3318" s="14">
        <f>IF($F3318="","",MOD(ROW()-2,624)-INDEX(Parallel_Trends!$F$5:$F$14,MATCH($A3318,Parallel_Trends!$A$5:$A$14,0)))</f>
        <v>-93</v>
      </c>
    </row>
    <row r="3319" spans="1:9" x14ac:dyDescent="0.45">
      <c r="A3319" t="s">
        <v>23</v>
      </c>
      <c r="B3319" s="1">
        <f>Raw_Prices!AJ200</f>
        <v>45215</v>
      </c>
      <c r="C3319" s="12">
        <f>Raw_Prices!AN200</f>
        <v>110.32599999999999</v>
      </c>
      <c r="D3319" s="13">
        <f t="shared" si="106"/>
        <v>3.5840337663282096E-3</v>
      </c>
      <c r="E3319" s="14">
        <f>IF(_xlfn.XLOOKUP($A3319,Firm_Info!$A$2:$A$12,Firm_Info!$C$2:$C$12)="Treated",1,IF(_xlfn.XLOOKUP($A3319,Firm_Info!$A$2:$A$12,Firm_Info!$C$2:$C$12)="Control",0,""))</f>
        <v>0</v>
      </c>
      <c r="F3319" s="14">
        <f>IFERROR(_xlfn.XLOOKUP($A3319,Firm_Info!$A$2:$A$11,Firm_Info!$D$2:$D$11),"")</f>
        <v>3</v>
      </c>
      <c r="G3319" s="14">
        <f>IF($F3319="","",IF($B3319&gt;=SUMIFS(Firm_Info!$F$2:$F$11,Firm_Info!$D$2:$D$11,$F3319,Firm_Info!$C$2:$C$11,"Treated"),1,0))</f>
        <v>0</v>
      </c>
      <c r="H3319" s="14">
        <f t="shared" si="107"/>
        <v>0</v>
      </c>
      <c r="I3319" s="14">
        <f>IF($F3319="","",MOD(ROW()-2,624)-INDEX(Parallel_Trends!$F$5:$F$14,MATCH($A3319,Parallel_Trends!$A$5:$A$14,0)))</f>
        <v>-92</v>
      </c>
    </row>
    <row r="3320" spans="1:9" x14ac:dyDescent="0.45">
      <c r="A3320" t="s">
        <v>23</v>
      </c>
      <c r="B3320" s="1">
        <f>Raw_Prices!AJ201</f>
        <v>45216</v>
      </c>
      <c r="C3320" s="12">
        <f>Raw_Prices!AN201</f>
        <v>113.694</v>
      </c>
      <c r="D3320" s="13">
        <f t="shared" si="106"/>
        <v>3.0527708790312413E-2</v>
      </c>
      <c r="E3320" s="14">
        <f>IF(_xlfn.XLOOKUP($A3320,Firm_Info!$A$2:$A$12,Firm_Info!$C$2:$C$12)="Treated",1,IF(_xlfn.XLOOKUP($A3320,Firm_Info!$A$2:$A$12,Firm_Info!$C$2:$C$12)="Control",0,""))</f>
        <v>0</v>
      </c>
      <c r="F3320" s="14">
        <f>IFERROR(_xlfn.XLOOKUP($A3320,Firm_Info!$A$2:$A$11,Firm_Info!$D$2:$D$11),"")</f>
        <v>3</v>
      </c>
      <c r="G3320" s="14">
        <f>IF($F3320="","",IF($B3320&gt;=SUMIFS(Firm_Info!$F$2:$F$11,Firm_Info!$D$2:$D$11,$F3320,Firm_Info!$C$2:$C$11,"Treated"),1,0))</f>
        <v>0</v>
      </c>
      <c r="H3320" s="14">
        <f t="shared" si="107"/>
        <v>0</v>
      </c>
      <c r="I3320" s="14">
        <f>IF($F3320="","",MOD(ROW()-2,624)-INDEX(Parallel_Trends!$F$5:$F$14,MATCH($A3320,Parallel_Trends!$A$5:$A$14,0)))</f>
        <v>-91</v>
      </c>
    </row>
    <row r="3321" spans="1:9" x14ac:dyDescent="0.45">
      <c r="A3321" t="s">
        <v>23</v>
      </c>
      <c r="B3321" s="1">
        <f>Raw_Prices!AJ202</f>
        <v>45217</v>
      </c>
      <c r="C3321" s="12">
        <f>Raw_Prices!AN202</f>
        <v>110.136</v>
      </c>
      <c r="D3321" s="13">
        <f t="shared" si="106"/>
        <v>-3.1294527415694828E-2</v>
      </c>
      <c r="E3321" s="14">
        <f>IF(_xlfn.XLOOKUP($A3321,Firm_Info!$A$2:$A$12,Firm_Info!$C$2:$C$12)="Treated",1,IF(_xlfn.XLOOKUP($A3321,Firm_Info!$A$2:$A$12,Firm_Info!$C$2:$C$12)="Control",0,""))</f>
        <v>0</v>
      </c>
      <c r="F3321" s="14">
        <f>IFERROR(_xlfn.XLOOKUP($A3321,Firm_Info!$A$2:$A$11,Firm_Info!$D$2:$D$11),"")</f>
        <v>3</v>
      </c>
      <c r="G3321" s="14">
        <f>IF($F3321="","",IF($B3321&gt;=SUMIFS(Firm_Info!$F$2:$F$11,Firm_Info!$D$2:$D$11,$F3321,Firm_Info!$C$2:$C$11,"Treated"),1,0))</f>
        <v>0</v>
      </c>
      <c r="H3321" s="14">
        <f t="shared" si="107"/>
        <v>0</v>
      </c>
      <c r="I3321" s="14">
        <f>IF($F3321="","",MOD(ROW()-2,624)-INDEX(Parallel_Trends!$F$5:$F$14,MATCH($A3321,Parallel_Trends!$A$5:$A$14,0)))</f>
        <v>-90</v>
      </c>
    </row>
    <row r="3322" spans="1:9" x14ac:dyDescent="0.45">
      <c r="A3322" t="s">
        <v>23</v>
      </c>
      <c r="B3322" s="1">
        <f>Raw_Prices!AJ203</f>
        <v>45218</v>
      </c>
      <c r="C3322" s="12">
        <f>Raw_Prices!AN203</f>
        <v>111.996</v>
      </c>
      <c r="D3322" s="13">
        <f t="shared" si="106"/>
        <v>1.6888210939202342E-2</v>
      </c>
      <c r="E3322" s="14">
        <f>IF(_xlfn.XLOOKUP($A3322,Firm_Info!$A$2:$A$12,Firm_Info!$C$2:$C$12)="Treated",1,IF(_xlfn.XLOOKUP($A3322,Firm_Info!$A$2:$A$12,Firm_Info!$C$2:$C$12)="Control",0,""))</f>
        <v>0</v>
      </c>
      <c r="F3322" s="14">
        <f>IFERROR(_xlfn.XLOOKUP($A3322,Firm_Info!$A$2:$A$11,Firm_Info!$D$2:$D$11),"")</f>
        <v>3</v>
      </c>
      <c r="G3322" s="14">
        <f>IF($F3322="","",IF($B3322&gt;=SUMIFS(Firm_Info!$F$2:$F$11,Firm_Info!$D$2:$D$11,$F3322,Firm_Info!$C$2:$C$11,"Treated"),1,0))</f>
        <v>0</v>
      </c>
      <c r="H3322" s="14">
        <f t="shared" si="107"/>
        <v>0</v>
      </c>
      <c r="I3322" s="14">
        <f>IF($F3322="","",MOD(ROW()-2,624)-INDEX(Parallel_Trends!$F$5:$F$14,MATCH($A3322,Parallel_Trends!$A$5:$A$14,0)))</f>
        <v>-89</v>
      </c>
    </row>
    <row r="3323" spans="1:9" x14ac:dyDescent="0.45">
      <c r="A3323" t="s">
        <v>23</v>
      </c>
      <c r="B3323" s="1">
        <f>Raw_Prices!AJ204</f>
        <v>45219</v>
      </c>
      <c r="C3323" s="12">
        <f>Raw_Prices!AN204</f>
        <v>108.502</v>
      </c>
      <c r="D3323" s="13">
        <f t="shared" si="106"/>
        <v>-3.1197542769384579E-2</v>
      </c>
      <c r="E3323" s="14">
        <f>IF(_xlfn.XLOOKUP($A3323,Firm_Info!$A$2:$A$12,Firm_Info!$C$2:$C$12)="Treated",1,IF(_xlfn.XLOOKUP($A3323,Firm_Info!$A$2:$A$12,Firm_Info!$C$2:$C$12)="Control",0,""))</f>
        <v>0</v>
      </c>
      <c r="F3323" s="14">
        <f>IFERROR(_xlfn.XLOOKUP($A3323,Firm_Info!$A$2:$A$11,Firm_Info!$D$2:$D$11),"")</f>
        <v>3</v>
      </c>
      <c r="G3323" s="14">
        <f>IF($F3323="","",IF($B3323&gt;=SUMIFS(Firm_Info!$F$2:$F$11,Firm_Info!$D$2:$D$11,$F3323,Firm_Info!$C$2:$C$11,"Treated"),1,0))</f>
        <v>0</v>
      </c>
      <c r="H3323" s="14">
        <f t="shared" si="107"/>
        <v>0</v>
      </c>
      <c r="I3323" s="14">
        <f>IF($F3323="","",MOD(ROW()-2,624)-INDEX(Parallel_Trends!$F$5:$F$14,MATCH($A3323,Parallel_Trends!$A$5:$A$14,0)))</f>
        <v>-88</v>
      </c>
    </row>
    <row r="3324" spans="1:9" x14ac:dyDescent="0.45">
      <c r="A3324" t="s">
        <v>23</v>
      </c>
      <c r="B3324" s="1">
        <f>Raw_Prices!AJ205</f>
        <v>45222</v>
      </c>
      <c r="C3324" s="12">
        <f>Raw_Prices!AN205</f>
        <v>108.276</v>
      </c>
      <c r="D3324" s="13">
        <f t="shared" si="106"/>
        <v>-2.0829109140845237E-3</v>
      </c>
      <c r="E3324" s="14">
        <f>IF(_xlfn.XLOOKUP($A3324,Firm_Info!$A$2:$A$12,Firm_Info!$C$2:$C$12)="Treated",1,IF(_xlfn.XLOOKUP($A3324,Firm_Info!$A$2:$A$12,Firm_Info!$C$2:$C$12)="Control",0,""))</f>
        <v>0</v>
      </c>
      <c r="F3324" s="14">
        <f>IFERROR(_xlfn.XLOOKUP($A3324,Firm_Info!$A$2:$A$11,Firm_Info!$D$2:$D$11),"")</f>
        <v>3</v>
      </c>
      <c r="G3324" s="14">
        <f>IF($F3324="","",IF($B3324&gt;=SUMIFS(Firm_Info!$F$2:$F$11,Firm_Info!$D$2:$D$11,$F3324,Firm_Info!$C$2:$C$11,"Treated"),1,0))</f>
        <v>0</v>
      </c>
      <c r="H3324" s="14">
        <f t="shared" si="107"/>
        <v>0</v>
      </c>
      <c r="I3324" s="14">
        <f>IF($F3324="","",MOD(ROW()-2,624)-INDEX(Parallel_Trends!$F$5:$F$14,MATCH($A3324,Parallel_Trends!$A$5:$A$14,0)))</f>
        <v>-87</v>
      </c>
    </row>
    <row r="3325" spans="1:9" x14ac:dyDescent="0.45">
      <c r="A3325" t="s">
        <v>23</v>
      </c>
      <c r="B3325" s="1">
        <f>Raw_Prices!AJ206</f>
        <v>45223</v>
      </c>
      <c r="C3325" s="12">
        <f>Raw_Prices!AN206</f>
        <v>110.878</v>
      </c>
      <c r="D3325" s="13">
        <f t="shared" si="106"/>
        <v>2.403117957811518E-2</v>
      </c>
      <c r="E3325" s="14">
        <f>IF(_xlfn.XLOOKUP($A3325,Firm_Info!$A$2:$A$12,Firm_Info!$C$2:$C$12)="Treated",1,IF(_xlfn.XLOOKUP($A3325,Firm_Info!$A$2:$A$12,Firm_Info!$C$2:$C$12)="Control",0,""))</f>
        <v>0</v>
      </c>
      <c r="F3325" s="14">
        <f>IFERROR(_xlfn.XLOOKUP($A3325,Firm_Info!$A$2:$A$11,Firm_Info!$D$2:$D$11),"")</f>
        <v>3</v>
      </c>
      <c r="G3325" s="14">
        <f>IF($F3325="","",IF($B3325&gt;=SUMIFS(Firm_Info!$F$2:$F$11,Firm_Info!$D$2:$D$11,$F3325,Firm_Info!$C$2:$C$11,"Treated"),1,0))</f>
        <v>0</v>
      </c>
      <c r="H3325" s="14">
        <f t="shared" si="107"/>
        <v>0</v>
      </c>
      <c r="I3325" s="14">
        <f>IF($F3325="","",MOD(ROW()-2,624)-INDEX(Parallel_Trends!$F$5:$F$14,MATCH($A3325,Parallel_Trends!$A$5:$A$14,0)))</f>
        <v>-86</v>
      </c>
    </row>
    <row r="3326" spans="1:9" x14ac:dyDescent="0.45">
      <c r="A3326" t="s">
        <v>23</v>
      </c>
      <c r="B3326" s="1">
        <f>Raw_Prices!AJ207</f>
        <v>45224</v>
      </c>
      <c r="C3326" s="12">
        <f>Raw_Prices!AN207</f>
        <v>106.03400000000001</v>
      </c>
      <c r="D3326" s="13">
        <f t="shared" si="106"/>
        <v>-4.3687656703764399E-2</v>
      </c>
      <c r="E3326" s="14">
        <f>IF(_xlfn.XLOOKUP($A3326,Firm_Info!$A$2:$A$12,Firm_Info!$C$2:$C$12)="Treated",1,IF(_xlfn.XLOOKUP($A3326,Firm_Info!$A$2:$A$12,Firm_Info!$C$2:$C$12)="Control",0,""))</f>
        <v>0</v>
      </c>
      <c r="F3326" s="14">
        <f>IFERROR(_xlfn.XLOOKUP($A3326,Firm_Info!$A$2:$A$11,Firm_Info!$D$2:$D$11),"")</f>
        <v>3</v>
      </c>
      <c r="G3326" s="14">
        <f>IF($F3326="","",IF($B3326&gt;=SUMIFS(Firm_Info!$F$2:$F$11,Firm_Info!$D$2:$D$11,$F3326,Firm_Info!$C$2:$C$11,"Treated"),1,0))</f>
        <v>0</v>
      </c>
      <c r="H3326" s="14">
        <f t="shared" si="107"/>
        <v>0</v>
      </c>
      <c r="I3326" s="14">
        <f>IF($F3326="","",MOD(ROW()-2,624)-INDEX(Parallel_Trends!$F$5:$F$14,MATCH($A3326,Parallel_Trends!$A$5:$A$14,0)))</f>
        <v>-85</v>
      </c>
    </row>
    <row r="3327" spans="1:9" x14ac:dyDescent="0.45">
      <c r="A3327" t="s">
        <v>23</v>
      </c>
      <c r="B3327" s="1">
        <f>Raw_Prices!AJ208</f>
        <v>45225</v>
      </c>
      <c r="C3327" s="12">
        <f>Raw_Prices!AN208</f>
        <v>110.19</v>
      </c>
      <c r="D3327" s="13">
        <f t="shared" si="106"/>
        <v>3.9194975196634951E-2</v>
      </c>
      <c r="E3327" s="14">
        <f>IF(_xlfn.XLOOKUP($A3327,Firm_Info!$A$2:$A$12,Firm_Info!$C$2:$C$12)="Treated",1,IF(_xlfn.XLOOKUP($A3327,Firm_Info!$A$2:$A$12,Firm_Info!$C$2:$C$12)="Control",0,""))</f>
        <v>0</v>
      </c>
      <c r="F3327" s="14">
        <f>IFERROR(_xlfn.XLOOKUP($A3327,Firm_Info!$A$2:$A$11,Firm_Info!$D$2:$D$11),"")</f>
        <v>3</v>
      </c>
      <c r="G3327" s="14">
        <f>IF($F3327="","",IF($B3327&gt;=SUMIFS(Firm_Info!$F$2:$F$11,Firm_Info!$D$2:$D$11,$F3327,Firm_Info!$C$2:$C$11,"Treated"),1,0))</f>
        <v>0</v>
      </c>
      <c r="H3327" s="14">
        <f t="shared" si="107"/>
        <v>0</v>
      </c>
      <c r="I3327" s="14">
        <f>IF($F3327="","",MOD(ROW()-2,624)-INDEX(Parallel_Trends!$F$5:$F$14,MATCH($A3327,Parallel_Trends!$A$5:$A$14,0)))</f>
        <v>-84</v>
      </c>
    </row>
    <row r="3328" spans="1:9" x14ac:dyDescent="0.45">
      <c r="A3328" t="s">
        <v>23</v>
      </c>
      <c r="B3328" s="1">
        <f>Raw_Prices!AJ209</f>
        <v>45226</v>
      </c>
      <c r="C3328" s="12">
        <f>Raw_Prices!AN209</f>
        <v>110.80200000000001</v>
      </c>
      <c r="D3328" s="13">
        <f t="shared" si="106"/>
        <v>5.5540430166076682E-3</v>
      </c>
      <c r="E3328" s="14">
        <f>IF(_xlfn.XLOOKUP($A3328,Firm_Info!$A$2:$A$12,Firm_Info!$C$2:$C$12)="Treated",1,IF(_xlfn.XLOOKUP($A3328,Firm_Info!$A$2:$A$12,Firm_Info!$C$2:$C$12)="Control",0,""))</f>
        <v>0</v>
      </c>
      <c r="F3328" s="14">
        <f>IFERROR(_xlfn.XLOOKUP($A3328,Firm_Info!$A$2:$A$11,Firm_Info!$D$2:$D$11),"")</f>
        <v>3</v>
      </c>
      <c r="G3328" s="14">
        <f>IF($F3328="","",IF($B3328&gt;=SUMIFS(Firm_Info!$F$2:$F$11,Firm_Info!$D$2:$D$11,$F3328,Firm_Info!$C$2:$C$11,"Treated"),1,0))</f>
        <v>0</v>
      </c>
      <c r="H3328" s="14">
        <f t="shared" si="107"/>
        <v>0</v>
      </c>
      <c r="I3328" s="14">
        <f>IF($F3328="","",MOD(ROW()-2,624)-INDEX(Parallel_Trends!$F$5:$F$14,MATCH($A3328,Parallel_Trends!$A$5:$A$14,0)))</f>
        <v>-83</v>
      </c>
    </row>
    <row r="3329" spans="1:9" x14ac:dyDescent="0.45">
      <c r="A3329" t="s">
        <v>23</v>
      </c>
      <c r="B3329" s="1">
        <f>Raw_Prices!AJ210</f>
        <v>45229</v>
      </c>
      <c r="C3329" s="12">
        <f>Raw_Prices!AN210</f>
        <v>113.708</v>
      </c>
      <c r="D3329" s="13">
        <f t="shared" si="106"/>
        <v>2.6226963412212756E-2</v>
      </c>
      <c r="E3329" s="14">
        <f>IF(_xlfn.XLOOKUP($A3329,Firm_Info!$A$2:$A$12,Firm_Info!$C$2:$C$12)="Treated",1,IF(_xlfn.XLOOKUP($A3329,Firm_Info!$A$2:$A$12,Firm_Info!$C$2:$C$12)="Control",0,""))</f>
        <v>0</v>
      </c>
      <c r="F3329" s="14">
        <f>IFERROR(_xlfn.XLOOKUP($A3329,Firm_Info!$A$2:$A$11,Firm_Info!$D$2:$D$11),"")</f>
        <v>3</v>
      </c>
      <c r="G3329" s="14">
        <f>IF($F3329="","",IF($B3329&gt;=SUMIFS(Firm_Info!$F$2:$F$11,Firm_Info!$D$2:$D$11,$F3329,Firm_Info!$C$2:$C$11,"Treated"),1,0))</f>
        <v>0</v>
      </c>
      <c r="H3329" s="14">
        <f t="shared" si="107"/>
        <v>0</v>
      </c>
      <c r="I3329" s="14">
        <f>IF($F3329="","",MOD(ROW()-2,624)-INDEX(Parallel_Trends!$F$5:$F$14,MATCH($A3329,Parallel_Trends!$A$5:$A$14,0)))</f>
        <v>-82</v>
      </c>
    </row>
    <row r="3330" spans="1:9" x14ac:dyDescent="0.45">
      <c r="A3330" t="s">
        <v>23</v>
      </c>
      <c r="B3330" s="1">
        <f>Raw_Prices!AJ211</f>
        <v>45230</v>
      </c>
      <c r="C3330" s="12">
        <f>Raw_Prices!AN211</f>
        <v>116.37</v>
      </c>
      <c r="D3330" s="13">
        <f t="shared" si="106"/>
        <v>2.3410841805326044E-2</v>
      </c>
      <c r="E3330" s="14">
        <f>IF(_xlfn.XLOOKUP($A3330,Firm_Info!$A$2:$A$12,Firm_Info!$C$2:$C$12)="Treated",1,IF(_xlfn.XLOOKUP($A3330,Firm_Info!$A$2:$A$12,Firm_Info!$C$2:$C$12)="Control",0,""))</f>
        <v>0</v>
      </c>
      <c r="F3330" s="14">
        <f>IFERROR(_xlfn.XLOOKUP($A3330,Firm_Info!$A$2:$A$11,Firm_Info!$D$2:$D$11),"")</f>
        <v>3</v>
      </c>
      <c r="G3330" s="14">
        <f>IF($F3330="","",IF($B3330&gt;=SUMIFS(Firm_Info!$F$2:$F$11,Firm_Info!$D$2:$D$11,$F3330,Firm_Info!$C$2:$C$11,"Treated"),1,0))</f>
        <v>0</v>
      </c>
      <c r="H3330" s="14">
        <f t="shared" si="107"/>
        <v>0</v>
      </c>
      <c r="I3330" s="14">
        <f>IF($F3330="","",MOD(ROW()-2,624)-INDEX(Parallel_Trends!$F$5:$F$14,MATCH($A3330,Parallel_Trends!$A$5:$A$14,0)))</f>
        <v>-81</v>
      </c>
    </row>
    <row r="3331" spans="1:9" x14ac:dyDescent="0.45">
      <c r="A3331" t="s">
        <v>23</v>
      </c>
      <c r="B3331" s="1">
        <f>Raw_Prices!AJ212</f>
        <v>45231</v>
      </c>
      <c r="C3331" s="12">
        <f>Raw_Prices!AN212</f>
        <v>118.696</v>
      </c>
      <c r="D3331" s="13">
        <f t="shared" si="106"/>
        <v>1.9987969407923023E-2</v>
      </c>
      <c r="E3331" s="14">
        <f>IF(_xlfn.XLOOKUP($A3331,Firm_Info!$A$2:$A$12,Firm_Info!$C$2:$C$12)="Treated",1,IF(_xlfn.XLOOKUP($A3331,Firm_Info!$A$2:$A$12,Firm_Info!$C$2:$C$12)="Control",0,""))</f>
        <v>0</v>
      </c>
      <c r="F3331" s="14">
        <f>IFERROR(_xlfn.XLOOKUP($A3331,Firm_Info!$A$2:$A$11,Firm_Info!$D$2:$D$11),"")</f>
        <v>3</v>
      </c>
      <c r="G3331" s="14">
        <f>IF($F3331="","",IF($B3331&gt;=SUMIFS(Firm_Info!$F$2:$F$11,Firm_Info!$D$2:$D$11,$F3331,Firm_Info!$C$2:$C$11,"Treated"),1,0))</f>
        <v>0</v>
      </c>
      <c r="H3331" s="14">
        <f t="shared" si="107"/>
        <v>0</v>
      </c>
      <c r="I3331" s="14">
        <f>IF($F3331="","",MOD(ROW()-2,624)-INDEX(Parallel_Trends!$F$5:$F$14,MATCH($A3331,Parallel_Trends!$A$5:$A$14,0)))</f>
        <v>-80</v>
      </c>
    </row>
    <row r="3332" spans="1:9" x14ac:dyDescent="0.45">
      <c r="A3332" t="s">
        <v>23</v>
      </c>
      <c r="B3332" s="1">
        <f>Raw_Prices!AJ213</f>
        <v>45232</v>
      </c>
      <c r="C3332" s="12">
        <f>Raw_Prices!AN213</f>
        <v>119.886</v>
      </c>
      <c r="D3332" s="13">
        <f t="shared" si="106"/>
        <v>1.0025611646559351E-2</v>
      </c>
      <c r="E3332" s="14">
        <f>IF(_xlfn.XLOOKUP($A3332,Firm_Info!$A$2:$A$12,Firm_Info!$C$2:$C$12)="Treated",1,IF(_xlfn.XLOOKUP($A3332,Firm_Info!$A$2:$A$12,Firm_Info!$C$2:$C$12)="Control",0,""))</f>
        <v>0</v>
      </c>
      <c r="F3332" s="14">
        <f>IFERROR(_xlfn.XLOOKUP($A3332,Firm_Info!$A$2:$A$11,Firm_Info!$D$2:$D$11),"")</f>
        <v>3</v>
      </c>
      <c r="G3332" s="14">
        <f>IF($F3332="","",IF($B3332&gt;=SUMIFS(Firm_Info!$F$2:$F$11,Firm_Info!$D$2:$D$11,$F3332,Firm_Info!$C$2:$C$11,"Treated"),1,0))</f>
        <v>0</v>
      </c>
      <c r="H3332" s="14">
        <f t="shared" si="107"/>
        <v>0</v>
      </c>
      <c r="I3332" s="14">
        <f>IF($F3332="","",MOD(ROW()-2,624)-INDEX(Parallel_Trends!$F$5:$F$14,MATCH($A3332,Parallel_Trends!$A$5:$A$14,0)))</f>
        <v>-79</v>
      </c>
    </row>
    <row r="3333" spans="1:9" x14ac:dyDescent="0.45">
      <c r="A3333" t="s">
        <v>23</v>
      </c>
      <c r="B3333" s="1">
        <f>Raw_Prices!AJ214</f>
        <v>45233</v>
      </c>
      <c r="C3333" s="12">
        <f>Raw_Prices!AN214</f>
        <v>121.352</v>
      </c>
      <c r="D3333" s="13">
        <f t="shared" si="106"/>
        <v>1.2228283536025897E-2</v>
      </c>
      <c r="E3333" s="14">
        <f>IF(_xlfn.XLOOKUP($A3333,Firm_Info!$A$2:$A$12,Firm_Info!$C$2:$C$12)="Treated",1,IF(_xlfn.XLOOKUP($A3333,Firm_Info!$A$2:$A$12,Firm_Info!$C$2:$C$12)="Control",0,""))</f>
        <v>0</v>
      </c>
      <c r="F3333" s="14">
        <f>IFERROR(_xlfn.XLOOKUP($A3333,Firm_Info!$A$2:$A$11,Firm_Info!$D$2:$D$11),"")</f>
        <v>3</v>
      </c>
      <c r="G3333" s="14">
        <f>IF($F3333="","",IF($B3333&gt;=SUMIFS(Firm_Info!$F$2:$F$11,Firm_Info!$D$2:$D$11,$F3333,Firm_Info!$C$2:$C$11,"Treated"),1,0))</f>
        <v>0</v>
      </c>
      <c r="H3333" s="14">
        <f t="shared" si="107"/>
        <v>0</v>
      </c>
      <c r="I3333" s="14">
        <f>IF($F3333="","",MOD(ROW()-2,624)-INDEX(Parallel_Trends!$F$5:$F$14,MATCH($A3333,Parallel_Trends!$A$5:$A$14,0)))</f>
        <v>-78</v>
      </c>
    </row>
    <row r="3334" spans="1:9" x14ac:dyDescent="0.45">
      <c r="A3334" t="s">
        <v>23</v>
      </c>
      <c r="B3334" s="1">
        <f>Raw_Prices!AJ215</f>
        <v>45236</v>
      </c>
      <c r="C3334" s="12">
        <f>Raw_Prices!AN215</f>
        <v>121.85</v>
      </c>
      <c r="D3334" s="13">
        <f t="shared" si="106"/>
        <v>4.1037642560484144E-3</v>
      </c>
      <c r="E3334" s="14">
        <f>IF(_xlfn.XLOOKUP($A3334,Firm_Info!$A$2:$A$12,Firm_Info!$C$2:$C$12)="Treated",1,IF(_xlfn.XLOOKUP($A3334,Firm_Info!$A$2:$A$12,Firm_Info!$C$2:$C$12)="Control",0,""))</f>
        <v>0</v>
      </c>
      <c r="F3334" s="14">
        <f>IFERROR(_xlfn.XLOOKUP($A3334,Firm_Info!$A$2:$A$11,Firm_Info!$D$2:$D$11),"")</f>
        <v>3</v>
      </c>
      <c r="G3334" s="14">
        <f>IF($F3334="","",IF($B3334&gt;=SUMIFS(Firm_Info!$F$2:$F$11,Firm_Info!$D$2:$D$11,$F3334,Firm_Info!$C$2:$C$11,"Treated"),1,0))</f>
        <v>0</v>
      </c>
      <c r="H3334" s="14">
        <f t="shared" si="107"/>
        <v>0</v>
      </c>
      <c r="I3334" s="14">
        <f>IF($F3334="","",MOD(ROW()-2,624)-INDEX(Parallel_Trends!$F$5:$F$14,MATCH($A3334,Parallel_Trends!$A$5:$A$14,0)))</f>
        <v>-77</v>
      </c>
    </row>
    <row r="3335" spans="1:9" x14ac:dyDescent="0.45">
      <c r="A3335" t="s">
        <v>23</v>
      </c>
      <c r="B3335" s="1">
        <f>Raw_Prices!AJ216</f>
        <v>45237</v>
      </c>
      <c r="C3335" s="12">
        <f>Raw_Prices!AN216</f>
        <v>122.782</v>
      </c>
      <c r="D3335" s="13">
        <f t="shared" si="106"/>
        <v>7.6487484612228762E-3</v>
      </c>
      <c r="E3335" s="14">
        <f>IF(_xlfn.XLOOKUP($A3335,Firm_Info!$A$2:$A$12,Firm_Info!$C$2:$C$12)="Treated",1,IF(_xlfn.XLOOKUP($A3335,Firm_Info!$A$2:$A$12,Firm_Info!$C$2:$C$12)="Control",0,""))</f>
        <v>0</v>
      </c>
      <c r="F3335" s="14">
        <f>IFERROR(_xlfn.XLOOKUP($A3335,Firm_Info!$A$2:$A$11,Firm_Info!$D$2:$D$11),"")</f>
        <v>3</v>
      </c>
      <c r="G3335" s="14">
        <f>IF($F3335="","",IF($B3335&gt;=SUMIFS(Firm_Info!$F$2:$F$11,Firm_Info!$D$2:$D$11,$F3335,Firm_Info!$C$2:$C$11,"Treated"),1,0))</f>
        <v>0</v>
      </c>
      <c r="H3335" s="14">
        <f t="shared" si="107"/>
        <v>0</v>
      </c>
      <c r="I3335" s="14">
        <f>IF($F3335="","",MOD(ROW()-2,624)-INDEX(Parallel_Trends!$F$5:$F$14,MATCH($A3335,Parallel_Trends!$A$5:$A$14,0)))</f>
        <v>-76</v>
      </c>
    </row>
    <row r="3336" spans="1:9" x14ac:dyDescent="0.45">
      <c r="A3336" t="s">
        <v>23</v>
      </c>
      <c r="B3336" s="1">
        <f>Raw_Prices!AJ217</f>
        <v>45238</v>
      </c>
      <c r="C3336" s="12">
        <f>Raw_Prices!AN217</f>
        <v>125.066</v>
      </c>
      <c r="D3336" s="13">
        <f t="shared" si="106"/>
        <v>1.8602075222752479E-2</v>
      </c>
      <c r="E3336" s="14">
        <f>IF(_xlfn.XLOOKUP($A3336,Firm_Info!$A$2:$A$12,Firm_Info!$C$2:$C$12)="Treated",1,IF(_xlfn.XLOOKUP($A3336,Firm_Info!$A$2:$A$12,Firm_Info!$C$2:$C$12)="Control",0,""))</f>
        <v>0</v>
      </c>
      <c r="F3336" s="14">
        <f>IFERROR(_xlfn.XLOOKUP($A3336,Firm_Info!$A$2:$A$11,Firm_Info!$D$2:$D$11),"")</f>
        <v>3</v>
      </c>
      <c r="G3336" s="14">
        <f>IF($F3336="","",IF($B3336&gt;=SUMIFS(Firm_Info!$F$2:$F$11,Firm_Info!$D$2:$D$11,$F3336,Firm_Info!$C$2:$C$11,"Treated"),1,0))</f>
        <v>0</v>
      </c>
      <c r="H3336" s="14">
        <f t="shared" si="107"/>
        <v>0</v>
      </c>
      <c r="I3336" s="14">
        <f>IF($F3336="","",MOD(ROW()-2,624)-INDEX(Parallel_Trends!$F$5:$F$14,MATCH($A3336,Parallel_Trends!$A$5:$A$14,0)))</f>
        <v>-75</v>
      </c>
    </row>
    <row r="3337" spans="1:9" x14ac:dyDescent="0.45">
      <c r="A3337" t="s">
        <v>23</v>
      </c>
      <c r="B3337" s="1">
        <f>Raw_Prices!AJ218</f>
        <v>45239</v>
      </c>
      <c r="C3337" s="12">
        <f>Raw_Prices!AN218</f>
        <v>123.952</v>
      </c>
      <c r="D3337" s="13">
        <f t="shared" si="106"/>
        <v>-8.907296947211929E-3</v>
      </c>
      <c r="E3337" s="14">
        <f>IF(_xlfn.XLOOKUP($A3337,Firm_Info!$A$2:$A$12,Firm_Info!$C$2:$C$12)="Treated",1,IF(_xlfn.XLOOKUP($A3337,Firm_Info!$A$2:$A$12,Firm_Info!$C$2:$C$12)="Control",0,""))</f>
        <v>0</v>
      </c>
      <c r="F3337" s="14">
        <f>IFERROR(_xlfn.XLOOKUP($A3337,Firm_Info!$A$2:$A$11,Firm_Info!$D$2:$D$11),"")</f>
        <v>3</v>
      </c>
      <c r="G3337" s="14">
        <f>IF($F3337="","",IF($B3337&gt;=SUMIFS(Firm_Info!$F$2:$F$11,Firm_Info!$D$2:$D$11,$F3337,Firm_Info!$C$2:$C$11,"Treated"),1,0))</f>
        <v>0</v>
      </c>
      <c r="H3337" s="14">
        <f t="shared" si="107"/>
        <v>0</v>
      </c>
      <c r="I3337" s="14">
        <f>IF($F3337="","",MOD(ROW()-2,624)-INDEX(Parallel_Trends!$F$5:$F$14,MATCH($A3337,Parallel_Trends!$A$5:$A$14,0)))</f>
        <v>-74</v>
      </c>
    </row>
    <row r="3338" spans="1:9" x14ac:dyDescent="0.45">
      <c r="A3338" t="s">
        <v>23</v>
      </c>
      <c r="B3338" s="1">
        <f>Raw_Prices!AJ219</f>
        <v>45240</v>
      </c>
      <c r="C3338" s="12">
        <f>Raw_Prices!AN219</f>
        <v>126.952</v>
      </c>
      <c r="D3338" s="13">
        <f t="shared" si="106"/>
        <v>2.4202917258293599E-2</v>
      </c>
      <c r="E3338" s="14">
        <f>IF(_xlfn.XLOOKUP($A3338,Firm_Info!$A$2:$A$12,Firm_Info!$C$2:$C$12)="Treated",1,IF(_xlfn.XLOOKUP($A3338,Firm_Info!$A$2:$A$12,Firm_Info!$C$2:$C$12)="Control",0,""))</f>
        <v>0</v>
      </c>
      <c r="F3338" s="14">
        <f>IFERROR(_xlfn.XLOOKUP($A3338,Firm_Info!$A$2:$A$11,Firm_Info!$D$2:$D$11),"")</f>
        <v>3</v>
      </c>
      <c r="G3338" s="14">
        <f>IF($F3338="","",IF($B3338&gt;=SUMIFS(Firm_Info!$F$2:$F$11,Firm_Info!$D$2:$D$11,$F3338,Firm_Info!$C$2:$C$11,"Treated"),1,0))</f>
        <v>0</v>
      </c>
      <c r="H3338" s="14">
        <f t="shared" si="107"/>
        <v>0</v>
      </c>
      <c r="I3338" s="14">
        <f>IF($F3338="","",MOD(ROW()-2,624)-INDEX(Parallel_Trends!$F$5:$F$14,MATCH($A3338,Parallel_Trends!$A$5:$A$14,0)))</f>
        <v>-73</v>
      </c>
    </row>
    <row r="3339" spans="1:9" x14ac:dyDescent="0.45">
      <c r="A3339" t="s">
        <v>23</v>
      </c>
      <c r="B3339" s="1">
        <f>Raw_Prices!AJ220</f>
        <v>45243</v>
      </c>
      <c r="C3339" s="12">
        <f>Raw_Prices!AN220</f>
        <v>127.682</v>
      </c>
      <c r="D3339" s="13">
        <f t="shared" si="106"/>
        <v>5.7502048018149843E-3</v>
      </c>
      <c r="E3339" s="14">
        <f>IF(_xlfn.XLOOKUP($A3339,Firm_Info!$A$2:$A$12,Firm_Info!$C$2:$C$12)="Treated",1,IF(_xlfn.XLOOKUP($A3339,Firm_Info!$A$2:$A$12,Firm_Info!$C$2:$C$12)="Control",0,""))</f>
        <v>0</v>
      </c>
      <c r="F3339" s="14">
        <f>IFERROR(_xlfn.XLOOKUP($A3339,Firm_Info!$A$2:$A$11,Firm_Info!$D$2:$D$11),"")</f>
        <v>3</v>
      </c>
      <c r="G3339" s="14">
        <f>IF($F3339="","",IF($B3339&gt;=SUMIFS(Firm_Info!$F$2:$F$11,Firm_Info!$D$2:$D$11,$F3339,Firm_Info!$C$2:$C$11,"Treated"),1,0))</f>
        <v>0</v>
      </c>
      <c r="H3339" s="14">
        <f t="shared" si="107"/>
        <v>0</v>
      </c>
      <c r="I3339" s="14">
        <f>IF($F3339="","",MOD(ROW()-2,624)-INDEX(Parallel_Trends!$F$5:$F$14,MATCH($A3339,Parallel_Trends!$A$5:$A$14,0)))</f>
        <v>-72</v>
      </c>
    </row>
    <row r="3340" spans="1:9" x14ac:dyDescent="0.45">
      <c r="A3340" t="s">
        <v>23</v>
      </c>
      <c r="B3340" s="1">
        <f>Raw_Prices!AJ221</f>
        <v>45244</v>
      </c>
      <c r="C3340" s="12">
        <f>Raw_Prices!AN221</f>
        <v>130.834</v>
      </c>
      <c r="D3340" s="13">
        <f t="shared" si="106"/>
        <v>2.4686330101345577E-2</v>
      </c>
      <c r="E3340" s="14">
        <f>IF(_xlfn.XLOOKUP($A3340,Firm_Info!$A$2:$A$12,Firm_Info!$C$2:$C$12)="Treated",1,IF(_xlfn.XLOOKUP($A3340,Firm_Info!$A$2:$A$12,Firm_Info!$C$2:$C$12)="Control",0,""))</f>
        <v>0</v>
      </c>
      <c r="F3340" s="14">
        <f>IFERROR(_xlfn.XLOOKUP($A3340,Firm_Info!$A$2:$A$11,Firm_Info!$D$2:$D$11),"")</f>
        <v>3</v>
      </c>
      <c r="G3340" s="14">
        <f>IF($F3340="","",IF($B3340&gt;=SUMIFS(Firm_Info!$F$2:$F$11,Firm_Info!$D$2:$D$11,$F3340,Firm_Info!$C$2:$C$11,"Treated"),1,0))</f>
        <v>0</v>
      </c>
      <c r="H3340" s="14">
        <f t="shared" si="107"/>
        <v>0</v>
      </c>
      <c r="I3340" s="14">
        <f>IF($F3340="","",MOD(ROW()-2,624)-INDEX(Parallel_Trends!$F$5:$F$14,MATCH($A3340,Parallel_Trends!$A$5:$A$14,0)))</f>
        <v>-71</v>
      </c>
    </row>
    <row r="3341" spans="1:9" x14ac:dyDescent="0.45">
      <c r="A3341" t="s">
        <v>23</v>
      </c>
      <c r="B3341" s="1">
        <f>Raw_Prices!AJ222</f>
        <v>45245</v>
      </c>
      <c r="C3341" s="12">
        <f>Raw_Prices!AN222</f>
        <v>130.18</v>
      </c>
      <c r="D3341" s="13">
        <f t="shared" si="106"/>
        <v>-4.9987006435635584E-3</v>
      </c>
      <c r="E3341" s="14">
        <f>IF(_xlfn.XLOOKUP($A3341,Firm_Info!$A$2:$A$12,Firm_Info!$C$2:$C$12)="Treated",1,IF(_xlfn.XLOOKUP($A3341,Firm_Info!$A$2:$A$12,Firm_Info!$C$2:$C$12)="Control",0,""))</f>
        <v>0</v>
      </c>
      <c r="F3341" s="14">
        <f>IFERROR(_xlfn.XLOOKUP($A3341,Firm_Info!$A$2:$A$11,Firm_Info!$D$2:$D$11),"")</f>
        <v>3</v>
      </c>
      <c r="G3341" s="14">
        <f>IF($F3341="","",IF($B3341&gt;=SUMIFS(Firm_Info!$F$2:$F$11,Firm_Info!$D$2:$D$11,$F3341,Firm_Info!$C$2:$C$11,"Treated"),1,0))</f>
        <v>0</v>
      </c>
      <c r="H3341" s="14">
        <f t="shared" si="107"/>
        <v>0</v>
      </c>
      <c r="I3341" s="14">
        <f>IF($F3341="","",MOD(ROW()-2,624)-INDEX(Parallel_Trends!$F$5:$F$14,MATCH($A3341,Parallel_Trends!$A$5:$A$14,0)))</f>
        <v>-70</v>
      </c>
    </row>
    <row r="3342" spans="1:9" x14ac:dyDescent="0.45">
      <c r="A3342" t="s">
        <v>23</v>
      </c>
      <c r="B3342" s="1">
        <f>Raw_Prices!AJ223</f>
        <v>45246</v>
      </c>
      <c r="C3342" s="12">
        <f>Raw_Prices!AN223</f>
        <v>130.45599999999999</v>
      </c>
      <c r="D3342" s="13">
        <f t="shared" si="106"/>
        <v>2.1201413427560656E-3</v>
      </c>
      <c r="E3342" s="14">
        <f>IF(_xlfn.XLOOKUP($A3342,Firm_Info!$A$2:$A$12,Firm_Info!$C$2:$C$12)="Treated",1,IF(_xlfn.XLOOKUP($A3342,Firm_Info!$A$2:$A$12,Firm_Info!$C$2:$C$12)="Control",0,""))</f>
        <v>0</v>
      </c>
      <c r="F3342" s="14">
        <f>IFERROR(_xlfn.XLOOKUP($A3342,Firm_Info!$A$2:$A$11,Firm_Info!$D$2:$D$11),"")</f>
        <v>3</v>
      </c>
      <c r="G3342" s="14">
        <f>IF($F3342="","",IF($B3342&gt;=SUMIFS(Firm_Info!$F$2:$F$11,Firm_Info!$D$2:$D$11,$F3342,Firm_Info!$C$2:$C$11,"Treated"),1,0))</f>
        <v>0</v>
      </c>
      <c r="H3342" s="14">
        <f t="shared" si="107"/>
        <v>0</v>
      </c>
      <c r="I3342" s="14">
        <f>IF($F3342="","",MOD(ROW()-2,624)-INDEX(Parallel_Trends!$F$5:$F$14,MATCH($A3342,Parallel_Trends!$A$5:$A$14,0)))</f>
        <v>-69</v>
      </c>
    </row>
    <row r="3343" spans="1:9" x14ac:dyDescent="0.45">
      <c r="A3343" t="s">
        <v>23</v>
      </c>
      <c r="B3343" s="1">
        <f>Raw_Prices!AJ224</f>
        <v>45247</v>
      </c>
      <c r="C3343" s="12">
        <f>Raw_Prices!AN224</f>
        <v>130.87200000000001</v>
      </c>
      <c r="D3343" s="13">
        <f t="shared" si="106"/>
        <v>3.1888146194887224E-3</v>
      </c>
      <c r="E3343" s="14">
        <f>IF(_xlfn.XLOOKUP($A3343,Firm_Info!$A$2:$A$12,Firm_Info!$C$2:$C$12)="Treated",1,IF(_xlfn.XLOOKUP($A3343,Firm_Info!$A$2:$A$12,Firm_Info!$C$2:$C$12)="Control",0,""))</f>
        <v>0</v>
      </c>
      <c r="F3343" s="14">
        <f>IFERROR(_xlfn.XLOOKUP($A3343,Firm_Info!$A$2:$A$11,Firm_Info!$D$2:$D$11),"")</f>
        <v>3</v>
      </c>
      <c r="G3343" s="14">
        <f>IF($F3343="","",IF($B3343&gt;=SUMIFS(Firm_Info!$F$2:$F$11,Firm_Info!$D$2:$D$11,$F3343,Firm_Info!$C$2:$C$11,"Treated"),1,0))</f>
        <v>0</v>
      </c>
      <c r="H3343" s="14">
        <f t="shared" si="107"/>
        <v>0</v>
      </c>
      <c r="I3343" s="14">
        <f>IF($F3343="","",MOD(ROW()-2,624)-INDEX(Parallel_Trends!$F$5:$F$14,MATCH($A3343,Parallel_Trends!$A$5:$A$14,0)))</f>
        <v>-68</v>
      </c>
    </row>
    <row r="3344" spans="1:9" x14ac:dyDescent="0.45">
      <c r="A3344" t="s">
        <v>23</v>
      </c>
      <c r="B3344" s="1">
        <f>Raw_Prices!AJ225</f>
        <v>45250</v>
      </c>
      <c r="C3344" s="12">
        <f>Raw_Prices!AN225</f>
        <v>133.38399999999999</v>
      </c>
      <c r="D3344" s="13">
        <f t="shared" si="106"/>
        <v>1.9194327281618406E-2</v>
      </c>
      <c r="E3344" s="14">
        <f>IF(_xlfn.XLOOKUP($A3344,Firm_Info!$A$2:$A$12,Firm_Info!$C$2:$C$12)="Treated",1,IF(_xlfn.XLOOKUP($A3344,Firm_Info!$A$2:$A$12,Firm_Info!$C$2:$C$12)="Control",0,""))</f>
        <v>0</v>
      </c>
      <c r="F3344" s="14">
        <f>IFERROR(_xlfn.XLOOKUP($A3344,Firm_Info!$A$2:$A$11,Firm_Info!$D$2:$D$11),"")</f>
        <v>3</v>
      </c>
      <c r="G3344" s="14">
        <f>IF($F3344="","",IF($B3344&gt;=SUMIFS(Firm_Info!$F$2:$F$11,Firm_Info!$D$2:$D$11,$F3344,Firm_Info!$C$2:$C$11,"Treated"),1,0))</f>
        <v>0</v>
      </c>
      <c r="H3344" s="14">
        <f t="shared" si="107"/>
        <v>0</v>
      </c>
      <c r="I3344" s="14">
        <f>IF($F3344="","",MOD(ROW()-2,624)-INDEX(Parallel_Trends!$F$5:$F$14,MATCH($A3344,Parallel_Trends!$A$5:$A$14,0)))</f>
        <v>-67</v>
      </c>
    </row>
    <row r="3345" spans="1:9" x14ac:dyDescent="0.45">
      <c r="A3345" t="s">
        <v>23</v>
      </c>
      <c r="B3345" s="1">
        <f>Raw_Prices!AJ226</f>
        <v>45251</v>
      </c>
      <c r="C3345" s="12">
        <f>Raw_Prices!AN226</f>
        <v>133.68</v>
      </c>
      <c r="D3345" s="13">
        <f t="shared" si="106"/>
        <v>2.2191567204463691E-3</v>
      </c>
      <c r="E3345" s="14">
        <f>IF(_xlfn.XLOOKUP($A3345,Firm_Info!$A$2:$A$12,Firm_Info!$C$2:$C$12)="Treated",1,IF(_xlfn.XLOOKUP($A3345,Firm_Info!$A$2:$A$12,Firm_Info!$C$2:$C$12)="Control",0,""))</f>
        <v>0</v>
      </c>
      <c r="F3345" s="14">
        <f>IFERROR(_xlfn.XLOOKUP($A3345,Firm_Info!$A$2:$A$11,Firm_Info!$D$2:$D$11),"")</f>
        <v>3</v>
      </c>
      <c r="G3345" s="14">
        <f>IF($F3345="","",IF($B3345&gt;=SUMIFS(Firm_Info!$F$2:$F$11,Firm_Info!$D$2:$D$11,$F3345,Firm_Info!$C$2:$C$11,"Treated"),1,0))</f>
        <v>0</v>
      </c>
      <c r="H3345" s="14">
        <f t="shared" si="107"/>
        <v>0</v>
      </c>
      <c r="I3345" s="14">
        <f>IF($F3345="","",MOD(ROW()-2,624)-INDEX(Parallel_Trends!$F$5:$F$14,MATCH($A3345,Parallel_Trends!$A$5:$A$14,0)))</f>
        <v>-66</v>
      </c>
    </row>
    <row r="3346" spans="1:9" x14ac:dyDescent="0.45">
      <c r="A3346" t="s">
        <v>23</v>
      </c>
      <c r="B3346" s="1">
        <f>Raw_Prices!AJ227</f>
        <v>45252</v>
      </c>
      <c r="C3346" s="12">
        <f>Raw_Prices!AN227</f>
        <v>133.93199999999999</v>
      </c>
      <c r="D3346" s="13">
        <f t="shared" si="106"/>
        <v>1.885098743267255E-3</v>
      </c>
      <c r="E3346" s="14">
        <f>IF(_xlfn.XLOOKUP($A3346,Firm_Info!$A$2:$A$12,Firm_Info!$C$2:$C$12)="Treated",1,IF(_xlfn.XLOOKUP($A3346,Firm_Info!$A$2:$A$12,Firm_Info!$C$2:$C$12)="Control",0,""))</f>
        <v>0</v>
      </c>
      <c r="F3346" s="14">
        <f>IFERROR(_xlfn.XLOOKUP($A3346,Firm_Info!$A$2:$A$11,Firm_Info!$D$2:$D$11),"")</f>
        <v>3</v>
      </c>
      <c r="G3346" s="14">
        <f>IF($F3346="","",IF($B3346&gt;=SUMIFS(Firm_Info!$F$2:$F$11,Firm_Info!$D$2:$D$11,$F3346,Firm_Info!$C$2:$C$11,"Treated"),1,0))</f>
        <v>0</v>
      </c>
      <c r="H3346" s="14">
        <f t="shared" si="107"/>
        <v>0</v>
      </c>
      <c r="I3346" s="14">
        <f>IF($F3346="","",MOD(ROW()-2,624)-INDEX(Parallel_Trends!$F$5:$F$14,MATCH($A3346,Parallel_Trends!$A$5:$A$14,0)))</f>
        <v>-65</v>
      </c>
    </row>
    <row r="3347" spans="1:9" x14ac:dyDescent="0.45">
      <c r="A3347" t="s">
        <v>23</v>
      </c>
      <c r="B3347" s="1">
        <f>Raw_Prices!AJ228</f>
        <v>45254</v>
      </c>
      <c r="C3347" s="12">
        <f>Raw_Prices!AN228</f>
        <v>134.78</v>
      </c>
      <c r="D3347" s="13">
        <f t="shared" si="106"/>
        <v>6.3315712451095241E-3</v>
      </c>
      <c r="E3347" s="14">
        <f>IF(_xlfn.XLOOKUP($A3347,Firm_Info!$A$2:$A$12,Firm_Info!$C$2:$C$12)="Treated",1,IF(_xlfn.XLOOKUP($A3347,Firm_Info!$A$2:$A$12,Firm_Info!$C$2:$C$12)="Control",0,""))</f>
        <v>0</v>
      </c>
      <c r="F3347" s="14">
        <f>IFERROR(_xlfn.XLOOKUP($A3347,Firm_Info!$A$2:$A$11,Firm_Info!$D$2:$D$11),"")</f>
        <v>3</v>
      </c>
      <c r="G3347" s="14">
        <f>IF($F3347="","",IF($B3347&gt;=SUMIFS(Firm_Info!$F$2:$F$11,Firm_Info!$D$2:$D$11,$F3347,Firm_Info!$C$2:$C$11,"Treated"),1,0))</f>
        <v>0</v>
      </c>
      <c r="H3347" s="14">
        <f t="shared" si="107"/>
        <v>0</v>
      </c>
      <c r="I3347" s="14">
        <f>IF($F3347="","",MOD(ROW()-2,624)-INDEX(Parallel_Trends!$F$5:$F$14,MATCH($A3347,Parallel_Trends!$A$5:$A$14,0)))</f>
        <v>-64</v>
      </c>
    </row>
    <row r="3348" spans="1:9" x14ac:dyDescent="0.45">
      <c r="A3348" t="s">
        <v>23</v>
      </c>
      <c r="B3348" s="1">
        <f>Raw_Prices!AJ229</f>
        <v>45257</v>
      </c>
      <c r="C3348" s="12">
        <f>Raw_Prices!AN229</f>
        <v>134.11000000000001</v>
      </c>
      <c r="D3348" s="13">
        <f t="shared" si="106"/>
        <v>-4.9710639560764935E-3</v>
      </c>
      <c r="E3348" s="14">
        <f>IF(_xlfn.XLOOKUP($A3348,Firm_Info!$A$2:$A$12,Firm_Info!$C$2:$C$12)="Treated",1,IF(_xlfn.XLOOKUP($A3348,Firm_Info!$A$2:$A$12,Firm_Info!$C$2:$C$12)="Control",0,""))</f>
        <v>0</v>
      </c>
      <c r="F3348" s="14">
        <f>IFERROR(_xlfn.XLOOKUP($A3348,Firm_Info!$A$2:$A$11,Firm_Info!$D$2:$D$11),"")</f>
        <v>3</v>
      </c>
      <c r="G3348" s="14">
        <f>IF($F3348="","",IF($B3348&gt;=SUMIFS(Firm_Info!$F$2:$F$11,Firm_Info!$D$2:$D$11,$F3348,Firm_Info!$C$2:$C$11,"Treated"),1,0))</f>
        <v>0</v>
      </c>
      <c r="H3348" s="14">
        <f t="shared" si="107"/>
        <v>0</v>
      </c>
      <c r="I3348" s="14">
        <f>IF($F3348="","",MOD(ROW()-2,624)-INDEX(Parallel_Trends!$F$5:$F$14,MATCH($A3348,Parallel_Trends!$A$5:$A$14,0)))</f>
        <v>-63</v>
      </c>
    </row>
    <row r="3349" spans="1:9" x14ac:dyDescent="0.45">
      <c r="A3349" t="s">
        <v>23</v>
      </c>
      <c r="B3349" s="1">
        <f>Raw_Prices!AJ230</f>
        <v>45258</v>
      </c>
      <c r="C3349" s="12">
        <f>Raw_Prices!AN230</f>
        <v>133.048</v>
      </c>
      <c r="D3349" s="13">
        <f t="shared" si="106"/>
        <v>-7.9188725672956206E-3</v>
      </c>
      <c r="E3349" s="14">
        <f>IF(_xlfn.XLOOKUP($A3349,Firm_Info!$A$2:$A$12,Firm_Info!$C$2:$C$12)="Treated",1,IF(_xlfn.XLOOKUP($A3349,Firm_Info!$A$2:$A$12,Firm_Info!$C$2:$C$12)="Control",0,""))</f>
        <v>0</v>
      </c>
      <c r="F3349" s="14">
        <f>IFERROR(_xlfn.XLOOKUP($A3349,Firm_Info!$A$2:$A$11,Firm_Info!$D$2:$D$11),"")</f>
        <v>3</v>
      </c>
      <c r="G3349" s="14">
        <f>IF($F3349="","",IF($B3349&gt;=SUMIFS(Firm_Info!$F$2:$F$11,Firm_Info!$D$2:$D$11,$F3349,Firm_Info!$C$2:$C$11,"Treated"),1,0))</f>
        <v>0</v>
      </c>
      <c r="H3349" s="14">
        <f t="shared" si="107"/>
        <v>0</v>
      </c>
      <c r="I3349" s="14">
        <f>IF($F3349="","",MOD(ROW()-2,624)-INDEX(Parallel_Trends!$F$5:$F$14,MATCH($A3349,Parallel_Trends!$A$5:$A$14,0)))</f>
        <v>-62</v>
      </c>
    </row>
    <row r="3350" spans="1:9" x14ac:dyDescent="0.45">
      <c r="A3350" t="s">
        <v>23</v>
      </c>
      <c r="B3350" s="1">
        <f>Raw_Prices!AJ231</f>
        <v>45259</v>
      </c>
      <c r="C3350" s="12">
        <f>Raw_Prices!AN231</f>
        <v>135.786</v>
      </c>
      <c r="D3350" s="13">
        <f t="shared" si="106"/>
        <v>2.0579039143767686E-2</v>
      </c>
      <c r="E3350" s="14">
        <f>IF(_xlfn.XLOOKUP($A3350,Firm_Info!$A$2:$A$12,Firm_Info!$C$2:$C$12)="Treated",1,IF(_xlfn.XLOOKUP($A3350,Firm_Info!$A$2:$A$12,Firm_Info!$C$2:$C$12)="Control",0,""))</f>
        <v>0</v>
      </c>
      <c r="F3350" s="14">
        <f>IFERROR(_xlfn.XLOOKUP($A3350,Firm_Info!$A$2:$A$11,Firm_Info!$D$2:$D$11),"")</f>
        <v>3</v>
      </c>
      <c r="G3350" s="14">
        <f>IF($F3350="","",IF($B3350&gt;=SUMIFS(Firm_Info!$F$2:$F$11,Firm_Info!$D$2:$D$11,$F3350,Firm_Info!$C$2:$C$11,"Treated"),1,0))</f>
        <v>0</v>
      </c>
      <c r="H3350" s="14">
        <f t="shared" si="107"/>
        <v>0</v>
      </c>
      <c r="I3350" s="14">
        <f>IF($F3350="","",MOD(ROW()-2,624)-INDEX(Parallel_Trends!$F$5:$F$14,MATCH($A3350,Parallel_Trends!$A$5:$A$14,0)))</f>
        <v>-61</v>
      </c>
    </row>
    <row r="3351" spans="1:9" x14ac:dyDescent="0.45">
      <c r="A3351" t="s">
        <v>23</v>
      </c>
      <c r="B3351" s="1">
        <f>Raw_Prices!AJ232</f>
        <v>45260</v>
      </c>
      <c r="C3351" s="12">
        <f>Raw_Prices!AN232</f>
        <v>137.148</v>
      </c>
      <c r="D3351" s="13">
        <f t="shared" si="106"/>
        <v>1.0030489152047961E-2</v>
      </c>
      <c r="E3351" s="14">
        <f>IF(_xlfn.XLOOKUP($A3351,Firm_Info!$A$2:$A$12,Firm_Info!$C$2:$C$12)="Treated",1,IF(_xlfn.XLOOKUP($A3351,Firm_Info!$A$2:$A$12,Firm_Info!$C$2:$C$12)="Control",0,""))</f>
        <v>0</v>
      </c>
      <c r="F3351" s="14">
        <f>IFERROR(_xlfn.XLOOKUP($A3351,Firm_Info!$A$2:$A$11,Firm_Info!$D$2:$D$11),"")</f>
        <v>3</v>
      </c>
      <c r="G3351" s="14">
        <f>IF($F3351="","",IF($B3351&gt;=SUMIFS(Firm_Info!$F$2:$F$11,Firm_Info!$D$2:$D$11,$F3351,Firm_Info!$C$2:$C$11,"Treated"),1,0))</f>
        <v>0</v>
      </c>
      <c r="H3351" s="14">
        <f t="shared" si="107"/>
        <v>0</v>
      </c>
      <c r="I3351" s="14">
        <f>IF($F3351="","",MOD(ROW()-2,624)-INDEX(Parallel_Trends!$F$5:$F$14,MATCH($A3351,Parallel_Trends!$A$5:$A$14,0)))</f>
        <v>-60</v>
      </c>
    </row>
    <row r="3352" spans="1:9" x14ac:dyDescent="0.45">
      <c r="A3352" t="s">
        <v>23</v>
      </c>
      <c r="B3352" s="1">
        <f>Raw_Prices!AJ233</f>
        <v>45261</v>
      </c>
      <c r="C3352" s="12">
        <f>Raw_Prices!AN233</f>
        <v>138.15799999999999</v>
      </c>
      <c r="D3352" s="13">
        <f t="shared" si="106"/>
        <v>7.3643071718143549E-3</v>
      </c>
      <c r="E3352" s="14">
        <f>IF(_xlfn.XLOOKUP($A3352,Firm_Info!$A$2:$A$12,Firm_Info!$C$2:$C$12)="Treated",1,IF(_xlfn.XLOOKUP($A3352,Firm_Info!$A$2:$A$12,Firm_Info!$C$2:$C$12)="Control",0,""))</f>
        <v>0</v>
      </c>
      <c r="F3352" s="14">
        <f>IFERROR(_xlfn.XLOOKUP($A3352,Firm_Info!$A$2:$A$11,Firm_Info!$D$2:$D$11),"")</f>
        <v>3</v>
      </c>
      <c r="G3352" s="14">
        <f>IF($F3352="","",IF($B3352&gt;=SUMIFS(Firm_Info!$F$2:$F$11,Firm_Info!$D$2:$D$11,$F3352,Firm_Info!$C$2:$C$11,"Treated"),1,0))</f>
        <v>0</v>
      </c>
      <c r="H3352" s="14">
        <f t="shared" si="107"/>
        <v>0</v>
      </c>
      <c r="I3352" s="14">
        <f>IF($F3352="","",MOD(ROW()-2,624)-INDEX(Parallel_Trends!$F$5:$F$14,MATCH($A3352,Parallel_Trends!$A$5:$A$14,0)))</f>
        <v>-59</v>
      </c>
    </row>
    <row r="3353" spans="1:9" x14ac:dyDescent="0.45">
      <c r="A3353" t="s">
        <v>23</v>
      </c>
      <c r="B3353" s="1">
        <f>Raw_Prices!AJ234</f>
        <v>45264</v>
      </c>
      <c r="C3353" s="12">
        <f>Raw_Prices!AN234</f>
        <v>137.524</v>
      </c>
      <c r="D3353" s="13">
        <f t="shared" si="106"/>
        <v>-4.5889488846102555E-3</v>
      </c>
      <c r="E3353" s="14">
        <f>IF(_xlfn.XLOOKUP($A3353,Firm_Info!$A$2:$A$12,Firm_Info!$C$2:$C$12)="Treated",1,IF(_xlfn.XLOOKUP($A3353,Firm_Info!$A$2:$A$12,Firm_Info!$C$2:$C$12)="Control",0,""))</f>
        <v>0</v>
      </c>
      <c r="F3353" s="14">
        <f>IFERROR(_xlfn.XLOOKUP($A3353,Firm_Info!$A$2:$A$11,Firm_Info!$D$2:$D$11),"")</f>
        <v>3</v>
      </c>
      <c r="G3353" s="14">
        <f>IF($F3353="","",IF($B3353&gt;=SUMIFS(Firm_Info!$F$2:$F$11,Firm_Info!$D$2:$D$11,$F3353,Firm_Info!$C$2:$C$11,"Treated"),1,0))</f>
        <v>0</v>
      </c>
      <c r="H3353" s="14">
        <f t="shared" si="107"/>
        <v>0</v>
      </c>
      <c r="I3353" s="14">
        <f>IF($F3353="","",MOD(ROW()-2,624)-INDEX(Parallel_Trends!$F$5:$F$14,MATCH($A3353,Parallel_Trends!$A$5:$A$14,0)))</f>
        <v>-58</v>
      </c>
    </row>
    <row r="3354" spans="1:9" x14ac:dyDescent="0.45">
      <c r="A3354" t="s">
        <v>23</v>
      </c>
      <c r="B3354" s="1">
        <f>Raw_Prices!AJ235</f>
        <v>45265</v>
      </c>
      <c r="C3354" s="12">
        <f>Raw_Prices!AN235</f>
        <v>137.64400000000001</v>
      </c>
      <c r="D3354" s="13">
        <f t="shared" si="106"/>
        <v>8.7257496873283102E-4</v>
      </c>
      <c r="E3354" s="14">
        <f>IF(_xlfn.XLOOKUP($A3354,Firm_Info!$A$2:$A$12,Firm_Info!$C$2:$C$12)="Treated",1,IF(_xlfn.XLOOKUP($A3354,Firm_Info!$A$2:$A$12,Firm_Info!$C$2:$C$12)="Control",0,""))</f>
        <v>0</v>
      </c>
      <c r="F3354" s="14">
        <f>IFERROR(_xlfn.XLOOKUP($A3354,Firm_Info!$A$2:$A$11,Firm_Info!$D$2:$D$11),"")</f>
        <v>3</v>
      </c>
      <c r="G3354" s="14">
        <f>IF($F3354="","",IF($B3354&gt;=SUMIFS(Firm_Info!$F$2:$F$11,Firm_Info!$D$2:$D$11,$F3354,Firm_Info!$C$2:$C$11,"Treated"),1,0))</f>
        <v>0</v>
      </c>
      <c r="H3354" s="14">
        <f t="shared" si="107"/>
        <v>0</v>
      </c>
      <c r="I3354" s="14">
        <f>IF($F3354="","",MOD(ROW()-2,624)-INDEX(Parallel_Trends!$F$5:$F$14,MATCH($A3354,Parallel_Trends!$A$5:$A$14,0)))</f>
        <v>-57</v>
      </c>
    </row>
    <row r="3355" spans="1:9" x14ac:dyDescent="0.45">
      <c r="A3355" t="s">
        <v>23</v>
      </c>
      <c r="B3355" s="1">
        <f>Raw_Prices!AJ236</f>
        <v>45266</v>
      </c>
      <c r="C3355" s="12">
        <f>Raw_Prices!AN236</f>
        <v>137.24600000000001</v>
      </c>
      <c r="D3355" s="13">
        <f t="shared" si="106"/>
        <v>-2.8915172473917838E-3</v>
      </c>
      <c r="E3355" s="14">
        <f>IF(_xlfn.XLOOKUP($A3355,Firm_Info!$A$2:$A$12,Firm_Info!$C$2:$C$12)="Treated",1,IF(_xlfn.XLOOKUP($A3355,Firm_Info!$A$2:$A$12,Firm_Info!$C$2:$C$12)="Control",0,""))</f>
        <v>0</v>
      </c>
      <c r="F3355" s="14">
        <f>IFERROR(_xlfn.XLOOKUP($A3355,Firm_Info!$A$2:$A$11,Firm_Info!$D$2:$D$11),"")</f>
        <v>3</v>
      </c>
      <c r="G3355" s="14">
        <f>IF($F3355="","",IF($B3355&gt;=SUMIFS(Firm_Info!$F$2:$F$11,Firm_Info!$D$2:$D$11,$F3355,Firm_Info!$C$2:$C$11,"Treated"),1,0))</f>
        <v>0</v>
      </c>
      <c r="H3355" s="14">
        <f t="shared" si="107"/>
        <v>0</v>
      </c>
      <c r="I3355" s="14">
        <f>IF($F3355="","",MOD(ROW()-2,624)-INDEX(Parallel_Trends!$F$5:$F$14,MATCH($A3355,Parallel_Trends!$A$5:$A$14,0)))</f>
        <v>-56</v>
      </c>
    </row>
    <row r="3356" spans="1:9" x14ac:dyDescent="0.45">
      <c r="A3356" t="s">
        <v>23</v>
      </c>
      <c r="B3356" s="1">
        <f>Raw_Prices!AJ237</f>
        <v>45267</v>
      </c>
      <c r="C3356" s="12">
        <f>Raw_Prices!AN237</f>
        <v>137.536</v>
      </c>
      <c r="D3356" s="13">
        <f t="shared" si="106"/>
        <v>2.1129941856228296E-3</v>
      </c>
      <c r="E3356" s="14">
        <f>IF(_xlfn.XLOOKUP($A3356,Firm_Info!$A$2:$A$12,Firm_Info!$C$2:$C$12)="Treated",1,IF(_xlfn.XLOOKUP($A3356,Firm_Info!$A$2:$A$12,Firm_Info!$C$2:$C$12)="Control",0,""))</f>
        <v>0</v>
      </c>
      <c r="F3356" s="14">
        <f>IFERROR(_xlfn.XLOOKUP($A3356,Firm_Info!$A$2:$A$11,Firm_Info!$D$2:$D$11),"")</f>
        <v>3</v>
      </c>
      <c r="G3356" s="14">
        <f>IF($F3356="","",IF($B3356&gt;=SUMIFS(Firm_Info!$F$2:$F$11,Firm_Info!$D$2:$D$11,$F3356,Firm_Info!$C$2:$C$11,"Treated"),1,0))</f>
        <v>0</v>
      </c>
      <c r="H3356" s="14">
        <f t="shared" si="107"/>
        <v>0</v>
      </c>
      <c r="I3356" s="14">
        <f>IF($F3356="","",MOD(ROW()-2,624)-INDEX(Parallel_Trends!$F$5:$F$14,MATCH($A3356,Parallel_Trends!$A$5:$A$14,0)))</f>
        <v>-55</v>
      </c>
    </row>
    <row r="3357" spans="1:9" x14ac:dyDescent="0.45">
      <c r="A3357" t="s">
        <v>23</v>
      </c>
      <c r="B3357" s="1">
        <f>Raw_Prices!AJ238</f>
        <v>45268</v>
      </c>
      <c r="C3357" s="12">
        <f>Raw_Prices!AN238</f>
        <v>139.816</v>
      </c>
      <c r="D3357" s="13">
        <f t="shared" si="106"/>
        <v>1.6577477896696058E-2</v>
      </c>
      <c r="E3357" s="14">
        <f>IF(_xlfn.XLOOKUP($A3357,Firm_Info!$A$2:$A$12,Firm_Info!$C$2:$C$12)="Treated",1,IF(_xlfn.XLOOKUP($A3357,Firm_Info!$A$2:$A$12,Firm_Info!$C$2:$C$12)="Control",0,""))</f>
        <v>0</v>
      </c>
      <c r="F3357" s="14">
        <f>IFERROR(_xlfn.XLOOKUP($A3357,Firm_Info!$A$2:$A$11,Firm_Info!$D$2:$D$11),"")</f>
        <v>3</v>
      </c>
      <c r="G3357" s="14">
        <f>IF($F3357="","",IF($B3357&gt;=SUMIFS(Firm_Info!$F$2:$F$11,Firm_Info!$D$2:$D$11,$F3357,Firm_Info!$C$2:$C$11,"Treated"),1,0))</f>
        <v>0</v>
      </c>
      <c r="H3357" s="14">
        <f t="shared" si="107"/>
        <v>0</v>
      </c>
      <c r="I3357" s="14">
        <f>IF($F3357="","",MOD(ROW()-2,624)-INDEX(Parallel_Trends!$F$5:$F$14,MATCH($A3357,Parallel_Trends!$A$5:$A$14,0)))</f>
        <v>-54</v>
      </c>
    </row>
    <row r="3358" spans="1:9" x14ac:dyDescent="0.45">
      <c r="A3358" t="s">
        <v>23</v>
      </c>
      <c r="B3358" s="1">
        <f>Raw_Prices!AJ239</f>
        <v>45271</v>
      </c>
      <c r="C3358" s="12">
        <f>Raw_Prices!AN239</f>
        <v>141.024</v>
      </c>
      <c r="D3358" s="13">
        <f t="shared" si="106"/>
        <v>8.6399267608856523E-3</v>
      </c>
      <c r="E3358" s="14">
        <f>IF(_xlfn.XLOOKUP($A3358,Firm_Info!$A$2:$A$12,Firm_Info!$C$2:$C$12)="Treated",1,IF(_xlfn.XLOOKUP($A3358,Firm_Info!$A$2:$A$12,Firm_Info!$C$2:$C$12)="Control",0,""))</f>
        <v>0</v>
      </c>
      <c r="F3358" s="14">
        <f>IFERROR(_xlfn.XLOOKUP($A3358,Firm_Info!$A$2:$A$11,Firm_Info!$D$2:$D$11),"")</f>
        <v>3</v>
      </c>
      <c r="G3358" s="14">
        <f>IF($F3358="","",IF($B3358&gt;=SUMIFS(Firm_Info!$F$2:$F$11,Firm_Info!$D$2:$D$11,$F3358,Firm_Info!$C$2:$C$11,"Treated"),1,0))</f>
        <v>0</v>
      </c>
      <c r="H3358" s="14">
        <f t="shared" si="107"/>
        <v>0</v>
      </c>
      <c r="I3358" s="14">
        <f>IF($F3358="","",MOD(ROW()-2,624)-INDEX(Parallel_Trends!$F$5:$F$14,MATCH($A3358,Parallel_Trends!$A$5:$A$14,0)))</f>
        <v>-53</v>
      </c>
    </row>
    <row r="3359" spans="1:9" x14ac:dyDescent="0.45">
      <c r="A3359" t="s">
        <v>23</v>
      </c>
      <c r="B3359" s="1">
        <f>Raw_Prices!AJ240</f>
        <v>45272</v>
      </c>
      <c r="C3359" s="12">
        <f>Raw_Prices!AN240</f>
        <v>143.29599999999999</v>
      </c>
      <c r="D3359" s="13">
        <f t="shared" si="106"/>
        <v>1.6110732924892179E-2</v>
      </c>
      <c r="E3359" s="14">
        <f>IF(_xlfn.XLOOKUP($A3359,Firm_Info!$A$2:$A$12,Firm_Info!$C$2:$C$12)="Treated",1,IF(_xlfn.XLOOKUP($A3359,Firm_Info!$A$2:$A$12,Firm_Info!$C$2:$C$12)="Control",0,""))</f>
        <v>0</v>
      </c>
      <c r="F3359" s="14">
        <f>IFERROR(_xlfn.XLOOKUP($A3359,Firm_Info!$A$2:$A$11,Firm_Info!$D$2:$D$11),"")</f>
        <v>3</v>
      </c>
      <c r="G3359" s="14">
        <f>IF($F3359="","",IF($B3359&gt;=SUMIFS(Firm_Info!$F$2:$F$11,Firm_Info!$D$2:$D$11,$F3359,Firm_Info!$C$2:$C$11,"Treated"),1,0))</f>
        <v>0</v>
      </c>
      <c r="H3359" s="14">
        <f t="shared" si="107"/>
        <v>0</v>
      </c>
      <c r="I3359" s="14">
        <f>IF($F3359="","",MOD(ROW()-2,624)-INDEX(Parallel_Trends!$F$5:$F$14,MATCH($A3359,Parallel_Trends!$A$5:$A$14,0)))</f>
        <v>-52</v>
      </c>
    </row>
    <row r="3360" spans="1:9" x14ac:dyDescent="0.45">
      <c r="A3360" t="s">
        <v>23</v>
      </c>
      <c r="B3360" s="1">
        <f>Raw_Prices!AJ241</f>
        <v>45273</v>
      </c>
      <c r="C3360" s="12">
        <f>Raw_Prices!AN241</f>
        <v>143.12799999999999</v>
      </c>
      <c r="D3360" s="13">
        <f t="shared" si="106"/>
        <v>-1.1723983921393399E-3</v>
      </c>
      <c r="E3360" s="14">
        <f>IF(_xlfn.XLOOKUP($A3360,Firm_Info!$A$2:$A$12,Firm_Info!$C$2:$C$12)="Treated",1,IF(_xlfn.XLOOKUP($A3360,Firm_Info!$A$2:$A$12,Firm_Info!$C$2:$C$12)="Control",0,""))</f>
        <v>0</v>
      </c>
      <c r="F3360" s="14">
        <f>IFERROR(_xlfn.XLOOKUP($A3360,Firm_Info!$A$2:$A$11,Firm_Info!$D$2:$D$11),"")</f>
        <v>3</v>
      </c>
      <c r="G3360" s="14">
        <f>IF($F3360="","",IF($B3360&gt;=SUMIFS(Firm_Info!$F$2:$F$11,Firm_Info!$D$2:$D$11,$F3360,Firm_Info!$C$2:$C$11,"Treated"),1,0))</f>
        <v>0</v>
      </c>
      <c r="H3360" s="14">
        <f t="shared" si="107"/>
        <v>0</v>
      </c>
      <c r="I3360" s="14">
        <f>IF($F3360="","",MOD(ROW()-2,624)-INDEX(Parallel_Trends!$F$5:$F$14,MATCH($A3360,Parallel_Trends!$A$5:$A$14,0)))</f>
        <v>-51</v>
      </c>
    </row>
    <row r="3361" spans="1:9" x14ac:dyDescent="0.45">
      <c r="A3361" t="s">
        <v>23</v>
      </c>
      <c r="B3361" s="1">
        <f>Raw_Prices!AJ242</f>
        <v>45274</v>
      </c>
      <c r="C3361" s="12">
        <f>Raw_Prices!AN242</f>
        <v>136.078</v>
      </c>
      <c r="D3361" s="13">
        <f t="shared" si="106"/>
        <v>-4.9256609468447676E-2</v>
      </c>
      <c r="E3361" s="14">
        <f>IF(_xlfn.XLOOKUP($A3361,Firm_Info!$A$2:$A$12,Firm_Info!$C$2:$C$12)="Treated",1,IF(_xlfn.XLOOKUP($A3361,Firm_Info!$A$2:$A$12,Firm_Info!$C$2:$C$12)="Control",0,""))</f>
        <v>0</v>
      </c>
      <c r="F3361" s="14">
        <f>IFERROR(_xlfn.XLOOKUP($A3361,Firm_Info!$A$2:$A$11,Firm_Info!$D$2:$D$11),"")</f>
        <v>3</v>
      </c>
      <c r="G3361" s="14">
        <f>IF($F3361="","",IF($B3361&gt;=SUMIFS(Firm_Info!$F$2:$F$11,Firm_Info!$D$2:$D$11,$F3361,Firm_Info!$C$2:$C$11,"Treated"),1,0))</f>
        <v>0</v>
      </c>
      <c r="H3361" s="14">
        <f t="shared" si="107"/>
        <v>0</v>
      </c>
      <c r="I3361" s="14">
        <f>IF($F3361="","",MOD(ROW()-2,624)-INDEX(Parallel_Trends!$F$5:$F$14,MATCH($A3361,Parallel_Trends!$A$5:$A$14,0)))</f>
        <v>-50</v>
      </c>
    </row>
    <row r="3362" spans="1:9" x14ac:dyDescent="0.45">
      <c r="A3362" t="s">
        <v>23</v>
      </c>
      <c r="B3362" s="1">
        <f>Raw_Prices!AJ243</f>
        <v>45275</v>
      </c>
      <c r="C3362" s="12">
        <f>Raw_Prices!AN243</f>
        <v>139.648</v>
      </c>
      <c r="D3362" s="13">
        <f t="shared" si="106"/>
        <v>2.6234953482561441E-2</v>
      </c>
      <c r="E3362" s="14">
        <f>IF(_xlfn.XLOOKUP($A3362,Firm_Info!$A$2:$A$12,Firm_Info!$C$2:$C$12)="Treated",1,IF(_xlfn.XLOOKUP($A3362,Firm_Info!$A$2:$A$12,Firm_Info!$C$2:$C$12)="Control",0,""))</f>
        <v>0</v>
      </c>
      <c r="F3362" s="14">
        <f>IFERROR(_xlfn.XLOOKUP($A3362,Firm_Info!$A$2:$A$11,Firm_Info!$D$2:$D$11),"")</f>
        <v>3</v>
      </c>
      <c r="G3362" s="14">
        <f>IF($F3362="","",IF($B3362&gt;=SUMIFS(Firm_Info!$F$2:$F$11,Firm_Info!$D$2:$D$11,$F3362,Firm_Info!$C$2:$C$11,"Treated"),1,0))</f>
        <v>0</v>
      </c>
      <c r="H3362" s="14">
        <f t="shared" si="107"/>
        <v>0</v>
      </c>
      <c r="I3362" s="14">
        <f>IF($F3362="","",MOD(ROW()-2,624)-INDEX(Parallel_Trends!$F$5:$F$14,MATCH($A3362,Parallel_Trends!$A$5:$A$14,0)))</f>
        <v>-49</v>
      </c>
    </row>
    <row r="3363" spans="1:9" x14ac:dyDescent="0.45">
      <c r="A3363" t="s">
        <v>23</v>
      </c>
      <c r="B3363" s="1">
        <f>Raw_Prices!AJ244</f>
        <v>45278</v>
      </c>
      <c r="C3363" s="12">
        <f>Raw_Prices!AN244</f>
        <v>140.744</v>
      </c>
      <c r="D3363" s="13">
        <f t="shared" si="106"/>
        <v>7.8483043079744519E-3</v>
      </c>
      <c r="E3363" s="14">
        <f>IF(_xlfn.XLOOKUP($A3363,Firm_Info!$A$2:$A$12,Firm_Info!$C$2:$C$12)="Treated",1,IF(_xlfn.XLOOKUP($A3363,Firm_Info!$A$2:$A$12,Firm_Info!$C$2:$C$12)="Control",0,""))</f>
        <v>0</v>
      </c>
      <c r="F3363" s="14">
        <f>IFERROR(_xlfn.XLOOKUP($A3363,Firm_Info!$A$2:$A$11,Firm_Info!$D$2:$D$11),"")</f>
        <v>3</v>
      </c>
      <c r="G3363" s="14">
        <f>IF($F3363="","",IF($B3363&gt;=SUMIFS(Firm_Info!$F$2:$F$11,Firm_Info!$D$2:$D$11,$F3363,Firm_Info!$C$2:$C$11,"Treated"),1,0))</f>
        <v>0</v>
      </c>
      <c r="H3363" s="14">
        <f t="shared" si="107"/>
        <v>0</v>
      </c>
      <c r="I3363" s="14">
        <f>IF($F3363="","",MOD(ROW()-2,624)-INDEX(Parallel_Trends!$F$5:$F$14,MATCH($A3363,Parallel_Trends!$A$5:$A$14,0)))</f>
        <v>-48</v>
      </c>
    </row>
    <row r="3364" spans="1:9" x14ac:dyDescent="0.45">
      <c r="A3364" t="s">
        <v>23</v>
      </c>
      <c r="B3364" s="1">
        <f>Raw_Prices!AJ245</f>
        <v>45279</v>
      </c>
      <c r="C3364" s="12">
        <f>Raw_Prices!AN245</f>
        <v>141.542</v>
      </c>
      <c r="D3364" s="13">
        <f t="shared" si="106"/>
        <v>5.6698686977776358E-3</v>
      </c>
      <c r="E3364" s="14">
        <f>IF(_xlfn.XLOOKUP($A3364,Firm_Info!$A$2:$A$12,Firm_Info!$C$2:$C$12)="Treated",1,IF(_xlfn.XLOOKUP($A3364,Firm_Info!$A$2:$A$12,Firm_Info!$C$2:$C$12)="Control",0,""))</f>
        <v>0</v>
      </c>
      <c r="F3364" s="14">
        <f>IFERROR(_xlfn.XLOOKUP($A3364,Firm_Info!$A$2:$A$11,Firm_Info!$D$2:$D$11),"")</f>
        <v>3</v>
      </c>
      <c r="G3364" s="14">
        <f>IF($F3364="","",IF($B3364&gt;=SUMIFS(Firm_Info!$F$2:$F$11,Firm_Info!$D$2:$D$11,$F3364,Firm_Info!$C$2:$C$11,"Treated"),1,0))</f>
        <v>0</v>
      </c>
      <c r="H3364" s="14">
        <f t="shared" si="107"/>
        <v>0</v>
      </c>
      <c r="I3364" s="14">
        <f>IF($F3364="","",MOD(ROW()-2,624)-INDEX(Parallel_Trends!$F$5:$F$14,MATCH($A3364,Parallel_Trends!$A$5:$A$14,0)))</f>
        <v>-47</v>
      </c>
    </row>
    <row r="3365" spans="1:9" x14ac:dyDescent="0.45">
      <c r="A3365" t="s">
        <v>23</v>
      </c>
      <c r="B3365" s="1">
        <f>Raw_Prices!AJ246</f>
        <v>45280</v>
      </c>
      <c r="C3365" s="12">
        <f>Raw_Prices!AN246</f>
        <v>138.76</v>
      </c>
      <c r="D3365" s="13">
        <f t="shared" si="106"/>
        <v>-1.9654943409023518E-2</v>
      </c>
      <c r="E3365" s="14">
        <f>IF(_xlfn.XLOOKUP($A3365,Firm_Info!$A$2:$A$12,Firm_Info!$C$2:$C$12)="Treated",1,IF(_xlfn.XLOOKUP($A3365,Firm_Info!$A$2:$A$12,Firm_Info!$C$2:$C$12)="Control",0,""))</f>
        <v>0</v>
      </c>
      <c r="F3365" s="14">
        <f>IFERROR(_xlfn.XLOOKUP($A3365,Firm_Info!$A$2:$A$11,Firm_Info!$D$2:$D$11),"")</f>
        <v>3</v>
      </c>
      <c r="G3365" s="14">
        <f>IF($F3365="","",IF($B3365&gt;=SUMIFS(Firm_Info!$F$2:$F$11,Firm_Info!$D$2:$D$11,$F3365,Firm_Info!$C$2:$C$11,"Treated"),1,0))</f>
        <v>0</v>
      </c>
      <c r="H3365" s="14">
        <f t="shared" si="107"/>
        <v>0</v>
      </c>
      <c r="I3365" s="14">
        <f>IF($F3365="","",MOD(ROW()-2,624)-INDEX(Parallel_Trends!$F$5:$F$14,MATCH($A3365,Parallel_Trends!$A$5:$A$14,0)))</f>
        <v>-46</v>
      </c>
    </row>
    <row r="3366" spans="1:9" x14ac:dyDescent="0.45">
      <c r="A3366" t="s">
        <v>23</v>
      </c>
      <c r="B3366" s="1">
        <f>Raw_Prices!AJ247</f>
        <v>45281</v>
      </c>
      <c r="C3366" s="12">
        <f>Raw_Prices!AN247</f>
        <v>140.15199999999999</v>
      </c>
      <c r="D3366" s="13">
        <f t="shared" si="106"/>
        <v>1.0031709426347568E-2</v>
      </c>
      <c r="E3366" s="14">
        <f>IF(_xlfn.XLOOKUP($A3366,Firm_Info!$A$2:$A$12,Firm_Info!$C$2:$C$12)="Treated",1,IF(_xlfn.XLOOKUP($A3366,Firm_Info!$A$2:$A$12,Firm_Info!$C$2:$C$12)="Control",0,""))</f>
        <v>0</v>
      </c>
      <c r="F3366" s="14">
        <f>IFERROR(_xlfn.XLOOKUP($A3366,Firm_Info!$A$2:$A$11,Firm_Info!$D$2:$D$11),"")</f>
        <v>3</v>
      </c>
      <c r="G3366" s="14">
        <f>IF($F3366="","",IF($B3366&gt;=SUMIFS(Firm_Info!$F$2:$F$11,Firm_Info!$D$2:$D$11,$F3366,Firm_Info!$C$2:$C$11,"Treated"),1,0))</f>
        <v>0</v>
      </c>
      <c r="H3366" s="14">
        <f t="shared" si="107"/>
        <v>0</v>
      </c>
      <c r="I3366" s="14">
        <f>IF($F3366="","",MOD(ROW()-2,624)-INDEX(Parallel_Trends!$F$5:$F$14,MATCH($A3366,Parallel_Trends!$A$5:$A$14,0)))</f>
        <v>-45</v>
      </c>
    </row>
    <row r="3367" spans="1:9" x14ac:dyDescent="0.45">
      <c r="A3367" t="s">
        <v>23</v>
      </c>
      <c r="B3367" s="1">
        <f>Raw_Prices!AJ248</f>
        <v>45282</v>
      </c>
      <c r="C3367" s="12">
        <f>Raw_Prices!AN248</f>
        <v>139.51</v>
      </c>
      <c r="D3367" s="13">
        <f t="shared" si="106"/>
        <v>-4.5807409098692631E-3</v>
      </c>
      <c r="E3367" s="14">
        <f>IF(_xlfn.XLOOKUP($A3367,Firm_Info!$A$2:$A$12,Firm_Info!$C$2:$C$12)="Treated",1,IF(_xlfn.XLOOKUP($A3367,Firm_Info!$A$2:$A$12,Firm_Info!$C$2:$C$12)="Control",0,""))</f>
        <v>0</v>
      </c>
      <c r="F3367" s="14">
        <f>IFERROR(_xlfn.XLOOKUP($A3367,Firm_Info!$A$2:$A$11,Firm_Info!$D$2:$D$11),"")</f>
        <v>3</v>
      </c>
      <c r="G3367" s="14">
        <f>IF($F3367="","",IF($B3367&gt;=SUMIFS(Firm_Info!$F$2:$F$11,Firm_Info!$D$2:$D$11,$F3367,Firm_Info!$C$2:$C$11,"Treated"),1,0))</f>
        <v>0</v>
      </c>
      <c r="H3367" s="14">
        <f t="shared" si="107"/>
        <v>0</v>
      </c>
      <c r="I3367" s="14">
        <f>IF($F3367="","",MOD(ROW()-2,624)-INDEX(Parallel_Trends!$F$5:$F$14,MATCH($A3367,Parallel_Trends!$A$5:$A$14,0)))</f>
        <v>-44</v>
      </c>
    </row>
    <row r="3368" spans="1:9" x14ac:dyDescent="0.45">
      <c r="A3368" t="s">
        <v>23</v>
      </c>
      <c r="B3368" s="1">
        <f>Raw_Prices!AJ249</f>
        <v>45286</v>
      </c>
      <c r="C3368" s="12">
        <f>Raw_Prices!AN249</f>
        <v>140.24600000000001</v>
      </c>
      <c r="D3368" s="13">
        <f t="shared" si="106"/>
        <v>5.2756074833346656E-3</v>
      </c>
      <c r="E3368" s="14">
        <f>IF(_xlfn.XLOOKUP($A3368,Firm_Info!$A$2:$A$12,Firm_Info!$C$2:$C$12)="Treated",1,IF(_xlfn.XLOOKUP($A3368,Firm_Info!$A$2:$A$12,Firm_Info!$C$2:$C$12)="Control",0,""))</f>
        <v>0</v>
      </c>
      <c r="F3368" s="14">
        <f>IFERROR(_xlfn.XLOOKUP($A3368,Firm_Info!$A$2:$A$11,Firm_Info!$D$2:$D$11),"")</f>
        <v>3</v>
      </c>
      <c r="G3368" s="14">
        <f>IF($F3368="","",IF($B3368&gt;=SUMIFS(Firm_Info!$F$2:$F$11,Firm_Info!$D$2:$D$11,$F3368,Firm_Info!$C$2:$C$11,"Treated"),1,0))</f>
        <v>0</v>
      </c>
      <c r="H3368" s="14">
        <f t="shared" si="107"/>
        <v>0</v>
      </c>
      <c r="I3368" s="14">
        <f>IF($F3368="","",MOD(ROW()-2,624)-INDEX(Parallel_Trends!$F$5:$F$14,MATCH($A3368,Parallel_Trends!$A$5:$A$14,0)))</f>
        <v>-43</v>
      </c>
    </row>
    <row r="3369" spans="1:9" x14ac:dyDescent="0.45">
      <c r="A3369" t="s">
        <v>23</v>
      </c>
      <c r="B3369" s="1">
        <f>Raw_Prices!AJ250</f>
        <v>45287</v>
      </c>
      <c r="C3369" s="12">
        <f>Raw_Prices!AN250</f>
        <v>140.75200000000001</v>
      </c>
      <c r="D3369" s="13">
        <f t="shared" si="106"/>
        <v>3.6079460376765571E-3</v>
      </c>
      <c r="E3369" s="14">
        <f>IF(_xlfn.XLOOKUP($A3369,Firm_Info!$A$2:$A$12,Firm_Info!$C$2:$C$12)="Treated",1,IF(_xlfn.XLOOKUP($A3369,Firm_Info!$A$2:$A$12,Firm_Info!$C$2:$C$12)="Control",0,""))</f>
        <v>0</v>
      </c>
      <c r="F3369" s="14">
        <f>IFERROR(_xlfn.XLOOKUP($A3369,Firm_Info!$A$2:$A$11,Firm_Info!$D$2:$D$11),"")</f>
        <v>3</v>
      </c>
      <c r="G3369" s="14">
        <f>IF($F3369="","",IF($B3369&gt;=SUMIFS(Firm_Info!$F$2:$F$11,Firm_Info!$D$2:$D$11,$F3369,Firm_Info!$C$2:$C$11,"Treated"),1,0))</f>
        <v>0</v>
      </c>
      <c r="H3369" s="14">
        <f t="shared" si="107"/>
        <v>0</v>
      </c>
      <c r="I3369" s="14">
        <f>IF($F3369="","",MOD(ROW()-2,624)-INDEX(Parallel_Trends!$F$5:$F$14,MATCH($A3369,Parallel_Trends!$A$5:$A$14,0)))</f>
        <v>-42</v>
      </c>
    </row>
    <row r="3370" spans="1:9" x14ac:dyDescent="0.45">
      <c r="A3370" t="s">
        <v>23</v>
      </c>
      <c r="B3370" s="1">
        <f>Raw_Prices!AJ251</f>
        <v>45288</v>
      </c>
      <c r="C3370" s="12">
        <f>Raw_Prices!AN251</f>
        <v>140.49199999999999</v>
      </c>
      <c r="D3370" s="13">
        <f t="shared" si="106"/>
        <v>-1.8472206434012595E-3</v>
      </c>
      <c r="E3370" s="14">
        <f>IF(_xlfn.XLOOKUP($A3370,Firm_Info!$A$2:$A$12,Firm_Info!$C$2:$C$12)="Treated",1,IF(_xlfn.XLOOKUP($A3370,Firm_Info!$A$2:$A$12,Firm_Info!$C$2:$C$12)="Control",0,""))</f>
        <v>0</v>
      </c>
      <c r="F3370" s="14">
        <f>IFERROR(_xlfn.XLOOKUP($A3370,Firm_Info!$A$2:$A$11,Firm_Info!$D$2:$D$11),"")</f>
        <v>3</v>
      </c>
      <c r="G3370" s="14">
        <f>IF($F3370="","",IF($B3370&gt;=SUMIFS(Firm_Info!$F$2:$F$11,Firm_Info!$D$2:$D$11,$F3370,Firm_Info!$C$2:$C$11,"Treated"),1,0))</f>
        <v>0</v>
      </c>
      <c r="H3370" s="14">
        <f t="shared" si="107"/>
        <v>0</v>
      </c>
      <c r="I3370" s="14">
        <f>IF($F3370="","",MOD(ROW()-2,624)-INDEX(Parallel_Trends!$F$5:$F$14,MATCH($A3370,Parallel_Trends!$A$5:$A$14,0)))</f>
        <v>-41</v>
      </c>
    </row>
    <row r="3371" spans="1:9" x14ac:dyDescent="0.45">
      <c r="A3371" t="s">
        <v>23</v>
      </c>
      <c r="B3371" s="1">
        <f>Raw_Prices!AJ252</f>
        <v>45289</v>
      </c>
      <c r="C3371" s="12">
        <f>Raw_Prices!AN252</f>
        <v>141.298</v>
      </c>
      <c r="D3371" s="13">
        <f t="shared" si="106"/>
        <v>5.7369814651369033E-3</v>
      </c>
      <c r="E3371" s="14">
        <f>IF(_xlfn.XLOOKUP($A3371,Firm_Info!$A$2:$A$12,Firm_Info!$C$2:$C$12)="Treated",1,IF(_xlfn.XLOOKUP($A3371,Firm_Info!$A$2:$A$12,Firm_Info!$C$2:$C$12)="Control",0,""))</f>
        <v>0</v>
      </c>
      <c r="F3371" s="14">
        <f>IFERROR(_xlfn.XLOOKUP($A3371,Firm_Info!$A$2:$A$11,Firm_Info!$D$2:$D$11),"")</f>
        <v>3</v>
      </c>
      <c r="G3371" s="14">
        <f>IF($F3371="","",IF($B3371&gt;=SUMIFS(Firm_Info!$F$2:$F$11,Firm_Info!$D$2:$D$11,$F3371,Firm_Info!$C$2:$C$11,"Treated"),1,0))</f>
        <v>0</v>
      </c>
      <c r="H3371" s="14">
        <f t="shared" si="107"/>
        <v>0</v>
      </c>
      <c r="I3371" s="14">
        <f>IF($F3371="","",MOD(ROW()-2,624)-INDEX(Parallel_Trends!$F$5:$F$14,MATCH($A3371,Parallel_Trends!$A$5:$A$14,0)))</f>
        <v>-40</v>
      </c>
    </row>
    <row r="3372" spans="1:9" x14ac:dyDescent="0.45">
      <c r="A3372" t="s">
        <v>23</v>
      </c>
      <c r="B3372" s="1">
        <f>Raw_Prices!AJ253</f>
        <v>45293</v>
      </c>
      <c r="C3372" s="12">
        <f>Raw_Prices!AN253</f>
        <v>137.50399999999999</v>
      </c>
      <c r="D3372" s="13">
        <f t="shared" si="106"/>
        <v>-2.6851052385738039E-2</v>
      </c>
      <c r="E3372" s="14">
        <f>IF(_xlfn.XLOOKUP($A3372,Firm_Info!$A$2:$A$12,Firm_Info!$C$2:$C$12)="Treated",1,IF(_xlfn.XLOOKUP($A3372,Firm_Info!$A$2:$A$12,Firm_Info!$C$2:$C$12)="Control",0,""))</f>
        <v>0</v>
      </c>
      <c r="F3372" s="14">
        <f>IFERROR(_xlfn.XLOOKUP($A3372,Firm_Info!$A$2:$A$11,Firm_Info!$D$2:$D$11),"")</f>
        <v>3</v>
      </c>
      <c r="G3372" s="14">
        <f>IF($F3372="","",IF($B3372&gt;=SUMIFS(Firm_Info!$F$2:$F$11,Firm_Info!$D$2:$D$11,$F3372,Firm_Info!$C$2:$C$11,"Treated"),1,0))</f>
        <v>0</v>
      </c>
      <c r="H3372" s="14">
        <f t="shared" si="107"/>
        <v>0</v>
      </c>
      <c r="I3372" s="14">
        <f>IF($F3372="","",MOD(ROW()-2,624)-INDEX(Parallel_Trends!$F$5:$F$14,MATCH($A3372,Parallel_Trends!$A$5:$A$14,0)))</f>
        <v>-39</v>
      </c>
    </row>
    <row r="3373" spans="1:9" x14ac:dyDescent="0.45">
      <c r="A3373" t="s">
        <v>23</v>
      </c>
      <c r="B3373" s="1">
        <f>Raw_Prices!AJ254</f>
        <v>45294</v>
      </c>
      <c r="C3373" s="12">
        <f>Raw_Prices!AN254</f>
        <v>135.06</v>
      </c>
      <c r="D3373" s="13">
        <f t="shared" si="106"/>
        <v>-1.7774028391901231E-2</v>
      </c>
      <c r="E3373" s="14">
        <f>IF(_xlfn.XLOOKUP($A3373,Firm_Info!$A$2:$A$12,Firm_Info!$C$2:$C$12)="Treated",1,IF(_xlfn.XLOOKUP($A3373,Firm_Info!$A$2:$A$12,Firm_Info!$C$2:$C$12)="Control",0,""))</f>
        <v>0</v>
      </c>
      <c r="F3373" s="14">
        <f>IFERROR(_xlfn.XLOOKUP($A3373,Firm_Info!$A$2:$A$11,Firm_Info!$D$2:$D$11),"")</f>
        <v>3</v>
      </c>
      <c r="G3373" s="14">
        <f>IF($F3373="","",IF($B3373&gt;=SUMIFS(Firm_Info!$F$2:$F$11,Firm_Info!$D$2:$D$11,$F3373,Firm_Info!$C$2:$C$11,"Treated"),1,0))</f>
        <v>0</v>
      </c>
      <c r="H3373" s="14">
        <f t="shared" si="107"/>
        <v>0</v>
      </c>
      <c r="I3373" s="14">
        <f>IF($F3373="","",MOD(ROW()-2,624)-INDEX(Parallel_Trends!$F$5:$F$14,MATCH($A3373,Parallel_Trends!$A$5:$A$14,0)))</f>
        <v>-38</v>
      </c>
    </row>
    <row r="3374" spans="1:9" x14ac:dyDescent="0.45">
      <c r="A3374" t="s">
        <v>23</v>
      </c>
      <c r="B3374" s="1">
        <f>Raw_Prices!AJ255</f>
        <v>45295</v>
      </c>
      <c r="C3374" s="12">
        <f>Raw_Prices!AN255</f>
        <v>134.374</v>
      </c>
      <c r="D3374" s="13">
        <f t="shared" si="106"/>
        <v>-5.0792240485710849E-3</v>
      </c>
      <c r="E3374" s="14">
        <f>IF(_xlfn.XLOOKUP($A3374,Firm_Info!$A$2:$A$12,Firm_Info!$C$2:$C$12)="Treated",1,IF(_xlfn.XLOOKUP($A3374,Firm_Info!$A$2:$A$12,Firm_Info!$C$2:$C$12)="Control",0,""))</f>
        <v>0</v>
      </c>
      <c r="F3374" s="14">
        <f>IFERROR(_xlfn.XLOOKUP($A3374,Firm_Info!$A$2:$A$11,Firm_Info!$D$2:$D$11),"")</f>
        <v>3</v>
      </c>
      <c r="G3374" s="14">
        <f>IF($F3374="","",IF($B3374&gt;=SUMIFS(Firm_Info!$F$2:$F$11,Firm_Info!$D$2:$D$11,$F3374,Firm_Info!$C$2:$C$11,"Treated"),1,0))</f>
        <v>0</v>
      </c>
      <c r="H3374" s="14">
        <f t="shared" si="107"/>
        <v>0</v>
      </c>
      <c r="I3374" s="14">
        <f>IF($F3374="","",MOD(ROW()-2,624)-INDEX(Parallel_Trends!$F$5:$F$14,MATCH($A3374,Parallel_Trends!$A$5:$A$14,0)))</f>
        <v>-37</v>
      </c>
    </row>
    <row r="3375" spans="1:9" x14ac:dyDescent="0.45">
      <c r="A3375" t="s">
        <v>23</v>
      </c>
      <c r="B3375" s="1">
        <f>Raw_Prices!AJ256</f>
        <v>45296</v>
      </c>
      <c r="C3375" s="12">
        <f>Raw_Prices!AN256</f>
        <v>135.232</v>
      </c>
      <c r="D3375" s="13">
        <f t="shared" si="106"/>
        <v>6.3851637965677277E-3</v>
      </c>
      <c r="E3375" s="14">
        <f>IF(_xlfn.XLOOKUP($A3375,Firm_Info!$A$2:$A$12,Firm_Info!$C$2:$C$12)="Treated",1,IF(_xlfn.XLOOKUP($A3375,Firm_Info!$A$2:$A$12,Firm_Info!$C$2:$C$12)="Control",0,""))</f>
        <v>0</v>
      </c>
      <c r="F3375" s="14">
        <f>IFERROR(_xlfn.XLOOKUP($A3375,Firm_Info!$A$2:$A$11,Firm_Info!$D$2:$D$11),"")</f>
        <v>3</v>
      </c>
      <c r="G3375" s="14">
        <f>IF($F3375="","",IF($B3375&gt;=SUMIFS(Firm_Info!$F$2:$F$11,Firm_Info!$D$2:$D$11,$F3375,Firm_Info!$C$2:$C$11,"Treated"),1,0))</f>
        <v>0</v>
      </c>
      <c r="H3375" s="14">
        <f t="shared" si="107"/>
        <v>0</v>
      </c>
      <c r="I3375" s="14">
        <f>IF($F3375="","",MOD(ROW()-2,624)-INDEX(Parallel_Trends!$F$5:$F$14,MATCH($A3375,Parallel_Trends!$A$5:$A$14,0)))</f>
        <v>-36</v>
      </c>
    </row>
    <row r="3376" spans="1:9" x14ac:dyDescent="0.45">
      <c r="A3376" t="s">
        <v>23</v>
      </c>
      <c r="B3376" s="1">
        <f>Raw_Prices!AJ257</f>
        <v>45299</v>
      </c>
      <c r="C3376" s="12">
        <f>Raw_Prices!AN257</f>
        <v>139.25200000000001</v>
      </c>
      <c r="D3376" s="13">
        <f t="shared" si="106"/>
        <v>2.9726691907240976E-2</v>
      </c>
      <c r="E3376" s="14">
        <f>IF(_xlfn.XLOOKUP($A3376,Firm_Info!$A$2:$A$12,Firm_Info!$C$2:$C$12)="Treated",1,IF(_xlfn.XLOOKUP($A3376,Firm_Info!$A$2:$A$12,Firm_Info!$C$2:$C$12)="Control",0,""))</f>
        <v>0</v>
      </c>
      <c r="F3376" s="14">
        <f>IFERROR(_xlfn.XLOOKUP($A3376,Firm_Info!$A$2:$A$11,Firm_Info!$D$2:$D$11),"")</f>
        <v>3</v>
      </c>
      <c r="G3376" s="14">
        <f>IF($F3376="","",IF($B3376&gt;=SUMIFS(Firm_Info!$F$2:$F$11,Firm_Info!$D$2:$D$11,$F3376,Firm_Info!$C$2:$C$11,"Treated"),1,0))</f>
        <v>0</v>
      </c>
      <c r="H3376" s="14">
        <f t="shared" si="107"/>
        <v>0</v>
      </c>
      <c r="I3376" s="14">
        <f>IF($F3376="","",MOD(ROW()-2,624)-INDEX(Parallel_Trends!$F$5:$F$14,MATCH($A3376,Parallel_Trends!$A$5:$A$14,0)))</f>
        <v>-35</v>
      </c>
    </row>
    <row r="3377" spans="1:9" x14ac:dyDescent="0.45">
      <c r="A3377" t="s">
        <v>23</v>
      </c>
      <c r="B3377" s="1">
        <f>Raw_Prices!AJ258</f>
        <v>45300</v>
      </c>
      <c r="C3377" s="12">
        <f>Raw_Prices!AN258</f>
        <v>139.73400000000001</v>
      </c>
      <c r="D3377" s="13">
        <f t="shared" si="106"/>
        <v>3.4613506448739617E-3</v>
      </c>
      <c r="E3377" s="14">
        <f>IF(_xlfn.XLOOKUP($A3377,Firm_Info!$A$2:$A$12,Firm_Info!$C$2:$C$12)="Treated",1,IF(_xlfn.XLOOKUP($A3377,Firm_Info!$A$2:$A$12,Firm_Info!$C$2:$C$12)="Control",0,""))</f>
        <v>0</v>
      </c>
      <c r="F3377" s="14">
        <f>IFERROR(_xlfn.XLOOKUP($A3377,Firm_Info!$A$2:$A$11,Firm_Info!$D$2:$D$11),"")</f>
        <v>3</v>
      </c>
      <c r="G3377" s="14">
        <f>IF($F3377="","",IF($B3377&gt;=SUMIFS(Firm_Info!$F$2:$F$11,Firm_Info!$D$2:$D$11,$F3377,Firm_Info!$C$2:$C$11,"Treated"),1,0))</f>
        <v>0</v>
      </c>
      <c r="H3377" s="14">
        <f t="shared" si="107"/>
        <v>0</v>
      </c>
      <c r="I3377" s="14">
        <f>IF($F3377="","",MOD(ROW()-2,624)-INDEX(Parallel_Trends!$F$5:$F$14,MATCH($A3377,Parallel_Trends!$A$5:$A$14,0)))</f>
        <v>-34</v>
      </c>
    </row>
    <row r="3378" spans="1:9" x14ac:dyDescent="0.45">
      <c r="A3378" t="s">
        <v>23</v>
      </c>
      <c r="B3378" s="1">
        <f>Raw_Prices!AJ259</f>
        <v>45301</v>
      </c>
      <c r="C3378" s="12">
        <f>Raw_Prices!AN259</f>
        <v>142.86000000000001</v>
      </c>
      <c r="D3378" s="13">
        <f t="shared" si="106"/>
        <v>2.237107647387182E-2</v>
      </c>
      <c r="E3378" s="14">
        <f>IF(_xlfn.XLOOKUP($A3378,Firm_Info!$A$2:$A$12,Firm_Info!$C$2:$C$12)="Treated",1,IF(_xlfn.XLOOKUP($A3378,Firm_Info!$A$2:$A$12,Firm_Info!$C$2:$C$12)="Control",0,""))</f>
        <v>0</v>
      </c>
      <c r="F3378" s="14">
        <f>IFERROR(_xlfn.XLOOKUP($A3378,Firm_Info!$A$2:$A$11,Firm_Info!$D$2:$D$11),"")</f>
        <v>3</v>
      </c>
      <c r="G3378" s="14">
        <f>IF($F3378="","",IF($B3378&gt;=SUMIFS(Firm_Info!$F$2:$F$11,Firm_Info!$D$2:$D$11,$F3378,Firm_Info!$C$2:$C$11,"Treated"),1,0))</f>
        <v>0</v>
      </c>
      <c r="H3378" s="14">
        <f t="shared" si="107"/>
        <v>0</v>
      </c>
      <c r="I3378" s="14">
        <f>IF($F3378="","",MOD(ROW()-2,624)-INDEX(Parallel_Trends!$F$5:$F$14,MATCH($A3378,Parallel_Trends!$A$5:$A$14,0)))</f>
        <v>-33</v>
      </c>
    </row>
    <row r="3379" spans="1:9" x14ac:dyDescent="0.45">
      <c r="A3379" t="s">
        <v>23</v>
      </c>
      <c r="B3379" s="1">
        <f>Raw_Prices!AJ260</f>
        <v>45302</v>
      </c>
      <c r="C3379" s="12">
        <f>Raw_Prices!AN260</f>
        <v>145.292</v>
      </c>
      <c r="D3379" s="13">
        <f t="shared" si="106"/>
        <v>1.7023659526809398E-2</v>
      </c>
      <c r="E3379" s="14">
        <f>IF(_xlfn.XLOOKUP($A3379,Firm_Info!$A$2:$A$12,Firm_Info!$C$2:$C$12)="Treated",1,IF(_xlfn.XLOOKUP($A3379,Firm_Info!$A$2:$A$12,Firm_Info!$C$2:$C$12)="Control",0,""))</f>
        <v>0</v>
      </c>
      <c r="F3379" s="14">
        <f>IFERROR(_xlfn.XLOOKUP($A3379,Firm_Info!$A$2:$A$11,Firm_Info!$D$2:$D$11),"")</f>
        <v>3</v>
      </c>
      <c r="G3379" s="14">
        <f>IF($F3379="","",IF($B3379&gt;=SUMIFS(Firm_Info!$F$2:$F$11,Firm_Info!$D$2:$D$11,$F3379,Firm_Info!$C$2:$C$11,"Treated"),1,0))</f>
        <v>0</v>
      </c>
      <c r="H3379" s="14">
        <f t="shared" si="107"/>
        <v>0</v>
      </c>
      <c r="I3379" s="14">
        <f>IF($F3379="","",MOD(ROW()-2,624)-INDEX(Parallel_Trends!$F$5:$F$14,MATCH($A3379,Parallel_Trends!$A$5:$A$14,0)))</f>
        <v>-32</v>
      </c>
    </row>
    <row r="3380" spans="1:9" x14ac:dyDescent="0.45">
      <c r="A3380" t="s">
        <v>23</v>
      </c>
      <c r="B3380" s="1">
        <f>Raw_Prices!AJ261</f>
        <v>45303</v>
      </c>
      <c r="C3380" s="12">
        <f>Raw_Prices!AN261</f>
        <v>145.83600000000001</v>
      </c>
      <c r="D3380" s="13">
        <f t="shared" ref="D3380:D3443" si="108">C3380/C3379-1</f>
        <v>3.7441841257606079E-3</v>
      </c>
      <c r="E3380" s="14">
        <f>IF(_xlfn.XLOOKUP($A3380,Firm_Info!$A$2:$A$12,Firm_Info!$C$2:$C$12)="Treated",1,IF(_xlfn.XLOOKUP($A3380,Firm_Info!$A$2:$A$12,Firm_Info!$C$2:$C$12)="Control",0,""))</f>
        <v>0</v>
      </c>
      <c r="F3380" s="14">
        <f>IFERROR(_xlfn.XLOOKUP($A3380,Firm_Info!$A$2:$A$11,Firm_Info!$D$2:$D$11),"")</f>
        <v>3</v>
      </c>
      <c r="G3380" s="14">
        <f>IF($F3380="","",IF($B3380&gt;=SUMIFS(Firm_Info!$F$2:$F$11,Firm_Info!$D$2:$D$11,$F3380,Firm_Info!$C$2:$C$11,"Treated"),1,0))</f>
        <v>0</v>
      </c>
      <c r="H3380" s="14">
        <f t="shared" ref="H3380:H3443" si="109">IF($F3380="","",$E3380*$G3380)</f>
        <v>0</v>
      </c>
      <c r="I3380" s="14">
        <f>IF($F3380="","",MOD(ROW()-2,624)-INDEX(Parallel_Trends!$F$5:$F$14,MATCH($A3380,Parallel_Trends!$A$5:$A$14,0)))</f>
        <v>-31</v>
      </c>
    </row>
    <row r="3381" spans="1:9" x14ac:dyDescent="0.45">
      <c r="A3381" t="s">
        <v>23</v>
      </c>
      <c r="B3381" s="1">
        <f>Raw_Prices!AJ262</f>
        <v>45307</v>
      </c>
      <c r="C3381" s="12">
        <f>Raw_Prices!AN262</f>
        <v>145.512</v>
      </c>
      <c r="D3381" s="13">
        <f t="shared" si="108"/>
        <v>-2.2216736608245968E-3</v>
      </c>
      <c r="E3381" s="14">
        <f>IF(_xlfn.XLOOKUP($A3381,Firm_Info!$A$2:$A$12,Firm_Info!$C$2:$C$12)="Treated",1,IF(_xlfn.XLOOKUP($A3381,Firm_Info!$A$2:$A$12,Firm_Info!$C$2:$C$12)="Control",0,""))</f>
        <v>0</v>
      </c>
      <c r="F3381" s="14">
        <f>IFERROR(_xlfn.XLOOKUP($A3381,Firm_Info!$A$2:$A$11,Firm_Info!$D$2:$D$11),"")</f>
        <v>3</v>
      </c>
      <c r="G3381" s="14">
        <f>IF($F3381="","",IF($B3381&gt;=SUMIFS(Firm_Info!$F$2:$F$11,Firm_Info!$D$2:$D$11,$F3381,Firm_Info!$C$2:$C$11,"Treated"),1,0))</f>
        <v>0</v>
      </c>
      <c r="H3381" s="14">
        <f t="shared" si="109"/>
        <v>0</v>
      </c>
      <c r="I3381" s="14">
        <f>IF($F3381="","",MOD(ROW()-2,624)-INDEX(Parallel_Trends!$F$5:$F$14,MATCH($A3381,Parallel_Trends!$A$5:$A$14,0)))</f>
        <v>-30</v>
      </c>
    </row>
    <row r="3382" spans="1:9" x14ac:dyDescent="0.45">
      <c r="A3382" t="s">
        <v>23</v>
      </c>
      <c r="B3382" s="1">
        <f>Raw_Prices!AJ263</f>
        <v>45308</v>
      </c>
      <c r="C3382" s="12">
        <f>Raw_Prices!AN263</f>
        <v>145.50800000000001</v>
      </c>
      <c r="D3382" s="13">
        <f t="shared" si="108"/>
        <v>-2.7489141788961113E-5</v>
      </c>
      <c r="E3382" s="14">
        <f>IF(_xlfn.XLOOKUP($A3382,Firm_Info!$A$2:$A$12,Firm_Info!$C$2:$C$12)="Treated",1,IF(_xlfn.XLOOKUP($A3382,Firm_Info!$A$2:$A$12,Firm_Info!$C$2:$C$12)="Control",0,""))</f>
        <v>0</v>
      </c>
      <c r="F3382" s="14">
        <f>IFERROR(_xlfn.XLOOKUP($A3382,Firm_Info!$A$2:$A$11,Firm_Info!$D$2:$D$11),"")</f>
        <v>3</v>
      </c>
      <c r="G3382" s="14">
        <f>IF($F3382="","",IF($B3382&gt;=SUMIFS(Firm_Info!$F$2:$F$11,Firm_Info!$D$2:$D$11,$F3382,Firm_Info!$C$2:$C$11,"Treated"),1,0))</f>
        <v>0</v>
      </c>
      <c r="H3382" s="14">
        <f t="shared" si="109"/>
        <v>0</v>
      </c>
      <c r="I3382" s="14">
        <f>IF($F3382="","",MOD(ROW()-2,624)-INDEX(Parallel_Trends!$F$5:$F$14,MATCH($A3382,Parallel_Trends!$A$5:$A$14,0)))</f>
        <v>-29</v>
      </c>
    </row>
    <row r="3383" spans="1:9" x14ac:dyDescent="0.45">
      <c r="A3383" t="s">
        <v>23</v>
      </c>
      <c r="B3383" s="1">
        <f>Raw_Prices!AJ264</f>
        <v>45309</v>
      </c>
      <c r="C3383" s="12">
        <f>Raw_Prices!AN264</f>
        <v>149.19200000000001</v>
      </c>
      <c r="D3383" s="13">
        <f t="shared" si="108"/>
        <v>2.531819556313053E-2</v>
      </c>
      <c r="E3383" s="14">
        <f>IF(_xlfn.XLOOKUP($A3383,Firm_Info!$A$2:$A$12,Firm_Info!$C$2:$C$12)="Treated",1,IF(_xlfn.XLOOKUP($A3383,Firm_Info!$A$2:$A$12,Firm_Info!$C$2:$C$12)="Control",0,""))</f>
        <v>0</v>
      </c>
      <c r="F3383" s="14">
        <f>IFERROR(_xlfn.XLOOKUP($A3383,Firm_Info!$A$2:$A$11,Firm_Info!$D$2:$D$11),"")</f>
        <v>3</v>
      </c>
      <c r="G3383" s="14">
        <f>IF($F3383="","",IF($B3383&gt;=SUMIFS(Firm_Info!$F$2:$F$11,Firm_Info!$D$2:$D$11,$F3383,Firm_Info!$C$2:$C$11,"Treated"),1,0))</f>
        <v>0</v>
      </c>
      <c r="H3383" s="14">
        <f t="shared" si="109"/>
        <v>0</v>
      </c>
      <c r="I3383" s="14">
        <f>IF($F3383="","",MOD(ROW()-2,624)-INDEX(Parallel_Trends!$F$5:$F$14,MATCH($A3383,Parallel_Trends!$A$5:$A$14,0)))</f>
        <v>-28</v>
      </c>
    </row>
    <row r="3384" spans="1:9" x14ac:dyDescent="0.45">
      <c r="A3384" t="s">
        <v>23</v>
      </c>
      <c r="B3384" s="1">
        <f>Raw_Prices!AJ265</f>
        <v>45310</v>
      </c>
      <c r="C3384" s="12">
        <f>Raw_Prices!AN265</f>
        <v>149.822</v>
      </c>
      <c r="D3384" s="13">
        <f t="shared" si="108"/>
        <v>4.2227465279638388E-3</v>
      </c>
      <c r="E3384" s="14">
        <f>IF(_xlfn.XLOOKUP($A3384,Firm_Info!$A$2:$A$12,Firm_Info!$C$2:$C$12)="Treated",1,IF(_xlfn.XLOOKUP($A3384,Firm_Info!$A$2:$A$12,Firm_Info!$C$2:$C$12)="Control",0,""))</f>
        <v>0</v>
      </c>
      <c r="F3384" s="14">
        <f>IFERROR(_xlfn.XLOOKUP($A3384,Firm_Info!$A$2:$A$11,Firm_Info!$D$2:$D$11),"")</f>
        <v>3</v>
      </c>
      <c r="G3384" s="14">
        <f>IF($F3384="","",IF($B3384&gt;=SUMIFS(Firm_Info!$F$2:$F$11,Firm_Info!$D$2:$D$11,$F3384,Firm_Info!$C$2:$C$11,"Treated"),1,0))</f>
        <v>0</v>
      </c>
      <c r="H3384" s="14">
        <f t="shared" si="109"/>
        <v>0</v>
      </c>
      <c r="I3384" s="14">
        <f>IF($F3384="","",MOD(ROW()-2,624)-INDEX(Parallel_Trends!$F$5:$F$14,MATCH($A3384,Parallel_Trends!$A$5:$A$14,0)))</f>
        <v>-27</v>
      </c>
    </row>
    <row r="3385" spans="1:9" x14ac:dyDescent="0.45">
      <c r="A3385" t="s">
        <v>23</v>
      </c>
      <c r="B3385" s="1">
        <f>Raw_Prices!AJ266</f>
        <v>45313</v>
      </c>
      <c r="C3385" s="12">
        <f>Raw_Prices!AN266</f>
        <v>150.49</v>
      </c>
      <c r="D3385" s="13">
        <f t="shared" si="108"/>
        <v>4.4586242340911575E-3</v>
      </c>
      <c r="E3385" s="14">
        <f>IF(_xlfn.XLOOKUP($A3385,Firm_Info!$A$2:$A$12,Firm_Info!$C$2:$C$12)="Treated",1,IF(_xlfn.XLOOKUP($A3385,Firm_Info!$A$2:$A$12,Firm_Info!$C$2:$C$12)="Control",0,""))</f>
        <v>0</v>
      </c>
      <c r="F3385" s="14">
        <f>IFERROR(_xlfn.XLOOKUP($A3385,Firm_Info!$A$2:$A$11,Firm_Info!$D$2:$D$11),"")</f>
        <v>3</v>
      </c>
      <c r="G3385" s="14">
        <f>IF($F3385="","",IF($B3385&gt;=SUMIFS(Firm_Info!$F$2:$F$11,Firm_Info!$D$2:$D$11,$F3385,Firm_Info!$C$2:$C$11,"Treated"),1,0))</f>
        <v>0</v>
      </c>
      <c r="H3385" s="14">
        <f t="shared" si="109"/>
        <v>0</v>
      </c>
      <c r="I3385" s="14">
        <f>IF($F3385="","",MOD(ROW()-2,624)-INDEX(Parallel_Trends!$F$5:$F$14,MATCH($A3385,Parallel_Trends!$A$5:$A$14,0)))</f>
        <v>-26</v>
      </c>
    </row>
    <row r="3386" spans="1:9" x14ac:dyDescent="0.45">
      <c r="A3386" t="s">
        <v>23</v>
      </c>
      <c r="B3386" s="1">
        <f>Raw_Prices!AJ267</f>
        <v>45314</v>
      </c>
      <c r="C3386" s="12">
        <f>Raw_Prices!AN267</f>
        <v>150.684</v>
      </c>
      <c r="D3386" s="13">
        <f t="shared" si="108"/>
        <v>1.2891222008106773E-3</v>
      </c>
      <c r="E3386" s="14">
        <f>IF(_xlfn.XLOOKUP($A3386,Firm_Info!$A$2:$A$12,Firm_Info!$C$2:$C$12)="Treated",1,IF(_xlfn.XLOOKUP($A3386,Firm_Info!$A$2:$A$12,Firm_Info!$C$2:$C$12)="Control",0,""))</f>
        <v>0</v>
      </c>
      <c r="F3386" s="14">
        <f>IFERROR(_xlfn.XLOOKUP($A3386,Firm_Info!$A$2:$A$11,Firm_Info!$D$2:$D$11),"")</f>
        <v>3</v>
      </c>
      <c r="G3386" s="14">
        <f>IF($F3386="","",IF($B3386&gt;=SUMIFS(Firm_Info!$F$2:$F$11,Firm_Info!$D$2:$D$11,$F3386,Firm_Info!$C$2:$C$11,"Treated"),1,0))</f>
        <v>0</v>
      </c>
      <c r="H3386" s="14">
        <f t="shared" si="109"/>
        <v>0</v>
      </c>
      <c r="I3386" s="14">
        <f>IF($F3386="","",MOD(ROW()-2,624)-INDEX(Parallel_Trends!$F$5:$F$14,MATCH($A3386,Parallel_Trends!$A$5:$A$14,0)))</f>
        <v>-25</v>
      </c>
    </row>
    <row r="3387" spans="1:9" x14ac:dyDescent="0.45">
      <c r="A3387" t="s">
        <v>23</v>
      </c>
      <c r="B3387" s="1">
        <f>Raw_Prices!AJ268</f>
        <v>45315</v>
      </c>
      <c r="C3387" s="12">
        <f>Raw_Prices!AN268</f>
        <v>152.684</v>
      </c>
      <c r="D3387" s="13">
        <f t="shared" si="108"/>
        <v>1.3272809322821377E-2</v>
      </c>
      <c r="E3387" s="14">
        <f>IF(_xlfn.XLOOKUP($A3387,Firm_Info!$A$2:$A$12,Firm_Info!$C$2:$C$12)="Treated",1,IF(_xlfn.XLOOKUP($A3387,Firm_Info!$A$2:$A$12,Firm_Info!$C$2:$C$12)="Control",0,""))</f>
        <v>0</v>
      </c>
      <c r="F3387" s="14">
        <f>IFERROR(_xlfn.XLOOKUP($A3387,Firm_Info!$A$2:$A$11,Firm_Info!$D$2:$D$11),"")</f>
        <v>3</v>
      </c>
      <c r="G3387" s="14">
        <f>IF($F3387="","",IF($B3387&gt;=SUMIFS(Firm_Info!$F$2:$F$11,Firm_Info!$D$2:$D$11,$F3387,Firm_Info!$C$2:$C$11,"Treated"),1,0))</f>
        <v>0</v>
      </c>
      <c r="H3387" s="14">
        <f t="shared" si="109"/>
        <v>0</v>
      </c>
      <c r="I3387" s="14">
        <f>IF($F3387="","",MOD(ROW()-2,624)-INDEX(Parallel_Trends!$F$5:$F$14,MATCH($A3387,Parallel_Trends!$A$5:$A$14,0)))</f>
        <v>-24</v>
      </c>
    </row>
    <row r="3388" spans="1:9" x14ac:dyDescent="0.45">
      <c r="A3388" t="s">
        <v>23</v>
      </c>
      <c r="B3388" s="1">
        <f>Raw_Prices!AJ269</f>
        <v>45316</v>
      </c>
      <c r="C3388" s="12">
        <f>Raw_Prices!AN269</f>
        <v>153.33799999999999</v>
      </c>
      <c r="D3388" s="13">
        <f t="shared" si="108"/>
        <v>4.2833564748105957E-3</v>
      </c>
      <c r="E3388" s="14">
        <f>IF(_xlfn.XLOOKUP($A3388,Firm_Info!$A$2:$A$12,Firm_Info!$C$2:$C$12)="Treated",1,IF(_xlfn.XLOOKUP($A3388,Firm_Info!$A$2:$A$12,Firm_Info!$C$2:$C$12)="Control",0,""))</f>
        <v>0</v>
      </c>
      <c r="F3388" s="14">
        <f>IFERROR(_xlfn.XLOOKUP($A3388,Firm_Info!$A$2:$A$11,Firm_Info!$D$2:$D$11),"")</f>
        <v>3</v>
      </c>
      <c r="G3388" s="14">
        <f>IF($F3388="","",IF($B3388&gt;=SUMIFS(Firm_Info!$F$2:$F$11,Firm_Info!$D$2:$D$11,$F3388,Firm_Info!$C$2:$C$11,"Treated"),1,0))</f>
        <v>0</v>
      </c>
      <c r="H3388" s="14">
        <f t="shared" si="109"/>
        <v>0</v>
      </c>
      <c r="I3388" s="14">
        <f>IF($F3388="","",MOD(ROW()-2,624)-INDEX(Parallel_Trends!$F$5:$F$14,MATCH($A3388,Parallel_Trends!$A$5:$A$14,0)))</f>
        <v>-23</v>
      </c>
    </row>
    <row r="3389" spans="1:9" x14ac:dyDescent="0.45">
      <c r="A3389" t="s">
        <v>23</v>
      </c>
      <c r="B3389" s="1">
        <f>Raw_Prices!AJ270</f>
        <v>45317</v>
      </c>
      <c r="C3389" s="12">
        <f>Raw_Prices!AN270</f>
        <v>153.88800000000001</v>
      </c>
      <c r="D3389" s="13">
        <f t="shared" si="108"/>
        <v>3.586847356819689E-3</v>
      </c>
      <c r="E3389" s="14">
        <f>IF(_xlfn.XLOOKUP($A3389,Firm_Info!$A$2:$A$12,Firm_Info!$C$2:$C$12)="Treated",1,IF(_xlfn.XLOOKUP($A3389,Firm_Info!$A$2:$A$12,Firm_Info!$C$2:$C$12)="Control",0,""))</f>
        <v>0</v>
      </c>
      <c r="F3389" s="14">
        <f>IFERROR(_xlfn.XLOOKUP($A3389,Firm_Info!$A$2:$A$11,Firm_Info!$D$2:$D$11),"")</f>
        <v>3</v>
      </c>
      <c r="G3389" s="14">
        <f>IF($F3389="","",IF($B3389&gt;=SUMIFS(Firm_Info!$F$2:$F$11,Firm_Info!$D$2:$D$11,$F3389,Firm_Info!$C$2:$C$11,"Treated"),1,0))</f>
        <v>0</v>
      </c>
      <c r="H3389" s="14">
        <f t="shared" si="109"/>
        <v>0</v>
      </c>
      <c r="I3389" s="14">
        <f>IF($F3389="","",MOD(ROW()-2,624)-INDEX(Parallel_Trends!$F$5:$F$14,MATCH($A3389,Parallel_Trends!$A$5:$A$14,0)))</f>
        <v>-22</v>
      </c>
    </row>
    <row r="3390" spans="1:9" x14ac:dyDescent="0.45">
      <c r="A3390" t="s">
        <v>23</v>
      </c>
      <c r="B3390" s="1">
        <f>Raw_Prices!AJ271</f>
        <v>45320</v>
      </c>
      <c r="C3390" s="12">
        <f>Raw_Prices!AN271</f>
        <v>157.44800000000001</v>
      </c>
      <c r="D3390" s="13">
        <f t="shared" si="108"/>
        <v>2.3133707631524336E-2</v>
      </c>
      <c r="E3390" s="14">
        <f>IF(_xlfn.XLOOKUP($A3390,Firm_Info!$A$2:$A$12,Firm_Info!$C$2:$C$12)="Treated",1,IF(_xlfn.XLOOKUP($A3390,Firm_Info!$A$2:$A$12,Firm_Info!$C$2:$C$12)="Control",0,""))</f>
        <v>0</v>
      </c>
      <c r="F3390" s="14">
        <f>IFERROR(_xlfn.XLOOKUP($A3390,Firm_Info!$A$2:$A$11,Firm_Info!$D$2:$D$11),"")</f>
        <v>3</v>
      </c>
      <c r="G3390" s="14">
        <f>IF($F3390="","",IF($B3390&gt;=SUMIFS(Firm_Info!$F$2:$F$11,Firm_Info!$D$2:$D$11,$F3390,Firm_Info!$C$2:$C$11,"Treated"),1,0))</f>
        <v>0</v>
      </c>
      <c r="H3390" s="14">
        <f t="shared" si="109"/>
        <v>0</v>
      </c>
      <c r="I3390" s="14">
        <f>IF($F3390="","",MOD(ROW()-2,624)-INDEX(Parallel_Trends!$F$5:$F$14,MATCH($A3390,Parallel_Trends!$A$5:$A$14,0)))</f>
        <v>-21</v>
      </c>
    </row>
    <row r="3391" spans="1:9" x14ac:dyDescent="0.45">
      <c r="A3391" t="s">
        <v>23</v>
      </c>
      <c r="B3391" s="1">
        <f>Raw_Prices!AJ272</f>
        <v>45321</v>
      </c>
      <c r="C3391" s="12">
        <f>Raw_Prices!AN272</f>
        <v>157.14599999999999</v>
      </c>
      <c r="D3391" s="13">
        <f t="shared" si="108"/>
        <v>-1.91809359280537E-3</v>
      </c>
      <c r="E3391" s="14">
        <f>IF(_xlfn.XLOOKUP($A3391,Firm_Info!$A$2:$A$12,Firm_Info!$C$2:$C$12)="Treated",1,IF(_xlfn.XLOOKUP($A3391,Firm_Info!$A$2:$A$12,Firm_Info!$C$2:$C$12)="Control",0,""))</f>
        <v>0</v>
      </c>
      <c r="F3391" s="14">
        <f>IFERROR(_xlfn.XLOOKUP($A3391,Firm_Info!$A$2:$A$11,Firm_Info!$D$2:$D$11),"")</f>
        <v>3</v>
      </c>
      <c r="G3391" s="14">
        <f>IF($F3391="","",IF($B3391&gt;=SUMIFS(Firm_Info!$F$2:$F$11,Firm_Info!$D$2:$D$11,$F3391,Firm_Info!$C$2:$C$11,"Treated"),1,0))</f>
        <v>0</v>
      </c>
      <c r="H3391" s="14">
        <f t="shared" si="109"/>
        <v>0</v>
      </c>
      <c r="I3391" s="14">
        <f>IF($F3391="","",MOD(ROW()-2,624)-INDEX(Parallel_Trends!$F$5:$F$14,MATCH($A3391,Parallel_Trends!$A$5:$A$14,0)))</f>
        <v>-20</v>
      </c>
    </row>
    <row r="3392" spans="1:9" x14ac:dyDescent="0.45">
      <c r="A3392" t="s">
        <v>23</v>
      </c>
      <c r="B3392" s="1">
        <f>Raw_Prices!AJ273</f>
        <v>45322</v>
      </c>
      <c r="C3392" s="12">
        <f>Raw_Prices!AN273</f>
        <v>153.08000000000001</v>
      </c>
      <c r="D3392" s="13">
        <f t="shared" si="108"/>
        <v>-2.5874027973985858E-2</v>
      </c>
      <c r="E3392" s="14">
        <f>IF(_xlfn.XLOOKUP($A3392,Firm_Info!$A$2:$A$12,Firm_Info!$C$2:$C$12)="Treated",1,IF(_xlfn.XLOOKUP($A3392,Firm_Info!$A$2:$A$12,Firm_Info!$C$2:$C$12)="Control",0,""))</f>
        <v>0</v>
      </c>
      <c r="F3392" s="14">
        <f>IFERROR(_xlfn.XLOOKUP($A3392,Firm_Info!$A$2:$A$11,Firm_Info!$D$2:$D$11),"")</f>
        <v>3</v>
      </c>
      <c r="G3392" s="14">
        <f>IF($F3392="","",IF($B3392&gt;=SUMIFS(Firm_Info!$F$2:$F$11,Firm_Info!$D$2:$D$11,$F3392,Firm_Info!$C$2:$C$11,"Treated"),1,0))</f>
        <v>0</v>
      </c>
      <c r="H3392" s="14">
        <f t="shared" si="109"/>
        <v>0</v>
      </c>
      <c r="I3392" s="14">
        <f>IF($F3392="","",MOD(ROW()-2,624)-INDEX(Parallel_Trends!$F$5:$F$14,MATCH($A3392,Parallel_Trends!$A$5:$A$14,0)))</f>
        <v>-19</v>
      </c>
    </row>
    <row r="3393" spans="1:9" x14ac:dyDescent="0.45">
      <c r="A3393" t="s">
        <v>23</v>
      </c>
      <c r="B3393" s="1">
        <f>Raw_Prices!AJ274</f>
        <v>45323</v>
      </c>
      <c r="C3393" s="12">
        <f>Raw_Prices!AN274</f>
        <v>154.19999999999999</v>
      </c>
      <c r="D3393" s="13">
        <f t="shared" si="108"/>
        <v>7.3164358505355409E-3</v>
      </c>
      <c r="E3393" s="14">
        <f>IF(_xlfn.XLOOKUP($A3393,Firm_Info!$A$2:$A$12,Firm_Info!$C$2:$C$12)="Treated",1,IF(_xlfn.XLOOKUP($A3393,Firm_Info!$A$2:$A$12,Firm_Info!$C$2:$C$12)="Control",0,""))</f>
        <v>0</v>
      </c>
      <c r="F3393" s="14">
        <f>IFERROR(_xlfn.XLOOKUP($A3393,Firm_Info!$A$2:$A$11,Firm_Info!$D$2:$D$11),"")</f>
        <v>3</v>
      </c>
      <c r="G3393" s="14">
        <f>IF($F3393="","",IF($B3393&gt;=SUMIFS(Firm_Info!$F$2:$F$11,Firm_Info!$D$2:$D$11,$F3393,Firm_Info!$C$2:$C$11,"Treated"),1,0))</f>
        <v>0</v>
      </c>
      <c r="H3393" s="14">
        <f t="shared" si="109"/>
        <v>0</v>
      </c>
      <c r="I3393" s="14">
        <f>IF($F3393="","",MOD(ROW()-2,624)-INDEX(Parallel_Trends!$F$5:$F$14,MATCH($A3393,Parallel_Trends!$A$5:$A$14,0)))</f>
        <v>-18</v>
      </c>
    </row>
    <row r="3394" spans="1:9" x14ac:dyDescent="0.45">
      <c r="A3394" t="s">
        <v>23</v>
      </c>
      <c r="B3394" s="1">
        <f>Raw_Prices!AJ275</f>
        <v>45324</v>
      </c>
      <c r="C3394" s="12">
        <f>Raw_Prices!AN275</f>
        <v>156.26</v>
      </c>
      <c r="D3394" s="13">
        <f t="shared" si="108"/>
        <v>1.335927367055767E-2</v>
      </c>
      <c r="E3394" s="14">
        <f>IF(_xlfn.XLOOKUP($A3394,Firm_Info!$A$2:$A$12,Firm_Info!$C$2:$C$12)="Treated",1,IF(_xlfn.XLOOKUP($A3394,Firm_Info!$A$2:$A$12,Firm_Info!$C$2:$C$12)="Control",0,""))</f>
        <v>0</v>
      </c>
      <c r="F3394" s="14">
        <f>IFERROR(_xlfn.XLOOKUP($A3394,Firm_Info!$A$2:$A$11,Firm_Info!$D$2:$D$11),"")</f>
        <v>3</v>
      </c>
      <c r="G3394" s="14">
        <f>IF($F3394="","",IF($B3394&gt;=SUMIFS(Firm_Info!$F$2:$F$11,Firm_Info!$D$2:$D$11,$F3394,Firm_Info!$C$2:$C$11,"Treated"),1,0))</f>
        <v>0</v>
      </c>
      <c r="H3394" s="14">
        <f t="shared" si="109"/>
        <v>0</v>
      </c>
      <c r="I3394" s="14">
        <f>IF($F3394="","",MOD(ROW()-2,624)-INDEX(Parallel_Trends!$F$5:$F$14,MATCH($A3394,Parallel_Trends!$A$5:$A$14,0)))</f>
        <v>-17</v>
      </c>
    </row>
    <row r="3395" spans="1:9" x14ac:dyDescent="0.45">
      <c r="A3395" t="s">
        <v>23</v>
      </c>
      <c r="B3395" s="1">
        <f>Raw_Prices!AJ276</f>
        <v>45327</v>
      </c>
      <c r="C3395" s="12">
        <f>Raw_Prices!AN276</f>
        <v>156.96799999999999</v>
      </c>
      <c r="D3395" s="13">
        <f t="shared" si="108"/>
        <v>4.5309100217585385E-3</v>
      </c>
      <c r="E3395" s="14">
        <f>IF(_xlfn.XLOOKUP($A3395,Firm_Info!$A$2:$A$12,Firm_Info!$C$2:$C$12)="Treated",1,IF(_xlfn.XLOOKUP($A3395,Firm_Info!$A$2:$A$12,Firm_Info!$C$2:$C$12)="Control",0,""))</f>
        <v>0</v>
      </c>
      <c r="F3395" s="14">
        <f>IFERROR(_xlfn.XLOOKUP($A3395,Firm_Info!$A$2:$A$11,Firm_Info!$D$2:$D$11),"")</f>
        <v>3</v>
      </c>
      <c r="G3395" s="14">
        <f>IF($F3395="","",IF($B3395&gt;=SUMIFS(Firm_Info!$F$2:$F$11,Firm_Info!$D$2:$D$11,$F3395,Firm_Info!$C$2:$C$11,"Treated"),1,0))</f>
        <v>0</v>
      </c>
      <c r="H3395" s="14">
        <f t="shared" si="109"/>
        <v>0</v>
      </c>
      <c r="I3395" s="14">
        <f>IF($F3395="","",MOD(ROW()-2,624)-INDEX(Parallel_Trends!$F$5:$F$14,MATCH($A3395,Parallel_Trends!$A$5:$A$14,0)))</f>
        <v>-16</v>
      </c>
    </row>
    <row r="3396" spans="1:9" x14ac:dyDescent="0.45">
      <c r="A3396" t="s">
        <v>23</v>
      </c>
      <c r="B3396" s="1">
        <f>Raw_Prices!AJ277</f>
        <v>45328</v>
      </c>
      <c r="C3396" s="12">
        <f>Raw_Prices!AN277</f>
        <v>155.49</v>
      </c>
      <c r="D3396" s="13">
        <f t="shared" si="108"/>
        <v>-9.4159319096884797E-3</v>
      </c>
      <c r="E3396" s="14">
        <f>IF(_xlfn.XLOOKUP($A3396,Firm_Info!$A$2:$A$12,Firm_Info!$C$2:$C$12)="Treated",1,IF(_xlfn.XLOOKUP($A3396,Firm_Info!$A$2:$A$12,Firm_Info!$C$2:$C$12)="Control",0,""))</f>
        <v>0</v>
      </c>
      <c r="F3396" s="14">
        <f>IFERROR(_xlfn.XLOOKUP($A3396,Firm_Info!$A$2:$A$11,Firm_Info!$D$2:$D$11),"")</f>
        <v>3</v>
      </c>
      <c r="G3396" s="14">
        <f>IF($F3396="","",IF($B3396&gt;=SUMIFS(Firm_Info!$F$2:$F$11,Firm_Info!$D$2:$D$11,$F3396,Firm_Info!$C$2:$C$11,"Treated"),1,0))</f>
        <v>0</v>
      </c>
      <c r="H3396" s="14">
        <f t="shared" si="109"/>
        <v>0</v>
      </c>
      <c r="I3396" s="14">
        <f>IF($F3396="","",MOD(ROW()-2,624)-INDEX(Parallel_Trends!$F$5:$F$14,MATCH($A3396,Parallel_Trends!$A$5:$A$14,0)))</f>
        <v>-15</v>
      </c>
    </row>
    <row r="3397" spans="1:9" x14ac:dyDescent="0.45">
      <c r="A3397" t="s">
        <v>23</v>
      </c>
      <c r="B3397" s="1">
        <f>Raw_Prices!AJ278</f>
        <v>45329</v>
      </c>
      <c r="C3397" s="12">
        <f>Raw_Prices!AN278</f>
        <v>158.078</v>
      </c>
      <c r="D3397" s="13">
        <f t="shared" si="108"/>
        <v>1.6644157180526031E-2</v>
      </c>
      <c r="E3397" s="14">
        <f>IF(_xlfn.XLOOKUP($A3397,Firm_Info!$A$2:$A$12,Firm_Info!$C$2:$C$12)="Treated",1,IF(_xlfn.XLOOKUP($A3397,Firm_Info!$A$2:$A$12,Firm_Info!$C$2:$C$12)="Control",0,""))</f>
        <v>0</v>
      </c>
      <c r="F3397" s="14">
        <f>IFERROR(_xlfn.XLOOKUP($A3397,Firm_Info!$A$2:$A$11,Firm_Info!$D$2:$D$11),"")</f>
        <v>3</v>
      </c>
      <c r="G3397" s="14">
        <f>IF($F3397="","",IF($B3397&gt;=SUMIFS(Firm_Info!$F$2:$F$11,Firm_Info!$D$2:$D$11,$F3397,Firm_Info!$C$2:$C$11,"Treated"),1,0))</f>
        <v>0</v>
      </c>
      <c r="H3397" s="14">
        <f t="shared" si="109"/>
        <v>0</v>
      </c>
      <c r="I3397" s="14">
        <f>IF($F3397="","",MOD(ROW()-2,624)-INDEX(Parallel_Trends!$F$5:$F$14,MATCH($A3397,Parallel_Trends!$A$5:$A$14,0)))</f>
        <v>-14</v>
      </c>
    </row>
    <row r="3398" spans="1:9" x14ac:dyDescent="0.45">
      <c r="A3398" t="s">
        <v>23</v>
      </c>
      <c r="B3398" s="1">
        <f>Raw_Prices!AJ279</f>
        <v>45330</v>
      </c>
      <c r="C3398" s="12">
        <f>Raw_Prices!AN279</f>
        <v>159.88200000000001</v>
      </c>
      <c r="D3398" s="13">
        <f t="shared" si="108"/>
        <v>1.1412087703538853E-2</v>
      </c>
      <c r="E3398" s="14">
        <f>IF(_xlfn.XLOOKUP($A3398,Firm_Info!$A$2:$A$12,Firm_Info!$C$2:$C$12)="Treated",1,IF(_xlfn.XLOOKUP($A3398,Firm_Info!$A$2:$A$12,Firm_Info!$C$2:$C$12)="Control",0,""))</f>
        <v>0</v>
      </c>
      <c r="F3398" s="14">
        <f>IFERROR(_xlfn.XLOOKUP($A3398,Firm_Info!$A$2:$A$11,Firm_Info!$D$2:$D$11),"")</f>
        <v>3</v>
      </c>
      <c r="G3398" s="14">
        <f>IF($F3398="","",IF($B3398&gt;=SUMIFS(Firm_Info!$F$2:$F$11,Firm_Info!$D$2:$D$11,$F3398,Firm_Info!$C$2:$C$11,"Treated"),1,0))</f>
        <v>0</v>
      </c>
      <c r="H3398" s="14">
        <f t="shared" si="109"/>
        <v>0</v>
      </c>
      <c r="I3398" s="14">
        <f>IF($F3398="","",MOD(ROW()-2,624)-INDEX(Parallel_Trends!$F$5:$F$14,MATCH($A3398,Parallel_Trends!$A$5:$A$14,0)))</f>
        <v>-13</v>
      </c>
    </row>
    <row r="3399" spans="1:9" x14ac:dyDescent="0.45">
      <c r="A3399" t="s">
        <v>23</v>
      </c>
      <c r="B3399" s="1">
        <f>Raw_Prices!AJ280</f>
        <v>45331</v>
      </c>
      <c r="C3399" s="12">
        <f>Raw_Prices!AN280</f>
        <v>162.58799999999999</v>
      </c>
      <c r="D3399" s="13">
        <f t="shared" si="108"/>
        <v>1.6924982174353564E-2</v>
      </c>
      <c r="E3399" s="14">
        <f>IF(_xlfn.XLOOKUP($A3399,Firm_Info!$A$2:$A$12,Firm_Info!$C$2:$C$12)="Treated",1,IF(_xlfn.XLOOKUP($A3399,Firm_Info!$A$2:$A$12,Firm_Info!$C$2:$C$12)="Control",0,""))</f>
        <v>0</v>
      </c>
      <c r="F3399" s="14">
        <f>IFERROR(_xlfn.XLOOKUP($A3399,Firm_Info!$A$2:$A$11,Firm_Info!$D$2:$D$11),"")</f>
        <v>3</v>
      </c>
      <c r="G3399" s="14">
        <f>IF($F3399="","",IF($B3399&gt;=SUMIFS(Firm_Info!$F$2:$F$11,Firm_Info!$D$2:$D$11,$F3399,Firm_Info!$C$2:$C$11,"Treated"),1,0))</f>
        <v>0</v>
      </c>
      <c r="H3399" s="14">
        <f t="shared" si="109"/>
        <v>0</v>
      </c>
      <c r="I3399" s="14">
        <f>IF($F3399="","",MOD(ROW()-2,624)-INDEX(Parallel_Trends!$F$5:$F$14,MATCH($A3399,Parallel_Trends!$A$5:$A$14,0)))</f>
        <v>-12</v>
      </c>
    </row>
    <row r="3400" spans="1:9" x14ac:dyDescent="0.45">
      <c r="A3400" t="s">
        <v>23</v>
      </c>
      <c r="B3400" s="1">
        <f>Raw_Prices!AJ281</f>
        <v>45334</v>
      </c>
      <c r="C3400" s="12">
        <f>Raw_Prices!AN281</f>
        <v>157.47</v>
      </c>
      <c r="D3400" s="13">
        <f t="shared" si="108"/>
        <v>-3.1478337884714658E-2</v>
      </c>
      <c r="E3400" s="14">
        <f>IF(_xlfn.XLOOKUP($A3400,Firm_Info!$A$2:$A$12,Firm_Info!$C$2:$C$12)="Treated",1,IF(_xlfn.XLOOKUP($A3400,Firm_Info!$A$2:$A$12,Firm_Info!$C$2:$C$12)="Control",0,""))</f>
        <v>0</v>
      </c>
      <c r="F3400" s="14">
        <f>IFERROR(_xlfn.XLOOKUP($A3400,Firm_Info!$A$2:$A$11,Firm_Info!$D$2:$D$11),"")</f>
        <v>3</v>
      </c>
      <c r="G3400" s="14">
        <f>IF($F3400="","",IF($B3400&gt;=SUMIFS(Firm_Info!$F$2:$F$11,Firm_Info!$D$2:$D$11,$F3400,Firm_Info!$C$2:$C$11,"Treated"),1,0))</f>
        <v>0</v>
      </c>
      <c r="H3400" s="14">
        <f t="shared" si="109"/>
        <v>0</v>
      </c>
      <c r="I3400" s="14">
        <f>IF($F3400="","",MOD(ROW()-2,624)-INDEX(Parallel_Trends!$F$5:$F$14,MATCH($A3400,Parallel_Trends!$A$5:$A$14,0)))</f>
        <v>-11</v>
      </c>
    </row>
    <row r="3401" spans="1:9" x14ac:dyDescent="0.45">
      <c r="A3401" t="s">
        <v>23</v>
      </c>
      <c r="B3401" s="1">
        <f>Raw_Prices!AJ282</f>
        <v>45335</v>
      </c>
      <c r="C3401" s="12">
        <f>Raw_Prices!AN282</f>
        <v>154.75200000000001</v>
      </c>
      <c r="D3401" s="13">
        <f t="shared" si="108"/>
        <v>-1.7260430558201478E-2</v>
      </c>
      <c r="E3401" s="14">
        <f>IF(_xlfn.XLOOKUP($A3401,Firm_Info!$A$2:$A$12,Firm_Info!$C$2:$C$12)="Treated",1,IF(_xlfn.XLOOKUP($A3401,Firm_Info!$A$2:$A$12,Firm_Info!$C$2:$C$12)="Control",0,""))</f>
        <v>0</v>
      </c>
      <c r="F3401" s="14">
        <f>IFERROR(_xlfn.XLOOKUP($A3401,Firm_Info!$A$2:$A$11,Firm_Info!$D$2:$D$11),"")</f>
        <v>3</v>
      </c>
      <c r="G3401" s="14">
        <f>IF($F3401="","",IF($B3401&gt;=SUMIFS(Firm_Info!$F$2:$F$11,Firm_Info!$D$2:$D$11,$F3401,Firm_Info!$C$2:$C$11,"Treated"),1,0))</f>
        <v>0</v>
      </c>
      <c r="H3401" s="14">
        <f t="shared" si="109"/>
        <v>0</v>
      </c>
      <c r="I3401" s="14">
        <f>IF($F3401="","",MOD(ROW()-2,624)-INDEX(Parallel_Trends!$F$5:$F$14,MATCH($A3401,Parallel_Trends!$A$5:$A$14,0)))</f>
        <v>-10</v>
      </c>
    </row>
    <row r="3402" spans="1:9" x14ac:dyDescent="0.45">
      <c r="A3402" t="s">
        <v>23</v>
      </c>
      <c r="B3402" s="1">
        <f>Raw_Prices!AJ283</f>
        <v>45336</v>
      </c>
      <c r="C3402" s="12">
        <f>Raw_Prices!AN283</f>
        <v>158.4</v>
      </c>
      <c r="D3402" s="13">
        <f t="shared" si="108"/>
        <v>2.3573200992555776E-2</v>
      </c>
      <c r="E3402" s="14">
        <f>IF(_xlfn.XLOOKUP($A3402,Firm_Info!$A$2:$A$12,Firm_Info!$C$2:$C$12)="Treated",1,IF(_xlfn.XLOOKUP($A3402,Firm_Info!$A$2:$A$12,Firm_Info!$C$2:$C$12)="Control",0,""))</f>
        <v>0</v>
      </c>
      <c r="F3402" s="14">
        <f>IFERROR(_xlfn.XLOOKUP($A3402,Firm_Info!$A$2:$A$11,Firm_Info!$D$2:$D$11),"")</f>
        <v>3</v>
      </c>
      <c r="G3402" s="14">
        <f>IF($F3402="","",IF($B3402&gt;=SUMIFS(Firm_Info!$F$2:$F$11,Firm_Info!$D$2:$D$11,$F3402,Firm_Info!$C$2:$C$11,"Treated"),1,0))</f>
        <v>0</v>
      </c>
      <c r="H3402" s="14">
        <f t="shared" si="109"/>
        <v>0</v>
      </c>
      <c r="I3402" s="14">
        <f>IF($F3402="","",MOD(ROW()-2,624)-INDEX(Parallel_Trends!$F$5:$F$14,MATCH($A3402,Parallel_Trends!$A$5:$A$14,0)))</f>
        <v>-9</v>
      </c>
    </row>
    <row r="3403" spans="1:9" x14ac:dyDescent="0.45">
      <c r="A3403" t="s">
        <v>23</v>
      </c>
      <c r="B3403" s="1">
        <f>Raw_Prices!AJ284</f>
        <v>45337</v>
      </c>
      <c r="C3403" s="12">
        <f>Raw_Prices!AN284</f>
        <v>156</v>
      </c>
      <c r="D3403" s="13">
        <f t="shared" si="108"/>
        <v>-1.5151515151515138E-2</v>
      </c>
      <c r="E3403" s="14">
        <f>IF(_xlfn.XLOOKUP($A3403,Firm_Info!$A$2:$A$12,Firm_Info!$C$2:$C$12)="Treated",1,IF(_xlfn.XLOOKUP($A3403,Firm_Info!$A$2:$A$12,Firm_Info!$C$2:$C$12)="Control",0,""))</f>
        <v>0</v>
      </c>
      <c r="F3403" s="14">
        <f>IFERROR(_xlfn.XLOOKUP($A3403,Firm_Info!$A$2:$A$11,Firm_Info!$D$2:$D$11),"")</f>
        <v>3</v>
      </c>
      <c r="G3403" s="14">
        <f>IF($F3403="","",IF($B3403&gt;=SUMIFS(Firm_Info!$F$2:$F$11,Firm_Info!$D$2:$D$11,$F3403,Firm_Info!$C$2:$C$11,"Treated"),1,0))</f>
        <v>0</v>
      </c>
      <c r="H3403" s="14">
        <f t="shared" si="109"/>
        <v>0</v>
      </c>
      <c r="I3403" s="14">
        <f>IF($F3403="","",MOD(ROW()-2,624)-INDEX(Parallel_Trends!$F$5:$F$14,MATCH($A3403,Parallel_Trends!$A$5:$A$14,0)))</f>
        <v>-8</v>
      </c>
    </row>
    <row r="3404" spans="1:9" x14ac:dyDescent="0.45">
      <c r="A3404" t="s">
        <v>23</v>
      </c>
      <c r="B3404" s="1">
        <f>Raw_Prices!AJ285</f>
        <v>45338</v>
      </c>
      <c r="C3404" s="12">
        <f>Raw_Prices!AN285</f>
        <v>153</v>
      </c>
      <c r="D3404" s="13">
        <f t="shared" si="108"/>
        <v>-1.9230769230769273E-2</v>
      </c>
      <c r="E3404" s="14">
        <f>IF(_xlfn.XLOOKUP($A3404,Firm_Info!$A$2:$A$12,Firm_Info!$C$2:$C$12)="Treated",1,IF(_xlfn.XLOOKUP($A3404,Firm_Info!$A$2:$A$12,Firm_Info!$C$2:$C$12)="Control",0,""))</f>
        <v>0</v>
      </c>
      <c r="F3404" s="14">
        <f>IFERROR(_xlfn.XLOOKUP($A3404,Firm_Info!$A$2:$A$11,Firm_Info!$D$2:$D$11),"")</f>
        <v>3</v>
      </c>
      <c r="G3404" s="14">
        <f>IF($F3404="","",IF($B3404&gt;=SUMIFS(Firm_Info!$F$2:$F$11,Firm_Info!$D$2:$D$11,$F3404,Firm_Info!$C$2:$C$11,"Treated"),1,0))</f>
        <v>0</v>
      </c>
      <c r="H3404" s="14">
        <f t="shared" si="109"/>
        <v>0</v>
      </c>
      <c r="I3404" s="14">
        <f>IF($F3404="","",MOD(ROW()-2,624)-INDEX(Parallel_Trends!$F$5:$F$14,MATCH($A3404,Parallel_Trends!$A$5:$A$14,0)))</f>
        <v>-7</v>
      </c>
    </row>
    <row r="3405" spans="1:9" x14ac:dyDescent="0.45">
      <c r="A3405" t="s">
        <v>23</v>
      </c>
      <c r="B3405" s="1">
        <f>Raw_Prices!AJ286</f>
        <v>45342</v>
      </c>
      <c r="C3405" s="12">
        <f>Raw_Prices!AN286</f>
        <v>150.56800000000001</v>
      </c>
      <c r="D3405" s="13">
        <f t="shared" si="108"/>
        <v>-1.5895424836601224E-2</v>
      </c>
      <c r="E3405" s="14">
        <f>IF(_xlfn.XLOOKUP($A3405,Firm_Info!$A$2:$A$12,Firm_Info!$C$2:$C$12)="Treated",1,IF(_xlfn.XLOOKUP($A3405,Firm_Info!$A$2:$A$12,Firm_Info!$C$2:$C$12)="Control",0,""))</f>
        <v>0</v>
      </c>
      <c r="F3405" s="14">
        <f>IFERROR(_xlfn.XLOOKUP($A3405,Firm_Info!$A$2:$A$11,Firm_Info!$D$2:$D$11),"")</f>
        <v>3</v>
      </c>
      <c r="G3405" s="14">
        <f>IF($F3405="","",IF($B3405&gt;=SUMIFS(Firm_Info!$F$2:$F$11,Firm_Info!$D$2:$D$11,$F3405,Firm_Info!$C$2:$C$11,"Treated"),1,0))</f>
        <v>0</v>
      </c>
      <c r="H3405" s="14">
        <f t="shared" si="109"/>
        <v>0</v>
      </c>
      <c r="I3405" s="14">
        <f>IF($F3405="","",MOD(ROW()-2,624)-INDEX(Parallel_Trends!$F$5:$F$14,MATCH($A3405,Parallel_Trends!$A$5:$A$14,0)))</f>
        <v>-6</v>
      </c>
    </row>
    <row r="3406" spans="1:9" x14ac:dyDescent="0.45">
      <c r="A3406" t="s">
        <v>23</v>
      </c>
      <c r="B3406" s="1">
        <f>Raw_Prices!AJ287</f>
        <v>45343</v>
      </c>
      <c r="C3406" s="12">
        <f>Raw_Prices!AN287</f>
        <v>149.58799999999999</v>
      </c>
      <c r="D3406" s="13">
        <f t="shared" si="108"/>
        <v>-6.50868710482988E-3</v>
      </c>
      <c r="E3406" s="14">
        <f>IF(_xlfn.XLOOKUP($A3406,Firm_Info!$A$2:$A$12,Firm_Info!$C$2:$C$12)="Treated",1,IF(_xlfn.XLOOKUP($A3406,Firm_Info!$A$2:$A$12,Firm_Info!$C$2:$C$12)="Control",0,""))</f>
        <v>0</v>
      </c>
      <c r="F3406" s="14">
        <f>IFERROR(_xlfn.XLOOKUP($A3406,Firm_Info!$A$2:$A$11,Firm_Info!$D$2:$D$11),"")</f>
        <v>3</v>
      </c>
      <c r="G3406" s="14">
        <f>IF($F3406="","",IF($B3406&gt;=SUMIFS(Firm_Info!$F$2:$F$11,Firm_Info!$D$2:$D$11,$F3406,Firm_Info!$C$2:$C$11,"Treated"),1,0))</f>
        <v>0</v>
      </c>
      <c r="H3406" s="14">
        <f t="shared" si="109"/>
        <v>0</v>
      </c>
      <c r="I3406" s="14">
        <f>IF($F3406="","",MOD(ROW()-2,624)-INDEX(Parallel_Trends!$F$5:$F$14,MATCH($A3406,Parallel_Trends!$A$5:$A$14,0)))</f>
        <v>-5</v>
      </c>
    </row>
    <row r="3407" spans="1:9" x14ac:dyDescent="0.45">
      <c r="A3407" t="s">
        <v>23</v>
      </c>
      <c r="B3407" s="1">
        <f>Raw_Prices!AJ288</f>
        <v>45344</v>
      </c>
      <c r="C3407" s="12">
        <f>Raw_Prices!AN288</f>
        <v>153.84200000000001</v>
      </c>
      <c r="D3407" s="13">
        <f t="shared" si="108"/>
        <v>2.8438110008824458E-2</v>
      </c>
      <c r="E3407" s="14">
        <f>IF(_xlfn.XLOOKUP($A3407,Firm_Info!$A$2:$A$12,Firm_Info!$C$2:$C$12)="Treated",1,IF(_xlfn.XLOOKUP($A3407,Firm_Info!$A$2:$A$12,Firm_Info!$C$2:$C$12)="Control",0,""))</f>
        <v>0</v>
      </c>
      <c r="F3407" s="14">
        <f>IFERROR(_xlfn.XLOOKUP($A3407,Firm_Info!$A$2:$A$11,Firm_Info!$D$2:$D$11),"")</f>
        <v>3</v>
      </c>
      <c r="G3407" s="14">
        <f>IF($F3407="","",IF($B3407&gt;=SUMIFS(Firm_Info!$F$2:$F$11,Firm_Info!$D$2:$D$11,$F3407,Firm_Info!$C$2:$C$11,"Treated"),1,0))</f>
        <v>0</v>
      </c>
      <c r="H3407" s="14">
        <f t="shared" si="109"/>
        <v>0</v>
      </c>
      <c r="I3407" s="14">
        <f>IF($F3407="","",MOD(ROW()-2,624)-INDEX(Parallel_Trends!$F$5:$F$14,MATCH($A3407,Parallel_Trends!$A$5:$A$14,0)))</f>
        <v>-4</v>
      </c>
    </row>
    <row r="3408" spans="1:9" x14ac:dyDescent="0.45">
      <c r="A3408" t="s">
        <v>23</v>
      </c>
      <c r="B3408" s="1">
        <f>Raw_Prices!AJ289</f>
        <v>45345</v>
      </c>
      <c r="C3408" s="12">
        <f>Raw_Prices!AN289</f>
        <v>154.19399999999999</v>
      </c>
      <c r="D3408" s="13">
        <f t="shared" si="108"/>
        <v>2.2880617776679379E-3</v>
      </c>
      <c r="E3408" s="14">
        <f>IF(_xlfn.XLOOKUP($A3408,Firm_Info!$A$2:$A$12,Firm_Info!$C$2:$C$12)="Treated",1,IF(_xlfn.XLOOKUP($A3408,Firm_Info!$A$2:$A$12,Firm_Info!$C$2:$C$12)="Control",0,""))</f>
        <v>0</v>
      </c>
      <c r="F3408" s="14">
        <f>IFERROR(_xlfn.XLOOKUP($A3408,Firm_Info!$A$2:$A$11,Firm_Info!$D$2:$D$11),"")</f>
        <v>3</v>
      </c>
      <c r="G3408" s="14">
        <f>IF($F3408="","",IF($B3408&gt;=SUMIFS(Firm_Info!$F$2:$F$11,Firm_Info!$D$2:$D$11,$F3408,Firm_Info!$C$2:$C$11,"Treated"),1,0))</f>
        <v>0</v>
      </c>
      <c r="H3408" s="14">
        <f t="shared" si="109"/>
        <v>0</v>
      </c>
      <c r="I3408" s="14">
        <f>IF($F3408="","",MOD(ROW()-2,624)-INDEX(Parallel_Trends!$F$5:$F$14,MATCH($A3408,Parallel_Trends!$A$5:$A$14,0)))</f>
        <v>-3</v>
      </c>
    </row>
    <row r="3409" spans="1:9" x14ac:dyDescent="0.45">
      <c r="A3409" t="s">
        <v>23</v>
      </c>
      <c r="B3409" s="1">
        <f>Raw_Prices!AJ290</f>
        <v>45348</v>
      </c>
      <c r="C3409" s="12">
        <f>Raw_Prices!AN290</f>
        <v>155.93199999999999</v>
      </c>
      <c r="D3409" s="13">
        <f t="shared" si="108"/>
        <v>1.1271515104348984E-2</v>
      </c>
      <c r="E3409" s="14">
        <f>IF(_xlfn.XLOOKUP($A3409,Firm_Info!$A$2:$A$12,Firm_Info!$C$2:$C$12)="Treated",1,IF(_xlfn.XLOOKUP($A3409,Firm_Info!$A$2:$A$12,Firm_Info!$C$2:$C$12)="Control",0,""))</f>
        <v>0</v>
      </c>
      <c r="F3409" s="14">
        <f>IFERROR(_xlfn.XLOOKUP($A3409,Firm_Info!$A$2:$A$11,Firm_Info!$D$2:$D$11),"")</f>
        <v>3</v>
      </c>
      <c r="G3409" s="14">
        <f>IF($F3409="","",IF($B3409&gt;=SUMIFS(Firm_Info!$F$2:$F$11,Firm_Info!$D$2:$D$11,$F3409,Firm_Info!$C$2:$C$11,"Treated"),1,0))</f>
        <v>0</v>
      </c>
      <c r="H3409" s="14">
        <f t="shared" si="109"/>
        <v>0</v>
      </c>
      <c r="I3409" s="14">
        <f>IF($F3409="","",MOD(ROW()-2,624)-INDEX(Parallel_Trends!$F$5:$F$14,MATCH($A3409,Parallel_Trends!$A$5:$A$14,0)))</f>
        <v>-2</v>
      </c>
    </row>
    <row r="3410" spans="1:9" x14ac:dyDescent="0.45">
      <c r="A3410" t="s">
        <v>23</v>
      </c>
      <c r="B3410" s="1">
        <f>Raw_Prices!AJ291</f>
        <v>45349</v>
      </c>
      <c r="C3410" s="12">
        <f>Raw_Prices!AN291</f>
        <v>153.428</v>
      </c>
      <c r="D3410" s="13">
        <f t="shared" si="108"/>
        <v>-1.6058281815150122E-2</v>
      </c>
      <c r="E3410" s="14">
        <f>IF(_xlfn.XLOOKUP($A3410,Firm_Info!$A$2:$A$12,Firm_Info!$C$2:$C$12)="Treated",1,IF(_xlfn.XLOOKUP($A3410,Firm_Info!$A$2:$A$12,Firm_Info!$C$2:$C$12)="Control",0,""))</f>
        <v>0</v>
      </c>
      <c r="F3410" s="14">
        <f>IFERROR(_xlfn.XLOOKUP($A3410,Firm_Info!$A$2:$A$11,Firm_Info!$D$2:$D$11),"")</f>
        <v>3</v>
      </c>
      <c r="G3410" s="14">
        <f>IF($F3410="","",IF($B3410&gt;=SUMIFS(Firm_Info!$F$2:$F$11,Firm_Info!$D$2:$D$11,$F3410,Firm_Info!$C$2:$C$11,"Treated"),1,0))</f>
        <v>0</v>
      </c>
      <c r="H3410" s="14">
        <f t="shared" si="109"/>
        <v>0</v>
      </c>
      <c r="I3410" s="14">
        <f>IF($F3410="","",MOD(ROW()-2,624)-INDEX(Parallel_Trends!$F$5:$F$14,MATCH($A3410,Parallel_Trends!$A$5:$A$14,0)))</f>
        <v>-1</v>
      </c>
    </row>
    <row r="3411" spans="1:9" x14ac:dyDescent="0.45">
      <c r="A3411" t="s">
        <v>23</v>
      </c>
      <c r="B3411" s="1">
        <f>Raw_Prices!AJ292</f>
        <v>45350</v>
      </c>
      <c r="C3411" s="12">
        <f>Raw_Prices!AN292</f>
        <v>151.958</v>
      </c>
      <c r="D3411" s="13">
        <f t="shared" si="108"/>
        <v>-9.5810412701723413E-3</v>
      </c>
      <c r="E3411" s="14">
        <f>IF(_xlfn.XLOOKUP($A3411,Firm_Info!$A$2:$A$12,Firm_Info!$C$2:$C$12)="Treated",1,IF(_xlfn.XLOOKUP($A3411,Firm_Info!$A$2:$A$12,Firm_Info!$C$2:$C$12)="Control",0,""))</f>
        <v>0</v>
      </c>
      <c r="F3411" s="14">
        <f>IFERROR(_xlfn.XLOOKUP($A3411,Firm_Info!$A$2:$A$11,Firm_Info!$D$2:$D$11),"")</f>
        <v>3</v>
      </c>
      <c r="G3411" s="14">
        <f>IF($F3411="","",IF($B3411&gt;=SUMIFS(Firm_Info!$F$2:$F$11,Firm_Info!$D$2:$D$11,$F3411,Firm_Info!$C$2:$C$11,"Treated"),1,0))</f>
        <v>1</v>
      </c>
      <c r="H3411" s="14">
        <f t="shared" si="109"/>
        <v>0</v>
      </c>
      <c r="I3411" s="14">
        <f>IF($F3411="","",MOD(ROW()-2,624)-INDEX(Parallel_Trends!$F$5:$F$14,MATCH($A3411,Parallel_Trends!$A$5:$A$14,0)))</f>
        <v>0</v>
      </c>
    </row>
    <row r="3412" spans="1:9" x14ac:dyDescent="0.45">
      <c r="A3412" t="s">
        <v>23</v>
      </c>
      <c r="B3412" s="1">
        <f>Raw_Prices!AJ293</f>
        <v>45351</v>
      </c>
      <c r="C3412" s="12">
        <f>Raw_Prices!AN293</f>
        <v>154.268</v>
      </c>
      <c r="D3412" s="13">
        <f t="shared" si="108"/>
        <v>1.5201568854551928E-2</v>
      </c>
      <c r="E3412" s="14">
        <f>IF(_xlfn.XLOOKUP($A3412,Firm_Info!$A$2:$A$12,Firm_Info!$C$2:$C$12)="Treated",1,IF(_xlfn.XLOOKUP($A3412,Firm_Info!$A$2:$A$12,Firm_Info!$C$2:$C$12)="Control",0,""))</f>
        <v>0</v>
      </c>
      <c r="F3412" s="14">
        <f>IFERROR(_xlfn.XLOOKUP($A3412,Firm_Info!$A$2:$A$11,Firm_Info!$D$2:$D$11),"")</f>
        <v>3</v>
      </c>
      <c r="G3412" s="14">
        <f>IF($F3412="","",IF($B3412&gt;=SUMIFS(Firm_Info!$F$2:$F$11,Firm_Info!$D$2:$D$11,$F3412,Firm_Info!$C$2:$C$11,"Treated"),1,0))</f>
        <v>1</v>
      </c>
      <c r="H3412" s="14">
        <f t="shared" si="109"/>
        <v>0</v>
      </c>
      <c r="I3412" s="14">
        <f>IF($F3412="","",MOD(ROW()-2,624)-INDEX(Parallel_Trends!$F$5:$F$14,MATCH($A3412,Parallel_Trends!$A$5:$A$14,0)))</f>
        <v>1</v>
      </c>
    </row>
    <row r="3413" spans="1:9" x14ac:dyDescent="0.45">
      <c r="A3413" t="s">
        <v>23</v>
      </c>
      <c r="B3413" s="1">
        <f>Raw_Prices!AJ294</f>
        <v>45352</v>
      </c>
      <c r="C3413" s="12">
        <f>Raw_Prices!AN294</f>
        <v>154.726</v>
      </c>
      <c r="D3413" s="13">
        <f t="shared" si="108"/>
        <v>2.9688593875591973E-3</v>
      </c>
      <c r="E3413" s="14">
        <f>IF(_xlfn.XLOOKUP($A3413,Firm_Info!$A$2:$A$12,Firm_Info!$C$2:$C$12)="Treated",1,IF(_xlfn.XLOOKUP($A3413,Firm_Info!$A$2:$A$12,Firm_Info!$C$2:$C$12)="Control",0,""))</f>
        <v>0</v>
      </c>
      <c r="F3413" s="14">
        <f>IFERROR(_xlfn.XLOOKUP($A3413,Firm_Info!$A$2:$A$11,Firm_Info!$D$2:$D$11),"")</f>
        <v>3</v>
      </c>
      <c r="G3413" s="14">
        <f>IF($F3413="","",IF($B3413&gt;=SUMIFS(Firm_Info!$F$2:$F$11,Firm_Info!$D$2:$D$11,$F3413,Firm_Info!$C$2:$C$11,"Treated"),1,0))</f>
        <v>1</v>
      </c>
      <c r="H3413" s="14">
        <f t="shared" si="109"/>
        <v>0</v>
      </c>
      <c r="I3413" s="14">
        <f>IF($F3413="","",MOD(ROW()-2,624)-INDEX(Parallel_Trends!$F$5:$F$14,MATCH($A3413,Parallel_Trends!$A$5:$A$14,0)))</f>
        <v>2</v>
      </c>
    </row>
    <row r="3414" spans="1:9" x14ac:dyDescent="0.45">
      <c r="A3414" t="s">
        <v>23</v>
      </c>
      <c r="B3414" s="1">
        <f>Raw_Prices!AJ295</f>
        <v>45355</v>
      </c>
      <c r="C3414" s="12">
        <f>Raw_Prices!AN295</f>
        <v>155.21799999999999</v>
      </c>
      <c r="D3414" s="13">
        <f t="shared" si="108"/>
        <v>3.1798146400734417E-3</v>
      </c>
      <c r="E3414" s="14">
        <f>IF(_xlfn.XLOOKUP($A3414,Firm_Info!$A$2:$A$12,Firm_Info!$C$2:$C$12)="Treated",1,IF(_xlfn.XLOOKUP($A3414,Firm_Info!$A$2:$A$12,Firm_Info!$C$2:$C$12)="Control",0,""))</f>
        <v>0</v>
      </c>
      <c r="F3414" s="14">
        <f>IFERROR(_xlfn.XLOOKUP($A3414,Firm_Info!$A$2:$A$11,Firm_Info!$D$2:$D$11),"")</f>
        <v>3</v>
      </c>
      <c r="G3414" s="14">
        <f>IF($F3414="","",IF($B3414&gt;=SUMIFS(Firm_Info!$F$2:$F$11,Firm_Info!$D$2:$D$11,$F3414,Firm_Info!$C$2:$C$11,"Treated"),1,0))</f>
        <v>1</v>
      </c>
      <c r="H3414" s="14">
        <f t="shared" si="109"/>
        <v>0</v>
      </c>
      <c r="I3414" s="14">
        <f>IF($F3414="","",MOD(ROW()-2,624)-INDEX(Parallel_Trends!$F$5:$F$14,MATCH($A3414,Parallel_Trends!$A$5:$A$14,0)))</f>
        <v>3</v>
      </c>
    </row>
    <row r="3415" spans="1:9" x14ac:dyDescent="0.45">
      <c r="A3415" t="s">
        <v>23</v>
      </c>
      <c r="B3415" s="1">
        <f>Raw_Prices!AJ296</f>
        <v>45356</v>
      </c>
      <c r="C3415" s="12">
        <f>Raw_Prices!AN296</f>
        <v>148.03</v>
      </c>
      <c r="D3415" s="13">
        <f t="shared" si="108"/>
        <v>-4.6309062093313869E-2</v>
      </c>
      <c r="E3415" s="14">
        <f>IF(_xlfn.XLOOKUP($A3415,Firm_Info!$A$2:$A$12,Firm_Info!$C$2:$C$12)="Treated",1,IF(_xlfn.XLOOKUP($A3415,Firm_Info!$A$2:$A$12,Firm_Info!$C$2:$C$12)="Control",0,""))</f>
        <v>0</v>
      </c>
      <c r="F3415" s="14">
        <f>IFERROR(_xlfn.XLOOKUP($A3415,Firm_Info!$A$2:$A$11,Firm_Info!$D$2:$D$11),"")</f>
        <v>3</v>
      </c>
      <c r="G3415" s="14">
        <f>IF($F3415="","",IF($B3415&gt;=SUMIFS(Firm_Info!$F$2:$F$11,Firm_Info!$D$2:$D$11,$F3415,Firm_Info!$C$2:$C$11,"Treated"),1,0))</f>
        <v>1</v>
      </c>
      <c r="H3415" s="14">
        <f t="shared" si="109"/>
        <v>0</v>
      </c>
      <c r="I3415" s="14">
        <f>IF($F3415="","",MOD(ROW()-2,624)-INDEX(Parallel_Trends!$F$5:$F$14,MATCH($A3415,Parallel_Trends!$A$5:$A$14,0)))</f>
        <v>4</v>
      </c>
    </row>
    <row r="3416" spans="1:9" x14ac:dyDescent="0.45">
      <c r="A3416" t="s">
        <v>23</v>
      </c>
      <c r="B3416" s="1">
        <f>Raw_Prices!AJ297</f>
        <v>45357</v>
      </c>
      <c r="C3416" s="12">
        <f>Raw_Prices!AN297</f>
        <v>148.21199999999999</v>
      </c>
      <c r="D3416" s="13">
        <f t="shared" si="108"/>
        <v>1.2294805107071483E-3</v>
      </c>
      <c r="E3416" s="14">
        <f>IF(_xlfn.XLOOKUP($A3416,Firm_Info!$A$2:$A$12,Firm_Info!$C$2:$C$12)="Treated",1,IF(_xlfn.XLOOKUP($A3416,Firm_Info!$A$2:$A$12,Firm_Info!$C$2:$C$12)="Control",0,""))</f>
        <v>0</v>
      </c>
      <c r="F3416" s="14">
        <f>IFERROR(_xlfn.XLOOKUP($A3416,Firm_Info!$A$2:$A$11,Firm_Info!$D$2:$D$11),"")</f>
        <v>3</v>
      </c>
      <c r="G3416" s="14">
        <f>IF($F3416="","",IF($B3416&gt;=SUMIFS(Firm_Info!$F$2:$F$11,Firm_Info!$D$2:$D$11,$F3416,Firm_Info!$C$2:$C$11,"Treated"),1,0))</f>
        <v>1</v>
      </c>
      <c r="H3416" s="14">
        <f t="shared" si="109"/>
        <v>0</v>
      </c>
      <c r="I3416" s="14">
        <f>IF($F3416="","",MOD(ROW()-2,624)-INDEX(Parallel_Trends!$F$5:$F$14,MATCH($A3416,Parallel_Trends!$A$5:$A$14,0)))</f>
        <v>5</v>
      </c>
    </row>
    <row r="3417" spans="1:9" x14ac:dyDescent="0.45">
      <c r="A3417" t="s">
        <v>23</v>
      </c>
      <c r="B3417" s="1">
        <f>Raw_Prices!AJ298</f>
        <v>45358</v>
      </c>
      <c r="C3417" s="12">
        <f>Raw_Prices!AN298</f>
        <v>153.61600000000001</v>
      </c>
      <c r="D3417" s="13">
        <f t="shared" si="108"/>
        <v>3.6461285186085046E-2</v>
      </c>
      <c r="E3417" s="14">
        <f>IF(_xlfn.XLOOKUP($A3417,Firm_Info!$A$2:$A$12,Firm_Info!$C$2:$C$12)="Treated",1,IF(_xlfn.XLOOKUP($A3417,Firm_Info!$A$2:$A$12,Firm_Info!$C$2:$C$12)="Control",0,""))</f>
        <v>0</v>
      </c>
      <c r="F3417" s="14">
        <f>IFERROR(_xlfn.XLOOKUP($A3417,Firm_Info!$A$2:$A$11,Firm_Info!$D$2:$D$11),"")</f>
        <v>3</v>
      </c>
      <c r="G3417" s="14">
        <f>IF($F3417="","",IF($B3417&gt;=SUMIFS(Firm_Info!$F$2:$F$11,Firm_Info!$D$2:$D$11,$F3417,Firm_Info!$C$2:$C$11,"Treated"),1,0))</f>
        <v>1</v>
      </c>
      <c r="H3417" s="14">
        <f t="shared" si="109"/>
        <v>0</v>
      </c>
      <c r="I3417" s="14">
        <f>IF($F3417="","",MOD(ROW()-2,624)-INDEX(Parallel_Trends!$F$5:$F$14,MATCH($A3417,Parallel_Trends!$A$5:$A$14,0)))</f>
        <v>6</v>
      </c>
    </row>
    <row r="3418" spans="1:9" x14ac:dyDescent="0.45">
      <c r="A3418" t="s">
        <v>23</v>
      </c>
      <c r="B3418" s="1">
        <f>Raw_Prices!AJ299</f>
        <v>45359</v>
      </c>
      <c r="C3418" s="12">
        <f>Raw_Prices!AN299</f>
        <v>151.536</v>
      </c>
      <c r="D3418" s="13">
        <f t="shared" si="108"/>
        <v>-1.3540256223310121E-2</v>
      </c>
      <c r="E3418" s="14">
        <f>IF(_xlfn.XLOOKUP($A3418,Firm_Info!$A$2:$A$12,Firm_Info!$C$2:$C$12)="Treated",1,IF(_xlfn.XLOOKUP($A3418,Firm_Info!$A$2:$A$12,Firm_Info!$C$2:$C$12)="Control",0,""))</f>
        <v>0</v>
      </c>
      <c r="F3418" s="14">
        <f>IFERROR(_xlfn.XLOOKUP($A3418,Firm_Info!$A$2:$A$11,Firm_Info!$D$2:$D$11),"")</f>
        <v>3</v>
      </c>
      <c r="G3418" s="14">
        <f>IF($F3418="","",IF($B3418&gt;=SUMIFS(Firm_Info!$F$2:$F$11,Firm_Info!$D$2:$D$11,$F3418,Firm_Info!$C$2:$C$11,"Treated"),1,0))</f>
        <v>1</v>
      </c>
      <c r="H3418" s="14">
        <f t="shared" si="109"/>
        <v>0</v>
      </c>
      <c r="I3418" s="14">
        <f>IF($F3418="","",MOD(ROW()-2,624)-INDEX(Parallel_Trends!$F$5:$F$14,MATCH($A3418,Parallel_Trends!$A$5:$A$14,0)))</f>
        <v>7</v>
      </c>
    </row>
    <row r="3419" spans="1:9" x14ac:dyDescent="0.45">
      <c r="A3419" t="s">
        <v>23</v>
      </c>
      <c r="B3419" s="1">
        <f>Raw_Prices!AJ300</f>
        <v>45362</v>
      </c>
      <c r="C3419" s="12">
        <f>Raw_Prices!AN300</f>
        <v>151.34800000000001</v>
      </c>
      <c r="D3419" s="13">
        <f t="shared" si="108"/>
        <v>-1.2406292894097115E-3</v>
      </c>
      <c r="E3419" s="14">
        <f>IF(_xlfn.XLOOKUP($A3419,Firm_Info!$A$2:$A$12,Firm_Info!$C$2:$C$12)="Treated",1,IF(_xlfn.XLOOKUP($A3419,Firm_Info!$A$2:$A$12,Firm_Info!$C$2:$C$12)="Control",0,""))</f>
        <v>0</v>
      </c>
      <c r="F3419" s="14">
        <f>IFERROR(_xlfn.XLOOKUP($A3419,Firm_Info!$A$2:$A$11,Firm_Info!$D$2:$D$11),"")</f>
        <v>3</v>
      </c>
      <c r="G3419" s="14">
        <f>IF($F3419="","",IF($B3419&gt;=SUMIFS(Firm_Info!$F$2:$F$11,Firm_Info!$D$2:$D$11,$F3419,Firm_Info!$C$2:$C$11,"Treated"),1,0))</f>
        <v>1</v>
      </c>
      <c r="H3419" s="14">
        <f t="shared" si="109"/>
        <v>0</v>
      </c>
      <c r="I3419" s="14">
        <f>IF($F3419="","",MOD(ROW()-2,624)-INDEX(Parallel_Trends!$F$5:$F$14,MATCH($A3419,Parallel_Trends!$A$5:$A$14,0)))</f>
        <v>8</v>
      </c>
    </row>
    <row r="3420" spans="1:9" x14ac:dyDescent="0.45">
      <c r="A3420" t="s">
        <v>23</v>
      </c>
      <c r="B3420" s="1">
        <f>Raw_Prices!AJ301</f>
        <v>45363</v>
      </c>
      <c r="C3420" s="12">
        <f>Raw_Prices!AN301</f>
        <v>157.91200000000001</v>
      </c>
      <c r="D3420" s="13">
        <f t="shared" si="108"/>
        <v>4.3370246055448369E-2</v>
      </c>
      <c r="E3420" s="14">
        <f>IF(_xlfn.XLOOKUP($A3420,Firm_Info!$A$2:$A$12,Firm_Info!$C$2:$C$12)="Treated",1,IF(_xlfn.XLOOKUP($A3420,Firm_Info!$A$2:$A$12,Firm_Info!$C$2:$C$12)="Control",0,""))</f>
        <v>0</v>
      </c>
      <c r="F3420" s="14">
        <f>IFERROR(_xlfn.XLOOKUP($A3420,Firm_Info!$A$2:$A$11,Firm_Info!$D$2:$D$11),"")</f>
        <v>3</v>
      </c>
      <c r="G3420" s="14">
        <f>IF($F3420="","",IF($B3420&gt;=SUMIFS(Firm_Info!$F$2:$F$11,Firm_Info!$D$2:$D$11,$F3420,Firm_Info!$C$2:$C$11,"Treated"),1,0))</f>
        <v>1</v>
      </c>
      <c r="H3420" s="14">
        <f t="shared" si="109"/>
        <v>0</v>
      </c>
      <c r="I3420" s="14">
        <f>IF($F3420="","",MOD(ROW()-2,624)-INDEX(Parallel_Trends!$F$5:$F$14,MATCH($A3420,Parallel_Trends!$A$5:$A$14,0)))</f>
        <v>9</v>
      </c>
    </row>
    <row r="3421" spans="1:9" x14ac:dyDescent="0.45">
      <c r="A3421" t="s">
        <v>23</v>
      </c>
      <c r="B3421" s="1">
        <f>Raw_Prices!AJ302</f>
        <v>45364</v>
      </c>
      <c r="C3421" s="12">
        <f>Raw_Prices!AN302</f>
        <v>155.376</v>
      </c>
      <c r="D3421" s="13">
        <f t="shared" si="108"/>
        <v>-1.6059577486194798E-2</v>
      </c>
      <c r="E3421" s="14">
        <f>IF(_xlfn.XLOOKUP($A3421,Firm_Info!$A$2:$A$12,Firm_Info!$C$2:$C$12)="Treated",1,IF(_xlfn.XLOOKUP($A3421,Firm_Info!$A$2:$A$12,Firm_Info!$C$2:$C$12)="Control",0,""))</f>
        <v>0</v>
      </c>
      <c r="F3421" s="14">
        <f>IFERROR(_xlfn.XLOOKUP($A3421,Firm_Info!$A$2:$A$11,Firm_Info!$D$2:$D$11),"")</f>
        <v>3</v>
      </c>
      <c r="G3421" s="14">
        <f>IF($F3421="","",IF($B3421&gt;=SUMIFS(Firm_Info!$F$2:$F$11,Firm_Info!$D$2:$D$11,$F3421,Firm_Info!$C$2:$C$11,"Treated"),1,0))</f>
        <v>1</v>
      </c>
      <c r="H3421" s="14">
        <f t="shared" si="109"/>
        <v>0</v>
      </c>
      <c r="I3421" s="14">
        <f>IF($F3421="","",MOD(ROW()-2,624)-INDEX(Parallel_Trends!$F$5:$F$14,MATCH($A3421,Parallel_Trends!$A$5:$A$14,0)))</f>
        <v>10</v>
      </c>
    </row>
    <row r="3422" spans="1:9" x14ac:dyDescent="0.45">
      <c r="A3422" t="s">
        <v>23</v>
      </c>
      <c r="B3422" s="1">
        <f>Raw_Prices!AJ303</f>
        <v>45365</v>
      </c>
      <c r="C3422" s="12">
        <f>Raw_Prices!AN303</f>
        <v>155.898</v>
      </c>
      <c r="D3422" s="13">
        <f t="shared" si="108"/>
        <v>3.3595922150138069E-3</v>
      </c>
      <c r="E3422" s="14">
        <f>IF(_xlfn.XLOOKUP($A3422,Firm_Info!$A$2:$A$12,Firm_Info!$C$2:$C$12)="Treated",1,IF(_xlfn.XLOOKUP($A3422,Firm_Info!$A$2:$A$12,Firm_Info!$C$2:$C$12)="Control",0,""))</f>
        <v>0</v>
      </c>
      <c r="F3422" s="14">
        <f>IFERROR(_xlfn.XLOOKUP($A3422,Firm_Info!$A$2:$A$11,Firm_Info!$D$2:$D$11),"")</f>
        <v>3</v>
      </c>
      <c r="G3422" s="14">
        <f>IF($F3422="","",IF($B3422&gt;=SUMIFS(Firm_Info!$F$2:$F$11,Firm_Info!$D$2:$D$11,$F3422,Firm_Info!$C$2:$C$11,"Treated"),1,0))</f>
        <v>1</v>
      </c>
      <c r="H3422" s="14">
        <f t="shared" si="109"/>
        <v>0</v>
      </c>
      <c r="I3422" s="14">
        <f>IF($F3422="","",MOD(ROW()-2,624)-INDEX(Parallel_Trends!$F$5:$F$14,MATCH($A3422,Parallel_Trends!$A$5:$A$14,0)))</f>
        <v>11</v>
      </c>
    </row>
    <row r="3423" spans="1:9" x14ac:dyDescent="0.45">
      <c r="A3423" t="s">
        <v>23</v>
      </c>
      <c r="B3423" s="1">
        <f>Raw_Prices!AJ304</f>
        <v>45366</v>
      </c>
      <c r="C3423" s="12">
        <f>Raw_Prices!AN304</f>
        <v>148.78200000000001</v>
      </c>
      <c r="D3423" s="13">
        <f t="shared" si="108"/>
        <v>-4.56452295731824E-2</v>
      </c>
      <c r="E3423" s="14">
        <f>IF(_xlfn.XLOOKUP($A3423,Firm_Info!$A$2:$A$12,Firm_Info!$C$2:$C$12)="Treated",1,IF(_xlfn.XLOOKUP($A3423,Firm_Info!$A$2:$A$12,Firm_Info!$C$2:$C$12)="Control",0,""))</f>
        <v>0</v>
      </c>
      <c r="F3423" s="14">
        <f>IFERROR(_xlfn.XLOOKUP($A3423,Firm_Info!$A$2:$A$11,Firm_Info!$D$2:$D$11),"")</f>
        <v>3</v>
      </c>
      <c r="G3423" s="14">
        <f>IF($F3423="","",IF($B3423&gt;=SUMIFS(Firm_Info!$F$2:$F$11,Firm_Info!$D$2:$D$11,$F3423,Firm_Info!$C$2:$C$11,"Treated"),1,0))</f>
        <v>1</v>
      </c>
      <c r="H3423" s="14">
        <f t="shared" si="109"/>
        <v>0</v>
      </c>
      <c r="I3423" s="14">
        <f>IF($F3423="","",MOD(ROW()-2,624)-INDEX(Parallel_Trends!$F$5:$F$14,MATCH($A3423,Parallel_Trends!$A$5:$A$14,0)))</f>
        <v>12</v>
      </c>
    </row>
    <row r="3424" spans="1:9" x14ac:dyDescent="0.45">
      <c r="A3424" t="s">
        <v>23</v>
      </c>
      <c r="B3424" s="1">
        <f>Raw_Prices!AJ305</f>
        <v>45369</v>
      </c>
      <c r="C3424" s="12">
        <f>Raw_Prices!AN305</f>
        <v>151.16</v>
      </c>
      <c r="D3424" s="13">
        <f t="shared" si="108"/>
        <v>1.5983116237179074E-2</v>
      </c>
      <c r="E3424" s="14">
        <f>IF(_xlfn.XLOOKUP($A3424,Firm_Info!$A$2:$A$12,Firm_Info!$C$2:$C$12)="Treated",1,IF(_xlfn.XLOOKUP($A3424,Firm_Info!$A$2:$A$12,Firm_Info!$C$2:$C$12)="Control",0,""))</f>
        <v>0</v>
      </c>
      <c r="F3424" s="14">
        <f>IFERROR(_xlfn.XLOOKUP($A3424,Firm_Info!$A$2:$A$11,Firm_Info!$D$2:$D$11),"")</f>
        <v>3</v>
      </c>
      <c r="G3424" s="14">
        <f>IF($F3424="","",IF($B3424&gt;=SUMIFS(Firm_Info!$F$2:$F$11,Firm_Info!$D$2:$D$11,$F3424,Firm_Info!$C$2:$C$11,"Treated"),1,0))</f>
        <v>1</v>
      </c>
      <c r="H3424" s="14">
        <f t="shared" si="109"/>
        <v>0</v>
      </c>
      <c r="I3424" s="14">
        <f>IF($F3424="","",MOD(ROW()-2,624)-INDEX(Parallel_Trends!$F$5:$F$14,MATCH($A3424,Parallel_Trends!$A$5:$A$14,0)))</f>
        <v>13</v>
      </c>
    </row>
    <row r="3425" spans="1:9" x14ac:dyDescent="0.45">
      <c r="A3425" t="s">
        <v>23</v>
      </c>
      <c r="B3425" s="1">
        <f>Raw_Prices!AJ306</f>
        <v>45370</v>
      </c>
      <c r="C3425" s="12">
        <f>Raw_Prices!AN306</f>
        <v>151.38800000000001</v>
      </c>
      <c r="D3425" s="13">
        <f t="shared" si="108"/>
        <v>1.5083355385023811E-3</v>
      </c>
      <c r="E3425" s="14">
        <f>IF(_xlfn.XLOOKUP($A3425,Firm_Info!$A$2:$A$12,Firm_Info!$C$2:$C$12)="Treated",1,IF(_xlfn.XLOOKUP($A3425,Firm_Info!$A$2:$A$12,Firm_Info!$C$2:$C$12)="Control",0,""))</f>
        <v>0</v>
      </c>
      <c r="F3425" s="14">
        <f>IFERROR(_xlfn.XLOOKUP($A3425,Firm_Info!$A$2:$A$11,Firm_Info!$D$2:$D$11),"")</f>
        <v>3</v>
      </c>
      <c r="G3425" s="14">
        <f>IF($F3425="","",IF($B3425&gt;=SUMIFS(Firm_Info!$F$2:$F$11,Firm_Info!$D$2:$D$11,$F3425,Firm_Info!$C$2:$C$11,"Treated"),1,0))</f>
        <v>1</v>
      </c>
      <c r="H3425" s="14">
        <f t="shared" si="109"/>
        <v>0</v>
      </c>
      <c r="I3425" s="14">
        <f>IF($F3425="","",MOD(ROW()-2,624)-INDEX(Parallel_Trends!$F$5:$F$14,MATCH($A3425,Parallel_Trends!$A$5:$A$14,0)))</f>
        <v>14</v>
      </c>
    </row>
    <row r="3426" spans="1:9" x14ac:dyDescent="0.45">
      <c r="A3426" t="s">
        <v>23</v>
      </c>
      <c r="B3426" s="1">
        <f>Raw_Prices!AJ307</f>
        <v>45371</v>
      </c>
      <c r="C3426" s="12">
        <f>Raw_Prices!AN307</f>
        <v>153.512</v>
      </c>
      <c r="D3426" s="13">
        <f t="shared" si="108"/>
        <v>1.4030174122123151E-2</v>
      </c>
      <c r="E3426" s="14">
        <f>IF(_xlfn.XLOOKUP($A3426,Firm_Info!$A$2:$A$12,Firm_Info!$C$2:$C$12)="Treated",1,IF(_xlfn.XLOOKUP($A3426,Firm_Info!$A$2:$A$12,Firm_Info!$C$2:$C$12)="Control",0,""))</f>
        <v>0</v>
      </c>
      <c r="F3426" s="14">
        <f>IFERROR(_xlfn.XLOOKUP($A3426,Firm_Info!$A$2:$A$11,Firm_Info!$D$2:$D$11),"")</f>
        <v>3</v>
      </c>
      <c r="G3426" s="14">
        <f>IF($F3426="","",IF($B3426&gt;=SUMIFS(Firm_Info!$F$2:$F$11,Firm_Info!$D$2:$D$11,$F3426,Firm_Info!$C$2:$C$11,"Treated"),1,0))</f>
        <v>1</v>
      </c>
      <c r="H3426" s="14">
        <f t="shared" si="109"/>
        <v>0</v>
      </c>
      <c r="I3426" s="14">
        <f>IF($F3426="","",MOD(ROW()-2,624)-INDEX(Parallel_Trends!$F$5:$F$14,MATCH($A3426,Parallel_Trends!$A$5:$A$14,0)))</f>
        <v>15</v>
      </c>
    </row>
    <row r="3427" spans="1:9" x14ac:dyDescent="0.45">
      <c r="A3427" t="s">
        <v>23</v>
      </c>
      <c r="B3427" s="1">
        <f>Raw_Prices!AJ308</f>
        <v>45372</v>
      </c>
      <c r="C3427" s="12">
        <f>Raw_Prices!AN308</f>
        <v>154.636</v>
      </c>
      <c r="D3427" s="13">
        <f t="shared" si="108"/>
        <v>7.3219031736933005E-3</v>
      </c>
      <c r="E3427" s="14">
        <f>IF(_xlfn.XLOOKUP($A3427,Firm_Info!$A$2:$A$12,Firm_Info!$C$2:$C$12)="Treated",1,IF(_xlfn.XLOOKUP($A3427,Firm_Info!$A$2:$A$12,Firm_Info!$C$2:$C$12)="Control",0,""))</f>
        <v>0</v>
      </c>
      <c r="F3427" s="14">
        <f>IFERROR(_xlfn.XLOOKUP($A3427,Firm_Info!$A$2:$A$11,Firm_Info!$D$2:$D$11),"")</f>
        <v>3</v>
      </c>
      <c r="G3427" s="14">
        <f>IF($F3427="","",IF($B3427&gt;=SUMIFS(Firm_Info!$F$2:$F$11,Firm_Info!$D$2:$D$11,$F3427,Firm_Info!$C$2:$C$11,"Treated"),1,0))</f>
        <v>1</v>
      </c>
      <c r="H3427" s="14">
        <f t="shared" si="109"/>
        <v>0</v>
      </c>
      <c r="I3427" s="14">
        <f>IF($F3427="","",MOD(ROW()-2,624)-INDEX(Parallel_Trends!$F$5:$F$14,MATCH($A3427,Parallel_Trends!$A$5:$A$14,0)))</f>
        <v>16</v>
      </c>
    </row>
    <row r="3428" spans="1:9" x14ac:dyDescent="0.45">
      <c r="A3428" t="s">
        <v>23</v>
      </c>
      <c r="B3428" s="1">
        <f>Raw_Prices!AJ309</f>
        <v>45373</v>
      </c>
      <c r="C3428" s="12">
        <f>Raw_Prices!AN309</f>
        <v>154.83000000000001</v>
      </c>
      <c r="D3428" s="13">
        <f t="shared" si="108"/>
        <v>1.2545590936134943E-3</v>
      </c>
      <c r="E3428" s="14">
        <f>IF(_xlfn.XLOOKUP($A3428,Firm_Info!$A$2:$A$12,Firm_Info!$C$2:$C$12)="Treated",1,IF(_xlfn.XLOOKUP($A3428,Firm_Info!$A$2:$A$12,Firm_Info!$C$2:$C$12)="Control",0,""))</f>
        <v>0</v>
      </c>
      <c r="F3428" s="14">
        <f>IFERROR(_xlfn.XLOOKUP($A3428,Firm_Info!$A$2:$A$11,Firm_Info!$D$2:$D$11),"")</f>
        <v>3</v>
      </c>
      <c r="G3428" s="14">
        <f>IF($F3428="","",IF($B3428&gt;=SUMIFS(Firm_Info!$F$2:$F$11,Firm_Info!$D$2:$D$11,$F3428,Firm_Info!$C$2:$C$11,"Treated"),1,0))</f>
        <v>1</v>
      </c>
      <c r="H3428" s="14">
        <f t="shared" si="109"/>
        <v>0</v>
      </c>
      <c r="I3428" s="14">
        <f>IF($F3428="","",MOD(ROW()-2,624)-INDEX(Parallel_Trends!$F$5:$F$14,MATCH($A3428,Parallel_Trends!$A$5:$A$14,0)))</f>
        <v>17</v>
      </c>
    </row>
    <row r="3429" spans="1:9" x14ac:dyDescent="0.45">
      <c r="A3429" t="s">
        <v>23</v>
      </c>
      <c r="B3429" s="1">
        <f>Raw_Prices!AJ310</f>
        <v>45376</v>
      </c>
      <c r="C3429" s="12">
        <f>Raw_Prices!AN310</f>
        <v>154.928</v>
      </c>
      <c r="D3429" s="13">
        <f t="shared" si="108"/>
        <v>6.3295227023174583E-4</v>
      </c>
      <c r="E3429" s="14">
        <f>IF(_xlfn.XLOOKUP($A3429,Firm_Info!$A$2:$A$12,Firm_Info!$C$2:$C$12)="Treated",1,IF(_xlfn.XLOOKUP($A3429,Firm_Info!$A$2:$A$12,Firm_Info!$C$2:$C$12)="Control",0,""))</f>
        <v>0</v>
      </c>
      <c r="F3429" s="14">
        <f>IFERROR(_xlfn.XLOOKUP($A3429,Firm_Info!$A$2:$A$11,Firm_Info!$D$2:$D$11),"")</f>
        <v>3</v>
      </c>
      <c r="G3429" s="14">
        <f>IF($F3429="","",IF($B3429&gt;=SUMIFS(Firm_Info!$F$2:$F$11,Firm_Info!$D$2:$D$11,$F3429,Firm_Info!$C$2:$C$11,"Treated"),1,0))</f>
        <v>1</v>
      </c>
      <c r="H3429" s="14">
        <f t="shared" si="109"/>
        <v>0</v>
      </c>
      <c r="I3429" s="14">
        <f>IF($F3429="","",MOD(ROW()-2,624)-INDEX(Parallel_Trends!$F$5:$F$14,MATCH($A3429,Parallel_Trends!$A$5:$A$14,0)))</f>
        <v>18</v>
      </c>
    </row>
    <row r="3430" spans="1:9" x14ac:dyDescent="0.45">
      <c r="A3430" t="s">
        <v>23</v>
      </c>
      <c r="B3430" s="1">
        <f>Raw_Prices!AJ311</f>
        <v>45377</v>
      </c>
      <c r="C3430" s="12">
        <f>Raw_Prices!AN311</f>
        <v>155.714</v>
      </c>
      <c r="D3430" s="13">
        <f t="shared" si="108"/>
        <v>5.0733243829392816E-3</v>
      </c>
      <c r="E3430" s="14">
        <f>IF(_xlfn.XLOOKUP($A3430,Firm_Info!$A$2:$A$12,Firm_Info!$C$2:$C$12)="Treated",1,IF(_xlfn.XLOOKUP($A3430,Firm_Info!$A$2:$A$12,Firm_Info!$C$2:$C$12)="Control",0,""))</f>
        <v>0</v>
      </c>
      <c r="F3430" s="14">
        <f>IFERROR(_xlfn.XLOOKUP($A3430,Firm_Info!$A$2:$A$11,Firm_Info!$D$2:$D$11),"")</f>
        <v>3</v>
      </c>
      <c r="G3430" s="14">
        <f>IF($F3430="","",IF($B3430&gt;=SUMIFS(Firm_Info!$F$2:$F$11,Firm_Info!$D$2:$D$11,$F3430,Firm_Info!$C$2:$C$11,"Treated"),1,0))</f>
        <v>1</v>
      </c>
      <c r="H3430" s="14">
        <f t="shared" si="109"/>
        <v>0</v>
      </c>
      <c r="I3430" s="14">
        <f>IF($F3430="","",MOD(ROW()-2,624)-INDEX(Parallel_Trends!$F$5:$F$14,MATCH($A3430,Parallel_Trends!$A$5:$A$14,0)))</f>
        <v>19</v>
      </c>
    </row>
    <row r="3431" spans="1:9" x14ac:dyDescent="0.45">
      <c r="A3431" t="s">
        <v>23</v>
      </c>
      <c r="B3431" s="1">
        <f>Raw_Prices!AJ312</f>
        <v>45378</v>
      </c>
      <c r="C3431" s="12">
        <f>Raw_Prices!AN312</f>
        <v>151.80000000000001</v>
      </c>
      <c r="D3431" s="13">
        <f t="shared" si="108"/>
        <v>-2.5135825937295242E-2</v>
      </c>
      <c r="E3431" s="14">
        <f>IF(_xlfn.XLOOKUP($A3431,Firm_Info!$A$2:$A$12,Firm_Info!$C$2:$C$12)="Treated",1,IF(_xlfn.XLOOKUP($A3431,Firm_Info!$A$2:$A$12,Firm_Info!$C$2:$C$12)="Control",0,""))</f>
        <v>0</v>
      </c>
      <c r="F3431" s="14">
        <f>IFERROR(_xlfn.XLOOKUP($A3431,Firm_Info!$A$2:$A$11,Firm_Info!$D$2:$D$11),"")</f>
        <v>3</v>
      </c>
      <c r="G3431" s="14">
        <f>IF($F3431="","",IF($B3431&gt;=SUMIFS(Firm_Info!$F$2:$F$11,Firm_Info!$D$2:$D$11,$F3431,Firm_Info!$C$2:$C$11,"Treated"),1,0))</f>
        <v>1</v>
      </c>
      <c r="H3431" s="14">
        <f t="shared" si="109"/>
        <v>0</v>
      </c>
      <c r="I3431" s="14">
        <f>IF($F3431="","",MOD(ROW()-2,624)-INDEX(Parallel_Trends!$F$5:$F$14,MATCH($A3431,Parallel_Trends!$A$5:$A$14,0)))</f>
        <v>20</v>
      </c>
    </row>
    <row r="3432" spans="1:9" x14ac:dyDescent="0.45">
      <c r="A3432" t="s">
        <v>23</v>
      </c>
      <c r="B3432" s="1">
        <f>Raw_Prices!AJ313</f>
        <v>45379</v>
      </c>
      <c r="C3432" s="12">
        <f>Raw_Prices!AN313</f>
        <v>152.47999999999999</v>
      </c>
      <c r="D3432" s="13">
        <f t="shared" si="108"/>
        <v>4.479578392621697E-3</v>
      </c>
      <c r="E3432" s="14">
        <f>IF(_xlfn.XLOOKUP($A3432,Firm_Info!$A$2:$A$12,Firm_Info!$C$2:$C$12)="Treated",1,IF(_xlfn.XLOOKUP($A3432,Firm_Info!$A$2:$A$12,Firm_Info!$C$2:$C$12)="Control",0,""))</f>
        <v>0</v>
      </c>
      <c r="F3432" s="14">
        <f>IFERROR(_xlfn.XLOOKUP($A3432,Firm_Info!$A$2:$A$11,Firm_Info!$D$2:$D$11),"")</f>
        <v>3</v>
      </c>
      <c r="G3432" s="14">
        <f>IF($F3432="","",IF($B3432&gt;=SUMIFS(Firm_Info!$F$2:$F$11,Firm_Info!$D$2:$D$11,$F3432,Firm_Info!$C$2:$C$11,"Treated"),1,0))</f>
        <v>1</v>
      </c>
      <c r="H3432" s="14">
        <f t="shared" si="109"/>
        <v>0</v>
      </c>
      <c r="I3432" s="14">
        <f>IF($F3432="","",MOD(ROW()-2,624)-INDEX(Parallel_Trends!$F$5:$F$14,MATCH($A3432,Parallel_Trends!$A$5:$A$14,0)))</f>
        <v>21</v>
      </c>
    </row>
    <row r="3433" spans="1:9" x14ac:dyDescent="0.45">
      <c r="A3433" t="s">
        <v>23</v>
      </c>
      <c r="B3433" s="1">
        <f>Raw_Prices!AJ314</f>
        <v>45383</v>
      </c>
      <c r="C3433" s="12">
        <f>Raw_Prices!AN314</f>
        <v>153.67400000000001</v>
      </c>
      <c r="D3433" s="13">
        <f t="shared" si="108"/>
        <v>7.8305351521512634E-3</v>
      </c>
      <c r="E3433" s="14">
        <f>IF(_xlfn.XLOOKUP($A3433,Firm_Info!$A$2:$A$12,Firm_Info!$C$2:$C$12)="Treated",1,IF(_xlfn.XLOOKUP($A3433,Firm_Info!$A$2:$A$12,Firm_Info!$C$2:$C$12)="Control",0,""))</f>
        <v>0</v>
      </c>
      <c r="F3433" s="14">
        <f>IFERROR(_xlfn.XLOOKUP($A3433,Firm_Info!$A$2:$A$11,Firm_Info!$D$2:$D$11),"")</f>
        <v>3</v>
      </c>
      <c r="G3433" s="14">
        <f>IF($F3433="","",IF($B3433&gt;=SUMIFS(Firm_Info!$F$2:$F$11,Firm_Info!$D$2:$D$11,$F3433,Firm_Info!$C$2:$C$11,"Treated"),1,0))</f>
        <v>1</v>
      </c>
      <c r="H3433" s="14">
        <f t="shared" si="109"/>
        <v>0</v>
      </c>
      <c r="I3433" s="14">
        <f>IF($F3433="","",MOD(ROW()-2,624)-INDEX(Parallel_Trends!$F$5:$F$14,MATCH($A3433,Parallel_Trends!$A$5:$A$14,0)))</f>
        <v>22</v>
      </c>
    </row>
    <row r="3434" spans="1:9" x14ac:dyDescent="0.45">
      <c r="A3434" t="s">
        <v>23</v>
      </c>
      <c r="B3434" s="1">
        <f>Raw_Prices!AJ315</f>
        <v>45384</v>
      </c>
      <c r="C3434" s="12">
        <f>Raw_Prices!AN315</f>
        <v>151.4</v>
      </c>
      <c r="D3434" s="13">
        <f t="shared" si="108"/>
        <v>-1.4797558467925631E-2</v>
      </c>
      <c r="E3434" s="14">
        <f>IF(_xlfn.XLOOKUP($A3434,Firm_Info!$A$2:$A$12,Firm_Info!$C$2:$C$12)="Treated",1,IF(_xlfn.XLOOKUP($A3434,Firm_Info!$A$2:$A$12,Firm_Info!$C$2:$C$12)="Control",0,""))</f>
        <v>0</v>
      </c>
      <c r="F3434" s="14">
        <f>IFERROR(_xlfn.XLOOKUP($A3434,Firm_Info!$A$2:$A$11,Firm_Info!$D$2:$D$11),"")</f>
        <v>3</v>
      </c>
      <c r="G3434" s="14">
        <f>IF($F3434="","",IF($B3434&gt;=SUMIFS(Firm_Info!$F$2:$F$11,Firm_Info!$D$2:$D$11,$F3434,Firm_Info!$C$2:$C$11,"Treated"),1,0))</f>
        <v>1</v>
      </c>
      <c r="H3434" s="14">
        <f t="shared" si="109"/>
        <v>0</v>
      </c>
      <c r="I3434" s="14">
        <f>IF($F3434="","",MOD(ROW()-2,624)-INDEX(Parallel_Trends!$F$5:$F$14,MATCH($A3434,Parallel_Trends!$A$5:$A$14,0)))</f>
        <v>23</v>
      </c>
    </row>
    <row r="3435" spans="1:9" x14ac:dyDescent="0.45">
      <c r="A3435" t="s">
        <v>23</v>
      </c>
      <c r="B3435" s="1">
        <f>Raw_Prices!AJ316</f>
        <v>45385</v>
      </c>
      <c r="C3435" s="12">
        <f>Raw_Prices!AN316</f>
        <v>151.83199999999999</v>
      </c>
      <c r="D3435" s="13">
        <f t="shared" si="108"/>
        <v>2.8533685601055403E-3</v>
      </c>
      <c r="E3435" s="14">
        <f>IF(_xlfn.XLOOKUP($A3435,Firm_Info!$A$2:$A$12,Firm_Info!$C$2:$C$12)="Treated",1,IF(_xlfn.XLOOKUP($A3435,Firm_Info!$A$2:$A$12,Firm_Info!$C$2:$C$12)="Control",0,""))</f>
        <v>0</v>
      </c>
      <c r="F3435" s="14">
        <f>IFERROR(_xlfn.XLOOKUP($A3435,Firm_Info!$A$2:$A$11,Firm_Info!$D$2:$D$11),"")</f>
        <v>3</v>
      </c>
      <c r="G3435" s="14">
        <f>IF($F3435="","",IF($B3435&gt;=SUMIFS(Firm_Info!$F$2:$F$11,Firm_Info!$D$2:$D$11,$F3435,Firm_Info!$C$2:$C$11,"Treated"),1,0))</f>
        <v>1</v>
      </c>
      <c r="H3435" s="14">
        <f t="shared" si="109"/>
        <v>0</v>
      </c>
      <c r="I3435" s="14">
        <f>IF($F3435="","",MOD(ROW()-2,624)-INDEX(Parallel_Trends!$F$5:$F$14,MATCH($A3435,Parallel_Trends!$A$5:$A$14,0)))</f>
        <v>24</v>
      </c>
    </row>
    <row r="3436" spans="1:9" x14ac:dyDescent="0.45">
      <c r="A3436" t="s">
        <v>23</v>
      </c>
      <c r="B3436" s="1">
        <f>Raw_Prices!AJ317</f>
        <v>45386</v>
      </c>
      <c r="C3436" s="12">
        <f>Raw_Prices!AN317</f>
        <v>151.51</v>
      </c>
      <c r="D3436" s="13">
        <f t="shared" si="108"/>
        <v>-2.1207650561146929E-3</v>
      </c>
      <c r="E3436" s="14">
        <f>IF(_xlfn.XLOOKUP($A3436,Firm_Info!$A$2:$A$12,Firm_Info!$C$2:$C$12)="Treated",1,IF(_xlfn.XLOOKUP($A3436,Firm_Info!$A$2:$A$12,Firm_Info!$C$2:$C$12)="Control",0,""))</f>
        <v>0</v>
      </c>
      <c r="F3436" s="14">
        <f>IFERROR(_xlfn.XLOOKUP($A3436,Firm_Info!$A$2:$A$11,Firm_Info!$D$2:$D$11),"")</f>
        <v>3</v>
      </c>
      <c r="G3436" s="14">
        <f>IF($F3436="","",IF($B3436&gt;=SUMIFS(Firm_Info!$F$2:$F$11,Firm_Info!$D$2:$D$11,$F3436,Firm_Info!$C$2:$C$11,"Treated"),1,0))</f>
        <v>1</v>
      </c>
      <c r="H3436" s="14">
        <f t="shared" si="109"/>
        <v>0</v>
      </c>
      <c r="I3436" s="14">
        <f>IF($F3436="","",MOD(ROW()-2,624)-INDEX(Parallel_Trends!$F$5:$F$14,MATCH($A3436,Parallel_Trends!$A$5:$A$14,0)))</f>
        <v>25</v>
      </c>
    </row>
    <row r="3437" spans="1:9" x14ac:dyDescent="0.45">
      <c r="A3437" t="s">
        <v>23</v>
      </c>
      <c r="B3437" s="1">
        <f>Raw_Prices!AJ318</f>
        <v>45387</v>
      </c>
      <c r="C3437" s="12">
        <f>Raw_Prices!AN318</f>
        <v>156.69999999999999</v>
      </c>
      <c r="D3437" s="13">
        <f t="shared" si="108"/>
        <v>3.4255164675598859E-2</v>
      </c>
      <c r="E3437" s="14">
        <f>IF(_xlfn.XLOOKUP($A3437,Firm_Info!$A$2:$A$12,Firm_Info!$C$2:$C$12)="Treated",1,IF(_xlfn.XLOOKUP($A3437,Firm_Info!$A$2:$A$12,Firm_Info!$C$2:$C$12)="Control",0,""))</f>
        <v>0</v>
      </c>
      <c r="F3437" s="14">
        <f>IFERROR(_xlfn.XLOOKUP($A3437,Firm_Info!$A$2:$A$11,Firm_Info!$D$2:$D$11),"")</f>
        <v>3</v>
      </c>
      <c r="G3437" s="14">
        <f>IF($F3437="","",IF($B3437&gt;=SUMIFS(Firm_Info!$F$2:$F$11,Firm_Info!$D$2:$D$11,$F3437,Firm_Info!$C$2:$C$11,"Treated"),1,0))</f>
        <v>1</v>
      </c>
      <c r="H3437" s="14">
        <f t="shared" si="109"/>
        <v>0</v>
      </c>
      <c r="I3437" s="14">
        <f>IF($F3437="","",MOD(ROW()-2,624)-INDEX(Parallel_Trends!$F$5:$F$14,MATCH($A3437,Parallel_Trends!$A$5:$A$14,0)))</f>
        <v>26</v>
      </c>
    </row>
    <row r="3438" spans="1:9" x14ac:dyDescent="0.45">
      <c r="A3438" t="s">
        <v>23</v>
      </c>
      <c r="B3438" s="1">
        <f>Raw_Prices!AJ319</f>
        <v>45390</v>
      </c>
      <c r="C3438" s="12">
        <f>Raw_Prices!AN319</f>
        <v>157.12</v>
      </c>
      <c r="D3438" s="13">
        <f t="shared" si="108"/>
        <v>2.6802807913210991E-3</v>
      </c>
      <c r="E3438" s="14">
        <f>IF(_xlfn.XLOOKUP($A3438,Firm_Info!$A$2:$A$12,Firm_Info!$C$2:$C$12)="Treated",1,IF(_xlfn.XLOOKUP($A3438,Firm_Info!$A$2:$A$12,Firm_Info!$C$2:$C$12)="Control",0,""))</f>
        <v>0</v>
      </c>
      <c r="F3438" s="14">
        <f>IFERROR(_xlfn.XLOOKUP($A3438,Firm_Info!$A$2:$A$11,Firm_Info!$D$2:$D$11),"")</f>
        <v>3</v>
      </c>
      <c r="G3438" s="14">
        <f>IF($F3438="","",IF($B3438&gt;=SUMIFS(Firm_Info!$F$2:$F$11,Firm_Info!$D$2:$D$11,$F3438,Firm_Info!$C$2:$C$11,"Treated"),1,0))</f>
        <v>1</v>
      </c>
      <c r="H3438" s="14">
        <f t="shared" si="109"/>
        <v>0</v>
      </c>
      <c r="I3438" s="14">
        <f>IF($F3438="","",MOD(ROW()-2,624)-INDEX(Parallel_Trends!$F$5:$F$14,MATCH($A3438,Parallel_Trends!$A$5:$A$14,0)))</f>
        <v>27</v>
      </c>
    </row>
    <row r="3439" spans="1:9" x14ac:dyDescent="0.45">
      <c r="A3439" t="s">
        <v>23</v>
      </c>
      <c r="B3439" s="1">
        <f>Raw_Prices!AJ320</f>
        <v>45391</v>
      </c>
      <c r="C3439" s="12">
        <f>Raw_Prices!AN320</f>
        <v>156.44399999999999</v>
      </c>
      <c r="D3439" s="13">
        <f t="shared" si="108"/>
        <v>-4.3024439918534219E-3</v>
      </c>
      <c r="E3439" s="14">
        <f>IF(_xlfn.XLOOKUP($A3439,Firm_Info!$A$2:$A$12,Firm_Info!$C$2:$C$12)="Treated",1,IF(_xlfn.XLOOKUP($A3439,Firm_Info!$A$2:$A$12,Firm_Info!$C$2:$C$12)="Control",0,""))</f>
        <v>0</v>
      </c>
      <c r="F3439" s="14">
        <f>IFERROR(_xlfn.XLOOKUP($A3439,Firm_Info!$A$2:$A$11,Firm_Info!$D$2:$D$11),"")</f>
        <v>3</v>
      </c>
      <c r="G3439" s="14">
        <f>IF($F3439="","",IF($B3439&gt;=SUMIFS(Firm_Info!$F$2:$F$11,Firm_Info!$D$2:$D$11,$F3439,Firm_Info!$C$2:$C$11,"Treated"),1,0))</f>
        <v>1</v>
      </c>
      <c r="H3439" s="14">
        <f t="shared" si="109"/>
        <v>0</v>
      </c>
      <c r="I3439" s="14">
        <f>IF($F3439="","",MOD(ROW()-2,624)-INDEX(Parallel_Trends!$F$5:$F$14,MATCH($A3439,Parallel_Trends!$A$5:$A$14,0)))</f>
        <v>28</v>
      </c>
    </row>
    <row r="3440" spans="1:9" x14ac:dyDescent="0.45">
      <c r="A3440" t="s">
        <v>23</v>
      </c>
      <c r="B3440" s="1">
        <f>Raw_Prices!AJ321</f>
        <v>45392</v>
      </c>
      <c r="C3440" s="12">
        <f>Raw_Prices!AN321</f>
        <v>153.83799999999999</v>
      </c>
      <c r="D3440" s="13">
        <f t="shared" si="108"/>
        <v>-1.6657717777607273E-2</v>
      </c>
      <c r="E3440" s="14">
        <f>IF(_xlfn.XLOOKUP($A3440,Firm_Info!$A$2:$A$12,Firm_Info!$C$2:$C$12)="Treated",1,IF(_xlfn.XLOOKUP($A3440,Firm_Info!$A$2:$A$12,Firm_Info!$C$2:$C$12)="Control",0,""))</f>
        <v>0</v>
      </c>
      <c r="F3440" s="14">
        <f>IFERROR(_xlfn.XLOOKUP($A3440,Firm_Info!$A$2:$A$11,Firm_Info!$D$2:$D$11),"")</f>
        <v>3</v>
      </c>
      <c r="G3440" s="14">
        <f>IF($F3440="","",IF($B3440&gt;=SUMIFS(Firm_Info!$F$2:$F$11,Firm_Info!$D$2:$D$11,$F3440,Firm_Info!$C$2:$C$11,"Treated"),1,0))</f>
        <v>1</v>
      </c>
      <c r="H3440" s="14">
        <f t="shared" si="109"/>
        <v>0</v>
      </c>
      <c r="I3440" s="14">
        <f>IF($F3440="","",MOD(ROW()-2,624)-INDEX(Parallel_Trends!$F$5:$F$14,MATCH($A3440,Parallel_Trends!$A$5:$A$14,0)))</f>
        <v>29</v>
      </c>
    </row>
    <row r="3441" spans="1:9" x14ac:dyDescent="0.45">
      <c r="A3441" t="s">
        <v>23</v>
      </c>
      <c r="B3441" s="1">
        <f>Raw_Prices!AJ322</f>
        <v>45393</v>
      </c>
      <c r="C3441" s="12">
        <f>Raw_Prices!AN322</f>
        <v>154.268</v>
      </c>
      <c r="D3441" s="13">
        <f t="shared" si="108"/>
        <v>2.7951481428516445E-3</v>
      </c>
      <c r="E3441" s="14">
        <f>IF(_xlfn.XLOOKUP($A3441,Firm_Info!$A$2:$A$12,Firm_Info!$C$2:$C$12)="Treated",1,IF(_xlfn.XLOOKUP($A3441,Firm_Info!$A$2:$A$12,Firm_Info!$C$2:$C$12)="Control",0,""))</f>
        <v>0</v>
      </c>
      <c r="F3441" s="14">
        <f>IFERROR(_xlfn.XLOOKUP($A3441,Firm_Info!$A$2:$A$11,Firm_Info!$D$2:$D$11),"")</f>
        <v>3</v>
      </c>
      <c r="G3441" s="14">
        <f>IF($F3441="","",IF($B3441&gt;=SUMIFS(Firm_Info!$F$2:$F$11,Firm_Info!$D$2:$D$11,$F3441,Firm_Info!$C$2:$C$11,"Treated"),1,0))</f>
        <v>1</v>
      </c>
      <c r="H3441" s="14">
        <f t="shared" si="109"/>
        <v>0</v>
      </c>
      <c r="I3441" s="14">
        <f>IF($F3441="","",MOD(ROW()-2,624)-INDEX(Parallel_Trends!$F$5:$F$14,MATCH($A3441,Parallel_Trends!$A$5:$A$14,0)))</f>
        <v>30</v>
      </c>
    </row>
    <row r="3442" spans="1:9" x14ac:dyDescent="0.45">
      <c r="A3442" t="s">
        <v>23</v>
      </c>
      <c r="B3442" s="1">
        <f>Raw_Prices!AJ323</f>
        <v>45394</v>
      </c>
      <c r="C3442" s="12">
        <f>Raw_Prices!AN323</f>
        <v>153.74199999999999</v>
      </c>
      <c r="D3442" s="13">
        <f t="shared" si="108"/>
        <v>-3.4096507376774055E-3</v>
      </c>
      <c r="E3442" s="14">
        <f>IF(_xlfn.XLOOKUP($A3442,Firm_Info!$A$2:$A$12,Firm_Info!$C$2:$C$12)="Treated",1,IF(_xlfn.XLOOKUP($A3442,Firm_Info!$A$2:$A$12,Firm_Info!$C$2:$C$12)="Control",0,""))</f>
        <v>0</v>
      </c>
      <c r="F3442" s="14">
        <f>IFERROR(_xlfn.XLOOKUP($A3442,Firm_Info!$A$2:$A$11,Firm_Info!$D$2:$D$11),"")</f>
        <v>3</v>
      </c>
      <c r="G3442" s="14">
        <f>IF($F3442="","",IF($B3442&gt;=SUMIFS(Firm_Info!$F$2:$F$11,Firm_Info!$D$2:$D$11,$F3442,Firm_Info!$C$2:$C$11,"Treated"),1,0))</f>
        <v>1</v>
      </c>
      <c r="H3442" s="14">
        <f t="shared" si="109"/>
        <v>0</v>
      </c>
      <c r="I3442" s="14">
        <f>IF($F3442="","",MOD(ROW()-2,624)-INDEX(Parallel_Trends!$F$5:$F$14,MATCH($A3442,Parallel_Trends!$A$5:$A$14,0)))</f>
        <v>31</v>
      </c>
    </row>
    <row r="3443" spans="1:9" x14ac:dyDescent="0.45">
      <c r="A3443" t="s">
        <v>23</v>
      </c>
      <c r="B3443" s="1">
        <f>Raw_Prices!AJ324</f>
        <v>45397</v>
      </c>
      <c r="C3443" s="12">
        <f>Raw_Prices!AN324</f>
        <v>147.16200000000001</v>
      </c>
      <c r="D3443" s="13">
        <f t="shared" si="108"/>
        <v>-4.2798974906011256E-2</v>
      </c>
      <c r="E3443" s="14">
        <f>IF(_xlfn.XLOOKUP($A3443,Firm_Info!$A$2:$A$12,Firm_Info!$C$2:$C$12)="Treated",1,IF(_xlfn.XLOOKUP($A3443,Firm_Info!$A$2:$A$12,Firm_Info!$C$2:$C$12)="Control",0,""))</f>
        <v>0</v>
      </c>
      <c r="F3443" s="14">
        <f>IFERROR(_xlfn.XLOOKUP($A3443,Firm_Info!$A$2:$A$11,Firm_Info!$D$2:$D$11),"")</f>
        <v>3</v>
      </c>
      <c r="G3443" s="14">
        <f>IF($F3443="","",IF($B3443&gt;=SUMIFS(Firm_Info!$F$2:$F$11,Firm_Info!$D$2:$D$11,$F3443,Firm_Info!$C$2:$C$11,"Treated"),1,0))</f>
        <v>1</v>
      </c>
      <c r="H3443" s="14">
        <f t="shared" si="109"/>
        <v>0</v>
      </c>
      <c r="I3443" s="14">
        <f>IF($F3443="","",MOD(ROW()-2,624)-INDEX(Parallel_Trends!$F$5:$F$14,MATCH($A3443,Parallel_Trends!$A$5:$A$14,0)))</f>
        <v>32</v>
      </c>
    </row>
    <row r="3444" spans="1:9" x14ac:dyDescent="0.45">
      <c r="A3444" t="s">
        <v>23</v>
      </c>
      <c r="B3444" s="1">
        <f>Raw_Prices!AJ325</f>
        <v>45398</v>
      </c>
      <c r="C3444" s="12">
        <f>Raw_Prices!AN325</f>
        <v>148.95599999999999</v>
      </c>
      <c r="D3444" s="13">
        <f t="shared" ref="D3444:D3507" si="110">C3444/C3443-1</f>
        <v>1.2190647042035208E-2</v>
      </c>
      <c r="E3444" s="14">
        <f>IF(_xlfn.XLOOKUP($A3444,Firm_Info!$A$2:$A$12,Firm_Info!$C$2:$C$12)="Treated",1,IF(_xlfn.XLOOKUP($A3444,Firm_Info!$A$2:$A$12,Firm_Info!$C$2:$C$12)="Control",0,""))</f>
        <v>0</v>
      </c>
      <c r="F3444" s="14">
        <f>IFERROR(_xlfn.XLOOKUP($A3444,Firm_Info!$A$2:$A$11,Firm_Info!$D$2:$D$11),"")</f>
        <v>3</v>
      </c>
      <c r="G3444" s="14">
        <f>IF($F3444="","",IF($B3444&gt;=SUMIFS(Firm_Info!$F$2:$F$11,Firm_Info!$D$2:$D$11,$F3444,Firm_Info!$C$2:$C$11,"Treated"),1,0))</f>
        <v>1</v>
      </c>
      <c r="H3444" s="14">
        <f t="shared" ref="H3444:H3507" si="111">IF($F3444="","",$E3444*$G3444)</f>
        <v>0</v>
      </c>
      <c r="I3444" s="14">
        <f>IF($F3444="","",MOD(ROW()-2,624)-INDEX(Parallel_Trends!$F$5:$F$14,MATCH($A3444,Parallel_Trends!$A$5:$A$14,0)))</f>
        <v>33</v>
      </c>
    </row>
    <row r="3445" spans="1:9" x14ac:dyDescent="0.45">
      <c r="A3445" t="s">
        <v>23</v>
      </c>
      <c r="B3445" s="1">
        <f>Raw_Prices!AJ326</f>
        <v>45399</v>
      </c>
      <c r="C3445" s="12">
        <f>Raw_Prices!AN326</f>
        <v>147.29</v>
      </c>
      <c r="D3445" s="13">
        <f t="shared" si="110"/>
        <v>-1.1184510862268016E-2</v>
      </c>
      <c r="E3445" s="14">
        <f>IF(_xlfn.XLOOKUP($A3445,Firm_Info!$A$2:$A$12,Firm_Info!$C$2:$C$12)="Treated",1,IF(_xlfn.XLOOKUP($A3445,Firm_Info!$A$2:$A$12,Firm_Info!$C$2:$C$12)="Control",0,""))</f>
        <v>0</v>
      </c>
      <c r="F3445" s="14">
        <f>IFERROR(_xlfn.XLOOKUP($A3445,Firm_Info!$A$2:$A$11,Firm_Info!$D$2:$D$11),"")</f>
        <v>3</v>
      </c>
      <c r="G3445" s="14">
        <f>IF($F3445="","",IF($B3445&gt;=SUMIFS(Firm_Info!$F$2:$F$11,Firm_Info!$D$2:$D$11,$F3445,Firm_Info!$C$2:$C$11,"Treated"),1,0))</f>
        <v>1</v>
      </c>
      <c r="H3445" s="14">
        <f t="shared" si="111"/>
        <v>0</v>
      </c>
      <c r="I3445" s="14">
        <f>IF($F3445="","",MOD(ROW()-2,624)-INDEX(Parallel_Trends!$F$5:$F$14,MATCH($A3445,Parallel_Trends!$A$5:$A$14,0)))</f>
        <v>34</v>
      </c>
    </row>
    <row r="3446" spans="1:9" x14ac:dyDescent="0.45">
      <c r="A3446" t="s">
        <v>23</v>
      </c>
      <c r="B3446" s="1">
        <f>Raw_Prices!AJ327</f>
        <v>45400</v>
      </c>
      <c r="C3446" s="12">
        <f>Raw_Prices!AN327</f>
        <v>146.27199999999999</v>
      </c>
      <c r="D3446" s="13">
        <f t="shared" si="110"/>
        <v>-6.9115350668749187E-3</v>
      </c>
      <c r="E3446" s="14">
        <f>IF(_xlfn.XLOOKUP($A3446,Firm_Info!$A$2:$A$12,Firm_Info!$C$2:$C$12)="Treated",1,IF(_xlfn.XLOOKUP($A3446,Firm_Info!$A$2:$A$12,Firm_Info!$C$2:$C$12)="Control",0,""))</f>
        <v>0</v>
      </c>
      <c r="F3446" s="14">
        <f>IFERROR(_xlfn.XLOOKUP($A3446,Firm_Info!$A$2:$A$11,Firm_Info!$D$2:$D$11),"")</f>
        <v>3</v>
      </c>
      <c r="G3446" s="14">
        <f>IF($F3446="","",IF($B3446&gt;=SUMIFS(Firm_Info!$F$2:$F$11,Firm_Info!$D$2:$D$11,$F3446,Firm_Info!$C$2:$C$11,"Treated"),1,0))</f>
        <v>1</v>
      </c>
      <c r="H3446" s="14">
        <f t="shared" si="111"/>
        <v>0</v>
      </c>
      <c r="I3446" s="14">
        <f>IF($F3446="","",MOD(ROW()-2,624)-INDEX(Parallel_Trends!$F$5:$F$14,MATCH($A3446,Parallel_Trends!$A$5:$A$14,0)))</f>
        <v>35</v>
      </c>
    </row>
    <row r="3447" spans="1:9" x14ac:dyDescent="0.45">
      <c r="A3447" t="s">
        <v>23</v>
      </c>
      <c r="B3447" s="1">
        <f>Raw_Prices!AJ328</f>
        <v>45401</v>
      </c>
      <c r="C3447" s="12">
        <f>Raw_Prices!AN328</f>
        <v>142.84</v>
      </c>
      <c r="D3447" s="13">
        <f t="shared" si="110"/>
        <v>-2.3463137169109527E-2</v>
      </c>
      <c r="E3447" s="14">
        <f>IF(_xlfn.XLOOKUP($A3447,Firm_Info!$A$2:$A$12,Firm_Info!$C$2:$C$12)="Treated",1,IF(_xlfn.XLOOKUP($A3447,Firm_Info!$A$2:$A$12,Firm_Info!$C$2:$C$12)="Control",0,""))</f>
        <v>0</v>
      </c>
      <c r="F3447" s="14">
        <f>IFERROR(_xlfn.XLOOKUP($A3447,Firm_Info!$A$2:$A$11,Firm_Info!$D$2:$D$11),"")</f>
        <v>3</v>
      </c>
      <c r="G3447" s="14">
        <f>IF($F3447="","",IF($B3447&gt;=SUMIFS(Firm_Info!$F$2:$F$11,Firm_Info!$D$2:$D$11,$F3447,Firm_Info!$C$2:$C$11,"Treated"),1,0))</f>
        <v>1</v>
      </c>
      <c r="H3447" s="14">
        <f t="shared" si="111"/>
        <v>0</v>
      </c>
      <c r="I3447" s="14">
        <f>IF($F3447="","",MOD(ROW()-2,624)-INDEX(Parallel_Trends!$F$5:$F$14,MATCH($A3447,Parallel_Trends!$A$5:$A$14,0)))</f>
        <v>36</v>
      </c>
    </row>
    <row r="3448" spans="1:9" x14ac:dyDescent="0.45">
      <c r="A3448" t="s">
        <v>23</v>
      </c>
      <c r="B3448" s="1">
        <f>Raw_Prices!AJ329</f>
        <v>45404</v>
      </c>
      <c r="C3448" s="12">
        <f>Raw_Prices!AN329</f>
        <v>144.38999999999999</v>
      </c>
      <c r="D3448" s="13">
        <f t="shared" si="110"/>
        <v>1.0851302156258624E-2</v>
      </c>
      <c r="E3448" s="14">
        <f>IF(_xlfn.XLOOKUP($A3448,Firm_Info!$A$2:$A$12,Firm_Info!$C$2:$C$12)="Treated",1,IF(_xlfn.XLOOKUP($A3448,Firm_Info!$A$2:$A$12,Firm_Info!$C$2:$C$12)="Control",0,""))</f>
        <v>0</v>
      </c>
      <c r="F3448" s="14">
        <f>IFERROR(_xlfn.XLOOKUP($A3448,Firm_Info!$A$2:$A$11,Firm_Info!$D$2:$D$11),"")</f>
        <v>3</v>
      </c>
      <c r="G3448" s="14">
        <f>IF($F3448="","",IF($B3448&gt;=SUMIFS(Firm_Info!$F$2:$F$11,Firm_Info!$D$2:$D$11,$F3448,Firm_Info!$C$2:$C$11,"Treated"),1,0))</f>
        <v>1</v>
      </c>
      <c r="H3448" s="14">
        <f t="shared" si="111"/>
        <v>0</v>
      </c>
      <c r="I3448" s="14">
        <f>IF($F3448="","",MOD(ROW()-2,624)-INDEX(Parallel_Trends!$F$5:$F$14,MATCH($A3448,Parallel_Trends!$A$5:$A$14,0)))</f>
        <v>37</v>
      </c>
    </row>
    <row r="3449" spans="1:9" x14ac:dyDescent="0.45">
      <c r="A3449" t="s">
        <v>23</v>
      </c>
      <c r="B3449" s="1">
        <f>Raw_Prices!AJ330</f>
        <v>45405</v>
      </c>
      <c r="C3449" s="12">
        <f>Raw_Prices!AN330</f>
        <v>148.19</v>
      </c>
      <c r="D3449" s="13">
        <f t="shared" si="110"/>
        <v>2.631761202299332E-2</v>
      </c>
      <c r="E3449" s="14">
        <f>IF(_xlfn.XLOOKUP($A3449,Firm_Info!$A$2:$A$12,Firm_Info!$C$2:$C$12)="Treated",1,IF(_xlfn.XLOOKUP($A3449,Firm_Info!$A$2:$A$12,Firm_Info!$C$2:$C$12)="Control",0,""))</f>
        <v>0</v>
      </c>
      <c r="F3449" s="14">
        <f>IFERROR(_xlfn.XLOOKUP($A3449,Firm_Info!$A$2:$A$11,Firm_Info!$D$2:$D$11),"")</f>
        <v>3</v>
      </c>
      <c r="G3449" s="14">
        <f>IF($F3449="","",IF($B3449&gt;=SUMIFS(Firm_Info!$F$2:$F$11,Firm_Info!$D$2:$D$11,$F3449,Firm_Info!$C$2:$C$11,"Treated"),1,0))</f>
        <v>1</v>
      </c>
      <c r="H3449" s="14">
        <f t="shared" si="111"/>
        <v>0</v>
      </c>
      <c r="I3449" s="14">
        <f>IF($F3449="","",MOD(ROW()-2,624)-INDEX(Parallel_Trends!$F$5:$F$14,MATCH($A3449,Parallel_Trends!$A$5:$A$14,0)))</f>
        <v>38</v>
      </c>
    </row>
    <row r="3450" spans="1:9" x14ac:dyDescent="0.45">
      <c r="A3450" t="s">
        <v>23</v>
      </c>
      <c r="B3450" s="1">
        <f>Raw_Prices!AJ331</f>
        <v>45406</v>
      </c>
      <c r="C3450" s="12">
        <f>Raw_Prices!AN331</f>
        <v>149.25800000000001</v>
      </c>
      <c r="D3450" s="13">
        <f t="shared" si="110"/>
        <v>7.2069640326608564E-3</v>
      </c>
      <c r="E3450" s="14">
        <f>IF(_xlfn.XLOOKUP($A3450,Firm_Info!$A$2:$A$12,Firm_Info!$C$2:$C$12)="Treated",1,IF(_xlfn.XLOOKUP($A3450,Firm_Info!$A$2:$A$12,Firm_Info!$C$2:$C$12)="Control",0,""))</f>
        <v>0</v>
      </c>
      <c r="F3450" s="14">
        <f>IFERROR(_xlfn.XLOOKUP($A3450,Firm_Info!$A$2:$A$11,Firm_Info!$D$2:$D$11),"")</f>
        <v>3</v>
      </c>
      <c r="G3450" s="14">
        <f>IF($F3450="","",IF($B3450&gt;=SUMIFS(Firm_Info!$F$2:$F$11,Firm_Info!$D$2:$D$11,$F3450,Firm_Info!$C$2:$C$11,"Treated"),1,0))</f>
        <v>1</v>
      </c>
      <c r="H3450" s="14">
        <f t="shared" si="111"/>
        <v>0</v>
      </c>
      <c r="I3450" s="14">
        <f>IF($F3450="","",MOD(ROW()-2,624)-INDEX(Parallel_Trends!$F$5:$F$14,MATCH($A3450,Parallel_Trends!$A$5:$A$14,0)))</f>
        <v>39</v>
      </c>
    </row>
    <row r="3451" spans="1:9" x14ac:dyDescent="0.45">
      <c r="A3451" t="s">
        <v>23</v>
      </c>
      <c r="B3451" s="1">
        <f>Raw_Prices!AJ332</f>
        <v>45407</v>
      </c>
      <c r="C3451" s="12">
        <f>Raw_Prices!AN332</f>
        <v>143.25</v>
      </c>
      <c r="D3451" s="13">
        <f t="shared" si="110"/>
        <v>-4.0252448779964922E-2</v>
      </c>
      <c r="E3451" s="14">
        <f>IF(_xlfn.XLOOKUP($A3451,Firm_Info!$A$2:$A$12,Firm_Info!$C$2:$C$12)="Treated",1,IF(_xlfn.XLOOKUP($A3451,Firm_Info!$A$2:$A$12,Firm_Info!$C$2:$C$12)="Control",0,""))</f>
        <v>0</v>
      </c>
      <c r="F3451" s="14">
        <f>IFERROR(_xlfn.XLOOKUP($A3451,Firm_Info!$A$2:$A$11,Firm_Info!$D$2:$D$11),"")</f>
        <v>3</v>
      </c>
      <c r="G3451" s="14">
        <f>IF($F3451="","",IF($B3451&gt;=SUMIFS(Firm_Info!$F$2:$F$11,Firm_Info!$D$2:$D$11,$F3451,Firm_Info!$C$2:$C$11,"Treated"),1,0))</f>
        <v>1</v>
      </c>
      <c r="H3451" s="14">
        <f t="shared" si="111"/>
        <v>0</v>
      </c>
      <c r="I3451" s="14">
        <f>IF($F3451="","",MOD(ROW()-2,624)-INDEX(Parallel_Trends!$F$5:$F$14,MATCH($A3451,Parallel_Trends!$A$5:$A$14,0)))</f>
        <v>40</v>
      </c>
    </row>
    <row r="3452" spans="1:9" x14ac:dyDescent="0.45">
      <c r="A3452" t="s">
        <v>23</v>
      </c>
      <c r="B3452" s="1">
        <f>Raw_Prices!AJ333</f>
        <v>45408</v>
      </c>
      <c r="C3452" s="12">
        <f>Raw_Prices!AN333</f>
        <v>144.71</v>
      </c>
      <c r="D3452" s="13">
        <f t="shared" si="110"/>
        <v>1.0191972076788902E-2</v>
      </c>
      <c r="E3452" s="14">
        <f>IF(_xlfn.XLOOKUP($A3452,Firm_Info!$A$2:$A$12,Firm_Info!$C$2:$C$12)="Treated",1,IF(_xlfn.XLOOKUP($A3452,Firm_Info!$A$2:$A$12,Firm_Info!$C$2:$C$12)="Control",0,""))</f>
        <v>0</v>
      </c>
      <c r="F3452" s="14">
        <f>IFERROR(_xlfn.XLOOKUP($A3452,Firm_Info!$A$2:$A$11,Firm_Info!$D$2:$D$11),"")</f>
        <v>3</v>
      </c>
      <c r="G3452" s="14">
        <f>IF($F3452="","",IF($B3452&gt;=SUMIFS(Firm_Info!$F$2:$F$11,Firm_Info!$D$2:$D$11,$F3452,Firm_Info!$C$2:$C$11,"Treated"),1,0))</f>
        <v>1</v>
      </c>
      <c r="H3452" s="14">
        <f t="shared" si="111"/>
        <v>0</v>
      </c>
      <c r="I3452" s="14">
        <f>IF($F3452="","",MOD(ROW()-2,624)-INDEX(Parallel_Trends!$F$5:$F$14,MATCH($A3452,Parallel_Trends!$A$5:$A$14,0)))</f>
        <v>41</v>
      </c>
    </row>
    <row r="3453" spans="1:9" x14ac:dyDescent="0.45">
      <c r="A3453" t="s">
        <v>23</v>
      </c>
      <c r="B3453" s="1">
        <f>Raw_Prices!AJ334</f>
        <v>45411</v>
      </c>
      <c r="C3453" s="12">
        <f>Raw_Prices!AN334</f>
        <v>144.232</v>
      </c>
      <c r="D3453" s="13">
        <f t="shared" si="110"/>
        <v>-3.3031580402184124E-3</v>
      </c>
      <c r="E3453" s="14">
        <f>IF(_xlfn.XLOOKUP($A3453,Firm_Info!$A$2:$A$12,Firm_Info!$C$2:$C$12)="Treated",1,IF(_xlfn.XLOOKUP($A3453,Firm_Info!$A$2:$A$12,Firm_Info!$C$2:$C$12)="Control",0,""))</f>
        <v>0</v>
      </c>
      <c r="F3453" s="14">
        <f>IFERROR(_xlfn.XLOOKUP($A3453,Firm_Info!$A$2:$A$11,Firm_Info!$D$2:$D$11),"")</f>
        <v>3</v>
      </c>
      <c r="G3453" s="14">
        <f>IF($F3453="","",IF($B3453&gt;=SUMIFS(Firm_Info!$F$2:$F$11,Firm_Info!$D$2:$D$11,$F3453,Firm_Info!$C$2:$C$11,"Treated"),1,0))</f>
        <v>1</v>
      </c>
      <c r="H3453" s="14">
        <f t="shared" si="111"/>
        <v>0</v>
      </c>
      <c r="I3453" s="14">
        <f>IF($F3453="","",MOD(ROW()-2,624)-INDEX(Parallel_Trends!$F$5:$F$14,MATCH($A3453,Parallel_Trends!$A$5:$A$14,0)))</f>
        <v>42</v>
      </c>
    </row>
    <row r="3454" spans="1:9" x14ac:dyDescent="0.45">
      <c r="A3454" t="s">
        <v>23</v>
      </c>
      <c r="B3454" s="1">
        <f>Raw_Prices!AJ335</f>
        <v>45412</v>
      </c>
      <c r="C3454" s="12">
        <f>Raw_Prices!AN335</f>
        <v>138.666</v>
      </c>
      <c r="D3454" s="13">
        <f t="shared" si="110"/>
        <v>-3.8590604026845665E-2</v>
      </c>
      <c r="E3454" s="14">
        <f>IF(_xlfn.XLOOKUP($A3454,Firm_Info!$A$2:$A$12,Firm_Info!$C$2:$C$12)="Treated",1,IF(_xlfn.XLOOKUP($A3454,Firm_Info!$A$2:$A$12,Firm_Info!$C$2:$C$12)="Control",0,""))</f>
        <v>0</v>
      </c>
      <c r="F3454" s="14">
        <f>IFERROR(_xlfn.XLOOKUP($A3454,Firm_Info!$A$2:$A$11,Firm_Info!$D$2:$D$11),"")</f>
        <v>3</v>
      </c>
      <c r="G3454" s="14">
        <f>IF($F3454="","",IF($B3454&gt;=SUMIFS(Firm_Info!$F$2:$F$11,Firm_Info!$D$2:$D$11,$F3454,Firm_Info!$C$2:$C$11,"Treated"),1,0))</f>
        <v>1</v>
      </c>
      <c r="H3454" s="14">
        <f t="shared" si="111"/>
        <v>0</v>
      </c>
      <c r="I3454" s="14">
        <f>IF($F3454="","",MOD(ROW()-2,624)-INDEX(Parallel_Trends!$F$5:$F$14,MATCH($A3454,Parallel_Trends!$A$5:$A$14,0)))</f>
        <v>43</v>
      </c>
    </row>
    <row r="3455" spans="1:9" x14ac:dyDescent="0.45">
      <c r="A3455" t="s">
        <v>23</v>
      </c>
      <c r="B3455" s="1">
        <f>Raw_Prices!AJ336</f>
        <v>45413</v>
      </c>
      <c r="C3455" s="12">
        <f>Raw_Prices!AN336</f>
        <v>137.12200000000001</v>
      </c>
      <c r="D3455" s="13">
        <f t="shared" si="110"/>
        <v>-1.1134668916677359E-2</v>
      </c>
      <c r="E3455" s="14">
        <f>IF(_xlfn.XLOOKUP($A3455,Firm_Info!$A$2:$A$12,Firm_Info!$C$2:$C$12)="Treated",1,IF(_xlfn.XLOOKUP($A3455,Firm_Info!$A$2:$A$12,Firm_Info!$C$2:$C$12)="Control",0,""))</f>
        <v>0</v>
      </c>
      <c r="F3455" s="14">
        <f>IFERROR(_xlfn.XLOOKUP($A3455,Firm_Info!$A$2:$A$11,Firm_Info!$D$2:$D$11),"")</f>
        <v>3</v>
      </c>
      <c r="G3455" s="14">
        <f>IF($F3455="","",IF($B3455&gt;=SUMIFS(Firm_Info!$F$2:$F$11,Firm_Info!$D$2:$D$11,$F3455,Firm_Info!$C$2:$C$11,"Treated"),1,0))</f>
        <v>1</v>
      </c>
      <c r="H3455" s="14">
        <f t="shared" si="111"/>
        <v>0</v>
      </c>
      <c r="I3455" s="14">
        <f>IF($F3455="","",MOD(ROW()-2,624)-INDEX(Parallel_Trends!$F$5:$F$14,MATCH($A3455,Parallel_Trends!$A$5:$A$14,0)))</f>
        <v>44</v>
      </c>
    </row>
    <row r="3456" spans="1:9" x14ac:dyDescent="0.45">
      <c r="A3456" t="s">
        <v>23</v>
      </c>
      <c r="B3456" s="1">
        <f>Raw_Prices!AJ337</f>
        <v>45414</v>
      </c>
      <c r="C3456" s="12">
        <f>Raw_Prices!AN337</f>
        <v>139.14400000000001</v>
      </c>
      <c r="D3456" s="13">
        <f t="shared" si="110"/>
        <v>1.4745992619710879E-2</v>
      </c>
      <c r="E3456" s="14">
        <f>IF(_xlfn.XLOOKUP($A3456,Firm_Info!$A$2:$A$12,Firm_Info!$C$2:$C$12)="Treated",1,IF(_xlfn.XLOOKUP($A3456,Firm_Info!$A$2:$A$12,Firm_Info!$C$2:$C$12)="Control",0,""))</f>
        <v>0</v>
      </c>
      <c r="F3456" s="14">
        <f>IFERROR(_xlfn.XLOOKUP($A3456,Firm_Info!$A$2:$A$11,Firm_Info!$D$2:$D$11),"")</f>
        <v>3</v>
      </c>
      <c r="G3456" s="14">
        <f>IF($F3456="","",IF($B3456&gt;=SUMIFS(Firm_Info!$F$2:$F$11,Firm_Info!$D$2:$D$11,$F3456,Firm_Info!$C$2:$C$11,"Treated"),1,0))</f>
        <v>1</v>
      </c>
      <c r="H3456" s="14">
        <f t="shared" si="111"/>
        <v>0</v>
      </c>
      <c r="I3456" s="14">
        <f>IF($F3456="","",MOD(ROW()-2,624)-INDEX(Parallel_Trends!$F$5:$F$14,MATCH($A3456,Parallel_Trends!$A$5:$A$14,0)))</f>
        <v>45</v>
      </c>
    </row>
    <row r="3457" spans="1:9" x14ac:dyDescent="0.45">
      <c r="A3457" t="s">
        <v>23</v>
      </c>
      <c r="B3457" s="1">
        <f>Raw_Prices!AJ338</f>
        <v>45415</v>
      </c>
      <c r="C3457" s="12">
        <f>Raw_Prices!AN338</f>
        <v>143.33000000000001</v>
      </c>
      <c r="D3457" s="13">
        <f t="shared" si="110"/>
        <v>3.0083941815673088E-2</v>
      </c>
      <c r="E3457" s="14">
        <f>IF(_xlfn.XLOOKUP($A3457,Firm_Info!$A$2:$A$12,Firm_Info!$C$2:$C$12)="Treated",1,IF(_xlfn.XLOOKUP($A3457,Firm_Info!$A$2:$A$12,Firm_Info!$C$2:$C$12)="Control",0,""))</f>
        <v>0</v>
      </c>
      <c r="F3457" s="14">
        <f>IFERROR(_xlfn.XLOOKUP($A3457,Firm_Info!$A$2:$A$11,Firm_Info!$D$2:$D$11),"")</f>
        <v>3</v>
      </c>
      <c r="G3457" s="14">
        <f>IF($F3457="","",IF($B3457&gt;=SUMIFS(Firm_Info!$F$2:$F$11,Firm_Info!$D$2:$D$11,$F3457,Firm_Info!$C$2:$C$11,"Treated"),1,0))</f>
        <v>1</v>
      </c>
      <c r="H3457" s="14">
        <f t="shared" si="111"/>
        <v>0</v>
      </c>
      <c r="I3457" s="14">
        <f>IF($F3457="","",MOD(ROW()-2,624)-INDEX(Parallel_Trends!$F$5:$F$14,MATCH($A3457,Parallel_Trends!$A$5:$A$14,0)))</f>
        <v>46</v>
      </c>
    </row>
    <row r="3458" spans="1:9" x14ac:dyDescent="0.45">
      <c r="A3458" t="s">
        <v>23</v>
      </c>
      <c r="B3458" s="1">
        <f>Raw_Prices!AJ339</f>
        <v>45418</v>
      </c>
      <c r="C3458" s="12">
        <f>Raw_Prices!AN339</f>
        <v>145.31200000000001</v>
      </c>
      <c r="D3458" s="13">
        <f t="shared" si="110"/>
        <v>1.3828228563455003E-2</v>
      </c>
      <c r="E3458" s="14">
        <f>IF(_xlfn.XLOOKUP($A3458,Firm_Info!$A$2:$A$12,Firm_Info!$C$2:$C$12)="Treated",1,IF(_xlfn.XLOOKUP($A3458,Firm_Info!$A$2:$A$12,Firm_Info!$C$2:$C$12)="Control",0,""))</f>
        <v>0</v>
      </c>
      <c r="F3458" s="14">
        <f>IFERROR(_xlfn.XLOOKUP($A3458,Firm_Info!$A$2:$A$11,Firm_Info!$D$2:$D$11),"")</f>
        <v>3</v>
      </c>
      <c r="G3458" s="14">
        <f>IF($F3458="","",IF($B3458&gt;=SUMIFS(Firm_Info!$F$2:$F$11,Firm_Info!$D$2:$D$11,$F3458,Firm_Info!$C$2:$C$11,"Treated"),1,0))</f>
        <v>1</v>
      </c>
      <c r="H3458" s="14">
        <f t="shared" si="111"/>
        <v>0</v>
      </c>
      <c r="I3458" s="14">
        <f>IF($F3458="","",MOD(ROW()-2,624)-INDEX(Parallel_Trends!$F$5:$F$14,MATCH($A3458,Parallel_Trends!$A$5:$A$14,0)))</f>
        <v>47</v>
      </c>
    </row>
    <row r="3459" spans="1:9" x14ac:dyDescent="0.45">
      <c r="A3459" t="s">
        <v>23</v>
      </c>
      <c r="B3459" s="1">
        <f>Raw_Prices!AJ340</f>
        <v>45419</v>
      </c>
      <c r="C3459" s="12">
        <f>Raw_Prices!AN340</f>
        <v>142.666</v>
      </c>
      <c r="D3459" s="13">
        <f t="shared" si="110"/>
        <v>-1.8209094913014812E-2</v>
      </c>
      <c r="E3459" s="14">
        <f>IF(_xlfn.XLOOKUP($A3459,Firm_Info!$A$2:$A$12,Firm_Info!$C$2:$C$12)="Treated",1,IF(_xlfn.XLOOKUP($A3459,Firm_Info!$A$2:$A$12,Firm_Info!$C$2:$C$12)="Control",0,""))</f>
        <v>0</v>
      </c>
      <c r="F3459" s="14">
        <f>IFERROR(_xlfn.XLOOKUP($A3459,Firm_Info!$A$2:$A$11,Firm_Info!$D$2:$D$11),"")</f>
        <v>3</v>
      </c>
      <c r="G3459" s="14">
        <f>IF($F3459="","",IF($B3459&gt;=SUMIFS(Firm_Info!$F$2:$F$11,Firm_Info!$D$2:$D$11,$F3459,Firm_Info!$C$2:$C$11,"Treated"),1,0))</f>
        <v>1</v>
      </c>
      <c r="H3459" s="14">
        <f t="shared" si="111"/>
        <v>0</v>
      </c>
      <c r="I3459" s="14">
        <f>IF($F3459="","",MOD(ROW()-2,624)-INDEX(Parallel_Trends!$F$5:$F$14,MATCH($A3459,Parallel_Trends!$A$5:$A$14,0)))</f>
        <v>48</v>
      </c>
    </row>
    <row r="3460" spans="1:9" x14ac:dyDescent="0.45">
      <c r="A3460" t="s">
        <v>23</v>
      </c>
      <c r="B3460" s="1">
        <f>Raw_Prices!AJ341</f>
        <v>45420</v>
      </c>
      <c r="C3460" s="12">
        <f>Raw_Prices!AN341</f>
        <v>144.20599999999999</v>
      </c>
      <c r="D3460" s="13">
        <f t="shared" si="110"/>
        <v>1.0794442964686679E-2</v>
      </c>
      <c r="E3460" s="14">
        <f>IF(_xlfn.XLOOKUP($A3460,Firm_Info!$A$2:$A$12,Firm_Info!$C$2:$C$12)="Treated",1,IF(_xlfn.XLOOKUP($A3460,Firm_Info!$A$2:$A$12,Firm_Info!$C$2:$C$12)="Control",0,""))</f>
        <v>0</v>
      </c>
      <c r="F3460" s="14">
        <f>IFERROR(_xlfn.XLOOKUP($A3460,Firm_Info!$A$2:$A$11,Firm_Info!$D$2:$D$11),"")</f>
        <v>3</v>
      </c>
      <c r="G3460" s="14">
        <f>IF($F3460="","",IF($B3460&gt;=SUMIFS(Firm_Info!$F$2:$F$11,Firm_Info!$D$2:$D$11,$F3460,Firm_Info!$C$2:$C$11,"Treated"),1,0))</f>
        <v>1</v>
      </c>
      <c r="H3460" s="14">
        <f t="shared" si="111"/>
        <v>0</v>
      </c>
      <c r="I3460" s="14">
        <f>IF($F3460="","",MOD(ROW()-2,624)-INDEX(Parallel_Trends!$F$5:$F$14,MATCH($A3460,Parallel_Trends!$A$5:$A$14,0)))</f>
        <v>49</v>
      </c>
    </row>
    <row r="3461" spans="1:9" x14ac:dyDescent="0.45">
      <c r="A3461" t="s">
        <v>23</v>
      </c>
      <c r="B3461" s="1">
        <f>Raw_Prices!AJ342</f>
        <v>45421</v>
      </c>
      <c r="C3461" s="12">
        <f>Raw_Prices!AN342</f>
        <v>144.58799999999999</v>
      </c>
      <c r="D3461" s="13">
        <f t="shared" si="110"/>
        <v>2.6489882529159292E-3</v>
      </c>
      <c r="E3461" s="14">
        <f>IF(_xlfn.XLOOKUP($A3461,Firm_Info!$A$2:$A$12,Firm_Info!$C$2:$C$12)="Treated",1,IF(_xlfn.XLOOKUP($A3461,Firm_Info!$A$2:$A$12,Firm_Info!$C$2:$C$12)="Control",0,""))</f>
        <v>0</v>
      </c>
      <c r="F3461" s="14">
        <f>IFERROR(_xlfn.XLOOKUP($A3461,Firm_Info!$A$2:$A$11,Firm_Info!$D$2:$D$11),"")</f>
        <v>3</v>
      </c>
      <c r="G3461" s="14">
        <f>IF($F3461="","",IF($B3461&gt;=SUMIFS(Firm_Info!$F$2:$F$11,Firm_Info!$D$2:$D$11,$F3461,Firm_Info!$C$2:$C$11,"Treated"),1,0))</f>
        <v>1</v>
      </c>
      <c r="H3461" s="14">
        <f t="shared" si="111"/>
        <v>0</v>
      </c>
      <c r="I3461" s="14">
        <f>IF($F3461="","",MOD(ROW()-2,624)-INDEX(Parallel_Trends!$F$5:$F$14,MATCH($A3461,Parallel_Trends!$A$5:$A$14,0)))</f>
        <v>50</v>
      </c>
    </row>
    <row r="3462" spans="1:9" x14ac:dyDescent="0.45">
      <c r="A3462" t="s">
        <v>23</v>
      </c>
      <c r="B3462" s="1">
        <f>Raw_Prices!AJ343</f>
        <v>45422</v>
      </c>
      <c r="C3462" s="12">
        <f>Raw_Prices!AN343</f>
        <v>145.958</v>
      </c>
      <c r="D3462" s="13">
        <f t="shared" si="110"/>
        <v>9.4751984950340873E-3</v>
      </c>
      <c r="E3462" s="14">
        <f>IF(_xlfn.XLOOKUP($A3462,Firm_Info!$A$2:$A$12,Firm_Info!$C$2:$C$12)="Treated",1,IF(_xlfn.XLOOKUP($A3462,Firm_Info!$A$2:$A$12,Firm_Info!$C$2:$C$12)="Control",0,""))</f>
        <v>0</v>
      </c>
      <c r="F3462" s="14">
        <f>IFERROR(_xlfn.XLOOKUP($A3462,Firm_Info!$A$2:$A$11,Firm_Info!$D$2:$D$11),"")</f>
        <v>3</v>
      </c>
      <c r="G3462" s="14">
        <f>IF($F3462="","",IF($B3462&gt;=SUMIFS(Firm_Info!$F$2:$F$11,Firm_Info!$D$2:$D$11,$F3462,Firm_Info!$C$2:$C$11,"Treated"),1,0))</f>
        <v>1</v>
      </c>
      <c r="H3462" s="14">
        <f t="shared" si="111"/>
        <v>0</v>
      </c>
      <c r="I3462" s="14">
        <f>IF($F3462="","",MOD(ROW()-2,624)-INDEX(Parallel_Trends!$F$5:$F$14,MATCH($A3462,Parallel_Trends!$A$5:$A$14,0)))</f>
        <v>51</v>
      </c>
    </row>
    <row r="3463" spans="1:9" x14ac:dyDescent="0.45">
      <c r="A3463" t="s">
        <v>23</v>
      </c>
      <c r="B3463" s="1">
        <f>Raw_Prices!AJ344</f>
        <v>45425</v>
      </c>
      <c r="C3463" s="12">
        <f>Raw_Prices!AN344</f>
        <v>146.024</v>
      </c>
      <c r="D3463" s="13">
        <f t="shared" si="110"/>
        <v>4.5218487510112482E-4</v>
      </c>
      <c r="E3463" s="14">
        <f>IF(_xlfn.XLOOKUP($A3463,Firm_Info!$A$2:$A$12,Firm_Info!$C$2:$C$12)="Treated",1,IF(_xlfn.XLOOKUP($A3463,Firm_Info!$A$2:$A$12,Firm_Info!$C$2:$C$12)="Control",0,""))</f>
        <v>0</v>
      </c>
      <c r="F3463" s="14">
        <f>IFERROR(_xlfn.XLOOKUP($A3463,Firm_Info!$A$2:$A$11,Firm_Info!$D$2:$D$11),"")</f>
        <v>3</v>
      </c>
      <c r="G3463" s="14">
        <f>IF($F3463="","",IF($B3463&gt;=SUMIFS(Firm_Info!$F$2:$F$11,Firm_Info!$D$2:$D$11,$F3463,Firm_Info!$C$2:$C$11,"Treated"),1,0))</f>
        <v>1</v>
      </c>
      <c r="H3463" s="14">
        <f t="shared" si="111"/>
        <v>0</v>
      </c>
      <c r="I3463" s="14">
        <f>IF($F3463="","",MOD(ROW()-2,624)-INDEX(Parallel_Trends!$F$5:$F$14,MATCH($A3463,Parallel_Trends!$A$5:$A$14,0)))</f>
        <v>52</v>
      </c>
    </row>
    <row r="3464" spans="1:9" x14ac:dyDescent="0.45">
      <c r="A3464" t="s">
        <v>23</v>
      </c>
      <c r="B3464" s="1">
        <f>Raw_Prices!AJ345</f>
        <v>45426</v>
      </c>
      <c r="C3464" s="12">
        <f>Raw_Prices!AN345</f>
        <v>144.32400000000001</v>
      </c>
      <c r="D3464" s="13">
        <f t="shared" si="110"/>
        <v>-1.1641921875855998E-2</v>
      </c>
      <c r="E3464" s="14">
        <f>IF(_xlfn.XLOOKUP($A3464,Firm_Info!$A$2:$A$12,Firm_Info!$C$2:$C$12)="Treated",1,IF(_xlfn.XLOOKUP($A3464,Firm_Info!$A$2:$A$12,Firm_Info!$C$2:$C$12)="Control",0,""))</f>
        <v>0</v>
      </c>
      <c r="F3464" s="14">
        <f>IFERROR(_xlfn.XLOOKUP($A3464,Firm_Info!$A$2:$A$11,Firm_Info!$D$2:$D$11),"")</f>
        <v>3</v>
      </c>
      <c r="G3464" s="14">
        <f>IF($F3464="","",IF($B3464&gt;=SUMIFS(Firm_Info!$F$2:$F$11,Firm_Info!$D$2:$D$11,$F3464,Firm_Info!$C$2:$C$11,"Treated"),1,0))</f>
        <v>1</v>
      </c>
      <c r="H3464" s="14">
        <f t="shared" si="111"/>
        <v>0</v>
      </c>
      <c r="I3464" s="14">
        <f>IF($F3464="","",MOD(ROW()-2,624)-INDEX(Parallel_Trends!$F$5:$F$14,MATCH($A3464,Parallel_Trends!$A$5:$A$14,0)))</f>
        <v>53</v>
      </c>
    </row>
    <row r="3465" spans="1:9" x14ac:dyDescent="0.45">
      <c r="A3465" t="s">
        <v>23</v>
      </c>
      <c r="B3465" s="1">
        <f>Raw_Prices!AJ346</f>
        <v>45427</v>
      </c>
      <c r="C3465" s="12">
        <f>Raw_Prices!AN346</f>
        <v>152.114</v>
      </c>
      <c r="D3465" s="13">
        <f t="shared" si="110"/>
        <v>5.3975776724591862E-2</v>
      </c>
      <c r="E3465" s="14">
        <f>IF(_xlfn.XLOOKUP($A3465,Firm_Info!$A$2:$A$12,Firm_Info!$C$2:$C$12)="Treated",1,IF(_xlfn.XLOOKUP($A3465,Firm_Info!$A$2:$A$12,Firm_Info!$C$2:$C$12)="Control",0,""))</f>
        <v>0</v>
      </c>
      <c r="F3465" s="14">
        <f>IFERROR(_xlfn.XLOOKUP($A3465,Firm_Info!$A$2:$A$11,Firm_Info!$D$2:$D$11),"")</f>
        <v>3</v>
      </c>
      <c r="G3465" s="14">
        <f>IF($F3465="","",IF($B3465&gt;=SUMIFS(Firm_Info!$F$2:$F$11,Firm_Info!$D$2:$D$11,$F3465,Firm_Info!$C$2:$C$11,"Treated"),1,0))</f>
        <v>1</v>
      </c>
      <c r="H3465" s="14">
        <f t="shared" si="111"/>
        <v>0</v>
      </c>
      <c r="I3465" s="14">
        <f>IF($F3465="","",MOD(ROW()-2,624)-INDEX(Parallel_Trends!$F$5:$F$14,MATCH($A3465,Parallel_Trends!$A$5:$A$14,0)))</f>
        <v>54</v>
      </c>
    </row>
    <row r="3466" spans="1:9" x14ac:dyDescent="0.45">
      <c r="A3466" t="s">
        <v>23</v>
      </c>
      <c r="B3466" s="1">
        <f>Raw_Prices!AJ347</f>
        <v>45428</v>
      </c>
      <c r="C3466" s="12">
        <f>Raw_Prices!AN347</f>
        <v>151.602</v>
      </c>
      <c r="D3466" s="13">
        <f t="shared" si="110"/>
        <v>-3.3658966301589599E-3</v>
      </c>
      <c r="E3466" s="14">
        <f>IF(_xlfn.XLOOKUP($A3466,Firm_Info!$A$2:$A$12,Firm_Info!$C$2:$C$12)="Treated",1,IF(_xlfn.XLOOKUP($A3466,Firm_Info!$A$2:$A$12,Firm_Info!$C$2:$C$12)="Control",0,""))</f>
        <v>0</v>
      </c>
      <c r="F3466" s="14">
        <f>IFERROR(_xlfn.XLOOKUP($A3466,Firm_Info!$A$2:$A$11,Firm_Info!$D$2:$D$11),"")</f>
        <v>3</v>
      </c>
      <c r="G3466" s="14">
        <f>IF($F3466="","",IF($B3466&gt;=SUMIFS(Firm_Info!$F$2:$F$11,Firm_Info!$D$2:$D$11,$F3466,Firm_Info!$C$2:$C$11,"Treated"),1,0))</f>
        <v>1</v>
      </c>
      <c r="H3466" s="14">
        <f t="shared" si="111"/>
        <v>0</v>
      </c>
      <c r="I3466" s="14">
        <f>IF($F3466="","",MOD(ROW()-2,624)-INDEX(Parallel_Trends!$F$5:$F$14,MATCH($A3466,Parallel_Trends!$A$5:$A$14,0)))</f>
        <v>55</v>
      </c>
    </row>
    <row r="3467" spans="1:9" x14ac:dyDescent="0.45">
      <c r="A3467" t="s">
        <v>23</v>
      </c>
      <c r="B3467" s="1">
        <f>Raw_Prices!AJ348</f>
        <v>45429</v>
      </c>
      <c r="C3467" s="12">
        <f>Raw_Prices!AN348</f>
        <v>153.01</v>
      </c>
      <c r="D3467" s="13">
        <f t="shared" si="110"/>
        <v>9.2874764185169045E-3</v>
      </c>
      <c r="E3467" s="14">
        <f>IF(_xlfn.XLOOKUP($A3467,Firm_Info!$A$2:$A$12,Firm_Info!$C$2:$C$12)="Treated",1,IF(_xlfn.XLOOKUP($A3467,Firm_Info!$A$2:$A$12,Firm_Info!$C$2:$C$12)="Control",0,""))</f>
        <v>0</v>
      </c>
      <c r="F3467" s="14">
        <f>IFERROR(_xlfn.XLOOKUP($A3467,Firm_Info!$A$2:$A$11,Firm_Info!$D$2:$D$11),"")</f>
        <v>3</v>
      </c>
      <c r="G3467" s="14">
        <f>IF($F3467="","",IF($B3467&gt;=SUMIFS(Firm_Info!$F$2:$F$11,Firm_Info!$D$2:$D$11,$F3467,Firm_Info!$C$2:$C$11,"Treated"),1,0))</f>
        <v>1</v>
      </c>
      <c r="H3467" s="14">
        <f t="shared" si="111"/>
        <v>0</v>
      </c>
      <c r="I3467" s="14">
        <f>IF($F3467="","",MOD(ROW()-2,624)-INDEX(Parallel_Trends!$F$5:$F$14,MATCH($A3467,Parallel_Trends!$A$5:$A$14,0)))</f>
        <v>56</v>
      </c>
    </row>
    <row r="3468" spans="1:9" x14ac:dyDescent="0.45">
      <c r="A3468" t="s">
        <v>23</v>
      </c>
      <c r="B3468" s="1">
        <f>Raw_Prices!AJ349</f>
        <v>45432</v>
      </c>
      <c r="C3468" s="12">
        <f>Raw_Prices!AN349</f>
        <v>154.83600000000001</v>
      </c>
      <c r="D3468" s="13">
        <f t="shared" si="110"/>
        <v>1.1933860531991414E-2</v>
      </c>
      <c r="E3468" s="14">
        <f>IF(_xlfn.XLOOKUP($A3468,Firm_Info!$A$2:$A$12,Firm_Info!$C$2:$C$12)="Treated",1,IF(_xlfn.XLOOKUP($A3468,Firm_Info!$A$2:$A$12,Firm_Info!$C$2:$C$12)="Control",0,""))</f>
        <v>0</v>
      </c>
      <c r="F3468" s="14">
        <f>IFERROR(_xlfn.XLOOKUP($A3468,Firm_Info!$A$2:$A$11,Firm_Info!$D$2:$D$11),"")</f>
        <v>3</v>
      </c>
      <c r="G3468" s="14">
        <f>IF($F3468="","",IF($B3468&gt;=SUMIFS(Firm_Info!$F$2:$F$11,Firm_Info!$D$2:$D$11,$F3468,Firm_Info!$C$2:$C$11,"Treated"),1,0))</f>
        <v>1</v>
      </c>
      <c r="H3468" s="14">
        <f t="shared" si="111"/>
        <v>0</v>
      </c>
      <c r="I3468" s="14">
        <f>IF($F3468="","",MOD(ROW()-2,624)-INDEX(Parallel_Trends!$F$5:$F$14,MATCH($A3468,Parallel_Trends!$A$5:$A$14,0)))</f>
        <v>57</v>
      </c>
    </row>
    <row r="3469" spans="1:9" x14ac:dyDescent="0.45">
      <c r="A3469" t="s">
        <v>23</v>
      </c>
      <c r="B3469" s="1">
        <f>Raw_Prices!AJ350</f>
        <v>45433</v>
      </c>
      <c r="C3469" s="12">
        <f>Raw_Prices!AN350</f>
        <v>155.41</v>
      </c>
      <c r="D3469" s="13">
        <f t="shared" si="110"/>
        <v>3.7071482084267693E-3</v>
      </c>
      <c r="E3469" s="14">
        <f>IF(_xlfn.XLOOKUP($A3469,Firm_Info!$A$2:$A$12,Firm_Info!$C$2:$C$12)="Treated",1,IF(_xlfn.XLOOKUP($A3469,Firm_Info!$A$2:$A$12,Firm_Info!$C$2:$C$12)="Control",0,""))</f>
        <v>0</v>
      </c>
      <c r="F3469" s="14">
        <f>IFERROR(_xlfn.XLOOKUP($A3469,Firm_Info!$A$2:$A$11,Firm_Info!$D$2:$D$11),"")</f>
        <v>3</v>
      </c>
      <c r="G3469" s="14">
        <f>IF($F3469="","",IF($B3469&gt;=SUMIFS(Firm_Info!$F$2:$F$11,Firm_Info!$D$2:$D$11,$F3469,Firm_Info!$C$2:$C$11,"Treated"),1,0))</f>
        <v>1</v>
      </c>
      <c r="H3469" s="14">
        <f t="shared" si="111"/>
        <v>0</v>
      </c>
      <c r="I3469" s="14">
        <f>IF($F3469="","",MOD(ROW()-2,624)-INDEX(Parallel_Trends!$F$5:$F$14,MATCH($A3469,Parallel_Trends!$A$5:$A$14,0)))</f>
        <v>58</v>
      </c>
    </row>
    <row r="3470" spans="1:9" x14ac:dyDescent="0.45">
      <c r="A3470" t="s">
        <v>23</v>
      </c>
      <c r="B3470" s="1">
        <f>Raw_Prices!AJ351</f>
        <v>45434</v>
      </c>
      <c r="C3470" s="12">
        <f>Raw_Prices!AN351</f>
        <v>154.166</v>
      </c>
      <c r="D3470" s="13">
        <f t="shared" si="110"/>
        <v>-8.0046329065053268E-3</v>
      </c>
      <c r="E3470" s="14">
        <f>IF(_xlfn.XLOOKUP($A3470,Firm_Info!$A$2:$A$12,Firm_Info!$C$2:$C$12)="Treated",1,IF(_xlfn.XLOOKUP($A3470,Firm_Info!$A$2:$A$12,Firm_Info!$C$2:$C$12)="Control",0,""))</f>
        <v>0</v>
      </c>
      <c r="F3470" s="14">
        <f>IFERROR(_xlfn.XLOOKUP($A3470,Firm_Info!$A$2:$A$11,Firm_Info!$D$2:$D$11),"")</f>
        <v>3</v>
      </c>
      <c r="G3470" s="14">
        <f>IF($F3470="","",IF($B3470&gt;=SUMIFS(Firm_Info!$F$2:$F$11,Firm_Info!$D$2:$D$11,$F3470,Firm_Info!$C$2:$C$11,"Treated"),1,0))</f>
        <v>1</v>
      </c>
      <c r="H3470" s="14">
        <f t="shared" si="111"/>
        <v>0</v>
      </c>
      <c r="I3470" s="14">
        <f>IF($F3470="","",MOD(ROW()-2,624)-INDEX(Parallel_Trends!$F$5:$F$14,MATCH($A3470,Parallel_Trends!$A$5:$A$14,0)))</f>
        <v>59</v>
      </c>
    </row>
    <row r="3471" spans="1:9" x14ac:dyDescent="0.45">
      <c r="A3471" t="s">
        <v>23</v>
      </c>
      <c r="B3471" s="1">
        <f>Raw_Prices!AJ352</f>
        <v>45435</v>
      </c>
      <c r="C3471" s="12">
        <f>Raw_Prices!AN352</f>
        <v>151.63</v>
      </c>
      <c r="D3471" s="13">
        <f t="shared" si="110"/>
        <v>-1.6449800864003716E-2</v>
      </c>
      <c r="E3471" s="14">
        <f>IF(_xlfn.XLOOKUP($A3471,Firm_Info!$A$2:$A$12,Firm_Info!$C$2:$C$12)="Treated",1,IF(_xlfn.XLOOKUP($A3471,Firm_Info!$A$2:$A$12,Firm_Info!$C$2:$C$12)="Control",0,""))</f>
        <v>0</v>
      </c>
      <c r="F3471" s="14">
        <f>IFERROR(_xlfn.XLOOKUP($A3471,Firm_Info!$A$2:$A$11,Firm_Info!$D$2:$D$11),"")</f>
        <v>3</v>
      </c>
      <c r="G3471" s="14">
        <f>IF($F3471="","",IF($B3471&gt;=SUMIFS(Firm_Info!$F$2:$F$11,Firm_Info!$D$2:$D$11,$F3471,Firm_Info!$C$2:$C$11,"Treated"),1,0))</f>
        <v>1</v>
      </c>
      <c r="H3471" s="14">
        <f t="shared" si="111"/>
        <v>0</v>
      </c>
      <c r="I3471" s="14">
        <f>IF($F3471="","",MOD(ROW()-2,624)-INDEX(Parallel_Trends!$F$5:$F$14,MATCH($A3471,Parallel_Trends!$A$5:$A$14,0)))</f>
        <v>60</v>
      </c>
    </row>
    <row r="3472" spans="1:9" x14ac:dyDescent="0.45">
      <c r="A3472" t="s">
        <v>23</v>
      </c>
      <c r="B3472" s="1">
        <f>Raw_Prices!AJ353</f>
        <v>45436</v>
      </c>
      <c r="C3472" s="12">
        <f>Raw_Prices!AN353</f>
        <v>147.702</v>
      </c>
      <c r="D3472" s="13">
        <f t="shared" si="110"/>
        <v>-2.5905163885774574E-2</v>
      </c>
      <c r="E3472" s="14">
        <f>IF(_xlfn.XLOOKUP($A3472,Firm_Info!$A$2:$A$12,Firm_Info!$C$2:$C$12)="Treated",1,IF(_xlfn.XLOOKUP($A3472,Firm_Info!$A$2:$A$12,Firm_Info!$C$2:$C$12)="Control",0,""))</f>
        <v>0</v>
      </c>
      <c r="F3472" s="14">
        <f>IFERROR(_xlfn.XLOOKUP($A3472,Firm_Info!$A$2:$A$11,Firm_Info!$D$2:$D$11),"")</f>
        <v>3</v>
      </c>
      <c r="G3472" s="14">
        <f>IF($F3472="","",IF($B3472&gt;=SUMIFS(Firm_Info!$F$2:$F$11,Firm_Info!$D$2:$D$11,$F3472,Firm_Info!$C$2:$C$11,"Treated"),1,0))</f>
        <v>1</v>
      </c>
      <c r="H3472" s="14">
        <f t="shared" si="111"/>
        <v>0</v>
      </c>
      <c r="I3472" s="14">
        <f>IF($F3472="","",MOD(ROW()-2,624)-INDEX(Parallel_Trends!$F$5:$F$14,MATCH($A3472,Parallel_Trends!$A$5:$A$14,0)))</f>
        <v>61</v>
      </c>
    </row>
    <row r="3473" spans="1:9" x14ac:dyDescent="0.45">
      <c r="A3473" t="s">
        <v>23</v>
      </c>
      <c r="B3473" s="1">
        <f>Raw_Prices!AJ354</f>
        <v>45440</v>
      </c>
      <c r="C3473" s="12">
        <f>Raw_Prices!AN354</f>
        <v>145.77199999999999</v>
      </c>
      <c r="D3473" s="13">
        <f t="shared" si="110"/>
        <v>-1.3066850821248255E-2</v>
      </c>
      <c r="E3473" s="14">
        <f>IF(_xlfn.XLOOKUP($A3473,Firm_Info!$A$2:$A$12,Firm_Info!$C$2:$C$12)="Treated",1,IF(_xlfn.XLOOKUP($A3473,Firm_Info!$A$2:$A$12,Firm_Info!$C$2:$C$12)="Control",0,""))</f>
        <v>0</v>
      </c>
      <c r="F3473" s="14">
        <f>IFERROR(_xlfn.XLOOKUP($A3473,Firm_Info!$A$2:$A$11,Firm_Info!$D$2:$D$11),"")</f>
        <v>3</v>
      </c>
      <c r="G3473" s="14">
        <f>IF($F3473="","",IF($B3473&gt;=SUMIFS(Firm_Info!$F$2:$F$11,Firm_Info!$D$2:$D$11,$F3473,Firm_Info!$C$2:$C$11,"Treated"),1,0))</f>
        <v>1</v>
      </c>
      <c r="H3473" s="14">
        <f t="shared" si="111"/>
        <v>0</v>
      </c>
      <c r="I3473" s="14">
        <f>IF($F3473="","",MOD(ROW()-2,624)-INDEX(Parallel_Trends!$F$5:$F$14,MATCH($A3473,Parallel_Trends!$A$5:$A$14,0)))</f>
        <v>62</v>
      </c>
    </row>
    <row r="3474" spans="1:9" x14ac:dyDescent="0.45">
      <c r="A3474" t="s">
        <v>23</v>
      </c>
      <c r="B3474" s="1">
        <f>Raw_Prices!AJ355</f>
        <v>45441</v>
      </c>
      <c r="C3474" s="12">
        <f>Raw_Prices!AN355</f>
        <v>146.22399999999999</v>
      </c>
      <c r="D3474" s="13">
        <f t="shared" si="110"/>
        <v>3.1007326509893129E-3</v>
      </c>
      <c r="E3474" s="14">
        <f>IF(_xlfn.XLOOKUP($A3474,Firm_Info!$A$2:$A$12,Firm_Info!$C$2:$C$12)="Treated",1,IF(_xlfn.XLOOKUP($A3474,Firm_Info!$A$2:$A$12,Firm_Info!$C$2:$C$12)="Control",0,""))</f>
        <v>0</v>
      </c>
      <c r="F3474" s="14">
        <f>IFERROR(_xlfn.XLOOKUP($A3474,Firm_Info!$A$2:$A$11,Firm_Info!$D$2:$D$11),"")</f>
        <v>3</v>
      </c>
      <c r="G3474" s="14">
        <f>IF($F3474="","",IF($B3474&gt;=SUMIFS(Firm_Info!$F$2:$F$11,Firm_Info!$D$2:$D$11,$F3474,Firm_Info!$C$2:$C$11,"Treated"),1,0))</f>
        <v>1</v>
      </c>
      <c r="H3474" s="14">
        <f t="shared" si="111"/>
        <v>0</v>
      </c>
      <c r="I3474" s="14">
        <f>IF($F3474="","",MOD(ROW()-2,624)-INDEX(Parallel_Trends!$F$5:$F$14,MATCH($A3474,Parallel_Trends!$A$5:$A$14,0)))</f>
        <v>63</v>
      </c>
    </row>
    <row r="3475" spans="1:9" x14ac:dyDescent="0.45">
      <c r="A3475" t="s">
        <v>23</v>
      </c>
      <c r="B3475" s="1">
        <f>Raw_Prices!AJ356</f>
        <v>45442</v>
      </c>
      <c r="C3475" s="12">
        <f>Raw_Prices!AN356</f>
        <v>128.65799999999999</v>
      </c>
      <c r="D3475" s="13">
        <f t="shared" si="110"/>
        <v>-0.12013075828865305</v>
      </c>
      <c r="E3475" s="14">
        <f>IF(_xlfn.XLOOKUP($A3475,Firm_Info!$A$2:$A$12,Firm_Info!$C$2:$C$12)="Treated",1,IF(_xlfn.XLOOKUP($A3475,Firm_Info!$A$2:$A$12,Firm_Info!$C$2:$C$12)="Control",0,""))</f>
        <v>0</v>
      </c>
      <c r="F3475" s="14">
        <f>IFERROR(_xlfn.XLOOKUP($A3475,Firm_Info!$A$2:$A$11,Firm_Info!$D$2:$D$11),"")</f>
        <v>3</v>
      </c>
      <c r="G3475" s="14">
        <f>IF($F3475="","",IF($B3475&gt;=SUMIFS(Firm_Info!$F$2:$F$11,Firm_Info!$D$2:$D$11,$F3475,Firm_Info!$C$2:$C$11,"Treated"),1,0))</f>
        <v>1</v>
      </c>
      <c r="H3475" s="14">
        <f t="shared" si="111"/>
        <v>0</v>
      </c>
      <c r="I3475" s="14">
        <f>IF($F3475="","",MOD(ROW()-2,624)-INDEX(Parallel_Trends!$F$5:$F$14,MATCH($A3475,Parallel_Trends!$A$5:$A$14,0)))</f>
        <v>64</v>
      </c>
    </row>
    <row r="3476" spans="1:9" x14ac:dyDescent="0.45">
      <c r="A3476" t="s">
        <v>23</v>
      </c>
      <c r="B3476" s="1">
        <f>Raw_Prices!AJ357</f>
        <v>45443</v>
      </c>
      <c r="C3476" s="12">
        <f>Raw_Prices!AN357</f>
        <v>131.386</v>
      </c>
      <c r="D3476" s="13">
        <f t="shared" si="110"/>
        <v>2.1203500753936844E-2</v>
      </c>
      <c r="E3476" s="14">
        <f>IF(_xlfn.XLOOKUP($A3476,Firm_Info!$A$2:$A$12,Firm_Info!$C$2:$C$12)="Treated",1,IF(_xlfn.XLOOKUP($A3476,Firm_Info!$A$2:$A$12,Firm_Info!$C$2:$C$12)="Control",0,""))</f>
        <v>0</v>
      </c>
      <c r="F3476" s="14">
        <f>IFERROR(_xlfn.XLOOKUP($A3476,Firm_Info!$A$2:$A$11,Firm_Info!$D$2:$D$11),"")</f>
        <v>3</v>
      </c>
      <c r="G3476" s="14">
        <f>IF($F3476="","",IF($B3476&gt;=SUMIFS(Firm_Info!$F$2:$F$11,Firm_Info!$D$2:$D$11,$F3476,Firm_Info!$C$2:$C$11,"Treated"),1,0))</f>
        <v>1</v>
      </c>
      <c r="H3476" s="14">
        <f t="shared" si="111"/>
        <v>0</v>
      </c>
      <c r="I3476" s="14">
        <f>IF($F3476="","",MOD(ROW()-2,624)-INDEX(Parallel_Trends!$F$5:$F$14,MATCH($A3476,Parallel_Trends!$A$5:$A$14,0)))</f>
        <v>65</v>
      </c>
    </row>
    <row r="3477" spans="1:9" x14ac:dyDescent="0.45">
      <c r="A3477" t="s">
        <v>23</v>
      </c>
      <c r="B3477" s="1">
        <f>Raw_Prices!AJ358</f>
        <v>45446</v>
      </c>
      <c r="C3477" s="12">
        <f>Raw_Prices!AN358</f>
        <v>132.02199999999999</v>
      </c>
      <c r="D3477" s="13">
        <f t="shared" si="110"/>
        <v>4.8406984001339026E-3</v>
      </c>
      <c r="E3477" s="14">
        <f>IF(_xlfn.XLOOKUP($A3477,Firm_Info!$A$2:$A$12,Firm_Info!$C$2:$C$12)="Treated",1,IF(_xlfn.XLOOKUP($A3477,Firm_Info!$A$2:$A$12,Firm_Info!$C$2:$C$12)="Control",0,""))</f>
        <v>0</v>
      </c>
      <c r="F3477" s="14">
        <f>IFERROR(_xlfn.XLOOKUP($A3477,Firm_Info!$A$2:$A$11,Firm_Info!$D$2:$D$11),"")</f>
        <v>3</v>
      </c>
      <c r="G3477" s="14">
        <f>IF($F3477="","",IF($B3477&gt;=SUMIFS(Firm_Info!$F$2:$F$11,Firm_Info!$D$2:$D$11,$F3477,Firm_Info!$C$2:$C$11,"Treated"),1,0))</f>
        <v>1</v>
      </c>
      <c r="H3477" s="14">
        <f t="shared" si="111"/>
        <v>0</v>
      </c>
      <c r="I3477" s="14">
        <f>IF($F3477="","",MOD(ROW()-2,624)-INDEX(Parallel_Trends!$F$5:$F$14,MATCH($A3477,Parallel_Trends!$A$5:$A$14,0)))</f>
        <v>66</v>
      </c>
    </row>
    <row r="3478" spans="1:9" x14ac:dyDescent="0.45">
      <c r="A3478" t="s">
        <v>23</v>
      </c>
      <c r="B3478" s="1">
        <f>Raw_Prices!AJ359</f>
        <v>45447</v>
      </c>
      <c r="C3478" s="12">
        <f>Raw_Prices!AN359</f>
        <v>134.4</v>
      </c>
      <c r="D3478" s="13">
        <f t="shared" si="110"/>
        <v>1.8012149490236551E-2</v>
      </c>
      <c r="E3478" s="14">
        <f>IF(_xlfn.XLOOKUP($A3478,Firm_Info!$A$2:$A$12,Firm_Info!$C$2:$C$12)="Treated",1,IF(_xlfn.XLOOKUP($A3478,Firm_Info!$A$2:$A$12,Firm_Info!$C$2:$C$12)="Control",0,""))</f>
        <v>0</v>
      </c>
      <c r="F3478" s="14">
        <f>IFERROR(_xlfn.XLOOKUP($A3478,Firm_Info!$A$2:$A$11,Firm_Info!$D$2:$D$11),"")</f>
        <v>3</v>
      </c>
      <c r="G3478" s="14">
        <f>IF($F3478="","",IF($B3478&gt;=SUMIFS(Firm_Info!$F$2:$F$11,Firm_Info!$D$2:$D$11,$F3478,Firm_Info!$C$2:$C$11,"Treated"),1,0))</f>
        <v>1</v>
      </c>
      <c r="H3478" s="14">
        <f t="shared" si="111"/>
        <v>0</v>
      </c>
      <c r="I3478" s="14">
        <f>IF($F3478="","",MOD(ROW()-2,624)-INDEX(Parallel_Trends!$F$5:$F$14,MATCH($A3478,Parallel_Trends!$A$5:$A$14,0)))</f>
        <v>67</v>
      </c>
    </row>
    <row r="3479" spans="1:9" x14ac:dyDescent="0.45">
      <c r="A3479" t="s">
        <v>23</v>
      </c>
      <c r="B3479" s="1">
        <f>Raw_Prices!AJ360</f>
        <v>45448</v>
      </c>
      <c r="C3479" s="12">
        <f>Raw_Prices!AN360</f>
        <v>140.822</v>
      </c>
      <c r="D3479" s="13">
        <f t="shared" si="110"/>
        <v>4.7782738095238031E-2</v>
      </c>
      <c r="E3479" s="14">
        <f>IF(_xlfn.XLOOKUP($A3479,Firm_Info!$A$2:$A$12,Firm_Info!$C$2:$C$12)="Treated",1,IF(_xlfn.XLOOKUP($A3479,Firm_Info!$A$2:$A$12,Firm_Info!$C$2:$C$12)="Control",0,""))</f>
        <v>0</v>
      </c>
      <c r="F3479" s="14">
        <f>IFERROR(_xlfn.XLOOKUP($A3479,Firm_Info!$A$2:$A$11,Firm_Info!$D$2:$D$11),"")</f>
        <v>3</v>
      </c>
      <c r="G3479" s="14">
        <f>IF($F3479="","",IF($B3479&gt;=SUMIFS(Firm_Info!$F$2:$F$11,Firm_Info!$D$2:$D$11,$F3479,Firm_Info!$C$2:$C$11,"Treated"),1,0))</f>
        <v>1</v>
      </c>
      <c r="H3479" s="14">
        <f t="shared" si="111"/>
        <v>0</v>
      </c>
      <c r="I3479" s="14">
        <f>IF($F3479="","",MOD(ROW()-2,624)-INDEX(Parallel_Trends!$F$5:$F$14,MATCH($A3479,Parallel_Trends!$A$5:$A$14,0)))</f>
        <v>68</v>
      </c>
    </row>
    <row r="3480" spans="1:9" x14ac:dyDescent="0.45">
      <c r="A3480" t="s">
        <v>23</v>
      </c>
      <c r="B3480" s="1">
        <f>Raw_Prices!AJ361</f>
        <v>45449</v>
      </c>
      <c r="C3480" s="12">
        <f>Raw_Prices!AN361</f>
        <v>140.63200000000001</v>
      </c>
      <c r="D3480" s="13">
        <f t="shared" si="110"/>
        <v>-1.3492210024002027E-3</v>
      </c>
      <c r="E3480" s="14">
        <f>IF(_xlfn.XLOOKUP($A3480,Firm_Info!$A$2:$A$12,Firm_Info!$C$2:$C$12)="Treated",1,IF(_xlfn.XLOOKUP($A3480,Firm_Info!$A$2:$A$12,Firm_Info!$C$2:$C$12)="Control",0,""))</f>
        <v>0</v>
      </c>
      <c r="F3480" s="14">
        <f>IFERROR(_xlfn.XLOOKUP($A3480,Firm_Info!$A$2:$A$11,Firm_Info!$D$2:$D$11),"")</f>
        <v>3</v>
      </c>
      <c r="G3480" s="14">
        <f>IF($F3480="","",IF($B3480&gt;=SUMIFS(Firm_Info!$F$2:$F$11,Firm_Info!$D$2:$D$11,$F3480,Firm_Info!$C$2:$C$11,"Treated"),1,0))</f>
        <v>1</v>
      </c>
      <c r="H3480" s="14">
        <f t="shared" si="111"/>
        <v>0</v>
      </c>
      <c r="I3480" s="14">
        <f>IF($F3480="","",MOD(ROW()-2,624)-INDEX(Parallel_Trends!$F$5:$F$14,MATCH($A3480,Parallel_Trends!$A$5:$A$14,0)))</f>
        <v>69</v>
      </c>
    </row>
    <row r="3481" spans="1:9" x14ac:dyDescent="0.45">
      <c r="A3481" t="s">
        <v>23</v>
      </c>
      <c r="B3481" s="1">
        <f>Raw_Prices!AJ362</f>
        <v>45450</v>
      </c>
      <c r="C3481" s="12">
        <f>Raw_Prices!AN362</f>
        <v>139.762</v>
      </c>
      <c r="D3481" s="13">
        <f t="shared" si="110"/>
        <v>-6.1863587234769479E-3</v>
      </c>
      <c r="E3481" s="14">
        <f>IF(_xlfn.XLOOKUP($A3481,Firm_Info!$A$2:$A$12,Firm_Info!$C$2:$C$12)="Treated",1,IF(_xlfn.XLOOKUP($A3481,Firm_Info!$A$2:$A$12,Firm_Info!$C$2:$C$12)="Control",0,""))</f>
        <v>0</v>
      </c>
      <c r="F3481" s="14">
        <f>IFERROR(_xlfn.XLOOKUP($A3481,Firm_Info!$A$2:$A$11,Firm_Info!$D$2:$D$11),"")</f>
        <v>3</v>
      </c>
      <c r="G3481" s="14">
        <f>IF($F3481="","",IF($B3481&gt;=SUMIFS(Firm_Info!$F$2:$F$11,Firm_Info!$D$2:$D$11,$F3481,Firm_Info!$C$2:$C$11,"Treated"),1,0))</f>
        <v>1</v>
      </c>
      <c r="H3481" s="14">
        <f t="shared" si="111"/>
        <v>0</v>
      </c>
      <c r="I3481" s="14">
        <f>IF($F3481="","",MOD(ROW()-2,624)-INDEX(Parallel_Trends!$F$5:$F$14,MATCH($A3481,Parallel_Trends!$A$5:$A$14,0)))</f>
        <v>70</v>
      </c>
    </row>
    <row r="3482" spans="1:9" x14ac:dyDescent="0.45">
      <c r="A3482" t="s">
        <v>23</v>
      </c>
      <c r="B3482" s="1">
        <f>Raw_Prices!AJ363</f>
        <v>45453</v>
      </c>
      <c r="C3482" s="12">
        <f>Raw_Prices!AN363</f>
        <v>141.83000000000001</v>
      </c>
      <c r="D3482" s="13">
        <f t="shared" si="110"/>
        <v>1.4796582762124366E-2</v>
      </c>
      <c r="E3482" s="14">
        <f>IF(_xlfn.XLOOKUP($A3482,Firm_Info!$A$2:$A$12,Firm_Info!$C$2:$C$12)="Treated",1,IF(_xlfn.XLOOKUP($A3482,Firm_Info!$A$2:$A$12,Firm_Info!$C$2:$C$12)="Control",0,""))</f>
        <v>0</v>
      </c>
      <c r="F3482" s="14">
        <f>IFERROR(_xlfn.XLOOKUP($A3482,Firm_Info!$A$2:$A$11,Firm_Info!$D$2:$D$11),"")</f>
        <v>3</v>
      </c>
      <c r="G3482" s="14">
        <f>IF($F3482="","",IF($B3482&gt;=SUMIFS(Firm_Info!$F$2:$F$11,Firm_Info!$D$2:$D$11,$F3482,Firm_Info!$C$2:$C$11,"Treated"),1,0))</f>
        <v>1</v>
      </c>
      <c r="H3482" s="14">
        <f t="shared" si="111"/>
        <v>0</v>
      </c>
      <c r="I3482" s="14">
        <f>IF($F3482="","",MOD(ROW()-2,624)-INDEX(Parallel_Trends!$F$5:$F$14,MATCH($A3482,Parallel_Trends!$A$5:$A$14,0)))</f>
        <v>71</v>
      </c>
    </row>
    <row r="3483" spans="1:9" x14ac:dyDescent="0.45">
      <c r="A3483" t="s">
        <v>23</v>
      </c>
      <c r="B3483" s="1">
        <f>Raw_Prices!AJ364</f>
        <v>45454</v>
      </c>
      <c r="C3483" s="12">
        <f>Raw_Prices!AN364</f>
        <v>142.40799999999999</v>
      </c>
      <c r="D3483" s="13">
        <f t="shared" si="110"/>
        <v>4.0753014171894808E-3</v>
      </c>
      <c r="E3483" s="14">
        <f>IF(_xlfn.XLOOKUP($A3483,Firm_Info!$A$2:$A$12,Firm_Info!$C$2:$C$12)="Treated",1,IF(_xlfn.XLOOKUP($A3483,Firm_Info!$A$2:$A$12,Firm_Info!$C$2:$C$12)="Control",0,""))</f>
        <v>0</v>
      </c>
      <c r="F3483" s="14">
        <f>IFERROR(_xlfn.XLOOKUP($A3483,Firm_Info!$A$2:$A$11,Firm_Info!$D$2:$D$11),"")</f>
        <v>3</v>
      </c>
      <c r="G3483" s="14">
        <f>IF($F3483="","",IF($B3483&gt;=SUMIFS(Firm_Info!$F$2:$F$11,Firm_Info!$D$2:$D$11,$F3483,Firm_Info!$C$2:$C$11,"Treated"),1,0))</f>
        <v>1</v>
      </c>
      <c r="H3483" s="14">
        <f t="shared" si="111"/>
        <v>0</v>
      </c>
      <c r="I3483" s="14">
        <f>IF($F3483="","",MOD(ROW()-2,624)-INDEX(Parallel_Trends!$F$5:$F$14,MATCH($A3483,Parallel_Trends!$A$5:$A$14,0)))</f>
        <v>72</v>
      </c>
    </row>
    <row r="3484" spans="1:9" x14ac:dyDescent="0.45">
      <c r="A3484" t="s">
        <v>23</v>
      </c>
      <c r="B3484" s="1">
        <f>Raw_Prices!AJ365</f>
        <v>45455</v>
      </c>
      <c r="C3484" s="12">
        <f>Raw_Prices!AN365</f>
        <v>144.30000000000001</v>
      </c>
      <c r="D3484" s="13">
        <f t="shared" si="110"/>
        <v>1.3285770462333701E-2</v>
      </c>
      <c r="E3484" s="14">
        <f>IF(_xlfn.XLOOKUP($A3484,Firm_Info!$A$2:$A$12,Firm_Info!$C$2:$C$12)="Treated",1,IF(_xlfn.XLOOKUP($A3484,Firm_Info!$A$2:$A$12,Firm_Info!$C$2:$C$12)="Control",0,""))</f>
        <v>0</v>
      </c>
      <c r="F3484" s="14">
        <f>IFERROR(_xlfn.XLOOKUP($A3484,Firm_Info!$A$2:$A$11,Firm_Info!$D$2:$D$11),"")</f>
        <v>3</v>
      </c>
      <c r="G3484" s="14">
        <f>IF($F3484="","",IF($B3484&gt;=SUMIFS(Firm_Info!$F$2:$F$11,Firm_Info!$D$2:$D$11,$F3484,Firm_Info!$C$2:$C$11,"Treated"),1,0))</f>
        <v>1</v>
      </c>
      <c r="H3484" s="14">
        <f t="shared" si="111"/>
        <v>0</v>
      </c>
      <c r="I3484" s="14">
        <f>IF($F3484="","",MOD(ROW()-2,624)-INDEX(Parallel_Trends!$F$5:$F$14,MATCH($A3484,Parallel_Trends!$A$5:$A$14,0)))</f>
        <v>73</v>
      </c>
    </row>
    <row r="3485" spans="1:9" x14ac:dyDescent="0.45">
      <c r="A3485" t="s">
        <v>23</v>
      </c>
      <c r="B3485" s="1">
        <f>Raw_Prices!AJ366</f>
        <v>45456</v>
      </c>
      <c r="C3485" s="12">
        <f>Raw_Prices!AN366</f>
        <v>141.952</v>
      </c>
      <c r="D3485" s="13">
        <f t="shared" si="110"/>
        <v>-1.6271656271656387E-2</v>
      </c>
      <c r="E3485" s="14">
        <f>IF(_xlfn.XLOOKUP($A3485,Firm_Info!$A$2:$A$12,Firm_Info!$C$2:$C$12)="Treated",1,IF(_xlfn.XLOOKUP($A3485,Firm_Info!$A$2:$A$12,Firm_Info!$C$2:$C$12)="Control",0,""))</f>
        <v>0</v>
      </c>
      <c r="F3485" s="14">
        <f>IFERROR(_xlfn.XLOOKUP($A3485,Firm_Info!$A$2:$A$11,Firm_Info!$D$2:$D$11),"")</f>
        <v>3</v>
      </c>
      <c r="G3485" s="14">
        <f>IF($F3485="","",IF($B3485&gt;=SUMIFS(Firm_Info!$F$2:$F$11,Firm_Info!$D$2:$D$11,$F3485,Firm_Info!$C$2:$C$11,"Treated"),1,0))</f>
        <v>1</v>
      </c>
      <c r="H3485" s="14">
        <f t="shared" si="111"/>
        <v>0</v>
      </c>
      <c r="I3485" s="14">
        <f>IF($F3485="","",MOD(ROW()-2,624)-INDEX(Parallel_Trends!$F$5:$F$14,MATCH($A3485,Parallel_Trends!$A$5:$A$14,0)))</f>
        <v>74</v>
      </c>
    </row>
    <row r="3486" spans="1:9" x14ac:dyDescent="0.45">
      <c r="A3486" t="s">
        <v>23</v>
      </c>
      <c r="B3486" s="1">
        <f>Raw_Prices!AJ367</f>
        <v>45457</v>
      </c>
      <c r="C3486" s="12">
        <f>Raw_Prices!AN367</f>
        <v>145.71600000000001</v>
      </c>
      <c r="D3486" s="13">
        <f t="shared" si="110"/>
        <v>2.6516005410279542E-2</v>
      </c>
      <c r="E3486" s="14">
        <f>IF(_xlfn.XLOOKUP($A3486,Firm_Info!$A$2:$A$12,Firm_Info!$C$2:$C$12)="Treated",1,IF(_xlfn.XLOOKUP($A3486,Firm_Info!$A$2:$A$12,Firm_Info!$C$2:$C$12)="Control",0,""))</f>
        <v>0</v>
      </c>
      <c r="F3486" s="14">
        <f>IFERROR(_xlfn.XLOOKUP($A3486,Firm_Info!$A$2:$A$11,Firm_Info!$D$2:$D$11),"")</f>
        <v>3</v>
      </c>
      <c r="G3486" s="14">
        <f>IF($F3486="","",IF($B3486&gt;=SUMIFS(Firm_Info!$F$2:$F$11,Firm_Info!$D$2:$D$11,$F3486,Firm_Info!$C$2:$C$11,"Treated"),1,0))</f>
        <v>1</v>
      </c>
      <c r="H3486" s="14">
        <f t="shared" si="111"/>
        <v>0</v>
      </c>
      <c r="I3486" s="14">
        <f>IF($F3486="","",MOD(ROW()-2,624)-INDEX(Parallel_Trends!$F$5:$F$14,MATCH($A3486,Parallel_Trends!$A$5:$A$14,0)))</f>
        <v>75</v>
      </c>
    </row>
    <row r="3487" spans="1:9" x14ac:dyDescent="0.45">
      <c r="A3487" t="s">
        <v>23</v>
      </c>
      <c r="B3487" s="1">
        <f>Raw_Prices!AJ368</f>
        <v>45460</v>
      </c>
      <c r="C3487" s="12">
        <f>Raw_Prices!AN368</f>
        <v>145.1</v>
      </c>
      <c r="D3487" s="13">
        <f t="shared" si="110"/>
        <v>-4.2274012462599764E-3</v>
      </c>
      <c r="E3487" s="14">
        <f>IF(_xlfn.XLOOKUP($A3487,Firm_Info!$A$2:$A$12,Firm_Info!$C$2:$C$12)="Treated",1,IF(_xlfn.XLOOKUP($A3487,Firm_Info!$A$2:$A$12,Firm_Info!$C$2:$C$12)="Control",0,""))</f>
        <v>0</v>
      </c>
      <c r="F3487" s="14">
        <f>IFERROR(_xlfn.XLOOKUP($A3487,Firm_Info!$A$2:$A$11,Firm_Info!$D$2:$D$11),"")</f>
        <v>3</v>
      </c>
      <c r="G3487" s="14">
        <f>IF($F3487="","",IF($B3487&gt;=SUMIFS(Firm_Info!$F$2:$F$11,Firm_Info!$D$2:$D$11,$F3487,Firm_Info!$C$2:$C$11,"Treated"),1,0))</f>
        <v>1</v>
      </c>
      <c r="H3487" s="14">
        <f t="shared" si="111"/>
        <v>0</v>
      </c>
      <c r="I3487" s="14">
        <f>IF($F3487="","",MOD(ROW()-2,624)-INDEX(Parallel_Trends!$F$5:$F$14,MATCH($A3487,Parallel_Trends!$A$5:$A$14,0)))</f>
        <v>76</v>
      </c>
    </row>
    <row r="3488" spans="1:9" x14ac:dyDescent="0.45">
      <c r="A3488" t="s">
        <v>23</v>
      </c>
      <c r="B3488" s="1">
        <f>Raw_Prices!AJ369</f>
        <v>45461</v>
      </c>
      <c r="C3488" s="12">
        <f>Raw_Prices!AN369</f>
        <v>146.03399999999999</v>
      </c>
      <c r="D3488" s="13">
        <f t="shared" si="110"/>
        <v>6.4369400413508693E-3</v>
      </c>
      <c r="E3488" s="14">
        <f>IF(_xlfn.XLOOKUP($A3488,Firm_Info!$A$2:$A$12,Firm_Info!$C$2:$C$12)="Treated",1,IF(_xlfn.XLOOKUP($A3488,Firm_Info!$A$2:$A$12,Firm_Info!$C$2:$C$12)="Control",0,""))</f>
        <v>0</v>
      </c>
      <c r="F3488" s="14">
        <f>IFERROR(_xlfn.XLOOKUP($A3488,Firm_Info!$A$2:$A$11,Firm_Info!$D$2:$D$11),"")</f>
        <v>3</v>
      </c>
      <c r="G3488" s="14">
        <f>IF($F3488="","",IF($B3488&gt;=SUMIFS(Firm_Info!$F$2:$F$11,Firm_Info!$D$2:$D$11,$F3488,Firm_Info!$C$2:$C$11,"Treated"),1,0))</f>
        <v>1</v>
      </c>
      <c r="H3488" s="14">
        <f t="shared" si="111"/>
        <v>0</v>
      </c>
      <c r="I3488" s="14">
        <f>IF($F3488="","",MOD(ROW()-2,624)-INDEX(Parallel_Trends!$F$5:$F$14,MATCH($A3488,Parallel_Trends!$A$5:$A$14,0)))</f>
        <v>77</v>
      </c>
    </row>
    <row r="3489" spans="1:9" x14ac:dyDescent="0.45">
      <c r="A3489" t="s">
        <v>23</v>
      </c>
      <c r="B3489" s="1">
        <f>Raw_Prices!AJ370</f>
        <v>45463</v>
      </c>
      <c r="C3489" s="12">
        <f>Raw_Prices!AN370</f>
        <v>146.86199999999999</v>
      </c>
      <c r="D3489" s="13">
        <f t="shared" si="110"/>
        <v>5.669912486133466E-3</v>
      </c>
      <c r="E3489" s="14">
        <f>IF(_xlfn.XLOOKUP($A3489,Firm_Info!$A$2:$A$12,Firm_Info!$C$2:$C$12)="Treated",1,IF(_xlfn.XLOOKUP($A3489,Firm_Info!$A$2:$A$12,Firm_Info!$C$2:$C$12)="Control",0,""))</f>
        <v>0</v>
      </c>
      <c r="F3489" s="14">
        <f>IFERROR(_xlfn.XLOOKUP($A3489,Firm_Info!$A$2:$A$11,Firm_Info!$D$2:$D$11),"")</f>
        <v>3</v>
      </c>
      <c r="G3489" s="14">
        <f>IF($F3489="","",IF($B3489&gt;=SUMIFS(Firm_Info!$F$2:$F$11,Firm_Info!$D$2:$D$11,$F3489,Firm_Info!$C$2:$C$11,"Treated"),1,0))</f>
        <v>1</v>
      </c>
      <c r="H3489" s="14">
        <f t="shared" si="111"/>
        <v>0</v>
      </c>
      <c r="I3489" s="14">
        <f>IF($F3489="","",MOD(ROW()-2,624)-INDEX(Parallel_Trends!$F$5:$F$14,MATCH($A3489,Parallel_Trends!$A$5:$A$14,0)))</f>
        <v>78</v>
      </c>
    </row>
    <row r="3490" spans="1:9" x14ac:dyDescent="0.45">
      <c r="A3490" t="s">
        <v>23</v>
      </c>
      <c r="B3490" s="1">
        <f>Raw_Prices!AJ371</f>
        <v>45464</v>
      </c>
      <c r="C3490" s="12">
        <f>Raw_Prices!AN371</f>
        <v>149.86600000000001</v>
      </c>
      <c r="D3490" s="13">
        <f t="shared" si="110"/>
        <v>2.0454576405060765E-2</v>
      </c>
      <c r="E3490" s="14">
        <f>IF(_xlfn.XLOOKUP($A3490,Firm_Info!$A$2:$A$12,Firm_Info!$C$2:$C$12)="Treated",1,IF(_xlfn.XLOOKUP($A3490,Firm_Info!$A$2:$A$12,Firm_Info!$C$2:$C$12)="Control",0,""))</f>
        <v>0</v>
      </c>
      <c r="F3490" s="14">
        <f>IFERROR(_xlfn.XLOOKUP($A3490,Firm_Info!$A$2:$A$11,Firm_Info!$D$2:$D$11),"")</f>
        <v>3</v>
      </c>
      <c r="G3490" s="14">
        <f>IF($F3490="","",IF($B3490&gt;=SUMIFS(Firm_Info!$F$2:$F$11,Firm_Info!$D$2:$D$11,$F3490,Firm_Info!$C$2:$C$11,"Treated"),1,0))</f>
        <v>1</v>
      </c>
      <c r="H3490" s="14">
        <f t="shared" si="111"/>
        <v>0</v>
      </c>
      <c r="I3490" s="14">
        <f>IF($F3490="","",MOD(ROW()-2,624)-INDEX(Parallel_Trends!$F$5:$F$14,MATCH($A3490,Parallel_Trends!$A$5:$A$14,0)))</f>
        <v>79</v>
      </c>
    </row>
    <row r="3491" spans="1:9" x14ac:dyDescent="0.45">
      <c r="A3491" t="s">
        <v>23</v>
      </c>
      <c r="B3491" s="1">
        <f>Raw_Prices!AJ372</f>
        <v>45467</v>
      </c>
      <c r="C3491" s="12">
        <f>Raw_Prices!AN372</f>
        <v>147.91800000000001</v>
      </c>
      <c r="D3491" s="13">
        <f t="shared" si="110"/>
        <v>-1.2998278462092894E-2</v>
      </c>
      <c r="E3491" s="14">
        <f>IF(_xlfn.XLOOKUP($A3491,Firm_Info!$A$2:$A$12,Firm_Info!$C$2:$C$12)="Treated",1,IF(_xlfn.XLOOKUP($A3491,Firm_Info!$A$2:$A$12,Firm_Info!$C$2:$C$12)="Control",0,""))</f>
        <v>0</v>
      </c>
      <c r="F3491" s="14">
        <f>IFERROR(_xlfn.XLOOKUP($A3491,Firm_Info!$A$2:$A$11,Firm_Info!$D$2:$D$11),"")</f>
        <v>3</v>
      </c>
      <c r="G3491" s="14">
        <f>IF($F3491="","",IF($B3491&gt;=SUMIFS(Firm_Info!$F$2:$F$11,Firm_Info!$D$2:$D$11,$F3491,Firm_Info!$C$2:$C$11,"Treated"),1,0))</f>
        <v>1</v>
      </c>
      <c r="H3491" s="14">
        <f t="shared" si="111"/>
        <v>0</v>
      </c>
      <c r="I3491" s="14">
        <f>IF($F3491="","",MOD(ROW()-2,624)-INDEX(Parallel_Trends!$F$5:$F$14,MATCH($A3491,Parallel_Trends!$A$5:$A$14,0)))</f>
        <v>80</v>
      </c>
    </row>
    <row r="3492" spans="1:9" x14ac:dyDescent="0.45">
      <c r="A3492" t="s">
        <v>23</v>
      </c>
      <c r="B3492" s="1">
        <f>Raw_Prices!AJ373</f>
        <v>45468</v>
      </c>
      <c r="C3492" s="12">
        <f>Raw_Prices!AN373</f>
        <v>150.96199999999999</v>
      </c>
      <c r="D3492" s="13">
        <f t="shared" si="110"/>
        <v>2.0578969429007943E-2</v>
      </c>
      <c r="E3492" s="14">
        <f>IF(_xlfn.XLOOKUP($A3492,Firm_Info!$A$2:$A$12,Firm_Info!$C$2:$C$12)="Treated",1,IF(_xlfn.XLOOKUP($A3492,Firm_Info!$A$2:$A$12,Firm_Info!$C$2:$C$12)="Control",0,""))</f>
        <v>0</v>
      </c>
      <c r="F3492" s="14">
        <f>IFERROR(_xlfn.XLOOKUP($A3492,Firm_Info!$A$2:$A$11,Firm_Info!$D$2:$D$11),"")</f>
        <v>3</v>
      </c>
      <c r="G3492" s="14">
        <f>IF($F3492="","",IF($B3492&gt;=SUMIFS(Firm_Info!$F$2:$F$11,Firm_Info!$D$2:$D$11,$F3492,Firm_Info!$C$2:$C$11,"Treated"),1,0))</f>
        <v>1</v>
      </c>
      <c r="H3492" s="14">
        <f t="shared" si="111"/>
        <v>0</v>
      </c>
      <c r="I3492" s="14">
        <f>IF($F3492="","",MOD(ROW()-2,624)-INDEX(Parallel_Trends!$F$5:$F$14,MATCH($A3492,Parallel_Trends!$A$5:$A$14,0)))</f>
        <v>81</v>
      </c>
    </row>
    <row r="3493" spans="1:9" x14ac:dyDescent="0.45">
      <c r="A3493" t="s">
        <v>23</v>
      </c>
      <c r="B3493" s="1">
        <f>Raw_Prices!AJ374</f>
        <v>45469</v>
      </c>
      <c r="C3493" s="12">
        <f>Raw_Prices!AN374</f>
        <v>150.78200000000001</v>
      </c>
      <c r="D3493" s="13">
        <f t="shared" si="110"/>
        <v>-1.1923530424873263E-3</v>
      </c>
      <c r="E3493" s="14">
        <f>IF(_xlfn.XLOOKUP($A3493,Firm_Info!$A$2:$A$12,Firm_Info!$C$2:$C$12)="Treated",1,IF(_xlfn.XLOOKUP($A3493,Firm_Info!$A$2:$A$12,Firm_Info!$C$2:$C$12)="Control",0,""))</f>
        <v>0</v>
      </c>
      <c r="F3493" s="14">
        <f>IFERROR(_xlfn.XLOOKUP($A3493,Firm_Info!$A$2:$A$11,Firm_Info!$D$2:$D$11),"")</f>
        <v>3</v>
      </c>
      <c r="G3493" s="14">
        <f>IF($F3493="","",IF($B3493&gt;=SUMIFS(Firm_Info!$F$2:$F$11,Firm_Info!$D$2:$D$11,$F3493,Firm_Info!$C$2:$C$11,"Treated"),1,0))</f>
        <v>1</v>
      </c>
      <c r="H3493" s="14">
        <f t="shared" si="111"/>
        <v>0</v>
      </c>
      <c r="I3493" s="14">
        <f>IF($F3493="","",MOD(ROW()-2,624)-INDEX(Parallel_Trends!$F$5:$F$14,MATCH($A3493,Parallel_Trends!$A$5:$A$14,0)))</f>
        <v>82</v>
      </c>
    </row>
    <row r="3494" spans="1:9" x14ac:dyDescent="0.45">
      <c r="A3494" t="s">
        <v>23</v>
      </c>
      <c r="B3494" s="1">
        <f>Raw_Prices!AJ375</f>
        <v>45470</v>
      </c>
      <c r="C3494" s="12">
        <f>Raw_Prices!AN375</f>
        <v>154.82599999999999</v>
      </c>
      <c r="D3494" s="13">
        <f t="shared" si="110"/>
        <v>2.6820177474764728E-2</v>
      </c>
      <c r="E3494" s="14">
        <f>IF(_xlfn.XLOOKUP($A3494,Firm_Info!$A$2:$A$12,Firm_Info!$C$2:$C$12)="Treated",1,IF(_xlfn.XLOOKUP($A3494,Firm_Info!$A$2:$A$12,Firm_Info!$C$2:$C$12)="Control",0,""))</f>
        <v>0</v>
      </c>
      <c r="F3494" s="14">
        <f>IFERROR(_xlfn.XLOOKUP($A3494,Firm_Info!$A$2:$A$11,Firm_Info!$D$2:$D$11),"")</f>
        <v>3</v>
      </c>
      <c r="G3494" s="14">
        <f>IF($F3494="","",IF($B3494&gt;=SUMIFS(Firm_Info!$F$2:$F$11,Firm_Info!$D$2:$D$11,$F3494,Firm_Info!$C$2:$C$11,"Treated"),1,0))</f>
        <v>1</v>
      </c>
      <c r="H3494" s="14">
        <f t="shared" si="111"/>
        <v>0</v>
      </c>
      <c r="I3494" s="14">
        <f>IF($F3494="","",MOD(ROW()-2,624)-INDEX(Parallel_Trends!$F$5:$F$14,MATCH($A3494,Parallel_Trends!$A$5:$A$14,0)))</f>
        <v>83</v>
      </c>
    </row>
    <row r="3495" spans="1:9" x14ac:dyDescent="0.45">
      <c r="A3495" t="s">
        <v>23</v>
      </c>
      <c r="B3495" s="1">
        <f>Raw_Prices!AJ376</f>
        <v>45471</v>
      </c>
      <c r="C3495" s="12">
        <f>Raw_Prices!AN376</f>
        <v>157.334</v>
      </c>
      <c r="D3495" s="13">
        <f t="shared" si="110"/>
        <v>1.6198829653934155E-2</v>
      </c>
      <c r="E3495" s="14">
        <f>IF(_xlfn.XLOOKUP($A3495,Firm_Info!$A$2:$A$12,Firm_Info!$C$2:$C$12)="Treated",1,IF(_xlfn.XLOOKUP($A3495,Firm_Info!$A$2:$A$12,Firm_Info!$C$2:$C$12)="Control",0,""))</f>
        <v>0</v>
      </c>
      <c r="F3495" s="14">
        <f>IFERROR(_xlfn.XLOOKUP($A3495,Firm_Info!$A$2:$A$11,Firm_Info!$D$2:$D$11),"")</f>
        <v>3</v>
      </c>
      <c r="G3495" s="14">
        <f>IF($F3495="","",IF($B3495&gt;=SUMIFS(Firm_Info!$F$2:$F$11,Firm_Info!$D$2:$D$11,$F3495,Firm_Info!$C$2:$C$11,"Treated"),1,0))</f>
        <v>1</v>
      </c>
      <c r="H3495" s="14">
        <f t="shared" si="111"/>
        <v>0</v>
      </c>
      <c r="I3495" s="14">
        <f>IF($F3495="","",MOD(ROW()-2,624)-INDEX(Parallel_Trends!$F$5:$F$14,MATCH($A3495,Parallel_Trends!$A$5:$A$14,0)))</f>
        <v>84</v>
      </c>
    </row>
    <row r="3496" spans="1:9" x14ac:dyDescent="0.45">
      <c r="A3496" t="s">
        <v>23</v>
      </c>
      <c r="B3496" s="1">
        <f>Raw_Prices!AJ377</f>
        <v>45474</v>
      </c>
      <c r="C3496" s="12">
        <f>Raw_Prices!AN377</f>
        <v>157.792</v>
      </c>
      <c r="D3496" s="13">
        <f t="shared" si="110"/>
        <v>2.9110046143872026E-3</v>
      </c>
      <c r="E3496" s="14">
        <f>IF(_xlfn.XLOOKUP($A3496,Firm_Info!$A$2:$A$12,Firm_Info!$C$2:$C$12)="Treated",1,IF(_xlfn.XLOOKUP($A3496,Firm_Info!$A$2:$A$12,Firm_Info!$C$2:$C$12)="Control",0,""))</f>
        <v>0</v>
      </c>
      <c r="F3496" s="14">
        <f>IFERROR(_xlfn.XLOOKUP($A3496,Firm_Info!$A$2:$A$11,Firm_Info!$D$2:$D$11),"")</f>
        <v>3</v>
      </c>
      <c r="G3496" s="14">
        <f>IF($F3496="","",IF($B3496&gt;=SUMIFS(Firm_Info!$F$2:$F$11,Firm_Info!$D$2:$D$11,$F3496,Firm_Info!$C$2:$C$11,"Treated"),1,0))</f>
        <v>1</v>
      </c>
      <c r="H3496" s="14">
        <f t="shared" si="111"/>
        <v>0</v>
      </c>
      <c r="I3496" s="14">
        <f>IF($F3496="","",MOD(ROW()-2,624)-INDEX(Parallel_Trends!$F$5:$F$14,MATCH($A3496,Parallel_Trends!$A$5:$A$14,0)))</f>
        <v>85</v>
      </c>
    </row>
    <row r="3497" spans="1:9" x14ac:dyDescent="0.45">
      <c r="A3497" t="s">
        <v>23</v>
      </c>
      <c r="B3497" s="1">
        <f>Raw_Prices!AJ378</f>
        <v>45475</v>
      </c>
      <c r="C3497" s="12">
        <f>Raw_Prices!AN378</f>
        <v>158.822</v>
      </c>
      <c r="D3497" s="13">
        <f t="shared" si="110"/>
        <v>6.5275806124518443E-3</v>
      </c>
      <c r="E3497" s="14">
        <f>IF(_xlfn.XLOOKUP($A3497,Firm_Info!$A$2:$A$12,Firm_Info!$C$2:$C$12)="Treated",1,IF(_xlfn.XLOOKUP($A3497,Firm_Info!$A$2:$A$12,Firm_Info!$C$2:$C$12)="Control",0,""))</f>
        <v>0</v>
      </c>
      <c r="F3497" s="14">
        <f>IFERROR(_xlfn.XLOOKUP($A3497,Firm_Info!$A$2:$A$11,Firm_Info!$D$2:$D$11),"")</f>
        <v>3</v>
      </c>
      <c r="G3497" s="14">
        <f>IF($F3497="","",IF($B3497&gt;=SUMIFS(Firm_Info!$F$2:$F$11,Firm_Info!$D$2:$D$11,$F3497,Firm_Info!$C$2:$C$11,"Treated"),1,0))</f>
        <v>1</v>
      </c>
      <c r="H3497" s="14">
        <f t="shared" si="111"/>
        <v>0</v>
      </c>
      <c r="I3497" s="14">
        <f>IF($F3497="","",MOD(ROW()-2,624)-INDEX(Parallel_Trends!$F$5:$F$14,MATCH($A3497,Parallel_Trends!$A$5:$A$14,0)))</f>
        <v>86</v>
      </c>
    </row>
    <row r="3498" spans="1:9" x14ac:dyDescent="0.45">
      <c r="A3498" t="s">
        <v>23</v>
      </c>
      <c r="B3498" s="1">
        <f>Raw_Prices!AJ379</f>
        <v>45476</v>
      </c>
      <c r="C3498" s="12">
        <f>Raw_Prices!AN379</f>
        <v>157.184</v>
      </c>
      <c r="D3498" s="13">
        <f t="shared" si="110"/>
        <v>-1.0313432647869991E-2</v>
      </c>
      <c r="E3498" s="14">
        <f>IF(_xlfn.XLOOKUP($A3498,Firm_Info!$A$2:$A$12,Firm_Info!$C$2:$C$12)="Treated",1,IF(_xlfn.XLOOKUP($A3498,Firm_Info!$A$2:$A$12,Firm_Info!$C$2:$C$12)="Control",0,""))</f>
        <v>0</v>
      </c>
      <c r="F3498" s="14">
        <f>IFERROR(_xlfn.XLOOKUP($A3498,Firm_Info!$A$2:$A$11,Firm_Info!$D$2:$D$11),"")</f>
        <v>3</v>
      </c>
      <c r="G3498" s="14">
        <f>IF($F3498="","",IF($B3498&gt;=SUMIFS(Firm_Info!$F$2:$F$11,Firm_Info!$D$2:$D$11,$F3498,Firm_Info!$C$2:$C$11,"Treated"),1,0))</f>
        <v>1</v>
      </c>
      <c r="H3498" s="14">
        <f t="shared" si="111"/>
        <v>0</v>
      </c>
      <c r="I3498" s="14">
        <f>IF($F3498="","",MOD(ROW()-2,624)-INDEX(Parallel_Trends!$F$5:$F$14,MATCH($A3498,Parallel_Trends!$A$5:$A$14,0)))</f>
        <v>87</v>
      </c>
    </row>
    <row r="3499" spans="1:9" x14ac:dyDescent="0.45">
      <c r="A3499" t="s">
        <v>23</v>
      </c>
      <c r="B3499" s="1">
        <f>Raw_Prices!AJ380</f>
        <v>45478</v>
      </c>
      <c r="C3499" s="12">
        <f>Raw_Prices!AN380</f>
        <v>161.29400000000001</v>
      </c>
      <c r="D3499" s="13">
        <f t="shared" si="110"/>
        <v>2.6147699511400724E-2</v>
      </c>
      <c r="E3499" s="14">
        <f>IF(_xlfn.XLOOKUP($A3499,Firm_Info!$A$2:$A$12,Firm_Info!$C$2:$C$12)="Treated",1,IF(_xlfn.XLOOKUP($A3499,Firm_Info!$A$2:$A$12,Firm_Info!$C$2:$C$12)="Control",0,""))</f>
        <v>0</v>
      </c>
      <c r="F3499" s="14">
        <f>IFERROR(_xlfn.XLOOKUP($A3499,Firm_Info!$A$2:$A$11,Firm_Info!$D$2:$D$11),"")</f>
        <v>3</v>
      </c>
      <c r="G3499" s="14">
        <f>IF($F3499="","",IF($B3499&gt;=SUMIFS(Firm_Info!$F$2:$F$11,Firm_Info!$D$2:$D$11,$F3499,Firm_Info!$C$2:$C$11,"Treated"),1,0))</f>
        <v>1</v>
      </c>
      <c r="H3499" s="14">
        <f t="shared" si="111"/>
        <v>0</v>
      </c>
      <c r="I3499" s="14">
        <f>IF($F3499="","",MOD(ROW()-2,624)-INDEX(Parallel_Trends!$F$5:$F$14,MATCH($A3499,Parallel_Trends!$A$5:$A$14,0)))</f>
        <v>88</v>
      </c>
    </row>
    <row r="3500" spans="1:9" x14ac:dyDescent="0.45">
      <c r="A3500" t="s">
        <v>23</v>
      </c>
      <c r="B3500" s="1">
        <f>Raw_Prices!AJ381</f>
        <v>45481</v>
      </c>
      <c r="C3500" s="12">
        <f>Raw_Prices!AN381</f>
        <v>153.24</v>
      </c>
      <c r="D3500" s="13">
        <f t="shared" si="110"/>
        <v>-4.9933661512517546E-2</v>
      </c>
      <c r="E3500" s="14">
        <f>IF(_xlfn.XLOOKUP($A3500,Firm_Info!$A$2:$A$12,Firm_Info!$C$2:$C$12)="Treated",1,IF(_xlfn.XLOOKUP($A3500,Firm_Info!$A$2:$A$12,Firm_Info!$C$2:$C$12)="Control",0,""))</f>
        <v>0</v>
      </c>
      <c r="F3500" s="14">
        <f>IFERROR(_xlfn.XLOOKUP($A3500,Firm_Info!$A$2:$A$11,Firm_Info!$D$2:$D$11),"")</f>
        <v>3</v>
      </c>
      <c r="G3500" s="14">
        <f>IF($F3500="","",IF($B3500&gt;=SUMIFS(Firm_Info!$F$2:$F$11,Firm_Info!$D$2:$D$11,$F3500,Firm_Info!$C$2:$C$11,"Treated"),1,0))</f>
        <v>1</v>
      </c>
      <c r="H3500" s="14">
        <f t="shared" si="111"/>
        <v>0</v>
      </c>
      <c r="I3500" s="14">
        <f>IF($F3500="","",MOD(ROW()-2,624)-INDEX(Parallel_Trends!$F$5:$F$14,MATCH($A3500,Parallel_Trends!$A$5:$A$14,0)))</f>
        <v>89</v>
      </c>
    </row>
    <row r="3501" spans="1:9" x14ac:dyDescent="0.45">
      <c r="A3501" t="s">
        <v>23</v>
      </c>
      <c r="B3501" s="1">
        <f>Raw_Prices!AJ382</f>
        <v>45482</v>
      </c>
      <c r="C3501" s="12">
        <f>Raw_Prices!AN382</f>
        <v>148.80199999999999</v>
      </c>
      <c r="D3501" s="13">
        <f t="shared" si="110"/>
        <v>-2.8961106760637012E-2</v>
      </c>
      <c r="E3501" s="14">
        <f>IF(_xlfn.XLOOKUP($A3501,Firm_Info!$A$2:$A$12,Firm_Info!$C$2:$C$12)="Treated",1,IF(_xlfn.XLOOKUP($A3501,Firm_Info!$A$2:$A$12,Firm_Info!$C$2:$C$12)="Control",0,""))</f>
        <v>0</v>
      </c>
      <c r="F3501" s="14">
        <f>IFERROR(_xlfn.XLOOKUP($A3501,Firm_Info!$A$2:$A$11,Firm_Info!$D$2:$D$11),"")</f>
        <v>3</v>
      </c>
      <c r="G3501" s="14">
        <f>IF($F3501="","",IF($B3501&gt;=SUMIFS(Firm_Info!$F$2:$F$11,Firm_Info!$D$2:$D$11,$F3501,Firm_Info!$C$2:$C$11,"Treated"),1,0))</f>
        <v>1</v>
      </c>
      <c r="H3501" s="14">
        <f t="shared" si="111"/>
        <v>0</v>
      </c>
      <c r="I3501" s="14">
        <f>IF($F3501="","",MOD(ROW()-2,624)-INDEX(Parallel_Trends!$F$5:$F$14,MATCH($A3501,Parallel_Trends!$A$5:$A$14,0)))</f>
        <v>90</v>
      </c>
    </row>
    <row r="3502" spans="1:9" x14ac:dyDescent="0.45">
      <c r="A3502" t="s">
        <v>23</v>
      </c>
      <c r="B3502" s="1">
        <f>Raw_Prices!AJ383</f>
        <v>45483</v>
      </c>
      <c r="C3502" s="12">
        <f>Raw_Prices!AN383</f>
        <v>148.63</v>
      </c>
      <c r="D3502" s="13">
        <f t="shared" si="110"/>
        <v>-1.1558984422251894E-3</v>
      </c>
      <c r="E3502" s="14">
        <f>IF(_xlfn.XLOOKUP($A3502,Firm_Info!$A$2:$A$12,Firm_Info!$C$2:$C$12)="Treated",1,IF(_xlfn.XLOOKUP($A3502,Firm_Info!$A$2:$A$12,Firm_Info!$C$2:$C$12)="Control",0,""))</f>
        <v>0</v>
      </c>
      <c r="F3502" s="14">
        <f>IFERROR(_xlfn.XLOOKUP($A3502,Firm_Info!$A$2:$A$11,Firm_Info!$D$2:$D$11),"")</f>
        <v>3</v>
      </c>
      <c r="G3502" s="14">
        <f>IF($F3502="","",IF($B3502&gt;=SUMIFS(Firm_Info!$F$2:$F$11,Firm_Info!$D$2:$D$11,$F3502,Firm_Info!$C$2:$C$11,"Treated"),1,0))</f>
        <v>1</v>
      </c>
      <c r="H3502" s="14">
        <f t="shared" si="111"/>
        <v>0</v>
      </c>
      <c r="I3502" s="14">
        <f>IF($F3502="","",MOD(ROW()-2,624)-INDEX(Parallel_Trends!$F$5:$F$14,MATCH($A3502,Parallel_Trends!$A$5:$A$14,0)))</f>
        <v>91</v>
      </c>
    </row>
    <row r="3503" spans="1:9" x14ac:dyDescent="0.45">
      <c r="A3503" t="s">
        <v>23</v>
      </c>
      <c r="B3503" s="1">
        <f>Raw_Prices!AJ384</f>
        <v>45484</v>
      </c>
      <c r="C3503" s="12">
        <f>Raw_Prices!AN384</f>
        <v>149.828</v>
      </c>
      <c r="D3503" s="13">
        <f t="shared" si="110"/>
        <v>8.0602839265289106E-3</v>
      </c>
      <c r="E3503" s="14">
        <f>IF(_xlfn.XLOOKUP($A3503,Firm_Info!$A$2:$A$12,Firm_Info!$C$2:$C$12)="Treated",1,IF(_xlfn.XLOOKUP($A3503,Firm_Info!$A$2:$A$12,Firm_Info!$C$2:$C$12)="Control",0,""))</f>
        <v>0</v>
      </c>
      <c r="F3503" s="14">
        <f>IFERROR(_xlfn.XLOOKUP($A3503,Firm_Info!$A$2:$A$11,Firm_Info!$D$2:$D$11),"")</f>
        <v>3</v>
      </c>
      <c r="G3503" s="14">
        <f>IF($F3503="","",IF($B3503&gt;=SUMIFS(Firm_Info!$F$2:$F$11,Firm_Info!$D$2:$D$11,$F3503,Firm_Info!$C$2:$C$11,"Treated"),1,0))</f>
        <v>1</v>
      </c>
      <c r="H3503" s="14">
        <f t="shared" si="111"/>
        <v>0</v>
      </c>
      <c r="I3503" s="14">
        <f>IF($F3503="","",MOD(ROW()-2,624)-INDEX(Parallel_Trends!$F$5:$F$14,MATCH($A3503,Parallel_Trends!$A$5:$A$14,0)))</f>
        <v>92</v>
      </c>
    </row>
    <row r="3504" spans="1:9" x14ac:dyDescent="0.45">
      <c r="A3504" t="s">
        <v>23</v>
      </c>
      <c r="B3504" s="1">
        <f>Raw_Prices!AJ385</f>
        <v>45485</v>
      </c>
      <c r="C3504" s="12">
        <f>Raw_Prices!AN385</f>
        <v>151.69800000000001</v>
      </c>
      <c r="D3504" s="13">
        <f t="shared" si="110"/>
        <v>1.2480978188322611E-2</v>
      </c>
      <c r="E3504" s="14">
        <f>IF(_xlfn.XLOOKUP($A3504,Firm_Info!$A$2:$A$12,Firm_Info!$C$2:$C$12)="Treated",1,IF(_xlfn.XLOOKUP($A3504,Firm_Info!$A$2:$A$12,Firm_Info!$C$2:$C$12)="Control",0,""))</f>
        <v>0</v>
      </c>
      <c r="F3504" s="14">
        <f>IFERROR(_xlfn.XLOOKUP($A3504,Firm_Info!$A$2:$A$11,Firm_Info!$D$2:$D$11),"")</f>
        <v>3</v>
      </c>
      <c r="G3504" s="14">
        <f>IF($F3504="","",IF($B3504&gt;=SUMIFS(Firm_Info!$F$2:$F$11,Firm_Info!$D$2:$D$11,$F3504,Firm_Info!$C$2:$C$11,"Treated"),1,0))</f>
        <v>1</v>
      </c>
      <c r="H3504" s="14">
        <f t="shared" si="111"/>
        <v>0</v>
      </c>
      <c r="I3504" s="14">
        <f>IF($F3504="","",MOD(ROW()-2,624)-INDEX(Parallel_Trends!$F$5:$F$14,MATCH($A3504,Parallel_Trends!$A$5:$A$14,0)))</f>
        <v>93</v>
      </c>
    </row>
    <row r="3505" spans="1:9" x14ac:dyDescent="0.45">
      <c r="A3505" t="s">
        <v>23</v>
      </c>
      <c r="B3505" s="1">
        <f>Raw_Prices!AJ386</f>
        <v>45488</v>
      </c>
      <c r="C3505" s="12">
        <f>Raw_Prices!AN386</f>
        <v>153.57</v>
      </c>
      <c r="D3505" s="13">
        <f t="shared" si="110"/>
        <v>1.2340307716647514E-2</v>
      </c>
      <c r="E3505" s="14">
        <f>IF(_xlfn.XLOOKUP($A3505,Firm_Info!$A$2:$A$12,Firm_Info!$C$2:$C$12)="Treated",1,IF(_xlfn.XLOOKUP($A3505,Firm_Info!$A$2:$A$12,Firm_Info!$C$2:$C$12)="Control",0,""))</f>
        <v>0</v>
      </c>
      <c r="F3505" s="14">
        <f>IFERROR(_xlfn.XLOOKUP($A3505,Firm_Info!$A$2:$A$11,Firm_Info!$D$2:$D$11),"")</f>
        <v>3</v>
      </c>
      <c r="G3505" s="14">
        <f>IF($F3505="","",IF($B3505&gt;=SUMIFS(Firm_Info!$F$2:$F$11,Firm_Info!$D$2:$D$11,$F3505,Firm_Info!$C$2:$C$11,"Treated"),1,0))</f>
        <v>1</v>
      </c>
      <c r="H3505" s="14">
        <f t="shared" si="111"/>
        <v>0</v>
      </c>
      <c r="I3505" s="14">
        <f>IF($F3505="","",MOD(ROW()-2,624)-INDEX(Parallel_Trends!$F$5:$F$14,MATCH($A3505,Parallel_Trends!$A$5:$A$14,0)))</f>
        <v>94</v>
      </c>
    </row>
    <row r="3506" spans="1:9" x14ac:dyDescent="0.45">
      <c r="A3506" t="s">
        <v>23</v>
      </c>
      <c r="B3506" s="1">
        <f>Raw_Prices!AJ387</f>
        <v>45489</v>
      </c>
      <c r="C3506" s="12">
        <f>Raw_Prices!AN387</f>
        <v>152.15799999999999</v>
      </c>
      <c r="D3506" s="13">
        <f t="shared" si="110"/>
        <v>-9.1945041349221768E-3</v>
      </c>
      <c r="E3506" s="14">
        <f>IF(_xlfn.XLOOKUP($A3506,Firm_Info!$A$2:$A$12,Firm_Info!$C$2:$C$12)="Treated",1,IF(_xlfn.XLOOKUP($A3506,Firm_Info!$A$2:$A$12,Firm_Info!$C$2:$C$12)="Control",0,""))</f>
        <v>0</v>
      </c>
      <c r="F3506" s="14">
        <f>IFERROR(_xlfn.XLOOKUP($A3506,Firm_Info!$A$2:$A$11,Firm_Info!$D$2:$D$11),"")</f>
        <v>3</v>
      </c>
      <c r="G3506" s="14">
        <f>IF($F3506="","",IF($B3506&gt;=SUMIFS(Firm_Info!$F$2:$F$11,Firm_Info!$D$2:$D$11,$F3506,Firm_Info!$C$2:$C$11,"Treated"),1,0))</f>
        <v>1</v>
      </c>
      <c r="H3506" s="14">
        <f t="shared" si="111"/>
        <v>0</v>
      </c>
      <c r="I3506" s="14">
        <f>IF($F3506="","",MOD(ROW()-2,624)-INDEX(Parallel_Trends!$F$5:$F$14,MATCH($A3506,Parallel_Trends!$A$5:$A$14,0)))</f>
        <v>95</v>
      </c>
    </row>
    <row r="3507" spans="1:9" x14ac:dyDescent="0.45">
      <c r="A3507" t="s">
        <v>23</v>
      </c>
      <c r="B3507" s="1">
        <f>Raw_Prices!AJ388</f>
        <v>45490</v>
      </c>
      <c r="C3507" s="12">
        <f>Raw_Prices!AN388</f>
        <v>147.214</v>
      </c>
      <c r="D3507" s="13">
        <f t="shared" si="110"/>
        <v>-3.249254064853635E-2</v>
      </c>
      <c r="E3507" s="14">
        <f>IF(_xlfn.XLOOKUP($A3507,Firm_Info!$A$2:$A$12,Firm_Info!$C$2:$C$12)="Treated",1,IF(_xlfn.XLOOKUP($A3507,Firm_Info!$A$2:$A$12,Firm_Info!$C$2:$C$12)="Control",0,""))</f>
        <v>0</v>
      </c>
      <c r="F3507" s="14">
        <f>IFERROR(_xlfn.XLOOKUP($A3507,Firm_Info!$A$2:$A$11,Firm_Info!$D$2:$D$11),"")</f>
        <v>3</v>
      </c>
      <c r="G3507" s="14">
        <f>IF($F3507="","",IF($B3507&gt;=SUMIFS(Firm_Info!$F$2:$F$11,Firm_Info!$D$2:$D$11,$F3507,Firm_Info!$C$2:$C$11,"Treated"),1,0))</f>
        <v>1</v>
      </c>
      <c r="H3507" s="14">
        <f t="shared" si="111"/>
        <v>0</v>
      </c>
      <c r="I3507" s="14">
        <f>IF($F3507="","",MOD(ROW()-2,624)-INDEX(Parallel_Trends!$F$5:$F$14,MATCH($A3507,Parallel_Trends!$A$5:$A$14,0)))</f>
        <v>96</v>
      </c>
    </row>
    <row r="3508" spans="1:9" x14ac:dyDescent="0.45">
      <c r="A3508" t="s">
        <v>23</v>
      </c>
      <c r="B3508" s="1">
        <f>Raw_Prices!AJ389</f>
        <v>45491</v>
      </c>
      <c r="C3508" s="12">
        <f>Raw_Prices!AN389</f>
        <v>147.75399999999999</v>
      </c>
      <c r="D3508" s="13">
        <f t="shared" ref="D3508:D3571" si="112">C3508/C3507-1</f>
        <v>3.6681293898677136E-3</v>
      </c>
      <c r="E3508" s="14">
        <f>IF(_xlfn.XLOOKUP($A3508,Firm_Info!$A$2:$A$12,Firm_Info!$C$2:$C$12)="Treated",1,IF(_xlfn.XLOOKUP($A3508,Firm_Info!$A$2:$A$12,Firm_Info!$C$2:$C$12)="Control",0,""))</f>
        <v>0</v>
      </c>
      <c r="F3508" s="14">
        <f>IFERROR(_xlfn.XLOOKUP($A3508,Firm_Info!$A$2:$A$11,Firm_Info!$D$2:$D$11),"")</f>
        <v>3</v>
      </c>
      <c r="G3508" s="14">
        <f>IF($F3508="","",IF($B3508&gt;=SUMIFS(Firm_Info!$F$2:$F$11,Firm_Info!$D$2:$D$11,$F3508,Firm_Info!$C$2:$C$11,"Treated"),1,0))</f>
        <v>1</v>
      </c>
      <c r="H3508" s="14">
        <f t="shared" ref="H3508:H3571" si="113">IF($F3508="","",$E3508*$G3508)</f>
        <v>0</v>
      </c>
      <c r="I3508" s="14">
        <f>IF($F3508="","",MOD(ROW()-2,624)-INDEX(Parallel_Trends!$F$5:$F$14,MATCH($A3508,Parallel_Trends!$A$5:$A$14,0)))</f>
        <v>97</v>
      </c>
    </row>
    <row r="3509" spans="1:9" x14ac:dyDescent="0.45">
      <c r="A3509" t="s">
        <v>23</v>
      </c>
      <c r="B3509" s="1">
        <f>Raw_Prices!AJ390</f>
        <v>45492</v>
      </c>
      <c r="C3509" s="12">
        <f>Raw_Prices!AN390</f>
        <v>150.24</v>
      </c>
      <c r="D3509" s="13">
        <f t="shared" si="112"/>
        <v>1.6825263613844843E-2</v>
      </c>
      <c r="E3509" s="14">
        <f>IF(_xlfn.XLOOKUP($A3509,Firm_Info!$A$2:$A$12,Firm_Info!$C$2:$C$12)="Treated",1,IF(_xlfn.XLOOKUP($A3509,Firm_Info!$A$2:$A$12,Firm_Info!$C$2:$C$12)="Control",0,""))</f>
        <v>0</v>
      </c>
      <c r="F3509" s="14">
        <f>IFERROR(_xlfn.XLOOKUP($A3509,Firm_Info!$A$2:$A$11,Firm_Info!$D$2:$D$11),"")</f>
        <v>3</v>
      </c>
      <c r="G3509" s="14">
        <f>IF($F3509="","",IF($B3509&gt;=SUMIFS(Firm_Info!$F$2:$F$11,Firm_Info!$D$2:$D$11,$F3509,Firm_Info!$C$2:$C$11,"Treated"),1,0))</f>
        <v>1</v>
      </c>
      <c r="H3509" s="14">
        <f t="shared" si="113"/>
        <v>0</v>
      </c>
      <c r="I3509" s="14">
        <f>IF($F3509="","",MOD(ROW()-2,624)-INDEX(Parallel_Trends!$F$5:$F$14,MATCH($A3509,Parallel_Trends!$A$5:$A$14,0)))</f>
        <v>98</v>
      </c>
    </row>
    <row r="3510" spans="1:9" x14ac:dyDescent="0.45">
      <c r="A3510" t="s">
        <v>23</v>
      </c>
      <c r="B3510" s="1">
        <f>Raw_Prices!AJ391</f>
        <v>45495</v>
      </c>
      <c r="C3510" s="12">
        <f>Raw_Prices!AN391</f>
        <v>151.30000000000001</v>
      </c>
      <c r="D3510" s="13">
        <f t="shared" si="112"/>
        <v>7.0553780617679251E-3</v>
      </c>
      <c r="E3510" s="14">
        <f>IF(_xlfn.XLOOKUP($A3510,Firm_Info!$A$2:$A$12,Firm_Info!$C$2:$C$12)="Treated",1,IF(_xlfn.XLOOKUP($A3510,Firm_Info!$A$2:$A$12,Firm_Info!$C$2:$C$12)="Control",0,""))</f>
        <v>0</v>
      </c>
      <c r="F3510" s="14">
        <f>IFERROR(_xlfn.XLOOKUP($A3510,Firm_Info!$A$2:$A$11,Firm_Info!$D$2:$D$11),"")</f>
        <v>3</v>
      </c>
      <c r="G3510" s="14">
        <f>IF($F3510="","",IF($B3510&gt;=SUMIFS(Firm_Info!$F$2:$F$11,Firm_Info!$D$2:$D$11,$F3510,Firm_Info!$C$2:$C$11,"Treated"),1,0))</f>
        <v>1</v>
      </c>
      <c r="H3510" s="14">
        <f t="shared" si="113"/>
        <v>0</v>
      </c>
      <c r="I3510" s="14">
        <f>IF($F3510="","",MOD(ROW()-2,624)-INDEX(Parallel_Trends!$F$5:$F$14,MATCH($A3510,Parallel_Trends!$A$5:$A$14,0)))</f>
        <v>99</v>
      </c>
    </row>
    <row r="3511" spans="1:9" x14ac:dyDescent="0.45">
      <c r="A3511" t="s">
        <v>23</v>
      </c>
      <c r="B3511" s="1">
        <f>Raw_Prices!AJ392</f>
        <v>45496</v>
      </c>
      <c r="C3511" s="12">
        <f>Raw_Prices!AN392</f>
        <v>153.10400000000001</v>
      </c>
      <c r="D3511" s="13">
        <f t="shared" si="112"/>
        <v>1.1923331130204939E-2</v>
      </c>
      <c r="E3511" s="14">
        <f>IF(_xlfn.XLOOKUP($A3511,Firm_Info!$A$2:$A$12,Firm_Info!$C$2:$C$12)="Treated",1,IF(_xlfn.XLOOKUP($A3511,Firm_Info!$A$2:$A$12,Firm_Info!$C$2:$C$12)="Control",0,""))</f>
        <v>0</v>
      </c>
      <c r="F3511" s="14">
        <f>IFERROR(_xlfn.XLOOKUP($A3511,Firm_Info!$A$2:$A$11,Firm_Info!$D$2:$D$11),"")</f>
        <v>3</v>
      </c>
      <c r="G3511" s="14">
        <f>IF($F3511="","",IF($B3511&gt;=SUMIFS(Firm_Info!$F$2:$F$11,Firm_Info!$D$2:$D$11,$F3511,Firm_Info!$C$2:$C$11,"Treated"),1,0))</f>
        <v>1</v>
      </c>
      <c r="H3511" s="14">
        <f t="shared" si="113"/>
        <v>0</v>
      </c>
      <c r="I3511" s="14">
        <f>IF($F3511="","",MOD(ROW()-2,624)-INDEX(Parallel_Trends!$F$5:$F$14,MATCH($A3511,Parallel_Trends!$A$5:$A$14,0)))</f>
        <v>100</v>
      </c>
    </row>
    <row r="3512" spans="1:9" x14ac:dyDescent="0.45">
      <c r="A3512" t="s">
        <v>23</v>
      </c>
      <c r="B3512" s="1">
        <f>Raw_Prices!AJ393</f>
        <v>45497</v>
      </c>
      <c r="C3512" s="12">
        <f>Raw_Prices!AN393</f>
        <v>146.17400000000001</v>
      </c>
      <c r="D3512" s="13">
        <f t="shared" si="112"/>
        <v>-4.5263350402340974E-2</v>
      </c>
      <c r="E3512" s="14">
        <f>IF(_xlfn.XLOOKUP($A3512,Firm_Info!$A$2:$A$12,Firm_Info!$C$2:$C$12)="Treated",1,IF(_xlfn.XLOOKUP($A3512,Firm_Info!$A$2:$A$12,Firm_Info!$C$2:$C$12)="Control",0,""))</f>
        <v>0</v>
      </c>
      <c r="F3512" s="14">
        <f>IFERROR(_xlfn.XLOOKUP($A3512,Firm_Info!$A$2:$A$11,Firm_Info!$D$2:$D$11),"")</f>
        <v>3</v>
      </c>
      <c r="G3512" s="14">
        <f>IF($F3512="","",IF($B3512&gt;=SUMIFS(Firm_Info!$F$2:$F$11,Firm_Info!$D$2:$D$11,$F3512,Firm_Info!$C$2:$C$11,"Treated"),1,0))</f>
        <v>1</v>
      </c>
      <c r="H3512" s="14">
        <f t="shared" si="113"/>
        <v>0</v>
      </c>
      <c r="I3512" s="14">
        <f>IF($F3512="","",MOD(ROW()-2,624)-INDEX(Parallel_Trends!$F$5:$F$14,MATCH($A3512,Parallel_Trends!$A$5:$A$14,0)))</f>
        <v>101</v>
      </c>
    </row>
    <row r="3513" spans="1:9" x14ac:dyDescent="0.45">
      <c r="A3513" t="s">
        <v>23</v>
      </c>
      <c r="B3513" s="1">
        <f>Raw_Prices!AJ394</f>
        <v>45498</v>
      </c>
      <c r="C3513" s="12">
        <f>Raw_Prices!AN394</f>
        <v>165.75800000000001</v>
      </c>
      <c r="D3513" s="13">
        <f t="shared" si="112"/>
        <v>0.13397731470712992</v>
      </c>
      <c r="E3513" s="14">
        <f>IF(_xlfn.XLOOKUP($A3513,Firm_Info!$A$2:$A$12,Firm_Info!$C$2:$C$12)="Treated",1,IF(_xlfn.XLOOKUP($A3513,Firm_Info!$A$2:$A$12,Firm_Info!$C$2:$C$12)="Control",0,""))</f>
        <v>0</v>
      </c>
      <c r="F3513" s="14">
        <f>IFERROR(_xlfn.XLOOKUP($A3513,Firm_Info!$A$2:$A$11,Firm_Info!$D$2:$D$11),"")</f>
        <v>3</v>
      </c>
      <c r="G3513" s="14">
        <f>IF($F3513="","",IF($B3513&gt;=SUMIFS(Firm_Info!$F$2:$F$11,Firm_Info!$D$2:$D$11,$F3513,Firm_Info!$C$2:$C$11,"Treated"),1,0))</f>
        <v>1</v>
      </c>
      <c r="H3513" s="14">
        <f t="shared" si="113"/>
        <v>0</v>
      </c>
      <c r="I3513" s="14">
        <f>IF($F3513="","",MOD(ROW()-2,624)-INDEX(Parallel_Trends!$F$5:$F$14,MATCH($A3513,Parallel_Trends!$A$5:$A$14,0)))</f>
        <v>102</v>
      </c>
    </row>
    <row r="3514" spans="1:9" x14ac:dyDescent="0.45">
      <c r="A3514" t="s">
        <v>23</v>
      </c>
      <c r="B3514" s="1">
        <f>Raw_Prices!AJ395</f>
        <v>45499</v>
      </c>
      <c r="C3514" s="12">
        <f>Raw_Prices!AN395</f>
        <v>165.52199999999999</v>
      </c>
      <c r="D3514" s="13">
        <f t="shared" si="112"/>
        <v>-1.4237623523450926E-3</v>
      </c>
      <c r="E3514" s="14">
        <f>IF(_xlfn.XLOOKUP($A3514,Firm_Info!$A$2:$A$12,Firm_Info!$C$2:$C$12)="Treated",1,IF(_xlfn.XLOOKUP($A3514,Firm_Info!$A$2:$A$12,Firm_Info!$C$2:$C$12)="Control",0,""))</f>
        <v>0</v>
      </c>
      <c r="F3514" s="14">
        <f>IFERROR(_xlfn.XLOOKUP($A3514,Firm_Info!$A$2:$A$11,Firm_Info!$D$2:$D$11),"")</f>
        <v>3</v>
      </c>
      <c r="G3514" s="14">
        <f>IF($F3514="","",IF($B3514&gt;=SUMIFS(Firm_Info!$F$2:$F$11,Firm_Info!$D$2:$D$11,$F3514,Firm_Info!$C$2:$C$11,"Treated"),1,0))</f>
        <v>1</v>
      </c>
      <c r="H3514" s="14">
        <f t="shared" si="113"/>
        <v>0</v>
      </c>
      <c r="I3514" s="14">
        <f>IF($F3514="","",MOD(ROW()-2,624)-INDEX(Parallel_Trends!$F$5:$F$14,MATCH($A3514,Parallel_Trends!$A$5:$A$14,0)))</f>
        <v>103</v>
      </c>
    </row>
    <row r="3515" spans="1:9" x14ac:dyDescent="0.45">
      <c r="A3515" t="s">
        <v>23</v>
      </c>
      <c r="B3515" s="1">
        <f>Raw_Prices!AJ396</f>
        <v>45502</v>
      </c>
      <c r="C3515" s="12">
        <f>Raw_Prices!AN396</f>
        <v>159.81200000000001</v>
      </c>
      <c r="D3515" s="13">
        <f t="shared" si="112"/>
        <v>-3.4496924880076274E-2</v>
      </c>
      <c r="E3515" s="14">
        <f>IF(_xlfn.XLOOKUP($A3515,Firm_Info!$A$2:$A$12,Firm_Info!$C$2:$C$12)="Treated",1,IF(_xlfn.XLOOKUP($A3515,Firm_Info!$A$2:$A$12,Firm_Info!$C$2:$C$12)="Control",0,""))</f>
        <v>0</v>
      </c>
      <c r="F3515" s="14">
        <f>IFERROR(_xlfn.XLOOKUP($A3515,Firm_Info!$A$2:$A$11,Firm_Info!$D$2:$D$11),"")</f>
        <v>3</v>
      </c>
      <c r="G3515" s="14">
        <f>IF($F3515="","",IF($B3515&gt;=SUMIFS(Firm_Info!$F$2:$F$11,Firm_Info!$D$2:$D$11,$F3515,Firm_Info!$C$2:$C$11,"Treated"),1,0))</f>
        <v>1</v>
      </c>
      <c r="H3515" s="14">
        <f t="shared" si="113"/>
        <v>0</v>
      </c>
      <c r="I3515" s="14">
        <f>IF($F3515="","",MOD(ROW()-2,624)-INDEX(Parallel_Trends!$F$5:$F$14,MATCH($A3515,Parallel_Trends!$A$5:$A$14,0)))</f>
        <v>104</v>
      </c>
    </row>
    <row r="3516" spans="1:9" x14ac:dyDescent="0.45">
      <c r="A3516" t="s">
        <v>23</v>
      </c>
      <c r="B3516" s="1">
        <f>Raw_Prices!AJ397</f>
        <v>45503</v>
      </c>
      <c r="C3516" s="12">
        <f>Raw_Prices!AN397</f>
        <v>159.76</v>
      </c>
      <c r="D3516" s="13">
        <f t="shared" si="112"/>
        <v>-3.2538232423107161E-4</v>
      </c>
      <c r="E3516" s="14">
        <f>IF(_xlfn.XLOOKUP($A3516,Firm_Info!$A$2:$A$12,Firm_Info!$C$2:$C$12)="Treated",1,IF(_xlfn.XLOOKUP($A3516,Firm_Info!$A$2:$A$12,Firm_Info!$C$2:$C$12)="Control",0,""))</f>
        <v>0</v>
      </c>
      <c r="F3516" s="14">
        <f>IFERROR(_xlfn.XLOOKUP($A3516,Firm_Info!$A$2:$A$11,Firm_Info!$D$2:$D$11),"")</f>
        <v>3</v>
      </c>
      <c r="G3516" s="14">
        <f>IF($F3516="","",IF($B3516&gt;=SUMIFS(Firm_Info!$F$2:$F$11,Firm_Info!$D$2:$D$11,$F3516,Firm_Info!$C$2:$C$11,"Treated"),1,0))</f>
        <v>1</v>
      </c>
      <c r="H3516" s="14">
        <f t="shared" si="113"/>
        <v>0</v>
      </c>
      <c r="I3516" s="14">
        <f>IF($F3516="","",MOD(ROW()-2,624)-INDEX(Parallel_Trends!$F$5:$F$14,MATCH($A3516,Parallel_Trends!$A$5:$A$14,0)))</f>
        <v>105</v>
      </c>
    </row>
    <row r="3517" spans="1:9" x14ac:dyDescent="0.45">
      <c r="A3517" t="s">
        <v>23</v>
      </c>
      <c r="B3517" s="1">
        <f>Raw_Prices!AJ398</f>
        <v>45504</v>
      </c>
      <c r="C3517" s="12">
        <f>Raw_Prices!AN398</f>
        <v>162.87799999999999</v>
      </c>
      <c r="D3517" s="13">
        <f t="shared" si="112"/>
        <v>1.9516775162744082E-2</v>
      </c>
      <c r="E3517" s="14">
        <f>IF(_xlfn.XLOOKUP($A3517,Firm_Info!$A$2:$A$12,Firm_Info!$C$2:$C$12)="Treated",1,IF(_xlfn.XLOOKUP($A3517,Firm_Info!$A$2:$A$12,Firm_Info!$C$2:$C$12)="Control",0,""))</f>
        <v>0</v>
      </c>
      <c r="F3517" s="14">
        <f>IFERROR(_xlfn.XLOOKUP($A3517,Firm_Info!$A$2:$A$11,Firm_Info!$D$2:$D$11),"")</f>
        <v>3</v>
      </c>
      <c r="G3517" s="14">
        <f>IF($F3517="","",IF($B3517&gt;=SUMIFS(Firm_Info!$F$2:$F$11,Firm_Info!$D$2:$D$11,$F3517,Firm_Info!$C$2:$C$11,"Treated"),1,0))</f>
        <v>1</v>
      </c>
      <c r="H3517" s="14">
        <f t="shared" si="113"/>
        <v>0</v>
      </c>
      <c r="I3517" s="14">
        <f>IF($F3517="","",MOD(ROW()-2,624)-INDEX(Parallel_Trends!$F$5:$F$14,MATCH($A3517,Parallel_Trends!$A$5:$A$14,0)))</f>
        <v>106</v>
      </c>
    </row>
    <row r="3518" spans="1:9" x14ac:dyDescent="0.45">
      <c r="A3518" t="s">
        <v>23</v>
      </c>
      <c r="B3518" s="1">
        <f>Raw_Prices!AJ399</f>
        <v>45505</v>
      </c>
      <c r="C3518" s="12">
        <f>Raw_Prices!AN399</f>
        <v>162.27600000000001</v>
      </c>
      <c r="D3518" s="13">
        <f t="shared" si="112"/>
        <v>-3.6960178784118947E-3</v>
      </c>
      <c r="E3518" s="14">
        <f>IF(_xlfn.XLOOKUP($A3518,Firm_Info!$A$2:$A$12,Firm_Info!$C$2:$C$12)="Treated",1,IF(_xlfn.XLOOKUP($A3518,Firm_Info!$A$2:$A$12,Firm_Info!$C$2:$C$12)="Control",0,""))</f>
        <v>0</v>
      </c>
      <c r="F3518" s="14">
        <f>IFERROR(_xlfn.XLOOKUP($A3518,Firm_Info!$A$2:$A$11,Firm_Info!$D$2:$D$11),"")</f>
        <v>3</v>
      </c>
      <c r="G3518" s="14">
        <f>IF($F3518="","",IF($B3518&gt;=SUMIFS(Firm_Info!$F$2:$F$11,Firm_Info!$D$2:$D$11,$F3518,Firm_Info!$C$2:$C$11,"Treated"),1,0))</f>
        <v>1</v>
      </c>
      <c r="H3518" s="14">
        <f t="shared" si="113"/>
        <v>0</v>
      </c>
      <c r="I3518" s="14">
        <f>IF($F3518="","",MOD(ROW()-2,624)-INDEX(Parallel_Trends!$F$5:$F$14,MATCH($A3518,Parallel_Trends!$A$5:$A$14,0)))</f>
        <v>107</v>
      </c>
    </row>
    <row r="3519" spans="1:9" x14ac:dyDescent="0.45">
      <c r="A3519" t="s">
        <v>23</v>
      </c>
      <c r="B3519" s="1">
        <f>Raw_Prices!AJ400</f>
        <v>45506</v>
      </c>
      <c r="C3519" s="12">
        <f>Raw_Prices!AN400</f>
        <v>158.12799999999999</v>
      </c>
      <c r="D3519" s="13">
        <f t="shared" si="112"/>
        <v>-2.5561389238088372E-2</v>
      </c>
      <c r="E3519" s="14">
        <f>IF(_xlfn.XLOOKUP($A3519,Firm_Info!$A$2:$A$12,Firm_Info!$C$2:$C$12)="Treated",1,IF(_xlfn.XLOOKUP($A3519,Firm_Info!$A$2:$A$12,Firm_Info!$C$2:$C$12)="Control",0,""))</f>
        <v>0</v>
      </c>
      <c r="F3519" s="14">
        <f>IFERROR(_xlfn.XLOOKUP($A3519,Firm_Info!$A$2:$A$11,Firm_Info!$D$2:$D$11),"")</f>
        <v>3</v>
      </c>
      <c r="G3519" s="14">
        <f>IF($F3519="","",IF($B3519&gt;=SUMIFS(Firm_Info!$F$2:$F$11,Firm_Info!$D$2:$D$11,$F3519,Firm_Info!$C$2:$C$11,"Treated"),1,0))</f>
        <v>1</v>
      </c>
      <c r="H3519" s="14">
        <f t="shared" si="113"/>
        <v>0</v>
      </c>
      <c r="I3519" s="14">
        <f>IF($F3519="","",MOD(ROW()-2,624)-INDEX(Parallel_Trends!$F$5:$F$14,MATCH($A3519,Parallel_Trends!$A$5:$A$14,0)))</f>
        <v>108</v>
      </c>
    </row>
    <row r="3520" spans="1:9" x14ac:dyDescent="0.45">
      <c r="A3520" t="s">
        <v>23</v>
      </c>
      <c r="B3520" s="1">
        <f>Raw_Prices!AJ401</f>
        <v>45509</v>
      </c>
      <c r="C3520" s="12">
        <f>Raw_Prices!AN401</f>
        <v>156.25399999999999</v>
      </c>
      <c r="D3520" s="13">
        <f t="shared" si="112"/>
        <v>-1.1851158555094554E-2</v>
      </c>
      <c r="E3520" s="14">
        <f>IF(_xlfn.XLOOKUP($A3520,Firm_Info!$A$2:$A$12,Firm_Info!$C$2:$C$12)="Treated",1,IF(_xlfn.XLOOKUP($A3520,Firm_Info!$A$2:$A$12,Firm_Info!$C$2:$C$12)="Control",0,""))</f>
        <v>0</v>
      </c>
      <c r="F3520" s="14">
        <f>IFERROR(_xlfn.XLOOKUP($A3520,Firm_Info!$A$2:$A$11,Firm_Info!$D$2:$D$11),"")</f>
        <v>3</v>
      </c>
      <c r="G3520" s="14">
        <f>IF($F3520="","",IF($B3520&gt;=SUMIFS(Firm_Info!$F$2:$F$11,Firm_Info!$D$2:$D$11,$F3520,Firm_Info!$C$2:$C$11,"Treated"),1,0))</f>
        <v>1</v>
      </c>
      <c r="H3520" s="14">
        <f t="shared" si="113"/>
        <v>0</v>
      </c>
      <c r="I3520" s="14">
        <f>IF($F3520="","",MOD(ROW()-2,624)-INDEX(Parallel_Trends!$F$5:$F$14,MATCH($A3520,Parallel_Trends!$A$5:$A$14,0)))</f>
        <v>109</v>
      </c>
    </row>
    <row r="3521" spans="1:9" x14ac:dyDescent="0.45">
      <c r="A3521" t="s">
        <v>23</v>
      </c>
      <c r="B3521" s="1">
        <f>Raw_Prices!AJ402</f>
        <v>45510</v>
      </c>
      <c r="C3521" s="12">
        <f>Raw_Prices!AN402</f>
        <v>158.59</v>
      </c>
      <c r="D3521" s="13">
        <f t="shared" si="112"/>
        <v>1.4950017279557803E-2</v>
      </c>
      <c r="E3521" s="14">
        <f>IF(_xlfn.XLOOKUP($A3521,Firm_Info!$A$2:$A$12,Firm_Info!$C$2:$C$12)="Treated",1,IF(_xlfn.XLOOKUP($A3521,Firm_Info!$A$2:$A$12,Firm_Info!$C$2:$C$12)="Control",0,""))</f>
        <v>0</v>
      </c>
      <c r="F3521" s="14">
        <f>IFERROR(_xlfn.XLOOKUP($A3521,Firm_Info!$A$2:$A$11,Firm_Info!$D$2:$D$11),"")</f>
        <v>3</v>
      </c>
      <c r="G3521" s="14">
        <f>IF($F3521="","",IF($B3521&gt;=SUMIFS(Firm_Info!$F$2:$F$11,Firm_Info!$D$2:$D$11,$F3521,Firm_Info!$C$2:$C$11,"Treated"),1,0))</f>
        <v>1</v>
      </c>
      <c r="H3521" s="14">
        <f t="shared" si="113"/>
        <v>0</v>
      </c>
      <c r="I3521" s="14">
        <f>IF($F3521="","",MOD(ROW()-2,624)-INDEX(Parallel_Trends!$F$5:$F$14,MATCH($A3521,Parallel_Trends!$A$5:$A$14,0)))</f>
        <v>110</v>
      </c>
    </row>
    <row r="3522" spans="1:9" x14ac:dyDescent="0.45">
      <c r="A3522" t="s">
        <v>23</v>
      </c>
      <c r="B3522" s="1">
        <f>Raw_Prices!AJ403</f>
        <v>45511</v>
      </c>
      <c r="C3522" s="12">
        <f>Raw_Prices!AN403</f>
        <v>155.256</v>
      </c>
      <c r="D3522" s="13">
        <f t="shared" si="112"/>
        <v>-2.102276309981721E-2</v>
      </c>
      <c r="E3522" s="14">
        <f>IF(_xlfn.XLOOKUP($A3522,Firm_Info!$A$2:$A$12,Firm_Info!$C$2:$C$12)="Treated",1,IF(_xlfn.XLOOKUP($A3522,Firm_Info!$A$2:$A$12,Firm_Info!$C$2:$C$12)="Control",0,""))</f>
        <v>0</v>
      </c>
      <c r="F3522" s="14">
        <f>IFERROR(_xlfn.XLOOKUP($A3522,Firm_Info!$A$2:$A$11,Firm_Info!$D$2:$D$11),"")</f>
        <v>3</v>
      </c>
      <c r="G3522" s="14">
        <f>IF($F3522="","",IF($B3522&gt;=SUMIFS(Firm_Info!$F$2:$F$11,Firm_Info!$D$2:$D$11,$F3522,Firm_Info!$C$2:$C$11,"Treated"),1,0))</f>
        <v>1</v>
      </c>
      <c r="H3522" s="14">
        <f t="shared" si="113"/>
        <v>0</v>
      </c>
      <c r="I3522" s="14">
        <f>IF($F3522="","",MOD(ROW()-2,624)-INDEX(Parallel_Trends!$F$5:$F$14,MATCH($A3522,Parallel_Trends!$A$5:$A$14,0)))</f>
        <v>111</v>
      </c>
    </row>
    <row r="3523" spans="1:9" x14ac:dyDescent="0.45">
      <c r="A3523" t="s">
        <v>23</v>
      </c>
      <c r="B3523" s="1">
        <f>Raw_Prices!AJ404</f>
        <v>45512</v>
      </c>
      <c r="C3523" s="12">
        <f>Raw_Prices!AN404</f>
        <v>159.22800000000001</v>
      </c>
      <c r="D3523" s="13">
        <f t="shared" si="112"/>
        <v>2.5583552326480241E-2</v>
      </c>
      <c r="E3523" s="14">
        <f>IF(_xlfn.XLOOKUP($A3523,Firm_Info!$A$2:$A$12,Firm_Info!$C$2:$C$12)="Treated",1,IF(_xlfn.XLOOKUP($A3523,Firm_Info!$A$2:$A$12,Firm_Info!$C$2:$C$12)="Control",0,""))</f>
        <v>0</v>
      </c>
      <c r="F3523" s="14">
        <f>IFERROR(_xlfn.XLOOKUP($A3523,Firm_Info!$A$2:$A$11,Firm_Info!$D$2:$D$11),"")</f>
        <v>3</v>
      </c>
      <c r="G3523" s="14">
        <f>IF($F3523="","",IF($B3523&gt;=SUMIFS(Firm_Info!$F$2:$F$11,Firm_Info!$D$2:$D$11,$F3523,Firm_Info!$C$2:$C$11,"Treated"),1,0))</f>
        <v>1</v>
      </c>
      <c r="H3523" s="14">
        <f t="shared" si="113"/>
        <v>0</v>
      </c>
      <c r="I3523" s="14">
        <f>IF($F3523="","",MOD(ROW()-2,624)-INDEX(Parallel_Trends!$F$5:$F$14,MATCH($A3523,Parallel_Trends!$A$5:$A$14,0)))</f>
        <v>112</v>
      </c>
    </row>
    <row r="3524" spans="1:9" x14ac:dyDescent="0.45">
      <c r="A3524" t="s">
        <v>23</v>
      </c>
      <c r="B3524" s="1">
        <f>Raw_Prices!AJ405</f>
        <v>45513</v>
      </c>
      <c r="C3524" s="12">
        <f>Raw_Prices!AN405</f>
        <v>162.21600000000001</v>
      </c>
      <c r="D3524" s="13">
        <f t="shared" si="112"/>
        <v>1.8765543748586966E-2</v>
      </c>
      <c r="E3524" s="14">
        <f>IF(_xlfn.XLOOKUP($A3524,Firm_Info!$A$2:$A$12,Firm_Info!$C$2:$C$12)="Treated",1,IF(_xlfn.XLOOKUP($A3524,Firm_Info!$A$2:$A$12,Firm_Info!$C$2:$C$12)="Control",0,""))</f>
        <v>0</v>
      </c>
      <c r="F3524" s="14">
        <f>IFERROR(_xlfn.XLOOKUP($A3524,Firm_Info!$A$2:$A$11,Firm_Info!$D$2:$D$11),"")</f>
        <v>3</v>
      </c>
      <c r="G3524" s="14">
        <f>IF($F3524="","",IF($B3524&gt;=SUMIFS(Firm_Info!$F$2:$F$11,Firm_Info!$D$2:$D$11,$F3524,Firm_Info!$C$2:$C$11,"Treated"),1,0))</f>
        <v>1</v>
      </c>
      <c r="H3524" s="14">
        <f t="shared" si="113"/>
        <v>0</v>
      </c>
      <c r="I3524" s="14">
        <f>IF($F3524="","",MOD(ROW()-2,624)-INDEX(Parallel_Trends!$F$5:$F$14,MATCH($A3524,Parallel_Trends!$A$5:$A$14,0)))</f>
        <v>113</v>
      </c>
    </row>
    <row r="3525" spans="1:9" x14ac:dyDescent="0.45">
      <c r="A3525" t="s">
        <v>23</v>
      </c>
      <c r="B3525" s="1">
        <f>Raw_Prices!AJ406</f>
        <v>45516</v>
      </c>
      <c r="C3525" s="12">
        <f>Raw_Prices!AN406</f>
        <v>161.32400000000001</v>
      </c>
      <c r="D3525" s="13">
        <f t="shared" si="112"/>
        <v>-5.4988410514376085E-3</v>
      </c>
      <c r="E3525" s="14">
        <f>IF(_xlfn.XLOOKUP($A3525,Firm_Info!$A$2:$A$12,Firm_Info!$C$2:$C$12)="Treated",1,IF(_xlfn.XLOOKUP($A3525,Firm_Info!$A$2:$A$12,Firm_Info!$C$2:$C$12)="Control",0,""))</f>
        <v>0</v>
      </c>
      <c r="F3525" s="14">
        <f>IFERROR(_xlfn.XLOOKUP($A3525,Firm_Info!$A$2:$A$11,Firm_Info!$D$2:$D$11),"")</f>
        <v>3</v>
      </c>
      <c r="G3525" s="14">
        <f>IF($F3525="","",IF($B3525&gt;=SUMIFS(Firm_Info!$F$2:$F$11,Firm_Info!$D$2:$D$11,$F3525,Firm_Info!$C$2:$C$11,"Treated"),1,0))</f>
        <v>1</v>
      </c>
      <c r="H3525" s="14">
        <f t="shared" si="113"/>
        <v>0</v>
      </c>
      <c r="I3525" s="14">
        <f>IF($F3525="","",MOD(ROW()-2,624)-INDEX(Parallel_Trends!$F$5:$F$14,MATCH($A3525,Parallel_Trends!$A$5:$A$14,0)))</f>
        <v>114</v>
      </c>
    </row>
    <row r="3526" spans="1:9" x14ac:dyDescent="0.45">
      <c r="A3526" t="s">
        <v>23</v>
      </c>
      <c r="B3526" s="1">
        <f>Raw_Prices!AJ407</f>
        <v>45517</v>
      </c>
      <c r="C3526" s="12">
        <f>Raw_Prices!AN407</f>
        <v>163.76</v>
      </c>
      <c r="D3526" s="13">
        <f t="shared" si="112"/>
        <v>1.5100047110163217E-2</v>
      </c>
      <c r="E3526" s="14">
        <f>IF(_xlfn.XLOOKUP($A3526,Firm_Info!$A$2:$A$12,Firm_Info!$C$2:$C$12)="Treated",1,IF(_xlfn.XLOOKUP($A3526,Firm_Info!$A$2:$A$12,Firm_Info!$C$2:$C$12)="Control",0,""))</f>
        <v>0</v>
      </c>
      <c r="F3526" s="14">
        <f>IFERROR(_xlfn.XLOOKUP($A3526,Firm_Info!$A$2:$A$11,Firm_Info!$D$2:$D$11),"")</f>
        <v>3</v>
      </c>
      <c r="G3526" s="14">
        <f>IF($F3526="","",IF($B3526&gt;=SUMIFS(Firm_Info!$F$2:$F$11,Firm_Info!$D$2:$D$11,$F3526,Firm_Info!$C$2:$C$11,"Treated"),1,0))</f>
        <v>1</v>
      </c>
      <c r="H3526" s="14">
        <f t="shared" si="113"/>
        <v>0</v>
      </c>
      <c r="I3526" s="14">
        <f>IF($F3526="","",MOD(ROW()-2,624)-INDEX(Parallel_Trends!$F$5:$F$14,MATCH($A3526,Parallel_Trends!$A$5:$A$14,0)))</f>
        <v>115</v>
      </c>
    </row>
    <row r="3527" spans="1:9" x14ac:dyDescent="0.45">
      <c r="A3527" t="s">
        <v>23</v>
      </c>
      <c r="B3527" s="1">
        <f>Raw_Prices!AJ408</f>
        <v>45518</v>
      </c>
      <c r="C3527" s="12">
        <f>Raw_Prices!AN408</f>
        <v>163.804</v>
      </c>
      <c r="D3527" s="13">
        <f t="shared" si="112"/>
        <v>2.6868588177819674E-4</v>
      </c>
      <c r="E3527" s="14">
        <f>IF(_xlfn.XLOOKUP($A3527,Firm_Info!$A$2:$A$12,Firm_Info!$C$2:$C$12)="Treated",1,IF(_xlfn.XLOOKUP($A3527,Firm_Info!$A$2:$A$12,Firm_Info!$C$2:$C$12)="Control",0,""))</f>
        <v>0</v>
      </c>
      <c r="F3527" s="14">
        <f>IFERROR(_xlfn.XLOOKUP($A3527,Firm_Info!$A$2:$A$11,Firm_Info!$D$2:$D$11),"")</f>
        <v>3</v>
      </c>
      <c r="G3527" s="14">
        <f>IF($F3527="","",IF($B3527&gt;=SUMIFS(Firm_Info!$F$2:$F$11,Firm_Info!$D$2:$D$11,$F3527,Firm_Info!$C$2:$C$11,"Treated"),1,0))</f>
        <v>1</v>
      </c>
      <c r="H3527" s="14">
        <f t="shared" si="113"/>
        <v>0</v>
      </c>
      <c r="I3527" s="14">
        <f>IF($F3527="","",MOD(ROW()-2,624)-INDEX(Parallel_Trends!$F$5:$F$14,MATCH($A3527,Parallel_Trends!$A$5:$A$14,0)))</f>
        <v>116</v>
      </c>
    </row>
    <row r="3528" spans="1:9" x14ac:dyDescent="0.45">
      <c r="A3528" t="s">
        <v>23</v>
      </c>
      <c r="B3528" s="1">
        <f>Raw_Prices!AJ409</f>
        <v>45519</v>
      </c>
      <c r="C3528" s="12">
        <f>Raw_Prices!AN409</f>
        <v>166.422</v>
      </c>
      <c r="D3528" s="13">
        <f t="shared" si="112"/>
        <v>1.5982515689482613E-2</v>
      </c>
      <c r="E3528" s="14">
        <f>IF(_xlfn.XLOOKUP($A3528,Firm_Info!$A$2:$A$12,Firm_Info!$C$2:$C$12)="Treated",1,IF(_xlfn.XLOOKUP($A3528,Firm_Info!$A$2:$A$12,Firm_Info!$C$2:$C$12)="Control",0,""))</f>
        <v>0</v>
      </c>
      <c r="F3528" s="14">
        <f>IFERROR(_xlfn.XLOOKUP($A3528,Firm_Info!$A$2:$A$11,Firm_Info!$D$2:$D$11),"")</f>
        <v>3</v>
      </c>
      <c r="G3528" s="14">
        <f>IF($F3528="","",IF($B3528&gt;=SUMIFS(Firm_Info!$F$2:$F$11,Firm_Info!$D$2:$D$11,$F3528,Firm_Info!$C$2:$C$11,"Treated"),1,0))</f>
        <v>1</v>
      </c>
      <c r="H3528" s="14">
        <f t="shared" si="113"/>
        <v>0</v>
      </c>
      <c r="I3528" s="14">
        <f>IF($F3528="","",MOD(ROW()-2,624)-INDEX(Parallel_Trends!$F$5:$F$14,MATCH($A3528,Parallel_Trends!$A$5:$A$14,0)))</f>
        <v>117</v>
      </c>
    </row>
    <row r="3529" spans="1:9" x14ac:dyDescent="0.45">
      <c r="A3529" t="s">
        <v>23</v>
      </c>
      <c r="B3529" s="1">
        <f>Raw_Prices!AJ410</f>
        <v>45520</v>
      </c>
      <c r="C3529" s="12">
        <f>Raw_Prices!AN410</f>
        <v>165.512</v>
      </c>
      <c r="D3529" s="13">
        <f t="shared" si="112"/>
        <v>-5.4680270637295081E-3</v>
      </c>
      <c r="E3529" s="14">
        <f>IF(_xlfn.XLOOKUP($A3529,Firm_Info!$A$2:$A$12,Firm_Info!$C$2:$C$12)="Treated",1,IF(_xlfn.XLOOKUP($A3529,Firm_Info!$A$2:$A$12,Firm_Info!$C$2:$C$12)="Control",0,""))</f>
        <v>0</v>
      </c>
      <c r="F3529" s="14">
        <f>IFERROR(_xlfn.XLOOKUP($A3529,Firm_Info!$A$2:$A$11,Firm_Info!$D$2:$D$11),"")</f>
        <v>3</v>
      </c>
      <c r="G3529" s="14">
        <f>IF($F3529="","",IF($B3529&gt;=SUMIFS(Firm_Info!$F$2:$F$11,Firm_Info!$D$2:$D$11,$F3529,Firm_Info!$C$2:$C$11,"Treated"),1,0))</f>
        <v>1</v>
      </c>
      <c r="H3529" s="14">
        <f t="shared" si="113"/>
        <v>0</v>
      </c>
      <c r="I3529" s="14">
        <f>IF($F3529="","",MOD(ROW()-2,624)-INDEX(Parallel_Trends!$F$5:$F$14,MATCH($A3529,Parallel_Trends!$A$5:$A$14,0)))</f>
        <v>118</v>
      </c>
    </row>
    <row r="3530" spans="1:9" x14ac:dyDescent="0.45">
      <c r="A3530" t="s">
        <v>23</v>
      </c>
      <c r="B3530" s="1">
        <f>Raw_Prices!AJ411</f>
        <v>45523</v>
      </c>
      <c r="C3530" s="12">
        <f>Raw_Prices!AN411</f>
        <v>166.57599999999999</v>
      </c>
      <c r="D3530" s="13">
        <f t="shared" si="112"/>
        <v>6.4285369036685136E-3</v>
      </c>
      <c r="E3530" s="14">
        <f>IF(_xlfn.XLOOKUP($A3530,Firm_Info!$A$2:$A$12,Firm_Info!$C$2:$C$12)="Treated",1,IF(_xlfn.XLOOKUP($A3530,Firm_Info!$A$2:$A$12,Firm_Info!$C$2:$C$12)="Control",0,""))</f>
        <v>0</v>
      </c>
      <c r="F3530" s="14">
        <f>IFERROR(_xlfn.XLOOKUP($A3530,Firm_Info!$A$2:$A$11,Firm_Info!$D$2:$D$11),"")</f>
        <v>3</v>
      </c>
      <c r="G3530" s="14">
        <f>IF($F3530="","",IF($B3530&gt;=SUMIFS(Firm_Info!$F$2:$F$11,Firm_Info!$D$2:$D$11,$F3530,Firm_Info!$C$2:$C$11,"Treated"),1,0))</f>
        <v>1</v>
      </c>
      <c r="H3530" s="14">
        <f t="shared" si="113"/>
        <v>0</v>
      </c>
      <c r="I3530" s="14">
        <f>IF($F3530="","",MOD(ROW()-2,624)-INDEX(Parallel_Trends!$F$5:$F$14,MATCH($A3530,Parallel_Trends!$A$5:$A$14,0)))</f>
        <v>119</v>
      </c>
    </row>
    <row r="3531" spans="1:9" x14ac:dyDescent="0.45">
      <c r="A3531" t="s">
        <v>23</v>
      </c>
      <c r="B3531" s="1">
        <f>Raw_Prices!AJ412</f>
        <v>45524</v>
      </c>
      <c r="C3531" s="12">
        <f>Raw_Prices!AN412</f>
        <v>167.64400000000001</v>
      </c>
      <c r="D3531" s="13">
        <f t="shared" si="112"/>
        <v>6.4114878493901628E-3</v>
      </c>
      <c r="E3531" s="14">
        <f>IF(_xlfn.XLOOKUP($A3531,Firm_Info!$A$2:$A$12,Firm_Info!$C$2:$C$12)="Treated",1,IF(_xlfn.XLOOKUP($A3531,Firm_Info!$A$2:$A$12,Firm_Info!$C$2:$C$12)="Control",0,""))</f>
        <v>0</v>
      </c>
      <c r="F3531" s="14">
        <f>IFERROR(_xlfn.XLOOKUP($A3531,Firm_Info!$A$2:$A$11,Firm_Info!$D$2:$D$11),"")</f>
        <v>3</v>
      </c>
      <c r="G3531" s="14">
        <f>IF($F3531="","",IF($B3531&gt;=SUMIFS(Firm_Info!$F$2:$F$11,Firm_Info!$D$2:$D$11,$F3531,Firm_Info!$C$2:$C$11,"Treated"),1,0))</f>
        <v>1</v>
      </c>
      <c r="H3531" s="14">
        <f t="shared" si="113"/>
        <v>0</v>
      </c>
      <c r="I3531" s="14">
        <f>IF($F3531="","",MOD(ROW()-2,624)-INDEX(Parallel_Trends!$F$5:$F$14,MATCH($A3531,Parallel_Trends!$A$5:$A$14,0)))</f>
        <v>120</v>
      </c>
    </row>
    <row r="3532" spans="1:9" x14ac:dyDescent="0.45">
      <c r="A3532" t="s">
        <v>23</v>
      </c>
      <c r="B3532" s="1">
        <f>Raw_Prices!AJ413</f>
        <v>45525</v>
      </c>
      <c r="C3532" s="12">
        <f>Raw_Prices!AN413</f>
        <v>167.83600000000001</v>
      </c>
      <c r="D3532" s="13">
        <f t="shared" si="112"/>
        <v>1.1452840543055842E-3</v>
      </c>
      <c r="E3532" s="14">
        <f>IF(_xlfn.XLOOKUP($A3532,Firm_Info!$A$2:$A$12,Firm_Info!$C$2:$C$12)="Treated",1,IF(_xlfn.XLOOKUP($A3532,Firm_Info!$A$2:$A$12,Firm_Info!$C$2:$C$12)="Control",0,""))</f>
        <v>0</v>
      </c>
      <c r="F3532" s="14">
        <f>IFERROR(_xlfn.XLOOKUP($A3532,Firm_Info!$A$2:$A$11,Firm_Info!$D$2:$D$11),"")</f>
        <v>3</v>
      </c>
      <c r="G3532" s="14">
        <f>IF($F3532="","",IF($B3532&gt;=SUMIFS(Firm_Info!$F$2:$F$11,Firm_Info!$D$2:$D$11,$F3532,Firm_Info!$C$2:$C$11,"Treated"),1,0))</f>
        <v>1</v>
      </c>
      <c r="H3532" s="14">
        <f t="shared" si="113"/>
        <v>0</v>
      </c>
      <c r="I3532" s="14">
        <f>IF($F3532="","",MOD(ROW()-2,624)-INDEX(Parallel_Trends!$F$5:$F$14,MATCH($A3532,Parallel_Trends!$A$5:$A$14,0)))</f>
        <v>121</v>
      </c>
    </row>
    <row r="3533" spans="1:9" x14ac:dyDescent="0.45">
      <c r="A3533" t="s">
        <v>23</v>
      </c>
      <c r="B3533" s="1">
        <f>Raw_Prices!AJ414</f>
        <v>45526</v>
      </c>
      <c r="C3533" s="12">
        <f>Raw_Prices!AN414</f>
        <v>164.18600000000001</v>
      </c>
      <c r="D3533" s="13">
        <f t="shared" si="112"/>
        <v>-2.1747420100574399E-2</v>
      </c>
      <c r="E3533" s="14">
        <f>IF(_xlfn.XLOOKUP($A3533,Firm_Info!$A$2:$A$12,Firm_Info!$C$2:$C$12)="Treated",1,IF(_xlfn.XLOOKUP($A3533,Firm_Info!$A$2:$A$12,Firm_Info!$C$2:$C$12)="Control",0,""))</f>
        <v>0</v>
      </c>
      <c r="F3533" s="14">
        <f>IFERROR(_xlfn.XLOOKUP($A3533,Firm_Info!$A$2:$A$11,Firm_Info!$D$2:$D$11),"")</f>
        <v>3</v>
      </c>
      <c r="G3533" s="14">
        <f>IF($F3533="","",IF($B3533&gt;=SUMIFS(Firm_Info!$F$2:$F$11,Firm_Info!$D$2:$D$11,$F3533,Firm_Info!$C$2:$C$11,"Treated"),1,0))</f>
        <v>1</v>
      </c>
      <c r="H3533" s="14">
        <f t="shared" si="113"/>
        <v>0</v>
      </c>
      <c r="I3533" s="14">
        <f>IF($F3533="","",MOD(ROW()-2,624)-INDEX(Parallel_Trends!$F$5:$F$14,MATCH($A3533,Parallel_Trends!$A$5:$A$14,0)))</f>
        <v>122</v>
      </c>
    </row>
    <row r="3534" spans="1:9" x14ac:dyDescent="0.45">
      <c r="A3534" t="s">
        <v>23</v>
      </c>
      <c r="B3534" s="1">
        <f>Raw_Prices!AJ415</f>
        <v>45527</v>
      </c>
      <c r="C3534" s="12">
        <f>Raw_Prices!AN415</f>
        <v>165.654</v>
      </c>
      <c r="D3534" s="13">
        <f t="shared" si="112"/>
        <v>8.9410790201356338E-3</v>
      </c>
      <c r="E3534" s="14">
        <f>IF(_xlfn.XLOOKUP($A3534,Firm_Info!$A$2:$A$12,Firm_Info!$C$2:$C$12)="Treated",1,IF(_xlfn.XLOOKUP($A3534,Firm_Info!$A$2:$A$12,Firm_Info!$C$2:$C$12)="Control",0,""))</f>
        <v>0</v>
      </c>
      <c r="F3534" s="14">
        <f>IFERROR(_xlfn.XLOOKUP($A3534,Firm_Info!$A$2:$A$11,Firm_Info!$D$2:$D$11),"")</f>
        <v>3</v>
      </c>
      <c r="G3534" s="14">
        <f>IF($F3534="","",IF($B3534&gt;=SUMIFS(Firm_Info!$F$2:$F$11,Firm_Info!$D$2:$D$11,$F3534,Firm_Info!$C$2:$C$11,"Treated"),1,0))</f>
        <v>1</v>
      </c>
      <c r="H3534" s="14">
        <f t="shared" si="113"/>
        <v>0</v>
      </c>
      <c r="I3534" s="14">
        <f>IF($F3534="","",MOD(ROW()-2,624)-INDEX(Parallel_Trends!$F$5:$F$14,MATCH($A3534,Parallel_Trends!$A$5:$A$14,0)))</f>
        <v>123</v>
      </c>
    </row>
    <row r="3535" spans="1:9" x14ac:dyDescent="0.45">
      <c r="A3535" t="s">
        <v>23</v>
      </c>
      <c r="B3535" s="1">
        <f>Raw_Prices!AJ416</f>
        <v>45530</v>
      </c>
      <c r="C3535" s="12">
        <f>Raw_Prices!AN416</f>
        <v>165.572</v>
      </c>
      <c r="D3535" s="13">
        <f t="shared" si="112"/>
        <v>-4.950076665821701E-4</v>
      </c>
      <c r="E3535" s="14">
        <f>IF(_xlfn.XLOOKUP($A3535,Firm_Info!$A$2:$A$12,Firm_Info!$C$2:$C$12)="Treated",1,IF(_xlfn.XLOOKUP($A3535,Firm_Info!$A$2:$A$12,Firm_Info!$C$2:$C$12)="Control",0,""))</f>
        <v>0</v>
      </c>
      <c r="F3535" s="14">
        <f>IFERROR(_xlfn.XLOOKUP($A3535,Firm_Info!$A$2:$A$11,Firm_Info!$D$2:$D$11),"")</f>
        <v>3</v>
      </c>
      <c r="G3535" s="14">
        <f>IF($F3535="","",IF($B3535&gt;=SUMIFS(Firm_Info!$F$2:$F$11,Firm_Info!$D$2:$D$11,$F3535,Firm_Info!$C$2:$C$11,"Treated"),1,0))</f>
        <v>1</v>
      </c>
      <c r="H3535" s="14">
        <f t="shared" si="113"/>
        <v>0</v>
      </c>
      <c r="I3535" s="14">
        <f>IF($F3535="","",MOD(ROW()-2,624)-INDEX(Parallel_Trends!$F$5:$F$14,MATCH($A3535,Parallel_Trends!$A$5:$A$14,0)))</f>
        <v>124</v>
      </c>
    </row>
    <row r="3536" spans="1:9" x14ac:dyDescent="0.45">
      <c r="A3536" t="s">
        <v>23</v>
      </c>
      <c r="B3536" s="1">
        <f>Raw_Prices!AJ417</f>
        <v>45531</v>
      </c>
      <c r="C3536" s="12">
        <f>Raw_Prices!AN417</f>
        <v>166.34800000000001</v>
      </c>
      <c r="D3536" s="13">
        <f t="shared" si="112"/>
        <v>4.6867827893606329E-3</v>
      </c>
      <c r="E3536" s="14">
        <f>IF(_xlfn.XLOOKUP($A3536,Firm_Info!$A$2:$A$12,Firm_Info!$C$2:$C$12)="Treated",1,IF(_xlfn.XLOOKUP($A3536,Firm_Info!$A$2:$A$12,Firm_Info!$C$2:$C$12)="Control",0,""))</f>
        <v>0</v>
      </c>
      <c r="F3536" s="14">
        <f>IFERROR(_xlfn.XLOOKUP($A3536,Firm_Info!$A$2:$A$11,Firm_Info!$D$2:$D$11),"")</f>
        <v>3</v>
      </c>
      <c r="G3536" s="14">
        <f>IF($F3536="","",IF($B3536&gt;=SUMIFS(Firm_Info!$F$2:$F$11,Firm_Info!$D$2:$D$11,$F3536,Firm_Info!$C$2:$C$11,"Treated"),1,0))</f>
        <v>1</v>
      </c>
      <c r="H3536" s="14">
        <f t="shared" si="113"/>
        <v>0</v>
      </c>
      <c r="I3536" s="14">
        <f>IF($F3536="","",MOD(ROW()-2,624)-INDEX(Parallel_Trends!$F$5:$F$14,MATCH($A3536,Parallel_Trends!$A$5:$A$14,0)))</f>
        <v>125</v>
      </c>
    </row>
    <row r="3537" spans="1:9" x14ac:dyDescent="0.45">
      <c r="A3537" t="s">
        <v>23</v>
      </c>
      <c r="B3537" s="1">
        <f>Raw_Prices!AJ418</f>
        <v>45532</v>
      </c>
      <c r="C3537" s="12">
        <f>Raw_Prices!AN418</f>
        <v>162.822</v>
      </c>
      <c r="D3537" s="13">
        <f t="shared" si="112"/>
        <v>-2.1196527761079276E-2</v>
      </c>
      <c r="E3537" s="14">
        <f>IF(_xlfn.XLOOKUP($A3537,Firm_Info!$A$2:$A$12,Firm_Info!$C$2:$C$12)="Treated",1,IF(_xlfn.XLOOKUP($A3537,Firm_Info!$A$2:$A$12,Firm_Info!$C$2:$C$12)="Control",0,""))</f>
        <v>0</v>
      </c>
      <c r="F3537" s="14">
        <f>IFERROR(_xlfn.XLOOKUP($A3537,Firm_Info!$A$2:$A$11,Firm_Info!$D$2:$D$11),"")</f>
        <v>3</v>
      </c>
      <c r="G3537" s="14">
        <f>IF($F3537="","",IF($B3537&gt;=SUMIFS(Firm_Info!$F$2:$F$11,Firm_Info!$D$2:$D$11,$F3537,Firm_Info!$C$2:$C$11,"Treated"),1,0))</f>
        <v>1</v>
      </c>
      <c r="H3537" s="14">
        <f t="shared" si="113"/>
        <v>0</v>
      </c>
      <c r="I3537" s="14">
        <f>IF($F3537="","",MOD(ROW()-2,624)-INDEX(Parallel_Trends!$F$5:$F$14,MATCH($A3537,Parallel_Trends!$A$5:$A$14,0)))</f>
        <v>126</v>
      </c>
    </row>
    <row r="3538" spans="1:9" x14ac:dyDescent="0.45">
      <c r="A3538" t="s">
        <v>23</v>
      </c>
      <c r="B3538" s="1">
        <f>Raw_Prices!AJ419</f>
        <v>45533</v>
      </c>
      <c r="C3538" s="12">
        <f>Raw_Prices!AN419</f>
        <v>166.25399999999999</v>
      </c>
      <c r="D3538" s="13">
        <f t="shared" si="112"/>
        <v>2.1078232671260633E-2</v>
      </c>
      <c r="E3538" s="14">
        <f>IF(_xlfn.XLOOKUP($A3538,Firm_Info!$A$2:$A$12,Firm_Info!$C$2:$C$12)="Treated",1,IF(_xlfn.XLOOKUP($A3538,Firm_Info!$A$2:$A$12,Firm_Info!$C$2:$C$12)="Control",0,""))</f>
        <v>0</v>
      </c>
      <c r="F3538" s="14">
        <f>IFERROR(_xlfn.XLOOKUP($A3538,Firm_Info!$A$2:$A$11,Firm_Info!$D$2:$D$11),"")</f>
        <v>3</v>
      </c>
      <c r="G3538" s="14">
        <f>IF($F3538="","",IF($B3538&gt;=SUMIFS(Firm_Info!$F$2:$F$11,Firm_Info!$D$2:$D$11,$F3538,Firm_Info!$C$2:$C$11,"Treated"),1,0))</f>
        <v>1</v>
      </c>
      <c r="H3538" s="14">
        <f t="shared" si="113"/>
        <v>0</v>
      </c>
      <c r="I3538" s="14">
        <f>IF($F3538="","",MOD(ROW()-2,624)-INDEX(Parallel_Trends!$F$5:$F$14,MATCH($A3538,Parallel_Trends!$A$5:$A$14,0)))</f>
        <v>127</v>
      </c>
    </row>
    <row r="3539" spans="1:9" x14ac:dyDescent="0.45">
      <c r="A3539" t="s">
        <v>23</v>
      </c>
      <c r="B3539" s="1">
        <f>Raw_Prices!AJ420</f>
        <v>45534</v>
      </c>
      <c r="C3539" s="12">
        <f>Raw_Prices!AN420</f>
        <v>171</v>
      </c>
      <c r="D3539" s="13">
        <f t="shared" si="112"/>
        <v>2.8546681583601075E-2</v>
      </c>
      <c r="E3539" s="14">
        <f>IF(_xlfn.XLOOKUP($A3539,Firm_Info!$A$2:$A$12,Firm_Info!$C$2:$C$12)="Treated",1,IF(_xlfn.XLOOKUP($A3539,Firm_Info!$A$2:$A$12,Firm_Info!$C$2:$C$12)="Control",0,""))</f>
        <v>0</v>
      </c>
      <c r="F3539" s="14">
        <f>IFERROR(_xlfn.XLOOKUP($A3539,Firm_Info!$A$2:$A$11,Firm_Info!$D$2:$D$11),"")</f>
        <v>3</v>
      </c>
      <c r="G3539" s="14">
        <f>IF($F3539="","",IF($B3539&gt;=SUMIFS(Firm_Info!$F$2:$F$11,Firm_Info!$D$2:$D$11,$F3539,Firm_Info!$C$2:$C$11,"Treated"),1,0))</f>
        <v>1</v>
      </c>
      <c r="H3539" s="14">
        <f t="shared" si="113"/>
        <v>0</v>
      </c>
      <c r="I3539" s="14">
        <f>IF($F3539="","",MOD(ROW()-2,624)-INDEX(Parallel_Trends!$F$5:$F$14,MATCH($A3539,Parallel_Trends!$A$5:$A$14,0)))</f>
        <v>128</v>
      </c>
    </row>
    <row r="3540" spans="1:9" x14ac:dyDescent="0.45">
      <c r="A3540" t="s">
        <v>23</v>
      </c>
      <c r="B3540" s="1">
        <f>Raw_Prices!AJ421</f>
        <v>45538</v>
      </c>
      <c r="C3540" s="12">
        <f>Raw_Prices!AN421</f>
        <v>167.172</v>
      </c>
      <c r="D3540" s="13">
        <f t="shared" si="112"/>
        <v>-2.2385964912280731E-2</v>
      </c>
      <c r="E3540" s="14">
        <f>IF(_xlfn.XLOOKUP($A3540,Firm_Info!$A$2:$A$12,Firm_Info!$C$2:$C$12)="Treated",1,IF(_xlfn.XLOOKUP($A3540,Firm_Info!$A$2:$A$12,Firm_Info!$C$2:$C$12)="Control",0,""))</f>
        <v>0</v>
      </c>
      <c r="F3540" s="14">
        <f>IFERROR(_xlfn.XLOOKUP($A3540,Firm_Info!$A$2:$A$11,Firm_Info!$D$2:$D$11),"")</f>
        <v>3</v>
      </c>
      <c r="G3540" s="14">
        <f>IF($F3540="","",IF($B3540&gt;=SUMIFS(Firm_Info!$F$2:$F$11,Firm_Info!$D$2:$D$11,$F3540,Firm_Info!$C$2:$C$11,"Treated"),1,0))</f>
        <v>1</v>
      </c>
      <c r="H3540" s="14">
        <f t="shared" si="113"/>
        <v>0</v>
      </c>
      <c r="I3540" s="14">
        <f>IF($F3540="","",MOD(ROW()-2,624)-INDEX(Parallel_Trends!$F$5:$F$14,MATCH($A3540,Parallel_Trends!$A$5:$A$14,0)))</f>
        <v>129</v>
      </c>
    </row>
    <row r="3541" spans="1:9" x14ac:dyDescent="0.45">
      <c r="A3541" t="s">
        <v>23</v>
      </c>
      <c r="B3541" s="1">
        <f>Raw_Prices!AJ422</f>
        <v>45539</v>
      </c>
      <c r="C3541" s="12">
        <f>Raw_Prices!AN422</f>
        <v>166.96600000000001</v>
      </c>
      <c r="D3541" s="13">
        <f t="shared" si="112"/>
        <v>-1.2322637762304245E-3</v>
      </c>
      <c r="E3541" s="14">
        <f>IF(_xlfn.XLOOKUP($A3541,Firm_Info!$A$2:$A$12,Firm_Info!$C$2:$C$12)="Treated",1,IF(_xlfn.XLOOKUP($A3541,Firm_Info!$A$2:$A$12,Firm_Info!$C$2:$C$12)="Control",0,""))</f>
        <v>0</v>
      </c>
      <c r="F3541" s="14">
        <f>IFERROR(_xlfn.XLOOKUP($A3541,Firm_Info!$A$2:$A$11,Firm_Info!$D$2:$D$11),"")</f>
        <v>3</v>
      </c>
      <c r="G3541" s="14">
        <f>IF($F3541="","",IF($B3541&gt;=SUMIFS(Firm_Info!$F$2:$F$11,Firm_Info!$D$2:$D$11,$F3541,Firm_Info!$C$2:$C$11,"Treated"),1,0))</f>
        <v>1</v>
      </c>
      <c r="H3541" s="14">
        <f t="shared" si="113"/>
        <v>0</v>
      </c>
      <c r="I3541" s="14">
        <f>IF($F3541="","",MOD(ROW()-2,624)-INDEX(Parallel_Trends!$F$5:$F$14,MATCH($A3541,Parallel_Trends!$A$5:$A$14,0)))</f>
        <v>130</v>
      </c>
    </row>
    <row r="3542" spans="1:9" x14ac:dyDescent="0.45">
      <c r="A3542" t="s">
        <v>23</v>
      </c>
      <c r="B3542" s="1">
        <f>Raw_Prices!AJ423</f>
        <v>45540</v>
      </c>
      <c r="C3542" s="12">
        <f>Raw_Prices!AN423</f>
        <v>167.08</v>
      </c>
      <c r="D3542" s="13">
        <f t="shared" si="112"/>
        <v>6.8277373836589383E-4</v>
      </c>
      <c r="E3542" s="14">
        <f>IF(_xlfn.XLOOKUP($A3542,Firm_Info!$A$2:$A$12,Firm_Info!$C$2:$C$12)="Treated",1,IF(_xlfn.XLOOKUP($A3542,Firm_Info!$A$2:$A$12,Firm_Info!$C$2:$C$12)="Control",0,""))</f>
        <v>0</v>
      </c>
      <c r="F3542" s="14">
        <f>IFERROR(_xlfn.XLOOKUP($A3542,Firm_Info!$A$2:$A$11,Firm_Info!$D$2:$D$11),"")</f>
        <v>3</v>
      </c>
      <c r="G3542" s="14">
        <f>IF($F3542="","",IF($B3542&gt;=SUMIFS(Firm_Info!$F$2:$F$11,Firm_Info!$D$2:$D$11,$F3542,Firm_Info!$C$2:$C$11,"Treated"),1,0))</f>
        <v>1</v>
      </c>
      <c r="H3542" s="14">
        <f t="shared" si="113"/>
        <v>0</v>
      </c>
      <c r="I3542" s="14">
        <f>IF($F3542="","",MOD(ROW()-2,624)-INDEX(Parallel_Trends!$F$5:$F$14,MATCH($A3542,Parallel_Trends!$A$5:$A$14,0)))</f>
        <v>131</v>
      </c>
    </row>
    <row r="3543" spans="1:9" x14ac:dyDescent="0.45">
      <c r="A3543" t="s">
        <v>23</v>
      </c>
      <c r="B3543" s="1">
        <f>Raw_Prices!AJ424</f>
        <v>45541</v>
      </c>
      <c r="C3543" s="12">
        <f>Raw_Prices!AN424</f>
        <v>165.00800000000001</v>
      </c>
      <c r="D3543" s="13">
        <f t="shared" si="112"/>
        <v>-1.2401244912616738E-2</v>
      </c>
      <c r="E3543" s="14">
        <f>IF(_xlfn.XLOOKUP($A3543,Firm_Info!$A$2:$A$12,Firm_Info!$C$2:$C$12)="Treated",1,IF(_xlfn.XLOOKUP($A3543,Firm_Info!$A$2:$A$12,Firm_Info!$C$2:$C$12)="Control",0,""))</f>
        <v>0</v>
      </c>
      <c r="F3543" s="14">
        <f>IFERROR(_xlfn.XLOOKUP($A3543,Firm_Info!$A$2:$A$11,Firm_Info!$D$2:$D$11),"")</f>
        <v>3</v>
      </c>
      <c r="G3543" s="14">
        <f>IF($F3543="","",IF($B3543&gt;=SUMIFS(Firm_Info!$F$2:$F$11,Firm_Info!$D$2:$D$11,$F3543,Firm_Info!$C$2:$C$11,"Treated"),1,0))</f>
        <v>1</v>
      </c>
      <c r="H3543" s="14">
        <f t="shared" si="113"/>
        <v>0</v>
      </c>
      <c r="I3543" s="14">
        <f>IF($F3543="","",MOD(ROW()-2,624)-INDEX(Parallel_Trends!$F$5:$F$14,MATCH($A3543,Parallel_Trends!$A$5:$A$14,0)))</f>
        <v>132</v>
      </c>
    </row>
    <row r="3544" spans="1:9" x14ac:dyDescent="0.45">
      <c r="A3544" t="s">
        <v>23</v>
      </c>
      <c r="B3544" s="1">
        <f>Raw_Prices!AJ425</f>
        <v>45544</v>
      </c>
      <c r="C3544" s="12">
        <f>Raw_Prices!AN425</f>
        <v>171.11600000000001</v>
      </c>
      <c r="D3544" s="13">
        <f t="shared" si="112"/>
        <v>3.7016387084262581E-2</v>
      </c>
      <c r="E3544" s="14">
        <f>IF(_xlfn.XLOOKUP($A3544,Firm_Info!$A$2:$A$12,Firm_Info!$C$2:$C$12)="Treated",1,IF(_xlfn.XLOOKUP($A3544,Firm_Info!$A$2:$A$12,Firm_Info!$C$2:$C$12)="Control",0,""))</f>
        <v>0</v>
      </c>
      <c r="F3544" s="14">
        <f>IFERROR(_xlfn.XLOOKUP($A3544,Firm_Info!$A$2:$A$11,Firm_Info!$D$2:$D$11),"")</f>
        <v>3</v>
      </c>
      <c r="G3544" s="14">
        <f>IF($F3544="","",IF($B3544&gt;=SUMIFS(Firm_Info!$F$2:$F$11,Firm_Info!$D$2:$D$11,$F3544,Firm_Info!$C$2:$C$11,"Treated"),1,0))</f>
        <v>1</v>
      </c>
      <c r="H3544" s="14">
        <f t="shared" si="113"/>
        <v>0</v>
      </c>
      <c r="I3544" s="14">
        <f>IF($F3544="","",MOD(ROW()-2,624)-INDEX(Parallel_Trends!$F$5:$F$14,MATCH($A3544,Parallel_Trends!$A$5:$A$14,0)))</f>
        <v>133</v>
      </c>
    </row>
    <row r="3545" spans="1:9" x14ac:dyDescent="0.45">
      <c r="A3545" t="s">
        <v>23</v>
      </c>
      <c r="B3545" s="1">
        <f>Raw_Prices!AJ426</f>
        <v>45545</v>
      </c>
      <c r="C3545" s="12">
        <f>Raw_Prices!AN426</f>
        <v>172.03</v>
      </c>
      <c r="D3545" s="13">
        <f t="shared" si="112"/>
        <v>5.3414058299632305E-3</v>
      </c>
      <c r="E3545" s="14">
        <f>IF(_xlfn.XLOOKUP($A3545,Firm_Info!$A$2:$A$12,Firm_Info!$C$2:$C$12)="Treated",1,IF(_xlfn.XLOOKUP($A3545,Firm_Info!$A$2:$A$12,Firm_Info!$C$2:$C$12)="Control",0,""))</f>
        <v>0</v>
      </c>
      <c r="F3545" s="14">
        <f>IFERROR(_xlfn.XLOOKUP($A3545,Firm_Info!$A$2:$A$11,Firm_Info!$D$2:$D$11),"")</f>
        <v>3</v>
      </c>
      <c r="G3545" s="14">
        <f>IF($F3545="","",IF($B3545&gt;=SUMIFS(Firm_Info!$F$2:$F$11,Firm_Info!$D$2:$D$11,$F3545,Firm_Info!$C$2:$C$11,"Treated"),1,0))</f>
        <v>1</v>
      </c>
      <c r="H3545" s="14">
        <f t="shared" si="113"/>
        <v>0</v>
      </c>
      <c r="I3545" s="14">
        <f>IF($F3545="","",MOD(ROW()-2,624)-INDEX(Parallel_Trends!$F$5:$F$14,MATCH($A3545,Parallel_Trends!$A$5:$A$14,0)))</f>
        <v>134</v>
      </c>
    </row>
    <row r="3546" spans="1:9" x14ac:dyDescent="0.45">
      <c r="A3546" t="s">
        <v>23</v>
      </c>
      <c r="B3546" s="1">
        <f>Raw_Prices!AJ427</f>
        <v>45546</v>
      </c>
      <c r="C3546" s="12">
        <f>Raw_Prices!AN427</f>
        <v>175.19200000000001</v>
      </c>
      <c r="D3546" s="13">
        <f t="shared" si="112"/>
        <v>1.8380515026448885E-2</v>
      </c>
      <c r="E3546" s="14">
        <f>IF(_xlfn.XLOOKUP($A3546,Firm_Info!$A$2:$A$12,Firm_Info!$C$2:$C$12)="Treated",1,IF(_xlfn.XLOOKUP($A3546,Firm_Info!$A$2:$A$12,Firm_Info!$C$2:$C$12)="Control",0,""))</f>
        <v>0</v>
      </c>
      <c r="F3546" s="14">
        <f>IFERROR(_xlfn.XLOOKUP($A3546,Firm_Info!$A$2:$A$11,Firm_Info!$D$2:$D$11),"")</f>
        <v>3</v>
      </c>
      <c r="G3546" s="14">
        <f>IF($F3546="","",IF($B3546&gt;=SUMIFS(Firm_Info!$F$2:$F$11,Firm_Info!$D$2:$D$11,$F3546,Firm_Info!$C$2:$C$11,"Treated"),1,0))</f>
        <v>1</v>
      </c>
      <c r="H3546" s="14">
        <f t="shared" si="113"/>
        <v>0</v>
      </c>
      <c r="I3546" s="14">
        <f>IF($F3546="","",MOD(ROW()-2,624)-INDEX(Parallel_Trends!$F$5:$F$14,MATCH($A3546,Parallel_Trends!$A$5:$A$14,0)))</f>
        <v>135</v>
      </c>
    </row>
    <row r="3547" spans="1:9" x14ac:dyDescent="0.45">
      <c r="A3547" t="s">
        <v>23</v>
      </c>
      <c r="B3547" s="1">
        <f>Raw_Prices!AJ428</f>
        <v>45547</v>
      </c>
      <c r="C3547" s="12">
        <f>Raw_Prices!AN428</f>
        <v>177.226</v>
      </c>
      <c r="D3547" s="13">
        <f t="shared" si="112"/>
        <v>1.1610119183524281E-2</v>
      </c>
      <c r="E3547" s="14">
        <f>IF(_xlfn.XLOOKUP($A3547,Firm_Info!$A$2:$A$12,Firm_Info!$C$2:$C$12)="Treated",1,IF(_xlfn.XLOOKUP($A3547,Firm_Info!$A$2:$A$12,Firm_Info!$C$2:$C$12)="Control",0,""))</f>
        <v>0</v>
      </c>
      <c r="F3547" s="14">
        <f>IFERROR(_xlfn.XLOOKUP($A3547,Firm_Info!$A$2:$A$11,Firm_Info!$D$2:$D$11),"")</f>
        <v>3</v>
      </c>
      <c r="G3547" s="14">
        <f>IF($F3547="","",IF($B3547&gt;=SUMIFS(Firm_Info!$F$2:$F$11,Firm_Info!$D$2:$D$11,$F3547,Firm_Info!$C$2:$C$11,"Treated"),1,0))</f>
        <v>1</v>
      </c>
      <c r="H3547" s="14">
        <f t="shared" si="113"/>
        <v>0</v>
      </c>
      <c r="I3547" s="14">
        <f>IF($F3547="","",MOD(ROW()-2,624)-INDEX(Parallel_Trends!$F$5:$F$14,MATCH($A3547,Parallel_Trends!$A$5:$A$14,0)))</f>
        <v>136</v>
      </c>
    </row>
    <row r="3548" spans="1:9" x14ac:dyDescent="0.45">
      <c r="A3548" t="s">
        <v>23</v>
      </c>
      <c r="B3548" s="1">
        <f>Raw_Prices!AJ429</f>
        <v>45548</v>
      </c>
      <c r="C3548" s="12">
        <f>Raw_Prices!AN429</f>
        <v>175.79</v>
      </c>
      <c r="D3548" s="13">
        <f t="shared" si="112"/>
        <v>-8.102648595578521E-3</v>
      </c>
      <c r="E3548" s="14">
        <f>IF(_xlfn.XLOOKUP($A3548,Firm_Info!$A$2:$A$12,Firm_Info!$C$2:$C$12)="Treated",1,IF(_xlfn.XLOOKUP($A3548,Firm_Info!$A$2:$A$12,Firm_Info!$C$2:$C$12)="Control",0,""))</f>
        <v>0</v>
      </c>
      <c r="F3548" s="14">
        <f>IFERROR(_xlfn.XLOOKUP($A3548,Firm_Info!$A$2:$A$11,Firm_Info!$D$2:$D$11),"")</f>
        <v>3</v>
      </c>
      <c r="G3548" s="14">
        <f>IF($F3548="","",IF($B3548&gt;=SUMIFS(Firm_Info!$F$2:$F$11,Firm_Info!$D$2:$D$11,$F3548,Firm_Info!$C$2:$C$11,"Treated"),1,0))</f>
        <v>1</v>
      </c>
      <c r="H3548" s="14">
        <f t="shared" si="113"/>
        <v>0</v>
      </c>
      <c r="I3548" s="14">
        <f>IF($F3548="","",MOD(ROW()-2,624)-INDEX(Parallel_Trends!$F$5:$F$14,MATCH($A3548,Parallel_Trends!$A$5:$A$14,0)))</f>
        <v>137</v>
      </c>
    </row>
    <row r="3549" spans="1:9" x14ac:dyDescent="0.45">
      <c r="A3549" t="s">
        <v>23</v>
      </c>
      <c r="B3549" s="1">
        <f>Raw_Prices!AJ430</f>
        <v>45551</v>
      </c>
      <c r="C3549" s="12">
        <f>Raw_Prices!AN430</f>
        <v>178.49199999999999</v>
      </c>
      <c r="D3549" s="13">
        <f t="shared" si="112"/>
        <v>1.5370612662836347E-2</v>
      </c>
      <c r="E3549" s="14">
        <f>IF(_xlfn.XLOOKUP($A3549,Firm_Info!$A$2:$A$12,Firm_Info!$C$2:$C$12)="Treated",1,IF(_xlfn.XLOOKUP($A3549,Firm_Info!$A$2:$A$12,Firm_Info!$C$2:$C$12)="Control",0,""))</f>
        <v>0</v>
      </c>
      <c r="F3549" s="14">
        <f>IFERROR(_xlfn.XLOOKUP($A3549,Firm_Info!$A$2:$A$11,Firm_Info!$D$2:$D$11),"")</f>
        <v>3</v>
      </c>
      <c r="G3549" s="14">
        <f>IF($F3549="","",IF($B3549&gt;=SUMIFS(Firm_Info!$F$2:$F$11,Firm_Info!$D$2:$D$11,$F3549,Firm_Info!$C$2:$C$11,"Treated"),1,0))</f>
        <v>1</v>
      </c>
      <c r="H3549" s="14">
        <f t="shared" si="113"/>
        <v>0</v>
      </c>
      <c r="I3549" s="14">
        <f>IF($F3549="","",MOD(ROW()-2,624)-INDEX(Parallel_Trends!$F$5:$F$14,MATCH($A3549,Parallel_Trends!$A$5:$A$14,0)))</f>
        <v>138</v>
      </c>
    </row>
    <row r="3550" spans="1:9" x14ac:dyDescent="0.45">
      <c r="A3550" t="s">
        <v>23</v>
      </c>
      <c r="B3550" s="1">
        <f>Raw_Prices!AJ431</f>
        <v>45552</v>
      </c>
      <c r="C3550" s="12">
        <f>Raw_Prices!AN431</f>
        <v>177.166</v>
      </c>
      <c r="D3550" s="13">
        <f t="shared" si="112"/>
        <v>-7.4289043766666563E-3</v>
      </c>
      <c r="E3550" s="14">
        <f>IF(_xlfn.XLOOKUP($A3550,Firm_Info!$A$2:$A$12,Firm_Info!$C$2:$C$12)="Treated",1,IF(_xlfn.XLOOKUP($A3550,Firm_Info!$A$2:$A$12,Firm_Info!$C$2:$C$12)="Control",0,""))</f>
        <v>0</v>
      </c>
      <c r="F3550" s="14">
        <f>IFERROR(_xlfn.XLOOKUP($A3550,Firm_Info!$A$2:$A$11,Firm_Info!$D$2:$D$11),"")</f>
        <v>3</v>
      </c>
      <c r="G3550" s="14">
        <f>IF($F3550="","",IF($B3550&gt;=SUMIFS(Firm_Info!$F$2:$F$11,Firm_Info!$D$2:$D$11,$F3550,Firm_Info!$C$2:$C$11,"Treated"),1,0))</f>
        <v>1</v>
      </c>
      <c r="H3550" s="14">
        <f t="shared" si="113"/>
        <v>0</v>
      </c>
      <c r="I3550" s="14">
        <f>IF($F3550="","",MOD(ROW()-2,624)-INDEX(Parallel_Trends!$F$5:$F$14,MATCH($A3550,Parallel_Trends!$A$5:$A$14,0)))</f>
        <v>139</v>
      </c>
    </row>
    <row r="3551" spans="1:9" x14ac:dyDescent="0.45">
      <c r="A3551" t="s">
        <v>23</v>
      </c>
      <c r="B3551" s="1">
        <f>Raw_Prices!AJ432</f>
        <v>45553</v>
      </c>
      <c r="C3551" s="12">
        <f>Raw_Prices!AN432</f>
        <v>178.078</v>
      </c>
      <c r="D3551" s="13">
        <f t="shared" si="112"/>
        <v>5.1477145727736318E-3</v>
      </c>
      <c r="E3551" s="14">
        <f>IF(_xlfn.XLOOKUP($A3551,Firm_Info!$A$2:$A$12,Firm_Info!$C$2:$C$12)="Treated",1,IF(_xlfn.XLOOKUP($A3551,Firm_Info!$A$2:$A$12,Firm_Info!$C$2:$C$12)="Control",0,""))</f>
        <v>0</v>
      </c>
      <c r="F3551" s="14">
        <f>IFERROR(_xlfn.XLOOKUP($A3551,Firm_Info!$A$2:$A$11,Firm_Info!$D$2:$D$11),"")</f>
        <v>3</v>
      </c>
      <c r="G3551" s="14">
        <f>IF($F3551="","",IF($B3551&gt;=SUMIFS(Firm_Info!$F$2:$F$11,Firm_Info!$D$2:$D$11,$F3551,Firm_Info!$C$2:$C$11,"Treated"),1,0))</f>
        <v>1</v>
      </c>
      <c r="H3551" s="14">
        <f t="shared" si="113"/>
        <v>0</v>
      </c>
      <c r="I3551" s="14">
        <f>IF($F3551="","",MOD(ROW()-2,624)-INDEX(Parallel_Trends!$F$5:$F$14,MATCH($A3551,Parallel_Trends!$A$5:$A$14,0)))</f>
        <v>140</v>
      </c>
    </row>
    <row r="3552" spans="1:9" x14ac:dyDescent="0.45">
      <c r="A3552" t="s">
        <v>23</v>
      </c>
      <c r="B3552" s="1">
        <f>Raw_Prices!AJ433</f>
        <v>45554</v>
      </c>
      <c r="C3552" s="12">
        <f>Raw_Prices!AN433</f>
        <v>183.85</v>
      </c>
      <c r="D3552" s="13">
        <f t="shared" si="112"/>
        <v>3.2412762946574025E-2</v>
      </c>
      <c r="E3552" s="14">
        <f>IF(_xlfn.XLOOKUP($A3552,Firm_Info!$A$2:$A$12,Firm_Info!$C$2:$C$12)="Treated",1,IF(_xlfn.XLOOKUP($A3552,Firm_Info!$A$2:$A$12,Firm_Info!$C$2:$C$12)="Control",0,""))</f>
        <v>0</v>
      </c>
      <c r="F3552" s="14">
        <f>IFERROR(_xlfn.XLOOKUP($A3552,Firm_Info!$A$2:$A$11,Firm_Info!$D$2:$D$11),"")</f>
        <v>3</v>
      </c>
      <c r="G3552" s="14">
        <f>IF($F3552="","",IF($B3552&gt;=SUMIFS(Firm_Info!$F$2:$F$11,Firm_Info!$D$2:$D$11,$F3552,Firm_Info!$C$2:$C$11,"Treated"),1,0))</f>
        <v>1</v>
      </c>
      <c r="H3552" s="14">
        <f t="shared" si="113"/>
        <v>0</v>
      </c>
      <c r="I3552" s="14">
        <f>IF($F3552="","",MOD(ROW()-2,624)-INDEX(Parallel_Trends!$F$5:$F$14,MATCH($A3552,Parallel_Trends!$A$5:$A$14,0)))</f>
        <v>141</v>
      </c>
    </row>
    <row r="3553" spans="1:9" x14ac:dyDescent="0.45">
      <c r="A3553" t="s">
        <v>23</v>
      </c>
      <c r="B3553" s="1">
        <f>Raw_Prices!AJ434</f>
        <v>45555</v>
      </c>
      <c r="C3553" s="12">
        <f>Raw_Prices!AN434</f>
        <v>187.47200000000001</v>
      </c>
      <c r="D3553" s="13">
        <f t="shared" si="112"/>
        <v>1.9700843078596764E-2</v>
      </c>
      <c r="E3553" s="14">
        <f>IF(_xlfn.XLOOKUP($A3553,Firm_Info!$A$2:$A$12,Firm_Info!$C$2:$C$12)="Treated",1,IF(_xlfn.XLOOKUP($A3553,Firm_Info!$A$2:$A$12,Firm_Info!$C$2:$C$12)="Control",0,""))</f>
        <v>0</v>
      </c>
      <c r="F3553" s="14">
        <f>IFERROR(_xlfn.XLOOKUP($A3553,Firm_Info!$A$2:$A$11,Firm_Info!$D$2:$D$11),"")</f>
        <v>3</v>
      </c>
      <c r="G3553" s="14">
        <f>IF($F3553="","",IF($B3553&gt;=SUMIFS(Firm_Info!$F$2:$F$11,Firm_Info!$D$2:$D$11,$F3553,Firm_Info!$C$2:$C$11,"Treated"),1,0))</f>
        <v>1</v>
      </c>
      <c r="H3553" s="14">
        <f t="shared" si="113"/>
        <v>0</v>
      </c>
      <c r="I3553" s="14">
        <f>IF($F3553="","",MOD(ROW()-2,624)-INDEX(Parallel_Trends!$F$5:$F$14,MATCH($A3553,Parallel_Trends!$A$5:$A$14,0)))</f>
        <v>142</v>
      </c>
    </row>
    <row r="3554" spans="1:9" x14ac:dyDescent="0.45">
      <c r="A3554" t="s">
        <v>23</v>
      </c>
      <c r="B3554" s="1">
        <f>Raw_Prices!AJ435</f>
        <v>45558</v>
      </c>
      <c r="C3554" s="12">
        <f>Raw_Prices!AN435</f>
        <v>185.11</v>
      </c>
      <c r="D3554" s="13">
        <f t="shared" si="112"/>
        <v>-1.2599214816079174E-2</v>
      </c>
      <c r="E3554" s="14">
        <f>IF(_xlfn.XLOOKUP($A3554,Firm_Info!$A$2:$A$12,Firm_Info!$C$2:$C$12)="Treated",1,IF(_xlfn.XLOOKUP($A3554,Firm_Info!$A$2:$A$12,Firm_Info!$C$2:$C$12)="Control",0,""))</f>
        <v>0</v>
      </c>
      <c r="F3554" s="14">
        <f>IFERROR(_xlfn.XLOOKUP($A3554,Firm_Info!$A$2:$A$11,Firm_Info!$D$2:$D$11),"")</f>
        <v>3</v>
      </c>
      <c r="G3554" s="14">
        <f>IF($F3554="","",IF($B3554&gt;=SUMIFS(Firm_Info!$F$2:$F$11,Firm_Info!$D$2:$D$11,$F3554,Firm_Info!$C$2:$C$11,"Treated"),1,0))</f>
        <v>1</v>
      </c>
      <c r="H3554" s="14">
        <f t="shared" si="113"/>
        <v>0</v>
      </c>
      <c r="I3554" s="14">
        <f>IF($F3554="","",MOD(ROW()-2,624)-INDEX(Parallel_Trends!$F$5:$F$14,MATCH($A3554,Parallel_Trends!$A$5:$A$14,0)))</f>
        <v>143</v>
      </c>
    </row>
    <row r="3555" spans="1:9" x14ac:dyDescent="0.45">
      <c r="A3555" t="s">
        <v>23</v>
      </c>
      <c r="B3555" s="1">
        <f>Raw_Prices!AJ436</f>
        <v>45559</v>
      </c>
      <c r="C3555" s="12">
        <f>Raw_Prices!AN436</f>
        <v>184.72</v>
      </c>
      <c r="D3555" s="13">
        <f t="shared" si="112"/>
        <v>-2.1068553832856995E-3</v>
      </c>
      <c r="E3555" s="14">
        <f>IF(_xlfn.XLOOKUP($A3555,Firm_Info!$A$2:$A$12,Firm_Info!$C$2:$C$12)="Treated",1,IF(_xlfn.XLOOKUP($A3555,Firm_Info!$A$2:$A$12,Firm_Info!$C$2:$C$12)="Control",0,""))</f>
        <v>0</v>
      </c>
      <c r="F3555" s="14">
        <f>IFERROR(_xlfn.XLOOKUP($A3555,Firm_Info!$A$2:$A$11,Firm_Info!$D$2:$D$11),"")</f>
        <v>3</v>
      </c>
      <c r="G3555" s="14">
        <f>IF($F3555="","",IF($B3555&gt;=SUMIFS(Firm_Info!$F$2:$F$11,Firm_Info!$D$2:$D$11,$F3555,Firm_Info!$C$2:$C$11,"Treated"),1,0))</f>
        <v>1</v>
      </c>
      <c r="H3555" s="14">
        <f t="shared" si="113"/>
        <v>0</v>
      </c>
      <c r="I3555" s="14">
        <f>IF($F3555="","",MOD(ROW()-2,624)-INDEX(Parallel_Trends!$F$5:$F$14,MATCH($A3555,Parallel_Trends!$A$5:$A$14,0)))</f>
        <v>144</v>
      </c>
    </row>
    <row r="3556" spans="1:9" x14ac:dyDescent="0.45">
      <c r="A3556" t="s">
        <v>23</v>
      </c>
      <c r="B3556" s="1">
        <f>Raw_Prices!AJ437</f>
        <v>45560</v>
      </c>
      <c r="C3556" s="12">
        <f>Raw_Prices!AN437</f>
        <v>178.006</v>
      </c>
      <c r="D3556" s="13">
        <f t="shared" si="112"/>
        <v>-3.6346903421394572E-2</v>
      </c>
      <c r="E3556" s="14">
        <f>IF(_xlfn.XLOOKUP($A3556,Firm_Info!$A$2:$A$12,Firm_Info!$C$2:$C$12)="Treated",1,IF(_xlfn.XLOOKUP($A3556,Firm_Info!$A$2:$A$12,Firm_Info!$C$2:$C$12)="Control",0,""))</f>
        <v>0</v>
      </c>
      <c r="F3556" s="14">
        <f>IFERROR(_xlfn.XLOOKUP($A3556,Firm_Info!$A$2:$A$11,Firm_Info!$D$2:$D$11),"")</f>
        <v>3</v>
      </c>
      <c r="G3556" s="14">
        <f>IF($F3556="","",IF($B3556&gt;=SUMIFS(Firm_Info!$F$2:$F$11,Firm_Info!$D$2:$D$11,$F3556,Firm_Info!$C$2:$C$11,"Treated"),1,0))</f>
        <v>1</v>
      </c>
      <c r="H3556" s="14">
        <f t="shared" si="113"/>
        <v>0</v>
      </c>
      <c r="I3556" s="14">
        <f>IF($F3556="","",MOD(ROW()-2,624)-INDEX(Parallel_Trends!$F$5:$F$14,MATCH($A3556,Parallel_Trends!$A$5:$A$14,0)))</f>
        <v>145</v>
      </c>
    </row>
    <row r="3557" spans="1:9" x14ac:dyDescent="0.45">
      <c r="A3557" t="s">
        <v>23</v>
      </c>
      <c r="B3557" s="1">
        <f>Raw_Prices!AJ438</f>
        <v>45561</v>
      </c>
      <c r="C3557" s="12">
        <f>Raw_Prices!AN438</f>
        <v>176.97200000000001</v>
      </c>
      <c r="D3557" s="13">
        <f t="shared" si="112"/>
        <v>-5.8087929620349588E-3</v>
      </c>
      <c r="E3557" s="14">
        <f>IF(_xlfn.XLOOKUP($A3557,Firm_Info!$A$2:$A$12,Firm_Info!$C$2:$C$12)="Treated",1,IF(_xlfn.XLOOKUP($A3557,Firm_Info!$A$2:$A$12,Firm_Info!$C$2:$C$12)="Control",0,""))</f>
        <v>0</v>
      </c>
      <c r="F3557" s="14">
        <f>IFERROR(_xlfn.XLOOKUP($A3557,Firm_Info!$A$2:$A$11,Firm_Info!$D$2:$D$11),"")</f>
        <v>3</v>
      </c>
      <c r="G3557" s="14">
        <f>IF($F3557="","",IF($B3557&gt;=SUMIFS(Firm_Info!$F$2:$F$11,Firm_Info!$D$2:$D$11,$F3557,Firm_Info!$C$2:$C$11,"Treated"),1,0))</f>
        <v>1</v>
      </c>
      <c r="H3557" s="14">
        <f t="shared" si="113"/>
        <v>0</v>
      </c>
      <c r="I3557" s="14">
        <f>IF($F3557="","",MOD(ROW()-2,624)-INDEX(Parallel_Trends!$F$5:$F$14,MATCH($A3557,Parallel_Trends!$A$5:$A$14,0)))</f>
        <v>146</v>
      </c>
    </row>
    <row r="3558" spans="1:9" x14ac:dyDescent="0.45">
      <c r="A3558" t="s">
        <v>23</v>
      </c>
      <c r="B3558" s="1">
        <f>Raw_Prices!AJ439</f>
        <v>45562</v>
      </c>
      <c r="C3558" s="12">
        <f>Raw_Prices!AN439</f>
        <v>176.358</v>
      </c>
      <c r="D3558" s="13">
        <f t="shared" si="112"/>
        <v>-3.4694753972379644E-3</v>
      </c>
      <c r="E3558" s="14">
        <f>IF(_xlfn.XLOOKUP($A3558,Firm_Info!$A$2:$A$12,Firm_Info!$C$2:$C$12)="Treated",1,IF(_xlfn.XLOOKUP($A3558,Firm_Info!$A$2:$A$12,Firm_Info!$C$2:$C$12)="Control",0,""))</f>
        <v>0</v>
      </c>
      <c r="F3558" s="14">
        <f>IFERROR(_xlfn.XLOOKUP($A3558,Firm_Info!$A$2:$A$11,Firm_Info!$D$2:$D$11),"")</f>
        <v>3</v>
      </c>
      <c r="G3558" s="14">
        <f>IF($F3558="","",IF($B3558&gt;=SUMIFS(Firm_Info!$F$2:$F$11,Firm_Info!$D$2:$D$11,$F3558,Firm_Info!$C$2:$C$11,"Treated"),1,0))</f>
        <v>1</v>
      </c>
      <c r="H3558" s="14">
        <f t="shared" si="113"/>
        <v>0</v>
      </c>
      <c r="I3558" s="14">
        <f>IF($F3558="","",MOD(ROW()-2,624)-INDEX(Parallel_Trends!$F$5:$F$14,MATCH($A3558,Parallel_Trends!$A$5:$A$14,0)))</f>
        <v>147</v>
      </c>
    </row>
    <row r="3559" spans="1:9" x14ac:dyDescent="0.45">
      <c r="A3559" t="s">
        <v>23</v>
      </c>
      <c r="B3559" s="1">
        <f>Raw_Prices!AJ440</f>
        <v>45565</v>
      </c>
      <c r="C3559" s="12">
        <f>Raw_Prices!AN440</f>
        <v>178.87799999999999</v>
      </c>
      <c r="D3559" s="13">
        <f t="shared" si="112"/>
        <v>1.4289116456299045E-2</v>
      </c>
      <c r="E3559" s="14">
        <f>IF(_xlfn.XLOOKUP($A3559,Firm_Info!$A$2:$A$12,Firm_Info!$C$2:$C$12)="Treated",1,IF(_xlfn.XLOOKUP($A3559,Firm_Info!$A$2:$A$12,Firm_Info!$C$2:$C$12)="Control",0,""))</f>
        <v>0</v>
      </c>
      <c r="F3559" s="14">
        <f>IFERROR(_xlfn.XLOOKUP($A3559,Firm_Info!$A$2:$A$11,Firm_Info!$D$2:$D$11),"")</f>
        <v>3</v>
      </c>
      <c r="G3559" s="14">
        <f>IF($F3559="","",IF($B3559&gt;=SUMIFS(Firm_Info!$F$2:$F$11,Firm_Info!$D$2:$D$11,$F3559,Firm_Info!$C$2:$C$11,"Treated"),1,0))</f>
        <v>1</v>
      </c>
      <c r="H3559" s="14">
        <f t="shared" si="113"/>
        <v>0</v>
      </c>
      <c r="I3559" s="14">
        <f>IF($F3559="","",MOD(ROW()-2,624)-INDEX(Parallel_Trends!$F$5:$F$14,MATCH($A3559,Parallel_Trends!$A$5:$A$14,0)))</f>
        <v>148</v>
      </c>
    </row>
    <row r="3560" spans="1:9" x14ac:dyDescent="0.45">
      <c r="A3560" t="s">
        <v>23</v>
      </c>
      <c r="B3560" s="1">
        <f>Raw_Prices!AJ441</f>
        <v>45566</v>
      </c>
      <c r="C3560" s="12">
        <f>Raw_Prices!AN441</f>
        <v>173.43600000000001</v>
      </c>
      <c r="D3560" s="13">
        <f t="shared" si="112"/>
        <v>-3.0422969845369408E-2</v>
      </c>
      <c r="E3560" s="14">
        <f>IF(_xlfn.XLOOKUP($A3560,Firm_Info!$A$2:$A$12,Firm_Info!$C$2:$C$12)="Treated",1,IF(_xlfn.XLOOKUP($A3560,Firm_Info!$A$2:$A$12,Firm_Info!$C$2:$C$12)="Control",0,""))</f>
        <v>0</v>
      </c>
      <c r="F3560" s="14">
        <f>IFERROR(_xlfn.XLOOKUP($A3560,Firm_Info!$A$2:$A$11,Firm_Info!$D$2:$D$11),"")</f>
        <v>3</v>
      </c>
      <c r="G3560" s="14">
        <f>IF($F3560="","",IF($B3560&gt;=SUMIFS(Firm_Info!$F$2:$F$11,Firm_Info!$D$2:$D$11,$F3560,Firm_Info!$C$2:$C$11,"Treated"),1,0))</f>
        <v>1</v>
      </c>
      <c r="H3560" s="14">
        <f t="shared" si="113"/>
        <v>0</v>
      </c>
      <c r="I3560" s="14">
        <f>IF($F3560="","",MOD(ROW()-2,624)-INDEX(Parallel_Trends!$F$5:$F$14,MATCH($A3560,Parallel_Trends!$A$5:$A$14,0)))</f>
        <v>149</v>
      </c>
    </row>
    <row r="3561" spans="1:9" x14ac:dyDescent="0.45">
      <c r="A3561" t="s">
        <v>23</v>
      </c>
      <c r="B3561" s="1">
        <f>Raw_Prices!AJ442</f>
        <v>45567</v>
      </c>
      <c r="C3561" s="12">
        <f>Raw_Prices!AN442</f>
        <v>176.08199999999999</v>
      </c>
      <c r="D3561" s="13">
        <f t="shared" si="112"/>
        <v>1.5256348163011024E-2</v>
      </c>
      <c r="E3561" s="14">
        <f>IF(_xlfn.XLOOKUP($A3561,Firm_Info!$A$2:$A$12,Firm_Info!$C$2:$C$12)="Treated",1,IF(_xlfn.XLOOKUP($A3561,Firm_Info!$A$2:$A$12,Firm_Info!$C$2:$C$12)="Control",0,""))</f>
        <v>0</v>
      </c>
      <c r="F3561" s="14">
        <f>IFERROR(_xlfn.XLOOKUP($A3561,Firm_Info!$A$2:$A$11,Firm_Info!$D$2:$D$11),"")</f>
        <v>3</v>
      </c>
      <c r="G3561" s="14">
        <f>IF($F3561="","",IF($B3561&gt;=SUMIFS(Firm_Info!$F$2:$F$11,Firm_Info!$D$2:$D$11,$F3561,Firm_Info!$C$2:$C$11,"Treated"),1,0))</f>
        <v>1</v>
      </c>
      <c r="H3561" s="14">
        <f t="shared" si="113"/>
        <v>0</v>
      </c>
      <c r="I3561" s="14">
        <f>IF($F3561="","",MOD(ROW()-2,624)-INDEX(Parallel_Trends!$F$5:$F$14,MATCH($A3561,Parallel_Trends!$A$5:$A$14,0)))</f>
        <v>150</v>
      </c>
    </row>
    <row r="3562" spans="1:9" x14ac:dyDescent="0.45">
      <c r="A3562" t="s">
        <v>23</v>
      </c>
      <c r="B3562" s="1">
        <f>Raw_Prices!AJ443</f>
        <v>45568</v>
      </c>
      <c r="C3562" s="12">
        <f>Raw_Prices!AN443</f>
        <v>178.12799999999999</v>
      </c>
      <c r="D3562" s="13">
        <f t="shared" si="112"/>
        <v>1.1619586329096654E-2</v>
      </c>
      <c r="E3562" s="14">
        <f>IF(_xlfn.XLOOKUP($A3562,Firm_Info!$A$2:$A$12,Firm_Info!$C$2:$C$12)="Treated",1,IF(_xlfn.XLOOKUP($A3562,Firm_Info!$A$2:$A$12,Firm_Info!$C$2:$C$12)="Control",0,""))</f>
        <v>0</v>
      </c>
      <c r="F3562" s="14">
        <f>IFERROR(_xlfn.XLOOKUP($A3562,Firm_Info!$A$2:$A$11,Firm_Info!$D$2:$D$11),"")</f>
        <v>3</v>
      </c>
      <c r="G3562" s="14">
        <f>IF($F3562="","",IF($B3562&gt;=SUMIFS(Firm_Info!$F$2:$F$11,Firm_Info!$D$2:$D$11,$F3562,Firm_Info!$C$2:$C$11,"Treated"),1,0))</f>
        <v>1</v>
      </c>
      <c r="H3562" s="14">
        <f t="shared" si="113"/>
        <v>0</v>
      </c>
      <c r="I3562" s="14">
        <f>IF($F3562="","",MOD(ROW()-2,624)-INDEX(Parallel_Trends!$F$5:$F$14,MATCH($A3562,Parallel_Trends!$A$5:$A$14,0)))</f>
        <v>151</v>
      </c>
    </row>
    <row r="3563" spans="1:9" x14ac:dyDescent="0.45">
      <c r="A3563" t="s">
        <v>23</v>
      </c>
      <c r="B3563" s="1">
        <f>Raw_Prices!AJ444</f>
        <v>45569</v>
      </c>
      <c r="C3563" s="12">
        <f>Raw_Prices!AN444</f>
        <v>183.536</v>
      </c>
      <c r="D3563" s="13">
        <f t="shared" si="112"/>
        <v>3.0360190424863154E-2</v>
      </c>
      <c r="E3563" s="14">
        <f>IF(_xlfn.XLOOKUP($A3563,Firm_Info!$A$2:$A$12,Firm_Info!$C$2:$C$12)="Treated",1,IF(_xlfn.XLOOKUP($A3563,Firm_Info!$A$2:$A$12,Firm_Info!$C$2:$C$12)="Control",0,""))</f>
        <v>0</v>
      </c>
      <c r="F3563" s="14">
        <f>IFERROR(_xlfn.XLOOKUP($A3563,Firm_Info!$A$2:$A$11,Firm_Info!$D$2:$D$11),"")</f>
        <v>3</v>
      </c>
      <c r="G3563" s="14">
        <f>IF($F3563="","",IF($B3563&gt;=SUMIFS(Firm_Info!$F$2:$F$11,Firm_Info!$D$2:$D$11,$F3563,Firm_Info!$C$2:$C$11,"Treated"),1,0))</f>
        <v>1</v>
      </c>
      <c r="H3563" s="14">
        <f t="shared" si="113"/>
        <v>0</v>
      </c>
      <c r="I3563" s="14">
        <f>IF($F3563="","",MOD(ROW()-2,624)-INDEX(Parallel_Trends!$F$5:$F$14,MATCH($A3563,Parallel_Trends!$A$5:$A$14,0)))</f>
        <v>152</v>
      </c>
    </row>
    <row r="3564" spans="1:9" x14ac:dyDescent="0.45">
      <c r="A3564" t="s">
        <v>23</v>
      </c>
      <c r="B3564" s="1">
        <f>Raw_Prices!AJ445</f>
        <v>45572</v>
      </c>
      <c r="C3564" s="12">
        <f>Raw_Prices!AN445</f>
        <v>181.18799999999999</v>
      </c>
      <c r="D3564" s="13">
        <f t="shared" si="112"/>
        <v>-1.2793130503007677E-2</v>
      </c>
      <c r="E3564" s="14">
        <f>IF(_xlfn.XLOOKUP($A3564,Firm_Info!$A$2:$A$12,Firm_Info!$C$2:$C$12)="Treated",1,IF(_xlfn.XLOOKUP($A3564,Firm_Info!$A$2:$A$12,Firm_Info!$C$2:$C$12)="Control",0,""))</f>
        <v>0</v>
      </c>
      <c r="F3564" s="14">
        <f>IFERROR(_xlfn.XLOOKUP($A3564,Firm_Info!$A$2:$A$11,Firm_Info!$D$2:$D$11),"")</f>
        <v>3</v>
      </c>
      <c r="G3564" s="14">
        <f>IF($F3564="","",IF($B3564&gt;=SUMIFS(Firm_Info!$F$2:$F$11,Firm_Info!$D$2:$D$11,$F3564,Firm_Info!$C$2:$C$11,"Treated"),1,0))</f>
        <v>1</v>
      </c>
      <c r="H3564" s="14">
        <f t="shared" si="113"/>
        <v>0</v>
      </c>
      <c r="I3564" s="14">
        <f>IF($F3564="","",MOD(ROW()-2,624)-INDEX(Parallel_Trends!$F$5:$F$14,MATCH($A3564,Parallel_Trends!$A$5:$A$14,0)))</f>
        <v>153</v>
      </c>
    </row>
    <row r="3565" spans="1:9" x14ac:dyDescent="0.45">
      <c r="A3565" t="s">
        <v>23</v>
      </c>
      <c r="B3565" s="1">
        <f>Raw_Prices!AJ446</f>
        <v>45573</v>
      </c>
      <c r="C3565" s="12">
        <f>Raw_Prices!AN446</f>
        <v>184.4</v>
      </c>
      <c r="D3565" s="13">
        <f t="shared" si="112"/>
        <v>1.7727443318542146E-2</v>
      </c>
      <c r="E3565" s="14">
        <f>IF(_xlfn.XLOOKUP($A3565,Firm_Info!$A$2:$A$12,Firm_Info!$C$2:$C$12)="Treated",1,IF(_xlfn.XLOOKUP($A3565,Firm_Info!$A$2:$A$12,Firm_Info!$C$2:$C$12)="Control",0,""))</f>
        <v>0</v>
      </c>
      <c r="F3565" s="14">
        <f>IFERROR(_xlfn.XLOOKUP($A3565,Firm_Info!$A$2:$A$11,Firm_Info!$D$2:$D$11),"")</f>
        <v>3</v>
      </c>
      <c r="G3565" s="14">
        <f>IF($F3565="","",IF($B3565&gt;=SUMIFS(Firm_Info!$F$2:$F$11,Firm_Info!$D$2:$D$11,$F3565,Firm_Info!$C$2:$C$11,"Treated"),1,0))</f>
        <v>1</v>
      </c>
      <c r="H3565" s="14">
        <f t="shared" si="113"/>
        <v>0</v>
      </c>
      <c r="I3565" s="14">
        <f>IF($F3565="","",MOD(ROW()-2,624)-INDEX(Parallel_Trends!$F$5:$F$14,MATCH($A3565,Parallel_Trends!$A$5:$A$14,0)))</f>
        <v>154</v>
      </c>
    </row>
    <row r="3566" spans="1:9" x14ac:dyDescent="0.45">
      <c r="A3566" t="s">
        <v>23</v>
      </c>
      <c r="B3566" s="1">
        <f>Raw_Prices!AJ447</f>
        <v>45574</v>
      </c>
      <c r="C3566" s="12">
        <f>Raw_Prices!AN447</f>
        <v>187.73</v>
      </c>
      <c r="D3566" s="13">
        <f t="shared" si="112"/>
        <v>1.8058568329717861E-2</v>
      </c>
      <c r="E3566" s="14">
        <f>IF(_xlfn.XLOOKUP($A3566,Firm_Info!$A$2:$A$12,Firm_Info!$C$2:$C$12)="Treated",1,IF(_xlfn.XLOOKUP($A3566,Firm_Info!$A$2:$A$12,Firm_Info!$C$2:$C$12)="Control",0,""))</f>
        <v>0</v>
      </c>
      <c r="F3566" s="14">
        <f>IFERROR(_xlfn.XLOOKUP($A3566,Firm_Info!$A$2:$A$11,Firm_Info!$D$2:$D$11),"")</f>
        <v>3</v>
      </c>
      <c r="G3566" s="14">
        <f>IF($F3566="","",IF($B3566&gt;=SUMIFS(Firm_Info!$F$2:$F$11,Firm_Info!$D$2:$D$11,$F3566,Firm_Info!$C$2:$C$11,"Treated"),1,0))</f>
        <v>1</v>
      </c>
      <c r="H3566" s="14">
        <f t="shared" si="113"/>
        <v>0</v>
      </c>
      <c r="I3566" s="14">
        <f>IF($F3566="","",MOD(ROW()-2,624)-INDEX(Parallel_Trends!$F$5:$F$14,MATCH($A3566,Parallel_Trends!$A$5:$A$14,0)))</f>
        <v>155</v>
      </c>
    </row>
    <row r="3567" spans="1:9" x14ac:dyDescent="0.45">
      <c r="A3567" t="s">
        <v>23</v>
      </c>
      <c r="B3567" s="1">
        <f>Raw_Prices!AJ448</f>
        <v>45575</v>
      </c>
      <c r="C3567" s="12">
        <f>Raw_Prices!AN448</f>
        <v>188.92599999999999</v>
      </c>
      <c r="D3567" s="13">
        <f t="shared" si="112"/>
        <v>6.3708517551803734E-3</v>
      </c>
      <c r="E3567" s="14">
        <f>IF(_xlfn.XLOOKUP($A3567,Firm_Info!$A$2:$A$12,Firm_Info!$C$2:$C$12)="Treated",1,IF(_xlfn.XLOOKUP($A3567,Firm_Info!$A$2:$A$12,Firm_Info!$C$2:$C$12)="Control",0,""))</f>
        <v>0</v>
      </c>
      <c r="F3567" s="14">
        <f>IFERROR(_xlfn.XLOOKUP($A3567,Firm_Info!$A$2:$A$11,Firm_Info!$D$2:$D$11),"")</f>
        <v>3</v>
      </c>
      <c r="G3567" s="14">
        <f>IF($F3567="","",IF($B3567&gt;=SUMIFS(Firm_Info!$F$2:$F$11,Firm_Info!$D$2:$D$11,$F3567,Firm_Info!$C$2:$C$11,"Treated"),1,0))</f>
        <v>1</v>
      </c>
      <c r="H3567" s="14">
        <f t="shared" si="113"/>
        <v>0</v>
      </c>
      <c r="I3567" s="14">
        <f>IF($F3567="","",MOD(ROW()-2,624)-INDEX(Parallel_Trends!$F$5:$F$14,MATCH($A3567,Parallel_Trends!$A$5:$A$14,0)))</f>
        <v>156</v>
      </c>
    </row>
    <row r="3568" spans="1:9" x14ac:dyDescent="0.45">
      <c r="A3568" t="s">
        <v>23</v>
      </c>
      <c r="B3568" s="1">
        <f>Raw_Prices!AJ449</f>
        <v>45576</v>
      </c>
      <c r="C3568" s="12">
        <f>Raw_Prices!AN449</f>
        <v>187.71799999999999</v>
      </c>
      <c r="D3568" s="13">
        <f t="shared" si="112"/>
        <v>-6.3940378772641138E-3</v>
      </c>
      <c r="E3568" s="14">
        <f>IF(_xlfn.XLOOKUP($A3568,Firm_Info!$A$2:$A$12,Firm_Info!$C$2:$C$12)="Treated",1,IF(_xlfn.XLOOKUP($A3568,Firm_Info!$A$2:$A$12,Firm_Info!$C$2:$C$12)="Control",0,""))</f>
        <v>0</v>
      </c>
      <c r="F3568" s="14">
        <f>IFERROR(_xlfn.XLOOKUP($A3568,Firm_Info!$A$2:$A$11,Firm_Info!$D$2:$D$11),"")</f>
        <v>3</v>
      </c>
      <c r="G3568" s="14">
        <f>IF($F3568="","",IF($B3568&gt;=SUMIFS(Firm_Info!$F$2:$F$11,Firm_Info!$D$2:$D$11,$F3568,Firm_Info!$C$2:$C$11,"Treated"),1,0))</f>
        <v>1</v>
      </c>
      <c r="H3568" s="14">
        <f t="shared" si="113"/>
        <v>0</v>
      </c>
      <c r="I3568" s="14">
        <f>IF($F3568="","",MOD(ROW()-2,624)-INDEX(Parallel_Trends!$F$5:$F$14,MATCH($A3568,Parallel_Trends!$A$5:$A$14,0)))</f>
        <v>157</v>
      </c>
    </row>
    <row r="3569" spans="1:9" x14ac:dyDescent="0.45">
      <c r="A3569" t="s">
        <v>23</v>
      </c>
      <c r="B3569" s="1">
        <f>Raw_Prices!AJ450</f>
        <v>45579</v>
      </c>
      <c r="C3569" s="12">
        <f>Raw_Prices!AN450</f>
        <v>188.93799999999999</v>
      </c>
      <c r="D3569" s="13">
        <f t="shared" si="112"/>
        <v>6.4991103676792505E-3</v>
      </c>
      <c r="E3569" s="14">
        <f>IF(_xlfn.XLOOKUP($A3569,Firm_Info!$A$2:$A$12,Firm_Info!$C$2:$C$12)="Treated",1,IF(_xlfn.XLOOKUP($A3569,Firm_Info!$A$2:$A$12,Firm_Info!$C$2:$C$12)="Control",0,""))</f>
        <v>0</v>
      </c>
      <c r="F3569" s="14">
        <f>IFERROR(_xlfn.XLOOKUP($A3569,Firm_Info!$A$2:$A$11,Firm_Info!$D$2:$D$11),"")</f>
        <v>3</v>
      </c>
      <c r="G3569" s="14">
        <f>IF($F3569="","",IF($B3569&gt;=SUMIFS(Firm_Info!$F$2:$F$11,Firm_Info!$D$2:$D$11,$F3569,Firm_Info!$C$2:$C$11,"Treated"),1,0))</f>
        <v>1</v>
      </c>
      <c r="H3569" s="14">
        <f t="shared" si="113"/>
        <v>0</v>
      </c>
      <c r="I3569" s="14">
        <f>IF($F3569="","",MOD(ROW()-2,624)-INDEX(Parallel_Trends!$F$5:$F$14,MATCH($A3569,Parallel_Trends!$A$5:$A$14,0)))</f>
        <v>158</v>
      </c>
    </row>
    <row r="3570" spans="1:9" x14ac:dyDescent="0.45">
      <c r="A3570" t="s">
        <v>23</v>
      </c>
      <c r="B3570" s="1">
        <f>Raw_Prices!AJ451</f>
        <v>45580</v>
      </c>
      <c r="C3570" s="12">
        <f>Raw_Prices!AN451</f>
        <v>185.59200000000001</v>
      </c>
      <c r="D3570" s="13">
        <f t="shared" si="112"/>
        <v>-1.7709513173633562E-2</v>
      </c>
      <c r="E3570" s="14">
        <f>IF(_xlfn.XLOOKUP($A3570,Firm_Info!$A$2:$A$12,Firm_Info!$C$2:$C$12)="Treated",1,IF(_xlfn.XLOOKUP($A3570,Firm_Info!$A$2:$A$12,Firm_Info!$C$2:$C$12)="Control",0,""))</f>
        <v>0</v>
      </c>
      <c r="F3570" s="14">
        <f>IFERROR(_xlfn.XLOOKUP($A3570,Firm_Info!$A$2:$A$11,Firm_Info!$D$2:$D$11),"")</f>
        <v>3</v>
      </c>
      <c r="G3570" s="14">
        <f>IF($F3570="","",IF($B3570&gt;=SUMIFS(Firm_Info!$F$2:$F$11,Firm_Info!$D$2:$D$11,$F3570,Firm_Info!$C$2:$C$11,"Treated"),1,0))</f>
        <v>1</v>
      </c>
      <c r="H3570" s="14">
        <f t="shared" si="113"/>
        <v>0</v>
      </c>
      <c r="I3570" s="14">
        <f>IF($F3570="","",MOD(ROW()-2,624)-INDEX(Parallel_Trends!$F$5:$F$14,MATCH($A3570,Parallel_Trends!$A$5:$A$14,0)))</f>
        <v>159</v>
      </c>
    </row>
    <row r="3571" spans="1:9" x14ac:dyDescent="0.45">
      <c r="A3571" t="s">
        <v>23</v>
      </c>
      <c r="B3571" s="1">
        <f>Raw_Prices!AJ452</f>
        <v>45581</v>
      </c>
      <c r="C3571" s="12">
        <f>Raw_Prices!AN452</f>
        <v>183.774</v>
      </c>
      <c r="D3571" s="13">
        <f t="shared" si="112"/>
        <v>-9.7956808483125046E-3</v>
      </c>
      <c r="E3571" s="14">
        <f>IF(_xlfn.XLOOKUP($A3571,Firm_Info!$A$2:$A$12,Firm_Info!$C$2:$C$12)="Treated",1,IF(_xlfn.XLOOKUP($A3571,Firm_Info!$A$2:$A$12,Firm_Info!$C$2:$C$12)="Control",0,""))</f>
        <v>0</v>
      </c>
      <c r="F3571" s="14">
        <f>IFERROR(_xlfn.XLOOKUP($A3571,Firm_Info!$A$2:$A$11,Firm_Info!$D$2:$D$11),"")</f>
        <v>3</v>
      </c>
      <c r="G3571" s="14">
        <f>IF($F3571="","",IF($B3571&gt;=SUMIFS(Firm_Info!$F$2:$F$11,Firm_Info!$D$2:$D$11,$F3571,Firm_Info!$C$2:$C$11,"Treated"),1,0))</f>
        <v>1</v>
      </c>
      <c r="H3571" s="14">
        <f t="shared" si="113"/>
        <v>0</v>
      </c>
      <c r="I3571" s="14">
        <f>IF($F3571="","",MOD(ROW()-2,624)-INDEX(Parallel_Trends!$F$5:$F$14,MATCH($A3571,Parallel_Trends!$A$5:$A$14,0)))</f>
        <v>160</v>
      </c>
    </row>
    <row r="3572" spans="1:9" x14ac:dyDescent="0.45">
      <c r="A3572" t="s">
        <v>23</v>
      </c>
      <c r="B3572" s="1">
        <f>Raw_Prices!AJ453</f>
        <v>45582</v>
      </c>
      <c r="C3572" s="12">
        <f>Raw_Prices!AN453</f>
        <v>183.42400000000001</v>
      </c>
      <c r="D3572" s="13">
        <f t="shared" ref="D3572:D3635" si="114">C3572/C3571-1</f>
        <v>-1.904513152023668E-3</v>
      </c>
      <c r="E3572" s="14">
        <f>IF(_xlfn.XLOOKUP($A3572,Firm_Info!$A$2:$A$12,Firm_Info!$C$2:$C$12)="Treated",1,IF(_xlfn.XLOOKUP($A3572,Firm_Info!$A$2:$A$12,Firm_Info!$C$2:$C$12)="Control",0,""))</f>
        <v>0</v>
      </c>
      <c r="F3572" s="14">
        <f>IFERROR(_xlfn.XLOOKUP($A3572,Firm_Info!$A$2:$A$11,Firm_Info!$D$2:$D$11),"")</f>
        <v>3</v>
      </c>
      <c r="G3572" s="14">
        <f>IF($F3572="","",IF($B3572&gt;=SUMIFS(Firm_Info!$F$2:$F$11,Firm_Info!$D$2:$D$11,$F3572,Firm_Info!$C$2:$C$11,"Treated"),1,0))</f>
        <v>1</v>
      </c>
      <c r="H3572" s="14">
        <f t="shared" ref="H3572:H3635" si="115">IF($F3572="","",$E3572*$G3572)</f>
        <v>0</v>
      </c>
      <c r="I3572" s="14">
        <f>IF($F3572="","",MOD(ROW()-2,624)-INDEX(Parallel_Trends!$F$5:$F$14,MATCH($A3572,Parallel_Trends!$A$5:$A$14,0)))</f>
        <v>161</v>
      </c>
    </row>
    <row r="3573" spans="1:9" x14ac:dyDescent="0.45">
      <c r="A3573" t="s">
        <v>23</v>
      </c>
      <c r="B3573" s="1">
        <f>Raw_Prices!AJ454</f>
        <v>45583</v>
      </c>
      <c r="C3573" s="12">
        <f>Raw_Prices!AN454</f>
        <v>184.35</v>
      </c>
      <c r="D3573" s="13">
        <f t="shared" si="114"/>
        <v>5.0484124214933424E-3</v>
      </c>
      <c r="E3573" s="14">
        <f>IF(_xlfn.XLOOKUP($A3573,Firm_Info!$A$2:$A$12,Firm_Info!$C$2:$C$12)="Treated",1,IF(_xlfn.XLOOKUP($A3573,Firm_Info!$A$2:$A$12,Firm_Info!$C$2:$C$12)="Control",0,""))</f>
        <v>0</v>
      </c>
      <c r="F3573" s="14">
        <f>IFERROR(_xlfn.XLOOKUP($A3573,Firm_Info!$A$2:$A$11,Firm_Info!$D$2:$D$11),"")</f>
        <v>3</v>
      </c>
      <c r="G3573" s="14">
        <f>IF($F3573="","",IF($B3573&gt;=SUMIFS(Firm_Info!$F$2:$F$11,Firm_Info!$D$2:$D$11,$F3573,Firm_Info!$C$2:$C$11,"Treated"),1,0))</f>
        <v>1</v>
      </c>
      <c r="H3573" s="14">
        <f t="shared" si="115"/>
        <v>0</v>
      </c>
      <c r="I3573" s="14">
        <f>IF($F3573="","",MOD(ROW()-2,624)-INDEX(Parallel_Trends!$F$5:$F$14,MATCH($A3573,Parallel_Trends!$A$5:$A$14,0)))</f>
        <v>162</v>
      </c>
    </row>
    <row r="3574" spans="1:9" x14ac:dyDescent="0.45">
      <c r="A3574" t="s">
        <v>23</v>
      </c>
      <c r="B3574" s="1">
        <f>Raw_Prices!AJ455</f>
        <v>45586</v>
      </c>
      <c r="C3574" s="12">
        <f>Raw_Prices!AN455</f>
        <v>183.66800000000001</v>
      </c>
      <c r="D3574" s="13">
        <f t="shared" si="114"/>
        <v>-3.6994846758882094E-3</v>
      </c>
      <c r="E3574" s="14">
        <f>IF(_xlfn.XLOOKUP($A3574,Firm_Info!$A$2:$A$12,Firm_Info!$C$2:$C$12)="Treated",1,IF(_xlfn.XLOOKUP($A3574,Firm_Info!$A$2:$A$12,Firm_Info!$C$2:$C$12)="Control",0,""))</f>
        <v>0</v>
      </c>
      <c r="F3574" s="14">
        <f>IFERROR(_xlfn.XLOOKUP($A3574,Firm_Info!$A$2:$A$11,Firm_Info!$D$2:$D$11),"")</f>
        <v>3</v>
      </c>
      <c r="G3574" s="14">
        <f>IF($F3574="","",IF($B3574&gt;=SUMIFS(Firm_Info!$F$2:$F$11,Firm_Info!$D$2:$D$11,$F3574,Firm_Info!$C$2:$C$11,"Treated"),1,0))</f>
        <v>1</v>
      </c>
      <c r="H3574" s="14">
        <f t="shared" si="115"/>
        <v>0</v>
      </c>
      <c r="I3574" s="14">
        <f>IF($F3574="","",MOD(ROW()-2,624)-INDEX(Parallel_Trends!$F$5:$F$14,MATCH($A3574,Parallel_Trends!$A$5:$A$14,0)))</f>
        <v>163</v>
      </c>
    </row>
    <row r="3575" spans="1:9" x14ac:dyDescent="0.45">
      <c r="A3575" t="s">
        <v>23</v>
      </c>
      <c r="B3575" s="1">
        <f>Raw_Prices!AJ456</f>
        <v>45587</v>
      </c>
      <c r="C3575" s="12">
        <f>Raw_Prices!AN456</f>
        <v>183.59</v>
      </c>
      <c r="D3575" s="13">
        <f t="shared" si="114"/>
        <v>-4.2467931267287096E-4</v>
      </c>
      <c r="E3575" s="14">
        <f>IF(_xlfn.XLOOKUP($A3575,Firm_Info!$A$2:$A$12,Firm_Info!$C$2:$C$12)="Treated",1,IF(_xlfn.XLOOKUP($A3575,Firm_Info!$A$2:$A$12,Firm_Info!$C$2:$C$12)="Control",0,""))</f>
        <v>0</v>
      </c>
      <c r="F3575" s="14">
        <f>IFERROR(_xlfn.XLOOKUP($A3575,Firm_Info!$A$2:$A$11,Firm_Info!$D$2:$D$11),"")</f>
        <v>3</v>
      </c>
      <c r="G3575" s="14">
        <f>IF($F3575="","",IF($B3575&gt;=SUMIFS(Firm_Info!$F$2:$F$11,Firm_Info!$D$2:$D$11,$F3575,Firm_Info!$C$2:$C$11,"Treated"),1,0))</f>
        <v>1</v>
      </c>
      <c r="H3575" s="14">
        <f t="shared" si="115"/>
        <v>0</v>
      </c>
      <c r="I3575" s="14">
        <f>IF($F3575="","",MOD(ROW()-2,624)-INDEX(Parallel_Trends!$F$5:$F$14,MATCH($A3575,Parallel_Trends!$A$5:$A$14,0)))</f>
        <v>164</v>
      </c>
    </row>
    <row r="3576" spans="1:9" x14ac:dyDescent="0.45">
      <c r="A3576" t="s">
        <v>23</v>
      </c>
      <c r="B3576" s="1">
        <f>Raw_Prices!AJ457</f>
        <v>45588</v>
      </c>
      <c r="C3576" s="12">
        <f>Raw_Prices!AN457</f>
        <v>181.536</v>
      </c>
      <c r="D3576" s="13">
        <f t="shared" si="114"/>
        <v>-1.1187973201154722E-2</v>
      </c>
      <c r="E3576" s="14">
        <f>IF(_xlfn.XLOOKUP($A3576,Firm_Info!$A$2:$A$12,Firm_Info!$C$2:$C$12)="Treated",1,IF(_xlfn.XLOOKUP($A3576,Firm_Info!$A$2:$A$12,Firm_Info!$C$2:$C$12)="Control",0,""))</f>
        <v>0</v>
      </c>
      <c r="F3576" s="14">
        <f>IFERROR(_xlfn.XLOOKUP($A3576,Firm_Info!$A$2:$A$11,Firm_Info!$D$2:$D$11),"")</f>
        <v>3</v>
      </c>
      <c r="G3576" s="14">
        <f>IF($F3576="","",IF($B3576&gt;=SUMIFS(Firm_Info!$F$2:$F$11,Firm_Info!$D$2:$D$11,$F3576,Firm_Info!$C$2:$C$11,"Treated"),1,0))</f>
        <v>1</v>
      </c>
      <c r="H3576" s="14">
        <f t="shared" si="115"/>
        <v>0</v>
      </c>
      <c r="I3576" s="14">
        <f>IF($F3576="","",MOD(ROW()-2,624)-INDEX(Parallel_Trends!$F$5:$F$14,MATCH($A3576,Parallel_Trends!$A$5:$A$14,0)))</f>
        <v>165</v>
      </c>
    </row>
    <row r="3577" spans="1:9" x14ac:dyDescent="0.45">
      <c r="A3577" t="s">
        <v>23</v>
      </c>
      <c r="B3577" s="1">
        <f>Raw_Prices!AJ458</f>
        <v>45589</v>
      </c>
      <c r="C3577" s="12">
        <f>Raw_Prices!AN458</f>
        <v>191.316</v>
      </c>
      <c r="D3577" s="13">
        <f t="shared" si="114"/>
        <v>5.3873611845584257E-2</v>
      </c>
      <c r="E3577" s="14">
        <f>IF(_xlfn.XLOOKUP($A3577,Firm_Info!$A$2:$A$12,Firm_Info!$C$2:$C$12)="Treated",1,IF(_xlfn.XLOOKUP($A3577,Firm_Info!$A$2:$A$12,Firm_Info!$C$2:$C$12)="Control",0,""))</f>
        <v>0</v>
      </c>
      <c r="F3577" s="14">
        <f>IFERROR(_xlfn.XLOOKUP($A3577,Firm_Info!$A$2:$A$11,Firm_Info!$D$2:$D$11),"")</f>
        <v>3</v>
      </c>
      <c r="G3577" s="14">
        <f>IF($F3577="","",IF($B3577&gt;=SUMIFS(Firm_Info!$F$2:$F$11,Firm_Info!$D$2:$D$11,$F3577,Firm_Info!$C$2:$C$11,"Treated"),1,0))</f>
        <v>1</v>
      </c>
      <c r="H3577" s="14">
        <f t="shared" si="115"/>
        <v>0</v>
      </c>
      <c r="I3577" s="14">
        <f>IF($F3577="","",MOD(ROW()-2,624)-INDEX(Parallel_Trends!$F$5:$F$14,MATCH($A3577,Parallel_Trends!$A$5:$A$14,0)))</f>
        <v>166</v>
      </c>
    </row>
    <row r="3578" spans="1:9" x14ac:dyDescent="0.45">
      <c r="A3578" t="s">
        <v>23</v>
      </c>
      <c r="B3578" s="1">
        <f>Raw_Prices!AJ459</f>
        <v>45590</v>
      </c>
      <c r="C3578" s="12">
        <f>Raw_Prices!AN459</f>
        <v>190.17</v>
      </c>
      <c r="D3578" s="13">
        <f t="shared" si="114"/>
        <v>-5.9900896945368487E-3</v>
      </c>
      <c r="E3578" s="14">
        <f>IF(_xlfn.XLOOKUP($A3578,Firm_Info!$A$2:$A$12,Firm_Info!$C$2:$C$12)="Treated",1,IF(_xlfn.XLOOKUP($A3578,Firm_Info!$A$2:$A$12,Firm_Info!$C$2:$C$12)="Control",0,""))</f>
        <v>0</v>
      </c>
      <c r="F3578" s="14">
        <f>IFERROR(_xlfn.XLOOKUP($A3578,Firm_Info!$A$2:$A$11,Firm_Info!$D$2:$D$11),"")</f>
        <v>3</v>
      </c>
      <c r="G3578" s="14">
        <f>IF($F3578="","",IF($B3578&gt;=SUMIFS(Firm_Info!$F$2:$F$11,Firm_Info!$D$2:$D$11,$F3578,Firm_Info!$C$2:$C$11,"Treated"),1,0))</f>
        <v>1</v>
      </c>
      <c r="H3578" s="14">
        <f t="shared" si="115"/>
        <v>0</v>
      </c>
      <c r="I3578" s="14">
        <f>IF($F3578="","",MOD(ROW()-2,624)-INDEX(Parallel_Trends!$F$5:$F$14,MATCH($A3578,Parallel_Trends!$A$5:$A$14,0)))</f>
        <v>167</v>
      </c>
    </row>
    <row r="3579" spans="1:9" x14ac:dyDescent="0.45">
      <c r="A3579" t="s">
        <v>23</v>
      </c>
      <c r="B3579" s="1">
        <f>Raw_Prices!AJ460</f>
        <v>45593</v>
      </c>
      <c r="C3579" s="12">
        <f>Raw_Prices!AN460</f>
        <v>189</v>
      </c>
      <c r="D3579" s="13">
        <f t="shared" si="114"/>
        <v>-6.1523899668717297E-3</v>
      </c>
      <c r="E3579" s="14">
        <f>IF(_xlfn.XLOOKUP($A3579,Firm_Info!$A$2:$A$12,Firm_Info!$C$2:$C$12)="Treated",1,IF(_xlfn.XLOOKUP($A3579,Firm_Info!$A$2:$A$12,Firm_Info!$C$2:$C$12)="Control",0,""))</f>
        <v>0</v>
      </c>
      <c r="F3579" s="14">
        <f>IFERROR(_xlfn.XLOOKUP($A3579,Firm_Info!$A$2:$A$11,Firm_Info!$D$2:$D$11),"")</f>
        <v>3</v>
      </c>
      <c r="G3579" s="14">
        <f>IF($F3579="","",IF($B3579&gt;=SUMIFS(Firm_Info!$F$2:$F$11,Firm_Info!$D$2:$D$11,$F3579,Firm_Info!$C$2:$C$11,"Treated"),1,0))</f>
        <v>1</v>
      </c>
      <c r="H3579" s="14">
        <f t="shared" si="115"/>
        <v>0</v>
      </c>
      <c r="I3579" s="14">
        <f>IF($F3579="","",MOD(ROW()-2,624)-INDEX(Parallel_Trends!$F$5:$F$14,MATCH($A3579,Parallel_Trends!$A$5:$A$14,0)))</f>
        <v>168</v>
      </c>
    </row>
    <row r="3580" spans="1:9" x14ac:dyDescent="0.45">
      <c r="A3580" t="s">
        <v>23</v>
      </c>
      <c r="B3580" s="1">
        <f>Raw_Prices!AJ461</f>
        <v>45594</v>
      </c>
      <c r="C3580" s="12">
        <f>Raw_Prices!AN461</f>
        <v>190.61600000000001</v>
      </c>
      <c r="D3580" s="13">
        <f t="shared" si="114"/>
        <v>8.5502645502646413E-3</v>
      </c>
      <c r="E3580" s="14">
        <f>IF(_xlfn.XLOOKUP($A3580,Firm_Info!$A$2:$A$12,Firm_Info!$C$2:$C$12)="Treated",1,IF(_xlfn.XLOOKUP($A3580,Firm_Info!$A$2:$A$12,Firm_Info!$C$2:$C$12)="Control",0,""))</f>
        <v>0</v>
      </c>
      <c r="F3580" s="14">
        <f>IFERROR(_xlfn.XLOOKUP($A3580,Firm_Info!$A$2:$A$11,Firm_Info!$D$2:$D$11),"")</f>
        <v>3</v>
      </c>
      <c r="G3580" s="14">
        <f>IF($F3580="","",IF($B3580&gt;=SUMIFS(Firm_Info!$F$2:$F$11,Firm_Info!$D$2:$D$11,$F3580,Firm_Info!$C$2:$C$11,"Treated"),1,0))</f>
        <v>1</v>
      </c>
      <c r="H3580" s="14">
        <f t="shared" si="115"/>
        <v>0</v>
      </c>
      <c r="I3580" s="14">
        <f>IF($F3580="","",MOD(ROW()-2,624)-INDEX(Parallel_Trends!$F$5:$F$14,MATCH($A3580,Parallel_Trends!$A$5:$A$14,0)))</f>
        <v>169</v>
      </c>
    </row>
    <row r="3581" spans="1:9" x14ac:dyDescent="0.45">
      <c r="A3581" t="s">
        <v>23</v>
      </c>
      <c r="B3581" s="1">
        <f>Raw_Prices!AJ462</f>
        <v>45595</v>
      </c>
      <c r="C3581" s="12">
        <f>Raw_Prices!AN462</f>
        <v>190</v>
      </c>
      <c r="D3581" s="13">
        <f t="shared" si="114"/>
        <v>-3.231627985059049E-3</v>
      </c>
      <c r="E3581" s="14">
        <f>IF(_xlfn.XLOOKUP($A3581,Firm_Info!$A$2:$A$12,Firm_Info!$C$2:$C$12)="Treated",1,IF(_xlfn.XLOOKUP($A3581,Firm_Info!$A$2:$A$12,Firm_Info!$C$2:$C$12)="Control",0,""))</f>
        <v>0</v>
      </c>
      <c r="F3581" s="14">
        <f>IFERROR(_xlfn.XLOOKUP($A3581,Firm_Info!$A$2:$A$11,Firm_Info!$D$2:$D$11),"")</f>
        <v>3</v>
      </c>
      <c r="G3581" s="14">
        <f>IF($F3581="","",IF($B3581&gt;=SUMIFS(Firm_Info!$F$2:$F$11,Firm_Info!$D$2:$D$11,$F3581,Firm_Info!$C$2:$C$11,"Treated"),1,0))</f>
        <v>1</v>
      </c>
      <c r="H3581" s="14">
        <f t="shared" si="115"/>
        <v>0</v>
      </c>
      <c r="I3581" s="14">
        <f>IF($F3581="","",MOD(ROW()-2,624)-INDEX(Parallel_Trends!$F$5:$F$14,MATCH($A3581,Parallel_Trends!$A$5:$A$14,0)))</f>
        <v>170</v>
      </c>
    </row>
    <row r="3582" spans="1:9" x14ac:dyDescent="0.45">
      <c r="A3582" t="s">
        <v>23</v>
      </c>
      <c r="B3582" s="1">
        <f>Raw_Prices!AJ463</f>
        <v>45596</v>
      </c>
      <c r="C3582" s="12">
        <f>Raw_Prices!AN463</f>
        <v>186.59800000000001</v>
      </c>
      <c r="D3582" s="13">
        <f t="shared" si="114"/>
        <v>-1.7905263157894646E-2</v>
      </c>
      <c r="E3582" s="14">
        <f>IF(_xlfn.XLOOKUP($A3582,Firm_Info!$A$2:$A$12,Firm_Info!$C$2:$C$12)="Treated",1,IF(_xlfn.XLOOKUP($A3582,Firm_Info!$A$2:$A$12,Firm_Info!$C$2:$C$12)="Control",0,""))</f>
        <v>0</v>
      </c>
      <c r="F3582" s="14">
        <f>IFERROR(_xlfn.XLOOKUP($A3582,Firm_Info!$A$2:$A$11,Firm_Info!$D$2:$D$11),"")</f>
        <v>3</v>
      </c>
      <c r="G3582" s="14">
        <f>IF($F3582="","",IF($B3582&gt;=SUMIFS(Firm_Info!$F$2:$F$11,Firm_Info!$D$2:$D$11,$F3582,Firm_Info!$C$2:$C$11,"Treated"),1,0))</f>
        <v>1</v>
      </c>
      <c r="H3582" s="14">
        <f t="shared" si="115"/>
        <v>0</v>
      </c>
      <c r="I3582" s="14">
        <f>IF($F3582="","",MOD(ROW()-2,624)-INDEX(Parallel_Trends!$F$5:$F$14,MATCH($A3582,Parallel_Trends!$A$5:$A$14,0)))</f>
        <v>171</v>
      </c>
    </row>
    <row r="3583" spans="1:9" x14ac:dyDescent="0.45">
      <c r="A3583" t="s">
        <v>23</v>
      </c>
      <c r="B3583" s="1">
        <f>Raw_Prices!AJ464</f>
        <v>45597</v>
      </c>
      <c r="C3583" s="12">
        <f>Raw_Prices!AN464</f>
        <v>188.68199999999999</v>
      </c>
      <c r="D3583" s="13">
        <f t="shared" si="114"/>
        <v>1.1168394087825106E-2</v>
      </c>
      <c r="E3583" s="14">
        <f>IF(_xlfn.XLOOKUP($A3583,Firm_Info!$A$2:$A$12,Firm_Info!$C$2:$C$12)="Treated",1,IF(_xlfn.XLOOKUP($A3583,Firm_Info!$A$2:$A$12,Firm_Info!$C$2:$C$12)="Control",0,""))</f>
        <v>0</v>
      </c>
      <c r="F3583" s="14">
        <f>IFERROR(_xlfn.XLOOKUP($A3583,Firm_Info!$A$2:$A$11,Firm_Info!$D$2:$D$11),"")</f>
        <v>3</v>
      </c>
      <c r="G3583" s="14">
        <f>IF($F3583="","",IF($B3583&gt;=SUMIFS(Firm_Info!$F$2:$F$11,Firm_Info!$D$2:$D$11,$F3583,Firm_Info!$C$2:$C$11,"Treated"),1,0))</f>
        <v>1</v>
      </c>
      <c r="H3583" s="14">
        <f t="shared" si="115"/>
        <v>0</v>
      </c>
      <c r="I3583" s="14">
        <f>IF($F3583="","",MOD(ROW()-2,624)-INDEX(Parallel_Trends!$F$5:$F$14,MATCH($A3583,Parallel_Trends!$A$5:$A$14,0)))</f>
        <v>172</v>
      </c>
    </row>
    <row r="3584" spans="1:9" x14ac:dyDescent="0.45">
      <c r="A3584" t="s">
        <v>23</v>
      </c>
      <c r="B3584" s="1">
        <f>Raw_Prices!AJ465</f>
        <v>45600</v>
      </c>
      <c r="C3584" s="12">
        <f>Raw_Prices!AN465</f>
        <v>190.91800000000001</v>
      </c>
      <c r="D3584" s="13">
        <f t="shared" si="114"/>
        <v>1.1850626980846268E-2</v>
      </c>
      <c r="E3584" s="14">
        <f>IF(_xlfn.XLOOKUP($A3584,Firm_Info!$A$2:$A$12,Firm_Info!$C$2:$C$12)="Treated",1,IF(_xlfn.XLOOKUP($A3584,Firm_Info!$A$2:$A$12,Firm_Info!$C$2:$C$12)="Control",0,""))</f>
        <v>0</v>
      </c>
      <c r="F3584" s="14">
        <f>IFERROR(_xlfn.XLOOKUP($A3584,Firm_Info!$A$2:$A$11,Firm_Info!$D$2:$D$11),"")</f>
        <v>3</v>
      </c>
      <c r="G3584" s="14">
        <f>IF($F3584="","",IF($B3584&gt;=SUMIFS(Firm_Info!$F$2:$F$11,Firm_Info!$D$2:$D$11,$F3584,Firm_Info!$C$2:$C$11,"Treated"),1,0))</f>
        <v>1</v>
      </c>
      <c r="H3584" s="14">
        <f t="shared" si="115"/>
        <v>0</v>
      </c>
      <c r="I3584" s="14">
        <f>IF($F3584="","",MOD(ROW()-2,624)-INDEX(Parallel_Trends!$F$5:$F$14,MATCH($A3584,Parallel_Trends!$A$5:$A$14,0)))</f>
        <v>173</v>
      </c>
    </row>
    <row r="3585" spans="1:9" x14ac:dyDescent="0.45">
      <c r="A3585" t="s">
        <v>23</v>
      </c>
      <c r="B3585" s="1">
        <f>Raw_Prices!AJ466</f>
        <v>45601</v>
      </c>
      <c r="C3585" s="12">
        <f>Raw_Prices!AN466</f>
        <v>194.208</v>
      </c>
      <c r="D3585" s="13">
        <f t="shared" si="114"/>
        <v>1.7232529148639708E-2</v>
      </c>
      <c r="E3585" s="14">
        <f>IF(_xlfn.XLOOKUP($A3585,Firm_Info!$A$2:$A$12,Firm_Info!$C$2:$C$12)="Treated",1,IF(_xlfn.XLOOKUP($A3585,Firm_Info!$A$2:$A$12,Firm_Info!$C$2:$C$12)="Control",0,""))</f>
        <v>0</v>
      </c>
      <c r="F3585" s="14">
        <f>IFERROR(_xlfn.XLOOKUP($A3585,Firm_Info!$A$2:$A$11,Firm_Info!$D$2:$D$11),"")</f>
        <v>3</v>
      </c>
      <c r="G3585" s="14">
        <f>IF($F3585="","",IF($B3585&gt;=SUMIFS(Firm_Info!$F$2:$F$11,Firm_Info!$D$2:$D$11,$F3585,Firm_Info!$C$2:$C$11,"Treated"),1,0))</f>
        <v>1</v>
      </c>
      <c r="H3585" s="14">
        <f t="shared" si="115"/>
        <v>0</v>
      </c>
      <c r="I3585" s="14">
        <f>IF($F3585="","",MOD(ROW()-2,624)-INDEX(Parallel_Trends!$F$5:$F$14,MATCH($A3585,Parallel_Trends!$A$5:$A$14,0)))</f>
        <v>174</v>
      </c>
    </row>
    <row r="3586" spans="1:9" x14ac:dyDescent="0.45">
      <c r="A3586" t="s">
        <v>23</v>
      </c>
      <c r="B3586" s="1">
        <f>Raw_Prices!AJ467</f>
        <v>45602</v>
      </c>
      <c r="C3586" s="12">
        <f>Raw_Prices!AN467</f>
        <v>198.89599999999999</v>
      </c>
      <c r="D3586" s="13">
        <f t="shared" si="114"/>
        <v>2.4139067391662383E-2</v>
      </c>
      <c r="E3586" s="14">
        <f>IF(_xlfn.XLOOKUP($A3586,Firm_Info!$A$2:$A$12,Firm_Info!$C$2:$C$12)="Treated",1,IF(_xlfn.XLOOKUP($A3586,Firm_Info!$A$2:$A$12,Firm_Info!$C$2:$C$12)="Control",0,""))</f>
        <v>0</v>
      </c>
      <c r="F3586" s="14">
        <f>IFERROR(_xlfn.XLOOKUP($A3586,Firm_Info!$A$2:$A$11,Firm_Info!$D$2:$D$11),"")</f>
        <v>3</v>
      </c>
      <c r="G3586" s="14">
        <f>IF($F3586="","",IF($B3586&gt;=SUMIFS(Firm_Info!$F$2:$F$11,Firm_Info!$D$2:$D$11,$F3586,Firm_Info!$C$2:$C$11,"Treated"),1,0))</f>
        <v>1</v>
      </c>
      <c r="H3586" s="14">
        <f t="shared" si="115"/>
        <v>0</v>
      </c>
      <c r="I3586" s="14">
        <f>IF($F3586="","",MOD(ROW()-2,624)-INDEX(Parallel_Trends!$F$5:$F$14,MATCH($A3586,Parallel_Trends!$A$5:$A$14,0)))</f>
        <v>175</v>
      </c>
    </row>
    <row r="3587" spans="1:9" x14ac:dyDescent="0.45">
      <c r="A3587" t="s">
        <v>23</v>
      </c>
      <c r="B3587" s="1">
        <f>Raw_Prices!AJ468</f>
        <v>45603</v>
      </c>
      <c r="C3587" s="12">
        <f>Raw_Prices!AN468</f>
        <v>203.05600000000001</v>
      </c>
      <c r="D3587" s="13">
        <f t="shared" si="114"/>
        <v>2.0915453302228437E-2</v>
      </c>
      <c r="E3587" s="14">
        <f>IF(_xlfn.XLOOKUP($A3587,Firm_Info!$A$2:$A$12,Firm_Info!$C$2:$C$12)="Treated",1,IF(_xlfn.XLOOKUP($A3587,Firm_Info!$A$2:$A$12,Firm_Info!$C$2:$C$12)="Control",0,""))</f>
        <v>0</v>
      </c>
      <c r="F3587" s="14">
        <f>IFERROR(_xlfn.XLOOKUP($A3587,Firm_Info!$A$2:$A$11,Firm_Info!$D$2:$D$11),"")</f>
        <v>3</v>
      </c>
      <c r="G3587" s="14">
        <f>IF($F3587="","",IF($B3587&gt;=SUMIFS(Firm_Info!$F$2:$F$11,Firm_Info!$D$2:$D$11,$F3587,Firm_Info!$C$2:$C$11,"Treated"),1,0))</f>
        <v>1</v>
      </c>
      <c r="H3587" s="14">
        <f t="shared" si="115"/>
        <v>0</v>
      </c>
      <c r="I3587" s="14">
        <f>IF($F3587="","",MOD(ROW()-2,624)-INDEX(Parallel_Trends!$F$5:$F$14,MATCH($A3587,Parallel_Trends!$A$5:$A$14,0)))</f>
        <v>176</v>
      </c>
    </row>
    <row r="3588" spans="1:9" x14ac:dyDescent="0.45">
      <c r="A3588" t="s">
        <v>23</v>
      </c>
      <c r="B3588" s="1">
        <f>Raw_Prices!AJ469</f>
        <v>45604</v>
      </c>
      <c r="C3588" s="12">
        <f>Raw_Prices!AN469</f>
        <v>201.61600000000001</v>
      </c>
      <c r="D3588" s="13">
        <f t="shared" si="114"/>
        <v>-7.0916397447009505E-3</v>
      </c>
      <c r="E3588" s="14">
        <f>IF(_xlfn.XLOOKUP($A3588,Firm_Info!$A$2:$A$12,Firm_Info!$C$2:$C$12)="Treated",1,IF(_xlfn.XLOOKUP($A3588,Firm_Info!$A$2:$A$12,Firm_Info!$C$2:$C$12)="Control",0,""))</f>
        <v>0</v>
      </c>
      <c r="F3588" s="14">
        <f>IFERROR(_xlfn.XLOOKUP($A3588,Firm_Info!$A$2:$A$11,Firm_Info!$D$2:$D$11),"")</f>
        <v>3</v>
      </c>
      <c r="G3588" s="14">
        <f>IF($F3588="","",IF($B3588&gt;=SUMIFS(Firm_Info!$F$2:$F$11,Firm_Info!$D$2:$D$11,$F3588,Firm_Info!$C$2:$C$11,"Treated"),1,0))</f>
        <v>1</v>
      </c>
      <c r="H3588" s="14">
        <f t="shared" si="115"/>
        <v>0</v>
      </c>
      <c r="I3588" s="14">
        <f>IF($F3588="","",MOD(ROW()-2,624)-INDEX(Parallel_Trends!$F$5:$F$14,MATCH($A3588,Parallel_Trends!$A$5:$A$14,0)))</f>
        <v>177</v>
      </c>
    </row>
    <row r="3589" spans="1:9" x14ac:dyDescent="0.45">
      <c r="A3589" t="s">
        <v>23</v>
      </c>
      <c r="B3589" s="1">
        <f>Raw_Prices!AJ470</f>
        <v>45607</v>
      </c>
      <c r="C3589" s="12">
        <f>Raw_Prices!AN470</f>
        <v>207.202</v>
      </c>
      <c r="D3589" s="13">
        <f t="shared" si="114"/>
        <v>2.7706134433775009E-2</v>
      </c>
      <c r="E3589" s="14">
        <f>IF(_xlfn.XLOOKUP($A3589,Firm_Info!$A$2:$A$12,Firm_Info!$C$2:$C$12)="Treated",1,IF(_xlfn.XLOOKUP($A3589,Firm_Info!$A$2:$A$12,Firm_Info!$C$2:$C$12)="Control",0,""))</f>
        <v>0</v>
      </c>
      <c r="F3589" s="14">
        <f>IFERROR(_xlfn.XLOOKUP($A3589,Firm_Info!$A$2:$A$11,Firm_Info!$D$2:$D$11),"")</f>
        <v>3</v>
      </c>
      <c r="G3589" s="14">
        <f>IF($F3589="","",IF($B3589&gt;=SUMIFS(Firm_Info!$F$2:$F$11,Firm_Info!$D$2:$D$11,$F3589,Firm_Info!$C$2:$C$11,"Treated"),1,0))</f>
        <v>1</v>
      </c>
      <c r="H3589" s="14">
        <f t="shared" si="115"/>
        <v>0</v>
      </c>
      <c r="I3589" s="14">
        <f>IF($F3589="","",MOD(ROW()-2,624)-INDEX(Parallel_Trends!$F$5:$F$14,MATCH($A3589,Parallel_Trends!$A$5:$A$14,0)))</f>
        <v>178</v>
      </c>
    </row>
    <row r="3590" spans="1:9" x14ac:dyDescent="0.45">
      <c r="A3590" t="s">
        <v>23</v>
      </c>
      <c r="B3590" s="1">
        <f>Raw_Prices!AJ471</f>
        <v>45608</v>
      </c>
      <c r="C3590" s="12">
        <f>Raw_Prices!AN471</f>
        <v>209.65799999999999</v>
      </c>
      <c r="D3590" s="13">
        <f t="shared" si="114"/>
        <v>1.1853167440468715E-2</v>
      </c>
      <c r="E3590" s="14">
        <f>IF(_xlfn.XLOOKUP($A3590,Firm_Info!$A$2:$A$12,Firm_Info!$C$2:$C$12)="Treated",1,IF(_xlfn.XLOOKUP($A3590,Firm_Info!$A$2:$A$12,Firm_Info!$C$2:$C$12)="Control",0,""))</f>
        <v>0</v>
      </c>
      <c r="F3590" s="14">
        <f>IFERROR(_xlfn.XLOOKUP($A3590,Firm_Info!$A$2:$A$11,Firm_Info!$D$2:$D$11),"")</f>
        <v>3</v>
      </c>
      <c r="G3590" s="14">
        <f>IF($F3590="","",IF($B3590&gt;=SUMIFS(Firm_Info!$F$2:$F$11,Firm_Info!$D$2:$D$11,$F3590,Firm_Info!$C$2:$C$11,"Treated"),1,0))</f>
        <v>1</v>
      </c>
      <c r="H3590" s="14">
        <f t="shared" si="115"/>
        <v>0</v>
      </c>
      <c r="I3590" s="14">
        <f>IF($F3590="","",MOD(ROW()-2,624)-INDEX(Parallel_Trends!$F$5:$F$14,MATCH($A3590,Parallel_Trends!$A$5:$A$14,0)))</f>
        <v>179</v>
      </c>
    </row>
    <row r="3591" spans="1:9" x14ac:dyDescent="0.45">
      <c r="A3591" t="s">
        <v>23</v>
      </c>
      <c r="B3591" s="1">
        <f>Raw_Prices!AJ472</f>
        <v>45609</v>
      </c>
      <c r="C3591" s="12">
        <f>Raw_Prices!AN472</f>
        <v>209.11</v>
      </c>
      <c r="D3591" s="13">
        <f t="shared" si="114"/>
        <v>-2.6137805378281254E-3</v>
      </c>
      <c r="E3591" s="14">
        <f>IF(_xlfn.XLOOKUP($A3591,Firm_Info!$A$2:$A$12,Firm_Info!$C$2:$C$12)="Treated",1,IF(_xlfn.XLOOKUP($A3591,Firm_Info!$A$2:$A$12,Firm_Info!$C$2:$C$12)="Control",0,""))</f>
        <v>0</v>
      </c>
      <c r="F3591" s="14">
        <f>IFERROR(_xlfn.XLOOKUP($A3591,Firm_Info!$A$2:$A$11,Firm_Info!$D$2:$D$11),"")</f>
        <v>3</v>
      </c>
      <c r="G3591" s="14">
        <f>IF($F3591="","",IF($B3591&gt;=SUMIFS(Firm_Info!$F$2:$F$11,Firm_Info!$D$2:$D$11,$F3591,Firm_Info!$C$2:$C$11,"Treated"),1,0))</f>
        <v>1</v>
      </c>
      <c r="H3591" s="14">
        <f t="shared" si="115"/>
        <v>0</v>
      </c>
      <c r="I3591" s="14">
        <f>IF($F3591="","",MOD(ROW()-2,624)-INDEX(Parallel_Trends!$F$5:$F$14,MATCH($A3591,Parallel_Trends!$A$5:$A$14,0)))</f>
        <v>180</v>
      </c>
    </row>
    <row r="3592" spans="1:9" x14ac:dyDescent="0.45">
      <c r="A3592" t="s">
        <v>23</v>
      </c>
      <c r="B3592" s="1">
        <f>Raw_Prices!AJ473</f>
        <v>45610</v>
      </c>
      <c r="C3592" s="12">
        <f>Raw_Prices!AN473</f>
        <v>207.96</v>
      </c>
      <c r="D3592" s="13">
        <f t="shared" si="114"/>
        <v>-5.4994978719334897E-3</v>
      </c>
      <c r="E3592" s="14">
        <f>IF(_xlfn.XLOOKUP($A3592,Firm_Info!$A$2:$A$12,Firm_Info!$C$2:$C$12)="Treated",1,IF(_xlfn.XLOOKUP($A3592,Firm_Info!$A$2:$A$12,Firm_Info!$C$2:$C$12)="Control",0,""))</f>
        <v>0</v>
      </c>
      <c r="F3592" s="14">
        <f>IFERROR(_xlfn.XLOOKUP($A3592,Firm_Info!$A$2:$A$11,Firm_Info!$D$2:$D$11),"")</f>
        <v>3</v>
      </c>
      <c r="G3592" s="14">
        <f>IF($F3592="","",IF($B3592&gt;=SUMIFS(Firm_Info!$F$2:$F$11,Firm_Info!$D$2:$D$11,$F3592,Firm_Info!$C$2:$C$11,"Treated"),1,0))</f>
        <v>1</v>
      </c>
      <c r="H3592" s="14">
        <f t="shared" si="115"/>
        <v>0</v>
      </c>
      <c r="I3592" s="14">
        <f>IF($F3592="","",MOD(ROW()-2,624)-INDEX(Parallel_Trends!$F$5:$F$14,MATCH($A3592,Parallel_Trends!$A$5:$A$14,0)))</f>
        <v>181</v>
      </c>
    </row>
    <row r="3593" spans="1:9" x14ac:dyDescent="0.45">
      <c r="A3593" t="s">
        <v>23</v>
      </c>
      <c r="B3593" s="1">
        <f>Raw_Prices!AJ474</f>
        <v>45611</v>
      </c>
      <c r="C3593" s="12">
        <f>Raw_Prices!AN474</f>
        <v>202.27799999999999</v>
      </c>
      <c r="D3593" s="13">
        <f t="shared" si="114"/>
        <v>-2.7322562031159903E-2</v>
      </c>
      <c r="E3593" s="14">
        <f>IF(_xlfn.XLOOKUP($A3593,Firm_Info!$A$2:$A$12,Firm_Info!$C$2:$C$12)="Treated",1,IF(_xlfn.XLOOKUP($A3593,Firm_Info!$A$2:$A$12,Firm_Info!$C$2:$C$12)="Control",0,""))</f>
        <v>0</v>
      </c>
      <c r="F3593" s="14">
        <f>IFERROR(_xlfn.XLOOKUP($A3593,Firm_Info!$A$2:$A$11,Firm_Info!$D$2:$D$11),"")</f>
        <v>3</v>
      </c>
      <c r="G3593" s="14">
        <f>IF($F3593="","",IF($B3593&gt;=SUMIFS(Firm_Info!$F$2:$F$11,Firm_Info!$D$2:$D$11,$F3593,Firm_Info!$C$2:$C$11,"Treated"),1,0))</f>
        <v>1</v>
      </c>
      <c r="H3593" s="14">
        <f t="shared" si="115"/>
        <v>0</v>
      </c>
      <c r="I3593" s="14">
        <f>IF($F3593="","",MOD(ROW()-2,624)-INDEX(Parallel_Trends!$F$5:$F$14,MATCH($A3593,Parallel_Trends!$A$5:$A$14,0)))</f>
        <v>182</v>
      </c>
    </row>
    <row r="3594" spans="1:9" x14ac:dyDescent="0.45">
      <c r="A3594" t="s">
        <v>23</v>
      </c>
      <c r="B3594" s="1">
        <f>Raw_Prices!AJ475</f>
        <v>45614</v>
      </c>
      <c r="C3594" s="12">
        <f>Raw_Prices!AN475</f>
        <v>201.06800000000001</v>
      </c>
      <c r="D3594" s="13">
        <f t="shared" si="114"/>
        <v>-5.9818665401080162E-3</v>
      </c>
      <c r="E3594" s="14">
        <f>IF(_xlfn.XLOOKUP($A3594,Firm_Info!$A$2:$A$12,Firm_Info!$C$2:$C$12)="Treated",1,IF(_xlfn.XLOOKUP($A3594,Firm_Info!$A$2:$A$12,Firm_Info!$C$2:$C$12)="Control",0,""))</f>
        <v>0</v>
      </c>
      <c r="F3594" s="14">
        <f>IFERROR(_xlfn.XLOOKUP($A3594,Firm_Info!$A$2:$A$11,Firm_Info!$D$2:$D$11),"")</f>
        <v>3</v>
      </c>
      <c r="G3594" s="14">
        <f>IF($F3594="","",IF($B3594&gt;=SUMIFS(Firm_Info!$F$2:$F$11,Firm_Info!$D$2:$D$11,$F3594,Firm_Info!$C$2:$C$11,"Treated"),1,0))</f>
        <v>1</v>
      </c>
      <c r="H3594" s="14">
        <f t="shared" si="115"/>
        <v>0</v>
      </c>
      <c r="I3594" s="14">
        <f>IF($F3594="","",MOD(ROW()-2,624)-INDEX(Parallel_Trends!$F$5:$F$14,MATCH($A3594,Parallel_Trends!$A$5:$A$14,0)))</f>
        <v>183</v>
      </c>
    </row>
    <row r="3595" spans="1:9" x14ac:dyDescent="0.45">
      <c r="A3595" t="s">
        <v>23</v>
      </c>
      <c r="B3595" s="1">
        <f>Raw_Prices!AJ476</f>
        <v>45615</v>
      </c>
      <c r="C3595" s="12">
        <f>Raw_Prices!AN476</f>
        <v>204.42</v>
      </c>
      <c r="D3595" s="13">
        <f t="shared" si="114"/>
        <v>1.6670976982911201E-2</v>
      </c>
      <c r="E3595" s="14">
        <f>IF(_xlfn.XLOOKUP($A3595,Firm_Info!$A$2:$A$12,Firm_Info!$C$2:$C$12)="Treated",1,IF(_xlfn.XLOOKUP($A3595,Firm_Info!$A$2:$A$12,Firm_Info!$C$2:$C$12)="Control",0,""))</f>
        <v>0</v>
      </c>
      <c r="F3595" s="14">
        <f>IFERROR(_xlfn.XLOOKUP($A3595,Firm_Info!$A$2:$A$11,Firm_Info!$D$2:$D$11),"")</f>
        <v>3</v>
      </c>
      <c r="G3595" s="14">
        <f>IF($F3595="","",IF($B3595&gt;=SUMIFS(Firm_Info!$F$2:$F$11,Firm_Info!$D$2:$D$11,$F3595,Firm_Info!$C$2:$C$11,"Treated"),1,0))</f>
        <v>1</v>
      </c>
      <c r="H3595" s="14">
        <f t="shared" si="115"/>
        <v>0</v>
      </c>
      <c r="I3595" s="14">
        <f>IF($F3595="","",MOD(ROW()-2,624)-INDEX(Parallel_Trends!$F$5:$F$14,MATCH($A3595,Parallel_Trends!$A$5:$A$14,0)))</f>
        <v>184</v>
      </c>
    </row>
    <row r="3596" spans="1:9" x14ac:dyDescent="0.45">
      <c r="A3596" t="s">
        <v>23</v>
      </c>
      <c r="B3596" s="1">
        <f>Raw_Prices!AJ477</f>
        <v>45616</v>
      </c>
      <c r="C3596" s="12">
        <f>Raw_Prices!AN477</f>
        <v>204.596</v>
      </c>
      <c r="D3596" s="13">
        <f t="shared" si="114"/>
        <v>8.6097250758254695E-4</v>
      </c>
      <c r="E3596" s="14">
        <f>IF(_xlfn.XLOOKUP($A3596,Firm_Info!$A$2:$A$12,Firm_Info!$C$2:$C$12)="Treated",1,IF(_xlfn.XLOOKUP($A3596,Firm_Info!$A$2:$A$12,Firm_Info!$C$2:$C$12)="Control",0,""))</f>
        <v>0</v>
      </c>
      <c r="F3596" s="14">
        <f>IFERROR(_xlfn.XLOOKUP($A3596,Firm_Info!$A$2:$A$11,Firm_Info!$D$2:$D$11),"")</f>
        <v>3</v>
      </c>
      <c r="G3596" s="14">
        <f>IF($F3596="","",IF($B3596&gt;=SUMIFS(Firm_Info!$F$2:$F$11,Firm_Info!$D$2:$D$11,$F3596,Firm_Info!$C$2:$C$11,"Treated"),1,0))</f>
        <v>1</v>
      </c>
      <c r="H3596" s="14">
        <f t="shared" si="115"/>
        <v>0</v>
      </c>
      <c r="I3596" s="14">
        <f>IF($F3596="","",MOD(ROW()-2,624)-INDEX(Parallel_Trends!$F$5:$F$14,MATCH($A3596,Parallel_Trends!$A$5:$A$14,0)))</f>
        <v>185</v>
      </c>
    </row>
    <row r="3597" spans="1:9" x14ac:dyDescent="0.45">
      <c r="A3597" t="s">
        <v>23</v>
      </c>
      <c r="B3597" s="1">
        <f>Raw_Prices!AJ478</f>
        <v>45617</v>
      </c>
      <c r="C3597" s="12">
        <f>Raw_Prices!AN478</f>
        <v>209.41</v>
      </c>
      <c r="D3597" s="13">
        <f t="shared" si="114"/>
        <v>2.3529296760445018E-2</v>
      </c>
      <c r="E3597" s="14">
        <f>IF(_xlfn.XLOOKUP($A3597,Firm_Info!$A$2:$A$12,Firm_Info!$C$2:$C$12)="Treated",1,IF(_xlfn.XLOOKUP($A3597,Firm_Info!$A$2:$A$12,Firm_Info!$C$2:$C$12)="Control",0,""))</f>
        <v>0</v>
      </c>
      <c r="F3597" s="14">
        <f>IFERROR(_xlfn.XLOOKUP($A3597,Firm_Info!$A$2:$A$11,Firm_Info!$D$2:$D$11),"")</f>
        <v>3</v>
      </c>
      <c r="G3597" s="14">
        <f>IF($F3597="","",IF($B3597&gt;=SUMIFS(Firm_Info!$F$2:$F$11,Firm_Info!$D$2:$D$11,$F3597,Firm_Info!$C$2:$C$11,"Treated"),1,0))</f>
        <v>1</v>
      </c>
      <c r="H3597" s="14">
        <f t="shared" si="115"/>
        <v>0</v>
      </c>
      <c r="I3597" s="14">
        <f>IF($F3597="","",MOD(ROW()-2,624)-INDEX(Parallel_Trends!$F$5:$F$14,MATCH($A3597,Parallel_Trends!$A$5:$A$14,0)))</f>
        <v>186</v>
      </c>
    </row>
    <row r="3598" spans="1:9" x14ac:dyDescent="0.45">
      <c r="A3598" t="s">
        <v>23</v>
      </c>
      <c r="B3598" s="1">
        <f>Raw_Prices!AJ479</f>
        <v>45618</v>
      </c>
      <c r="C3598" s="12">
        <f>Raw_Prices!AN479</f>
        <v>212.12</v>
      </c>
      <c r="D3598" s="13">
        <f t="shared" si="114"/>
        <v>1.2941120290339558E-2</v>
      </c>
      <c r="E3598" s="14">
        <f>IF(_xlfn.XLOOKUP($A3598,Firm_Info!$A$2:$A$12,Firm_Info!$C$2:$C$12)="Treated",1,IF(_xlfn.XLOOKUP($A3598,Firm_Info!$A$2:$A$12,Firm_Info!$C$2:$C$12)="Control",0,""))</f>
        <v>0</v>
      </c>
      <c r="F3598" s="14">
        <f>IFERROR(_xlfn.XLOOKUP($A3598,Firm_Info!$A$2:$A$11,Firm_Info!$D$2:$D$11),"")</f>
        <v>3</v>
      </c>
      <c r="G3598" s="14">
        <f>IF($F3598="","",IF($B3598&gt;=SUMIFS(Firm_Info!$F$2:$F$11,Firm_Info!$D$2:$D$11,$F3598,Firm_Info!$C$2:$C$11,"Treated"),1,0))</f>
        <v>1</v>
      </c>
      <c r="H3598" s="14">
        <f t="shared" si="115"/>
        <v>0</v>
      </c>
      <c r="I3598" s="14">
        <f>IF($F3598="","",MOD(ROW()-2,624)-INDEX(Parallel_Trends!$F$5:$F$14,MATCH($A3598,Parallel_Trends!$A$5:$A$14,0)))</f>
        <v>187</v>
      </c>
    </row>
    <row r="3599" spans="1:9" x14ac:dyDescent="0.45">
      <c r="A3599" t="s">
        <v>23</v>
      </c>
      <c r="B3599" s="1">
        <f>Raw_Prices!AJ480</f>
        <v>45621</v>
      </c>
      <c r="C3599" s="12">
        <f>Raw_Prices!AN480</f>
        <v>210.542</v>
      </c>
      <c r="D3599" s="13">
        <f t="shared" si="114"/>
        <v>-7.4391853667735708E-3</v>
      </c>
      <c r="E3599" s="14">
        <f>IF(_xlfn.XLOOKUP($A3599,Firm_Info!$A$2:$A$12,Firm_Info!$C$2:$C$12)="Treated",1,IF(_xlfn.XLOOKUP($A3599,Firm_Info!$A$2:$A$12,Firm_Info!$C$2:$C$12)="Control",0,""))</f>
        <v>0</v>
      </c>
      <c r="F3599" s="14">
        <f>IFERROR(_xlfn.XLOOKUP($A3599,Firm_Info!$A$2:$A$11,Firm_Info!$D$2:$D$11),"")</f>
        <v>3</v>
      </c>
      <c r="G3599" s="14">
        <f>IF($F3599="","",IF($B3599&gt;=SUMIFS(Firm_Info!$F$2:$F$11,Firm_Info!$D$2:$D$11,$F3599,Firm_Info!$C$2:$C$11,"Treated"),1,0))</f>
        <v>1</v>
      </c>
      <c r="H3599" s="14">
        <f t="shared" si="115"/>
        <v>0</v>
      </c>
      <c r="I3599" s="14">
        <f>IF($F3599="","",MOD(ROW()-2,624)-INDEX(Parallel_Trends!$F$5:$F$14,MATCH($A3599,Parallel_Trends!$A$5:$A$14,0)))</f>
        <v>188</v>
      </c>
    </row>
    <row r="3600" spans="1:9" x14ac:dyDescent="0.45">
      <c r="A3600" t="s">
        <v>23</v>
      </c>
      <c r="B3600" s="1">
        <f>Raw_Prices!AJ481</f>
        <v>45622</v>
      </c>
      <c r="C3600" s="12">
        <f>Raw_Prices!AN481</f>
        <v>214.01400000000001</v>
      </c>
      <c r="D3600" s="13">
        <f t="shared" si="114"/>
        <v>1.6490771437527973E-2</v>
      </c>
      <c r="E3600" s="14">
        <f>IF(_xlfn.XLOOKUP($A3600,Firm_Info!$A$2:$A$12,Firm_Info!$C$2:$C$12)="Treated",1,IF(_xlfn.XLOOKUP($A3600,Firm_Info!$A$2:$A$12,Firm_Info!$C$2:$C$12)="Control",0,""))</f>
        <v>0</v>
      </c>
      <c r="F3600" s="14">
        <f>IFERROR(_xlfn.XLOOKUP($A3600,Firm_Info!$A$2:$A$11,Firm_Info!$D$2:$D$11),"")</f>
        <v>3</v>
      </c>
      <c r="G3600" s="14">
        <f>IF($F3600="","",IF($B3600&gt;=SUMIFS(Firm_Info!$F$2:$F$11,Firm_Info!$D$2:$D$11,$F3600,Firm_Info!$C$2:$C$11,"Treated"),1,0))</f>
        <v>1</v>
      </c>
      <c r="H3600" s="14">
        <f t="shared" si="115"/>
        <v>0</v>
      </c>
      <c r="I3600" s="14">
        <f>IF($F3600="","",MOD(ROW()-2,624)-INDEX(Parallel_Trends!$F$5:$F$14,MATCH($A3600,Parallel_Trends!$A$5:$A$14,0)))</f>
        <v>189</v>
      </c>
    </row>
    <row r="3601" spans="1:9" x14ac:dyDescent="0.45">
      <c r="A3601" t="s">
        <v>23</v>
      </c>
      <c r="B3601" s="1">
        <f>Raw_Prices!AJ482</f>
        <v>45623</v>
      </c>
      <c r="C3601" s="12">
        <f>Raw_Prices!AN482</f>
        <v>208.28</v>
      </c>
      <c r="D3601" s="13">
        <f t="shared" si="114"/>
        <v>-2.6792639733849266E-2</v>
      </c>
      <c r="E3601" s="14">
        <f>IF(_xlfn.XLOOKUP($A3601,Firm_Info!$A$2:$A$12,Firm_Info!$C$2:$C$12)="Treated",1,IF(_xlfn.XLOOKUP($A3601,Firm_Info!$A$2:$A$12,Firm_Info!$C$2:$C$12)="Control",0,""))</f>
        <v>0</v>
      </c>
      <c r="F3601" s="14">
        <f>IFERROR(_xlfn.XLOOKUP($A3601,Firm_Info!$A$2:$A$11,Firm_Info!$D$2:$D$11),"")</f>
        <v>3</v>
      </c>
      <c r="G3601" s="14">
        <f>IF($F3601="","",IF($B3601&gt;=SUMIFS(Firm_Info!$F$2:$F$11,Firm_Info!$D$2:$D$11,$F3601,Firm_Info!$C$2:$C$11,"Treated"),1,0))</f>
        <v>1</v>
      </c>
      <c r="H3601" s="14">
        <f t="shared" si="115"/>
        <v>0</v>
      </c>
      <c r="I3601" s="14">
        <f>IF($F3601="","",MOD(ROW()-2,624)-INDEX(Parallel_Trends!$F$5:$F$14,MATCH($A3601,Parallel_Trends!$A$5:$A$14,0)))</f>
        <v>190</v>
      </c>
    </row>
    <row r="3602" spans="1:9" x14ac:dyDescent="0.45">
      <c r="A3602" t="s">
        <v>23</v>
      </c>
      <c r="B3602" s="1">
        <f>Raw_Prices!AJ483</f>
        <v>45625</v>
      </c>
      <c r="C3602" s="12">
        <f>Raw_Prices!AN483</f>
        <v>209.88800000000001</v>
      </c>
      <c r="D3602" s="13">
        <f t="shared" si="114"/>
        <v>7.7203764163626953E-3</v>
      </c>
      <c r="E3602" s="14">
        <f>IF(_xlfn.XLOOKUP($A3602,Firm_Info!$A$2:$A$12,Firm_Info!$C$2:$C$12)="Treated",1,IF(_xlfn.XLOOKUP($A3602,Firm_Info!$A$2:$A$12,Firm_Info!$C$2:$C$12)="Control",0,""))</f>
        <v>0</v>
      </c>
      <c r="F3602" s="14">
        <f>IFERROR(_xlfn.XLOOKUP($A3602,Firm_Info!$A$2:$A$11,Firm_Info!$D$2:$D$11),"")</f>
        <v>3</v>
      </c>
      <c r="G3602" s="14">
        <f>IF($F3602="","",IF($B3602&gt;=SUMIFS(Firm_Info!$F$2:$F$11,Firm_Info!$D$2:$D$11,$F3602,Firm_Info!$C$2:$C$11,"Treated"),1,0))</f>
        <v>1</v>
      </c>
      <c r="H3602" s="14">
        <f t="shared" si="115"/>
        <v>0</v>
      </c>
      <c r="I3602" s="14">
        <f>IF($F3602="","",MOD(ROW()-2,624)-INDEX(Parallel_Trends!$F$5:$F$14,MATCH($A3602,Parallel_Trends!$A$5:$A$14,0)))</f>
        <v>191</v>
      </c>
    </row>
    <row r="3603" spans="1:9" x14ac:dyDescent="0.45">
      <c r="A3603" t="s">
        <v>23</v>
      </c>
      <c r="B3603" s="1">
        <f>Raw_Prices!AJ484</f>
        <v>45628</v>
      </c>
      <c r="C3603" s="12">
        <f>Raw_Prices!AN484</f>
        <v>209.68600000000001</v>
      </c>
      <c r="D3603" s="13">
        <f t="shared" si="114"/>
        <v>-9.6241805153218785E-4</v>
      </c>
      <c r="E3603" s="14">
        <f>IF(_xlfn.XLOOKUP($A3603,Firm_Info!$A$2:$A$12,Firm_Info!$C$2:$C$12)="Treated",1,IF(_xlfn.XLOOKUP($A3603,Firm_Info!$A$2:$A$12,Firm_Info!$C$2:$C$12)="Control",0,""))</f>
        <v>0</v>
      </c>
      <c r="F3603" s="14">
        <f>IFERROR(_xlfn.XLOOKUP($A3603,Firm_Info!$A$2:$A$11,Firm_Info!$D$2:$D$11),"")</f>
        <v>3</v>
      </c>
      <c r="G3603" s="14">
        <f>IF($F3603="","",IF($B3603&gt;=SUMIFS(Firm_Info!$F$2:$F$11,Firm_Info!$D$2:$D$11,$F3603,Firm_Info!$C$2:$C$11,"Treated"),1,0))</f>
        <v>1</v>
      </c>
      <c r="H3603" s="14">
        <f t="shared" si="115"/>
        <v>0</v>
      </c>
      <c r="I3603" s="14">
        <f>IF($F3603="","",MOD(ROW()-2,624)-INDEX(Parallel_Trends!$F$5:$F$14,MATCH($A3603,Parallel_Trends!$A$5:$A$14,0)))</f>
        <v>192</v>
      </c>
    </row>
    <row r="3604" spans="1:9" x14ac:dyDescent="0.45">
      <c r="A3604" t="s">
        <v>23</v>
      </c>
      <c r="B3604" s="1">
        <f>Raw_Prices!AJ485</f>
        <v>45629</v>
      </c>
      <c r="C3604" s="12">
        <f>Raw_Prices!AN485</f>
        <v>211.464</v>
      </c>
      <c r="D3604" s="13">
        <f t="shared" si="114"/>
        <v>8.4793453067919522E-3</v>
      </c>
      <c r="E3604" s="14">
        <f>IF(_xlfn.XLOOKUP($A3604,Firm_Info!$A$2:$A$12,Firm_Info!$C$2:$C$12)="Treated",1,IF(_xlfn.XLOOKUP($A3604,Firm_Info!$A$2:$A$12,Firm_Info!$C$2:$C$12)="Control",0,""))</f>
        <v>0</v>
      </c>
      <c r="F3604" s="14">
        <f>IFERROR(_xlfn.XLOOKUP($A3604,Firm_Info!$A$2:$A$11,Firm_Info!$D$2:$D$11),"")</f>
        <v>3</v>
      </c>
      <c r="G3604" s="14">
        <f>IF($F3604="","",IF($B3604&gt;=SUMIFS(Firm_Info!$F$2:$F$11,Firm_Info!$D$2:$D$11,$F3604,Firm_Info!$C$2:$C$11,"Treated"),1,0))</f>
        <v>1</v>
      </c>
      <c r="H3604" s="14">
        <f t="shared" si="115"/>
        <v>0</v>
      </c>
      <c r="I3604" s="14">
        <f>IF($F3604="","",MOD(ROW()-2,624)-INDEX(Parallel_Trends!$F$5:$F$14,MATCH($A3604,Parallel_Trends!$A$5:$A$14,0)))</f>
        <v>193</v>
      </c>
    </row>
    <row r="3605" spans="1:9" x14ac:dyDescent="0.45">
      <c r="A3605" t="s">
        <v>23</v>
      </c>
      <c r="B3605" s="1">
        <f>Raw_Prices!AJ486</f>
        <v>45630</v>
      </c>
      <c r="C3605" s="12">
        <f>Raw_Prices!AN486</f>
        <v>224.626</v>
      </c>
      <c r="D3605" s="13">
        <f t="shared" si="114"/>
        <v>6.2242272916430252E-2</v>
      </c>
      <c r="E3605" s="14">
        <f>IF(_xlfn.XLOOKUP($A3605,Firm_Info!$A$2:$A$12,Firm_Info!$C$2:$C$12)="Treated",1,IF(_xlfn.XLOOKUP($A3605,Firm_Info!$A$2:$A$12,Firm_Info!$C$2:$C$12)="Control",0,""))</f>
        <v>0</v>
      </c>
      <c r="F3605" s="14">
        <f>IFERROR(_xlfn.XLOOKUP($A3605,Firm_Info!$A$2:$A$11,Firm_Info!$D$2:$D$11),"")</f>
        <v>3</v>
      </c>
      <c r="G3605" s="14">
        <f>IF($F3605="","",IF($B3605&gt;=SUMIFS(Firm_Info!$F$2:$F$11,Firm_Info!$D$2:$D$11,$F3605,Firm_Info!$C$2:$C$11,"Treated"),1,0))</f>
        <v>1</v>
      </c>
      <c r="H3605" s="14">
        <f t="shared" si="115"/>
        <v>0</v>
      </c>
      <c r="I3605" s="14">
        <f>IF($F3605="","",MOD(ROW()-2,624)-INDEX(Parallel_Trends!$F$5:$F$14,MATCH($A3605,Parallel_Trends!$A$5:$A$14,0)))</f>
        <v>194</v>
      </c>
    </row>
    <row r="3606" spans="1:9" x14ac:dyDescent="0.45">
      <c r="A3606" t="s">
        <v>23</v>
      </c>
      <c r="B3606" s="1">
        <f>Raw_Prices!AJ487</f>
        <v>45631</v>
      </c>
      <c r="C3606" s="12">
        <f>Raw_Prices!AN487</f>
        <v>224.744</v>
      </c>
      <c r="D3606" s="13">
        <f t="shared" si="114"/>
        <v>5.2531763909779983E-4</v>
      </c>
      <c r="E3606" s="14">
        <f>IF(_xlfn.XLOOKUP($A3606,Firm_Info!$A$2:$A$12,Firm_Info!$C$2:$C$12)="Treated",1,IF(_xlfn.XLOOKUP($A3606,Firm_Info!$A$2:$A$12,Firm_Info!$C$2:$C$12)="Control",0,""))</f>
        <v>0</v>
      </c>
      <c r="F3606" s="14">
        <f>IFERROR(_xlfn.XLOOKUP($A3606,Firm_Info!$A$2:$A$11,Firm_Info!$D$2:$D$11),"")</f>
        <v>3</v>
      </c>
      <c r="G3606" s="14">
        <f>IF($F3606="","",IF($B3606&gt;=SUMIFS(Firm_Info!$F$2:$F$11,Firm_Info!$D$2:$D$11,$F3606,Firm_Info!$C$2:$C$11,"Treated"),1,0))</f>
        <v>1</v>
      </c>
      <c r="H3606" s="14">
        <f t="shared" si="115"/>
        <v>0</v>
      </c>
      <c r="I3606" s="14">
        <f>IF($F3606="","",MOD(ROW()-2,624)-INDEX(Parallel_Trends!$F$5:$F$14,MATCH($A3606,Parallel_Trends!$A$5:$A$14,0)))</f>
        <v>195</v>
      </c>
    </row>
    <row r="3607" spans="1:9" x14ac:dyDescent="0.45">
      <c r="A3607" t="s">
        <v>23</v>
      </c>
      <c r="B3607" s="1">
        <f>Raw_Prices!AJ488</f>
        <v>45632</v>
      </c>
      <c r="C3607" s="12">
        <f>Raw_Prices!AN488</f>
        <v>224.86799999999999</v>
      </c>
      <c r="D3607" s="13">
        <f t="shared" si="114"/>
        <v>5.5173886733350663E-4</v>
      </c>
      <c r="E3607" s="14">
        <f>IF(_xlfn.XLOOKUP($A3607,Firm_Info!$A$2:$A$12,Firm_Info!$C$2:$C$12)="Treated",1,IF(_xlfn.XLOOKUP($A3607,Firm_Info!$A$2:$A$12,Firm_Info!$C$2:$C$12)="Control",0,""))</f>
        <v>0</v>
      </c>
      <c r="F3607" s="14">
        <f>IFERROR(_xlfn.XLOOKUP($A3607,Firm_Info!$A$2:$A$11,Firm_Info!$D$2:$D$11),"")</f>
        <v>3</v>
      </c>
      <c r="G3607" s="14">
        <f>IF($F3607="","",IF($B3607&gt;=SUMIFS(Firm_Info!$F$2:$F$11,Firm_Info!$D$2:$D$11,$F3607,Firm_Info!$C$2:$C$11,"Treated"),1,0))</f>
        <v>1</v>
      </c>
      <c r="H3607" s="14">
        <f t="shared" si="115"/>
        <v>0</v>
      </c>
      <c r="I3607" s="14">
        <f>IF($F3607="","",MOD(ROW()-2,624)-INDEX(Parallel_Trends!$F$5:$F$14,MATCH($A3607,Parallel_Trends!$A$5:$A$14,0)))</f>
        <v>196</v>
      </c>
    </row>
    <row r="3608" spans="1:9" x14ac:dyDescent="0.45">
      <c r="A3608" t="s">
        <v>23</v>
      </c>
      <c r="B3608" s="1">
        <f>Raw_Prices!AJ489</f>
        <v>45635</v>
      </c>
      <c r="C3608" s="12">
        <f>Raw_Prices!AN489</f>
        <v>224.096</v>
      </c>
      <c r="D3608" s="13">
        <f t="shared" si="114"/>
        <v>-3.4331252112349553E-3</v>
      </c>
      <c r="E3608" s="14">
        <f>IF(_xlfn.XLOOKUP($A3608,Firm_Info!$A$2:$A$12,Firm_Info!$C$2:$C$12)="Treated",1,IF(_xlfn.XLOOKUP($A3608,Firm_Info!$A$2:$A$12,Firm_Info!$C$2:$C$12)="Control",0,""))</f>
        <v>0</v>
      </c>
      <c r="F3608" s="14">
        <f>IFERROR(_xlfn.XLOOKUP($A3608,Firm_Info!$A$2:$A$11,Firm_Info!$D$2:$D$11),"")</f>
        <v>3</v>
      </c>
      <c r="G3608" s="14">
        <f>IF($F3608="","",IF($B3608&gt;=SUMIFS(Firm_Info!$F$2:$F$11,Firm_Info!$D$2:$D$11,$F3608,Firm_Info!$C$2:$C$11,"Treated"),1,0))</f>
        <v>1</v>
      </c>
      <c r="H3608" s="14">
        <f t="shared" si="115"/>
        <v>0</v>
      </c>
      <c r="I3608" s="14">
        <f>IF($F3608="","",MOD(ROW()-2,624)-INDEX(Parallel_Trends!$F$5:$F$14,MATCH($A3608,Parallel_Trends!$A$5:$A$14,0)))</f>
        <v>197</v>
      </c>
    </row>
    <row r="3609" spans="1:9" x14ac:dyDescent="0.45">
      <c r="A3609" t="s">
        <v>23</v>
      </c>
      <c r="B3609" s="1">
        <f>Raw_Prices!AJ490</f>
        <v>45636</v>
      </c>
      <c r="C3609" s="12">
        <f>Raw_Prices!AN490</f>
        <v>225.56800000000001</v>
      </c>
      <c r="D3609" s="13">
        <f t="shared" si="114"/>
        <v>6.568613451378047E-3</v>
      </c>
      <c r="E3609" s="14">
        <f>IF(_xlfn.XLOOKUP($A3609,Firm_Info!$A$2:$A$12,Firm_Info!$C$2:$C$12)="Treated",1,IF(_xlfn.XLOOKUP($A3609,Firm_Info!$A$2:$A$12,Firm_Info!$C$2:$C$12)="Control",0,""))</f>
        <v>0</v>
      </c>
      <c r="F3609" s="14">
        <f>IFERROR(_xlfn.XLOOKUP($A3609,Firm_Info!$A$2:$A$11,Firm_Info!$D$2:$D$11),"")</f>
        <v>3</v>
      </c>
      <c r="G3609" s="14">
        <f>IF($F3609="","",IF($B3609&gt;=SUMIFS(Firm_Info!$F$2:$F$11,Firm_Info!$D$2:$D$11,$F3609,Firm_Info!$C$2:$C$11,"Treated"),1,0))</f>
        <v>1</v>
      </c>
      <c r="H3609" s="14">
        <f t="shared" si="115"/>
        <v>0</v>
      </c>
      <c r="I3609" s="14">
        <f>IF($F3609="","",MOD(ROW()-2,624)-INDEX(Parallel_Trends!$F$5:$F$14,MATCH($A3609,Parallel_Trends!$A$5:$A$14,0)))</f>
        <v>198</v>
      </c>
    </row>
    <row r="3610" spans="1:9" x14ac:dyDescent="0.45">
      <c r="A3610" t="s">
        <v>23</v>
      </c>
      <c r="B3610" s="1">
        <f>Raw_Prices!AJ491</f>
        <v>45637</v>
      </c>
      <c r="C3610" s="12">
        <f>Raw_Prices!AN491</f>
        <v>229.43600000000001</v>
      </c>
      <c r="D3610" s="13">
        <f t="shared" si="114"/>
        <v>1.7147822386154088E-2</v>
      </c>
      <c r="E3610" s="14">
        <f>IF(_xlfn.XLOOKUP($A3610,Firm_Info!$A$2:$A$12,Firm_Info!$C$2:$C$12)="Treated",1,IF(_xlfn.XLOOKUP($A3610,Firm_Info!$A$2:$A$12,Firm_Info!$C$2:$C$12)="Control",0,""))</f>
        <v>0</v>
      </c>
      <c r="F3610" s="14">
        <f>IFERROR(_xlfn.XLOOKUP($A3610,Firm_Info!$A$2:$A$11,Firm_Info!$D$2:$D$11),"")</f>
        <v>3</v>
      </c>
      <c r="G3610" s="14">
        <f>IF($F3610="","",IF($B3610&gt;=SUMIFS(Firm_Info!$F$2:$F$11,Firm_Info!$D$2:$D$11,$F3610,Firm_Info!$C$2:$C$11,"Treated"),1,0))</f>
        <v>1</v>
      </c>
      <c r="H3610" s="14">
        <f t="shared" si="115"/>
        <v>0</v>
      </c>
      <c r="I3610" s="14">
        <f>IF($F3610="","",MOD(ROW()-2,624)-INDEX(Parallel_Trends!$F$5:$F$14,MATCH($A3610,Parallel_Trends!$A$5:$A$14,0)))</f>
        <v>199</v>
      </c>
    </row>
    <row r="3611" spans="1:9" x14ac:dyDescent="0.45">
      <c r="A3611" t="s">
        <v>23</v>
      </c>
      <c r="B3611" s="1">
        <f>Raw_Prices!AJ492</f>
        <v>45638</v>
      </c>
      <c r="C3611" s="12">
        <f>Raw_Prices!AN492</f>
        <v>229.684</v>
      </c>
      <c r="D3611" s="13">
        <f t="shared" si="114"/>
        <v>1.0809114524310548E-3</v>
      </c>
      <c r="E3611" s="14">
        <f>IF(_xlfn.XLOOKUP($A3611,Firm_Info!$A$2:$A$12,Firm_Info!$C$2:$C$12)="Treated",1,IF(_xlfn.XLOOKUP($A3611,Firm_Info!$A$2:$A$12,Firm_Info!$C$2:$C$12)="Control",0,""))</f>
        <v>0</v>
      </c>
      <c r="F3611" s="14">
        <f>IFERROR(_xlfn.XLOOKUP($A3611,Firm_Info!$A$2:$A$11,Firm_Info!$D$2:$D$11),"")</f>
        <v>3</v>
      </c>
      <c r="G3611" s="14">
        <f>IF($F3611="","",IF($B3611&gt;=SUMIFS(Firm_Info!$F$2:$F$11,Firm_Info!$D$2:$D$11,$F3611,Firm_Info!$C$2:$C$11,"Treated"),1,0))</f>
        <v>1</v>
      </c>
      <c r="H3611" s="14">
        <f t="shared" si="115"/>
        <v>0</v>
      </c>
      <c r="I3611" s="14">
        <f>IF($F3611="","",MOD(ROW()-2,624)-INDEX(Parallel_Trends!$F$5:$F$14,MATCH($A3611,Parallel_Trends!$A$5:$A$14,0)))</f>
        <v>200</v>
      </c>
    </row>
    <row r="3612" spans="1:9" x14ac:dyDescent="0.45">
      <c r="A3612" t="s">
        <v>23</v>
      </c>
      <c r="B3612" s="1">
        <f>Raw_Prices!AJ493</f>
        <v>45639</v>
      </c>
      <c r="C3612" s="12">
        <f>Raw_Prices!AN493</f>
        <v>224.22</v>
      </c>
      <c r="D3612" s="13">
        <f t="shared" si="114"/>
        <v>-2.3789206039602218E-2</v>
      </c>
      <c r="E3612" s="14">
        <f>IF(_xlfn.XLOOKUP($A3612,Firm_Info!$A$2:$A$12,Firm_Info!$C$2:$C$12)="Treated",1,IF(_xlfn.XLOOKUP($A3612,Firm_Info!$A$2:$A$12,Firm_Info!$C$2:$C$12)="Control",0,""))</f>
        <v>0</v>
      </c>
      <c r="F3612" s="14">
        <f>IFERROR(_xlfn.XLOOKUP($A3612,Firm_Info!$A$2:$A$11,Firm_Info!$D$2:$D$11),"")</f>
        <v>3</v>
      </c>
      <c r="G3612" s="14">
        <f>IF($F3612="","",IF($B3612&gt;=SUMIFS(Firm_Info!$F$2:$F$11,Firm_Info!$D$2:$D$11,$F3612,Firm_Info!$C$2:$C$11,"Treated"),1,0))</f>
        <v>1</v>
      </c>
      <c r="H3612" s="14">
        <f t="shared" si="115"/>
        <v>0</v>
      </c>
      <c r="I3612" s="14">
        <f>IF($F3612="","",MOD(ROW()-2,624)-INDEX(Parallel_Trends!$F$5:$F$14,MATCH($A3612,Parallel_Trends!$A$5:$A$14,0)))</f>
        <v>201</v>
      </c>
    </row>
    <row r="3613" spans="1:9" x14ac:dyDescent="0.45">
      <c r="A3613" t="s">
        <v>23</v>
      </c>
      <c r="B3613" s="1">
        <f>Raw_Prices!AJ494</f>
        <v>45642</v>
      </c>
      <c r="C3613" s="12">
        <f>Raw_Prices!AN494</f>
        <v>225.98599999999999</v>
      </c>
      <c r="D3613" s="13">
        <f t="shared" si="114"/>
        <v>7.8761930247077672E-3</v>
      </c>
      <c r="E3613" s="14">
        <f>IF(_xlfn.XLOOKUP($A3613,Firm_Info!$A$2:$A$12,Firm_Info!$C$2:$C$12)="Treated",1,IF(_xlfn.XLOOKUP($A3613,Firm_Info!$A$2:$A$12,Firm_Info!$C$2:$C$12)="Control",0,""))</f>
        <v>0</v>
      </c>
      <c r="F3613" s="14">
        <f>IFERROR(_xlfn.XLOOKUP($A3613,Firm_Info!$A$2:$A$11,Firm_Info!$D$2:$D$11),"")</f>
        <v>3</v>
      </c>
      <c r="G3613" s="14">
        <f>IF($F3613="","",IF($B3613&gt;=SUMIFS(Firm_Info!$F$2:$F$11,Firm_Info!$D$2:$D$11,$F3613,Firm_Info!$C$2:$C$11,"Treated"),1,0))</f>
        <v>1</v>
      </c>
      <c r="H3613" s="14">
        <f t="shared" si="115"/>
        <v>0</v>
      </c>
      <c r="I3613" s="14">
        <f>IF($F3613="","",MOD(ROW()-2,624)-INDEX(Parallel_Trends!$F$5:$F$14,MATCH($A3613,Parallel_Trends!$A$5:$A$14,0)))</f>
        <v>202</v>
      </c>
    </row>
    <row r="3614" spans="1:9" x14ac:dyDescent="0.45">
      <c r="A3614" t="s">
        <v>23</v>
      </c>
      <c r="B3614" s="1">
        <f>Raw_Prices!AJ495</f>
        <v>45643</v>
      </c>
      <c r="C3614" s="12">
        <f>Raw_Prices!AN495</f>
        <v>222.94399999999999</v>
      </c>
      <c r="D3614" s="13">
        <f t="shared" si="114"/>
        <v>-1.3461010859079803E-2</v>
      </c>
      <c r="E3614" s="14">
        <f>IF(_xlfn.XLOOKUP($A3614,Firm_Info!$A$2:$A$12,Firm_Info!$C$2:$C$12)="Treated",1,IF(_xlfn.XLOOKUP($A3614,Firm_Info!$A$2:$A$12,Firm_Info!$C$2:$C$12)="Control",0,""))</f>
        <v>0</v>
      </c>
      <c r="F3614" s="14">
        <f>IFERROR(_xlfn.XLOOKUP($A3614,Firm_Info!$A$2:$A$11,Firm_Info!$D$2:$D$11),"")</f>
        <v>3</v>
      </c>
      <c r="G3614" s="14">
        <f>IF($F3614="","",IF($B3614&gt;=SUMIFS(Firm_Info!$F$2:$F$11,Firm_Info!$D$2:$D$11,$F3614,Firm_Info!$C$2:$C$11,"Treated"),1,0))</f>
        <v>1</v>
      </c>
      <c r="H3614" s="14">
        <f t="shared" si="115"/>
        <v>0</v>
      </c>
      <c r="I3614" s="14">
        <f>IF($F3614="","",MOD(ROW()-2,624)-INDEX(Parallel_Trends!$F$5:$F$14,MATCH($A3614,Parallel_Trends!$A$5:$A$14,0)))</f>
        <v>203</v>
      </c>
    </row>
    <row r="3615" spans="1:9" x14ac:dyDescent="0.45">
      <c r="A3615" t="s">
        <v>23</v>
      </c>
      <c r="B3615" s="1">
        <f>Raw_Prices!AJ496</f>
        <v>45644</v>
      </c>
      <c r="C3615" s="12">
        <f>Raw_Prices!AN496</f>
        <v>212.19800000000001</v>
      </c>
      <c r="D3615" s="13">
        <f t="shared" si="114"/>
        <v>-4.8200444954786814E-2</v>
      </c>
      <c r="E3615" s="14">
        <f>IF(_xlfn.XLOOKUP($A3615,Firm_Info!$A$2:$A$12,Firm_Info!$C$2:$C$12)="Treated",1,IF(_xlfn.XLOOKUP($A3615,Firm_Info!$A$2:$A$12,Firm_Info!$C$2:$C$12)="Control",0,""))</f>
        <v>0</v>
      </c>
      <c r="F3615" s="14">
        <f>IFERROR(_xlfn.XLOOKUP($A3615,Firm_Info!$A$2:$A$11,Firm_Info!$D$2:$D$11),"")</f>
        <v>3</v>
      </c>
      <c r="G3615" s="14">
        <f>IF($F3615="","",IF($B3615&gt;=SUMIFS(Firm_Info!$F$2:$F$11,Firm_Info!$D$2:$D$11,$F3615,Firm_Info!$C$2:$C$11,"Treated"),1,0))</f>
        <v>1</v>
      </c>
      <c r="H3615" s="14">
        <f t="shared" si="115"/>
        <v>0</v>
      </c>
      <c r="I3615" s="14">
        <f>IF($F3615="","",MOD(ROW()-2,624)-INDEX(Parallel_Trends!$F$5:$F$14,MATCH($A3615,Parallel_Trends!$A$5:$A$14,0)))</f>
        <v>204</v>
      </c>
    </row>
    <row r="3616" spans="1:9" x14ac:dyDescent="0.45">
      <c r="A3616" t="s">
        <v>23</v>
      </c>
      <c r="B3616" s="1">
        <f>Raw_Prices!AJ497</f>
        <v>45645</v>
      </c>
      <c r="C3616" s="12">
        <f>Raw_Prices!AN497</f>
        <v>214.97399999999999</v>
      </c>
      <c r="D3616" s="13">
        <f t="shared" si="114"/>
        <v>1.3082121414904835E-2</v>
      </c>
      <c r="E3616" s="14">
        <f>IF(_xlfn.XLOOKUP($A3616,Firm_Info!$A$2:$A$12,Firm_Info!$C$2:$C$12)="Treated",1,IF(_xlfn.XLOOKUP($A3616,Firm_Info!$A$2:$A$12,Firm_Info!$C$2:$C$12)="Control",0,""))</f>
        <v>0</v>
      </c>
      <c r="F3616" s="14">
        <f>IFERROR(_xlfn.XLOOKUP($A3616,Firm_Info!$A$2:$A$11,Firm_Info!$D$2:$D$11),"")</f>
        <v>3</v>
      </c>
      <c r="G3616" s="14">
        <f>IF($F3616="","",IF($B3616&gt;=SUMIFS(Firm_Info!$F$2:$F$11,Firm_Info!$D$2:$D$11,$F3616,Firm_Info!$C$2:$C$11,"Treated"),1,0))</f>
        <v>1</v>
      </c>
      <c r="H3616" s="14">
        <f t="shared" si="115"/>
        <v>0</v>
      </c>
      <c r="I3616" s="14">
        <f>IF($F3616="","",MOD(ROW()-2,624)-INDEX(Parallel_Trends!$F$5:$F$14,MATCH($A3616,Parallel_Trends!$A$5:$A$14,0)))</f>
        <v>205</v>
      </c>
    </row>
    <row r="3617" spans="1:9" x14ac:dyDescent="0.45">
      <c r="A3617" t="s">
        <v>23</v>
      </c>
      <c r="B3617" s="1">
        <f>Raw_Prices!AJ498</f>
        <v>45646</v>
      </c>
      <c r="C3617" s="12">
        <f>Raw_Prices!AN498</f>
        <v>218.25</v>
      </c>
      <c r="D3617" s="13">
        <f t="shared" si="114"/>
        <v>1.5239052164447875E-2</v>
      </c>
      <c r="E3617" s="14">
        <f>IF(_xlfn.XLOOKUP($A3617,Firm_Info!$A$2:$A$12,Firm_Info!$C$2:$C$12)="Treated",1,IF(_xlfn.XLOOKUP($A3617,Firm_Info!$A$2:$A$12,Firm_Info!$C$2:$C$12)="Control",0,""))</f>
        <v>0</v>
      </c>
      <c r="F3617" s="14">
        <f>IFERROR(_xlfn.XLOOKUP($A3617,Firm_Info!$A$2:$A$11,Firm_Info!$D$2:$D$11),"")</f>
        <v>3</v>
      </c>
      <c r="G3617" s="14">
        <f>IF($F3617="","",IF($B3617&gt;=SUMIFS(Firm_Info!$F$2:$F$11,Firm_Info!$D$2:$D$11,$F3617,Firm_Info!$C$2:$C$11,"Treated"),1,0))</f>
        <v>1</v>
      </c>
      <c r="H3617" s="14">
        <f t="shared" si="115"/>
        <v>0</v>
      </c>
      <c r="I3617" s="14">
        <f>IF($F3617="","",MOD(ROW()-2,624)-INDEX(Parallel_Trends!$F$5:$F$14,MATCH($A3617,Parallel_Trends!$A$5:$A$14,0)))</f>
        <v>206</v>
      </c>
    </row>
    <row r="3618" spans="1:9" x14ac:dyDescent="0.45">
      <c r="A3618" t="s">
        <v>23</v>
      </c>
      <c r="B3618" s="1">
        <f>Raw_Prices!AJ499</f>
        <v>45649</v>
      </c>
      <c r="C3618" s="12">
        <f>Raw_Prices!AN499</f>
        <v>217.65199999999999</v>
      </c>
      <c r="D3618" s="13">
        <f t="shared" si="114"/>
        <v>-2.7399770904925624E-3</v>
      </c>
      <c r="E3618" s="14">
        <f>IF(_xlfn.XLOOKUP($A3618,Firm_Info!$A$2:$A$12,Firm_Info!$C$2:$C$12)="Treated",1,IF(_xlfn.XLOOKUP($A3618,Firm_Info!$A$2:$A$12,Firm_Info!$C$2:$C$12)="Control",0,""))</f>
        <v>0</v>
      </c>
      <c r="F3618" s="14">
        <f>IFERROR(_xlfn.XLOOKUP($A3618,Firm_Info!$A$2:$A$11,Firm_Info!$D$2:$D$11),"")</f>
        <v>3</v>
      </c>
      <c r="G3618" s="14">
        <f>IF($F3618="","",IF($B3618&gt;=SUMIFS(Firm_Info!$F$2:$F$11,Firm_Info!$D$2:$D$11,$F3618,Firm_Info!$C$2:$C$11,"Treated"),1,0))</f>
        <v>1</v>
      </c>
      <c r="H3618" s="14">
        <f t="shared" si="115"/>
        <v>0</v>
      </c>
      <c r="I3618" s="14">
        <f>IF($F3618="","",MOD(ROW()-2,624)-INDEX(Parallel_Trends!$F$5:$F$14,MATCH($A3618,Parallel_Trends!$A$5:$A$14,0)))</f>
        <v>207</v>
      </c>
    </row>
    <row r="3619" spans="1:9" x14ac:dyDescent="0.45">
      <c r="A3619" t="s">
        <v>23</v>
      </c>
      <c r="B3619" s="1">
        <f>Raw_Prices!AJ500</f>
        <v>45650</v>
      </c>
      <c r="C3619" s="12">
        <f>Raw_Prices!AN500</f>
        <v>221.11199999999999</v>
      </c>
      <c r="D3619" s="13">
        <f t="shared" si="114"/>
        <v>1.5896936393876571E-2</v>
      </c>
      <c r="E3619" s="14">
        <f>IF(_xlfn.XLOOKUP($A3619,Firm_Info!$A$2:$A$12,Firm_Info!$C$2:$C$12)="Treated",1,IF(_xlfn.XLOOKUP($A3619,Firm_Info!$A$2:$A$12,Firm_Info!$C$2:$C$12)="Control",0,""))</f>
        <v>0</v>
      </c>
      <c r="F3619" s="14">
        <f>IFERROR(_xlfn.XLOOKUP($A3619,Firm_Info!$A$2:$A$11,Firm_Info!$D$2:$D$11),"")</f>
        <v>3</v>
      </c>
      <c r="G3619" s="14">
        <f>IF($F3619="","",IF($B3619&gt;=SUMIFS(Firm_Info!$F$2:$F$11,Firm_Info!$D$2:$D$11,$F3619,Firm_Info!$C$2:$C$11,"Treated"),1,0))</f>
        <v>1</v>
      </c>
      <c r="H3619" s="14">
        <f t="shared" si="115"/>
        <v>0</v>
      </c>
      <c r="I3619" s="14">
        <f>IF($F3619="","",MOD(ROW()-2,624)-INDEX(Parallel_Trends!$F$5:$F$14,MATCH($A3619,Parallel_Trends!$A$5:$A$14,0)))</f>
        <v>208</v>
      </c>
    </row>
    <row r="3620" spans="1:9" x14ac:dyDescent="0.45">
      <c r="A3620" t="s">
        <v>23</v>
      </c>
      <c r="B3620" s="1">
        <f>Raw_Prices!AJ501</f>
        <v>45652</v>
      </c>
      <c r="C3620" s="12">
        <f>Raw_Prices!AN501</f>
        <v>219.822</v>
      </c>
      <c r="D3620" s="13">
        <f t="shared" si="114"/>
        <v>-5.8341474004124372E-3</v>
      </c>
      <c r="E3620" s="14">
        <f>IF(_xlfn.XLOOKUP($A3620,Firm_Info!$A$2:$A$12,Firm_Info!$C$2:$C$12)="Treated",1,IF(_xlfn.XLOOKUP($A3620,Firm_Info!$A$2:$A$12,Firm_Info!$C$2:$C$12)="Control",0,""))</f>
        <v>0</v>
      </c>
      <c r="F3620" s="14">
        <f>IFERROR(_xlfn.XLOOKUP($A3620,Firm_Info!$A$2:$A$11,Firm_Info!$D$2:$D$11),"")</f>
        <v>3</v>
      </c>
      <c r="G3620" s="14">
        <f>IF($F3620="","",IF($B3620&gt;=SUMIFS(Firm_Info!$F$2:$F$11,Firm_Info!$D$2:$D$11,$F3620,Firm_Info!$C$2:$C$11,"Treated"),1,0))</f>
        <v>1</v>
      </c>
      <c r="H3620" s="14">
        <f t="shared" si="115"/>
        <v>0</v>
      </c>
      <c r="I3620" s="14">
        <f>IF($F3620="","",MOD(ROW()-2,624)-INDEX(Parallel_Trends!$F$5:$F$14,MATCH($A3620,Parallel_Trends!$A$5:$A$14,0)))</f>
        <v>209</v>
      </c>
    </row>
    <row r="3621" spans="1:9" x14ac:dyDescent="0.45">
      <c r="A3621" t="s">
        <v>23</v>
      </c>
      <c r="B3621" s="1">
        <f>Raw_Prices!AJ502</f>
        <v>45653</v>
      </c>
      <c r="C3621" s="12">
        <f>Raw_Prices!AN502</f>
        <v>216.292</v>
      </c>
      <c r="D3621" s="13">
        <f t="shared" si="114"/>
        <v>-1.6058447289170386E-2</v>
      </c>
      <c r="E3621" s="14">
        <f>IF(_xlfn.XLOOKUP($A3621,Firm_Info!$A$2:$A$12,Firm_Info!$C$2:$C$12)="Treated",1,IF(_xlfn.XLOOKUP($A3621,Firm_Info!$A$2:$A$12,Firm_Info!$C$2:$C$12)="Control",0,""))</f>
        <v>0</v>
      </c>
      <c r="F3621" s="14">
        <f>IFERROR(_xlfn.XLOOKUP($A3621,Firm_Info!$A$2:$A$11,Firm_Info!$D$2:$D$11),"")</f>
        <v>3</v>
      </c>
      <c r="G3621" s="14">
        <f>IF($F3621="","",IF($B3621&gt;=SUMIFS(Firm_Info!$F$2:$F$11,Firm_Info!$D$2:$D$11,$F3621,Firm_Info!$C$2:$C$11,"Treated"),1,0))</f>
        <v>1</v>
      </c>
      <c r="H3621" s="14">
        <f t="shared" si="115"/>
        <v>0</v>
      </c>
      <c r="I3621" s="14">
        <f>IF($F3621="","",MOD(ROW()-2,624)-INDEX(Parallel_Trends!$F$5:$F$14,MATCH($A3621,Parallel_Trends!$A$5:$A$14,0)))</f>
        <v>210</v>
      </c>
    </row>
    <row r="3622" spans="1:9" x14ac:dyDescent="0.45">
      <c r="A3622" t="s">
        <v>23</v>
      </c>
      <c r="B3622" s="1">
        <f>Raw_Prices!AJ503</f>
        <v>45656</v>
      </c>
      <c r="C3622" s="12">
        <f>Raw_Prices!AN503</f>
        <v>213.54</v>
      </c>
      <c r="D3622" s="13">
        <f t="shared" si="114"/>
        <v>-1.2723540399090183E-2</v>
      </c>
      <c r="E3622" s="14">
        <f>IF(_xlfn.XLOOKUP($A3622,Firm_Info!$A$2:$A$12,Firm_Info!$C$2:$C$12)="Treated",1,IF(_xlfn.XLOOKUP($A3622,Firm_Info!$A$2:$A$12,Firm_Info!$C$2:$C$12)="Control",0,""))</f>
        <v>0</v>
      </c>
      <c r="F3622" s="14">
        <f>IFERROR(_xlfn.XLOOKUP($A3622,Firm_Info!$A$2:$A$11,Firm_Info!$D$2:$D$11),"")</f>
        <v>3</v>
      </c>
      <c r="G3622" s="14">
        <f>IF($F3622="","",IF($B3622&gt;=SUMIFS(Firm_Info!$F$2:$F$11,Firm_Info!$D$2:$D$11,$F3622,Firm_Info!$C$2:$C$11,"Treated"),1,0))</f>
        <v>1</v>
      </c>
      <c r="H3622" s="14">
        <f t="shared" si="115"/>
        <v>0</v>
      </c>
      <c r="I3622" s="14">
        <f>IF($F3622="","",MOD(ROW()-2,624)-INDEX(Parallel_Trends!$F$5:$F$14,MATCH($A3622,Parallel_Trends!$A$5:$A$14,0)))</f>
        <v>211</v>
      </c>
    </row>
    <row r="3623" spans="1:9" x14ac:dyDescent="0.45">
      <c r="A3623" t="s">
        <v>23</v>
      </c>
      <c r="B3623" s="1">
        <f>Raw_Prices!AJ504</f>
        <v>45657</v>
      </c>
      <c r="C3623" s="12">
        <f>Raw_Prices!AN504</f>
        <v>212.024</v>
      </c>
      <c r="D3623" s="13">
        <f t="shared" si="114"/>
        <v>-7.0993724829071514E-3</v>
      </c>
      <c r="E3623" s="14">
        <f>IF(_xlfn.XLOOKUP($A3623,Firm_Info!$A$2:$A$12,Firm_Info!$C$2:$C$12)="Treated",1,IF(_xlfn.XLOOKUP($A3623,Firm_Info!$A$2:$A$12,Firm_Info!$C$2:$C$12)="Control",0,""))</f>
        <v>0</v>
      </c>
      <c r="F3623" s="14">
        <f>IFERROR(_xlfn.XLOOKUP($A3623,Firm_Info!$A$2:$A$11,Firm_Info!$D$2:$D$11),"")</f>
        <v>3</v>
      </c>
      <c r="G3623" s="14">
        <f>IF($F3623="","",IF($B3623&gt;=SUMIFS(Firm_Info!$F$2:$F$11,Firm_Info!$D$2:$D$11,$F3623,Firm_Info!$C$2:$C$11,"Treated"),1,0))</f>
        <v>1</v>
      </c>
      <c r="H3623" s="14">
        <f t="shared" si="115"/>
        <v>0</v>
      </c>
      <c r="I3623" s="14">
        <f>IF($F3623="","",MOD(ROW()-2,624)-INDEX(Parallel_Trends!$F$5:$F$14,MATCH($A3623,Parallel_Trends!$A$5:$A$14,0)))</f>
        <v>212</v>
      </c>
    </row>
    <row r="3624" spans="1:9" x14ac:dyDescent="0.45">
      <c r="A3624" t="s">
        <v>23</v>
      </c>
      <c r="B3624" s="1">
        <f>Raw_Prices!AJ505</f>
        <v>45659</v>
      </c>
      <c r="C3624" s="12">
        <f>Raw_Prices!AN505</f>
        <v>210.86799999999999</v>
      </c>
      <c r="D3624" s="13">
        <f t="shared" si="114"/>
        <v>-5.4522129570238054E-3</v>
      </c>
      <c r="E3624" s="14">
        <f>IF(_xlfn.XLOOKUP($A3624,Firm_Info!$A$2:$A$12,Firm_Info!$C$2:$C$12)="Treated",1,IF(_xlfn.XLOOKUP($A3624,Firm_Info!$A$2:$A$12,Firm_Info!$C$2:$C$12)="Control",0,""))</f>
        <v>0</v>
      </c>
      <c r="F3624" s="14">
        <f>IFERROR(_xlfn.XLOOKUP($A3624,Firm_Info!$A$2:$A$11,Firm_Info!$D$2:$D$11),"")</f>
        <v>3</v>
      </c>
      <c r="G3624" s="14">
        <f>IF($F3624="","",IF($B3624&gt;=SUMIFS(Firm_Info!$F$2:$F$11,Firm_Info!$D$2:$D$11,$F3624,Firm_Info!$C$2:$C$11,"Treated"),1,0))</f>
        <v>1</v>
      </c>
      <c r="H3624" s="14">
        <f t="shared" si="115"/>
        <v>0</v>
      </c>
      <c r="I3624" s="14">
        <f>IF($F3624="","",MOD(ROW()-2,624)-INDEX(Parallel_Trends!$F$5:$F$14,MATCH($A3624,Parallel_Trends!$A$5:$A$14,0)))</f>
        <v>213</v>
      </c>
    </row>
    <row r="3625" spans="1:9" x14ac:dyDescent="0.45">
      <c r="A3625" t="s">
        <v>23</v>
      </c>
      <c r="B3625" s="1">
        <f>Raw_Prices!AJ506</f>
        <v>45660</v>
      </c>
      <c r="C3625" s="12">
        <f>Raw_Prices!AN506</f>
        <v>214.75399999999999</v>
      </c>
      <c r="D3625" s="13">
        <f t="shared" si="114"/>
        <v>1.8428590397784328E-2</v>
      </c>
      <c r="E3625" s="14">
        <f>IF(_xlfn.XLOOKUP($A3625,Firm_Info!$A$2:$A$12,Firm_Info!$C$2:$C$12)="Treated",1,IF(_xlfn.XLOOKUP($A3625,Firm_Info!$A$2:$A$12,Firm_Info!$C$2:$C$12)="Control",0,""))</f>
        <v>0</v>
      </c>
      <c r="F3625" s="14">
        <f>IFERROR(_xlfn.XLOOKUP($A3625,Firm_Info!$A$2:$A$11,Firm_Info!$D$2:$D$11),"")</f>
        <v>3</v>
      </c>
      <c r="G3625" s="14">
        <f>IF($F3625="","",IF($B3625&gt;=SUMIFS(Firm_Info!$F$2:$F$11,Firm_Info!$D$2:$D$11,$F3625,Firm_Info!$C$2:$C$11,"Treated"),1,0))</f>
        <v>1</v>
      </c>
      <c r="H3625" s="14">
        <f t="shared" si="115"/>
        <v>0</v>
      </c>
      <c r="I3625" s="14">
        <f>IF($F3625="","",MOD(ROW()-2,624)-INDEX(Parallel_Trends!$F$5:$F$14,MATCH($A3625,Parallel_Trends!$A$5:$A$14,0)))</f>
        <v>214</v>
      </c>
    </row>
    <row r="3626" spans="1:9" x14ac:dyDescent="0.45">
      <c r="A3626" t="s">
        <v>23</v>
      </c>
      <c r="B3626" s="1">
        <f>Raw_Prices!AJ507</f>
        <v>45663</v>
      </c>
      <c r="C3626" s="12">
        <f>Raw_Prices!AN507</f>
        <v>215.41</v>
      </c>
      <c r="D3626" s="13">
        <f t="shared" si="114"/>
        <v>3.0546578876295971E-3</v>
      </c>
      <c r="E3626" s="14">
        <f>IF(_xlfn.XLOOKUP($A3626,Firm_Info!$A$2:$A$12,Firm_Info!$C$2:$C$12)="Treated",1,IF(_xlfn.XLOOKUP($A3626,Firm_Info!$A$2:$A$12,Firm_Info!$C$2:$C$12)="Control",0,""))</f>
        <v>0</v>
      </c>
      <c r="F3626" s="14">
        <f>IFERROR(_xlfn.XLOOKUP($A3626,Firm_Info!$A$2:$A$11,Firm_Info!$D$2:$D$11),"")</f>
        <v>3</v>
      </c>
      <c r="G3626" s="14">
        <f>IF($F3626="","",IF($B3626&gt;=SUMIFS(Firm_Info!$F$2:$F$11,Firm_Info!$D$2:$D$11,$F3626,Firm_Info!$C$2:$C$11,"Treated"),1,0))</f>
        <v>1</v>
      </c>
      <c r="H3626" s="14">
        <f t="shared" si="115"/>
        <v>0</v>
      </c>
      <c r="I3626" s="14">
        <f>IF($F3626="","",MOD(ROW()-2,624)-INDEX(Parallel_Trends!$F$5:$F$14,MATCH($A3626,Parallel_Trends!$A$5:$A$14,0)))</f>
        <v>215</v>
      </c>
    </row>
    <row r="3627" spans="1:9" x14ac:dyDescent="0.45">
      <c r="A3627" t="s">
        <v>23</v>
      </c>
      <c r="B3627" s="1">
        <f>Raw_Prices!AJ508</f>
        <v>45664</v>
      </c>
      <c r="C3627" s="12">
        <f>Raw_Prices!AN508</f>
        <v>210.83</v>
      </c>
      <c r="D3627" s="13">
        <f t="shared" si="114"/>
        <v>-2.1261779861659114E-2</v>
      </c>
      <c r="E3627" s="14">
        <f>IF(_xlfn.XLOOKUP($A3627,Firm_Info!$A$2:$A$12,Firm_Info!$C$2:$C$12)="Treated",1,IF(_xlfn.XLOOKUP($A3627,Firm_Info!$A$2:$A$12,Firm_Info!$C$2:$C$12)="Control",0,""))</f>
        <v>0</v>
      </c>
      <c r="F3627" s="14">
        <f>IFERROR(_xlfn.XLOOKUP($A3627,Firm_Info!$A$2:$A$11,Firm_Info!$D$2:$D$11),"")</f>
        <v>3</v>
      </c>
      <c r="G3627" s="14">
        <f>IF($F3627="","",IF($B3627&gt;=SUMIFS(Firm_Info!$F$2:$F$11,Firm_Info!$D$2:$D$11,$F3627,Firm_Info!$C$2:$C$11,"Treated"),1,0))</f>
        <v>1</v>
      </c>
      <c r="H3627" s="14">
        <f t="shared" si="115"/>
        <v>0</v>
      </c>
      <c r="I3627" s="14">
        <f>IF($F3627="","",MOD(ROW()-2,624)-INDEX(Parallel_Trends!$F$5:$F$14,MATCH($A3627,Parallel_Trends!$A$5:$A$14,0)))</f>
        <v>216</v>
      </c>
    </row>
    <row r="3628" spans="1:9" x14ac:dyDescent="0.45">
      <c r="A3628" t="s">
        <v>23</v>
      </c>
      <c r="B3628" s="1">
        <f>Raw_Prices!AJ509</f>
        <v>45665</v>
      </c>
      <c r="C3628" s="12">
        <f>Raw_Prices!AN509</f>
        <v>209.816</v>
      </c>
      <c r="D3628" s="13">
        <f t="shared" si="114"/>
        <v>-4.8095622065171817E-3</v>
      </c>
      <c r="E3628" s="14">
        <f>IF(_xlfn.XLOOKUP($A3628,Firm_Info!$A$2:$A$12,Firm_Info!$C$2:$C$12)="Treated",1,IF(_xlfn.XLOOKUP($A3628,Firm_Info!$A$2:$A$12,Firm_Info!$C$2:$C$12)="Control",0,""))</f>
        <v>0</v>
      </c>
      <c r="F3628" s="14">
        <f>IFERROR(_xlfn.XLOOKUP($A3628,Firm_Info!$A$2:$A$11,Firm_Info!$D$2:$D$11),"")</f>
        <v>3</v>
      </c>
      <c r="G3628" s="14">
        <f>IF($F3628="","",IF($B3628&gt;=SUMIFS(Firm_Info!$F$2:$F$11,Firm_Info!$D$2:$D$11,$F3628,Firm_Info!$C$2:$C$11,"Treated"),1,0))</f>
        <v>1</v>
      </c>
      <c r="H3628" s="14">
        <f t="shared" si="115"/>
        <v>0</v>
      </c>
      <c r="I3628" s="14">
        <f>IF($F3628="","",MOD(ROW()-2,624)-INDEX(Parallel_Trends!$F$5:$F$14,MATCH($A3628,Parallel_Trends!$A$5:$A$14,0)))</f>
        <v>217</v>
      </c>
    </row>
    <row r="3629" spans="1:9" x14ac:dyDescent="0.45">
      <c r="A3629" t="s">
        <v>23</v>
      </c>
      <c r="B3629" s="1">
        <f>Raw_Prices!AJ510</f>
        <v>45667</v>
      </c>
      <c r="C3629" s="12">
        <f>Raw_Prices!AN510</f>
        <v>204.91399999999999</v>
      </c>
      <c r="D3629" s="13">
        <f t="shared" si="114"/>
        <v>-2.3363327868227479E-2</v>
      </c>
      <c r="E3629" s="14">
        <f>IF(_xlfn.XLOOKUP($A3629,Firm_Info!$A$2:$A$12,Firm_Info!$C$2:$C$12)="Treated",1,IF(_xlfn.XLOOKUP($A3629,Firm_Info!$A$2:$A$12,Firm_Info!$C$2:$C$12)="Control",0,""))</f>
        <v>0</v>
      </c>
      <c r="F3629" s="14">
        <f>IFERROR(_xlfn.XLOOKUP($A3629,Firm_Info!$A$2:$A$11,Firm_Info!$D$2:$D$11),"")</f>
        <v>3</v>
      </c>
      <c r="G3629" s="14">
        <f>IF($F3629="","",IF($B3629&gt;=SUMIFS(Firm_Info!$F$2:$F$11,Firm_Info!$D$2:$D$11,$F3629,Firm_Info!$C$2:$C$11,"Treated"),1,0))</f>
        <v>1</v>
      </c>
      <c r="H3629" s="14">
        <f t="shared" si="115"/>
        <v>0</v>
      </c>
      <c r="I3629" s="14">
        <f>IF($F3629="","",MOD(ROW()-2,624)-INDEX(Parallel_Trends!$F$5:$F$14,MATCH($A3629,Parallel_Trends!$A$5:$A$14,0)))</f>
        <v>218</v>
      </c>
    </row>
    <row r="3630" spans="1:9" x14ac:dyDescent="0.45">
      <c r="A3630" t="s">
        <v>23</v>
      </c>
      <c r="B3630" s="1">
        <f>Raw_Prices!AJ511</f>
        <v>45670</v>
      </c>
      <c r="C3630" s="12">
        <f>Raw_Prices!AN511</f>
        <v>203.148</v>
      </c>
      <c r="D3630" s="13">
        <f t="shared" si="114"/>
        <v>-8.6182496071521841E-3</v>
      </c>
      <c r="E3630" s="14">
        <f>IF(_xlfn.XLOOKUP($A3630,Firm_Info!$A$2:$A$12,Firm_Info!$C$2:$C$12)="Treated",1,IF(_xlfn.XLOOKUP($A3630,Firm_Info!$A$2:$A$12,Firm_Info!$C$2:$C$12)="Control",0,""))</f>
        <v>0</v>
      </c>
      <c r="F3630" s="14">
        <f>IFERROR(_xlfn.XLOOKUP($A3630,Firm_Info!$A$2:$A$11,Firm_Info!$D$2:$D$11),"")</f>
        <v>3</v>
      </c>
      <c r="G3630" s="14">
        <f>IF($F3630="","",IF($B3630&gt;=SUMIFS(Firm_Info!$F$2:$F$11,Firm_Info!$D$2:$D$11,$F3630,Firm_Info!$C$2:$C$11,"Treated"),1,0))</f>
        <v>1</v>
      </c>
      <c r="H3630" s="14">
        <f t="shared" si="115"/>
        <v>0</v>
      </c>
      <c r="I3630" s="14">
        <f>IF($F3630="","",MOD(ROW()-2,624)-INDEX(Parallel_Trends!$F$5:$F$14,MATCH($A3630,Parallel_Trends!$A$5:$A$14,0)))</f>
        <v>219</v>
      </c>
    </row>
    <row r="3631" spans="1:9" x14ac:dyDescent="0.45">
      <c r="A3631" t="s">
        <v>23</v>
      </c>
      <c r="B3631" s="1">
        <f>Raw_Prices!AJ512</f>
        <v>45671</v>
      </c>
      <c r="C3631" s="12">
        <f>Raw_Prices!AN512</f>
        <v>206.25800000000001</v>
      </c>
      <c r="D3631" s="13">
        <f t="shared" si="114"/>
        <v>1.5309035776872149E-2</v>
      </c>
      <c r="E3631" s="14">
        <f>IF(_xlfn.XLOOKUP($A3631,Firm_Info!$A$2:$A$12,Firm_Info!$C$2:$C$12)="Treated",1,IF(_xlfn.XLOOKUP($A3631,Firm_Info!$A$2:$A$12,Firm_Info!$C$2:$C$12)="Control",0,""))</f>
        <v>0</v>
      </c>
      <c r="F3631" s="14">
        <f>IFERROR(_xlfn.XLOOKUP($A3631,Firm_Info!$A$2:$A$11,Firm_Info!$D$2:$D$11),"")</f>
        <v>3</v>
      </c>
      <c r="G3631" s="14">
        <f>IF($F3631="","",IF($B3631&gt;=SUMIFS(Firm_Info!$F$2:$F$11,Firm_Info!$D$2:$D$11,$F3631,Firm_Info!$C$2:$C$11,"Treated"),1,0))</f>
        <v>1</v>
      </c>
      <c r="H3631" s="14">
        <f t="shared" si="115"/>
        <v>0</v>
      </c>
      <c r="I3631" s="14">
        <f>IF($F3631="","",MOD(ROW()-2,624)-INDEX(Parallel_Trends!$F$5:$F$14,MATCH($A3631,Parallel_Trends!$A$5:$A$14,0)))</f>
        <v>220</v>
      </c>
    </row>
    <row r="3632" spans="1:9" x14ac:dyDescent="0.45">
      <c r="A3632" t="s">
        <v>23</v>
      </c>
      <c r="B3632" s="1">
        <f>Raw_Prices!AJ513</f>
        <v>45672</v>
      </c>
      <c r="C3632" s="12">
        <f>Raw_Prices!AN513</f>
        <v>210.82599999999999</v>
      </c>
      <c r="D3632" s="13">
        <f t="shared" si="114"/>
        <v>2.2147019751961095E-2</v>
      </c>
      <c r="E3632" s="14">
        <f>IF(_xlfn.XLOOKUP($A3632,Firm_Info!$A$2:$A$12,Firm_Info!$C$2:$C$12)="Treated",1,IF(_xlfn.XLOOKUP($A3632,Firm_Info!$A$2:$A$12,Firm_Info!$C$2:$C$12)="Control",0,""))</f>
        <v>0</v>
      </c>
      <c r="F3632" s="14">
        <f>IFERROR(_xlfn.XLOOKUP($A3632,Firm_Info!$A$2:$A$11,Firm_Info!$D$2:$D$11),"")</f>
        <v>3</v>
      </c>
      <c r="G3632" s="14">
        <f>IF($F3632="","",IF($B3632&gt;=SUMIFS(Firm_Info!$F$2:$F$11,Firm_Info!$D$2:$D$11,$F3632,Firm_Info!$C$2:$C$11,"Treated"),1,0))</f>
        <v>1</v>
      </c>
      <c r="H3632" s="14">
        <f t="shared" si="115"/>
        <v>0</v>
      </c>
      <c r="I3632" s="14">
        <f>IF($F3632="","",MOD(ROW()-2,624)-INDEX(Parallel_Trends!$F$5:$F$14,MATCH($A3632,Parallel_Trends!$A$5:$A$14,0)))</f>
        <v>221</v>
      </c>
    </row>
    <row r="3633" spans="1:9" x14ac:dyDescent="0.45">
      <c r="A3633" t="s">
        <v>23</v>
      </c>
      <c r="B3633" s="1">
        <f>Raw_Prices!AJ514</f>
        <v>45673</v>
      </c>
      <c r="C3633" s="12">
        <f>Raw_Prices!AN514</f>
        <v>211.43199999999999</v>
      </c>
      <c r="D3633" s="13">
        <f t="shared" si="114"/>
        <v>2.8744082798135562E-3</v>
      </c>
      <c r="E3633" s="14">
        <f>IF(_xlfn.XLOOKUP($A3633,Firm_Info!$A$2:$A$12,Firm_Info!$C$2:$C$12)="Treated",1,IF(_xlfn.XLOOKUP($A3633,Firm_Info!$A$2:$A$12,Firm_Info!$C$2:$C$12)="Control",0,""))</f>
        <v>0</v>
      </c>
      <c r="F3633" s="14">
        <f>IFERROR(_xlfn.XLOOKUP($A3633,Firm_Info!$A$2:$A$11,Firm_Info!$D$2:$D$11),"")</f>
        <v>3</v>
      </c>
      <c r="G3633" s="14">
        <f>IF($F3633="","",IF($B3633&gt;=SUMIFS(Firm_Info!$F$2:$F$11,Firm_Info!$D$2:$D$11,$F3633,Firm_Info!$C$2:$C$11,"Treated"),1,0))</f>
        <v>1</v>
      </c>
      <c r="H3633" s="14">
        <f t="shared" si="115"/>
        <v>0</v>
      </c>
      <c r="I3633" s="14">
        <f>IF($F3633="","",MOD(ROW()-2,624)-INDEX(Parallel_Trends!$F$5:$F$14,MATCH($A3633,Parallel_Trends!$A$5:$A$14,0)))</f>
        <v>222</v>
      </c>
    </row>
    <row r="3634" spans="1:9" x14ac:dyDescent="0.45">
      <c r="A3634" t="s">
        <v>23</v>
      </c>
      <c r="B3634" s="1">
        <f>Raw_Prices!AJ515</f>
        <v>45674</v>
      </c>
      <c r="C3634" s="12">
        <f>Raw_Prices!AN515</f>
        <v>214.29599999999999</v>
      </c>
      <c r="D3634" s="13">
        <f t="shared" si="114"/>
        <v>1.3545726285519644E-2</v>
      </c>
      <c r="E3634" s="14">
        <f>IF(_xlfn.XLOOKUP($A3634,Firm_Info!$A$2:$A$12,Firm_Info!$C$2:$C$12)="Treated",1,IF(_xlfn.XLOOKUP($A3634,Firm_Info!$A$2:$A$12,Firm_Info!$C$2:$C$12)="Control",0,""))</f>
        <v>0</v>
      </c>
      <c r="F3634" s="14">
        <f>IFERROR(_xlfn.XLOOKUP($A3634,Firm_Info!$A$2:$A$11,Firm_Info!$D$2:$D$11),"")</f>
        <v>3</v>
      </c>
      <c r="G3634" s="14">
        <f>IF($F3634="","",IF($B3634&gt;=SUMIFS(Firm_Info!$F$2:$F$11,Firm_Info!$D$2:$D$11,$F3634,Firm_Info!$C$2:$C$11,"Treated"),1,0))</f>
        <v>1</v>
      </c>
      <c r="H3634" s="14">
        <f t="shared" si="115"/>
        <v>0</v>
      </c>
      <c r="I3634" s="14">
        <f>IF($F3634="","",MOD(ROW()-2,624)-INDEX(Parallel_Trends!$F$5:$F$14,MATCH($A3634,Parallel_Trends!$A$5:$A$14,0)))</f>
        <v>223</v>
      </c>
    </row>
    <row r="3635" spans="1:9" x14ac:dyDescent="0.45">
      <c r="A3635" t="s">
        <v>23</v>
      </c>
      <c r="B3635" s="1">
        <f>Raw_Prices!AJ516</f>
        <v>45678</v>
      </c>
      <c r="C3635" s="12">
        <f>Raw_Prices!AN516</f>
        <v>219.37</v>
      </c>
      <c r="D3635" s="13">
        <f t="shared" si="114"/>
        <v>2.3677530145219672E-2</v>
      </c>
      <c r="E3635" s="14">
        <f>IF(_xlfn.XLOOKUP($A3635,Firm_Info!$A$2:$A$12,Firm_Info!$C$2:$C$12)="Treated",1,IF(_xlfn.XLOOKUP($A3635,Firm_Info!$A$2:$A$12,Firm_Info!$C$2:$C$12)="Control",0,""))</f>
        <v>0</v>
      </c>
      <c r="F3635" s="14">
        <f>IFERROR(_xlfn.XLOOKUP($A3635,Firm_Info!$A$2:$A$11,Firm_Info!$D$2:$D$11),"")</f>
        <v>3</v>
      </c>
      <c r="G3635" s="14">
        <f>IF($F3635="","",IF($B3635&gt;=SUMIFS(Firm_Info!$F$2:$F$11,Firm_Info!$D$2:$D$11,$F3635,Firm_Info!$C$2:$C$11,"Treated"),1,0))</f>
        <v>1</v>
      </c>
      <c r="H3635" s="14">
        <f t="shared" si="115"/>
        <v>0</v>
      </c>
      <c r="I3635" s="14">
        <f>IF($F3635="","",MOD(ROW()-2,624)-INDEX(Parallel_Trends!$F$5:$F$14,MATCH($A3635,Parallel_Trends!$A$5:$A$14,0)))</f>
        <v>224</v>
      </c>
    </row>
    <row r="3636" spans="1:9" x14ac:dyDescent="0.45">
      <c r="A3636" t="s">
        <v>23</v>
      </c>
      <c r="B3636" s="1">
        <f>Raw_Prices!AJ517</f>
        <v>45679</v>
      </c>
      <c r="C3636" s="12">
        <f>Raw_Prices!AN517</f>
        <v>225.03399999999999</v>
      </c>
      <c r="D3636" s="13">
        <f t="shared" ref="D3636:D3699" si="116">C3636/C3635-1</f>
        <v>2.5819391894971844E-2</v>
      </c>
      <c r="E3636" s="14">
        <f>IF(_xlfn.XLOOKUP($A3636,Firm_Info!$A$2:$A$12,Firm_Info!$C$2:$C$12)="Treated",1,IF(_xlfn.XLOOKUP($A3636,Firm_Info!$A$2:$A$12,Firm_Info!$C$2:$C$12)="Control",0,""))</f>
        <v>0</v>
      </c>
      <c r="F3636" s="14">
        <f>IFERROR(_xlfn.XLOOKUP($A3636,Firm_Info!$A$2:$A$11,Firm_Info!$D$2:$D$11),"")</f>
        <v>3</v>
      </c>
      <c r="G3636" s="14">
        <f>IF($F3636="","",IF($B3636&gt;=SUMIFS(Firm_Info!$F$2:$F$11,Firm_Info!$D$2:$D$11,$F3636,Firm_Info!$C$2:$C$11,"Treated"),1,0))</f>
        <v>1</v>
      </c>
      <c r="H3636" s="14">
        <f t="shared" ref="H3636:H3699" si="117">IF($F3636="","",$E3636*$G3636)</f>
        <v>0</v>
      </c>
      <c r="I3636" s="14">
        <f>IF($F3636="","",MOD(ROW()-2,624)-INDEX(Parallel_Trends!$F$5:$F$14,MATCH($A3636,Parallel_Trends!$A$5:$A$14,0)))</f>
        <v>225</v>
      </c>
    </row>
    <row r="3637" spans="1:9" x14ac:dyDescent="0.45">
      <c r="A3637" t="s">
        <v>23</v>
      </c>
      <c r="B3637" s="1">
        <f>Raw_Prices!AJ518</f>
        <v>45680</v>
      </c>
      <c r="C3637" s="12">
        <f>Raw_Prices!AN518</f>
        <v>226.84</v>
      </c>
      <c r="D3637" s="13">
        <f t="shared" si="116"/>
        <v>8.0254539314059681E-3</v>
      </c>
      <c r="E3637" s="14">
        <f>IF(_xlfn.XLOOKUP($A3637,Firm_Info!$A$2:$A$12,Firm_Info!$C$2:$C$12)="Treated",1,IF(_xlfn.XLOOKUP($A3637,Firm_Info!$A$2:$A$12,Firm_Info!$C$2:$C$12)="Control",0,""))</f>
        <v>0</v>
      </c>
      <c r="F3637" s="14">
        <f>IFERROR(_xlfn.XLOOKUP($A3637,Firm_Info!$A$2:$A$11,Firm_Info!$D$2:$D$11),"")</f>
        <v>3</v>
      </c>
      <c r="G3637" s="14">
        <f>IF($F3637="","",IF($B3637&gt;=SUMIFS(Firm_Info!$F$2:$F$11,Firm_Info!$D$2:$D$11,$F3637,Firm_Info!$C$2:$C$11,"Treated"),1,0))</f>
        <v>1</v>
      </c>
      <c r="H3637" s="14">
        <f t="shared" si="117"/>
        <v>0</v>
      </c>
      <c r="I3637" s="14">
        <f>IF($F3637="","",MOD(ROW()-2,624)-INDEX(Parallel_Trends!$F$5:$F$14,MATCH($A3637,Parallel_Trends!$A$5:$A$14,0)))</f>
        <v>226</v>
      </c>
    </row>
    <row r="3638" spans="1:9" x14ac:dyDescent="0.45">
      <c r="A3638" t="s">
        <v>23</v>
      </c>
      <c r="B3638" s="1">
        <f>Raw_Prices!AJ519</f>
        <v>45681</v>
      </c>
      <c r="C3638" s="12">
        <f>Raw_Prices!AN519</f>
        <v>224.99600000000001</v>
      </c>
      <c r="D3638" s="13">
        <f t="shared" si="116"/>
        <v>-8.1290777640627976E-3</v>
      </c>
      <c r="E3638" s="14">
        <f>IF(_xlfn.XLOOKUP($A3638,Firm_Info!$A$2:$A$12,Firm_Info!$C$2:$C$12)="Treated",1,IF(_xlfn.XLOOKUP($A3638,Firm_Info!$A$2:$A$12,Firm_Info!$C$2:$C$12)="Control",0,""))</f>
        <v>0</v>
      </c>
      <c r="F3638" s="14">
        <f>IFERROR(_xlfn.XLOOKUP($A3638,Firm_Info!$A$2:$A$11,Firm_Info!$D$2:$D$11),"")</f>
        <v>3</v>
      </c>
      <c r="G3638" s="14">
        <f>IF($F3638="","",IF($B3638&gt;=SUMIFS(Firm_Info!$F$2:$F$11,Firm_Info!$D$2:$D$11,$F3638,Firm_Info!$C$2:$C$11,"Treated"),1,0))</f>
        <v>1</v>
      </c>
      <c r="H3638" s="14">
        <f t="shared" si="117"/>
        <v>0</v>
      </c>
      <c r="I3638" s="14">
        <f>IF($F3638="","",MOD(ROW()-2,624)-INDEX(Parallel_Trends!$F$5:$F$14,MATCH($A3638,Parallel_Trends!$A$5:$A$14,0)))</f>
        <v>227</v>
      </c>
    </row>
    <row r="3639" spans="1:9" x14ac:dyDescent="0.45">
      <c r="A3639" t="s">
        <v>23</v>
      </c>
      <c r="B3639" s="1">
        <f>Raw_Prices!AJ520</f>
        <v>45684</v>
      </c>
      <c r="C3639" s="12">
        <f>Raw_Prices!AN520</f>
        <v>228.124</v>
      </c>
      <c r="D3639" s="13">
        <f t="shared" si="116"/>
        <v>1.3902469377233384E-2</v>
      </c>
      <c r="E3639" s="14">
        <f>IF(_xlfn.XLOOKUP($A3639,Firm_Info!$A$2:$A$12,Firm_Info!$C$2:$C$12)="Treated",1,IF(_xlfn.XLOOKUP($A3639,Firm_Info!$A$2:$A$12,Firm_Info!$C$2:$C$12)="Control",0,""))</f>
        <v>0</v>
      </c>
      <c r="F3639" s="14">
        <f>IFERROR(_xlfn.XLOOKUP($A3639,Firm_Info!$A$2:$A$11,Firm_Info!$D$2:$D$11),"")</f>
        <v>3</v>
      </c>
      <c r="G3639" s="14">
        <f>IF($F3639="","",IF($B3639&gt;=SUMIFS(Firm_Info!$F$2:$F$11,Firm_Info!$D$2:$D$11,$F3639,Firm_Info!$C$2:$C$11,"Treated"),1,0))</f>
        <v>1</v>
      </c>
      <c r="H3639" s="14">
        <f t="shared" si="117"/>
        <v>0</v>
      </c>
      <c r="I3639" s="14">
        <f>IF($F3639="","",MOD(ROW()-2,624)-INDEX(Parallel_Trends!$F$5:$F$14,MATCH($A3639,Parallel_Trends!$A$5:$A$14,0)))</f>
        <v>228</v>
      </c>
    </row>
    <row r="3640" spans="1:9" x14ac:dyDescent="0.45">
      <c r="A3640" t="s">
        <v>23</v>
      </c>
      <c r="B3640" s="1">
        <f>Raw_Prices!AJ521</f>
        <v>45685</v>
      </c>
      <c r="C3640" s="12">
        <f>Raw_Prices!AN521</f>
        <v>234.078</v>
      </c>
      <c r="D3640" s="13">
        <f t="shared" si="116"/>
        <v>2.6099840437656674E-2</v>
      </c>
      <c r="E3640" s="14">
        <f>IF(_xlfn.XLOOKUP($A3640,Firm_Info!$A$2:$A$12,Firm_Info!$C$2:$C$12)="Treated",1,IF(_xlfn.XLOOKUP($A3640,Firm_Info!$A$2:$A$12,Firm_Info!$C$2:$C$12)="Control",0,""))</f>
        <v>0</v>
      </c>
      <c r="F3640" s="14">
        <f>IFERROR(_xlfn.XLOOKUP($A3640,Firm_Info!$A$2:$A$11,Firm_Info!$D$2:$D$11),"")</f>
        <v>3</v>
      </c>
      <c r="G3640" s="14">
        <f>IF($F3640="","",IF($B3640&gt;=SUMIFS(Firm_Info!$F$2:$F$11,Firm_Info!$D$2:$D$11,$F3640,Firm_Info!$C$2:$C$11,"Treated"),1,0))</f>
        <v>1</v>
      </c>
      <c r="H3640" s="14">
        <f t="shared" si="117"/>
        <v>0</v>
      </c>
      <c r="I3640" s="14">
        <f>IF($F3640="","",MOD(ROW()-2,624)-INDEX(Parallel_Trends!$F$5:$F$14,MATCH($A3640,Parallel_Trends!$A$5:$A$14,0)))</f>
        <v>229</v>
      </c>
    </row>
    <row r="3641" spans="1:9" x14ac:dyDescent="0.45">
      <c r="A3641" t="s">
        <v>23</v>
      </c>
      <c r="B3641" s="1">
        <f>Raw_Prices!AJ522</f>
        <v>45686</v>
      </c>
      <c r="C3641" s="12">
        <f>Raw_Prices!AN522</f>
        <v>228.726</v>
      </c>
      <c r="D3641" s="13">
        <f t="shared" si="116"/>
        <v>-2.2864173480634631E-2</v>
      </c>
      <c r="E3641" s="14">
        <f>IF(_xlfn.XLOOKUP($A3641,Firm_Info!$A$2:$A$12,Firm_Info!$C$2:$C$12)="Treated",1,IF(_xlfn.XLOOKUP($A3641,Firm_Info!$A$2:$A$12,Firm_Info!$C$2:$C$12)="Control",0,""))</f>
        <v>0</v>
      </c>
      <c r="F3641" s="14">
        <f>IFERROR(_xlfn.XLOOKUP($A3641,Firm_Info!$A$2:$A$11,Firm_Info!$D$2:$D$11),"")</f>
        <v>3</v>
      </c>
      <c r="G3641" s="14">
        <f>IF($F3641="","",IF($B3641&gt;=SUMIFS(Firm_Info!$F$2:$F$11,Firm_Info!$D$2:$D$11,$F3641,Firm_Info!$C$2:$C$11,"Treated"),1,0))</f>
        <v>1</v>
      </c>
      <c r="H3641" s="14">
        <f t="shared" si="117"/>
        <v>0</v>
      </c>
      <c r="I3641" s="14">
        <f>IF($F3641="","",MOD(ROW()-2,624)-INDEX(Parallel_Trends!$F$5:$F$14,MATCH($A3641,Parallel_Trends!$A$5:$A$14,0)))</f>
        <v>230</v>
      </c>
    </row>
    <row r="3642" spans="1:9" x14ac:dyDescent="0.45">
      <c r="A3642" t="s">
        <v>23</v>
      </c>
      <c r="B3642" s="1">
        <f>Raw_Prices!AJ523</f>
        <v>45687</v>
      </c>
      <c r="C3642" s="12">
        <f>Raw_Prices!AN523</f>
        <v>202.55</v>
      </c>
      <c r="D3642" s="13">
        <f t="shared" si="116"/>
        <v>-0.11444260818621399</v>
      </c>
      <c r="E3642" s="14">
        <f>IF(_xlfn.XLOOKUP($A3642,Firm_Info!$A$2:$A$12,Firm_Info!$C$2:$C$12)="Treated",1,IF(_xlfn.XLOOKUP($A3642,Firm_Info!$A$2:$A$12,Firm_Info!$C$2:$C$12)="Control",0,""))</f>
        <v>0</v>
      </c>
      <c r="F3642" s="14">
        <f>IFERROR(_xlfn.XLOOKUP($A3642,Firm_Info!$A$2:$A$11,Firm_Info!$D$2:$D$11),"")</f>
        <v>3</v>
      </c>
      <c r="G3642" s="14">
        <f>IF($F3642="","",IF($B3642&gt;=SUMIFS(Firm_Info!$F$2:$F$11,Firm_Info!$D$2:$D$11,$F3642,Firm_Info!$C$2:$C$11,"Treated"),1,0))</f>
        <v>1</v>
      </c>
      <c r="H3642" s="14">
        <f t="shared" si="117"/>
        <v>0</v>
      </c>
      <c r="I3642" s="14">
        <f>IF($F3642="","",MOD(ROW()-2,624)-INDEX(Parallel_Trends!$F$5:$F$14,MATCH($A3642,Parallel_Trends!$A$5:$A$14,0)))</f>
        <v>231</v>
      </c>
    </row>
    <row r="3643" spans="1:9" x14ac:dyDescent="0.45">
      <c r="A3643" t="s">
        <v>23</v>
      </c>
      <c r="B3643" s="1">
        <f>Raw_Prices!AJ524</f>
        <v>45688</v>
      </c>
      <c r="C3643" s="12">
        <f>Raw_Prices!AN524</f>
        <v>203.67599999999999</v>
      </c>
      <c r="D3643" s="13">
        <f t="shared" si="116"/>
        <v>5.559121204640638E-3</v>
      </c>
      <c r="E3643" s="14">
        <f>IF(_xlfn.XLOOKUP($A3643,Firm_Info!$A$2:$A$12,Firm_Info!$C$2:$C$12)="Treated",1,IF(_xlfn.XLOOKUP($A3643,Firm_Info!$A$2:$A$12,Firm_Info!$C$2:$C$12)="Control",0,""))</f>
        <v>0</v>
      </c>
      <c r="F3643" s="14">
        <f>IFERROR(_xlfn.XLOOKUP($A3643,Firm_Info!$A$2:$A$11,Firm_Info!$D$2:$D$11),"")</f>
        <v>3</v>
      </c>
      <c r="G3643" s="14">
        <f>IF($F3643="","",IF($B3643&gt;=SUMIFS(Firm_Info!$F$2:$F$11,Firm_Info!$D$2:$D$11,$F3643,Firm_Info!$C$2:$C$11,"Treated"),1,0))</f>
        <v>1</v>
      </c>
      <c r="H3643" s="14">
        <f t="shared" si="117"/>
        <v>0</v>
      </c>
      <c r="I3643" s="14">
        <f>IF($F3643="","",MOD(ROW()-2,624)-INDEX(Parallel_Trends!$F$5:$F$14,MATCH($A3643,Parallel_Trends!$A$5:$A$14,0)))</f>
        <v>232</v>
      </c>
    </row>
    <row r="3644" spans="1:9" x14ac:dyDescent="0.45">
      <c r="A3644" t="s">
        <v>23</v>
      </c>
      <c r="B3644" s="1">
        <f>Raw_Prices!AJ525</f>
        <v>45691</v>
      </c>
      <c r="C3644" s="12">
        <f>Raw_Prices!AN525</f>
        <v>204.18799999999999</v>
      </c>
      <c r="D3644" s="13">
        <f t="shared" si="116"/>
        <v>2.5137964217678554E-3</v>
      </c>
      <c r="E3644" s="14">
        <f>IF(_xlfn.XLOOKUP($A3644,Firm_Info!$A$2:$A$12,Firm_Info!$C$2:$C$12)="Treated",1,IF(_xlfn.XLOOKUP($A3644,Firm_Info!$A$2:$A$12,Firm_Info!$C$2:$C$12)="Control",0,""))</f>
        <v>0</v>
      </c>
      <c r="F3644" s="14">
        <f>IFERROR(_xlfn.XLOOKUP($A3644,Firm_Info!$A$2:$A$11,Firm_Info!$D$2:$D$11),"")</f>
        <v>3</v>
      </c>
      <c r="G3644" s="14">
        <f>IF($F3644="","",IF($B3644&gt;=SUMIFS(Firm_Info!$F$2:$F$11,Firm_Info!$D$2:$D$11,$F3644,Firm_Info!$C$2:$C$11,"Treated"),1,0))</f>
        <v>1</v>
      </c>
      <c r="H3644" s="14">
        <f t="shared" si="117"/>
        <v>0</v>
      </c>
      <c r="I3644" s="14">
        <f>IF($F3644="","",MOD(ROW()-2,624)-INDEX(Parallel_Trends!$F$5:$F$14,MATCH($A3644,Parallel_Trends!$A$5:$A$14,0)))</f>
        <v>233</v>
      </c>
    </row>
    <row r="3645" spans="1:9" x14ac:dyDescent="0.45">
      <c r="A3645" t="s">
        <v>23</v>
      </c>
      <c r="B3645" s="1">
        <f>Raw_Prices!AJ526</f>
        <v>45692</v>
      </c>
      <c r="C3645" s="12">
        <f>Raw_Prices!AN526</f>
        <v>202.02600000000001</v>
      </c>
      <c r="D3645" s="13">
        <f t="shared" si="116"/>
        <v>-1.0588281387740595E-2</v>
      </c>
      <c r="E3645" s="14">
        <f>IF(_xlfn.XLOOKUP($A3645,Firm_Info!$A$2:$A$12,Firm_Info!$C$2:$C$12)="Treated",1,IF(_xlfn.XLOOKUP($A3645,Firm_Info!$A$2:$A$12,Firm_Info!$C$2:$C$12)="Control",0,""))</f>
        <v>0</v>
      </c>
      <c r="F3645" s="14">
        <f>IFERROR(_xlfn.XLOOKUP($A3645,Firm_Info!$A$2:$A$11,Firm_Info!$D$2:$D$11),"")</f>
        <v>3</v>
      </c>
      <c r="G3645" s="14">
        <f>IF($F3645="","",IF($B3645&gt;=SUMIFS(Firm_Info!$F$2:$F$11,Firm_Info!$D$2:$D$11,$F3645,Firm_Info!$C$2:$C$11,"Treated"),1,0))</f>
        <v>1</v>
      </c>
      <c r="H3645" s="14">
        <f t="shared" si="117"/>
        <v>0</v>
      </c>
      <c r="I3645" s="14">
        <f>IF($F3645="","",MOD(ROW()-2,624)-INDEX(Parallel_Trends!$F$5:$F$14,MATCH($A3645,Parallel_Trends!$A$5:$A$14,0)))</f>
        <v>234</v>
      </c>
    </row>
    <row r="3646" spans="1:9" x14ac:dyDescent="0.45">
      <c r="A3646" t="s">
        <v>23</v>
      </c>
      <c r="B3646" s="1">
        <f>Raw_Prices!AJ527</f>
        <v>45693</v>
      </c>
      <c r="C3646" s="12">
        <f>Raw_Prices!AN527</f>
        <v>205.41200000000001</v>
      </c>
      <c r="D3646" s="13">
        <f t="shared" si="116"/>
        <v>1.6760218981715092E-2</v>
      </c>
      <c r="E3646" s="14">
        <f>IF(_xlfn.XLOOKUP($A3646,Firm_Info!$A$2:$A$12,Firm_Info!$C$2:$C$12)="Treated",1,IF(_xlfn.XLOOKUP($A3646,Firm_Info!$A$2:$A$12,Firm_Info!$C$2:$C$12)="Control",0,""))</f>
        <v>0</v>
      </c>
      <c r="F3646" s="14">
        <f>IFERROR(_xlfn.XLOOKUP($A3646,Firm_Info!$A$2:$A$11,Firm_Info!$D$2:$D$11),"")</f>
        <v>3</v>
      </c>
      <c r="G3646" s="14">
        <f>IF($F3646="","",IF($B3646&gt;=SUMIFS(Firm_Info!$F$2:$F$11,Firm_Info!$D$2:$D$11,$F3646,Firm_Info!$C$2:$C$11,"Treated"),1,0))</f>
        <v>1</v>
      </c>
      <c r="H3646" s="14">
        <f t="shared" si="117"/>
        <v>0</v>
      </c>
      <c r="I3646" s="14">
        <f>IF($F3646="","",MOD(ROW()-2,624)-INDEX(Parallel_Trends!$F$5:$F$14,MATCH($A3646,Parallel_Trends!$A$5:$A$14,0)))</f>
        <v>235</v>
      </c>
    </row>
    <row r="3647" spans="1:9" x14ac:dyDescent="0.45">
      <c r="A3647" t="s">
        <v>23</v>
      </c>
      <c r="B3647" s="1">
        <f>Raw_Prices!AJ528</f>
        <v>45694</v>
      </c>
      <c r="C3647" s="12">
        <f>Raw_Prices!AN528</f>
        <v>204.66</v>
      </c>
      <c r="D3647" s="13">
        <f t="shared" si="116"/>
        <v>-3.6609350962942822E-3</v>
      </c>
      <c r="E3647" s="14">
        <f>IF(_xlfn.XLOOKUP($A3647,Firm_Info!$A$2:$A$12,Firm_Info!$C$2:$C$12)="Treated",1,IF(_xlfn.XLOOKUP($A3647,Firm_Info!$A$2:$A$12,Firm_Info!$C$2:$C$12)="Control",0,""))</f>
        <v>0</v>
      </c>
      <c r="F3647" s="14">
        <f>IFERROR(_xlfn.XLOOKUP($A3647,Firm_Info!$A$2:$A$11,Firm_Info!$D$2:$D$11),"")</f>
        <v>3</v>
      </c>
      <c r="G3647" s="14">
        <f>IF($F3647="","",IF($B3647&gt;=SUMIFS(Firm_Info!$F$2:$F$11,Firm_Info!$D$2:$D$11,$F3647,Firm_Info!$C$2:$C$11,"Treated"),1,0))</f>
        <v>1</v>
      </c>
      <c r="H3647" s="14">
        <f t="shared" si="117"/>
        <v>0</v>
      </c>
      <c r="I3647" s="14">
        <f>IF($F3647="","",MOD(ROW()-2,624)-INDEX(Parallel_Trends!$F$5:$F$14,MATCH($A3647,Parallel_Trends!$A$5:$A$14,0)))</f>
        <v>236</v>
      </c>
    </row>
    <row r="3648" spans="1:9" x14ac:dyDescent="0.45">
      <c r="A3648" t="s">
        <v>23</v>
      </c>
      <c r="B3648" s="1">
        <f>Raw_Prices!AJ529</f>
        <v>45695</v>
      </c>
      <c r="C3648" s="12">
        <f>Raw_Prices!AN529</f>
        <v>201.65799999999999</v>
      </c>
      <c r="D3648" s="13">
        <f t="shared" si="116"/>
        <v>-1.4668230235512558E-2</v>
      </c>
      <c r="E3648" s="14">
        <f>IF(_xlfn.XLOOKUP($A3648,Firm_Info!$A$2:$A$12,Firm_Info!$C$2:$C$12)="Treated",1,IF(_xlfn.XLOOKUP($A3648,Firm_Info!$A$2:$A$12,Firm_Info!$C$2:$C$12)="Control",0,""))</f>
        <v>0</v>
      </c>
      <c r="F3648" s="14">
        <f>IFERROR(_xlfn.XLOOKUP($A3648,Firm_Info!$A$2:$A$11,Firm_Info!$D$2:$D$11),"")</f>
        <v>3</v>
      </c>
      <c r="G3648" s="14">
        <f>IF($F3648="","",IF($B3648&gt;=SUMIFS(Firm_Info!$F$2:$F$11,Firm_Info!$D$2:$D$11,$F3648,Firm_Info!$C$2:$C$11,"Treated"),1,0))</f>
        <v>1</v>
      </c>
      <c r="H3648" s="14">
        <f t="shared" si="117"/>
        <v>0</v>
      </c>
      <c r="I3648" s="14">
        <f>IF($F3648="","",MOD(ROW()-2,624)-INDEX(Parallel_Trends!$F$5:$F$14,MATCH($A3648,Parallel_Trends!$A$5:$A$14,0)))</f>
        <v>237</v>
      </c>
    </row>
    <row r="3649" spans="1:9" x14ac:dyDescent="0.45">
      <c r="A3649" t="s">
        <v>23</v>
      </c>
      <c r="B3649" s="1">
        <f>Raw_Prices!AJ530</f>
        <v>45698</v>
      </c>
      <c r="C3649" s="12">
        <f>Raw_Prices!AN530</f>
        <v>204.36199999999999</v>
      </c>
      <c r="D3649" s="13">
        <f t="shared" si="116"/>
        <v>1.3408840710509962E-2</v>
      </c>
      <c r="E3649" s="14">
        <f>IF(_xlfn.XLOOKUP($A3649,Firm_Info!$A$2:$A$12,Firm_Info!$C$2:$C$12)="Treated",1,IF(_xlfn.XLOOKUP($A3649,Firm_Info!$A$2:$A$12,Firm_Info!$C$2:$C$12)="Control",0,""))</f>
        <v>0</v>
      </c>
      <c r="F3649" s="14">
        <f>IFERROR(_xlfn.XLOOKUP($A3649,Firm_Info!$A$2:$A$11,Firm_Info!$D$2:$D$11),"")</f>
        <v>3</v>
      </c>
      <c r="G3649" s="14">
        <f>IF($F3649="","",IF($B3649&gt;=SUMIFS(Firm_Info!$F$2:$F$11,Firm_Info!$D$2:$D$11,$F3649,Firm_Info!$C$2:$C$11,"Treated"),1,0))</f>
        <v>1</v>
      </c>
      <c r="H3649" s="14">
        <f t="shared" si="117"/>
        <v>0</v>
      </c>
      <c r="I3649" s="14">
        <f>IF($F3649="","",MOD(ROW()-2,624)-INDEX(Parallel_Trends!$F$5:$F$14,MATCH($A3649,Parallel_Trends!$A$5:$A$14,0)))</f>
        <v>238</v>
      </c>
    </row>
    <row r="3650" spans="1:9" x14ac:dyDescent="0.45">
      <c r="A3650" t="s">
        <v>23</v>
      </c>
      <c r="B3650" s="1">
        <f>Raw_Prices!AJ531</f>
        <v>45699</v>
      </c>
      <c r="C3650" s="12">
        <f>Raw_Prices!AN531</f>
        <v>201.81</v>
      </c>
      <c r="D3650" s="13">
        <f t="shared" si="116"/>
        <v>-1.2487644474021509E-2</v>
      </c>
      <c r="E3650" s="14">
        <f>IF(_xlfn.XLOOKUP($A3650,Firm_Info!$A$2:$A$12,Firm_Info!$C$2:$C$12)="Treated",1,IF(_xlfn.XLOOKUP($A3650,Firm_Info!$A$2:$A$12,Firm_Info!$C$2:$C$12)="Control",0,""))</f>
        <v>0</v>
      </c>
      <c r="F3650" s="14">
        <f>IFERROR(_xlfn.XLOOKUP($A3650,Firm_Info!$A$2:$A$11,Firm_Info!$D$2:$D$11),"")</f>
        <v>3</v>
      </c>
      <c r="G3650" s="14">
        <f>IF($F3650="","",IF($B3650&gt;=SUMIFS(Firm_Info!$F$2:$F$11,Firm_Info!$D$2:$D$11,$F3650,Firm_Info!$C$2:$C$11,"Treated"),1,0))</f>
        <v>1</v>
      </c>
      <c r="H3650" s="14">
        <f t="shared" si="117"/>
        <v>0</v>
      </c>
      <c r="I3650" s="14">
        <f>IF($F3650="","",MOD(ROW()-2,624)-INDEX(Parallel_Trends!$F$5:$F$14,MATCH($A3650,Parallel_Trends!$A$5:$A$14,0)))</f>
        <v>239</v>
      </c>
    </row>
    <row r="3651" spans="1:9" x14ac:dyDescent="0.45">
      <c r="A3651" t="s">
        <v>23</v>
      </c>
      <c r="B3651" s="1">
        <f>Raw_Prices!AJ532</f>
        <v>45700</v>
      </c>
      <c r="C3651" s="12">
        <f>Raw_Prices!AN532</f>
        <v>196.48</v>
      </c>
      <c r="D3651" s="13">
        <f t="shared" si="116"/>
        <v>-2.6410980625340752E-2</v>
      </c>
      <c r="E3651" s="14">
        <f>IF(_xlfn.XLOOKUP($A3651,Firm_Info!$A$2:$A$12,Firm_Info!$C$2:$C$12)="Treated",1,IF(_xlfn.XLOOKUP($A3651,Firm_Info!$A$2:$A$12,Firm_Info!$C$2:$C$12)="Control",0,""))</f>
        <v>0</v>
      </c>
      <c r="F3651" s="14">
        <f>IFERROR(_xlfn.XLOOKUP($A3651,Firm_Info!$A$2:$A$11,Firm_Info!$D$2:$D$11),"")</f>
        <v>3</v>
      </c>
      <c r="G3651" s="14">
        <f>IF($F3651="","",IF($B3651&gt;=SUMIFS(Firm_Info!$F$2:$F$11,Firm_Info!$D$2:$D$11,$F3651,Firm_Info!$C$2:$C$11,"Treated"),1,0))</f>
        <v>1</v>
      </c>
      <c r="H3651" s="14">
        <f t="shared" si="117"/>
        <v>0</v>
      </c>
      <c r="I3651" s="14">
        <f>IF($F3651="","",MOD(ROW()-2,624)-INDEX(Parallel_Trends!$F$5:$F$14,MATCH($A3651,Parallel_Trends!$A$5:$A$14,0)))</f>
        <v>240</v>
      </c>
    </row>
    <row r="3652" spans="1:9" x14ac:dyDescent="0.45">
      <c r="A3652" t="s">
        <v>23</v>
      </c>
      <c r="B3652" s="1">
        <f>Raw_Prices!AJ533</f>
        <v>45701</v>
      </c>
      <c r="C3652" s="12">
        <f>Raw_Prices!AN533</f>
        <v>197.89599999999999</v>
      </c>
      <c r="D3652" s="13">
        <f t="shared" si="116"/>
        <v>7.2068403908793766E-3</v>
      </c>
      <c r="E3652" s="14">
        <f>IF(_xlfn.XLOOKUP($A3652,Firm_Info!$A$2:$A$12,Firm_Info!$C$2:$C$12)="Treated",1,IF(_xlfn.XLOOKUP($A3652,Firm_Info!$A$2:$A$12,Firm_Info!$C$2:$C$12)="Control",0,""))</f>
        <v>0</v>
      </c>
      <c r="F3652" s="14">
        <f>IFERROR(_xlfn.XLOOKUP($A3652,Firm_Info!$A$2:$A$11,Firm_Info!$D$2:$D$11),"")</f>
        <v>3</v>
      </c>
      <c r="G3652" s="14">
        <f>IF($F3652="","",IF($B3652&gt;=SUMIFS(Firm_Info!$F$2:$F$11,Firm_Info!$D$2:$D$11,$F3652,Firm_Info!$C$2:$C$11,"Treated"),1,0))</f>
        <v>1</v>
      </c>
      <c r="H3652" s="14">
        <f t="shared" si="117"/>
        <v>0</v>
      </c>
      <c r="I3652" s="14">
        <f>IF($F3652="","",MOD(ROW()-2,624)-INDEX(Parallel_Trends!$F$5:$F$14,MATCH($A3652,Parallel_Trends!$A$5:$A$14,0)))</f>
        <v>241</v>
      </c>
    </row>
    <row r="3653" spans="1:9" x14ac:dyDescent="0.45">
      <c r="A3653" t="s">
        <v>23</v>
      </c>
      <c r="B3653" s="1">
        <f>Raw_Prices!AJ534</f>
        <v>45702</v>
      </c>
      <c r="C3653" s="12">
        <f>Raw_Prices!AN534</f>
        <v>197.32599999999999</v>
      </c>
      <c r="D3653" s="13">
        <f t="shared" si="116"/>
        <v>-2.8803007640376688E-3</v>
      </c>
      <c r="E3653" s="14">
        <f>IF(_xlfn.XLOOKUP($A3653,Firm_Info!$A$2:$A$12,Firm_Info!$C$2:$C$12)="Treated",1,IF(_xlfn.XLOOKUP($A3653,Firm_Info!$A$2:$A$12,Firm_Info!$C$2:$C$12)="Control",0,""))</f>
        <v>0</v>
      </c>
      <c r="F3653" s="14">
        <f>IFERROR(_xlfn.XLOOKUP($A3653,Firm_Info!$A$2:$A$11,Firm_Info!$D$2:$D$11),"")</f>
        <v>3</v>
      </c>
      <c r="G3653" s="14">
        <f>IF($F3653="","",IF($B3653&gt;=SUMIFS(Firm_Info!$F$2:$F$11,Firm_Info!$D$2:$D$11,$F3653,Firm_Info!$C$2:$C$11,"Treated"),1,0))</f>
        <v>1</v>
      </c>
      <c r="H3653" s="14">
        <f t="shared" si="117"/>
        <v>0</v>
      </c>
      <c r="I3653" s="14">
        <f>IF($F3653="","",MOD(ROW()-2,624)-INDEX(Parallel_Trends!$F$5:$F$14,MATCH($A3653,Parallel_Trends!$A$5:$A$14,0)))</f>
        <v>242</v>
      </c>
    </row>
    <row r="3654" spans="1:9" x14ac:dyDescent="0.45">
      <c r="A3654" t="s">
        <v>23</v>
      </c>
      <c r="B3654" s="1">
        <f>Raw_Prices!AJ535</f>
        <v>45706</v>
      </c>
      <c r="C3654" s="12">
        <f>Raw_Prices!AN535</f>
        <v>199.49600000000001</v>
      </c>
      <c r="D3654" s="13">
        <f t="shared" si="116"/>
        <v>1.0997030295044841E-2</v>
      </c>
      <c r="E3654" s="14">
        <f>IF(_xlfn.XLOOKUP($A3654,Firm_Info!$A$2:$A$12,Firm_Info!$C$2:$C$12)="Treated",1,IF(_xlfn.XLOOKUP($A3654,Firm_Info!$A$2:$A$12,Firm_Info!$C$2:$C$12)="Control",0,""))</f>
        <v>0</v>
      </c>
      <c r="F3654" s="14">
        <f>IFERROR(_xlfn.XLOOKUP($A3654,Firm_Info!$A$2:$A$11,Firm_Info!$D$2:$D$11),"")</f>
        <v>3</v>
      </c>
      <c r="G3654" s="14">
        <f>IF($F3654="","",IF($B3654&gt;=SUMIFS(Firm_Info!$F$2:$F$11,Firm_Info!$D$2:$D$11,$F3654,Firm_Info!$C$2:$C$11,"Treated"),1,0))</f>
        <v>1</v>
      </c>
      <c r="H3654" s="14">
        <f t="shared" si="117"/>
        <v>0</v>
      </c>
      <c r="I3654" s="14">
        <f>IF($F3654="","",MOD(ROW()-2,624)-INDEX(Parallel_Trends!$F$5:$F$14,MATCH($A3654,Parallel_Trends!$A$5:$A$14,0)))</f>
        <v>243</v>
      </c>
    </row>
    <row r="3655" spans="1:9" x14ac:dyDescent="0.45">
      <c r="A3655" t="s">
        <v>23</v>
      </c>
      <c r="B3655" s="1">
        <f>Raw_Prices!AJ536</f>
        <v>45707</v>
      </c>
      <c r="C3655" s="12">
        <f>Raw_Prices!AN536</f>
        <v>197.428</v>
      </c>
      <c r="D3655" s="13">
        <f t="shared" si="116"/>
        <v>-1.0366122629025254E-2</v>
      </c>
      <c r="E3655" s="14">
        <f>IF(_xlfn.XLOOKUP($A3655,Firm_Info!$A$2:$A$12,Firm_Info!$C$2:$C$12)="Treated",1,IF(_xlfn.XLOOKUP($A3655,Firm_Info!$A$2:$A$12,Firm_Info!$C$2:$C$12)="Control",0,""))</f>
        <v>0</v>
      </c>
      <c r="F3655" s="14">
        <f>IFERROR(_xlfn.XLOOKUP($A3655,Firm_Info!$A$2:$A$11,Firm_Info!$D$2:$D$11),"")</f>
        <v>3</v>
      </c>
      <c r="G3655" s="14">
        <f>IF($F3655="","",IF($B3655&gt;=SUMIFS(Firm_Info!$F$2:$F$11,Firm_Info!$D$2:$D$11,$F3655,Firm_Info!$C$2:$C$11,"Treated"),1,0))</f>
        <v>1</v>
      </c>
      <c r="H3655" s="14">
        <f t="shared" si="117"/>
        <v>0</v>
      </c>
      <c r="I3655" s="14">
        <f>IF($F3655="","",MOD(ROW()-2,624)-INDEX(Parallel_Trends!$F$5:$F$14,MATCH($A3655,Parallel_Trends!$A$5:$A$14,0)))</f>
        <v>244</v>
      </c>
    </row>
    <row r="3656" spans="1:9" x14ac:dyDescent="0.45">
      <c r="A3656" t="s">
        <v>23</v>
      </c>
      <c r="B3656" s="1">
        <f>Raw_Prices!AJ537</f>
        <v>45708</v>
      </c>
      <c r="C3656" s="12">
        <f>Raw_Prices!AN537</f>
        <v>193.596</v>
      </c>
      <c r="D3656" s="13">
        <f t="shared" si="116"/>
        <v>-1.9409607553133257E-2</v>
      </c>
      <c r="E3656" s="14">
        <f>IF(_xlfn.XLOOKUP($A3656,Firm_Info!$A$2:$A$12,Firm_Info!$C$2:$C$12)="Treated",1,IF(_xlfn.XLOOKUP($A3656,Firm_Info!$A$2:$A$12,Firm_Info!$C$2:$C$12)="Control",0,""))</f>
        <v>0</v>
      </c>
      <c r="F3656" s="14">
        <f>IFERROR(_xlfn.XLOOKUP($A3656,Firm_Info!$A$2:$A$11,Firm_Info!$D$2:$D$11),"")</f>
        <v>3</v>
      </c>
      <c r="G3656" s="14">
        <f>IF($F3656="","",IF($B3656&gt;=SUMIFS(Firm_Info!$F$2:$F$11,Firm_Info!$D$2:$D$11,$F3656,Firm_Info!$C$2:$C$11,"Treated"),1,0))</f>
        <v>1</v>
      </c>
      <c r="H3656" s="14">
        <f t="shared" si="117"/>
        <v>0</v>
      </c>
      <c r="I3656" s="14">
        <f>IF($F3656="","",MOD(ROW()-2,624)-INDEX(Parallel_Trends!$F$5:$F$14,MATCH($A3656,Parallel_Trends!$A$5:$A$14,0)))</f>
        <v>245</v>
      </c>
    </row>
    <row r="3657" spans="1:9" x14ac:dyDescent="0.45">
      <c r="A3657" t="s">
        <v>23</v>
      </c>
      <c r="B3657" s="1">
        <f>Raw_Prices!AJ538</f>
        <v>45709</v>
      </c>
      <c r="C3657" s="12">
        <f>Raw_Prices!AN538</f>
        <v>187.68199999999999</v>
      </c>
      <c r="D3657" s="13">
        <f t="shared" si="116"/>
        <v>-3.0548151821318648E-2</v>
      </c>
      <c r="E3657" s="14">
        <f>IF(_xlfn.XLOOKUP($A3657,Firm_Info!$A$2:$A$12,Firm_Info!$C$2:$C$12)="Treated",1,IF(_xlfn.XLOOKUP($A3657,Firm_Info!$A$2:$A$12,Firm_Info!$C$2:$C$12)="Control",0,""))</f>
        <v>0</v>
      </c>
      <c r="F3657" s="14">
        <f>IFERROR(_xlfn.XLOOKUP($A3657,Firm_Info!$A$2:$A$11,Firm_Info!$D$2:$D$11),"")</f>
        <v>3</v>
      </c>
      <c r="G3657" s="14">
        <f>IF($F3657="","",IF($B3657&gt;=SUMIFS(Firm_Info!$F$2:$F$11,Firm_Info!$D$2:$D$11,$F3657,Firm_Info!$C$2:$C$11,"Treated"),1,0))</f>
        <v>1</v>
      </c>
      <c r="H3657" s="14">
        <f t="shared" si="117"/>
        <v>0</v>
      </c>
      <c r="I3657" s="14">
        <f>IF($F3657="","",MOD(ROW()-2,624)-INDEX(Parallel_Trends!$F$5:$F$14,MATCH($A3657,Parallel_Trends!$A$5:$A$14,0)))</f>
        <v>246</v>
      </c>
    </row>
    <row r="3658" spans="1:9" x14ac:dyDescent="0.45">
      <c r="A3658" t="s">
        <v>23</v>
      </c>
      <c r="B3658" s="1">
        <f>Raw_Prices!AJ539</f>
        <v>45712</v>
      </c>
      <c r="C3658" s="12">
        <f>Raw_Prices!AN539</f>
        <v>185.51599999999999</v>
      </c>
      <c r="D3658" s="13">
        <f t="shared" si="116"/>
        <v>-1.1540797732334518E-2</v>
      </c>
      <c r="E3658" s="14">
        <f>IF(_xlfn.XLOOKUP($A3658,Firm_Info!$A$2:$A$12,Firm_Info!$C$2:$C$12)="Treated",1,IF(_xlfn.XLOOKUP($A3658,Firm_Info!$A$2:$A$12,Firm_Info!$C$2:$C$12)="Control",0,""))</f>
        <v>0</v>
      </c>
      <c r="F3658" s="14">
        <f>IFERROR(_xlfn.XLOOKUP($A3658,Firm_Info!$A$2:$A$11,Firm_Info!$D$2:$D$11),"")</f>
        <v>3</v>
      </c>
      <c r="G3658" s="14">
        <f>IF($F3658="","",IF($B3658&gt;=SUMIFS(Firm_Info!$F$2:$F$11,Firm_Info!$D$2:$D$11,$F3658,Firm_Info!$C$2:$C$11,"Treated"),1,0))</f>
        <v>1</v>
      </c>
      <c r="H3658" s="14">
        <f t="shared" si="117"/>
        <v>0</v>
      </c>
      <c r="I3658" s="14">
        <f>IF($F3658="","",MOD(ROW()-2,624)-INDEX(Parallel_Trends!$F$5:$F$14,MATCH($A3658,Parallel_Trends!$A$5:$A$14,0)))</f>
        <v>247</v>
      </c>
    </row>
    <row r="3659" spans="1:9" x14ac:dyDescent="0.45">
      <c r="A3659" t="s">
        <v>23</v>
      </c>
      <c r="B3659" s="1">
        <f>Raw_Prices!AJ540</f>
        <v>45713</v>
      </c>
      <c r="C3659" s="12">
        <f>Raw_Prices!AN540</f>
        <v>184.458</v>
      </c>
      <c r="D3659" s="13">
        <f t="shared" si="116"/>
        <v>-5.703012139114616E-3</v>
      </c>
      <c r="E3659" s="14">
        <f>IF(_xlfn.XLOOKUP($A3659,Firm_Info!$A$2:$A$12,Firm_Info!$C$2:$C$12)="Treated",1,IF(_xlfn.XLOOKUP($A3659,Firm_Info!$A$2:$A$12,Firm_Info!$C$2:$C$12)="Control",0,""))</f>
        <v>0</v>
      </c>
      <c r="F3659" s="14">
        <f>IFERROR(_xlfn.XLOOKUP($A3659,Firm_Info!$A$2:$A$11,Firm_Info!$D$2:$D$11),"")</f>
        <v>3</v>
      </c>
      <c r="G3659" s="14">
        <f>IF($F3659="","",IF($B3659&gt;=SUMIFS(Firm_Info!$F$2:$F$11,Firm_Info!$D$2:$D$11,$F3659,Firm_Info!$C$2:$C$11,"Treated"),1,0))</f>
        <v>1</v>
      </c>
      <c r="H3659" s="14">
        <f t="shared" si="117"/>
        <v>0</v>
      </c>
      <c r="I3659" s="14">
        <f>IF($F3659="","",MOD(ROW()-2,624)-INDEX(Parallel_Trends!$F$5:$F$14,MATCH($A3659,Parallel_Trends!$A$5:$A$14,0)))</f>
        <v>248</v>
      </c>
    </row>
    <row r="3660" spans="1:9" x14ac:dyDescent="0.45">
      <c r="A3660" t="s">
        <v>23</v>
      </c>
      <c r="B3660" s="1">
        <f>Raw_Prices!AJ541</f>
        <v>45714</v>
      </c>
      <c r="C3660" s="12">
        <f>Raw_Prices!AN541</f>
        <v>188.392</v>
      </c>
      <c r="D3660" s="13">
        <f t="shared" si="116"/>
        <v>2.132734823103366E-2</v>
      </c>
      <c r="E3660" s="14">
        <f>IF(_xlfn.XLOOKUP($A3660,Firm_Info!$A$2:$A$12,Firm_Info!$C$2:$C$12)="Treated",1,IF(_xlfn.XLOOKUP($A3660,Firm_Info!$A$2:$A$12,Firm_Info!$C$2:$C$12)="Control",0,""))</f>
        <v>0</v>
      </c>
      <c r="F3660" s="14">
        <f>IFERROR(_xlfn.XLOOKUP($A3660,Firm_Info!$A$2:$A$11,Firm_Info!$D$2:$D$11),"")</f>
        <v>3</v>
      </c>
      <c r="G3660" s="14">
        <f>IF($F3660="","",IF($B3660&gt;=SUMIFS(Firm_Info!$F$2:$F$11,Firm_Info!$D$2:$D$11,$F3660,Firm_Info!$C$2:$C$11,"Treated"),1,0))</f>
        <v>1</v>
      </c>
      <c r="H3660" s="14">
        <f t="shared" si="117"/>
        <v>0</v>
      </c>
      <c r="I3660" s="14">
        <f>IF($F3660="","",MOD(ROW()-2,624)-INDEX(Parallel_Trends!$F$5:$F$14,MATCH($A3660,Parallel_Trends!$A$5:$A$14,0)))</f>
        <v>249</v>
      </c>
    </row>
    <row r="3661" spans="1:9" x14ac:dyDescent="0.45">
      <c r="A3661" t="s">
        <v>23</v>
      </c>
      <c r="B3661" s="1">
        <f>Raw_Prices!AJ542</f>
        <v>45715</v>
      </c>
      <c r="C3661" s="12">
        <f>Raw_Prices!AN542</f>
        <v>184.19200000000001</v>
      </c>
      <c r="D3661" s="13">
        <f t="shared" si="116"/>
        <v>-2.2293940294704551E-2</v>
      </c>
      <c r="E3661" s="14">
        <f>IF(_xlfn.XLOOKUP($A3661,Firm_Info!$A$2:$A$12,Firm_Info!$C$2:$C$12)="Treated",1,IF(_xlfn.XLOOKUP($A3661,Firm_Info!$A$2:$A$12,Firm_Info!$C$2:$C$12)="Control",0,""))</f>
        <v>0</v>
      </c>
      <c r="F3661" s="14">
        <f>IFERROR(_xlfn.XLOOKUP($A3661,Firm_Info!$A$2:$A$11,Firm_Info!$D$2:$D$11),"")</f>
        <v>3</v>
      </c>
      <c r="G3661" s="14">
        <f>IF($F3661="","",IF($B3661&gt;=SUMIFS(Firm_Info!$F$2:$F$11,Firm_Info!$D$2:$D$11,$F3661,Firm_Info!$C$2:$C$11,"Treated"),1,0))</f>
        <v>1</v>
      </c>
      <c r="H3661" s="14">
        <f t="shared" si="117"/>
        <v>0</v>
      </c>
      <c r="I3661" s="14">
        <f>IF($F3661="","",MOD(ROW()-2,624)-INDEX(Parallel_Trends!$F$5:$F$14,MATCH($A3661,Parallel_Trends!$A$5:$A$14,0)))</f>
        <v>250</v>
      </c>
    </row>
    <row r="3662" spans="1:9" x14ac:dyDescent="0.45">
      <c r="A3662" t="s">
        <v>23</v>
      </c>
      <c r="B3662" s="1">
        <f>Raw_Prices!AJ543</f>
        <v>45716</v>
      </c>
      <c r="C3662" s="12">
        <f>Raw_Prices!AN543</f>
        <v>185.952</v>
      </c>
      <c r="D3662" s="13">
        <f t="shared" si="116"/>
        <v>9.5552466990964646E-3</v>
      </c>
      <c r="E3662" s="14">
        <f>IF(_xlfn.XLOOKUP($A3662,Firm_Info!$A$2:$A$12,Firm_Info!$C$2:$C$12)="Treated",1,IF(_xlfn.XLOOKUP($A3662,Firm_Info!$A$2:$A$12,Firm_Info!$C$2:$C$12)="Control",0,""))</f>
        <v>0</v>
      </c>
      <c r="F3662" s="14">
        <f>IFERROR(_xlfn.XLOOKUP($A3662,Firm_Info!$A$2:$A$11,Firm_Info!$D$2:$D$11),"")</f>
        <v>3</v>
      </c>
      <c r="G3662" s="14">
        <f>IF($F3662="","",IF($B3662&gt;=SUMIFS(Firm_Info!$F$2:$F$11,Firm_Info!$D$2:$D$11,$F3662,Firm_Info!$C$2:$C$11,"Treated"),1,0))</f>
        <v>1</v>
      </c>
      <c r="H3662" s="14">
        <f t="shared" si="117"/>
        <v>0</v>
      </c>
      <c r="I3662" s="14">
        <f>IF($F3662="","",MOD(ROW()-2,624)-INDEX(Parallel_Trends!$F$5:$F$14,MATCH($A3662,Parallel_Trends!$A$5:$A$14,0)))</f>
        <v>251</v>
      </c>
    </row>
    <row r="3663" spans="1:9" x14ac:dyDescent="0.45">
      <c r="A3663" t="s">
        <v>23</v>
      </c>
      <c r="B3663" s="1">
        <f>Raw_Prices!AJ544</f>
        <v>45719</v>
      </c>
      <c r="C3663" s="12">
        <f>Raw_Prices!AN544</f>
        <v>182.06200000000001</v>
      </c>
      <c r="D3663" s="13">
        <f t="shared" si="116"/>
        <v>-2.0919377043538079E-2</v>
      </c>
      <c r="E3663" s="14">
        <f>IF(_xlfn.XLOOKUP($A3663,Firm_Info!$A$2:$A$12,Firm_Info!$C$2:$C$12)="Treated",1,IF(_xlfn.XLOOKUP($A3663,Firm_Info!$A$2:$A$12,Firm_Info!$C$2:$C$12)="Control",0,""))</f>
        <v>0</v>
      </c>
      <c r="F3663" s="14">
        <f>IFERROR(_xlfn.XLOOKUP($A3663,Firm_Info!$A$2:$A$11,Firm_Info!$D$2:$D$11),"")</f>
        <v>3</v>
      </c>
      <c r="G3663" s="14">
        <f>IF($F3663="","",IF($B3663&gt;=SUMIFS(Firm_Info!$F$2:$F$11,Firm_Info!$D$2:$D$11,$F3663,Firm_Info!$C$2:$C$11,"Treated"),1,0))</f>
        <v>1</v>
      </c>
      <c r="H3663" s="14">
        <f t="shared" si="117"/>
        <v>0</v>
      </c>
      <c r="I3663" s="14">
        <f>IF($F3663="","",MOD(ROW()-2,624)-INDEX(Parallel_Trends!$F$5:$F$14,MATCH($A3663,Parallel_Trends!$A$5:$A$14,0)))</f>
        <v>252</v>
      </c>
    </row>
    <row r="3664" spans="1:9" x14ac:dyDescent="0.45">
      <c r="A3664" t="s">
        <v>23</v>
      </c>
      <c r="B3664" s="1">
        <f>Raw_Prices!AJ545</f>
        <v>45720</v>
      </c>
      <c r="C3664" s="12">
        <f>Raw_Prices!AN545</f>
        <v>181.21799999999999</v>
      </c>
      <c r="D3664" s="13">
        <f t="shared" si="116"/>
        <v>-4.6357834144413745E-3</v>
      </c>
      <c r="E3664" s="14">
        <f>IF(_xlfn.XLOOKUP($A3664,Firm_Info!$A$2:$A$12,Firm_Info!$C$2:$C$12)="Treated",1,IF(_xlfn.XLOOKUP($A3664,Firm_Info!$A$2:$A$12,Firm_Info!$C$2:$C$12)="Control",0,""))</f>
        <v>0</v>
      </c>
      <c r="F3664" s="14">
        <f>IFERROR(_xlfn.XLOOKUP($A3664,Firm_Info!$A$2:$A$11,Firm_Info!$D$2:$D$11),"")</f>
        <v>3</v>
      </c>
      <c r="G3664" s="14">
        <f>IF($F3664="","",IF($B3664&gt;=SUMIFS(Firm_Info!$F$2:$F$11,Firm_Info!$D$2:$D$11,$F3664,Firm_Info!$C$2:$C$11,"Treated"),1,0))</f>
        <v>1</v>
      </c>
      <c r="H3664" s="14">
        <f t="shared" si="117"/>
        <v>0</v>
      </c>
      <c r="I3664" s="14">
        <f>IF($F3664="","",MOD(ROW()-2,624)-INDEX(Parallel_Trends!$F$5:$F$14,MATCH($A3664,Parallel_Trends!$A$5:$A$14,0)))</f>
        <v>253</v>
      </c>
    </row>
    <row r="3665" spans="1:9" x14ac:dyDescent="0.45">
      <c r="A3665" t="s">
        <v>23</v>
      </c>
      <c r="B3665" s="1">
        <f>Raw_Prices!AJ546</f>
        <v>45721</v>
      </c>
      <c r="C3665" s="12">
        <f>Raw_Prices!AN546</f>
        <v>183.15799999999999</v>
      </c>
      <c r="D3665" s="13">
        <f t="shared" si="116"/>
        <v>1.0705338321800317E-2</v>
      </c>
      <c r="E3665" s="14">
        <f>IF(_xlfn.XLOOKUP($A3665,Firm_Info!$A$2:$A$12,Firm_Info!$C$2:$C$12)="Treated",1,IF(_xlfn.XLOOKUP($A3665,Firm_Info!$A$2:$A$12,Firm_Info!$C$2:$C$12)="Control",0,""))</f>
        <v>0</v>
      </c>
      <c r="F3665" s="14">
        <f>IFERROR(_xlfn.XLOOKUP($A3665,Firm_Info!$A$2:$A$11,Firm_Info!$D$2:$D$11),"")</f>
        <v>3</v>
      </c>
      <c r="G3665" s="14">
        <f>IF($F3665="","",IF($B3665&gt;=SUMIFS(Firm_Info!$F$2:$F$11,Firm_Info!$D$2:$D$11,$F3665,Firm_Info!$C$2:$C$11,"Treated"),1,0))</f>
        <v>1</v>
      </c>
      <c r="H3665" s="14">
        <f t="shared" si="117"/>
        <v>0</v>
      </c>
      <c r="I3665" s="14">
        <f>IF($F3665="","",MOD(ROW()-2,624)-INDEX(Parallel_Trends!$F$5:$F$14,MATCH($A3665,Parallel_Trends!$A$5:$A$14,0)))</f>
        <v>254</v>
      </c>
    </row>
    <row r="3666" spans="1:9" x14ac:dyDescent="0.45">
      <c r="A3666" t="s">
        <v>23</v>
      </c>
      <c r="B3666" s="1">
        <f>Raw_Prices!AJ547</f>
        <v>45722</v>
      </c>
      <c r="C3666" s="12">
        <f>Raw_Prices!AN547</f>
        <v>173.41800000000001</v>
      </c>
      <c r="D3666" s="13">
        <f t="shared" si="116"/>
        <v>-5.3178130357396269E-2</v>
      </c>
      <c r="E3666" s="14">
        <f>IF(_xlfn.XLOOKUP($A3666,Firm_Info!$A$2:$A$12,Firm_Info!$C$2:$C$12)="Treated",1,IF(_xlfn.XLOOKUP($A3666,Firm_Info!$A$2:$A$12,Firm_Info!$C$2:$C$12)="Control",0,""))</f>
        <v>0</v>
      </c>
      <c r="F3666" s="14">
        <f>IFERROR(_xlfn.XLOOKUP($A3666,Firm_Info!$A$2:$A$11,Firm_Info!$D$2:$D$11),"")</f>
        <v>3</v>
      </c>
      <c r="G3666" s="14">
        <f>IF($F3666="","",IF($B3666&gt;=SUMIFS(Firm_Info!$F$2:$F$11,Firm_Info!$D$2:$D$11,$F3666,Firm_Info!$C$2:$C$11,"Treated"),1,0))</f>
        <v>1</v>
      </c>
      <c r="H3666" s="14">
        <f t="shared" si="117"/>
        <v>0</v>
      </c>
      <c r="I3666" s="14">
        <f>IF($F3666="","",MOD(ROW()-2,624)-INDEX(Parallel_Trends!$F$5:$F$14,MATCH($A3666,Parallel_Trends!$A$5:$A$14,0)))</f>
        <v>255</v>
      </c>
    </row>
    <row r="3667" spans="1:9" x14ac:dyDescent="0.45">
      <c r="A3667" t="s">
        <v>23</v>
      </c>
      <c r="B3667" s="1">
        <f>Raw_Prices!AJ548</f>
        <v>45723</v>
      </c>
      <c r="C3667" s="12">
        <f>Raw_Prices!AN548</f>
        <v>170.126</v>
      </c>
      <c r="D3667" s="13">
        <f t="shared" si="116"/>
        <v>-1.8983035209724441E-2</v>
      </c>
      <c r="E3667" s="14">
        <f>IF(_xlfn.XLOOKUP($A3667,Firm_Info!$A$2:$A$12,Firm_Info!$C$2:$C$12)="Treated",1,IF(_xlfn.XLOOKUP($A3667,Firm_Info!$A$2:$A$12,Firm_Info!$C$2:$C$12)="Control",0,""))</f>
        <v>0</v>
      </c>
      <c r="F3667" s="14">
        <f>IFERROR(_xlfn.XLOOKUP($A3667,Firm_Info!$A$2:$A$11,Firm_Info!$D$2:$D$11),"")</f>
        <v>3</v>
      </c>
      <c r="G3667" s="14">
        <f>IF($F3667="","",IF($B3667&gt;=SUMIFS(Firm_Info!$F$2:$F$11,Firm_Info!$D$2:$D$11,$F3667,Firm_Info!$C$2:$C$11,"Treated"),1,0))</f>
        <v>1</v>
      </c>
      <c r="H3667" s="14">
        <f t="shared" si="117"/>
        <v>0</v>
      </c>
      <c r="I3667" s="14">
        <f>IF($F3667="","",MOD(ROW()-2,624)-INDEX(Parallel_Trends!$F$5:$F$14,MATCH($A3667,Parallel_Trends!$A$5:$A$14,0)))</f>
        <v>256</v>
      </c>
    </row>
    <row r="3668" spans="1:9" x14ac:dyDescent="0.45">
      <c r="A3668" t="s">
        <v>23</v>
      </c>
      <c r="B3668" s="1">
        <f>Raw_Prices!AJ549</f>
        <v>45726</v>
      </c>
      <c r="C3668" s="12">
        <f>Raw_Prices!AN549</f>
        <v>156.76599999999999</v>
      </c>
      <c r="D3668" s="13">
        <f t="shared" si="116"/>
        <v>-7.8530030683140795E-2</v>
      </c>
      <c r="E3668" s="14">
        <f>IF(_xlfn.XLOOKUP($A3668,Firm_Info!$A$2:$A$12,Firm_Info!$C$2:$C$12)="Treated",1,IF(_xlfn.XLOOKUP($A3668,Firm_Info!$A$2:$A$12,Firm_Info!$C$2:$C$12)="Control",0,""))</f>
        <v>0</v>
      </c>
      <c r="F3668" s="14">
        <f>IFERROR(_xlfn.XLOOKUP($A3668,Firm_Info!$A$2:$A$11,Firm_Info!$D$2:$D$11),"")</f>
        <v>3</v>
      </c>
      <c r="G3668" s="14">
        <f>IF($F3668="","",IF($B3668&gt;=SUMIFS(Firm_Info!$F$2:$F$11,Firm_Info!$D$2:$D$11,$F3668,Firm_Info!$C$2:$C$11,"Treated"),1,0))</f>
        <v>1</v>
      </c>
      <c r="H3668" s="14">
        <f t="shared" si="117"/>
        <v>0</v>
      </c>
      <c r="I3668" s="14">
        <f>IF($F3668="","",MOD(ROW()-2,624)-INDEX(Parallel_Trends!$F$5:$F$14,MATCH($A3668,Parallel_Trends!$A$5:$A$14,0)))</f>
        <v>257</v>
      </c>
    </row>
    <row r="3669" spans="1:9" x14ac:dyDescent="0.45">
      <c r="A3669" t="s">
        <v>23</v>
      </c>
      <c r="B3669" s="1">
        <f>Raw_Prices!AJ550</f>
        <v>45727</v>
      </c>
      <c r="C3669" s="12">
        <f>Raw_Prices!AN550</f>
        <v>161.68</v>
      </c>
      <c r="D3669" s="13">
        <f t="shared" si="116"/>
        <v>3.1346082696503075E-2</v>
      </c>
      <c r="E3669" s="14">
        <f>IF(_xlfn.XLOOKUP($A3669,Firm_Info!$A$2:$A$12,Firm_Info!$C$2:$C$12)="Treated",1,IF(_xlfn.XLOOKUP($A3669,Firm_Info!$A$2:$A$12,Firm_Info!$C$2:$C$12)="Control",0,""))</f>
        <v>0</v>
      </c>
      <c r="F3669" s="14">
        <f>IFERROR(_xlfn.XLOOKUP($A3669,Firm_Info!$A$2:$A$11,Firm_Info!$D$2:$D$11),"")</f>
        <v>3</v>
      </c>
      <c r="G3669" s="14">
        <f>IF($F3669="","",IF($B3669&gt;=SUMIFS(Firm_Info!$F$2:$F$11,Firm_Info!$D$2:$D$11,$F3669,Firm_Info!$C$2:$C$11,"Treated"),1,0))</f>
        <v>1</v>
      </c>
      <c r="H3669" s="14">
        <f t="shared" si="117"/>
        <v>0</v>
      </c>
      <c r="I3669" s="14">
        <f>IF($F3669="","",MOD(ROW()-2,624)-INDEX(Parallel_Trends!$F$5:$F$14,MATCH($A3669,Parallel_Trends!$A$5:$A$14,0)))</f>
        <v>258</v>
      </c>
    </row>
    <row r="3670" spans="1:9" x14ac:dyDescent="0.45">
      <c r="A3670" t="s">
        <v>23</v>
      </c>
      <c r="B3670" s="1">
        <f>Raw_Prices!AJ551</f>
        <v>45728</v>
      </c>
      <c r="C3670" s="12">
        <f>Raw_Prices!AN551</f>
        <v>168.62799999999999</v>
      </c>
      <c r="D3670" s="13">
        <f t="shared" si="116"/>
        <v>4.2973775358733146E-2</v>
      </c>
      <c r="E3670" s="14">
        <f>IF(_xlfn.XLOOKUP($A3670,Firm_Info!$A$2:$A$12,Firm_Info!$C$2:$C$12)="Treated",1,IF(_xlfn.XLOOKUP($A3670,Firm_Info!$A$2:$A$12,Firm_Info!$C$2:$C$12)="Control",0,""))</f>
        <v>0</v>
      </c>
      <c r="F3670" s="14">
        <f>IFERROR(_xlfn.XLOOKUP($A3670,Firm_Info!$A$2:$A$11,Firm_Info!$D$2:$D$11),"")</f>
        <v>3</v>
      </c>
      <c r="G3670" s="14">
        <f>IF($F3670="","",IF($B3670&gt;=SUMIFS(Firm_Info!$F$2:$F$11,Firm_Info!$D$2:$D$11,$F3670,Firm_Info!$C$2:$C$11,"Treated"),1,0))</f>
        <v>1</v>
      </c>
      <c r="H3670" s="14">
        <f t="shared" si="117"/>
        <v>0</v>
      </c>
      <c r="I3670" s="14">
        <f>IF($F3670="","",MOD(ROW()-2,624)-INDEX(Parallel_Trends!$F$5:$F$14,MATCH($A3670,Parallel_Trends!$A$5:$A$14,0)))</f>
        <v>259</v>
      </c>
    </row>
    <row r="3671" spans="1:9" x14ac:dyDescent="0.45">
      <c r="A3671" t="s">
        <v>23</v>
      </c>
      <c r="B3671" s="1">
        <f>Raw_Prices!AJ552</f>
        <v>45729</v>
      </c>
      <c r="C3671" s="12">
        <f>Raw_Prices!AN552</f>
        <v>162.32400000000001</v>
      </c>
      <c r="D3671" s="13">
        <f t="shared" si="116"/>
        <v>-3.7384064330953204E-2</v>
      </c>
      <c r="E3671" s="14">
        <f>IF(_xlfn.XLOOKUP($A3671,Firm_Info!$A$2:$A$12,Firm_Info!$C$2:$C$12)="Treated",1,IF(_xlfn.XLOOKUP($A3671,Firm_Info!$A$2:$A$12,Firm_Info!$C$2:$C$12)="Control",0,""))</f>
        <v>0</v>
      </c>
      <c r="F3671" s="14">
        <f>IFERROR(_xlfn.XLOOKUP($A3671,Firm_Info!$A$2:$A$11,Firm_Info!$D$2:$D$11),"")</f>
        <v>3</v>
      </c>
      <c r="G3671" s="14">
        <f>IF($F3671="","",IF($B3671&gt;=SUMIFS(Firm_Info!$F$2:$F$11,Firm_Info!$D$2:$D$11,$F3671,Firm_Info!$C$2:$C$11,"Treated"),1,0))</f>
        <v>1</v>
      </c>
      <c r="H3671" s="14">
        <f t="shared" si="117"/>
        <v>0</v>
      </c>
      <c r="I3671" s="14">
        <f>IF($F3671="","",MOD(ROW()-2,624)-INDEX(Parallel_Trends!$F$5:$F$14,MATCH($A3671,Parallel_Trends!$A$5:$A$14,0)))</f>
        <v>260</v>
      </c>
    </row>
    <row r="3672" spans="1:9" x14ac:dyDescent="0.45">
      <c r="A3672" t="s">
        <v>23</v>
      </c>
      <c r="B3672" s="1">
        <f>Raw_Prices!AJ553</f>
        <v>45730</v>
      </c>
      <c r="C3672" s="12">
        <f>Raw_Prices!AN553</f>
        <v>168.86600000000001</v>
      </c>
      <c r="D3672" s="13">
        <f t="shared" si="116"/>
        <v>4.0302111825731179E-2</v>
      </c>
      <c r="E3672" s="14">
        <f>IF(_xlfn.XLOOKUP($A3672,Firm_Info!$A$2:$A$12,Firm_Info!$C$2:$C$12)="Treated",1,IF(_xlfn.XLOOKUP($A3672,Firm_Info!$A$2:$A$12,Firm_Info!$C$2:$C$12)="Control",0,""))</f>
        <v>0</v>
      </c>
      <c r="F3672" s="14">
        <f>IFERROR(_xlfn.XLOOKUP($A3672,Firm_Info!$A$2:$A$11,Firm_Info!$D$2:$D$11),"")</f>
        <v>3</v>
      </c>
      <c r="G3672" s="14">
        <f>IF($F3672="","",IF($B3672&gt;=SUMIFS(Firm_Info!$F$2:$F$11,Firm_Info!$D$2:$D$11,$F3672,Firm_Info!$C$2:$C$11,"Treated"),1,0))</f>
        <v>1</v>
      </c>
      <c r="H3672" s="14">
        <f t="shared" si="117"/>
        <v>0</v>
      </c>
      <c r="I3672" s="14">
        <f>IF($F3672="","",MOD(ROW()-2,624)-INDEX(Parallel_Trends!$F$5:$F$14,MATCH($A3672,Parallel_Trends!$A$5:$A$14,0)))</f>
        <v>261</v>
      </c>
    </row>
    <row r="3673" spans="1:9" x14ac:dyDescent="0.45">
      <c r="A3673" t="s">
        <v>23</v>
      </c>
      <c r="B3673" s="1">
        <f>Raw_Prices!AJ554</f>
        <v>45733</v>
      </c>
      <c r="C3673" s="12">
        <f>Raw_Prices!AN554</f>
        <v>168.58600000000001</v>
      </c>
      <c r="D3673" s="13">
        <f t="shared" si="116"/>
        <v>-1.6581194556630763E-3</v>
      </c>
      <c r="E3673" s="14">
        <f>IF(_xlfn.XLOOKUP($A3673,Firm_Info!$A$2:$A$12,Firm_Info!$C$2:$C$12)="Treated",1,IF(_xlfn.XLOOKUP($A3673,Firm_Info!$A$2:$A$12,Firm_Info!$C$2:$C$12)="Control",0,""))</f>
        <v>0</v>
      </c>
      <c r="F3673" s="14">
        <f>IFERROR(_xlfn.XLOOKUP($A3673,Firm_Info!$A$2:$A$11,Firm_Info!$D$2:$D$11),"")</f>
        <v>3</v>
      </c>
      <c r="G3673" s="14">
        <f>IF($F3673="","",IF($B3673&gt;=SUMIFS(Firm_Info!$F$2:$F$11,Firm_Info!$D$2:$D$11,$F3673,Firm_Info!$C$2:$C$11,"Treated"),1,0))</f>
        <v>1</v>
      </c>
      <c r="H3673" s="14">
        <f t="shared" si="117"/>
        <v>0</v>
      </c>
      <c r="I3673" s="14">
        <f>IF($F3673="","",MOD(ROW()-2,624)-INDEX(Parallel_Trends!$F$5:$F$14,MATCH($A3673,Parallel_Trends!$A$5:$A$14,0)))</f>
        <v>262</v>
      </c>
    </row>
    <row r="3674" spans="1:9" x14ac:dyDescent="0.45">
      <c r="A3674" t="s">
        <v>23</v>
      </c>
      <c r="B3674" s="1">
        <f>Raw_Prices!AJ555</f>
        <v>45734</v>
      </c>
      <c r="C3674" s="12">
        <f>Raw_Prices!AN555</f>
        <v>166</v>
      </c>
      <c r="D3674" s="13">
        <f t="shared" si="116"/>
        <v>-1.5339352022113451E-2</v>
      </c>
      <c r="E3674" s="14">
        <f>IF(_xlfn.XLOOKUP($A3674,Firm_Info!$A$2:$A$12,Firm_Info!$C$2:$C$12)="Treated",1,IF(_xlfn.XLOOKUP($A3674,Firm_Info!$A$2:$A$12,Firm_Info!$C$2:$C$12)="Control",0,""))</f>
        <v>0</v>
      </c>
      <c r="F3674" s="14">
        <f>IFERROR(_xlfn.XLOOKUP($A3674,Firm_Info!$A$2:$A$11,Firm_Info!$D$2:$D$11),"")</f>
        <v>3</v>
      </c>
      <c r="G3674" s="14">
        <f>IF($F3674="","",IF($B3674&gt;=SUMIFS(Firm_Info!$F$2:$F$11,Firm_Info!$D$2:$D$11,$F3674,Firm_Info!$C$2:$C$11,"Treated"),1,0))</f>
        <v>1</v>
      </c>
      <c r="H3674" s="14">
        <f t="shared" si="117"/>
        <v>0</v>
      </c>
      <c r="I3674" s="14">
        <f>IF($F3674="","",MOD(ROW()-2,624)-INDEX(Parallel_Trends!$F$5:$F$14,MATCH($A3674,Parallel_Trends!$A$5:$A$14,0)))</f>
        <v>263</v>
      </c>
    </row>
    <row r="3675" spans="1:9" x14ac:dyDescent="0.45">
      <c r="A3675" t="s">
        <v>23</v>
      </c>
      <c r="B3675" s="1">
        <f>Raw_Prices!AJ556</f>
        <v>45735</v>
      </c>
      <c r="C3675" s="12">
        <f>Raw_Prices!AN556</f>
        <v>168.82400000000001</v>
      </c>
      <c r="D3675" s="13">
        <f t="shared" si="116"/>
        <v>1.7012048192771134E-2</v>
      </c>
      <c r="E3675" s="14">
        <f>IF(_xlfn.XLOOKUP($A3675,Firm_Info!$A$2:$A$12,Firm_Info!$C$2:$C$12)="Treated",1,IF(_xlfn.XLOOKUP($A3675,Firm_Info!$A$2:$A$12,Firm_Info!$C$2:$C$12)="Control",0,""))</f>
        <v>0</v>
      </c>
      <c r="F3675" s="14">
        <f>IFERROR(_xlfn.XLOOKUP($A3675,Firm_Info!$A$2:$A$11,Firm_Info!$D$2:$D$11),"")</f>
        <v>3</v>
      </c>
      <c r="G3675" s="14">
        <f>IF($F3675="","",IF($B3675&gt;=SUMIFS(Firm_Info!$F$2:$F$11,Firm_Info!$D$2:$D$11,$F3675,Firm_Info!$C$2:$C$11,"Treated"),1,0))</f>
        <v>1</v>
      </c>
      <c r="H3675" s="14">
        <f t="shared" si="117"/>
        <v>0</v>
      </c>
      <c r="I3675" s="14">
        <f>IF($F3675="","",MOD(ROW()-2,624)-INDEX(Parallel_Trends!$F$5:$F$14,MATCH($A3675,Parallel_Trends!$A$5:$A$14,0)))</f>
        <v>264</v>
      </c>
    </row>
    <row r="3676" spans="1:9" x14ac:dyDescent="0.45">
      <c r="A3676" t="s">
        <v>23</v>
      </c>
      <c r="B3676" s="1">
        <f>Raw_Prices!AJ557</f>
        <v>45736</v>
      </c>
      <c r="C3676" s="12">
        <f>Raw_Prices!AN557</f>
        <v>164.82400000000001</v>
      </c>
      <c r="D3676" s="13">
        <f t="shared" si="116"/>
        <v>-2.3693313746860678E-2</v>
      </c>
      <c r="E3676" s="14">
        <f>IF(_xlfn.XLOOKUP($A3676,Firm_Info!$A$2:$A$12,Firm_Info!$C$2:$C$12)="Treated",1,IF(_xlfn.XLOOKUP($A3676,Firm_Info!$A$2:$A$12,Firm_Info!$C$2:$C$12)="Control",0,""))</f>
        <v>0</v>
      </c>
      <c r="F3676" s="14">
        <f>IFERROR(_xlfn.XLOOKUP($A3676,Firm_Info!$A$2:$A$11,Firm_Info!$D$2:$D$11),"")</f>
        <v>3</v>
      </c>
      <c r="G3676" s="14">
        <f>IF($F3676="","",IF($B3676&gt;=SUMIFS(Firm_Info!$F$2:$F$11,Firm_Info!$D$2:$D$11,$F3676,Firm_Info!$C$2:$C$11,"Treated"),1,0))</f>
        <v>1</v>
      </c>
      <c r="H3676" s="14">
        <f t="shared" si="117"/>
        <v>0</v>
      </c>
      <c r="I3676" s="14">
        <f>IF($F3676="","",MOD(ROW()-2,624)-INDEX(Parallel_Trends!$F$5:$F$14,MATCH($A3676,Parallel_Trends!$A$5:$A$14,0)))</f>
        <v>265</v>
      </c>
    </row>
    <row r="3677" spans="1:9" x14ac:dyDescent="0.45">
      <c r="A3677" t="s">
        <v>23</v>
      </c>
      <c r="B3677" s="1">
        <f>Raw_Prices!AJ558</f>
        <v>45737</v>
      </c>
      <c r="C3677" s="12">
        <f>Raw_Prices!AN558</f>
        <v>165.55</v>
      </c>
      <c r="D3677" s="13">
        <f t="shared" si="116"/>
        <v>4.4046983449013144E-3</v>
      </c>
      <c r="E3677" s="14">
        <f>IF(_xlfn.XLOOKUP($A3677,Firm_Info!$A$2:$A$12,Firm_Info!$C$2:$C$12)="Treated",1,IF(_xlfn.XLOOKUP($A3677,Firm_Info!$A$2:$A$12,Firm_Info!$C$2:$C$12)="Control",0,""))</f>
        <v>0</v>
      </c>
      <c r="F3677" s="14">
        <f>IFERROR(_xlfn.XLOOKUP($A3677,Firm_Info!$A$2:$A$11,Firm_Info!$D$2:$D$11),"")</f>
        <v>3</v>
      </c>
      <c r="G3677" s="14">
        <f>IF($F3677="","",IF($B3677&gt;=SUMIFS(Firm_Info!$F$2:$F$11,Firm_Info!$D$2:$D$11,$F3677,Firm_Info!$C$2:$C$11,"Treated"),1,0))</f>
        <v>1</v>
      </c>
      <c r="H3677" s="14">
        <f t="shared" si="117"/>
        <v>0</v>
      </c>
      <c r="I3677" s="14">
        <f>IF($F3677="","",MOD(ROW()-2,624)-INDEX(Parallel_Trends!$F$5:$F$14,MATCH($A3677,Parallel_Trends!$A$5:$A$14,0)))</f>
        <v>266</v>
      </c>
    </row>
    <row r="3678" spans="1:9" x14ac:dyDescent="0.45">
      <c r="A3678" t="s">
        <v>23</v>
      </c>
      <c r="B3678" s="1">
        <f>Raw_Prices!AJ559</f>
        <v>45740</v>
      </c>
      <c r="C3678" s="12">
        <f>Raw_Prices!AN559</f>
        <v>169.946</v>
      </c>
      <c r="D3678" s="13">
        <f t="shared" si="116"/>
        <v>2.6553911205073888E-2</v>
      </c>
      <c r="E3678" s="14">
        <f>IF(_xlfn.XLOOKUP($A3678,Firm_Info!$A$2:$A$12,Firm_Info!$C$2:$C$12)="Treated",1,IF(_xlfn.XLOOKUP($A3678,Firm_Info!$A$2:$A$12,Firm_Info!$C$2:$C$12)="Control",0,""))</f>
        <v>0</v>
      </c>
      <c r="F3678" s="14">
        <f>IFERROR(_xlfn.XLOOKUP($A3678,Firm_Info!$A$2:$A$11,Firm_Info!$D$2:$D$11),"")</f>
        <v>3</v>
      </c>
      <c r="G3678" s="14">
        <f>IF($F3678="","",IF($B3678&gt;=SUMIFS(Firm_Info!$F$2:$F$11,Firm_Info!$D$2:$D$11,$F3678,Firm_Info!$C$2:$C$11,"Treated"),1,0))</f>
        <v>1</v>
      </c>
      <c r="H3678" s="14">
        <f t="shared" si="117"/>
        <v>0</v>
      </c>
      <c r="I3678" s="14">
        <f>IF($F3678="","",MOD(ROW()-2,624)-INDEX(Parallel_Trends!$F$5:$F$14,MATCH($A3678,Parallel_Trends!$A$5:$A$14,0)))</f>
        <v>267</v>
      </c>
    </row>
    <row r="3679" spans="1:9" x14ac:dyDescent="0.45">
      <c r="A3679" t="s">
        <v>23</v>
      </c>
      <c r="B3679" s="1">
        <f>Raw_Prices!AJ560</f>
        <v>45741</v>
      </c>
      <c r="C3679" s="12">
        <f>Raw_Prices!AN560</f>
        <v>172.27600000000001</v>
      </c>
      <c r="D3679" s="13">
        <f t="shared" si="116"/>
        <v>1.3710237369517486E-2</v>
      </c>
      <c r="E3679" s="14">
        <f>IF(_xlfn.XLOOKUP($A3679,Firm_Info!$A$2:$A$12,Firm_Info!$C$2:$C$12)="Treated",1,IF(_xlfn.XLOOKUP($A3679,Firm_Info!$A$2:$A$12,Firm_Info!$C$2:$C$12)="Control",0,""))</f>
        <v>0</v>
      </c>
      <c r="F3679" s="14">
        <f>IFERROR(_xlfn.XLOOKUP($A3679,Firm_Info!$A$2:$A$11,Firm_Info!$D$2:$D$11),"")</f>
        <v>3</v>
      </c>
      <c r="G3679" s="14">
        <f>IF($F3679="","",IF($B3679&gt;=SUMIFS(Firm_Info!$F$2:$F$11,Firm_Info!$D$2:$D$11,$F3679,Firm_Info!$C$2:$C$11,"Treated"),1,0))</f>
        <v>1</v>
      </c>
      <c r="H3679" s="14">
        <f t="shared" si="117"/>
        <v>0</v>
      </c>
      <c r="I3679" s="14">
        <f>IF($F3679="","",MOD(ROW()-2,624)-INDEX(Parallel_Trends!$F$5:$F$14,MATCH($A3679,Parallel_Trends!$A$5:$A$14,0)))</f>
        <v>268</v>
      </c>
    </row>
    <row r="3680" spans="1:9" x14ac:dyDescent="0.45">
      <c r="A3680" t="s">
        <v>23</v>
      </c>
      <c r="B3680" s="1">
        <f>Raw_Prices!AJ561</f>
        <v>45742</v>
      </c>
      <c r="C3680" s="12">
        <f>Raw_Prices!AN561</f>
        <v>167.71</v>
      </c>
      <c r="D3680" s="13">
        <f t="shared" si="116"/>
        <v>-2.6503981982400338E-2</v>
      </c>
      <c r="E3680" s="14">
        <f>IF(_xlfn.XLOOKUP($A3680,Firm_Info!$A$2:$A$12,Firm_Info!$C$2:$C$12)="Treated",1,IF(_xlfn.XLOOKUP($A3680,Firm_Info!$A$2:$A$12,Firm_Info!$C$2:$C$12)="Control",0,""))</f>
        <v>0</v>
      </c>
      <c r="F3680" s="14">
        <f>IFERROR(_xlfn.XLOOKUP($A3680,Firm_Info!$A$2:$A$11,Firm_Info!$D$2:$D$11),"")</f>
        <v>3</v>
      </c>
      <c r="G3680" s="14">
        <f>IF($F3680="","",IF($B3680&gt;=SUMIFS(Firm_Info!$F$2:$F$11,Firm_Info!$D$2:$D$11,$F3680,Firm_Info!$C$2:$C$11,"Treated"),1,0))</f>
        <v>1</v>
      </c>
      <c r="H3680" s="14">
        <f t="shared" si="117"/>
        <v>0</v>
      </c>
      <c r="I3680" s="14">
        <f>IF($F3680="","",MOD(ROW()-2,624)-INDEX(Parallel_Trends!$F$5:$F$14,MATCH($A3680,Parallel_Trends!$A$5:$A$14,0)))</f>
        <v>269</v>
      </c>
    </row>
    <row r="3681" spans="1:9" x14ac:dyDescent="0.45">
      <c r="A3681" t="s">
        <v>23</v>
      </c>
      <c r="B3681" s="1">
        <f>Raw_Prices!AJ562</f>
        <v>45743</v>
      </c>
      <c r="C3681" s="12">
        <f>Raw_Prices!AN562</f>
        <v>165.548</v>
      </c>
      <c r="D3681" s="13">
        <f t="shared" si="116"/>
        <v>-1.2891300459125898E-2</v>
      </c>
      <c r="E3681" s="14">
        <f>IF(_xlfn.XLOOKUP($A3681,Firm_Info!$A$2:$A$12,Firm_Info!$C$2:$C$12)="Treated",1,IF(_xlfn.XLOOKUP($A3681,Firm_Info!$A$2:$A$12,Firm_Info!$C$2:$C$12)="Control",0,""))</f>
        <v>0</v>
      </c>
      <c r="F3681" s="14">
        <f>IFERROR(_xlfn.XLOOKUP($A3681,Firm_Info!$A$2:$A$11,Firm_Info!$D$2:$D$11),"")</f>
        <v>3</v>
      </c>
      <c r="G3681" s="14">
        <f>IF($F3681="","",IF($B3681&gt;=SUMIFS(Firm_Info!$F$2:$F$11,Firm_Info!$D$2:$D$11,$F3681,Firm_Info!$C$2:$C$11,"Treated"),1,0))</f>
        <v>1</v>
      </c>
      <c r="H3681" s="14">
        <f t="shared" si="117"/>
        <v>0</v>
      </c>
      <c r="I3681" s="14">
        <f>IF($F3681="","",MOD(ROW()-2,624)-INDEX(Parallel_Trends!$F$5:$F$14,MATCH($A3681,Parallel_Trends!$A$5:$A$14,0)))</f>
        <v>270</v>
      </c>
    </row>
    <row r="3682" spans="1:9" x14ac:dyDescent="0.45">
      <c r="A3682" t="s">
        <v>23</v>
      </c>
      <c r="B3682" s="1">
        <f>Raw_Prices!AJ563</f>
        <v>45744</v>
      </c>
      <c r="C3682" s="12">
        <f>Raw_Prices!AN563</f>
        <v>159.55199999999999</v>
      </c>
      <c r="D3682" s="13">
        <f t="shared" si="116"/>
        <v>-3.6219102616763754E-2</v>
      </c>
      <c r="E3682" s="14">
        <f>IF(_xlfn.XLOOKUP($A3682,Firm_Info!$A$2:$A$12,Firm_Info!$C$2:$C$12)="Treated",1,IF(_xlfn.XLOOKUP($A3682,Firm_Info!$A$2:$A$12,Firm_Info!$C$2:$C$12)="Control",0,""))</f>
        <v>0</v>
      </c>
      <c r="F3682" s="14">
        <f>IFERROR(_xlfn.XLOOKUP($A3682,Firm_Info!$A$2:$A$11,Firm_Info!$D$2:$D$11),"")</f>
        <v>3</v>
      </c>
      <c r="G3682" s="14">
        <f>IF($F3682="","",IF($B3682&gt;=SUMIFS(Firm_Info!$F$2:$F$11,Firm_Info!$D$2:$D$11,$F3682,Firm_Info!$C$2:$C$11,"Treated"),1,0))</f>
        <v>1</v>
      </c>
      <c r="H3682" s="14">
        <f t="shared" si="117"/>
        <v>0</v>
      </c>
      <c r="I3682" s="14">
        <f>IF($F3682="","",MOD(ROW()-2,624)-INDEX(Parallel_Trends!$F$5:$F$14,MATCH($A3682,Parallel_Trends!$A$5:$A$14,0)))</f>
        <v>271</v>
      </c>
    </row>
    <row r="3683" spans="1:9" x14ac:dyDescent="0.45">
      <c r="A3683" t="s">
        <v>23</v>
      </c>
      <c r="B3683" s="1">
        <f>Raw_Prices!AJ564</f>
        <v>45747</v>
      </c>
      <c r="C3683" s="12">
        <f>Raw_Prices!AN564</f>
        <v>159.22800000000001</v>
      </c>
      <c r="D3683" s="13">
        <f t="shared" si="116"/>
        <v>-2.0306859205775352E-3</v>
      </c>
      <c r="E3683" s="14">
        <f>IF(_xlfn.XLOOKUP($A3683,Firm_Info!$A$2:$A$12,Firm_Info!$C$2:$C$12)="Treated",1,IF(_xlfn.XLOOKUP($A3683,Firm_Info!$A$2:$A$12,Firm_Info!$C$2:$C$12)="Control",0,""))</f>
        <v>0</v>
      </c>
      <c r="F3683" s="14">
        <f>IFERROR(_xlfn.XLOOKUP($A3683,Firm_Info!$A$2:$A$11,Firm_Info!$D$2:$D$11),"")</f>
        <v>3</v>
      </c>
      <c r="G3683" s="14">
        <f>IF($F3683="","",IF($B3683&gt;=SUMIFS(Firm_Info!$F$2:$F$11,Firm_Info!$D$2:$D$11,$F3683,Firm_Info!$C$2:$C$11,"Treated"),1,0))</f>
        <v>1</v>
      </c>
      <c r="H3683" s="14">
        <f t="shared" si="117"/>
        <v>0</v>
      </c>
      <c r="I3683" s="14">
        <f>IF($F3683="","",MOD(ROW()-2,624)-INDEX(Parallel_Trends!$F$5:$F$14,MATCH($A3683,Parallel_Trends!$A$5:$A$14,0)))</f>
        <v>272</v>
      </c>
    </row>
    <row r="3684" spans="1:9" x14ac:dyDescent="0.45">
      <c r="A3684" t="s">
        <v>23</v>
      </c>
      <c r="B3684" s="1">
        <f>Raw_Prices!AJ565</f>
        <v>45748</v>
      </c>
      <c r="C3684" s="12">
        <f>Raw_Prices!AN565</f>
        <v>162.31200000000001</v>
      </c>
      <c r="D3684" s="13">
        <f t="shared" si="116"/>
        <v>1.9368452784686019E-2</v>
      </c>
      <c r="E3684" s="14">
        <f>IF(_xlfn.XLOOKUP($A3684,Firm_Info!$A$2:$A$12,Firm_Info!$C$2:$C$12)="Treated",1,IF(_xlfn.XLOOKUP($A3684,Firm_Info!$A$2:$A$12,Firm_Info!$C$2:$C$12)="Control",0,""))</f>
        <v>0</v>
      </c>
      <c r="F3684" s="14">
        <f>IFERROR(_xlfn.XLOOKUP($A3684,Firm_Info!$A$2:$A$11,Firm_Info!$D$2:$D$11),"")</f>
        <v>3</v>
      </c>
      <c r="G3684" s="14">
        <f>IF($F3684="","",IF($B3684&gt;=SUMIFS(Firm_Info!$F$2:$F$11,Firm_Info!$D$2:$D$11,$F3684,Firm_Info!$C$2:$C$11,"Treated"),1,0))</f>
        <v>1</v>
      </c>
      <c r="H3684" s="14">
        <f t="shared" si="117"/>
        <v>0</v>
      </c>
      <c r="I3684" s="14">
        <f>IF($F3684="","",MOD(ROW()-2,624)-INDEX(Parallel_Trends!$F$5:$F$14,MATCH($A3684,Parallel_Trends!$A$5:$A$14,0)))</f>
        <v>273</v>
      </c>
    </row>
    <row r="3685" spans="1:9" x14ac:dyDescent="0.45">
      <c r="A3685" t="s">
        <v>23</v>
      </c>
      <c r="B3685" s="1">
        <f>Raw_Prices!AJ566</f>
        <v>45749</v>
      </c>
      <c r="C3685" s="12">
        <f>Raw_Prices!AN566</f>
        <v>164.80600000000001</v>
      </c>
      <c r="D3685" s="13">
        <f t="shared" si="116"/>
        <v>1.536546897333535E-2</v>
      </c>
      <c r="E3685" s="14">
        <f>IF(_xlfn.XLOOKUP($A3685,Firm_Info!$A$2:$A$12,Firm_Info!$C$2:$C$12)="Treated",1,IF(_xlfn.XLOOKUP($A3685,Firm_Info!$A$2:$A$12,Firm_Info!$C$2:$C$12)="Control",0,""))</f>
        <v>0</v>
      </c>
      <c r="F3685" s="14">
        <f>IFERROR(_xlfn.XLOOKUP($A3685,Firm_Info!$A$2:$A$11,Firm_Info!$D$2:$D$11),"")</f>
        <v>3</v>
      </c>
      <c r="G3685" s="14">
        <f>IF($F3685="","",IF($B3685&gt;=SUMIFS(Firm_Info!$F$2:$F$11,Firm_Info!$D$2:$D$11,$F3685,Firm_Info!$C$2:$C$11,"Treated"),1,0))</f>
        <v>1</v>
      </c>
      <c r="H3685" s="14">
        <f t="shared" si="117"/>
        <v>0</v>
      </c>
      <c r="I3685" s="14">
        <f>IF($F3685="","",MOD(ROW()-2,624)-INDEX(Parallel_Trends!$F$5:$F$14,MATCH($A3685,Parallel_Trends!$A$5:$A$14,0)))</f>
        <v>274</v>
      </c>
    </row>
    <row r="3686" spans="1:9" x14ac:dyDescent="0.45">
      <c r="A3686" t="s">
        <v>23</v>
      </c>
      <c r="B3686" s="1">
        <f>Raw_Prices!AJ567</f>
        <v>45750</v>
      </c>
      <c r="C3686" s="12">
        <f>Raw_Prices!AN567</f>
        <v>154.81399999999999</v>
      </c>
      <c r="D3686" s="13">
        <f t="shared" si="116"/>
        <v>-6.0628860599735601E-2</v>
      </c>
      <c r="E3686" s="14">
        <f>IF(_xlfn.XLOOKUP($A3686,Firm_Info!$A$2:$A$12,Firm_Info!$C$2:$C$12)="Treated",1,IF(_xlfn.XLOOKUP($A3686,Firm_Info!$A$2:$A$12,Firm_Info!$C$2:$C$12)="Control",0,""))</f>
        <v>0</v>
      </c>
      <c r="F3686" s="14">
        <f>IFERROR(_xlfn.XLOOKUP($A3686,Firm_Info!$A$2:$A$11,Firm_Info!$D$2:$D$11),"")</f>
        <v>3</v>
      </c>
      <c r="G3686" s="14">
        <f>IF($F3686="","",IF($B3686&gt;=SUMIFS(Firm_Info!$F$2:$F$11,Firm_Info!$D$2:$D$11,$F3686,Firm_Info!$C$2:$C$11,"Treated"),1,0))</f>
        <v>1</v>
      </c>
      <c r="H3686" s="14">
        <f t="shared" si="117"/>
        <v>0</v>
      </c>
      <c r="I3686" s="14">
        <f>IF($F3686="","",MOD(ROW()-2,624)-INDEX(Parallel_Trends!$F$5:$F$14,MATCH($A3686,Parallel_Trends!$A$5:$A$14,0)))</f>
        <v>275</v>
      </c>
    </row>
    <row r="3687" spans="1:9" x14ac:dyDescent="0.45">
      <c r="A3687" t="s">
        <v>23</v>
      </c>
      <c r="B3687" s="1">
        <f>Raw_Prices!AJ568</f>
        <v>45751</v>
      </c>
      <c r="C3687" s="12">
        <f>Raw_Prices!AN568</f>
        <v>144.33000000000001</v>
      </c>
      <c r="D3687" s="13">
        <f t="shared" si="116"/>
        <v>-6.7719973645794185E-2</v>
      </c>
      <c r="E3687" s="14">
        <f>IF(_xlfn.XLOOKUP($A3687,Firm_Info!$A$2:$A$12,Firm_Info!$C$2:$C$12)="Treated",1,IF(_xlfn.XLOOKUP($A3687,Firm_Info!$A$2:$A$12,Firm_Info!$C$2:$C$12)="Control",0,""))</f>
        <v>0</v>
      </c>
      <c r="F3687" s="14">
        <f>IFERROR(_xlfn.XLOOKUP($A3687,Firm_Info!$A$2:$A$11,Firm_Info!$D$2:$D$11),"")</f>
        <v>3</v>
      </c>
      <c r="G3687" s="14">
        <f>IF($F3687="","",IF($B3687&gt;=SUMIFS(Firm_Info!$F$2:$F$11,Firm_Info!$D$2:$D$11,$F3687,Firm_Info!$C$2:$C$11,"Treated"),1,0))</f>
        <v>1</v>
      </c>
      <c r="H3687" s="14">
        <f t="shared" si="117"/>
        <v>0</v>
      </c>
      <c r="I3687" s="14">
        <f>IF($F3687="","",MOD(ROW()-2,624)-INDEX(Parallel_Trends!$F$5:$F$14,MATCH($A3687,Parallel_Trends!$A$5:$A$14,0)))</f>
        <v>276</v>
      </c>
    </row>
    <row r="3688" spans="1:9" x14ac:dyDescent="0.45">
      <c r="A3688" t="s">
        <v>23</v>
      </c>
      <c r="B3688" s="1">
        <f>Raw_Prices!AJ569</f>
        <v>45754</v>
      </c>
      <c r="C3688" s="12">
        <f>Raw_Prices!AN569</f>
        <v>147.1</v>
      </c>
      <c r="D3688" s="13">
        <f t="shared" si="116"/>
        <v>1.919212914847912E-2</v>
      </c>
      <c r="E3688" s="14">
        <f>IF(_xlfn.XLOOKUP($A3688,Firm_Info!$A$2:$A$12,Firm_Info!$C$2:$C$12)="Treated",1,IF(_xlfn.XLOOKUP($A3688,Firm_Info!$A$2:$A$12,Firm_Info!$C$2:$C$12)="Control",0,""))</f>
        <v>0</v>
      </c>
      <c r="F3688" s="14">
        <f>IFERROR(_xlfn.XLOOKUP($A3688,Firm_Info!$A$2:$A$11,Firm_Info!$D$2:$D$11),"")</f>
        <v>3</v>
      </c>
      <c r="G3688" s="14">
        <f>IF($F3688="","",IF($B3688&gt;=SUMIFS(Firm_Info!$F$2:$F$11,Firm_Info!$D$2:$D$11,$F3688,Firm_Info!$C$2:$C$11,"Treated"),1,0))</f>
        <v>1</v>
      </c>
      <c r="H3688" s="14">
        <f t="shared" si="117"/>
        <v>0</v>
      </c>
      <c r="I3688" s="14">
        <f>IF($F3688="","",MOD(ROW()-2,624)-INDEX(Parallel_Trends!$F$5:$F$14,MATCH($A3688,Parallel_Trends!$A$5:$A$14,0)))</f>
        <v>277</v>
      </c>
    </row>
    <row r="3689" spans="1:9" x14ac:dyDescent="0.45">
      <c r="A3689" t="s">
        <v>23</v>
      </c>
      <c r="B3689" s="1">
        <f>Raw_Prices!AJ570</f>
        <v>45755</v>
      </c>
      <c r="C3689" s="12">
        <f>Raw_Prices!AN570</f>
        <v>145.52000000000001</v>
      </c>
      <c r="D3689" s="13">
        <f t="shared" si="116"/>
        <v>-1.0740992522093706E-2</v>
      </c>
      <c r="E3689" s="14">
        <f>IF(_xlfn.XLOOKUP($A3689,Firm_Info!$A$2:$A$12,Firm_Info!$C$2:$C$12)="Treated",1,IF(_xlfn.XLOOKUP($A3689,Firm_Info!$A$2:$A$12,Firm_Info!$C$2:$C$12)="Control",0,""))</f>
        <v>0</v>
      </c>
      <c r="F3689" s="14">
        <f>IFERROR(_xlfn.XLOOKUP($A3689,Firm_Info!$A$2:$A$11,Firm_Info!$D$2:$D$11),"")</f>
        <v>3</v>
      </c>
      <c r="G3689" s="14">
        <f>IF($F3689="","",IF($B3689&gt;=SUMIFS(Firm_Info!$F$2:$F$11,Firm_Info!$D$2:$D$11,$F3689,Firm_Info!$C$2:$C$11,"Treated"),1,0))</f>
        <v>1</v>
      </c>
      <c r="H3689" s="14">
        <f t="shared" si="117"/>
        <v>0</v>
      </c>
      <c r="I3689" s="14">
        <f>IF($F3689="","",MOD(ROW()-2,624)-INDEX(Parallel_Trends!$F$5:$F$14,MATCH($A3689,Parallel_Trends!$A$5:$A$14,0)))</f>
        <v>278</v>
      </c>
    </row>
    <row r="3690" spans="1:9" x14ac:dyDescent="0.45">
      <c r="A3690" t="s">
        <v>23</v>
      </c>
      <c r="B3690" s="1">
        <f>Raw_Prices!AJ571</f>
        <v>45756</v>
      </c>
      <c r="C3690" s="12">
        <f>Raw_Prices!AN571</f>
        <v>165.19</v>
      </c>
      <c r="D3690" s="13">
        <f t="shared" si="116"/>
        <v>0.13517042330951057</v>
      </c>
      <c r="E3690" s="14">
        <f>IF(_xlfn.XLOOKUP($A3690,Firm_Info!$A$2:$A$12,Firm_Info!$C$2:$C$12)="Treated",1,IF(_xlfn.XLOOKUP($A3690,Firm_Info!$A$2:$A$12,Firm_Info!$C$2:$C$12)="Control",0,""))</f>
        <v>0</v>
      </c>
      <c r="F3690" s="14">
        <f>IFERROR(_xlfn.XLOOKUP($A3690,Firm_Info!$A$2:$A$11,Firm_Info!$D$2:$D$11),"")</f>
        <v>3</v>
      </c>
      <c r="G3690" s="14">
        <f>IF($F3690="","",IF($B3690&gt;=SUMIFS(Firm_Info!$F$2:$F$11,Firm_Info!$D$2:$D$11,$F3690,Firm_Info!$C$2:$C$11,"Treated"),1,0))</f>
        <v>1</v>
      </c>
      <c r="H3690" s="14">
        <f t="shared" si="117"/>
        <v>0</v>
      </c>
      <c r="I3690" s="14">
        <f>IF($F3690="","",MOD(ROW()-2,624)-INDEX(Parallel_Trends!$F$5:$F$14,MATCH($A3690,Parallel_Trends!$A$5:$A$14,0)))</f>
        <v>279</v>
      </c>
    </row>
    <row r="3691" spans="1:9" x14ac:dyDescent="0.45">
      <c r="A3691" t="s">
        <v>23</v>
      </c>
      <c r="B3691" s="1">
        <f>Raw_Prices!AJ572</f>
        <v>45757</v>
      </c>
      <c r="C3691" s="12">
        <f>Raw_Prices!AN572</f>
        <v>156.69800000000001</v>
      </c>
      <c r="D3691" s="13">
        <f t="shared" si="116"/>
        <v>-5.1407470185846571E-2</v>
      </c>
      <c r="E3691" s="14">
        <f>IF(_xlfn.XLOOKUP($A3691,Firm_Info!$A$2:$A$12,Firm_Info!$C$2:$C$12)="Treated",1,IF(_xlfn.XLOOKUP($A3691,Firm_Info!$A$2:$A$12,Firm_Info!$C$2:$C$12)="Control",0,""))</f>
        <v>0</v>
      </c>
      <c r="F3691" s="14">
        <f>IFERROR(_xlfn.XLOOKUP($A3691,Firm_Info!$A$2:$A$11,Firm_Info!$D$2:$D$11),"")</f>
        <v>3</v>
      </c>
      <c r="G3691" s="14">
        <f>IF($F3691="","",IF($B3691&gt;=SUMIFS(Firm_Info!$F$2:$F$11,Firm_Info!$D$2:$D$11,$F3691,Firm_Info!$C$2:$C$11,"Treated"),1,0))</f>
        <v>1</v>
      </c>
      <c r="H3691" s="14">
        <f t="shared" si="117"/>
        <v>0</v>
      </c>
      <c r="I3691" s="14">
        <f>IF($F3691="","",MOD(ROW()-2,624)-INDEX(Parallel_Trends!$F$5:$F$14,MATCH($A3691,Parallel_Trends!$A$5:$A$14,0)))</f>
        <v>280</v>
      </c>
    </row>
    <row r="3692" spans="1:9" x14ac:dyDescent="0.45">
      <c r="A3692" t="s">
        <v>23</v>
      </c>
      <c r="B3692" s="1">
        <f>Raw_Prices!AJ573</f>
        <v>45758</v>
      </c>
      <c r="C3692" s="12">
        <f>Raw_Prices!AN573</f>
        <v>157.13399999999999</v>
      </c>
      <c r="D3692" s="13">
        <f t="shared" si="116"/>
        <v>2.7824222389563058E-3</v>
      </c>
      <c r="E3692" s="14">
        <f>IF(_xlfn.XLOOKUP($A3692,Firm_Info!$A$2:$A$12,Firm_Info!$C$2:$C$12)="Treated",1,IF(_xlfn.XLOOKUP($A3692,Firm_Info!$A$2:$A$12,Firm_Info!$C$2:$C$12)="Control",0,""))</f>
        <v>0</v>
      </c>
      <c r="F3692" s="14">
        <f>IFERROR(_xlfn.XLOOKUP($A3692,Firm_Info!$A$2:$A$11,Firm_Info!$D$2:$D$11),"")</f>
        <v>3</v>
      </c>
      <c r="G3692" s="14">
        <f>IF($F3692="","",IF($B3692&gt;=SUMIFS(Firm_Info!$F$2:$F$11,Firm_Info!$D$2:$D$11,$F3692,Firm_Info!$C$2:$C$11,"Treated"),1,0))</f>
        <v>1</v>
      </c>
      <c r="H3692" s="14">
        <f t="shared" si="117"/>
        <v>0</v>
      </c>
      <c r="I3692" s="14">
        <f>IF($F3692="","",MOD(ROW()-2,624)-INDEX(Parallel_Trends!$F$5:$F$14,MATCH($A3692,Parallel_Trends!$A$5:$A$14,0)))</f>
        <v>281</v>
      </c>
    </row>
    <row r="3693" spans="1:9" x14ac:dyDescent="0.45">
      <c r="A3693" t="s">
        <v>23</v>
      </c>
      <c r="B3693" s="1">
        <f>Raw_Prices!AJ574</f>
        <v>45761</v>
      </c>
      <c r="C3693" s="12">
        <f>Raw_Prices!AN574</f>
        <v>159.964</v>
      </c>
      <c r="D3693" s="13">
        <f t="shared" si="116"/>
        <v>1.8010106024157757E-2</v>
      </c>
      <c r="E3693" s="14">
        <f>IF(_xlfn.XLOOKUP($A3693,Firm_Info!$A$2:$A$12,Firm_Info!$C$2:$C$12)="Treated",1,IF(_xlfn.XLOOKUP($A3693,Firm_Info!$A$2:$A$12,Firm_Info!$C$2:$C$12)="Control",0,""))</f>
        <v>0</v>
      </c>
      <c r="F3693" s="14">
        <f>IFERROR(_xlfn.XLOOKUP($A3693,Firm_Info!$A$2:$A$11,Firm_Info!$D$2:$D$11),"")</f>
        <v>3</v>
      </c>
      <c r="G3693" s="14">
        <f>IF($F3693="","",IF($B3693&gt;=SUMIFS(Firm_Info!$F$2:$F$11,Firm_Info!$D$2:$D$11,$F3693,Firm_Info!$C$2:$C$11,"Treated"),1,0))</f>
        <v>1</v>
      </c>
      <c r="H3693" s="14">
        <f t="shared" si="117"/>
        <v>0</v>
      </c>
      <c r="I3693" s="14">
        <f>IF($F3693="","",MOD(ROW()-2,624)-INDEX(Parallel_Trends!$F$5:$F$14,MATCH($A3693,Parallel_Trends!$A$5:$A$14,0)))</f>
        <v>282</v>
      </c>
    </row>
    <row r="3694" spans="1:9" x14ac:dyDescent="0.45">
      <c r="A3694" t="s">
        <v>23</v>
      </c>
      <c r="B3694" s="1">
        <f>Raw_Prices!AJ575</f>
        <v>45762</v>
      </c>
      <c r="C3694" s="12">
        <f>Raw_Prices!AN575</f>
        <v>163.30000000000001</v>
      </c>
      <c r="D3694" s="13">
        <f t="shared" si="116"/>
        <v>2.0854692305768863E-2</v>
      </c>
      <c r="E3694" s="14">
        <f>IF(_xlfn.XLOOKUP($A3694,Firm_Info!$A$2:$A$12,Firm_Info!$C$2:$C$12)="Treated",1,IF(_xlfn.XLOOKUP($A3694,Firm_Info!$A$2:$A$12,Firm_Info!$C$2:$C$12)="Control",0,""))</f>
        <v>0</v>
      </c>
      <c r="F3694" s="14">
        <f>IFERROR(_xlfn.XLOOKUP($A3694,Firm_Info!$A$2:$A$11,Firm_Info!$D$2:$D$11),"")</f>
        <v>3</v>
      </c>
      <c r="G3694" s="14">
        <f>IF($F3694="","",IF($B3694&gt;=SUMIFS(Firm_Info!$F$2:$F$11,Firm_Info!$D$2:$D$11,$F3694,Firm_Info!$C$2:$C$11,"Treated"),1,0))</f>
        <v>1</v>
      </c>
      <c r="H3694" s="14">
        <f t="shared" si="117"/>
        <v>0</v>
      </c>
      <c r="I3694" s="14">
        <f>IF($F3694="","",MOD(ROW()-2,624)-INDEX(Parallel_Trends!$F$5:$F$14,MATCH($A3694,Parallel_Trends!$A$5:$A$14,0)))</f>
        <v>283</v>
      </c>
    </row>
    <row r="3695" spans="1:9" x14ac:dyDescent="0.45">
      <c r="A3695" t="s">
        <v>23</v>
      </c>
      <c r="B3695" s="1">
        <f>Raw_Prices!AJ576</f>
        <v>45763</v>
      </c>
      <c r="C3695" s="12">
        <f>Raw_Prices!AN576</f>
        <v>159.33199999999999</v>
      </c>
      <c r="D3695" s="13">
        <f t="shared" si="116"/>
        <v>-2.4298836497244403E-2</v>
      </c>
      <c r="E3695" s="14">
        <f>IF(_xlfn.XLOOKUP($A3695,Firm_Info!$A$2:$A$12,Firm_Info!$C$2:$C$12)="Treated",1,IF(_xlfn.XLOOKUP($A3695,Firm_Info!$A$2:$A$12,Firm_Info!$C$2:$C$12)="Control",0,""))</f>
        <v>0</v>
      </c>
      <c r="F3695" s="14">
        <f>IFERROR(_xlfn.XLOOKUP($A3695,Firm_Info!$A$2:$A$11,Firm_Info!$D$2:$D$11),"")</f>
        <v>3</v>
      </c>
      <c r="G3695" s="14">
        <f>IF($F3695="","",IF($B3695&gt;=SUMIFS(Firm_Info!$F$2:$F$11,Firm_Info!$D$2:$D$11,$F3695,Firm_Info!$C$2:$C$11,"Treated"),1,0))</f>
        <v>1</v>
      </c>
      <c r="H3695" s="14">
        <f t="shared" si="117"/>
        <v>0</v>
      </c>
      <c r="I3695" s="14">
        <f>IF($F3695="","",MOD(ROW()-2,624)-INDEX(Parallel_Trends!$F$5:$F$14,MATCH($A3695,Parallel_Trends!$A$5:$A$14,0)))</f>
        <v>284</v>
      </c>
    </row>
    <row r="3696" spans="1:9" x14ac:dyDescent="0.45">
      <c r="A3696" t="s">
        <v>23</v>
      </c>
      <c r="B3696" s="1">
        <f>Raw_Prices!AJ577</f>
        <v>45764</v>
      </c>
      <c r="C3696" s="12">
        <f>Raw_Prices!AN577</f>
        <v>154.43199999999999</v>
      </c>
      <c r="D3696" s="13">
        <f t="shared" si="116"/>
        <v>-3.0753395425903163E-2</v>
      </c>
      <c r="E3696" s="14">
        <f>IF(_xlfn.XLOOKUP($A3696,Firm_Info!$A$2:$A$12,Firm_Info!$C$2:$C$12)="Treated",1,IF(_xlfn.XLOOKUP($A3696,Firm_Info!$A$2:$A$12,Firm_Info!$C$2:$C$12)="Control",0,""))</f>
        <v>0</v>
      </c>
      <c r="F3696" s="14">
        <f>IFERROR(_xlfn.XLOOKUP($A3696,Firm_Info!$A$2:$A$11,Firm_Info!$D$2:$D$11),"")</f>
        <v>3</v>
      </c>
      <c r="G3696" s="14">
        <f>IF($F3696="","",IF($B3696&gt;=SUMIFS(Firm_Info!$F$2:$F$11,Firm_Info!$D$2:$D$11,$F3696,Firm_Info!$C$2:$C$11,"Treated"),1,0))</f>
        <v>1</v>
      </c>
      <c r="H3696" s="14">
        <f t="shared" si="117"/>
        <v>0</v>
      </c>
      <c r="I3696" s="14">
        <f>IF($F3696="","",MOD(ROW()-2,624)-INDEX(Parallel_Trends!$F$5:$F$14,MATCH($A3696,Parallel_Trends!$A$5:$A$14,0)))</f>
        <v>285</v>
      </c>
    </row>
    <row r="3697" spans="1:9" x14ac:dyDescent="0.45">
      <c r="A3697" t="s">
        <v>23</v>
      </c>
      <c r="B3697" s="1">
        <f>Raw_Prices!AJ578</f>
        <v>45768</v>
      </c>
      <c r="C3697" s="12">
        <f>Raw_Prices!AN578</f>
        <v>151.19800000000001</v>
      </c>
      <c r="D3697" s="13">
        <f t="shared" si="116"/>
        <v>-2.0941255698300743E-2</v>
      </c>
      <c r="E3697" s="14">
        <f>IF(_xlfn.XLOOKUP($A3697,Firm_Info!$A$2:$A$12,Firm_Info!$C$2:$C$12)="Treated",1,IF(_xlfn.XLOOKUP($A3697,Firm_Info!$A$2:$A$12,Firm_Info!$C$2:$C$12)="Control",0,""))</f>
        <v>0</v>
      </c>
      <c r="F3697" s="14">
        <f>IFERROR(_xlfn.XLOOKUP($A3697,Firm_Info!$A$2:$A$11,Firm_Info!$D$2:$D$11),"")</f>
        <v>3</v>
      </c>
      <c r="G3697" s="14">
        <f>IF($F3697="","",IF($B3697&gt;=SUMIFS(Firm_Info!$F$2:$F$11,Firm_Info!$D$2:$D$11,$F3697,Firm_Info!$C$2:$C$11,"Treated"),1,0))</f>
        <v>1</v>
      </c>
      <c r="H3697" s="14">
        <f t="shared" si="117"/>
        <v>0</v>
      </c>
      <c r="I3697" s="14">
        <f>IF($F3697="","",MOD(ROW()-2,624)-INDEX(Parallel_Trends!$F$5:$F$14,MATCH($A3697,Parallel_Trends!$A$5:$A$14,0)))</f>
        <v>286</v>
      </c>
    </row>
    <row r="3698" spans="1:9" x14ac:dyDescent="0.45">
      <c r="A3698" t="s">
        <v>23</v>
      </c>
      <c r="B3698" s="1">
        <f>Raw_Prices!AJ579</f>
        <v>45769</v>
      </c>
      <c r="C3698" s="12">
        <f>Raw_Prices!AN579</f>
        <v>153.36600000000001</v>
      </c>
      <c r="D3698" s="13">
        <f t="shared" si="116"/>
        <v>1.4338814005476319E-2</v>
      </c>
      <c r="E3698" s="14">
        <f>IF(_xlfn.XLOOKUP($A3698,Firm_Info!$A$2:$A$12,Firm_Info!$C$2:$C$12)="Treated",1,IF(_xlfn.XLOOKUP($A3698,Firm_Info!$A$2:$A$12,Firm_Info!$C$2:$C$12)="Control",0,""))</f>
        <v>0</v>
      </c>
      <c r="F3698" s="14">
        <f>IFERROR(_xlfn.XLOOKUP($A3698,Firm_Info!$A$2:$A$11,Firm_Info!$D$2:$D$11),"")</f>
        <v>3</v>
      </c>
      <c r="G3698" s="14">
        <f>IF($F3698="","",IF($B3698&gt;=SUMIFS(Firm_Info!$F$2:$F$11,Firm_Info!$D$2:$D$11,$F3698,Firm_Info!$C$2:$C$11,"Treated"),1,0))</f>
        <v>1</v>
      </c>
      <c r="H3698" s="14">
        <f t="shared" si="117"/>
        <v>0</v>
      </c>
      <c r="I3698" s="14">
        <f>IF($F3698="","",MOD(ROW()-2,624)-INDEX(Parallel_Trends!$F$5:$F$14,MATCH($A3698,Parallel_Trends!$A$5:$A$14,0)))</f>
        <v>287</v>
      </c>
    </row>
    <row r="3699" spans="1:9" x14ac:dyDescent="0.45">
      <c r="A3699" t="s">
        <v>23</v>
      </c>
      <c r="B3699" s="1">
        <f>Raw_Prices!AJ580</f>
        <v>45770</v>
      </c>
      <c r="C3699" s="12">
        <f>Raw_Prices!AN580</f>
        <v>162.54</v>
      </c>
      <c r="D3699" s="13">
        <f t="shared" si="116"/>
        <v>5.9817691013653418E-2</v>
      </c>
      <c r="E3699" s="14">
        <f>IF(_xlfn.XLOOKUP($A3699,Firm_Info!$A$2:$A$12,Firm_Info!$C$2:$C$12)="Treated",1,IF(_xlfn.XLOOKUP($A3699,Firm_Info!$A$2:$A$12,Firm_Info!$C$2:$C$12)="Control",0,""))</f>
        <v>0</v>
      </c>
      <c r="F3699" s="14">
        <f>IFERROR(_xlfn.XLOOKUP($A3699,Firm_Info!$A$2:$A$11,Firm_Info!$D$2:$D$11),"")</f>
        <v>3</v>
      </c>
      <c r="G3699" s="14">
        <f>IF($F3699="","",IF($B3699&gt;=SUMIFS(Firm_Info!$F$2:$F$11,Firm_Info!$D$2:$D$11,$F3699,Firm_Info!$C$2:$C$11,"Treated"),1,0))</f>
        <v>1</v>
      </c>
      <c r="H3699" s="14">
        <f t="shared" si="117"/>
        <v>0</v>
      </c>
      <c r="I3699" s="14">
        <f>IF($F3699="","",MOD(ROW()-2,624)-INDEX(Parallel_Trends!$F$5:$F$14,MATCH($A3699,Parallel_Trends!$A$5:$A$14,0)))</f>
        <v>288</v>
      </c>
    </row>
    <row r="3700" spans="1:9" x14ac:dyDescent="0.45">
      <c r="A3700" t="s">
        <v>23</v>
      </c>
      <c r="B3700" s="1">
        <f>Raw_Prices!AJ581</f>
        <v>45771</v>
      </c>
      <c r="C3700" s="12">
        <f>Raw_Prices!AN581</f>
        <v>187.714</v>
      </c>
      <c r="D3700" s="13">
        <f t="shared" ref="D3700:D3745" si="118">C3700/C3699-1</f>
        <v>0.1548787990648457</v>
      </c>
      <c r="E3700" s="14">
        <f>IF(_xlfn.XLOOKUP($A3700,Firm_Info!$A$2:$A$12,Firm_Info!$C$2:$C$12)="Treated",1,IF(_xlfn.XLOOKUP($A3700,Firm_Info!$A$2:$A$12,Firm_Info!$C$2:$C$12)="Control",0,""))</f>
        <v>0</v>
      </c>
      <c r="F3700" s="14">
        <f>IFERROR(_xlfn.XLOOKUP($A3700,Firm_Info!$A$2:$A$11,Firm_Info!$D$2:$D$11),"")</f>
        <v>3</v>
      </c>
      <c r="G3700" s="14">
        <f>IF($F3700="","",IF($B3700&gt;=SUMIFS(Firm_Info!$F$2:$F$11,Firm_Info!$D$2:$D$11,$F3700,Firm_Info!$C$2:$C$11,"Treated"),1,0))</f>
        <v>1</v>
      </c>
      <c r="H3700" s="14">
        <f t="shared" ref="H3700:H3745" si="119">IF($F3700="","",$E3700*$G3700)</f>
        <v>0</v>
      </c>
      <c r="I3700" s="14">
        <f>IF($F3700="","",MOD(ROW()-2,624)-INDEX(Parallel_Trends!$F$5:$F$14,MATCH($A3700,Parallel_Trends!$A$5:$A$14,0)))</f>
        <v>289</v>
      </c>
    </row>
    <row r="3701" spans="1:9" x14ac:dyDescent="0.45">
      <c r="A3701" t="s">
        <v>23</v>
      </c>
      <c r="B3701" s="1">
        <f>Raw_Prices!AJ582</f>
        <v>45772</v>
      </c>
      <c r="C3701" s="12">
        <f>Raw_Prices!AN582</f>
        <v>189.05199999999999</v>
      </c>
      <c r="D3701" s="13">
        <f t="shared" si="118"/>
        <v>7.127864730387623E-3</v>
      </c>
      <c r="E3701" s="14">
        <f>IF(_xlfn.XLOOKUP($A3701,Firm_Info!$A$2:$A$12,Firm_Info!$C$2:$C$12)="Treated",1,IF(_xlfn.XLOOKUP($A3701,Firm_Info!$A$2:$A$12,Firm_Info!$C$2:$C$12)="Control",0,""))</f>
        <v>0</v>
      </c>
      <c r="F3701" s="14">
        <f>IFERROR(_xlfn.XLOOKUP($A3701,Firm_Info!$A$2:$A$11,Firm_Info!$D$2:$D$11),"")</f>
        <v>3</v>
      </c>
      <c r="G3701" s="14">
        <f>IF($F3701="","",IF($B3701&gt;=SUMIFS(Firm_Info!$F$2:$F$11,Firm_Info!$D$2:$D$11,$F3701,Firm_Info!$C$2:$C$11,"Treated"),1,0))</f>
        <v>1</v>
      </c>
      <c r="H3701" s="14">
        <f t="shared" si="119"/>
        <v>0</v>
      </c>
      <c r="I3701" s="14">
        <f>IF($F3701="","",MOD(ROW()-2,624)-INDEX(Parallel_Trends!$F$5:$F$14,MATCH($A3701,Parallel_Trends!$A$5:$A$14,0)))</f>
        <v>290</v>
      </c>
    </row>
    <row r="3702" spans="1:9" x14ac:dyDescent="0.45">
      <c r="A3702" t="s">
        <v>23</v>
      </c>
      <c r="B3702" s="1">
        <f>Raw_Prices!AJ583</f>
        <v>45775</v>
      </c>
      <c r="C3702" s="12">
        <f>Raw_Prices!AN583</f>
        <v>187.482</v>
      </c>
      <c r="D3702" s="13">
        <f t="shared" si="118"/>
        <v>-8.3045934451896342E-3</v>
      </c>
      <c r="E3702" s="14">
        <f>IF(_xlfn.XLOOKUP($A3702,Firm_Info!$A$2:$A$12,Firm_Info!$C$2:$C$12)="Treated",1,IF(_xlfn.XLOOKUP($A3702,Firm_Info!$A$2:$A$12,Firm_Info!$C$2:$C$12)="Control",0,""))</f>
        <v>0</v>
      </c>
      <c r="F3702" s="14">
        <f>IFERROR(_xlfn.XLOOKUP($A3702,Firm_Info!$A$2:$A$11,Firm_Info!$D$2:$D$11),"")</f>
        <v>3</v>
      </c>
      <c r="G3702" s="14">
        <f>IF($F3702="","",IF($B3702&gt;=SUMIFS(Firm_Info!$F$2:$F$11,Firm_Info!$D$2:$D$11,$F3702,Firm_Info!$C$2:$C$11,"Treated"),1,0))</f>
        <v>1</v>
      </c>
      <c r="H3702" s="14">
        <f t="shared" si="119"/>
        <v>0</v>
      </c>
      <c r="I3702" s="14">
        <f>IF($F3702="","",MOD(ROW()-2,624)-INDEX(Parallel_Trends!$F$5:$F$14,MATCH($A3702,Parallel_Trends!$A$5:$A$14,0)))</f>
        <v>291</v>
      </c>
    </row>
    <row r="3703" spans="1:9" x14ac:dyDescent="0.45">
      <c r="A3703" t="s">
        <v>23</v>
      </c>
      <c r="B3703" s="1">
        <f>Raw_Prices!AJ584</f>
        <v>45776</v>
      </c>
      <c r="C3703" s="12">
        <f>Raw_Prices!AN584</f>
        <v>188.572</v>
      </c>
      <c r="D3703" s="13">
        <f t="shared" si="118"/>
        <v>5.8138914669141339E-3</v>
      </c>
      <c r="E3703" s="14">
        <f>IF(_xlfn.XLOOKUP($A3703,Firm_Info!$A$2:$A$12,Firm_Info!$C$2:$C$12)="Treated",1,IF(_xlfn.XLOOKUP($A3703,Firm_Info!$A$2:$A$12,Firm_Info!$C$2:$C$12)="Control",0,""))</f>
        <v>0</v>
      </c>
      <c r="F3703" s="14">
        <f>IFERROR(_xlfn.XLOOKUP($A3703,Firm_Info!$A$2:$A$11,Firm_Info!$D$2:$D$11),"")</f>
        <v>3</v>
      </c>
      <c r="G3703" s="14">
        <f>IF($F3703="","",IF($B3703&gt;=SUMIFS(Firm_Info!$F$2:$F$11,Firm_Info!$D$2:$D$11,$F3703,Firm_Info!$C$2:$C$11,"Treated"),1,0))</f>
        <v>1</v>
      </c>
      <c r="H3703" s="14">
        <f t="shared" si="119"/>
        <v>0</v>
      </c>
      <c r="I3703" s="14">
        <f>IF($F3703="","",MOD(ROW()-2,624)-INDEX(Parallel_Trends!$F$5:$F$14,MATCH($A3703,Parallel_Trends!$A$5:$A$14,0)))</f>
        <v>292</v>
      </c>
    </row>
    <row r="3704" spans="1:9" x14ac:dyDescent="0.45">
      <c r="A3704" t="s">
        <v>23</v>
      </c>
      <c r="B3704" s="1">
        <f>Raw_Prices!AJ585</f>
        <v>45777</v>
      </c>
      <c r="C3704" s="12">
        <f>Raw_Prices!AN585</f>
        <v>191.00200000000001</v>
      </c>
      <c r="D3704" s="13">
        <f t="shared" si="118"/>
        <v>1.2886324586895315E-2</v>
      </c>
      <c r="E3704" s="14">
        <f>IF(_xlfn.XLOOKUP($A3704,Firm_Info!$A$2:$A$12,Firm_Info!$C$2:$C$12)="Treated",1,IF(_xlfn.XLOOKUP($A3704,Firm_Info!$A$2:$A$12,Firm_Info!$C$2:$C$12)="Control",0,""))</f>
        <v>0</v>
      </c>
      <c r="F3704" s="14">
        <f>IFERROR(_xlfn.XLOOKUP($A3704,Firm_Info!$A$2:$A$11,Firm_Info!$D$2:$D$11),"")</f>
        <v>3</v>
      </c>
      <c r="G3704" s="14">
        <f>IF($F3704="","",IF($B3704&gt;=SUMIFS(Firm_Info!$F$2:$F$11,Firm_Info!$D$2:$D$11,$F3704,Firm_Info!$C$2:$C$11,"Treated"),1,0))</f>
        <v>1</v>
      </c>
      <c r="H3704" s="14">
        <f t="shared" si="119"/>
        <v>0</v>
      </c>
      <c r="I3704" s="14">
        <f>IF($F3704="","",MOD(ROW()-2,624)-INDEX(Parallel_Trends!$F$5:$F$14,MATCH($A3704,Parallel_Trends!$A$5:$A$14,0)))</f>
        <v>293</v>
      </c>
    </row>
    <row r="3705" spans="1:9" x14ac:dyDescent="0.45">
      <c r="A3705" t="s">
        <v>23</v>
      </c>
      <c r="B3705" s="1">
        <f>Raw_Prices!AJ586</f>
        <v>45778</v>
      </c>
      <c r="C3705" s="12">
        <f>Raw_Prices!AN586</f>
        <v>191.59</v>
      </c>
      <c r="D3705" s="13">
        <f t="shared" si="118"/>
        <v>3.0785017957926097E-3</v>
      </c>
      <c r="E3705" s="14">
        <f>IF(_xlfn.XLOOKUP($A3705,Firm_Info!$A$2:$A$12,Firm_Info!$C$2:$C$12)="Treated",1,IF(_xlfn.XLOOKUP($A3705,Firm_Info!$A$2:$A$12,Firm_Info!$C$2:$C$12)="Control",0,""))</f>
        <v>0</v>
      </c>
      <c r="F3705" s="14">
        <f>IFERROR(_xlfn.XLOOKUP($A3705,Firm_Info!$A$2:$A$11,Firm_Info!$D$2:$D$11),"")</f>
        <v>3</v>
      </c>
      <c r="G3705" s="14">
        <f>IF($F3705="","",IF($B3705&gt;=SUMIFS(Firm_Info!$F$2:$F$11,Firm_Info!$D$2:$D$11,$F3705,Firm_Info!$C$2:$C$11,"Treated"),1,0))</f>
        <v>1</v>
      </c>
      <c r="H3705" s="14">
        <f t="shared" si="119"/>
        <v>0</v>
      </c>
      <c r="I3705" s="14">
        <f>IF($F3705="","",MOD(ROW()-2,624)-INDEX(Parallel_Trends!$F$5:$F$14,MATCH($A3705,Parallel_Trends!$A$5:$A$14,0)))</f>
        <v>294</v>
      </c>
    </row>
    <row r="3706" spans="1:9" x14ac:dyDescent="0.45">
      <c r="A3706" t="s">
        <v>23</v>
      </c>
      <c r="B3706" s="1">
        <f>Raw_Prices!AJ587</f>
        <v>45779</v>
      </c>
      <c r="C3706" s="12">
        <f>Raw_Prices!AN587</f>
        <v>195.47200000000001</v>
      </c>
      <c r="D3706" s="13">
        <f t="shared" si="118"/>
        <v>2.0262017850618541E-2</v>
      </c>
      <c r="E3706" s="14">
        <f>IF(_xlfn.XLOOKUP($A3706,Firm_Info!$A$2:$A$12,Firm_Info!$C$2:$C$12)="Treated",1,IF(_xlfn.XLOOKUP($A3706,Firm_Info!$A$2:$A$12,Firm_Info!$C$2:$C$12)="Control",0,""))</f>
        <v>0</v>
      </c>
      <c r="F3706" s="14">
        <f>IFERROR(_xlfn.XLOOKUP($A3706,Firm_Info!$A$2:$A$11,Firm_Info!$D$2:$D$11),"")</f>
        <v>3</v>
      </c>
      <c r="G3706" s="14">
        <f>IF($F3706="","",IF($B3706&gt;=SUMIFS(Firm_Info!$F$2:$F$11,Firm_Info!$D$2:$D$11,$F3706,Firm_Info!$C$2:$C$11,"Treated"),1,0))</f>
        <v>1</v>
      </c>
      <c r="H3706" s="14">
        <f t="shared" si="119"/>
        <v>0</v>
      </c>
      <c r="I3706" s="14">
        <f>IF($F3706="","",MOD(ROW()-2,624)-INDEX(Parallel_Trends!$F$5:$F$14,MATCH($A3706,Parallel_Trends!$A$5:$A$14,0)))</f>
        <v>295</v>
      </c>
    </row>
    <row r="3707" spans="1:9" x14ac:dyDescent="0.45">
      <c r="A3707" t="s">
        <v>23</v>
      </c>
      <c r="B3707" s="1">
        <f>Raw_Prices!AJ588</f>
        <v>45782</v>
      </c>
      <c r="C3707" s="12">
        <f>Raw_Prices!AN588</f>
        <v>195.61</v>
      </c>
      <c r="D3707" s="13">
        <f t="shared" si="118"/>
        <v>7.059834656626407E-4</v>
      </c>
      <c r="E3707" s="14">
        <f>IF(_xlfn.XLOOKUP($A3707,Firm_Info!$A$2:$A$12,Firm_Info!$C$2:$C$12)="Treated",1,IF(_xlfn.XLOOKUP($A3707,Firm_Info!$A$2:$A$12,Firm_Info!$C$2:$C$12)="Control",0,""))</f>
        <v>0</v>
      </c>
      <c r="F3707" s="14">
        <f>IFERROR(_xlfn.XLOOKUP($A3707,Firm_Info!$A$2:$A$11,Firm_Info!$D$2:$D$11),"")</f>
        <v>3</v>
      </c>
      <c r="G3707" s="14">
        <f>IF($F3707="","",IF($B3707&gt;=SUMIFS(Firm_Info!$F$2:$F$11,Firm_Info!$D$2:$D$11,$F3707,Firm_Info!$C$2:$C$11,"Treated"),1,0))</f>
        <v>1</v>
      </c>
      <c r="H3707" s="14">
        <f t="shared" si="119"/>
        <v>0</v>
      </c>
      <c r="I3707" s="14">
        <f>IF($F3707="","",MOD(ROW()-2,624)-INDEX(Parallel_Trends!$F$5:$F$14,MATCH($A3707,Parallel_Trends!$A$5:$A$14,0)))</f>
        <v>296</v>
      </c>
    </row>
    <row r="3708" spans="1:9" x14ac:dyDescent="0.45">
      <c r="A3708" t="s">
        <v>23</v>
      </c>
      <c r="B3708" s="1">
        <f>Raw_Prices!AJ589</f>
        <v>45783</v>
      </c>
      <c r="C3708" s="12">
        <f>Raw_Prices!AN589</f>
        <v>193.05199999999999</v>
      </c>
      <c r="D3708" s="13">
        <f t="shared" si="118"/>
        <v>-1.3077041051071103E-2</v>
      </c>
      <c r="E3708" s="14">
        <f>IF(_xlfn.XLOOKUP($A3708,Firm_Info!$A$2:$A$12,Firm_Info!$C$2:$C$12)="Treated",1,IF(_xlfn.XLOOKUP($A3708,Firm_Info!$A$2:$A$12,Firm_Info!$C$2:$C$12)="Control",0,""))</f>
        <v>0</v>
      </c>
      <c r="F3708" s="14">
        <f>IFERROR(_xlfn.XLOOKUP($A3708,Firm_Info!$A$2:$A$11,Firm_Info!$D$2:$D$11),"")</f>
        <v>3</v>
      </c>
      <c r="G3708" s="14">
        <f>IF($F3708="","",IF($B3708&gt;=SUMIFS(Firm_Info!$F$2:$F$11,Firm_Info!$D$2:$D$11,$F3708,Firm_Info!$C$2:$C$11,"Treated"),1,0))</f>
        <v>1</v>
      </c>
      <c r="H3708" s="14">
        <f t="shared" si="119"/>
        <v>0</v>
      </c>
      <c r="I3708" s="14">
        <f>IF($F3708="","",MOD(ROW()-2,624)-INDEX(Parallel_Trends!$F$5:$F$14,MATCH($A3708,Parallel_Trends!$A$5:$A$14,0)))</f>
        <v>297</v>
      </c>
    </row>
    <row r="3709" spans="1:9" x14ac:dyDescent="0.45">
      <c r="A3709" t="s">
        <v>23</v>
      </c>
      <c r="B3709" s="1">
        <f>Raw_Prices!AJ590</f>
        <v>45784</v>
      </c>
      <c r="C3709" s="12">
        <f>Raw_Prices!AN590</f>
        <v>196.65799999999999</v>
      </c>
      <c r="D3709" s="13">
        <f t="shared" si="118"/>
        <v>1.8678905165447679E-2</v>
      </c>
      <c r="E3709" s="14">
        <f>IF(_xlfn.XLOOKUP($A3709,Firm_Info!$A$2:$A$12,Firm_Info!$C$2:$C$12)="Treated",1,IF(_xlfn.XLOOKUP($A3709,Firm_Info!$A$2:$A$12,Firm_Info!$C$2:$C$12)="Control",0,""))</f>
        <v>0</v>
      </c>
      <c r="F3709" s="14">
        <f>IFERROR(_xlfn.XLOOKUP($A3709,Firm_Info!$A$2:$A$11,Firm_Info!$D$2:$D$11),"")</f>
        <v>3</v>
      </c>
      <c r="G3709" s="14">
        <f>IF($F3709="","",IF($B3709&gt;=SUMIFS(Firm_Info!$F$2:$F$11,Firm_Info!$D$2:$D$11,$F3709,Firm_Info!$C$2:$C$11,"Treated"),1,0))</f>
        <v>1</v>
      </c>
      <c r="H3709" s="14">
        <f t="shared" si="119"/>
        <v>0</v>
      </c>
      <c r="I3709" s="14">
        <f>IF($F3709="","",MOD(ROW()-2,624)-INDEX(Parallel_Trends!$F$5:$F$14,MATCH($A3709,Parallel_Trends!$A$5:$A$14,0)))</f>
        <v>298</v>
      </c>
    </row>
    <row r="3710" spans="1:9" x14ac:dyDescent="0.45">
      <c r="A3710" t="s">
        <v>23</v>
      </c>
      <c r="B3710" s="1">
        <f>Raw_Prices!AJ591</f>
        <v>45785</v>
      </c>
      <c r="C3710" s="12">
        <f>Raw_Prices!AN591</f>
        <v>194.898</v>
      </c>
      <c r="D3710" s="13">
        <f t="shared" si="118"/>
        <v>-8.9495469291867025E-3</v>
      </c>
      <c r="E3710" s="14">
        <f>IF(_xlfn.XLOOKUP($A3710,Firm_Info!$A$2:$A$12,Firm_Info!$C$2:$C$12)="Treated",1,IF(_xlfn.XLOOKUP($A3710,Firm_Info!$A$2:$A$12,Firm_Info!$C$2:$C$12)="Control",0,""))</f>
        <v>0</v>
      </c>
      <c r="F3710" s="14">
        <f>IFERROR(_xlfn.XLOOKUP($A3710,Firm_Info!$A$2:$A$11,Firm_Info!$D$2:$D$11),"")</f>
        <v>3</v>
      </c>
      <c r="G3710" s="14">
        <f>IF($F3710="","",IF($B3710&gt;=SUMIFS(Firm_Info!$F$2:$F$11,Firm_Info!$D$2:$D$11,$F3710,Firm_Info!$C$2:$C$11,"Treated"),1,0))</f>
        <v>1</v>
      </c>
      <c r="H3710" s="14">
        <f t="shared" si="119"/>
        <v>0</v>
      </c>
      <c r="I3710" s="14">
        <f>IF($F3710="","",MOD(ROW()-2,624)-INDEX(Parallel_Trends!$F$5:$F$14,MATCH($A3710,Parallel_Trends!$A$5:$A$14,0)))</f>
        <v>299</v>
      </c>
    </row>
    <row r="3711" spans="1:9" x14ac:dyDescent="0.45">
      <c r="A3711" t="s">
        <v>23</v>
      </c>
      <c r="B3711" s="1">
        <f>Raw_Prices!AJ592</f>
        <v>45786</v>
      </c>
      <c r="C3711" s="12">
        <f>Raw_Prices!AN592</f>
        <v>196.012</v>
      </c>
      <c r="D3711" s="13">
        <f t="shared" si="118"/>
        <v>5.7158103212961997E-3</v>
      </c>
      <c r="E3711" s="14">
        <f>IF(_xlfn.XLOOKUP($A3711,Firm_Info!$A$2:$A$12,Firm_Info!$C$2:$C$12)="Treated",1,IF(_xlfn.XLOOKUP($A3711,Firm_Info!$A$2:$A$12,Firm_Info!$C$2:$C$12)="Control",0,""))</f>
        <v>0</v>
      </c>
      <c r="F3711" s="14">
        <f>IFERROR(_xlfn.XLOOKUP($A3711,Firm_Info!$A$2:$A$11,Firm_Info!$D$2:$D$11),"")</f>
        <v>3</v>
      </c>
      <c r="G3711" s="14">
        <f>IF($F3711="","",IF($B3711&gt;=SUMIFS(Firm_Info!$F$2:$F$11,Firm_Info!$D$2:$D$11,$F3711,Firm_Info!$C$2:$C$11,"Treated"),1,0))</f>
        <v>1</v>
      </c>
      <c r="H3711" s="14">
        <f t="shared" si="119"/>
        <v>0</v>
      </c>
      <c r="I3711" s="14">
        <f>IF($F3711="","",MOD(ROW()-2,624)-INDEX(Parallel_Trends!$F$5:$F$14,MATCH($A3711,Parallel_Trends!$A$5:$A$14,0)))</f>
        <v>300</v>
      </c>
    </row>
    <row r="3712" spans="1:9" x14ac:dyDescent="0.45">
      <c r="A3712" t="s">
        <v>23</v>
      </c>
      <c r="B3712" s="1">
        <f>Raw_Prices!AJ593</f>
        <v>45789</v>
      </c>
      <c r="C3712" s="12">
        <f>Raw_Prices!AN593</f>
        <v>203.12</v>
      </c>
      <c r="D3712" s="13">
        <f t="shared" si="118"/>
        <v>3.6263085933514239E-2</v>
      </c>
      <c r="E3712" s="14">
        <f>IF(_xlfn.XLOOKUP($A3712,Firm_Info!$A$2:$A$12,Firm_Info!$C$2:$C$12)="Treated",1,IF(_xlfn.XLOOKUP($A3712,Firm_Info!$A$2:$A$12,Firm_Info!$C$2:$C$12)="Control",0,""))</f>
        <v>0</v>
      </c>
      <c r="F3712" s="14">
        <f>IFERROR(_xlfn.XLOOKUP($A3712,Firm_Info!$A$2:$A$11,Firm_Info!$D$2:$D$11),"")</f>
        <v>3</v>
      </c>
      <c r="G3712" s="14">
        <f>IF($F3712="","",IF($B3712&gt;=SUMIFS(Firm_Info!$F$2:$F$11,Firm_Info!$D$2:$D$11,$F3712,Firm_Info!$C$2:$C$11,"Treated"),1,0))</f>
        <v>1</v>
      </c>
      <c r="H3712" s="14">
        <f t="shared" si="119"/>
        <v>0</v>
      </c>
      <c r="I3712" s="14">
        <f>IF($F3712="","",MOD(ROW()-2,624)-INDEX(Parallel_Trends!$F$5:$F$14,MATCH($A3712,Parallel_Trends!$A$5:$A$14,0)))</f>
        <v>301</v>
      </c>
    </row>
    <row r="3713" spans="1:9" x14ac:dyDescent="0.45">
      <c r="A3713" t="s">
        <v>23</v>
      </c>
      <c r="B3713" s="1">
        <f>Raw_Prices!AJ594</f>
        <v>45790</v>
      </c>
      <c r="C3713" s="12">
        <f>Raw_Prices!AN594</f>
        <v>207.34399999999999</v>
      </c>
      <c r="D3713" s="13">
        <f t="shared" si="118"/>
        <v>2.0795588814493948E-2</v>
      </c>
      <c r="E3713" s="14">
        <f>IF(_xlfn.XLOOKUP($A3713,Firm_Info!$A$2:$A$12,Firm_Info!$C$2:$C$12)="Treated",1,IF(_xlfn.XLOOKUP($A3713,Firm_Info!$A$2:$A$12,Firm_Info!$C$2:$C$12)="Control",0,""))</f>
        <v>0</v>
      </c>
      <c r="F3713" s="14">
        <f>IFERROR(_xlfn.XLOOKUP($A3713,Firm_Info!$A$2:$A$11,Firm_Info!$D$2:$D$11),"")</f>
        <v>3</v>
      </c>
      <c r="G3713" s="14">
        <f>IF($F3713="","",IF($B3713&gt;=SUMIFS(Firm_Info!$F$2:$F$11,Firm_Info!$D$2:$D$11,$F3713,Firm_Info!$C$2:$C$11,"Treated"),1,0))</f>
        <v>1</v>
      </c>
      <c r="H3713" s="14">
        <f t="shared" si="119"/>
        <v>0</v>
      </c>
      <c r="I3713" s="14">
        <f>IF($F3713="","",MOD(ROW()-2,624)-INDEX(Parallel_Trends!$F$5:$F$14,MATCH($A3713,Parallel_Trends!$A$5:$A$14,0)))</f>
        <v>302</v>
      </c>
    </row>
    <row r="3714" spans="1:9" x14ac:dyDescent="0.45">
      <c r="A3714" t="s">
        <v>23</v>
      </c>
      <c r="B3714" s="1">
        <f>Raw_Prices!AJ595</f>
        <v>45791</v>
      </c>
      <c r="C3714" s="12">
        <f>Raw_Prices!AN595</f>
        <v>205.364</v>
      </c>
      <c r="D3714" s="13">
        <f t="shared" si="118"/>
        <v>-9.5493479435141415E-3</v>
      </c>
      <c r="E3714" s="14">
        <f>IF(_xlfn.XLOOKUP($A3714,Firm_Info!$A$2:$A$12,Firm_Info!$C$2:$C$12)="Treated",1,IF(_xlfn.XLOOKUP($A3714,Firm_Info!$A$2:$A$12,Firm_Info!$C$2:$C$12)="Control",0,""))</f>
        <v>0</v>
      </c>
      <c r="F3714" s="14">
        <f>IFERROR(_xlfn.XLOOKUP($A3714,Firm_Info!$A$2:$A$11,Firm_Info!$D$2:$D$11),"")</f>
        <v>3</v>
      </c>
      <c r="G3714" s="14">
        <f>IF($F3714="","",IF($B3714&gt;=SUMIFS(Firm_Info!$F$2:$F$11,Firm_Info!$D$2:$D$11,$F3714,Firm_Info!$C$2:$C$11,"Treated"),1,0))</f>
        <v>1</v>
      </c>
      <c r="H3714" s="14">
        <f t="shared" si="119"/>
        <v>0</v>
      </c>
      <c r="I3714" s="14">
        <f>IF($F3714="","",MOD(ROW()-2,624)-INDEX(Parallel_Trends!$F$5:$F$14,MATCH($A3714,Parallel_Trends!$A$5:$A$14,0)))</f>
        <v>303</v>
      </c>
    </row>
    <row r="3715" spans="1:9" x14ac:dyDescent="0.45">
      <c r="A3715" t="s">
        <v>23</v>
      </c>
      <c r="B3715" s="1">
        <f>Raw_Prices!AJ596</f>
        <v>45792</v>
      </c>
      <c r="C3715" s="12">
        <f>Raw_Prices!AN596</f>
        <v>207.036</v>
      </c>
      <c r="D3715" s="13">
        <f t="shared" si="118"/>
        <v>8.1416411834596136E-3</v>
      </c>
      <c r="E3715" s="14">
        <f>IF(_xlfn.XLOOKUP($A3715,Firm_Info!$A$2:$A$12,Firm_Info!$C$2:$C$12)="Treated",1,IF(_xlfn.XLOOKUP($A3715,Firm_Info!$A$2:$A$12,Firm_Info!$C$2:$C$12)="Control",0,""))</f>
        <v>0</v>
      </c>
      <c r="F3715" s="14">
        <f>IFERROR(_xlfn.XLOOKUP($A3715,Firm_Info!$A$2:$A$11,Firm_Info!$D$2:$D$11),"")</f>
        <v>3</v>
      </c>
      <c r="G3715" s="14">
        <f>IF($F3715="","",IF($B3715&gt;=SUMIFS(Firm_Info!$F$2:$F$11,Firm_Info!$D$2:$D$11,$F3715,Firm_Info!$C$2:$C$11,"Treated"),1,0))</f>
        <v>1</v>
      </c>
      <c r="H3715" s="14">
        <f t="shared" si="119"/>
        <v>0</v>
      </c>
      <c r="I3715" s="14">
        <f>IF($F3715="","",MOD(ROW()-2,624)-INDEX(Parallel_Trends!$F$5:$F$14,MATCH($A3715,Parallel_Trends!$A$5:$A$14,0)))</f>
        <v>304</v>
      </c>
    </row>
    <row r="3716" spans="1:9" x14ac:dyDescent="0.45">
      <c r="A3716" t="s">
        <v>23</v>
      </c>
      <c r="B3716" s="1">
        <f>Raw_Prices!AJ597</f>
        <v>45793</v>
      </c>
      <c r="C3716" s="12">
        <f>Raw_Prices!AN597</f>
        <v>208.036</v>
      </c>
      <c r="D3716" s="13">
        <f t="shared" si="118"/>
        <v>4.8300778608552086E-3</v>
      </c>
      <c r="E3716" s="14">
        <f>IF(_xlfn.XLOOKUP($A3716,Firm_Info!$A$2:$A$12,Firm_Info!$C$2:$C$12)="Treated",1,IF(_xlfn.XLOOKUP($A3716,Firm_Info!$A$2:$A$12,Firm_Info!$C$2:$C$12)="Control",0,""))</f>
        <v>0</v>
      </c>
      <c r="F3716" s="14">
        <f>IFERROR(_xlfn.XLOOKUP($A3716,Firm_Info!$A$2:$A$11,Firm_Info!$D$2:$D$11),"")</f>
        <v>3</v>
      </c>
      <c r="G3716" s="14">
        <f>IF($F3716="","",IF($B3716&gt;=SUMIFS(Firm_Info!$F$2:$F$11,Firm_Info!$D$2:$D$11,$F3716,Firm_Info!$C$2:$C$11,"Treated"),1,0))</f>
        <v>1</v>
      </c>
      <c r="H3716" s="14">
        <f t="shared" si="119"/>
        <v>0</v>
      </c>
      <c r="I3716" s="14">
        <f>IF($F3716="","",MOD(ROW()-2,624)-INDEX(Parallel_Trends!$F$5:$F$14,MATCH($A3716,Parallel_Trends!$A$5:$A$14,0)))</f>
        <v>305</v>
      </c>
    </row>
    <row r="3717" spans="1:9" x14ac:dyDescent="0.45">
      <c r="A3717" t="s">
        <v>23</v>
      </c>
      <c r="B3717" s="1">
        <f>Raw_Prices!AJ598</f>
        <v>45796</v>
      </c>
      <c r="C3717" s="12">
        <f>Raw_Prices!AN598</f>
        <v>205.15</v>
      </c>
      <c r="D3717" s="13">
        <f t="shared" si="118"/>
        <v>-1.3872598973254657E-2</v>
      </c>
      <c r="E3717" s="14">
        <f>IF(_xlfn.XLOOKUP($A3717,Firm_Info!$A$2:$A$12,Firm_Info!$C$2:$C$12)="Treated",1,IF(_xlfn.XLOOKUP($A3717,Firm_Info!$A$2:$A$12,Firm_Info!$C$2:$C$12)="Control",0,""))</f>
        <v>0</v>
      </c>
      <c r="F3717" s="14">
        <f>IFERROR(_xlfn.XLOOKUP($A3717,Firm_Info!$A$2:$A$11,Firm_Info!$D$2:$D$11),"")</f>
        <v>3</v>
      </c>
      <c r="G3717" s="14">
        <f>IF($F3717="","",IF($B3717&gt;=SUMIFS(Firm_Info!$F$2:$F$11,Firm_Info!$D$2:$D$11,$F3717,Firm_Info!$C$2:$C$11,"Treated"),1,0))</f>
        <v>1</v>
      </c>
      <c r="H3717" s="14">
        <f t="shared" si="119"/>
        <v>0</v>
      </c>
      <c r="I3717" s="14">
        <f>IF($F3717="","",MOD(ROW()-2,624)-INDEX(Parallel_Trends!$F$5:$F$14,MATCH($A3717,Parallel_Trends!$A$5:$A$14,0)))</f>
        <v>306</v>
      </c>
    </row>
    <row r="3718" spans="1:9" x14ac:dyDescent="0.45">
      <c r="A3718" t="s">
        <v>23</v>
      </c>
      <c r="B3718" s="1">
        <f>Raw_Prices!AJ599</f>
        <v>45797</v>
      </c>
      <c r="C3718" s="12">
        <f>Raw_Prices!AN599</f>
        <v>204.36799999999999</v>
      </c>
      <c r="D3718" s="13">
        <f t="shared" si="118"/>
        <v>-3.8118449914696928E-3</v>
      </c>
      <c r="E3718" s="14">
        <f>IF(_xlfn.XLOOKUP($A3718,Firm_Info!$A$2:$A$12,Firm_Info!$C$2:$C$12)="Treated",1,IF(_xlfn.XLOOKUP($A3718,Firm_Info!$A$2:$A$12,Firm_Info!$C$2:$C$12)="Control",0,""))</f>
        <v>0</v>
      </c>
      <c r="F3718" s="14">
        <f>IFERROR(_xlfn.XLOOKUP($A3718,Firm_Info!$A$2:$A$11,Firm_Info!$D$2:$D$11),"")</f>
        <v>3</v>
      </c>
      <c r="G3718" s="14">
        <f>IF($F3718="","",IF($B3718&gt;=SUMIFS(Firm_Info!$F$2:$F$11,Firm_Info!$D$2:$D$11,$F3718,Firm_Info!$C$2:$C$11,"Treated"),1,0))</f>
        <v>1</v>
      </c>
      <c r="H3718" s="14">
        <f t="shared" si="119"/>
        <v>0</v>
      </c>
      <c r="I3718" s="14">
        <f>IF($F3718="","",MOD(ROW()-2,624)-INDEX(Parallel_Trends!$F$5:$F$14,MATCH($A3718,Parallel_Trends!$A$5:$A$14,0)))</f>
        <v>307</v>
      </c>
    </row>
    <row r="3719" spans="1:9" x14ac:dyDescent="0.45">
      <c r="A3719" t="s">
        <v>23</v>
      </c>
      <c r="B3719" s="1">
        <f>Raw_Prices!AJ600</f>
        <v>45798</v>
      </c>
      <c r="C3719" s="12">
        <f>Raw_Prices!AN600</f>
        <v>202.952</v>
      </c>
      <c r="D3719" s="13">
        <f t="shared" si="118"/>
        <v>-6.928677679480133E-3</v>
      </c>
      <c r="E3719" s="14">
        <f>IF(_xlfn.XLOOKUP($A3719,Firm_Info!$A$2:$A$12,Firm_Info!$C$2:$C$12)="Treated",1,IF(_xlfn.XLOOKUP($A3719,Firm_Info!$A$2:$A$12,Firm_Info!$C$2:$C$12)="Control",0,""))</f>
        <v>0</v>
      </c>
      <c r="F3719" s="14">
        <f>IFERROR(_xlfn.XLOOKUP($A3719,Firm_Info!$A$2:$A$11,Firm_Info!$D$2:$D$11),"")</f>
        <v>3</v>
      </c>
      <c r="G3719" s="14">
        <f>IF($F3719="","",IF($B3719&gt;=SUMIFS(Firm_Info!$F$2:$F$11,Firm_Info!$D$2:$D$11,$F3719,Firm_Info!$C$2:$C$11,"Treated"),1,0))</f>
        <v>1</v>
      </c>
      <c r="H3719" s="14">
        <f t="shared" si="119"/>
        <v>0</v>
      </c>
      <c r="I3719" s="14">
        <f>IF($F3719="","",MOD(ROW()-2,624)-INDEX(Parallel_Trends!$F$5:$F$14,MATCH($A3719,Parallel_Trends!$A$5:$A$14,0)))</f>
        <v>308</v>
      </c>
    </row>
    <row r="3720" spans="1:9" x14ac:dyDescent="0.45">
      <c r="A3720" t="s">
        <v>23</v>
      </c>
      <c r="B3720" s="1">
        <f>Raw_Prices!AJ601</f>
        <v>45799</v>
      </c>
      <c r="C3720" s="12">
        <f>Raw_Prices!AN601</f>
        <v>203.154</v>
      </c>
      <c r="D3720" s="13">
        <f t="shared" si="118"/>
        <v>9.9530923568136309E-4</v>
      </c>
      <c r="E3720" s="14">
        <f>IF(_xlfn.XLOOKUP($A3720,Firm_Info!$A$2:$A$12,Firm_Info!$C$2:$C$12)="Treated",1,IF(_xlfn.XLOOKUP($A3720,Firm_Info!$A$2:$A$12,Firm_Info!$C$2:$C$12)="Control",0,""))</f>
        <v>0</v>
      </c>
      <c r="F3720" s="14">
        <f>IFERROR(_xlfn.XLOOKUP($A3720,Firm_Info!$A$2:$A$11,Firm_Info!$D$2:$D$11),"")</f>
        <v>3</v>
      </c>
      <c r="G3720" s="14">
        <f>IF($F3720="","",IF($B3720&gt;=SUMIFS(Firm_Info!$F$2:$F$11,Firm_Info!$D$2:$D$11,$F3720,Firm_Info!$C$2:$C$11,"Treated"),1,0))</f>
        <v>1</v>
      </c>
      <c r="H3720" s="14">
        <f t="shared" si="119"/>
        <v>0</v>
      </c>
      <c r="I3720" s="14">
        <f>IF($F3720="","",MOD(ROW()-2,624)-INDEX(Parallel_Trends!$F$5:$F$14,MATCH($A3720,Parallel_Trends!$A$5:$A$14,0)))</f>
        <v>309</v>
      </c>
    </row>
    <row r="3721" spans="1:9" x14ac:dyDescent="0.45">
      <c r="A3721" t="s">
        <v>23</v>
      </c>
      <c r="B3721" s="1">
        <f>Raw_Prices!AJ602</f>
        <v>45800</v>
      </c>
      <c r="C3721" s="12">
        <f>Raw_Prices!AN602</f>
        <v>200.874</v>
      </c>
      <c r="D3721" s="13">
        <f t="shared" si="118"/>
        <v>-1.1223013083670574E-2</v>
      </c>
      <c r="E3721" s="14">
        <f>IF(_xlfn.XLOOKUP($A3721,Firm_Info!$A$2:$A$12,Firm_Info!$C$2:$C$12)="Treated",1,IF(_xlfn.XLOOKUP($A3721,Firm_Info!$A$2:$A$12,Firm_Info!$C$2:$C$12)="Control",0,""))</f>
        <v>0</v>
      </c>
      <c r="F3721" s="14">
        <f>IFERROR(_xlfn.XLOOKUP($A3721,Firm_Info!$A$2:$A$11,Firm_Info!$D$2:$D$11),"")</f>
        <v>3</v>
      </c>
      <c r="G3721" s="14">
        <f>IF($F3721="","",IF($B3721&gt;=SUMIFS(Firm_Info!$F$2:$F$11,Firm_Info!$D$2:$D$11,$F3721,Firm_Info!$C$2:$C$11,"Treated"),1,0))</f>
        <v>1</v>
      </c>
      <c r="H3721" s="14">
        <f t="shared" si="119"/>
        <v>0</v>
      </c>
      <c r="I3721" s="14">
        <f>IF($F3721="","",MOD(ROW()-2,624)-INDEX(Parallel_Trends!$F$5:$F$14,MATCH($A3721,Parallel_Trends!$A$5:$A$14,0)))</f>
        <v>310</v>
      </c>
    </row>
    <row r="3722" spans="1:9" x14ac:dyDescent="0.45">
      <c r="A3722" t="s">
        <v>23</v>
      </c>
      <c r="B3722" s="1">
        <f>Raw_Prices!AJ603</f>
        <v>45804</v>
      </c>
      <c r="C3722" s="12">
        <f>Raw_Prices!AN603</f>
        <v>205.47800000000001</v>
      </c>
      <c r="D3722" s="13">
        <f t="shared" si="118"/>
        <v>2.2919840297898286E-2</v>
      </c>
      <c r="E3722" s="14">
        <f>IF(_xlfn.XLOOKUP($A3722,Firm_Info!$A$2:$A$12,Firm_Info!$C$2:$C$12)="Treated",1,IF(_xlfn.XLOOKUP($A3722,Firm_Info!$A$2:$A$12,Firm_Info!$C$2:$C$12)="Control",0,""))</f>
        <v>0</v>
      </c>
      <c r="F3722" s="14">
        <f>IFERROR(_xlfn.XLOOKUP($A3722,Firm_Info!$A$2:$A$11,Firm_Info!$D$2:$D$11),"")</f>
        <v>3</v>
      </c>
      <c r="G3722" s="14">
        <f>IF($F3722="","",IF($B3722&gt;=SUMIFS(Firm_Info!$F$2:$F$11,Firm_Info!$D$2:$D$11,$F3722,Firm_Info!$C$2:$C$11,"Treated"),1,0))</f>
        <v>1</v>
      </c>
      <c r="H3722" s="14">
        <f t="shared" si="119"/>
        <v>0</v>
      </c>
      <c r="I3722" s="14">
        <f>IF($F3722="","",MOD(ROW()-2,624)-INDEX(Parallel_Trends!$F$5:$F$14,MATCH($A3722,Parallel_Trends!$A$5:$A$14,0)))</f>
        <v>311</v>
      </c>
    </row>
    <row r="3723" spans="1:9" x14ac:dyDescent="0.45">
      <c r="A3723" t="s">
        <v>23</v>
      </c>
      <c r="B3723" s="1">
        <f>Raw_Prices!AJ604</f>
        <v>45805</v>
      </c>
      <c r="C3723" s="12">
        <f>Raw_Prices!AN604</f>
        <v>204.26</v>
      </c>
      <c r="D3723" s="13">
        <f t="shared" si="118"/>
        <v>-5.9276418886694549E-3</v>
      </c>
      <c r="E3723" s="14">
        <f>IF(_xlfn.XLOOKUP($A3723,Firm_Info!$A$2:$A$12,Firm_Info!$C$2:$C$12)="Treated",1,IF(_xlfn.XLOOKUP($A3723,Firm_Info!$A$2:$A$12,Firm_Info!$C$2:$C$12)="Control",0,""))</f>
        <v>0</v>
      </c>
      <c r="F3723" s="14">
        <f>IFERROR(_xlfn.XLOOKUP($A3723,Firm_Info!$A$2:$A$11,Firm_Info!$D$2:$D$11),"")</f>
        <v>3</v>
      </c>
      <c r="G3723" s="14">
        <f>IF($F3723="","",IF($B3723&gt;=SUMIFS(Firm_Info!$F$2:$F$11,Firm_Info!$D$2:$D$11,$F3723,Firm_Info!$C$2:$C$11,"Treated"),1,0))</f>
        <v>1</v>
      </c>
      <c r="H3723" s="14">
        <f t="shared" si="119"/>
        <v>0</v>
      </c>
      <c r="I3723" s="14">
        <f>IF($F3723="","",MOD(ROW()-2,624)-INDEX(Parallel_Trends!$F$5:$F$14,MATCH($A3723,Parallel_Trends!$A$5:$A$14,0)))</f>
        <v>312</v>
      </c>
    </row>
    <row r="3724" spans="1:9" x14ac:dyDescent="0.45">
      <c r="A3724" t="s">
        <v>23</v>
      </c>
      <c r="B3724" s="1">
        <f>Raw_Prices!AJ605</f>
        <v>45806</v>
      </c>
      <c r="C3724" s="12">
        <f>Raw_Prices!AN605</f>
        <v>203.04599999999999</v>
      </c>
      <c r="D3724" s="13">
        <f t="shared" si="118"/>
        <v>-5.9434054636248179E-3</v>
      </c>
      <c r="E3724" s="14">
        <f>IF(_xlfn.XLOOKUP($A3724,Firm_Info!$A$2:$A$12,Firm_Info!$C$2:$C$12)="Treated",1,IF(_xlfn.XLOOKUP($A3724,Firm_Info!$A$2:$A$12,Firm_Info!$C$2:$C$12)="Control",0,""))</f>
        <v>0</v>
      </c>
      <c r="F3724" s="14">
        <f>IFERROR(_xlfn.XLOOKUP($A3724,Firm_Info!$A$2:$A$11,Firm_Info!$D$2:$D$11),"")</f>
        <v>3</v>
      </c>
      <c r="G3724" s="14">
        <f>IF($F3724="","",IF($B3724&gt;=SUMIFS(Firm_Info!$F$2:$F$11,Firm_Info!$D$2:$D$11,$F3724,Firm_Info!$C$2:$C$11,"Treated"),1,0))</f>
        <v>1</v>
      </c>
      <c r="H3724" s="14">
        <f t="shared" si="119"/>
        <v>0</v>
      </c>
      <c r="I3724" s="14">
        <f>IF($F3724="","",MOD(ROW()-2,624)-INDEX(Parallel_Trends!$F$5:$F$14,MATCH($A3724,Parallel_Trends!$A$5:$A$14,0)))</f>
        <v>313</v>
      </c>
    </row>
    <row r="3725" spans="1:9" x14ac:dyDescent="0.45">
      <c r="A3725" t="s">
        <v>23</v>
      </c>
      <c r="B3725" s="1">
        <f>Raw_Prices!AJ606</f>
        <v>45807</v>
      </c>
      <c r="C3725" s="12">
        <f>Raw_Prices!AN606</f>
        <v>202.21799999999999</v>
      </c>
      <c r="D3725" s="13">
        <f t="shared" si="118"/>
        <v>-4.0778936792648102E-3</v>
      </c>
      <c r="E3725" s="14">
        <f>IF(_xlfn.XLOOKUP($A3725,Firm_Info!$A$2:$A$12,Firm_Info!$C$2:$C$12)="Treated",1,IF(_xlfn.XLOOKUP($A3725,Firm_Info!$A$2:$A$12,Firm_Info!$C$2:$C$12)="Control",0,""))</f>
        <v>0</v>
      </c>
      <c r="F3725" s="14">
        <f>IFERROR(_xlfn.XLOOKUP($A3725,Firm_Info!$A$2:$A$11,Firm_Info!$D$2:$D$11),"")</f>
        <v>3</v>
      </c>
      <c r="G3725" s="14">
        <f>IF($F3725="","",IF($B3725&gt;=SUMIFS(Firm_Info!$F$2:$F$11,Firm_Info!$D$2:$D$11,$F3725,Firm_Info!$C$2:$C$11,"Treated"),1,0))</f>
        <v>1</v>
      </c>
      <c r="H3725" s="14">
        <f t="shared" si="119"/>
        <v>0</v>
      </c>
      <c r="I3725" s="14">
        <f>IF($F3725="","",MOD(ROW()-2,624)-INDEX(Parallel_Trends!$F$5:$F$14,MATCH($A3725,Parallel_Trends!$A$5:$A$14,0)))</f>
        <v>314</v>
      </c>
    </row>
    <row r="3726" spans="1:9" x14ac:dyDescent="0.45">
      <c r="A3726" t="s">
        <v>23</v>
      </c>
      <c r="B3726" s="1">
        <f>Raw_Prices!AJ607</f>
        <v>45810</v>
      </c>
      <c r="C3726" s="12">
        <f>Raw_Prices!AN607</f>
        <v>202.422</v>
      </c>
      <c r="D3726" s="13">
        <f t="shared" si="118"/>
        <v>1.0088122719045245E-3</v>
      </c>
      <c r="E3726" s="14">
        <f>IF(_xlfn.XLOOKUP($A3726,Firm_Info!$A$2:$A$12,Firm_Info!$C$2:$C$12)="Treated",1,IF(_xlfn.XLOOKUP($A3726,Firm_Info!$A$2:$A$12,Firm_Info!$C$2:$C$12)="Control",0,""))</f>
        <v>0</v>
      </c>
      <c r="F3726" s="14">
        <f>IFERROR(_xlfn.XLOOKUP($A3726,Firm_Info!$A$2:$A$11,Firm_Info!$D$2:$D$11),"")</f>
        <v>3</v>
      </c>
      <c r="G3726" s="14">
        <f>IF($F3726="","",IF($B3726&gt;=SUMIFS(Firm_Info!$F$2:$F$11,Firm_Info!$D$2:$D$11,$F3726,Firm_Info!$C$2:$C$11,"Treated"),1,0))</f>
        <v>1</v>
      </c>
      <c r="H3726" s="14">
        <f t="shared" si="119"/>
        <v>0</v>
      </c>
      <c r="I3726" s="14">
        <f>IF($F3726="","",MOD(ROW()-2,624)-INDEX(Parallel_Trends!$F$5:$F$14,MATCH($A3726,Parallel_Trends!$A$5:$A$14,0)))</f>
        <v>315</v>
      </c>
    </row>
    <row r="3727" spans="1:9" x14ac:dyDescent="0.45">
      <c r="A3727" t="s">
        <v>23</v>
      </c>
      <c r="B3727" s="1">
        <f>Raw_Prices!AJ608</f>
        <v>45811</v>
      </c>
      <c r="C3727" s="12">
        <f>Raw_Prices!AN608</f>
        <v>202.17599999999999</v>
      </c>
      <c r="D3727" s="13">
        <f t="shared" si="118"/>
        <v>-1.2152829237929152E-3</v>
      </c>
      <c r="E3727" s="14">
        <f>IF(_xlfn.XLOOKUP($A3727,Firm_Info!$A$2:$A$12,Firm_Info!$C$2:$C$12)="Treated",1,IF(_xlfn.XLOOKUP($A3727,Firm_Info!$A$2:$A$12,Firm_Info!$C$2:$C$12)="Control",0,""))</f>
        <v>0</v>
      </c>
      <c r="F3727" s="14">
        <f>IFERROR(_xlfn.XLOOKUP($A3727,Firm_Info!$A$2:$A$11,Firm_Info!$D$2:$D$11),"")</f>
        <v>3</v>
      </c>
      <c r="G3727" s="14">
        <f>IF($F3727="","",IF($B3727&gt;=SUMIFS(Firm_Info!$F$2:$F$11,Firm_Info!$D$2:$D$11,$F3727,Firm_Info!$C$2:$C$11,"Treated"),1,0))</f>
        <v>1</v>
      </c>
      <c r="H3727" s="14">
        <f t="shared" si="119"/>
        <v>0</v>
      </c>
      <c r="I3727" s="14">
        <f>IF($F3727="","",MOD(ROW()-2,624)-INDEX(Parallel_Trends!$F$5:$F$14,MATCH($A3727,Parallel_Trends!$A$5:$A$14,0)))</f>
        <v>316</v>
      </c>
    </row>
    <row r="3728" spans="1:9" x14ac:dyDescent="0.45">
      <c r="A3728" t="s">
        <v>23</v>
      </c>
      <c r="B3728" s="1">
        <f>Raw_Prices!AJ609</f>
        <v>45812</v>
      </c>
      <c r="C3728" s="12">
        <f>Raw_Prices!AN609</f>
        <v>202.548</v>
      </c>
      <c r="D3728" s="13">
        <f t="shared" si="118"/>
        <v>1.8399810066478395E-3</v>
      </c>
      <c r="E3728" s="14">
        <f>IF(_xlfn.XLOOKUP($A3728,Firm_Info!$A$2:$A$12,Firm_Info!$C$2:$C$12)="Treated",1,IF(_xlfn.XLOOKUP($A3728,Firm_Info!$A$2:$A$12,Firm_Info!$C$2:$C$12)="Control",0,""))</f>
        <v>0</v>
      </c>
      <c r="F3728" s="14">
        <f>IFERROR(_xlfn.XLOOKUP($A3728,Firm_Info!$A$2:$A$11,Firm_Info!$D$2:$D$11),"")</f>
        <v>3</v>
      </c>
      <c r="G3728" s="14">
        <f>IF($F3728="","",IF($B3728&gt;=SUMIFS(Firm_Info!$F$2:$F$11,Firm_Info!$D$2:$D$11,$F3728,Firm_Info!$C$2:$C$11,"Treated"),1,0))</f>
        <v>1</v>
      </c>
      <c r="H3728" s="14">
        <f t="shared" si="119"/>
        <v>0</v>
      </c>
      <c r="I3728" s="14">
        <f>IF($F3728="","",MOD(ROW()-2,624)-INDEX(Parallel_Trends!$F$5:$F$14,MATCH($A3728,Parallel_Trends!$A$5:$A$14,0)))</f>
        <v>317</v>
      </c>
    </row>
    <row r="3729" spans="1:9" x14ac:dyDescent="0.45">
      <c r="A3729" t="s">
        <v>23</v>
      </c>
      <c r="B3729" s="1">
        <f>Raw_Prices!AJ610</f>
        <v>45813</v>
      </c>
      <c r="C3729" s="12">
        <f>Raw_Prices!AN610</f>
        <v>203.52</v>
      </c>
      <c r="D3729" s="13">
        <f t="shared" si="118"/>
        <v>4.7988624918537948E-3</v>
      </c>
      <c r="E3729" s="14">
        <f>IF(_xlfn.XLOOKUP($A3729,Firm_Info!$A$2:$A$12,Firm_Info!$C$2:$C$12)="Treated",1,IF(_xlfn.XLOOKUP($A3729,Firm_Info!$A$2:$A$12,Firm_Info!$C$2:$C$12)="Control",0,""))</f>
        <v>0</v>
      </c>
      <c r="F3729" s="14">
        <f>IFERROR(_xlfn.XLOOKUP($A3729,Firm_Info!$A$2:$A$11,Firm_Info!$D$2:$D$11),"")</f>
        <v>3</v>
      </c>
      <c r="G3729" s="14">
        <f>IF($F3729="","",IF($B3729&gt;=SUMIFS(Firm_Info!$F$2:$F$11,Firm_Info!$D$2:$D$11,$F3729,Firm_Info!$C$2:$C$11,"Treated"),1,0))</f>
        <v>1</v>
      </c>
      <c r="H3729" s="14">
        <f t="shared" si="119"/>
        <v>0</v>
      </c>
      <c r="I3729" s="14">
        <f>IF($F3729="","",MOD(ROW()-2,624)-INDEX(Parallel_Trends!$F$5:$F$14,MATCH($A3729,Parallel_Trends!$A$5:$A$14,0)))</f>
        <v>318</v>
      </c>
    </row>
    <row r="3730" spans="1:9" x14ac:dyDescent="0.45">
      <c r="A3730" t="s">
        <v>23</v>
      </c>
      <c r="B3730" s="1">
        <f>Raw_Prices!AJ611</f>
        <v>45814</v>
      </c>
      <c r="C3730" s="12">
        <f>Raw_Prices!AN611</f>
        <v>206.042</v>
      </c>
      <c r="D3730" s="13">
        <f t="shared" si="118"/>
        <v>1.2391902515723308E-2</v>
      </c>
      <c r="E3730" s="14">
        <f>IF(_xlfn.XLOOKUP($A3730,Firm_Info!$A$2:$A$12,Firm_Info!$C$2:$C$12)="Treated",1,IF(_xlfn.XLOOKUP($A3730,Firm_Info!$A$2:$A$12,Firm_Info!$C$2:$C$12)="Control",0,""))</f>
        <v>0</v>
      </c>
      <c r="F3730" s="14">
        <f>IFERROR(_xlfn.XLOOKUP($A3730,Firm_Info!$A$2:$A$11,Firm_Info!$D$2:$D$11),"")</f>
        <v>3</v>
      </c>
      <c r="G3730" s="14">
        <f>IF($F3730="","",IF($B3730&gt;=SUMIFS(Firm_Info!$F$2:$F$11,Firm_Info!$D$2:$D$11,$F3730,Firm_Info!$C$2:$C$11,"Treated"),1,0))</f>
        <v>1</v>
      </c>
      <c r="H3730" s="14">
        <f t="shared" si="119"/>
        <v>0</v>
      </c>
      <c r="I3730" s="14">
        <f>IF($F3730="","",MOD(ROW()-2,624)-INDEX(Parallel_Trends!$F$5:$F$14,MATCH($A3730,Parallel_Trends!$A$5:$A$14,0)))</f>
        <v>319</v>
      </c>
    </row>
    <row r="3731" spans="1:9" x14ac:dyDescent="0.45">
      <c r="A3731" t="s">
        <v>23</v>
      </c>
      <c r="B3731" s="1">
        <f>Raw_Prices!AJ612</f>
        <v>45817</v>
      </c>
      <c r="C3731" s="12">
        <f>Raw_Prices!AN612</f>
        <v>205.37200000000001</v>
      </c>
      <c r="D3731" s="13">
        <f t="shared" si="118"/>
        <v>-3.2517642034147753E-3</v>
      </c>
      <c r="E3731" s="14">
        <f>IF(_xlfn.XLOOKUP($A3731,Firm_Info!$A$2:$A$12,Firm_Info!$C$2:$C$12)="Treated",1,IF(_xlfn.XLOOKUP($A3731,Firm_Info!$A$2:$A$12,Firm_Info!$C$2:$C$12)="Control",0,""))</f>
        <v>0</v>
      </c>
      <c r="F3731" s="14">
        <f>IFERROR(_xlfn.XLOOKUP($A3731,Firm_Info!$A$2:$A$11,Firm_Info!$D$2:$D$11),"")</f>
        <v>3</v>
      </c>
      <c r="G3731" s="14">
        <f>IF($F3731="","",IF($B3731&gt;=SUMIFS(Firm_Info!$F$2:$F$11,Firm_Info!$D$2:$D$11,$F3731,Firm_Info!$C$2:$C$11,"Treated"),1,0))</f>
        <v>1</v>
      </c>
      <c r="H3731" s="14">
        <f t="shared" si="119"/>
        <v>0</v>
      </c>
      <c r="I3731" s="14">
        <f>IF($F3731="","",MOD(ROW()-2,624)-INDEX(Parallel_Trends!$F$5:$F$14,MATCH($A3731,Parallel_Trends!$A$5:$A$14,0)))</f>
        <v>320</v>
      </c>
    </row>
    <row r="3732" spans="1:9" x14ac:dyDescent="0.45">
      <c r="A3732" t="s">
        <v>23</v>
      </c>
      <c r="B3732" s="1">
        <f>Raw_Prices!AJ613</f>
        <v>45818</v>
      </c>
      <c r="C3732" s="12">
        <f>Raw_Prices!AN613</f>
        <v>201.958</v>
      </c>
      <c r="D3732" s="13">
        <f t="shared" si="118"/>
        <v>-1.6623492978595E-2</v>
      </c>
      <c r="E3732" s="14">
        <f>IF(_xlfn.XLOOKUP($A3732,Firm_Info!$A$2:$A$12,Firm_Info!$C$2:$C$12)="Treated",1,IF(_xlfn.XLOOKUP($A3732,Firm_Info!$A$2:$A$12,Firm_Info!$C$2:$C$12)="Control",0,""))</f>
        <v>0</v>
      </c>
      <c r="F3732" s="14">
        <f>IFERROR(_xlfn.XLOOKUP($A3732,Firm_Info!$A$2:$A$11,Firm_Info!$D$2:$D$11),"")</f>
        <v>3</v>
      </c>
      <c r="G3732" s="14">
        <f>IF($F3732="","",IF($B3732&gt;=SUMIFS(Firm_Info!$F$2:$F$11,Firm_Info!$D$2:$D$11,$F3732,Firm_Info!$C$2:$C$11,"Treated"),1,0))</f>
        <v>1</v>
      </c>
      <c r="H3732" s="14">
        <f t="shared" si="119"/>
        <v>0</v>
      </c>
      <c r="I3732" s="14">
        <f>IF($F3732="","",MOD(ROW()-2,624)-INDEX(Parallel_Trends!$F$5:$F$14,MATCH($A3732,Parallel_Trends!$A$5:$A$14,0)))</f>
        <v>321</v>
      </c>
    </row>
    <row r="3733" spans="1:9" x14ac:dyDescent="0.45">
      <c r="A3733" t="s">
        <v>23</v>
      </c>
      <c r="B3733" s="1">
        <f>Raw_Prices!AJ614</f>
        <v>45819</v>
      </c>
      <c r="C3733" s="12">
        <f>Raw_Prices!AN614</f>
        <v>200.86600000000001</v>
      </c>
      <c r="D3733" s="13">
        <f t="shared" si="118"/>
        <v>-5.4070648352626538E-3</v>
      </c>
      <c r="E3733" s="14">
        <f>IF(_xlfn.XLOOKUP($A3733,Firm_Info!$A$2:$A$12,Firm_Info!$C$2:$C$12)="Treated",1,IF(_xlfn.XLOOKUP($A3733,Firm_Info!$A$2:$A$12,Firm_Info!$C$2:$C$12)="Control",0,""))</f>
        <v>0</v>
      </c>
      <c r="F3733" s="14">
        <f>IFERROR(_xlfn.XLOOKUP($A3733,Firm_Info!$A$2:$A$11,Firm_Info!$D$2:$D$11),"")</f>
        <v>3</v>
      </c>
      <c r="G3733" s="14">
        <f>IF($F3733="","",IF($B3733&gt;=SUMIFS(Firm_Info!$F$2:$F$11,Firm_Info!$D$2:$D$11,$F3733,Firm_Info!$C$2:$C$11,"Treated"),1,0))</f>
        <v>1</v>
      </c>
      <c r="H3733" s="14">
        <f t="shared" si="119"/>
        <v>0</v>
      </c>
      <c r="I3733" s="14">
        <f>IF($F3733="","",MOD(ROW()-2,624)-INDEX(Parallel_Trends!$F$5:$F$14,MATCH($A3733,Parallel_Trends!$A$5:$A$14,0)))</f>
        <v>322</v>
      </c>
    </row>
    <row r="3734" spans="1:9" x14ac:dyDescent="0.45">
      <c r="A3734" t="s">
        <v>23</v>
      </c>
      <c r="B3734" s="1">
        <f>Raw_Prices!AJ615</f>
        <v>45820</v>
      </c>
      <c r="C3734" s="12">
        <f>Raw_Prices!AN615</f>
        <v>201.47399999999999</v>
      </c>
      <c r="D3734" s="13">
        <f t="shared" si="118"/>
        <v>3.0268935509243367E-3</v>
      </c>
      <c r="E3734" s="14">
        <f>IF(_xlfn.XLOOKUP($A3734,Firm_Info!$A$2:$A$12,Firm_Info!$C$2:$C$12)="Treated",1,IF(_xlfn.XLOOKUP($A3734,Firm_Info!$A$2:$A$12,Firm_Info!$C$2:$C$12)="Control",0,""))</f>
        <v>0</v>
      </c>
      <c r="F3734" s="14">
        <f>IFERROR(_xlfn.XLOOKUP($A3734,Firm_Info!$A$2:$A$11,Firm_Info!$D$2:$D$11),"")</f>
        <v>3</v>
      </c>
      <c r="G3734" s="14">
        <f>IF($F3734="","",IF($B3734&gt;=SUMIFS(Firm_Info!$F$2:$F$11,Firm_Info!$D$2:$D$11,$F3734,Firm_Info!$C$2:$C$11,"Treated"),1,0))</f>
        <v>1</v>
      </c>
      <c r="H3734" s="14">
        <f t="shared" si="119"/>
        <v>0</v>
      </c>
      <c r="I3734" s="14">
        <f>IF($F3734="","",MOD(ROW()-2,624)-INDEX(Parallel_Trends!$F$5:$F$14,MATCH($A3734,Parallel_Trends!$A$5:$A$14,0)))</f>
        <v>323</v>
      </c>
    </row>
    <row r="3735" spans="1:9" x14ac:dyDescent="0.45">
      <c r="A3735" t="s">
        <v>23</v>
      </c>
      <c r="B3735" s="1">
        <f>Raw_Prices!AJ616</f>
        <v>45821</v>
      </c>
      <c r="C3735" s="12">
        <f>Raw_Prices!AN616</f>
        <v>197.732</v>
      </c>
      <c r="D3735" s="13">
        <f t="shared" si="118"/>
        <v>-1.8573116134091738E-2</v>
      </c>
      <c r="E3735" s="14">
        <f>IF(_xlfn.XLOOKUP($A3735,Firm_Info!$A$2:$A$12,Firm_Info!$C$2:$C$12)="Treated",1,IF(_xlfn.XLOOKUP($A3735,Firm_Info!$A$2:$A$12,Firm_Info!$C$2:$C$12)="Control",0,""))</f>
        <v>0</v>
      </c>
      <c r="F3735" s="14">
        <f>IFERROR(_xlfn.XLOOKUP($A3735,Firm_Info!$A$2:$A$11,Firm_Info!$D$2:$D$11),"")</f>
        <v>3</v>
      </c>
      <c r="G3735" s="14">
        <f>IF($F3735="","",IF($B3735&gt;=SUMIFS(Firm_Info!$F$2:$F$11,Firm_Info!$D$2:$D$11,$F3735,Firm_Info!$C$2:$C$11,"Treated"),1,0))</f>
        <v>1</v>
      </c>
      <c r="H3735" s="14">
        <f t="shared" si="119"/>
        <v>0</v>
      </c>
      <c r="I3735" s="14">
        <f>IF($F3735="","",MOD(ROW()-2,624)-INDEX(Parallel_Trends!$F$5:$F$14,MATCH($A3735,Parallel_Trends!$A$5:$A$14,0)))</f>
        <v>324</v>
      </c>
    </row>
    <row r="3736" spans="1:9" x14ac:dyDescent="0.45">
      <c r="A3736" t="s">
        <v>23</v>
      </c>
      <c r="B3736" s="1">
        <f>Raw_Prices!AJ617</f>
        <v>45824</v>
      </c>
      <c r="C3736" s="12">
        <f>Raw_Prices!AN617</f>
        <v>201.02600000000001</v>
      </c>
      <c r="D3736" s="13">
        <f t="shared" si="118"/>
        <v>1.665891206279202E-2</v>
      </c>
      <c r="E3736" s="14">
        <f>IF(_xlfn.XLOOKUP($A3736,Firm_Info!$A$2:$A$12,Firm_Info!$C$2:$C$12)="Treated",1,IF(_xlfn.XLOOKUP($A3736,Firm_Info!$A$2:$A$12,Firm_Info!$C$2:$C$12)="Control",0,""))</f>
        <v>0</v>
      </c>
      <c r="F3736" s="14">
        <f>IFERROR(_xlfn.XLOOKUP($A3736,Firm_Info!$A$2:$A$11,Firm_Info!$D$2:$D$11),"")</f>
        <v>3</v>
      </c>
      <c r="G3736" s="14">
        <f>IF($F3736="","",IF($B3736&gt;=SUMIFS(Firm_Info!$F$2:$F$11,Firm_Info!$D$2:$D$11,$F3736,Firm_Info!$C$2:$C$11,"Treated"),1,0))</f>
        <v>1</v>
      </c>
      <c r="H3736" s="14">
        <f t="shared" si="119"/>
        <v>0</v>
      </c>
      <c r="I3736" s="14">
        <f>IF($F3736="","",MOD(ROW()-2,624)-INDEX(Parallel_Trends!$F$5:$F$14,MATCH($A3736,Parallel_Trends!$A$5:$A$14,0)))</f>
        <v>325</v>
      </c>
    </row>
    <row r="3737" spans="1:9" x14ac:dyDescent="0.45">
      <c r="A3737" t="s">
        <v>23</v>
      </c>
      <c r="B3737" s="1">
        <f>Raw_Prices!AJ618</f>
        <v>45825</v>
      </c>
      <c r="C3737" s="12">
        <f>Raw_Prices!AN618</f>
        <v>200.982</v>
      </c>
      <c r="D3737" s="13">
        <f t="shared" si="118"/>
        <v>-2.1887716016844028E-4</v>
      </c>
      <c r="E3737" s="14">
        <f>IF(_xlfn.XLOOKUP($A3737,Firm_Info!$A$2:$A$12,Firm_Info!$C$2:$C$12)="Treated",1,IF(_xlfn.XLOOKUP($A3737,Firm_Info!$A$2:$A$12,Firm_Info!$C$2:$C$12)="Control",0,""))</f>
        <v>0</v>
      </c>
      <c r="F3737" s="14">
        <f>IFERROR(_xlfn.XLOOKUP($A3737,Firm_Info!$A$2:$A$11,Firm_Info!$D$2:$D$11),"")</f>
        <v>3</v>
      </c>
      <c r="G3737" s="14">
        <f>IF($F3737="","",IF($B3737&gt;=SUMIFS(Firm_Info!$F$2:$F$11,Firm_Info!$D$2:$D$11,$F3737,Firm_Info!$C$2:$C$11,"Treated"),1,0))</f>
        <v>1</v>
      </c>
      <c r="H3737" s="14">
        <f t="shared" si="119"/>
        <v>0</v>
      </c>
      <c r="I3737" s="14">
        <f>IF($F3737="","",MOD(ROW()-2,624)-INDEX(Parallel_Trends!$F$5:$F$14,MATCH($A3737,Parallel_Trends!$A$5:$A$14,0)))</f>
        <v>326</v>
      </c>
    </row>
    <row r="3738" spans="1:9" x14ac:dyDescent="0.45">
      <c r="A3738" t="s">
        <v>23</v>
      </c>
      <c r="B3738" s="1">
        <f>Raw_Prices!AJ619</f>
        <v>45826</v>
      </c>
      <c r="C3738" s="12">
        <f>Raw_Prices!AN619</f>
        <v>196.416</v>
      </c>
      <c r="D3738" s="13">
        <f t="shared" si="118"/>
        <v>-2.2718452398722278E-2</v>
      </c>
      <c r="E3738" s="14">
        <f>IF(_xlfn.XLOOKUP($A3738,Firm_Info!$A$2:$A$12,Firm_Info!$C$2:$C$12)="Treated",1,IF(_xlfn.XLOOKUP($A3738,Firm_Info!$A$2:$A$12,Firm_Info!$C$2:$C$12)="Control",0,""))</f>
        <v>0</v>
      </c>
      <c r="F3738" s="14">
        <f>IFERROR(_xlfn.XLOOKUP($A3738,Firm_Info!$A$2:$A$11,Firm_Info!$D$2:$D$11),"")</f>
        <v>3</v>
      </c>
      <c r="G3738" s="14">
        <f>IF($F3738="","",IF($B3738&gt;=SUMIFS(Firm_Info!$F$2:$F$11,Firm_Info!$D$2:$D$11,$F3738,Firm_Info!$C$2:$C$11,"Treated"),1,0))</f>
        <v>1</v>
      </c>
      <c r="H3738" s="14">
        <f t="shared" si="119"/>
        <v>0</v>
      </c>
      <c r="I3738" s="14">
        <f>IF($F3738="","",MOD(ROW()-2,624)-INDEX(Parallel_Trends!$F$5:$F$14,MATCH($A3738,Parallel_Trends!$A$5:$A$14,0)))</f>
        <v>327</v>
      </c>
    </row>
    <row r="3739" spans="1:9" x14ac:dyDescent="0.45">
      <c r="A3739" t="s">
        <v>23</v>
      </c>
      <c r="B3739" s="1">
        <f>Raw_Prices!AJ620</f>
        <v>45828</v>
      </c>
      <c r="C3739" s="12">
        <f>Raw_Prices!AN620</f>
        <v>194.28200000000001</v>
      </c>
      <c r="D3739" s="13">
        <f t="shared" si="118"/>
        <v>-1.0864695340501718E-2</v>
      </c>
      <c r="E3739" s="14">
        <f>IF(_xlfn.XLOOKUP($A3739,Firm_Info!$A$2:$A$12,Firm_Info!$C$2:$C$12)="Treated",1,IF(_xlfn.XLOOKUP($A3739,Firm_Info!$A$2:$A$12,Firm_Info!$C$2:$C$12)="Control",0,""))</f>
        <v>0</v>
      </c>
      <c r="F3739" s="14">
        <f>IFERROR(_xlfn.XLOOKUP($A3739,Firm_Info!$A$2:$A$11,Firm_Info!$D$2:$D$11),"")</f>
        <v>3</v>
      </c>
      <c r="G3739" s="14">
        <f>IF($F3739="","",IF($B3739&gt;=SUMIFS(Firm_Info!$F$2:$F$11,Firm_Info!$D$2:$D$11,$F3739,Firm_Info!$C$2:$C$11,"Treated"),1,0))</f>
        <v>1</v>
      </c>
      <c r="H3739" s="14">
        <f t="shared" si="119"/>
        <v>0</v>
      </c>
      <c r="I3739" s="14">
        <f>IF($F3739="","",MOD(ROW()-2,624)-INDEX(Parallel_Trends!$F$5:$F$14,MATCH($A3739,Parallel_Trends!$A$5:$A$14,0)))</f>
        <v>328</v>
      </c>
    </row>
    <row r="3740" spans="1:9" x14ac:dyDescent="0.45">
      <c r="A3740" t="s">
        <v>23</v>
      </c>
      <c r="B3740" s="1">
        <f>Raw_Prices!AJ621</f>
        <v>45831</v>
      </c>
      <c r="C3740" s="12">
        <f>Raw_Prices!AN621</f>
        <v>196.08</v>
      </c>
      <c r="D3740" s="13">
        <f t="shared" si="118"/>
        <v>9.2545886906660879E-3</v>
      </c>
      <c r="E3740" s="14">
        <f>IF(_xlfn.XLOOKUP($A3740,Firm_Info!$A$2:$A$12,Firm_Info!$C$2:$C$12)="Treated",1,IF(_xlfn.XLOOKUP($A3740,Firm_Info!$A$2:$A$12,Firm_Info!$C$2:$C$12)="Control",0,""))</f>
        <v>0</v>
      </c>
      <c r="F3740" s="14">
        <f>IFERROR(_xlfn.XLOOKUP($A3740,Firm_Info!$A$2:$A$11,Firm_Info!$D$2:$D$11),"")</f>
        <v>3</v>
      </c>
      <c r="G3740" s="14">
        <f>IF($F3740="","",IF($B3740&gt;=SUMIFS(Firm_Info!$F$2:$F$11,Firm_Info!$D$2:$D$11,$F3740,Firm_Info!$C$2:$C$11,"Treated"),1,0))</f>
        <v>1</v>
      </c>
      <c r="H3740" s="14">
        <f t="shared" si="119"/>
        <v>0</v>
      </c>
      <c r="I3740" s="14">
        <f>IF($F3740="","",MOD(ROW()-2,624)-INDEX(Parallel_Trends!$F$5:$F$14,MATCH($A3740,Parallel_Trends!$A$5:$A$14,0)))</f>
        <v>329</v>
      </c>
    </row>
    <row r="3741" spans="1:9" x14ac:dyDescent="0.45">
      <c r="A3741" t="s">
        <v>23</v>
      </c>
      <c r="B3741" s="1">
        <f>Raw_Prices!AJ622</f>
        <v>45832</v>
      </c>
      <c r="C3741" s="12">
        <f>Raw_Prices!AN622</f>
        <v>199.26400000000001</v>
      </c>
      <c r="D3741" s="13">
        <f t="shared" si="118"/>
        <v>1.6238270093839269E-2</v>
      </c>
      <c r="E3741" s="14">
        <f>IF(_xlfn.XLOOKUP($A3741,Firm_Info!$A$2:$A$12,Firm_Info!$C$2:$C$12)="Treated",1,IF(_xlfn.XLOOKUP($A3741,Firm_Info!$A$2:$A$12,Firm_Info!$C$2:$C$12)="Control",0,""))</f>
        <v>0</v>
      </c>
      <c r="F3741" s="14">
        <f>IFERROR(_xlfn.XLOOKUP($A3741,Firm_Info!$A$2:$A$11,Firm_Info!$D$2:$D$11),"")</f>
        <v>3</v>
      </c>
      <c r="G3741" s="14">
        <f>IF($F3741="","",IF($B3741&gt;=SUMIFS(Firm_Info!$F$2:$F$11,Firm_Info!$D$2:$D$11,$F3741,Firm_Info!$C$2:$C$11,"Treated"),1,0))</f>
        <v>1</v>
      </c>
      <c r="H3741" s="14">
        <f t="shared" si="119"/>
        <v>0</v>
      </c>
      <c r="I3741" s="14">
        <f>IF($F3741="","",MOD(ROW()-2,624)-INDEX(Parallel_Trends!$F$5:$F$14,MATCH($A3741,Parallel_Trends!$A$5:$A$14,0)))</f>
        <v>330</v>
      </c>
    </row>
    <row r="3742" spans="1:9" x14ac:dyDescent="0.45">
      <c r="A3742" t="s">
        <v>23</v>
      </c>
      <c r="B3742" s="1">
        <f>Raw_Prices!AJ623</f>
        <v>45833</v>
      </c>
      <c r="C3742" s="12">
        <f>Raw_Prices!AN623</f>
        <v>201.03200000000001</v>
      </c>
      <c r="D3742" s="13">
        <f t="shared" si="118"/>
        <v>8.872651356993666E-3</v>
      </c>
      <c r="E3742" s="14">
        <f>IF(_xlfn.XLOOKUP($A3742,Firm_Info!$A$2:$A$12,Firm_Info!$C$2:$C$12)="Treated",1,IF(_xlfn.XLOOKUP($A3742,Firm_Info!$A$2:$A$12,Firm_Info!$C$2:$C$12)="Control",0,""))</f>
        <v>0</v>
      </c>
      <c r="F3742" s="14">
        <f>IFERROR(_xlfn.XLOOKUP($A3742,Firm_Info!$A$2:$A$11,Firm_Info!$D$2:$D$11),"")</f>
        <v>3</v>
      </c>
      <c r="G3742" s="14">
        <f>IF($F3742="","",IF($B3742&gt;=SUMIFS(Firm_Info!$F$2:$F$11,Firm_Info!$D$2:$D$11,$F3742,Firm_Info!$C$2:$C$11,"Treated"),1,0))</f>
        <v>1</v>
      </c>
      <c r="H3742" s="14">
        <f t="shared" si="119"/>
        <v>0</v>
      </c>
      <c r="I3742" s="14">
        <f>IF($F3742="","",MOD(ROW()-2,624)-INDEX(Parallel_Trends!$F$5:$F$14,MATCH($A3742,Parallel_Trends!$A$5:$A$14,0)))</f>
        <v>331</v>
      </c>
    </row>
    <row r="3743" spans="1:9" x14ac:dyDescent="0.45">
      <c r="A3743" t="s">
        <v>23</v>
      </c>
      <c r="B3743" s="1">
        <f>Raw_Prices!AJ624</f>
        <v>45834</v>
      </c>
      <c r="C3743" s="12">
        <f>Raw_Prices!AN624</f>
        <v>202.28800000000001</v>
      </c>
      <c r="D3743" s="13">
        <f t="shared" si="118"/>
        <v>6.2477615503999662E-3</v>
      </c>
      <c r="E3743" s="14">
        <f>IF(_xlfn.XLOOKUP($A3743,Firm_Info!$A$2:$A$12,Firm_Info!$C$2:$C$12)="Treated",1,IF(_xlfn.XLOOKUP($A3743,Firm_Info!$A$2:$A$12,Firm_Info!$C$2:$C$12)="Control",0,""))</f>
        <v>0</v>
      </c>
      <c r="F3743" s="14">
        <f>IFERROR(_xlfn.XLOOKUP($A3743,Firm_Info!$A$2:$A$11,Firm_Info!$D$2:$D$11),"")</f>
        <v>3</v>
      </c>
      <c r="G3743" s="14">
        <f>IF($F3743="","",IF($B3743&gt;=SUMIFS(Firm_Info!$F$2:$F$11,Firm_Info!$D$2:$D$11,$F3743,Firm_Info!$C$2:$C$11,"Treated"),1,0))</f>
        <v>1</v>
      </c>
      <c r="H3743" s="14">
        <f t="shared" si="119"/>
        <v>0</v>
      </c>
      <c r="I3743" s="14">
        <f>IF($F3743="","",MOD(ROW()-2,624)-INDEX(Parallel_Trends!$F$5:$F$14,MATCH($A3743,Parallel_Trends!$A$5:$A$14,0)))</f>
        <v>332</v>
      </c>
    </row>
    <row r="3744" spans="1:9" x14ac:dyDescent="0.45">
      <c r="A3744" t="s">
        <v>23</v>
      </c>
      <c r="B3744" s="1">
        <f>Raw_Prices!AJ625</f>
        <v>45835</v>
      </c>
      <c r="C3744" s="12">
        <f>Raw_Prices!AN625</f>
        <v>204.48400000000001</v>
      </c>
      <c r="D3744" s="13">
        <f t="shared" si="118"/>
        <v>1.0855809538875327E-2</v>
      </c>
      <c r="E3744" s="14">
        <f>IF(_xlfn.XLOOKUP($A3744,Firm_Info!$A$2:$A$12,Firm_Info!$C$2:$C$12)="Treated",1,IF(_xlfn.XLOOKUP($A3744,Firm_Info!$A$2:$A$12,Firm_Info!$C$2:$C$12)="Control",0,""))</f>
        <v>0</v>
      </c>
      <c r="F3744" s="14">
        <f>IFERROR(_xlfn.XLOOKUP($A3744,Firm_Info!$A$2:$A$11,Firm_Info!$D$2:$D$11),"")</f>
        <v>3</v>
      </c>
      <c r="G3744" s="14">
        <f>IF($F3744="","",IF($B3744&gt;=SUMIFS(Firm_Info!$F$2:$F$11,Firm_Info!$D$2:$D$11,$F3744,Firm_Info!$C$2:$C$11,"Treated"),1,0))</f>
        <v>1</v>
      </c>
      <c r="H3744" s="14">
        <f t="shared" si="119"/>
        <v>0</v>
      </c>
      <c r="I3744" s="14">
        <f>IF($F3744="","",MOD(ROW()-2,624)-INDEX(Parallel_Trends!$F$5:$F$14,MATCH($A3744,Parallel_Trends!$A$5:$A$14,0)))</f>
        <v>333</v>
      </c>
    </row>
    <row r="3745" spans="1:9" x14ac:dyDescent="0.45">
      <c r="A3745" t="s">
        <v>23</v>
      </c>
      <c r="B3745" s="1">
        <f>Raw_Prices!AJ626</f>
        <v>45838</v>
      </c>
      <c r="C3745" s="12">
        <f>Raw_Prices!AN626</f>
        <v>205.61600000000001</v>
      </c>
      <c r="D3745" s="13">
        <f t="shared" si="118"/>
        <v>5.5358854482503439E-3</v>
      </c>
      <c r="E3745" s="14">
        <f>IF(_xlfn.XLOOKUP($A3745,Firm_Info!$A$2:$A$12,Firm_Info!$C$2:$C$12)="Treated",1,IF(_xlfn.XLOOKUP($A3745,Firm_Info!$A$2:$A$12,Firm_Info!$C$2:$C$12)="Control",0,""))</f>
        <v>0</v>
      </c>
      <c r="F3745" s="14">
        <f>IFERROR(_xlfn.XLOOKUP($A3745,Firm_Info!$A$2:$A$11,Firm_Info!$D$2:$D$11),"")</f>
        <v>3</v>
      </c>
      <c r="G3745" s="14">
        <f>IF($F3745="","",IF($B3745&gt;=SUMIFS(Firm_Info!$F$2:$F$11,Firm_Info!$D$2:$D$11,$F3745,Firm_Info!$C$2:$C$11,"Treated"),1,0))</f>
        <v>1</v>
      </c>
      <c r="H3745" s="14">
        <f t="shared" si="119"/>
        <v>0</v>
      </c>
      <c r="I3745" s="14">
        <f>IF($F3745="","",MOD(ROW()-2,624)-INDEX(Parallel_Trends!$F$5:$F$14,MATCH($A3745,Parallel_Trends!$A$5:$A$14,0)))</f>
        <v>334</v>
      </c>
    </row>
    <row r="3746" spans="1:9" x14ac:dyDescent="0.45">
      <c r="A3746" t="s">
        <v>25</v>
      </c>
      <c r="B3746" s="1">
        <f>Raw_Prices!AQ3</f>
        <v>44929</v>
      </c>
      <c r="C3746" s="12">
        <f>Raw_Prices!AU3</f>
        <v>79.797700000000006</v>
      </c>
      <c r="D3746" s="13"/>
      <c r="E3746" s="14">
        <f>IF(_xlfn.XLOOKUP($A3746,Firm_Info!$A$2:$A$12,Firm_Info!$C$2:$C$12)="Treated",1,IF(_xlfn.XLOOKUP($A3746,Firm_Info!$A$2:$A$12,Firm_Info!$C$2:$C$12)="Control",0,""))</f>
        <v>1</v>
      </c>
      <c r="F3746" s="14">
        <f>IFERROR(_xlfn.XLOOKUP($A3746,Firm_Info!$A$2:$A$11,Firm_Info!$D$2:$D$11),"")</f>
        <v>4</v>
      </c>
      <c r="G3746" s="14">
        <f>IF($F3746="","",IF($B3746&gt;=SUMIFS(Firm_Info!$F$2:$F$11,Firm_Info!$D$2:$D$11,$F3746,Firm_Info!$C$2:$C$11,"Treated"),1,0))</f>
        <v>0</v>
      </c>
      <c r="H3746" s="14">
        <f>IF($F3746="","",$E3746*$G3746)</f>
        <v>0</v>
      </c>
      <c r="I3746" s="14">
        <f>IF($F3746="","",MOD(ROW()-2,624)-INDEX(Parallel_Trends!$F$5:$F$14,MATCH($A3746,Parallel_Trends!$A$5:$A$14,0)))</f>
        <v>-285</v>
      </c>
    </row>
    <row r="3747" spans="1:9" x14ac:dyDescent="0.45">
      <c r="A3747" t="s">
        <v>25</v>
      </c>
      <c r="B3747" s="1">
        <f>Raw_Prices!AQ4</f>
        <v>44930</v>
      </c>
      <c r="C3747" s="12">
        <f>Raw_Prices!AU4</f>
        <v>82.869399999999999</v>
      </c>
      <c r="D3747" s="13">
        <f>C3747/C3746-1</f>
        <v>3.8493590667399991E-2</v>
      </c>
      <c r="E3747" s="14">
        <f>IF(_xlfn.XLOOKUP($A3747,Firm_Info!$A$2:$A$12,Firm_Info!$C$2:$C$12)="Treated",1,IF(_xlfn.XLOOKUP($A3747,Firm_Info!$A$2:$A$12,Firm_Info!$C$2:$C$12)="Control",0,""))</f>
        <v>1</v>
      </c>
      <c r="F3747" s="14">
        <f>IFERROR(_xlfn.XLOOKUP($A3747,Firm_Info!$A$2:$A$11,Firm_Info!$D$2:$D$11),"")</f>
        <v>4</v>
      </c>
      <c r="G3747" s="14">
        <f>IF($F3747="","",IF($B3747&gt;=SUMIFS(Firm_Info!$F$2:$F$11,Firm_Info!$D$2:$D$11,$F3747,Firm_Info!$C$2:$C$11,"Treated"),1,0))</f>
        <v>0</v>
      </c>
      <c r="H3747" s="14">
        <f>IF($F3747="","",$E3747*$G3747)</f>
        <v>0</v>
      </c>
      <c r="I3747" s="14">
        <f>IF($F3747="","",MOD(ROW()-2,624)-INDEX(Parallel_Trends!$F$5:$F$14,MATCH($A3747,Parallel_Trends!$A$5:$A$14,0)))</f>
        <v>-284</v>
      </c>
    </row>
    <row r="3748" spans="1:9" x14ac:dyDescent="0.45">
      <c r="A3748" t="s">
        <v>25</v>
      </c>
      <c r="B3748" s="1">
        <f>Raw_Prices!AQ5</f>
        <v>44931</v>
      </c>
      <c r="C3748" s="12">
        <f>Raw_Prices!AU5</f>
        <v>84.224199999999996</v>
      </c>
      <c r="D3748" s="13">
        <f t="shared" ref="D3748:D3811" si="120">C3748/C3747-1</f>
        <v>1.6348616015079198E-2</v>
      </c>
      <c r="E3748" s="14">
        <f>IF(_xlfn.XLOOKUP($A3748,Firm_Info!$A$2:$A$12,Firm_Info!$C$2:$C$12)="Treated",1,IF(_xlfn.XLOOKUP($A3748,Firm_Info!$A$2:$A$12,Firm_Info!$C$2:$C$12)="Control",0,""))</f>
        <v>1</v>
      </c>
      <c r="F3748" s="14">
        <f>IFERROR(_xlfn.XLOOKUP($A3748,Firm_Info!$A$2:$A$11,Firm_Info!$D$2:$D$11),"")</f>
        <v>4</v>
      </c>
      <c r="G3748" s="14">
        <f>IF($F3748="","",IF($B3748&gt;=SUMIFS(Firm_Info!$F$2:$F$11,Firm_Info!$D$2:$D$11,$F3748,Firm_Info!$C$2:$C$11,"Treated"),1,0))</f>
        <v>0</v>
      </c>
      <c r="H3748" s="14">
        <f t="shared" ref="H3748:H3811" si="121">IF($F3748="","",$E3748*$G3748)</f>
        <v>0</v>
      </c>
      <c r="I3748" s="14">
        <f>IF($F3748="","",MOD(ROW()-2,624)-INDEX(Parallel_Trends!$F$5:$F$14,MATCH($A3748,Parallel_Trends!$A$5:$A$14,0)))</f>
        <v>-283</v>
      </c>
    </row>
    <row r="3749" spans="1:9" x14ac:dyDescent="0.45">
      <c r="A3749" t="s">
        <v>25</v>
      </c>
      <c r="B3749" s="1">
        <f>Raw_Prices!AQ6</f>
        <v>44932</v>
      </c>
      <c r="C3749" s="12">
        <f>Raw_Prices!AU6</f>
        <v>85.571600000000004</v>
      </c>
      <c r="D3749" s="13">
        <f t="shared" si="120"/>
        <v>1.5997777360901022E-2</v>
      </c>
      <c r="E3749" s="14">
        <f>IF(_xlfn.XLOOKUP($A3749,Firm_Info!$A$2:$A$12,Firm_Info!$C$2:$C$12)="Treated",1,IF(_xlfn.XLOOKUP($A3749,Firm_Info!$A$2:$A$12,Firm_Info!$C$2:$C$12)="Control",0,""))</f>
        <v>1</v>
      </c>
      <c r="F3749" s="14">
        <f>IFERROR(_xlfn.XLOOKUP($A3749,Firm_Info!$A$2:$A$11,Firm_Info!$D$2:$D$11),"")</f>
        <v>4</v>
      </c>
      <c r="G3749" s="14">
        <f>IF($F3749="","",IF($B3749&gt;=SUMIFS(Firm_Info!$F$2:$F$11,Firm_Info!$D$2:$D$11,$F3749,Firm_Info!$C$2:$C$11,"Treated"),1,0))</f>
        <v>0</v>
      </c>
      <c r="H3749" s="14">
        <f t="shared" si="121"/>
        <v>0</v>
      </c>
      <c r="I3749" s="14">
        <f>IF($F3749="","",MOD(ROW()-2,624)-INDEX(Parallel_Trends!$F$5:$F$14,MATCH($A3749,Parallel_Trends!$A$5:$A$14,0)))</f>
        <v>-282</v>
      </c>
    </row>
    <row r="3750" spans="1:9" x14ac:dyDescent="0.45">
      <c r="A3750" t="s">
        <v>25</v>
      </c>
      <c r="B3750" s="1">
        <f>Raw_Prices!AQ7</f>
        <v>44935</v>
      </c>
      <c r="C3750" s="12">
        <f>Raw_Prices!AU7</f>
        <v>86.716499999999996</v>
      </c>
      <c r="D3750" s="13">
        <f t="shared" si="120"/>
        <v>1.3379438972743296E-2</v>
      </c>
      <c r="E3750" s="14">
        <f>IF(_xlfn.XLOOKUP($A3750,Firm_Info!$A$2:$A$12,Firm_Info!$C$2:$C$12)="Treated",1,IF(_xlfn.XLOOKUP($A3750,Firm_Info!$A$2:$A$12,Firm_Info!$C$2:$C$12)="Control",0,""))</f>
        <v>1</v>
      </c>
      <c r="F3750" s="14">
        <f>IFERROR(_xlfn.XLOOKUP($A3750,Firm_Info!$A$2:$A$11,Firm_Info!$D$2:$D$11),"")</f>
        <v>4</v>
      </c>
      <c r="G3750" s="14">
        <f>IF($F3750="","",IF($B3750&gt;=SUMIFS(Firm_Info!$F$2:$F$11,Firm_Info!$D$2:$D$11,$F3750,Firm_Info!$C$2:$C$11,"Treated"),1,0))</f>
        <v>0</v>
      </c>
      <c r="H3750" s="14">
        <f t="shared" si="121"/>
        <v>0</v>
      </c>
      <c r="I3750" s="14">
        <f>IF($F3750="","",MOD(ROW()-2,624)-INDEX(Parallel_Trends!$F$5:$F$14,MATCH($A3750,Parallel_Trends!$A$5:$A$14,0)))</f>
        <v>-281</v>
      </c>
    </row>
    <row r="3751" spans="1:9" x14ac:dyDescent="0.45">
      <c r="A3751" t="s">
        <v>25</v>
      </c>
      <c r="B3751" s="1">
        <f>Raw_Prices!AQ8</f>
        <v>44936</v>
      </c>
      <c r="C3751" s="12">
        <f>Raw_Prices!AU8</f>
        <v>87.2089</v>
      </c>
      <c r="D3751" s="13">
        <f t="shared" si="120"/>
        <v>5.6782734543023849E-3</v>
      </c>
      <c r="E3751" s="14">
        <f>IF(_xlfn.XLOOKUP($A3751,Firm_Info!$A$2:$A$12,Firm_Info!$C$2:$C$12)="Treated",1,IF(_xlfn.XLOOKUP($A3751,Firm_Info!$A$2:$A$12,Firm_Info!$C$2:$C$12)="Control",0,""))</f>
        <v>1</v>
      </c>
      <c r="F3751" s="14">
        <f>IFERROR(_xlfn.XLOOKUP($A3751,Firm_Info!$A$2:$A$11,Firm_Info!$D$2:$D$11),"")</f>
        <v>4</v>
      </c>
      <c r="G3751" s="14">
        <f>IF($F3751="","",IF($B3751&gt;=SUMIFS(Firm_Info!$F$2:$F$11,Firm_Info!$D$2:$D$11,$F3751,Firm_Info!$C$2:$C$11,"Treated"),1,0))</f>
        <v>0</v>
      </c>
      <c r="H3751" s="14">
        <f t="shared" si="121"/>
        <v>0</v>
      </c>
      <c r="I3751" s="14">
        <f>IF($F3751="","",MOD(ROW()-2,624)-INDEX(Parallel_Trends!$F$5:$F$14,MATCH($A3751,Parallel_Trends!$A$5:$A$14,0)))</f>
        <v>-280</v>
      </c>
    </row>
    <row r="3752" spans="1:9" x14ac:dyDescent="0.45">
      <c r="A3752" t="s">
        <v>25</v>
      </c>
      <c r="B3752" s="1">
        <f>Raw_Prices!AQ9</f>
        <v>44937</v>
      </c>
      <c r="C3752" s="12">
        <f>Raw_Prices!AU9</f>
        <v>87.360500000000002</v>
      </c>
      <c r="D3752" s="13">
        <f t="shared" si="120"/>
        <v>1.7383546862763666E-3</v>
      </c>
      <c r="E3752" s="14">
        <f>IF(_xlfn.XLOOKUP($A3752,Firm_Info!$A$2:$A$12,Firm_Info!$C$2:$C$12)="Treated",1,IF(_xlfn.XLOOKUP($A3752,Firm_Info!$A$2:$A$12,Firm_Info!$C$2:$C$12)="Control",0,""))</f>
        <v>1</v>
      </c>
      <c r="F3752" s="14">
        <f>IFERROR(_xlfn.XLOOKUP($A3752,Firm_Info!$A$2:$A$11,Firm_Info!$D$2:$D$11),"")</f>
        <v>4</v>
      </c>
      <c r="G3752" s="14">
        <f>IF($F3752="","",IF($B3752&gt;=SUMIFS(Firm_Info!$F$2:$F$11,Firm_Info!$D$2:$D$11,$F3752,Firm_Info!$C$2:$C$11,"Treated"),1,0))</f>
        <v>0</v>
      </c>
      <c r="H3752" s="14">
        <f t="shared" si="121"/>
        <v>0</v>
      </c>
      <c r="I3752" s="14">
        <f>IF($F3752="","",MOD(ROW()-2,624)-INDEX(Parallel_Trends!$F$5:$F$14,MATCH($A3752,Parallel_Trends!$A$5:$A$14,0)))</f>
        <v>-279</v>
      </c>
    </row>
    <row r="3753" spans="1:9" x14ac:dyDescent="0.45">
      <c r="A3753" t="s">
        <v>25</v>
      </c>
      <c r="B3753" s="1">
        <f>Raw_Prices!AQ10</f>
        <v>44938</v>
      </c>
      <c r="C3753" s="12">
        <f>Raw_Prices!AU10</f>
        <v>88.615499999999997</v>
      </c>
      <c r="D3753" s="13">
        <f t="shared" si="120"/>
        <v>1.4365760269229089E-2</v>
      </c>
      <c r="E3753" s="14">
        <f>IF(_xlfn.XLOOKUP($A3753,Firm_Info!$A$2:$A$12,Firm_Info!$C$2:$C$12)="Treated",1,IF(_xlfn.XLOOKUP($A3753,Firm_Info!$A$2:$A$12,Firm_Info!$C$2:$C$12)="Control",0,""))</f>
        <v>1</v>
      </c>
      <c r="F3753" s="14">
        <f>IFERROR(_xlfn.XLOOKUP($A3753,Firm_Info!$A$2:$A$11,Firm_Info!$D$2:$D$11),"")</f>
        <v>4</v>
      </c>
      <c r="G3753" s="14">
        <f>IF($F3753="","",IF($B3753&gt;=SUMIFS(Firm_Info!$F$2:$F$11,Firm_Info!$D$2:$D$11,$F3753,Firm_Info!$C$2:$C$11,"Treated"),1,0))</f>
        <v>0</v>
      </c>
      <c r="H3753" s="14">
        <f t="shared" si="121"/>
        <v>0</v>
      </c>
      <c r="I3753" s="14">
        <f>IF($F3753="","",MOD(ROW()-2,624)-INDEX(Parallel_Trends!$F$5:$F$14,MATCH($A3753,Parallel_Trends!$A$5:$A$14,0)))</f>
        <v>-278</v>
      </c>
    </row>
    <row r="3754" spans="1:9" x14ac:dyDescent="0.45">
      <c r="A3754" t="s">
        <v>25</v>
      </c>
      <c r="B3754" s="1">
        <f>Raw_Prices!AQ11</f>
        <v>44939</v>
      </c>
      <c r="C3754" s="12">
        <f>Raw_Prices!AU11</f>
        <v>90.365600000000001</v>
      </c>
      <c r="D3754" s="13">
        <f t="shared" si="120"/>
        <v>1.9749366645789967E-2</v>
      </c>
      <c r="E3754" s="14">
        <f>IF(_xlfn.XLOOKUP($A3754,Firm_Info!$A$2:$A$12,Firm_Info!$C$2:$C$12)="Treated",1,IF(_xlfn.XLOOKUP($A3754,Firm_Info!$A$2:$A$12,Firm_Info!$C$2:$C$12)="Control",0,""))</f>
        <v>1</v>
      </c>
      <c r="F3754" s="14">
        <f>IFERROR(_xlfn.XLOOKUP($A3754,Firm_Info!$A$2:$A$11,Firm_Info!$D$2:$D$11),"")</f>
        <v>4</v>
      </c>
      <c r="G3754" s="14">
        <f>IF($F3754="","",IF($B3754&gt;=SUMIFS(Firm_Info!$F$2:$F$11,Firm_Info!$D$2:$D$11,$F3754,Firm_Info!$C$2:$C$11,"Treated"),1,0))</f>
        <v>0</v>
      </c>
      <c r="H3754" s="14">
        <f t="shared" si="121"/>
        <v>0</v>
      </c>
      <c r="I3754" s="14">
        <f>IF($F3754="","",MOD(ROW()-2,624)-INDEX(Parallel_Trends!$F$5:$F$14,MATCH($A3754,Parallel_Trends!$A$5:$A$14,0)))</f>
        <v>-277</v>
      </c>
    </row>
    <row r="3755" spans="1:9" x14ac:dyDescent="0.45">
      <c r="A3755" t="s">
        <v>25</v>
      </c>
      <c r="B3755" s="1">
        <f>Raw_Prices!AQ12</f>
        <v>44943</v>
      </c>
      <c r="C3755" s="12">
        <f>Raw_Prices!AU12</f>
        <v>91.648700000000005</v>
      </c>
      <c r="D3755" s="13">
        <f t="shared" si="120"/>
        <v>1.4198987225227278E-2</v>
      </c>
      <c r="E3755" s="14">
        <f>IF(_xlfn.XLOOKUP($A3755,Firm_Info!$A$2:$A$12,Firm_Info!$C$2:$C$12)="Treated",1,IF(_xlfn.XLOOKUP($A3755,Firm_Info!$A$2:$A$12,Firm_Info!$C$2:$C$12)="Control",0,""))</f>
        <v>1</v>
      </c>
      <c r="F3755" s="14">
        <f>IFERROR(_xlfn.XLOOKUP($A3755,Firm_Info!$A$2:$A$11,Firm_Info!$D$2:$D$11),"")</f>
        <v>4</v>
      </c>
      <c r="G3755" s="14">
        <f>IF($F3755="","",IF($B3755&gt;=SUMIFS(Firm_Info!$F$2:$F$11,Firm_Info!$D$2:$D$11,$F3755,Firm_Info!$C$2:$C$11,"Treated"),1,0))</f>
        <v>0</v>
      </c>
      <c r="H3755" s="14">
        <f t="shared" si="121"/>
        <v>0</v>
      </c>
      <c r="I3755" s="14">
        <f>IF($F3755="","",MOD(ROW()-2,624)-INDEX(Parallel_Trends!$F$5:$F$14,MATCH($A3755,Parallel_Trends!$A$5:$A$14,0)))</f>
        <v>-276</v>
      </c>
    </row>
    <row r="3756" spans="1:9" x14ac:dyDescent="0.45">
      <c r="A3756" t="s">
        <v>25</v>
      </c>
      <c r="B3756" s="1">
        <f>Raw_Prices!AQ13</f>
        <v>44944</v>
      </c>
      <c r="C3756" s="12">
        <f>Raw_Prices!AU13</f>
        <v>90.173599999999993</v>
      </c>
      <c r="D3756" s="13">
        <f t="shared" si="120"/>
        <v>-1.6095154650311638E-2</v>
      </c>
      <c r="E3756" s="14">
        <f>IF(_xlfn.XLOOKUP($A3756,Firm_Info!$A$2:$A$12,Firm_Info!$C$2:$C$12)="Treated",1,IF(_xlfn.XLOOKUP($A3756,Firm_Info!$A$2:$A$12,Firm_Info!$C$2:$C$12)="Control",0,""))</f>
        <v>1</v>
      </c>
      <c r="F3756" s="14">
        <f>IFERROR(_xlfn.XLOOKUP($A3756,Firm_Info!$A$2:$A$11,Firm_Info!$D$2:$D$11),"")</f>
        <v>4</v>
      </c>
      <c r="G3756" s="14">
        <f>IF($F3756="","",IF($B3756&gt;=SUMIFS(Firm_Info!$F$2:$F$11,Firm_Info!$D$2:$D$11,$F3756,Firm_Info!$C$2:$C$11,"Treated"),1,0))</f>
        <v>0</v>
      </c>
      <c r="H3756" s="14">
        <f t="shared" si="121"/>
        <v>0</v>
      </c>
      <c r="I3756" s="14">
        <f>IF($F3756="","",MOD(ROW()-2,624)-INDEX(Parallel_Trends!$F$5:$F$14,MATCH($A3756,Parallel_Trends!$A$5:$A$14,0)))</f>
        <v>-275</v>
      </c>
    </row>
    <row r="3757" spans="1:9" x14ac:dyDescent="0.45">
      <c r="A3757" t="s">
        <v>25</v>
      </c>
      <c r="B3757" s="1">
        <f>Raw_Prices!AQ14</f>
        <v>44945</v>
      </c>
      <c r="C3757" s="12">
        <f>Raw_Prices!AU14</f>
        <v>90.917599999999993</v>
      </c>
      <c r="D3757" s="13">
        <f t="shared" si="120"/>
        <v>8.2507518830345905E-3</v>
      </c>
      <c r="E3757" s="14">
        <f>IF(_xlfn.XLOOKUP($A3757,Firm_Info!$A$2:$A$12,Firm_Info!$C$2:$C$12)="Treated",1,IF(_xlfn.XLOOKUP($A3757,Firm_Info!$A$2:$A$12,Firm_Info!$C$2:$C$12)="Control",0,""))</f>
        <v>1</v>
      </c>
      <c r="F3757" s="14">
        <f>IFERROR(_xlfn.XLOOKUP($A3757,Firm_Info!$A$2:$A$11,Firm_Info!$D$2:$D$11),"")</f>
        <v>4</v>
      </c>
      <c r="G3757" s="14">
        <f>IF($F3757="","",IF($B3757&gt;=SUMIFS(Firm_Info!$F$2:$F$11,Firm_Info!$D$2:$D$11,$F3757,Firm_Info!$C$2:$C$11,"Treated"),1,0))</f>
        <v>0</v>
      </c>
      <c r="H3757" s="14">
        <f t="shared" si="121"/>
        <v>0</v>
      </c>
      <c r="I3757" s="14">
        <f>IF($F3757="","",MOD(ROW()-2,624)-INDEX(Parallel_Trends!$F$5:$F$14,MATCH($A3757,Parallel_Trends!$A$5:$A$14,0)))</f>
        <v>-274</v>
      </c>
    </row>
    <row r="3758" spans="1:9" x14ac:dyDescent="0.45">
      <c r="A3758" t="s">
        <v>25</v>
      </c>
      <c r="B3758" s="1">
        <f>Raw_Prices!AQ15</f>
        <v>44946</v>
      </c>
      <c r="C3758" s="12">
        <f>Raw_Prices!AU15</f>
        <v>92.052000000000007</v>
      </c>
      <c r="D3758" s="13">
        <f t="shared" si="120"/>
        <v>1.2477232131072657E-2</v>
      </c>
      <c r="E3758" s="14">
        <f>IF(_xlfn.XLOOKUP($A3758,Firm_Info!$A$2:$A$12,Firm_Info!$C$2:$C$12)="Treated",1,IF(_xlfn.XLOOKUP($A3758,Firm_Info!$A$2:$A$12,Firm_Info!$C$2:$C$12)="Control",0,""))</f>
        <v>1</v>
      </c>
      <c r="F3758" s="14">
        <f>IFERROR(_xlfn.XLOOKUP($A3758,Firm_Info!$A$2:$A$11,Firm_Info!$D$2:$D$11),"")</f>
        <v>4</v>
      </c>
      <c r="G3758" s="14">
        <f>IF($F3758="","",IF($B3758&gt;=SUMIFS(Firm_Info!$F$2:$F$11,Firm_Info!$D$2:$D$11,$F3758,Firm_Info!$C$2:$C$11,"Treated"),1,0))</f>
        <v>0</v>
      </c>
      <c r="H3758" s="14">
        <f t="shared" si="121"/>
        <v>0</v>
      </c>
      <c r="I3758" s="14">
        <f>IF($F3758="","",MOD(ROW()-2,624)-INDEX(Parallel_Trends!$F$5:$F$14,MATCH($A3758,Parallel_Trends!$A$5:$A$14,0)))</f>
        <v>-273</v>
      </c>
    </row>
    <row r="3759" spans="1:9" x14ac:dyDescent="0.45">
      <c r="A3759" t="s">
        <v>25</v>
      </c>
      <c r="B3759" s="1">
        <f>Raw_Prices!AQ16</f>
        <v>44949</v>
      </c>
      <c r="C3759" s="12">
        <f>Raw_Prices!AU16</f>
        <v>94.301599999999993</v>
      </c>
      <c r="D3759" s="13">
        <f t="shared" si="120"/>
        <v>2.4438360926432701E-2</v>
      </c>
      <c r="E3759" s="14">
        <f>IF(_xlfn.XLOOKUP($A3759,Firm_Info!$A$2:$A$12,Firm_Info!$C$2:$C$12)="Treated",1,IF(_xlfn.XLOOKUP($A3759,Firm_Info!$A$2:$A$12,Firm_Info!$C$2:$C$12)="Control",0,""))</f>
        <v>1</v>
      </c>
      <c r="F3759" s="14">
        <f>IFERROR(_xlfn.XLOOKUP($A3759,Firm_Info!$A$2:$A$11,Firm_Info!$D$2:$D$11),"")</f>
        <v>4</v>
      </c>
      <c r="G3759" s="14">
        <f>IF($F3759="","",IF($B3759&gt;=SUMIFS(Firm_Info!$F$2:$F$11,Firm_Info!$D$2:$D$11,$F3759,Firm_Info!$C$2:$C$11,"Treated"),1,0))</f>
        <v>0</v>
      </c>
      <c r="H3759" s="14">
        <f t="shared" si="121"/>
        <v>0</v>
      </c>
      <c r="I3759" s="14">
        <f>IF($F3759="","",MOD(ROW()-2,624)-INDEX(Parallel_Trends!$F$5:$F$14,MATCH($A3759,Parallel_Trends!$A$5:$A$14,0)))</f>
        <v>-272</v>
      </c>
    </row>
    <row r="3760" spans="1:9" x14ac:dyDescent="0.45">
      <c r="A3760" t="s">
        <v>25</v>
      </c>
      <c r="B3760" s="1">
        <f>Raw_Prices!AQ17</f>
        <v>44950</v>
      </c>
      <c r="C3760" s="12">
        <f>Raw_Prices!AU17</f>
        <v>94.331400000000002</v>
      </c>
      <c r="D3760" s="13">
        <f t="shared" si="120"/>
        <v>3.1600736360792858E-4</v>
      </c>
      <c r="E3760" s="14">
        <f>IF(_xlfn.XLOOKUP($A3760,Firm_Info!$A$2:$A$12,Firm_Info!$C$2:$C$12)="Treated",1,IF(_xlfn.XLOOKUP($A3760,Firm_Info!$A$2:$A$12,Firm_Info!$C$2:$C$12)="Control",0,""))</f>
        <v>1</v>
      </c>
      <c r="F3760" s="14">
        <f>IFERROR(_xlfn.XLOOKUP($A3760,Firm_Info!$A$2:$A$11,Firm_Info!$D$2:$D$11),"")</f>
        <v>4</v>
      </c>
      <c r="G3760" s="14">
        <f>IF($F3760="","",IF($B3760&gt;=SUMIFS(Firm_Info!$F$2:$F$11,Firm_Info!$D$2:$D$11,$F3760,Firm_Info!$C$2:$C$11,"Treated"),1,0))</f>
        <v>0</v>
      </c>
      <c r="H3760" s="14">
        <f t="shared" si="121"/>
        <v>0</v>
      </c>
      <c r="I3760" s="14">
        <f>IF($F3760="","",MOD(ROW()-2,624)-INDEX(Parallel_Trends!$F$5:$F$14,MATCH($A3760,Parallel_Trends!$A$5:$A$14,0)))</f>
        <v>-271</v>
      </c>
    </row>
    <row r="3761" spans="1:9" x14ac:dyDescent="0.45">
      <c r="A3761" t="s">
        <v>25</v>
      </c>
      <c r="B3761" s="1">
        <f>Raw_Prices!AQ18</f>
        <v>44951</v>
      </c>
      <c r="C3761" s="12">
        <f>Raw_Prices!AU18</f>
        <v>93.876300000000001</v>
      </c>
      <c r="D3761" s="13">
        <f t="shared" si="120"/>
        <v>-4.8244805017205739E-3</v>
      </c>
      <c r="E3761" s="14">
        <f>IF(_xlfn.XLOOKUP($A3761,Firm_Info!$A$2:$A$12,Firm_Info!$C$2:$C$12)="Treated",1,IF(_xlfn.XLOOKUP($A3761,Firm_Info!$A$2:$A$12,Firm_Info!$C$2:$C$12)="Control",0,""))</f>
        <v>1</v>
      </c>
      <c r="F3761" s="14">
        <f>IFERROR(_xlfn.XLOOKUP($A3761,Firm_Info!$A$2:$A$11,Firm_Info!$D$2:$D$11),"")</f>
        <v>4</v>
      </c>
      <c r="G3761" s="14">
        <f>IF($F3761="","",IF($B3761&gt;=SUMIFS(Firm_Info!$F$2:$F$11,Firm_Info!$D$2:$D$11,$F3761,Firm_Info!$C$2:$C$11,"Treated"),1,0))</f>
        <v>0</v>
      </c>
      <c r="H3761" s="14">
        <f t="shared" si="121"/>
        <v>0</v>
      </c>
      <c r="I3761" s="14">
        <f>IF($F3761="","",MOD(ROW()-2,624)-INDEX(Parallel_Trends!$F$5:$F$14,MATCH($A3761,Parallel_Trends!$A$5:$A$14,0)))</f>
        <v>-270</v>
      </c>
    </row>
    <row r="3762" spans="1:9" x14ac:dyDescent="0.45">
      <c r="A3762" t="s">
        <v>25</v>
      </c>
      <c r="B3762" s="1">
        <f>Raw_Prices!AQ19</f>
        <v>44952</v>
      </c>
      <c r="C3762" s="12">
        <f>Raw_Prices!AU19</f>
        <v>95.462599999999995</v>
      </c>
      <c r="D3762" s="13">
        <f t="shared" si="120"/>
        <v>1.6897768659395407E-2</v>
      </c>
      <c r="E3762" s="14">
        <f>IF(_xlfn.XLOOKUP($A3762,Firm_Info!$A$2:$A$12,Firm_Info!$C$2:$C$12)="Treated",1,IF(_xlfn.XLOOKUP($A3762,Firm_Info!$A$2:$A$12,Firm_Info!$C$2:$C$12)="Control",0,""))</f>
        <v>1</v>
      </c>
      <c r="F3762" s="14">
        <f>IFERROR(_xlfn.XLOOKUP($A3762,Firm_Info!$A$2:$A$11,Firm_Info!$D$2:$D$11),"")</f>
        <v>4</v>
      </c>
      <c r="G3762" s="14">
        <f>IF($F3762="","",IF($B3762&gt;=SUMIFS(Firm_Info!$F$2:$F$11,Firm_Info!$D$2:$D$11,$F3762,Firm_Info!$C$2:$C$11,"Treated"),1,0))</f>
        <v>0</v>
      </c>
      <c r="H3762" s="14">
        <f t="shared" si="121"/>
        <v>0</v>
      </c>
      <c r="I3762" s="14">
        <f>IF($F3762="","",MOD(ROW()-2,624)-INDEX(Parallel_Trends!$F$5:$F$14,MATCH($A3762,Parallel_Trends!$A$5:$A$14,0)))</f>
        <v>-269</v>
      </c>
    </row>
    <row r="3763" spans="1:9" x14ac:dyDescent="0.45">
      <c r="A3763" t="s">
        <v>25</v>
      </c>
      <c r="B3763" s="1">
        <f>Raw_Prices!AQ20</f>
        <v>44953</v>
      </c>
      <c r="C3763" s="12">
        <f>Raw_Prices!AU20</f>
        <v>96.772499999999994</v>
      </c>
      <c r="D3763" s="13">
        <f t="shared" si="120"/>
        <v>1.3721604062742809E-2</v>
      </c>
      <c r="E3763" s="14">
        <f>IF(_xlfn.XLOOKUP($A3763,Firm_Info!$A$2:$A$12,Firm_Info!$C$2:$C$12)="Treated",1,IF(_xlfn.XLOOKUP($A3763,Firm_Info!$A$2:$A$12,Firm_Info!$C$2:$C$12)="Control",0,""))</f>
        <v>1</v>
      </c>
      <c r="F3763" s="14">
        <f>IFERROR(_xlfn.XLOOKUP($A3763,Firm_Info!$A$2:$A$11,Firm_Info!$D$2:$D$11),"")</f>
        <v>4</v>
      </c>
      <c r="G3763" s="14">
        <f>IF($F3763="","",IF($B3763&gt;=SUMIFS(Firm_Info!$F$2:$F$11,Firm_Info!$D$2:$D$11,$F3763,Firm_Info!$C$2:$C$11,"Treated"),1,0))</f>
        <v>0</v>
      </c>
      <c r="H3763" s="14">
        <f t="shared" si="121"/>
        <v>0</v>
      </c>
      <c r="I3763" s="14">
        <f>IF($F3763="","",MOD(ROW()-2,624)-INDEX(Parallel_Trends!$F$5:$F$14,MATCH($A3763,Parallel_Trends!$A$5:$A$14,0)))</f>
        <v>-268</v>
      </c>
    </row>
    <row r="3764" spans="1:9" x14ac:dyDescent="0.45">
      <c r="A3764" t="s">
        <v>25</v>
      </c>
      <c r="B3764" s="1">
        <f>Raw_Prices!AQ21</f>
        <v>44956</v>
      </c>
      <c r="C3764" s="12">
        <f>Raw_Prices!AU21</f>
        <v>95.691800000000001</v>
      </c>
      <c r="D3764" s="13">
        <f t="shared" si="120"/>
        <v>-1.1167428763336651E-2</v>
      </c>
      <c r="E3764" s="14">
        <f>IF(_xlfn.XLOOKUP($A3764,Firm_Info!$A$2:$A$12,Firm_Info!$C$2:$C$12)="Treated",1,IF(_xlfn.XLOOKUP($A3764,Firm_Info!$A$2:$A$12,Firm_Info!$C$2:$C$12)="Control",0,""))</f>
        <v>1</v>
      </c>
      <c r="F3764" s="14">
        <f>IFERROR(_xlfn.XLOOKUP($A3764,Firm_Info!$A$2:$A$11,Firm_Info!$D$2:$D$11),"")</f>
        <v>4</v>
      </c>
      <c r="G3764" s="14">
        <f>IF($F3764="","",IF($B3764&gt;=SUMIFS(Firm_Info!$F$2:$F$11,Firm_Info!$D$2:$D$11,$F3764,Firm_Info!$C$2:$C$11,"Treated"),1,0))</f>
        <v>0</v>
      </c>
      <c r="H3764" s="14">
        <f t="shared" si="121"/>
        <v>0</v>
      </c>
      <c r="I3764" s="14">
        <f>IF($F3764="","",MOD(ROW()-2,624)-INDEX(Parallel_Trends!$F$5:$F$14,MATCH($A3764,Parallel_Trends!$A$5:$A$14,0)))</f>
        <v>-267</v>
      </c>
    </row>
    <row r="3765" spans="1:9" x14ac:dyDescent="0.45">
      <c r="A3765" t="s">
        <v>25</v>
      </c>
      <c r="B3765" s="1">
        <f>Raw_Prices!AQ22</f>
        <v>44957</v>
      </c>
      <c r="C3765" s="12">
        <f>Raw_Prices!AU22</f>
        <v>95.578500000000005</v>
      </c>
      <c r="D3765" s="13">
        <f t="shared" si="120"/>
        <v>-1.1840094971564685E-3</v>
      </c>
      <c r="E3765" s="14">
        <f>IF(_xlfn.XLOOKUP($A3765,Firm_Info!$A$2:$A$12,Firm_Info!$C$2:$C$12)="Treated",1,IF(_xlfn.XLOOKUP($A3765,Firm_Info!$A$2:$A$12,Firm_Info!$C$2:$C$12)="Control",0,""))</f>
        <v>1</v>
      </c>
      <c r="F3765" s="14">
        <f>IFERROR(_xlfn.XLOOKUP($A3765,Firm_Info!$A$2:$A$11,Firm_Info!$D$2:$D$11),"")</f>
        <v>4</v>
      </c>
      <c r="G3765" s="14">
        <f>IF($F3765="","",IF($B3765&gt;=SUMIFS(Firm_Info!$F$2:$F$11,Firm_Info!$D$2:$D$11,$F3765,Firm_Info!$C$2:$C$11,"Treated"),1,0))</f>
        <v>0</v>
      </c>
      <c r="H3765" s="14">
        <f t="shared" si="121"/>
        <v>0</v>
      </c>
      <c r="I3765" s="14">
        <f>IF($F3765="","",MOD(ROW()-2,624)-INDEX(Parallel_Trends!$F$5:$F$14,MATCH($A3765,Parallel_Trends!$A$5:$A$14,0)))</f>
        <v>-266</v>
      </c>
    </row>
    <row r="3766" spans="1:9" x14ac:dyDescent="0.45">
      <c r="A3766" t="s">
        <v>25</v>
      </c>
      <c r="B3766" s="1">
        <f>Raw_Prices!AQ23</f>
        <v>44958</v>
      </c>
      <c r="C3766" s="12">
        <f>Raw_Prices!AU23</f>
        <v>96.035700000000006</v>
      </c>
      <c r="D3766" s="13">
        <f t="shared" si="120"/>
        <v>4.7835025659537234E-3</v>
      </c>
      <c r="E3766" s="14">
        <f>IF(_xlfn.XLOOKUP($A3766,Firm_Info!$A$2:$A$12,Firm_Info!$C$2:$C$12)="Treated",1,IF(_xlfn.XLOOKUP($A3766,Firm_Info!$A$2:$A$12,Firm_Info!$C$2:$C$12)="Control",0,""))</f>
        <v>1</v>
      </c>
      <c r="F3766" s="14">
        <f>IFERROR(_xlfn.XLOOKUP($A3766,Firm_Info!$A$2:$A$11,Firm_Info!$D$2:$D$11),"")</f>
        <v>4</v>
      </c>
      <c r="G3766" s="14">
        <f>IF($F3766="","",IF($B3766&gt;=SUMIFS(Firm_Info!$F$2:$F$11,Firm_Info!$D$2:$D$11,$F3766,Firm_Info!$C$2:$C$11,"Treated"),1,0))</f>
        <v>0</v>
      </c>
      <c r="H3766" s="14">
        <f t="shared" si="121"/>
        <v>0</v>
      </c>
      <c r="I3766" s="14">
        <f>IF($F3766="","",MOD(ROW()-2,624)-INDEX(Parallel_Trends!$F$5:$F$14,MATCH($A3766,Parallel_Trends!$A$5:$A$14,0)))</f>
        <v>-265</v>
      </c>
    </row>
    <row r="3767" spans="1:9" x14ac:dyDescent="0.45">
      <c r="A3767" t="s">
        <v>25</v>
      </c>
      <c r="B3767" s="1">
        <f>Raw_Prices!AQ24</f>
        <v>44959</v>
      </c>
      <c r="C3767" s="12">
        <f>Raw_Prices!AU24</f>
        <v>96.387100000000004</v>
      </c>
      <c r="D3767" s="13">
        <f t="shared" si="120"/>
        <v>3.6590559552331925E-3</v>
      </c>
      <c r="E3767" s="14">
        <f>IF(_xlfn.XLOOKUP($A3767,Firm_Info!$A$2:$A$12,Firm_Info!$C$2:$C$12)="Treated",1,IF(_xlfn.XLOOKUP($A3767,Firm_Info!$A$2:$A$12,Firm_Info!$C$2:$C$12)="Control",0,""))</f>
        <v>1</v>
      </c>
      <c r="F3767" s="14">
        <f>IFERROR(_xlfn.XLOOKUP($A3767,Firm_Info!$A$2:$A$11,Firm_Info!$D$2:$D$11),"")</f>
        <v>4</v>
      </c>
      <c r="G3767" s="14">
        <f>IF($F3767="","",IF($B3767&gt;=SUMIFS(Firm_Info!$F$2:$F$11,Firm_Info!$D$2:$D$11,$F3767,Firm_Info!$C$2:$C$11,"Treated"),1,0))</f>
        <v>0</v>
      </c>
      <c r="H3767" s="14">
        <f t="shared" si="121"/>
        <v>0</v>
      </c>
      <c r="I3767" s="14">
        <f>IF($F3767="","",MOD(ROW()-2,624)-INDEX(Parallel_Trends!$F$5:$F$14,MATCH($A3767,Parallel_Trends!$A$5:$A$14,0)))</f>
        <v>-264</v>
      </c>
    </row>
    <row r="3768" spans="1:9" x14ac:dyDescent="0.45">
      <c r="A3768" t="s">
        <v>25</v>
      </c>
      <c r="B3768" s="1">
        <f>Raw_Prices!AQ25</f>
        <v>44960</v>
      </c>
      <c r="C3768" s="12">
        <f>Raw_Prices!AU25</f>
        <v>96.401899999999998</v>
      </c>
      <c r="D3768" s="13">
        <f t="shared" si="120"/>
        <v>1.5354751828811075E-4</v>
      </c>
      <c r="E3768" s="14">
        <f>IF(_xlfn.XLOOKUP($A3768,Firm_Info!$A$2:$A$12,Firm_Info!$C$2:$C$12)="Treated",1,IF(_xlfn.XLOOKUP($A3768,Firm_Info!$A$2:$A$12,Firm_Info!$C$2:$C$12)="Control",0,""))</f>
        <v>1</v>
      </c>
      <c r="F3768" s="14">
        <f>IFERROR(_xlfn.XLOOKUP($A3768,Firm_Info!$A$2:$A$11,Firm_Info!$D$2:$D$11),"")</f>
        <v>4</v>
      </c>
      <c r="G3768" s="14">
        <f>IF($F3768="","",IF($B3768&gt;=SUMIFS(Firm_Info!$F$2:$F$11,Firm_Info!$D$2:$D$11,$F3768,Firm_Info!$C$2:$C$11,"Treated"),1,0))</f>
        <v>0</v>
      </c>
      <c r="H3768" s="14">
        <f t="shared" si="121"/>
        <v>0</v>
      </c>
      <c r="I3768" s="14">
        <f>IF($F3768="","",MOD(ROW()-2,624)-INDEX(Parallel_Trends!$F$5:$F$14,MATCH($A3768,Parallel_Trends!$A$5:$A$14,0)))</f>
        <v>-263</v>
      </c>
    </row>
    <row r="3769" spans="1:9" x14ac:dyDescent="0.45">
      <c r="A3769" t="s">
        <v>25</v>
      </c>
      <c r="B3769" s="1">
        <f>Raw_Prices!AQ26</f>
        <v>44963</v>
      </c>
      <c r="C3769" s="12">
        <f>Raw_Prices!AU26</f>
        <v>96.986199999999997</v>
      </c>
      <c r="D3769" s="13">
        <f t="shared" si="120"/>
        <v>6.0610838583057269E-3</v>
      </c>
      <c r="E3769" s="14">
        <f>IF(_xlfn.XLOOKUP($A3769,Firm_Info!$A$2:$A$12,Firm_Info!$C$2:$C$12)="Treated",1,IF(_xlfn.XLOOKUP($A3769,Firm_Info!$A$2:$A$12,Firm_Info!$C$2:$C$12)="Control",0,""))</f>
        <v>1</v>
      </c>
      <c r="F3769" s="14">
        <f>IFERROR(_xlfn.XLOOKUP($A3769,Firm_Info!$A$2:$A$11,Firm_Info!$D$2:$D$11),"")</f>
        <v>4</v>
      </c>
      <c r="G3769" s="14">
        <f>IF($F3769="","",IF($B3769&gt;=SUMIFS(Firm_Info!$F$2:$F$11,Firm_Info!$D$2:$D$11,$F3769,Firm_Info!$C$2:$C$11,"Treated"),1,0))</f>
        <v>0</v>
      </c>
      <c r="H3769" s="14">
        <f t="shared" si="121"/>
        <v>0</v>
      </c>
      <c r="I3769" s="14">
        <f>IF($F3769="","",MOD(ROW()-2,624)-INDEX(Parallel_Trends!$F$5:$F$14,MATCH($A3769,Parallel_Trends!$A$5:$A$14,0)))</f>
        <v>-262</v>
      </c>
    </row>
    <row r="3770" spans="1:9" x14ac:dyDescent="0.45">
      <c r="A3770" t="s">
        <v>25</v>
      </c>
      <c r="B3770" s="1">
        <f>Raw_Prices!AQ27</f>
        <v>44964</v>
      </c>
      <c r="C3770" s="12">
        <f>Raw_Prices!AU27</f>
        <v>97.663300000000007</v>
      </c>
      <c r="D3770" s="13">
        <f t="shared" si="120"/>
        <v>6.9814056020343074E-3</v>
      </c>
      <c r="E3770" s="14">
        <f>IF(_xlfn.XLOOKUP($A3770,Firm_Info!$A$2:$A$12,Firm_Info!$C$2:$C$12)="Treated",1,IF(_xlfn.XLOOKUP($A3770,Firm_Info!$A$2:$A$12,Firm_Info!$C$2:$C$12)="Control",0,""))</f>
        <v>1</v>
      </c>
      <c r="F3770" s="14">
        <f>IFERROR(_xlfn.XLOOKUP($A3770,Firm_Info!$A$2:$A$11,Firm_Info!$D$2:$D$11),"")</f>
        <v>4</v>
      </c>
      <c r="G3770" s="14">
        <f>IF($F3770="","",IF($B3770&gt;=SUMIFS(Firm_Info!$F$2:$F$11,Firm_Info!$D$2:$D$11,$F3770,Firm_Info!$C$2:$C$11,"Treated"),1,0))</f>
        <v>0</v>
      </c>
      <c r="H3770" s="14">
        <f t="shared" si="121"/>
        <v>0</v>
      </c>
      <c r="I3770" s="14">
        <f>IF($F3770="","",MOD(ROW()-2,624)-INDEX(Parallel_Trends!$F$5:$F$14,MATCH($A3770,Parallel_Trends!$A$5:$A$14,0)))</f>
        <v>-261</v>
      </c>
    </row>
    <row r="3771" spans="1:9" x14ac:dyDescent="0.45">
      <c r="A3771" t="s">
        <v>25</v>
      </c>
      <c r="B3771" s="1">
        <f>Raw_Prices!AQ28</f>
        <v>44965</v>
      </c>
      <c r="C3771" s="12">
        <f>Raw_Prices!AU28</f>
        <v>95.224400000000003</v>
      </c>
      <c r="D3771" s="13">
        <f t="shared" si="120"/>
        <v>-2.4972533182884504E-2</v>
      </c>
      <c r="E3771" s="14">
        <f>IF(_xlfn.XLOOKUP($A3771,Firm_Info!$A$2:$A$12,Firm_Info!$C$2:$C$12)="Treated",1,IF(_xlfn.XLOOKUP($A3771,Firm_Info!$A$2:$A$12,Firm_Info!$C$2:$C$12)="Control",0,""))</f>
        <v>1</v>
      </c>
      <c r="F3771" s="14">
        <f>IFERROR(_xlfn.XLOOKUP($A3771,Firm_Info!$A$2:$A$11,Firm_Info!$D$2:$D$11),"")</f>
        <v>4</v>
      </c>
      <c r="G3771" s="14">
        <f>IF($F3771="","",IF($B3771&gt;=SUMIFS(Firm_Info!$F$2:$F$11,Firm_Info!$D$2:$D$11,$F3771,Firm_Info!$C$2:$C$11,"Treated"),1,0))</f>
        <v>0</v>
      </c>
      <c r="H3771" s="14">
        <f t="shared" si="121"/>
        <v>0</v>
      </c>
      <c r="I3771" s="14">
        <f>IF($F3771="","",MOD(ROW()-2,624)-INDEX(Parallel_Trends!$F$5:$F$14,MATCH($A3771,Parallel_Trends!$A$5:$A$14,0)))</f>
        <v>-260</v>
      </c>
    </row>
    <row r="3772" spans="1:9" x14ac:dyDescent="0.45">
      <c r="A3772" t="s">
        <v>25</v>
      </c>
      <c r="B3772" s="1">
        <f>Raw_Prices!AQ29</f>
        <v>44966</v>
      </c>
      <c r="C3772" s="12">
        <f>Raw_Prices!AU29</f>
        <v>95.657899999999998</v>
      </c>
      <c r="D3772" s="13">
        <f t="shared" si="120"/>
        <v>4.5524046357865444E-3</v>
      </c>
      <c r="E3772" s="14">
        <f>IF(_xlfn.XLOOKUP($A3772,Firm_Info!$A$2:$A$12,Firm_Info!$C$2:$C$12)="Treated",1,IF(_xlfn.XLOOKUP($A3772,Firm_Info!$A$2:$A$12,Firm_Info!$C$2:$C$12)="Control",0,""))</f>
        <v>1</v>
      </c>
      <c r="F3772" s="14">
        <f>IFERROR(_xlfn.XLOOKUP($A3772,Firm_Info!$A$2:$A$11,Firm_Info!$D$2:$D$11),"")</f>
        <v>4</v>
      </c>
      <c r="G3772" s="14">
        <f>IF($F3772="","",IF($B3772&gt;=SUMIFS(Firm_Info!$F$2:$F$11,Firm_Info!$D$2:$D$11,$F3772,Firm_Info!$C$2:$C$11,"Treated"),1,0))</f>
        <v>0</v>
      </c>
      <c r="H3772" s="14">
        <f t="shared" si="121"/>
        <v>0</v>
      </c>
      <c r="I3772" s="14">
        <f>IF($F3772="","",MOD(ROW()-2,624)-INDEX(Parallel_Trends!$F$5:$F$14,MATCH($A3772,Parallel_Trends!$A$5:$A$14,0)))</f>
        <v>-259</v>
      </c>
    </row>
    <row r="3773" spans="1:9" x14ac:dyDescent="0.45">
      <c r="A3773" t="s">
        <v>25</v>
      </c>
      <c r="B3773" s="1">
        <f>Raw_Prices!AQ30</f>
        <v>44967</v>
      </c>
      <c r="C3773" s="12">
        <f>Raw_Prices!AU30</f>
        <v>92.212299999999999</v>
      </c>
      <c r="D3773" s="13">
        <f t="shared" si="120"/>
        <v>-3.6020025528471722E-2</v>
      </c>
      <c r="E3773" s="14">
        <f>IF(_xlfn.XLOOKUP($A3773,Firm_Info!$A$2:$A$12,Firm_Info!$C$2:$C$12)="Treated",1,IF(_xlfn.XLOOKUP($A3773,Firm_Info!$A$2:$A$12,Firm_Info!$C$2:$C$12)="Control",0,""))</f>
        <v>1</v>
      </c>
      <c r="F3773" s="14">
        <f>IFERROR(_xlfn.XLOOKUP($A3773,Firm_Info!$A$2:$A$11,Firm_Info!$D$2:$D$11),"")</f>
        <v>4</v>
      </c>
      <c r="G3773" s="14">
        <f>IF($F3773="","",IF($B3773&gt;=SUMIFS(Firm_Info!$F$2:$F$11,Firm_Info!$D$2:$D$11,$F3773,Firm_Info!$C$2:$C$11,"Treated"),1,0))</f>
        <v>0</v>
      </c>
      <c r="H3773" s="14">
        <f t="shared" si="121"/>
        <v>0</v>
      </c>
      <c r="I3773" s="14">
        <f>IF($F3773="","",MOD(ROW()-2,624)-INDEX(Parallel_Trends!$F$5:$F$14,MATCH($A3773,Parallel_Trends!$A$5:$A$14,0)))</f>
        <v>-258</v>
      </c>
    </row>
    <row r="3774" spans="1:9" x14ac:dyDescent="0.45">
      <c r="A3774" t="s">
        <v>25</v>
      </c>
      <c r="B3774" s="1">
        <f>Raw_Prices!AQ31</f>
        <v>44970</v>
      </c>
      <c r="C3774" s="12">
        <f>Raw_Prices!AU31</f>
        <v>95.143799999999999</v>
      </c>
      <c r="D3774" s="13">
        <f t="shared" si="120"/>
        <v>3.1790769778001327E-2</v>
      </c>
      <c r="E3774" s="14">
        <f>IF(_xlfn.XLOOKUP($A3774,Firm_Info!$A$2:$A$12,Firm_Info!$C$2:$C$12)="Treated",1,IF(_xlfn.XLOOKUP($A3774,Firm_Info!$A$2:$A$12,Firm_Info!$C$2:$C$12)="Control",0,""))</f>
        <v>1</v>
      </c>
      <c r="F3774" s="14">
        <f>IFERROR(_xlfn.XLOOKUP($A3774,Firm_Info!$A$2:$A$11,Firm_Info!$D$2:$D$11),"")</f>
        <v>4</v>
      </c>
      <c r="G3774" s="14">
        <f>IF($F3774="","",IF($B3774&gt;=SUMIFS(Firm_Info!$F$2:$F$11,Firm_Info!$D$2:$D$11,$F3774,Firm_Info!$C$2:$C$11,"Treated"),1,0))</f>
        <v>0</v>
      </c>
      <c r="H3774" s="14">
        <f t="shared" si="121"/>
        <v>0</v>
      </c>
      <c r="I3774" s="14">
        <f>IF($F3774="","",MOD(ROW()-2,624)-INDEX(Parallel_Trends!$F$5:$F$14,MATCH($A3774,Parallel_Trends!$A$5:$A$14,0)))</f>
        <v>-257</v>
      </c>
    </row>
    <row r="3775" spans="1:9" x14ac:dyDescent="0.45">
      <c r="A3775" t="s">
        <v>25</v>
      </c>
      <c r="B3775" s="1">
        <f>Raw_Prices!AQ32</f>
        <v>44971</v>
      </c>
      <c r="C3775" s="12">
        <f>Raw_Prices!AU32</f>
        <v>97.029399999999995</v>
      </c>
      <c r="D3775" s="13">
        <f t="shared" si="120"/>
        <v>1.9818422219839871E-2</v>
      </c>
      <c r="E3775" s="14">
        <f>IF(_xlfn.XLOOKUP($A3775,Firm_Info!$A$2:$A$12,Firm_Info!$C$2:$C$12)="Treated",1,IF(_xlfn.XLOOKUP($A3775,Firm_Info!$A$2:$A$12,Firm_Info!$C$2:$C$12)="Control",0,""))</f>
        <v>1</v>
      </c>
      <c r="F3775" s="14">
        <f>IFERROR(_xlfn.XLOOKUP($A3775,Firm_Info!$A$2:$A$11,Firm_Info!$D$2:$D$11),"")</f>
        <v>4</v>
      </c>
      <c r="G3775" s="14">
        <f>IF($F3775="","",IF($B3775&gt;=SUMIFS(Firm_Info!$F$2:$F$11,Firm_Info!$D$2:$D$11,$F3775,Firm_Info!$C$2:$C$11,"Treated"),1,0))</f>
        <v>0</v>
      </c>
      <c r="H3775" s="14">
        <f t="shared" si="121"/>
        <v>0</v>
      </c>
      <c r="I3775" s="14">
        <f>IF($F3775="","",MOD(ROW()-2,624)-INDEX(Parallel_Trends!$F$5:$F$14,MATCH($A3775,Parallel_Trends!$A$5:$A$14,0)))</f>
        <v>-256</v>
      </c>
    </row>
    <row r="3776" spans="1:9" x14ac:dyDescent="0.45">
      <c r="A3776" t="s">
        <v>25</v>
      </c>
      <c r="B3776" s="1">
        <f>Raw_Prices!AQ33</f>
        <v>44972</v>
      </c>
      <c r="C3776" s="12">
        <f>Raw_Prices!AU33</f>
        <v>98.816599999999994</v>
      </c>
      <c r="D3776" s="13">
        <f t="shared" si="120"/>
        <v>1.8419159553702213E-2</v>
      </c>
      <c r="E3776" s="14">
        <f>IF(_xlfn.XLOOKUP($A3776,Firm_Info!$A$2:$A$12,Firm_Info!$C$2:$C$12)="Treated",1,IF(_xlfn.XLOOKUP($A3776,Firm_Info!$A$2:$A$12,Firm_Info!$C$2:$C$12)="Control",0,""))</f>
        <v>1</v>
      </c>
      <c r="F3776" s="14">
        <f>IFERROR(_xlfn.XLOOKUP($A3776,Firm_Info!$A$2:$A$11,Firm_Info!$D$2:$D$11),"")</f>
        <v>4</v>
      </c>
      <c r="G3776" s="14">
        <f>IF($F3776="","",IF($B3776&gt;=SUMIFS(Firm_Info!$F$2:$F$11,Firm_Info!$D$2:$D$11,$F3776,Firm_Info!$C$2:$C$11,"Treated"),1,0))</f>
        <v>0</v>
      </c>
      <c r="H3776" s="14">
        <f t="shared" si="121"/>
        <v>0</v>
      </c>
      <c r="I3776" s="14">
        <f>IF($F3776="","",MOD(ROW()-2,624)-INDEX(Parallel_Trends!$F$5:$F$14,MATCH($A3776,Parallel_Trends!$A$5:$A$14,0)))</f>
        <v>-255</v>
      </c>
    </row>
    <row r="3777" spans="1:9" x14ac:dyDescent="0.45">
      <c r="A3777" t="s">
        <v>25</v>
      </c>
      <c r="B3777" s="1">
        <f>Raw_Prices!AQ34</f>
        <v>44973</v>
      </c>
      <c r="C3777" s="12">
        <f>Raw_Prices!AU34</f>
        <v>97.898600000000002</v>
      </c>
      <c r="D3777" s="13">
        <f t="shared" si="120"/>
        <v>-9.2899371158285948E-3</v>
      </c>
      <c r="E3777" s="14">
        <f>IF(_xlfn.XLOOKUP($A3777,Firm_Info!$A$2:$A$12,Firm_Info!$C$2:$C$12)="Treated",1,IF(_xlfn.XLOOKUP($A3777,Firm_Info!$A$2:$A$12,Firm_Info!$C$2:$C$12)="Control",0,""))</f>
        <v>1</v>
      </c>
      <c r="F3777" s="14">
        <f>IFERROR(_xlfn.XLOOKUP($A3777,Firm_Info!$A$2:$A$11,Firm_Info!$D$2:$D$11),"")</f>
        <v>4</v>
      </c>
      <c r="G3777" s="14">
        <f>IF($F3777="","",IF($B3777&gt;=SUMIFS(Firm_Info!$F$2:$F$11,Firm_Info!$D$2:$D$11,$F3777,Firm_Info!$C$2:$C$11,"Treated"),1,0))</f>
        <v>0</v>
      </c>
      <c r="H3777" s="14">
        <f t="shared" si="121"/>
        <v>0</v>
      </c>
      <c r="I3777" s="14">
        <f>IF($F3777="","",MOD(ROW()-2,624)-INDEX(Parallel_Trends!$F$5:$F$14,MATCH($A3777,Parallel_Trends!$A$5:$A$14,0)))</f>
        <v>-254</v>
      </c>
    </row>
    <row r="3778" spans="1:9" x14ac:dyDescent="0.45">
      <c r="A3778" t="s">
        <v>25</v>
      </c>
      <c r="B3778" s="1">
        <f>Raw_Prices!AQ35</f>
        <v>44974</v>
      </c>
      <c r="C3778" s="12">
        <f>Raw_Prices!AU35</f>
        <v>96.674400000000006</v>
      </c>
      <c r="D3778" s="13">
        <f t="shared" si="120"/>
        <v>-1.2504775349187813E-2</v>
      </c>
      <c r="E3778" s="14">
        <f>IF(_xlfn.XLOOKUP($A3778,Firm_Info!$A$2:$A$12,Firm_Info!$C$2:$C$12)="Treated",1,IF(_xlfn.XLOOKUP($A3778,Firm_Info!$A$2:$A$12,Firm_Info!$C$2:$C$12)="Control",0,""))</f>
        <v>1</v>
      </c>
      <c r="F3778" s="14">
        <f>IFERROR(_xlfn.XLOOKUP($A3778,Firm_Info!$A$2:$A$11,Firm_Info!$D$2:$D$11),"")</f>
        <v>4</v>
      </c>
      <c r="G3778" s="14">
        <f>IF($F3778="","",IF($B3778&gt;=SUMIFS(Firm_Info!$F$2:$F$11,Firm_Info!$D$2:$D$11,$F3778,Firm_Info!$C$2:$C$11,"Treated"),1,0))</f>
        <v>0</v>
      </c>
      <c r="H3778" s="14">
        <f t="shared" si="121"/>
        <v>0</v>
      </c>
      <c r="I3778" s="14">
        <f>IF($F3778="","",MOD(ROW()-2,624)-INDEX(Parallel_Trends!$F$5:$F$14,MATCH($A3778,Parallel_Trends!$A$5:$A$14,0)))</f>
        <v>-253</v>
      </c>
    </row>
    <row r="3779" spans="1:9" x14ac:dyDescent="0.45">
      <c r="A3779" t="s">
        <v>25</v>
      </c>
      <c r="B3779" s="1">
        <f>Raw_Prices!AQ36</f>
        <v>44978</v>
      </c>
      <c r="C3779" s="12">
        <f>Raw_Prices!AU36</f>
        <v>95.240499999999997</v>
      </c>
      <c r="D3779" s="13">
        <f t="shared" si="120"/>
        <v>-1.4832261694926574E-2</v>
      </c>
      <c r="E3779" s="14">
        <f>IF(_xlfn.XLOOKUP($A3779,Firm_Info!$A$2:$A$12,Firm_Info!$C$2:$C$12)="Treated",1,IF(_xlfn.XLOOKUP($A3779,Firm_Info!$A$2:$A$12,Firm_Info!$C$2:$C$12)="Control",0,""))</f>
        <v>1</v>
      </c>
      <c r="F3779" s="14">
        <f>IFERROR(_xlfn.XLOOKUP($A3779,Firm_Info!$A$2:$A$11,Firm_Info!$D$2:$D$11),"")</f>
        <v>4</v>
      </c>
      <c r="G3779" s="14">
        <f>IF($F3779="","",IF($B3779&gt;=SUMIFS(Firm_Info!$F$2:$F$11,Firm_Info!$D$2:$D$11,$F3779,Firm_Info!$C$2:$C$11,"Treated"),1,0))</f>
        <v>0</v>
      </c>
      <c r="H3779" s="14">
        <f t="shared" si="121"/>
        <v>0</v>
      </c>
      <c r="I3779" s="14">
        <f>IF($F3779="","",MOD(ROW()-2,624)-INDEX(Parallel_Trends!$F$5:$F$14,MATCH($A3779,Parallel_Trends!$A$5:$A$14,0)))</f>
        <v>-252</v>
      </c>
    </row>
    <row r="3780" spans="1:9" x14ac:dyDescent="0.45">
      <c r="A3780" t="s">
        <v>25</v>
      </c>
      <c r="B3780" s="1">
        <f>Raw_Prices!AQ37</f>
        <v>44979</v>
      </c>
      <c r="C3780" s="12">
        <f>Raw_Prices!AU37</f>
        <v>95.288300000000007</v>
      </c>
      <c r="D3780" s="13">
        <f t="shared" si="120"/>
        <v>5.0188732734501862E-4</v>
      </c>
      <c r="E3780" s="14">
        <f>IF(_xlfn.XLOOKUP($A3780,Firm_Info!$A$2:$A$12,Firm_Info!$C$2:$C$12)="Treated",1,IF(_xlfn.XLOOKUP($A3780,Firm_Info!$A$2:$A$12,Firm_Info!$C$2:$C$12)="Control",0,""))</f>
        <v>1</v>
      </c>
      <c r="F3780" s="14">
        <f>IFERROR(_xlfn.XLOOKUP($A3780,Firm_Info!$A$2:$A$11,Firm_Info!$D$2:$D$11),"")</f>
        <v>4</v>
      </c>
      <c r="G3780" s="14">
        <f>IF($F3780="","",IF($B3780&gt;=SUMIFS(Firm_Info!$F$2:$F$11,Firm_Info!$D$2:$D$11,$F3780,Firm_Info!$C$2:$C$11,"Treated"),1,0))</f>
        <v>0</v>
      </c>
      <c r="H3780" s="14">
        <f t="shared" si="121"/>
        <v>0</v>
      </c>
      <c r="I3780" s="14">
        <f>IF($F3780="","",MOD(ROW()-2,624)-INDEX(Parallel_Trends!$F$5:$F$14,MATCH($A3780,Parallel_Trends!$A$5:$A$14,0)))</f>
        <v>-251</v>
      </c>
    </row>
    <row r="3781" spans="1:9" x14ac:dyDescent="0.45">
      <c r="A3781" t="s">
        <v>25</v>
      </c>
      <c r="B3781" s="1">
        <f>Raw_Prices!AQ38</f>
        <v>44980</v>
      </c>
      <c r="C3781" s="12">
        <f>Raw_Prices!AU38</f>
        <v>95.279700000000005</v>
      </c>
      <c r="D3781" s="13">
        <f t="shared" si="120"/>
        <v>-9.0252423434966644E-5</v>
      </c>
      <c r="E3781" s="14">
        <f>IF(_xlfn.XLOOKUP($A3781,Firm_Info!$A$2:$A$12,Firm_Info!$C$2:$C$12)="Treated",1,IF(_xlfn.XLOOKUP($A3781,Firm_Info!$A$2:$A$12,Firm_Info!$C$2:$C$12)="Control",0,""))</f>
        <v>1</v>
      </c>
      <c r="F3781" s="14">
        <f>IFERROR(_xlfn.XLOOKUP($A3781,Firm_Info!$A$2:$A$11,Firm_Info!$D$2:$D$11),"")</f>
        <v>4</v>
      </c>
      <c r="G3781" s="14">
        <f>IF($F3781="","",IF($B3781&gt;=SUMIFS(Firm_Info!$F$2:$F$11,Firm_Info!$D$2:$D$11,$F3781,Firm_Info!$C$2:$C$11,"Treated"),1,0))</f>
        <v>0</v>
      </c>
      <c r="H3781" s="14">
        <f t="shared" si="121"/>
        <v>0</v>
      </c>
      <c r="I3781" s="14">
        <f>IF($F3781="","",MOD(ROW()-2,624)-INDEX(Parallel_Trends!$F$5:$F$14,MATCH($A3781,Parallel_Trends!$A$5:$A$14,0)))</f>
        <v>-250</v>
      </c>
    </row>
    <row r="3782" spans="1:9" x14ac:dyDescent="0.45">
      <c r="A3782" t="s">
        <v>25</v>
      </c>
      <c r="B3782" s="1">
        <f>Raw_Prices!AQ39</f>
        <v>44981</v>
      </c>
      <c r="C3782" s="12">
        <f>Raw_Prices!AU39</f>
        <v>96.300200000000004</v>
      </c>
      <c r="D3782" s="13">
        <f t="shared" si="120"/>
        <v>1.0710571087020559E-2</v>
      </c>
      <c r="E3782" s="14">
        <f>IF(_xlfn.XLOOKUP($A3782,Firm_Info!$A$2:$A$12,Firm_Info!$C$2:$C$12)="Treated",1,IF(_xlfn.XLOOKUP($A3782,Firm_Info!$A$2:$A$12,Firm_Info!$C$2:$C$12)="Control",0,""))</f>
        <v>1</v>
      </c>
      <c r="F3782" s="14">
        <f>IFERROR(_xlfn.XLOOKUP($A3782,Firm_Info!$A$2:$A$11,Firm_Info!$D$2:$D$11),"")</f>
        <v>4</v>
      </c>
      <c r="G3782" s="14">
        <f>IF($F3782="","",IF($B3782&gt;=SUMIFS(Firm_Info!$F$2:$F$11,Firm_Info!$D$2:$D$11,$F3782,Firm_Info!$C$2:$C$11,"Treated"),1,0))</f>
        <v>0</v>
      </c>
      <c r="H3782" s="14">
        <f t="shared" si="121"/>
        <v>0</v>
      </c>
      <c r="I3782" s="14">
        <f>IF($F3782="","",MOD(ROW()-2,624)-INDEX(Parallel_Trends!$F$5:$F$14,MATCH($A3782,Parallel_Trends!$A$5:$A$14,0)))</f>
        <v>-249</v>
      </c>
    </row>
    <row r="3783" spans="1:9" x14ac:dyDescent="0.45">
      <c r="A3783" t="s">
        <v>25</v>
      </c>
      <c r="B3783" s="1">
        <f>Raw_Prices!AQ40</f>
        <v>44984</v>
      </c>
      <c r="C3783" s="12">
        <f>Raw_Prices!AU40</f>
        <v>98.994500000000002</v>
      </c>
      <c r="D3783" s="13">
        <f t="shared" si="120"/>
        <v>2.7978135040217955E-2</v>
      </c>
      <c r="E3783" s="14">
        <f>IF(_xlfn.XLOOKUP($A3783,Firm_Info!$A$2:$A$12,Firm_Info!$C$2:$C$12)="Treated",1,IF(_xlfn.XLOOKUP($A3783,Firm_Info!$A$2:$A$12,Firm_Info!$C$2:$C$12)="Control",0,""))</f>
        <v>1</v>
      </c>
      <c r="F3783" s="14">
        <f>IFERROR(_xlfn.XLOOKUP($A3783,Firm_Info!$A$2:$A$11,Firm_Info!$D$2:$D$11),"")</f>
        <v>4</v>
      </c>
      <c r="G3783" s="14">
        <f>IF($F3783="","",IF($B3783&gt;=SUMIFS(Firm_Info!$F$2:$F$11,Firm_Info!$D$2:$D$11,$F3783,Firm_Info!$C$2:$C$11,"Treated"),1,0))</f>
        <v>0</v>
      </c>
      <c r="H3783" s="14">
        <f t="shared" si="121"/>
        <v>0</v>
      </c>
      <c r="I3783" s="14">
        <f>IF($F3783="","",MOD(ROW()-2,624)-INDEX(Parallel_Trends!$F$5:$F$14,MATCH($A3783,Parallel_Trends!$A$5:$A$14,0)))</f>
        <v>-248</v>
      </c>
    </row>
    <row r="3784" spans="1:9" x14ac:dyDescent="0.45">
      <c r="A3784" t="s">
        <v>25</v>
      </c>
      <c r="B3784" s="1">
        <f>Raw_Prices!AQ41</f>
        <v>44985</v>
      </c>
      <c r="C3784" s="12">
        <f>Raw_Prices!AU41</f>
        <v>99.108900000000006</v>
      </c>
      <c r="D3784" s="13">
        <f t="shared" si="120"/>
        <v>1.1556197566531257E-3</v>
      </c>
      <c r="E3784" s="14">
        <f>IF(_xlfn.XLOOKUP($A3784,Firm_Info!$A$2:$A$12,Firm_Info!$C$2:$C$12)="Treated",1,IF(_xlfn.XLOOKUP($A3784,Firm_Info!$A$2:$A$12,Firm_Info!$C$2:$C$12)="Control",0,""))</f>
        <v>1</v>
      </c>
      <c r="F3784" s="14">
        <f>IFERROR(_xlfn.XLOOKUP($A3784,Firm_Info!$A$2:$A$11,Firm_Info!$D$2:$D$11),"")</f>
        <v>4</v>
      </c>
      <c r="G3784" s="14">
        <f>IF($F3784="","",IF($B3784&gt;=SUMIFS(Firm_Info!$F$2:$F$11,Firm_Info!$D$2:$D$11,$F3784,Firm_Info!$C$2:$C$11,"Treated"),1,0))</f>
        <v>0</v>
      </c>
      <c r="H3784" s="14">
        <f t="shared" si="121"/>
        <v>0</v>
      </c>
      <c r="I3784" s="14">
        <f>IF($F3784="","",MOD(ROW()-2,624)-INDEX(Parallel_Trends!$F$5:$F$14,MATCH($A3784,Parallel_Trends!$A$5:$A$14,0)))</f>
        <v>-247</v>
      </c>
    </row>
    <row r="3785" spans="1:9" x14ac:dyDescent="0.45">
      <c r="A3785" t="s">
        <v>25</v>
      </c>
      <c r="B3785" s="1">
        <f>Raw_Prices!AQ42</f>
        <v>44986</v>
      </c>
      <c r="C3785" s="12">
        <f>Raw_Prices!AU42</f>
        <v>100.22</v>
      </c>
      <c r="D3785" s="13">
        <f t="shared" si="120"/>
        <v>1.1210900332866203E-2</v>
      </c>
      <c r="E3785" s="14">
        <f>IF(_xlfn.XLOOKUP($A3785,Firm_Info!$A$2:$A$12,Firm_Info!$C$2:$C$12)="Treated",1,IF(_xlfn.XLOOKUP($A3785,Firm_Info!$A$2:$A$12,Firm_Info!$C$2:$C$12)="Control",0,""))</f>
        <v>1</v>
      </c>
      <c r="F3785" s="14">
        <f>IFERROR(_xlfn.XLOOKUP($A3785,Firm_Info!$A$2:$A$11,Firm_Info!$D$2:$D$11),"")</f>
        <v>4</v>
      </c>
      <c r="G3785" s="14">
        <f>IF($F3785="","",IF($B3785&gt;=SUMIFS(Firm_Info!$F$2:$F$11,Firm_Info!$D$2:$D$11,$F3785,Firm_Info!$C$2:$C$11,"Treated"),1,0))</f>
        <v>0</v>
      </c>
      <c r="H3785" s="14">
        <f t="shared" si="121"/>
        <v>0</v>
      </c>
      <c r="I3785" s="14">
        <f>IF($F3785="","",MOD(ROW()-2,624)-INDEX(Parallel_Trends!$F$5:$F$14,MATCH($A3785,Parallel_Trends!$A$5:$A$14,0)))</f>
        <v>-246</v>
      </c>
    </row>
    <row r="3786" spans="1:9" x14ac:dyDescent="0.45">
      <c r="A3786" t="s">
        <v>25</v>
      </c>
      <c r="B3786" s="1">
        <f>Raw_Prices!AQ43</f>
        <v>44987</v>
      </c>
      <c r="C3786" s="12">
        <f>Raw_Prices!AU43</f>
        <v>101.223</v>
      </c>
      <c r="D3786" s="13">
        <f t="shared" si="120"/>
        <v>1.0007982438634988E-2</v>
      </c>
      <c r="E3786" s="14">
        <f>IF(_xlfn.XLOOKUP($A3786,Firm_Info!$A$2:$A$12,Firm_Info!$C$2:$C$12)="Treated",1,IF(_xlfn.XLOOKUP($A3786,Firm_Info!$A$2:$A$12,Firm_Info!$C$2:$C$12)="Control",0,""))</f>
        <v>1</v>
      </c>
      <c r="F3786" s="14">
        <f>IFERROR(_xlfn.XLOOKUP($A3786,Firm_Info!$A$2:$A$11,Firm_Info!$D$2:$D$11),"")</f>
        <v>4</v>
      </c>
      <c r="G3786" s="14">
        <f>IF($F3786="","",IF($B3786&gt;=SUMIFS(Firm_Info!$F$2:$F$11,Firm_Info!$D$2:$D$11,$F3786,Firm_Info!$C$2:$C$11,"Treated"),1,0))</f>
        <v>0</v>
      </c>
      <c r="H3786" s="14">
        <f t="shared" si="121"/>
        <v>0</v>
      </c>
      <c r="I3786" s="14">
        <f>IF($F3786="","",MOD(ROW()-2,624)-INDEX(Parallel_Trends!$F$5:$F$14,MATCH($A3786,Parallel_Trends!$A$5:$A$14,0)))</f>
        <v>-245</v>
      </c>
    </row>
    <row r="3787" spans="1:9" x14ac:dyDescent="0.45">
      <c r="A3787" t="s">
        <v>25</v>
      </c>
      <c r="B3787" s="1">
        <f>Raw_Prices!AQ44</f>
        <v>44988</v>
      </c>
      <c r="C3787" s="12">
        <f>Raw_Prices!AU44</f>
        <v>102.89400000000001</v>
      </c>
      <c r="D3787" s="13">
        <f t="shared" si="120"/>
        <v>1.6508105865267853E-2</v>
      </c>
      <c r="E3787" s="14">
        <f>IF(_xlfn.XLOOKUP($A3787,Firm_Info!$A$2:$A$12,Firm_Info!$C$2:$C$12)="Treated",1,IF(_xlfn.XLOOKUP($A3787,Firm_Info!$A$2:$A$12,Firm_Info!$C$2:$C$12)="Control",0,""))</f>
        <v>1</v>
      </c>
      <c r="F3787" s="14">
        <f>IFERROR(_xlfn.XLOOKUP($A3787,Firm_Info!$A$2:$A$11,Firm_Info!$D$2:$D$11),"")</f>
        <v>4</v>
      </c>
      <c r="G3787" s="14">
        <f>IF($F3787="","",IF($B3787&gt;=SUMIFS(Firm_Info!$F$2:$F$11,Firm_Info!$D$2:$D$11,$F3787,Firm_Info!$C$2:$C$11,"Treated"),1,0))</f>
        <v>0</v>
      </c>
      <c r="H3787" s="14">
        <f t="shared" si="121"/>
        <v>0</v>
      </c>
      <c r="I3787" s="14">
        <f>IF($F3787="","",MOD(ROW()-2,624)-INDEX(Parallel_Trends!$F$5:$F$14,MATCH($A3787,Parallel_Trends!$A$5:$A$14,0)))</f>
        <v>-244</v>
      </c>
    </row>
    <row r="3788" spans="1:9" x14ac:dyDescent="0.45">
      <c r="A3788" t="s">
        <v>25</v>
      </c>
      <c r="B3788" s="1">
        <f>Raw_Prices!AQ45</f>
        <v>44991</v>
      </c>
      <c r="C3788" s="12">
        <f>Raw_Prices!AU45</f>
        <v>102.62</v>
      </c>
      <c r="D3788" s="13">
        <f t="shared" si="120"/>
        <v>-2.6629346706319446E-3</v>
      </c>
      <c r="E3788" s="14">
        <f>IF(_xlfn.XLOOKUP($A3788,Firm_Info!$A$2:$A$12,Firm_Info!$C$2:$C$12)="Treated",1,IF(_xlfn.XLOOKUP($A3788,Firm_Info!$A$2:$A$12,Firm_Info!$C$2:$C$12)="Control",0,""))</f>
        <v>1</v>
      </c>
      <c r="F3788" s="14">
        <f>IFERROR(_xlfn.XLOOKUP($A3788,Firm_Info!$A$2:$A$11,Firm_Info!$D$2:$D$11),"")</f>
        <v>4</v>
      </c>
      <c r="G3788" s="14">
        <f>IF($F3788="","",IF($B3788&gt;=SUMIFS(Firm_Info!$F$2:$F$11,Firm_Info!$D$2:$D$11,$F3788,Firm_Info!$C$2:$C$11,"Treated"),1,0))</f>
        <v>0</v>
      </c>
      <c r="H3788" s="14">
        <f t="shared" si="121"/>
        <v>0</v>
      </c>
      <c r="I3788" s="14">
        <f>IF($F3788="","",MOD(ROW()-2,624)-INDEX(Parallel_Trends!$F$5:$F$14,MATCH($A3788,Parallel_Trends!$A$5:$A$14,0)))</f>
        <v>-243</v>
      </c>
    </row>
    <row r="3789" spans="1:9" x14ac:dyDescent="0.45">
      <c r="A3789" t="s">
        <v>25</v>
      </c>
      <c r="B3789" s="1">
        <f>Raw_Prices!AQ46</f>
        <v>44992</v>
      </c>
      <c r="C3789" s="12">
        <f>Raw_Prices!AU46</f>
        <v>101.265</v>
      </c>
      <c r="D3789" s="13">
        <f t="shared" si="120"/>
        <v>-1.3204053790684123E-2</v>
      </c>
      <c r="E3789" s="14">
        <f>IF(_xlfn.XLOOKUP($A3789,Firm_Info!$A$2:$A$12,Firm_Info!$C$2:$C$12)="Treated",1,IF(_xlfn.XLOOKUP($A3789,Firm_Info!$A$2:$A$12,Firm_Info!$C$2:$C$12)="Control",0,""))</f>
        <v>1</v>
      </c>
      <c r="F3789" s="14">
        <f>IFERROR(_xlfn.XLOOKUP($A3789,Firm_Info!$A$2:$A$11,Firm_Info!$D$2:$D$11),"")</f>
        <v>4</v>
      </c>
      <c r="G3789" s="14">
        <f>IF($F3789="","",IF($B3789&gt;=SUMIFS(Firm_Info!$F$2:$F$11,Firm_Info!$D$2:$D$11,$F3789,Firm_Info!$C$2:$C$11,"Treated"),1,0))</f>
        <v>0</v>
      </c>
      <c r="H3789" s="14">
        <f t="shared" si="121"/>
        <v>0</v>
      </c>
      <c r="I3789" s="14">
        <f>IF($F3789="","",MOD(ROW()-2,624)-INDEX(Parallel_Trends!$F$5:$F$14,MATCH($A3789,Parallel_Trends!$A$5:$A$14,0)))</f>
        <v>-242</v>
      </c>
    </row>
    <row r="3790" spans="1:9" x14ac:dyDescent="0.45">
      <c r="A3790" t="s">
        <v>25</v>
      </c>
      <c r="B3790" s="1">
        <f>Raw_Prices!AQ47</f>
        <v>44993</v>
      </c>
      <c r="C3790" s="12">
        <f>Raw_Prices!AU47</f>
        <v>101.42100000000001</v>
      </c>
      <c r="D3790" s="13">
        <f t="shared" si="120"/>
        <v>1.5405125166643163E-3</v>
      </c>
      <c r="E3790" s="14">
        <f>IF(_xlfn.XLOOKUP($A3790,Firm_Info!$A$2:$A$12,Firm_Info!$C$2:$C$12)="Treated",1,IF(_xlfn.XLOOKUP($A3790,Firm_Info!$A$2:$A$12,Firm_Info!$C$2:$C$12)="Control",0,""))</f>
        <v>1</v>
      </c>
      <c r="F3790" s="14">
        <f>IFERROR(_xlfn.XLOOKUP($A3790,Firm_Info!$A$2:$A$11,Firm_Info!$D$2:$D$11),"")</f>
        <v>4</v>
      </c>
      <c r="G3790" s="14">
        <f>IF($F3790="","",IF($B3790&gt;=SUMIFS(Firm_Info!$F$2:$F$11,Firm_Info!$D$2:$D$11,$F3790,Firm_Info!$C$2:$C$11,"Treated"),1,0))</f>
        <v>0</v>
      </c>
      <c r="H3790" s="14">
        <f t="shared" si="121"/>
        <v>0</v>
      </c>
      <c r="I3790" s="14">
        <f>IF($F3790="","",MOD(ROW()-2,624)-INDEX(Parallel_Trends!$F$5:$F$14,MATCH($A3790,Parallel_Trends!$A$5:$A$14,0)))</f>
        <v>-241</v>
      </c>
    </row>
    <row r="3791" spans="1:9" x14ac:dyDescent="0.45">
      <c r="A3791" t="s">
        <v>25</v>
      </c>
      <c r="B3791" s="1">
        <f>Raw_Prices!AQ48</f>
        <v>44994</v>
      </c>
      <c r="C3791" s="12">
        <f>Raw_Prices!AU48</f>
        <v>98.378299999999996</v>
      </c>
      <c r="D3791" s="13">
        <f t="shared" si="120"/>
        <v>-3.0000690192366619E-2</v>
      </c>
      <c r="E3791" s="14">
        <f>IF(_xlfn.XLOOKUP($A3791,Firm_Info!$A$2:$A$12,Firm_Info!$C$2:$C$12)="Treated",1,IF(_xlfn.XLOOKUP($A3791,Firm_Info!$A$2:$A$12,Firm_Info!$C$2:$C$12)="Control",0,""))</f>
        <v>1</v>
      </c>
      <c r="F3791" s="14">
        <f>IFERROR(_xlfn.XLOOKUP($A3791,Firm_Info!$A$2:$A$11,Firm_Info!$D$2:$D$11),"")</f>
        <v>4</v>
      </c>
      <c r="G3791" s="14">
        <f>IF($F3791="","",IF($B3791&gt;=SUMIFS(Firm_Info!$F$2:$F$11,Firm_Info!$D$2:$D$11,$F3791,Firm_Info!$C$2:$C$11,"Treated"),1,0))</f>
        <v>0</v>
      </c>
      <c r="H3791" s="14">
        <f t="shared" si="121"/>
        <v>0</v>
      </c>
      <c r="I3791" s="14">
        <f>IF($F3791="","",MOD(ROW()-2,624)-INDEX(Parallel_Trends!$F$5:$F$14,MATCH($A3791,Parallel_Trends!$A$5:$A$14,0)))</f>
        <v>-240</v>
      </c>
    </row>
    <row r="3792" spans="1:9" x14ac:dyDescent="0.45">
      <c r="A3792" t="s">
        <v>25</v>
      </c>
      <c r="B3792" s="1">
        <f>Raw_Prices!AQ49</f>
        <v>44995</v>
      </c>
      <c r="C3792" s="12">
        <f>Raw_Prices!AU49</f>
        <v>97.400099999999995</v>
      </c>
      <c r="D3792" s="13">
        <f t="shared" si="120"/>
        <v>-9.94324968006155E-3</v>
      </c>
      <c r="E3792" s="14">
        <f>IF(_xlfn.XLOOKUP($A3792,Firm_Info!$A$2:$A$12,Firm_Info!$C$2:$C$12)="Treated",1,IF(_xlfn.XLOOKUP($A3792,Firm_Info!$A$2:$A$12,Firm_Info!$C$2:$C$12)="Control",0,""))</f>
        <v>1</v>
      </c>
      <c r="F3792" s="14">
        <f>IFERROR(_xlfn.XLOOKUP($A3792,Firm_Info!$A$2:$A$11,Firm_Info!$D$2:$D$11),"")</f>
        <v>4</v>
      </c>
      <c r="G3792" s="14">
        <f>IF($F3792="","",IF($B3792&gt;=SUMIFS(Firm_Info!$F$2:$F$11,Firm_Info!$D$2:$D$11,$F3792,Firm_Info!$C$2:$C$11,"Treated"),1,0))</f>
        <v>0</v>
      </c>
      <c r="H3792" s="14">
        <f t="shared" si="121"/>
        <v>0</v>
      </c>
      <c r="I3792" s="14">
        <f>IF($F3792="","",MOD(ROW()-2,624)-INDEX(Parallel_Trends!$F$5:$F$14,MATCH($A3792,Parallel_Trends!$A$5:$A$14,0)))</f>
        <v>-239</v>
      </c>
    </row>
    <row r="3793" spans="1:9" x14ac:dyDescent="0.45">
      <c r="A3793" t="s">
        <v>25</v>
      </c>
      <c r="B3793" s="1">
        <f>Raw_Prices!AQ50</f>
        <v>44998</v>
      </c>
      <c r="C3793" s="12">
        <f>Raw_Prices!AU50</f>
        <v>95.766599999999997</v>
      </c>
      <c r="D3793" s="13">
        <f t="shared" si="120"/>
        <v>-1.6771030009209431E-2</v>
      </c>
      <c r="E3793" s="14">
        <f>IF(_xlfn.XLOOKUP($A3793,Firm_Info!$A$2:$A$12,Firm_Info!$C$2:$C$12)="Treated",1,IF(_xlfn.XLOOKUP($A3793,Firm_Info!$A$2:$A$12,Firm_Info!$C$2:$C$12)="Control",0,""))</f>
        <v>1</v>
      </c>
      <c r="F3793" s="14">
        <f>IFERROR(_xlfn.XLOOKUP($A3793,Firm_Info!$A$2:$A$11,Firm_Info!$D$2:$D$11),"")</f>
        <v>4</v>
      </c>
      <c r="G3793" s="14">
        <f>IF($F3793="","",IF($B3793&gt;=SUMIFS(Firm_Info!$F$2:$F$11,Firm_Info!$D$2:$D$11,$F3793,Firm_Info!$C$2:$C$11,"Treated"),1,0))</f>
        <v>0</v>
      </c>
      <c r="H3793" s="14">
        <f t="shared" si="121"/>
        <v>0</v>
      </c>
      <c r="I3793" s="14">
        <f>IF($F3793="","",MOD(ROW()-2,624)-INDEX(Parallel_Trends!$F$5:$F$14,MATCH($A3793,Parallel_Trends!$A$5:$A$14,0)))</f>
        <v>-238</v>
      </c>
    </row>
    <row r="3794" spans="1:9" x14ac:dyDescent="0.45">
      <c r="A3794" t="s">
        <v>25</v>
      </c>
      <c r="B3794" s="1">
        <f>Raw_Prices!AQ51</f>
        <v>44999</v>
      </c>
      <c r="C3794" s="12">
        <f>Raw_Prices!AU51</f>
        <v>97.213999999999999</v>
      </c>
      <c r="D3794" s="13">
        <f t="shared" si="120"/>
        <v>1.5113828829675491E-2</v>
      </c>
      <c r="E3794" s="14">
        <f>IF(_xlfn.XLOOKUP($A3794,Firm_Info!$A$2:$A$12,Firm_Info!$C$2:$C$12)="Treated",1,IF(_xlfn.XLOOKUP($A3794,Firm_Info!$A$2:$A$12,Firm_Info!$C$2:$C$12)="Control",0,""))</f>
        <v>1</v>
      </c>
      <c r="F3794" s="14">
        <f>IFERROR(_xlfn.XLOOKUP($A3794,Firm_Info!$A$2:$A$11,Firm_Info!$D$2:$D$11),"")</f>
        <v>4</v>
      </c>
      <c r="G3794" s="14">
        <f>IF($F3794="","",IF($B3794&gt;=SUMIFS(Firm_Info!$F$2:$F$11,Firm_Info!$D$2:$D$11,$F3794,Firm_Info!$C$2:$C$11,"Treated"),1,0))</f>
        <v>0</v>
      </c>
      <c r="H3794" s="14">
        <f t="shared" si="121"/>
        <v>0</v>
      </c>
      <c r="I3794" s="14">
        <f>IF($F3794="","",MOD(ROW()-2,624)-INDEX(Parallel_Trends!$F$5:$F$14,MATCH($A3794,Parallel_Trends!$A$5:$A$14,0)))</f>
        <v>-237</v>
      </c>
    </row>
    <row r="3795" spans="1:9" x14ac:dyDescent="0.45">
      <c r="A3795" t="s">
        <v>25</v>
      </c>
      <c r="B3795" s="1">
        <f>Raw_Prices!AQ52</f>
        <v>45000</v>
      </c>
      <c r="C3795" s="12">
        <f>Raw_Prices!AU52</f>
        <v>94.857299999999995</v>
      </c>
      <c r="D3795" s="13">
        <f t="shared" si="120"/>
        <v>-2.424239307095688E-2</v>
      </c>
      <c r="E3795" s="14">
        <f>IF(_xlfn.XLOOKUP($A3795,Firm_Info!$A$2:$A$12,Firm_Info!$C$2:$C$12)="Treated",1,IF(_xlfn.XLOOKUP($A3795,Firm_Info!$A$2:$A$12,Firm_Info!$C$2:$C$12)="Control",0,""))</f>
        <v>1</v>
      </c>
      <c r="F3795" s="14">
        <f>IFERROR(_xlfn.XLOOKUP($A3795,Firm_Info!$A$2:$A$11,Firm_Info!$D$2:$D$11),"")</f>
        <v>4</v>
      </c>
      <c r="G3795" s="14">
        <f>IF($F3795="","",IF($B3795&gt;=SUMIFS(Firm_Info!$F$2:$F$11,Firm_Info!$D$2:$D$11,$F3795,Firm_Info!$C$2:$C$11,"Treated"),1,0))</f>
        <v>0</v>
      </c>
      <c r="H3795" s="14">
        <f t="shared" si="121"/>
        <v>0</v>
      </c>
      <c r="I3795" s="14">
        <f>IF($F3795="","",MOD(ROW()-2,624)-INDEX(Parallel_Trends!$F$5:$F$14,MATCH($A3795,Parallel_Trends!$A$5:$A$14,0)))</f>
        <v>-236</v>
      </c>
    </row>
    <row r="3796" spans="1:9" x14ac:dyDescent="0.45">
      <c r="A3796" t="s">
        <v>25</v>
      </c>
      <c r="B3796" s="1">
        <f>Raw_Prices!AQ53</f>
        <v>45001</v>
      </c>
      <c r="C3796" s="12">
        <f>Raw_Prices!AU53</f>
        <v>95.806700000000006</v>
      </c>
      <c r="D3796" s="13">
        <f t="shared" si="120"/>
        <v>1.0008718359050928E-2</v>
      </c>
      <c r="E3796" s="14">
        <f>IF(_xlfn.XLOOKUP($A3796,Firm_Info!$A$2:$A$12,Firm_Info!$C$2:$C$12)="Treated",1,IF(_xlfn.XLOOKUP($A3796,Firm_Info!$A$2:$A$12,Firm_Info!$C$2:$C$12)="Control",0,""))</f>
        <v>1</v>
      </c>
      <c r="F3796" s="14">
        <f>IFERROR(_xlfn.XLOOKUP($A3796,Firm_Info!$A$2:$A$11,Firm_Info!$D$2:$D$11),"")</f>
        <v>4</v>
      </c>
      <c r="G3796" s="14">
        <f>IF($F3796="","",IF($B3796&gt;=SUMIFS(Firm_Info!$F$2:$F$11,Firm_Info!$D$2:$D$11,$F3796,Firm_Info!$C$2:$C$11,"Treated"),1,0))</f>
        <v>0</v>
      </c>
      <c r="H3796" s="14">
        <f t="shared" si="121"/>
        <v>0</v>
      </c>
      <c r="I3796" s="14">
        <f>IF($F3796="","",MOD(ROW()-2,624)-INDEX(Parallel_Trends!$F$5:$F$14,MATCH($A3796,Parallel_Trends!$A$5:$A$14,0)))</f>
        <v>-235</v>
      </c>
    </row>
    <row r="3797" spans="1:9" x14ac:dyDescent="0.45">
      <c r="A3797" t="s">
        <v>25</v>
      </c>
      <c r="B3797" s="1">
        <f>Raw_Prices!AQ54</f>
        <v>45002</v>
      </c>
      <c r="C3797" s="12">
        <f>Raw_Prices!AU54</f>
        <v>95.843699999999998</v>
      </c>
      <c r="D3797" s="13">
        <f t="shared" si="120"/>
        <v>3.8619428495079156E-4</v>
      </c>
      <c r="E3797" s="14">
        <f>IF(_xlfn.XLOOKUP($A3797,Firm_Info!$A$2:$A$12,Firm_Info!$C$2:$C$12)="Treated",1,IF(_xlfn.XLOOKUP($A3797,Firm_Info!$A$2:$A$12,Firm_Info!$C$2:$C$12)="Control",0,""))</f>
        <v>1</v>
      </c>
      <c r="F3797" s="14">
        <f>IFERROR(_xlfn.XLOOKUP($A3797,Firm_Info!$A$2:$A$11,Firm_Info!$D$2:$D$11),"")</f>
        <v>4</v>
      </c>
      <c r="G3797" s="14">
        <f>IF($F3797="","",IF($B3797&gt;=SUMIFS(Firm_Info!$F$2:$F$11,Firm_Info!$D$2:$D$11,$F3797,Firm_Info!$C$2:$C$11,"Treated"),1,0))</f>
        <v>0</v>
      </c>
      <c r="H3797" s="14">
        <f t="shared" si="121"/>
        <v>0</v>
      </c>
      <c r="I3797" s="14">
        <f>IF($F3797="","",MOD(ROW()-2,624)-INDEX(Parallel_Trends!$F$5:$F$14,MATCH($A3797,Parallel_Trends!$A$5:$A$14,0)))</f>
        <v>-234</v>
      </c>
    </row>
    <row r="3798" spans="1:9" x14ac:dyDescent="0.45">
      <c r="A3798" t="s">
        <v>25</v>
      </c>
      <c r="B3798" s="1">
        <f>Raw_Prices!AQ55</f>
        <v>45005</v>
      </c>
      <c r="C3798" s="12">
        <f>Raw_Prices!AU55</f>
        <v>97.92</v>
      </c>
      <c r="D3798" s="13">
        <f t="shared" si="120"/>
        <v>2.1663395716150502E-2</v>
      </c>
      <c r="E3798" s="14">
        <f>IF(_xlfn.XLOOKUP($A3798,Firm_Info!$A$2:$A$12,Firm_Info!$C$2:$C$12)="Treated",1,IF(_xlfn.XLOOKUP($A3798,Firm_Info!$A$2:$A$12,Firm_Info!$C$2:$C$12)="Control",0,""))</f>
        <v>1</v>
      </c>
      <c r="F3798" s="14">
        <f>IFERROR(_xlfn.XLOOKUP($A3798,Firm_Info!$A$2:$A$11,Firm_Info!$D$2:$D$11),"")</f>
        <v>4</v>
      </c>
      <c r="G3798" s="14">
        <f>IF($F3798="","",IF($B3798&gt;=SUMIFS(Firm_Info!$F$2:$F$11,Firm_Info!$D$2:$D$11,$F3798,Firm_Info!$C$2:$C$11,"Treated"),1,0))</f>
        <v>0</v>
      </c>
      <c r="H3798" s="14">
        <f t="shared" si="121"/>
        <v>0</v>
      </c>
      <c r="I3798" s="14">
        <f>IF($F3798="","",MOD(ROW()-2,624)-INDEX(Parallel_Trends!$F$5:$F$14,MATCH($A3798,Parallel_Trends!$A$5:$A$14,0)))</f>
        <v>-233</v>
      </c>
    </row>
    <row r="3799" spans="1:9" x14ac:dyDescent="0.45">
      <c r="A3799" t="s">
        <v>25</v>
      </c>
      <c r="B3799" s="1">
        <f>Raw_Prices!AQ56</f>
        <v>45006</v>
      </c>
      <c r="C3799" s="12">
        <f>Raw_Prices!AU56</f>
        <v>100.96599999999999</v>
      </c>
      <c r="D3799" s="13">
        <f t="shared" si="120"/>
        <v>3.1107026143790684E-2</v>
      </c>
      <c r="E3799" s="14">
        <f>IF(_xlfn.XLOOKUP($A3799,Firm_Info!$A$2:$A$12,Firm_Info!$C$2:$C$12)="Treated",1,IF(_xlfn.XLOOKUP($A3799,Firm_Info!$A$2:$A$12,Firm_Info!$C$2:$C$12)="Control",0,""))</f>
        <v>1</v>
      </c>
      <c r="F3799" s="14">
        <f>IFERROR(_xlfn.XLOOKUP($A3799,Firm_Info!$A$2:$A$11,Firm_Info!$D$2:$D$11),"")</f>
        <v>4</v>
      </c>
      <c r="G3799" s="14">
        <f>IF($F3799="","",IF($B3799&gt;=SUMIFS(Firm_Info!$F$2:$F$11,Firm_Info!$D$2:$D$11,$F3799,Firm_Info!$C$2:$C$11,"Treated"),1,0))</f>
        <v>0</v>
      </c>
      <c r="H3799" s="14">
        <f t="shared" si="121"/>
        <v>0</v>
      </c>
      <c r="I3799" s="14">
        <f>IF($F3799="","",MOD(ROW()-2,624)-INDEX(Parallel_Trends!$F$5:$F$14,MATCH($A3799,Parallel_Trends!$A$5:$A$14,0)))</f>
        <v>-232</v>
      </c>
    </row>
    <row r="3800" spans="1:9" x14ac:dyDescent="0.45">
      <c r="A3800" t="s">
        <v>25</v>
      </c>
      <c r="B3800" s="1">
        <f>Raw_Prices!AQ57</f>
        <v>45007</v>
      </c>
      <c r="C3800" s="12">
        <f>Raw_Prices!AU57</f>
        <v>100.45399999999999</v>
      </c>
      <c r="D3800" s="13">
        <f t="shared" si="120"/>
        <v>-5.0710140047144359E-3</v>
      </c>
      <c r="E3800" s="14">
        <f>IF(_xlfn.XLOOKUP($A3800,Firm_Info!$A$2:$A$12,Firm_Info!$C$2:$C$12)="Treated",1,IF(_xlfn.XLOOKUP($A3800,Firm_Info!$A$2:$A$12,Firm_Info!$C$2:$C$12)="Control",0,""))</f>
        <v>1</v>
      </c>
      <c r="F3800" s="14">
        <f>IFERROR(_xlfn.XLOOKUP($A3800,Firm_Info!$A$2:$A$11,Firm_Info!$D$2:$D$11),"")</f>
        <v>4</v>
      </c>
      <c r="G3800" s="14">
        <f>IF($F3800="","",IF($B3800&gt;=SUMIFS(Firm_Info!$F$2:$F$11,Firm_Info!$D$2:$D$11,$F3800,Firm_Info!$C$2:$C$11,"Treated"),1,0))</f>
        <v>0</v>
      </c>
      <c r="H3800" s="14">
        <f t="shared" si="121"/>
        <v>0</v>
      </c>
      <c r="I3800" s="14">
        <f>IF($F3800="","",MOD(ROW()-2,624)-INDEX(Parallel_Trends!$F$5:$F$14,MATCH($A3800,Parallel_Trends!$A$5:$A$14,0)))</f>
        <v>-231</v>
      </c>
    </row>
    <row r="3801" spans="1:9" x14ac:dyDescent="0.45">
      <c r="A3801" t="s">
        <v>25</v>
      </c>
      <c r="B3801" s="1">
        <f>Raw_Prices!AQ58</f>
        <v>45008</v>
      </c>
      <c r="C3801" s="12">
        <f>Raw_Prices!AU58</f>
        <v>99.6875</v>
      </c>
      <c r="D3801" s="13">
        <f t="shared" si="120"/>
        <v>-7.6303581738904613E-3</v>
      </c>
      <c r="E3801" s="14">
        <f>IF(_xlfn.XLOOKUP($A3801,Firm_Info!$A$2:$A$12,Firm_Info!$C$2:$C$12)="Treated",1,IF(_xlfn.XLOOKUP($A3801,Firm_Info!$A$2:$A$12,Firm_Info!$C$2:$C$12)="Control",0,""))</f>
        <v>1</v>
      </c>
      <c r="F3801" s="14">
        <f>IFERROR(_xlfn.XLOOKUP($A3801,Firm_Info!$A$2:$A$11,Firm_Info!$D$2:$D$11),"")</f>
        <v>4</v>
      </c>
      <c r="G3801" s="14">
        <f>IF($F3801="","",IF($B3801&gt;=SUMIFS(Firm_Info!$F$2:$F$11,Firm_Info!$D$2:$D$11,$F3801,Firm_Info!$C$2:$C$11,"Treated"),1,0))</f>
        <v>0</v>
      </c>
      <c r="H3801" s="14">
        <f t="shared" si="121"/>
        <v>0</v>
      </c>
      <c r="I3801" s="14">
        <f>IF($F3801="","",MOD(ROW()-2,624)-INDEX(Parallel_Trends!$F$5:$F$14,MATCH($A3801,Parallel_Trends!$A$5:$A$14,0)))</f>
        <v>-230</v>
      </c>
    </row>
    <row r="3802" spans="1:9" x14ac:dyDescent="0.45">
      <c r="A3802" t="s">
        <v>25</v>
      </c>
      <c r="B3802" s="1">
        <f>Raw_Prices!AQ59</f>
        <v>45009</v>
      </c>
      <c r="C3802" s="12">
        <f>Raw_Prices!AU59</f>
        <v>98.139899999999997</v>
      </c>
      <c r="D3802" s="13">
        <f t="shared" si="120"/>
        <v>-1.5524514106583065E-2</v>
      </c>
      <c r="E3802" s="14">
        <f>IF(_xlfn.XLOOKUP($A3802,Firm_Info!$A$2:$A$12,Firm_Info!$C$2:$C$12)="Treated",1,IF(_xlfn.XLOOKUP($A3802,Firm_Info!$A$2:$A$12,Firm_Info!$C$2:$C$12)="Control",0,""))</f>
        <v>1</v>
      </c>
      <c r="F3802" s="14">
        <f>IFERROR(_xlfn.XLOOKUP($A3802,Firm_Info!$A$2:$A$11,Firm_Info!$D$2:$D$11),"")</f>
        <v>4</v>
      </c>
      <c r="G3802" s="14">
        <f>IF($F3802="","",IF($B3802&gt;=SUMIFS(Firm_Info!$F$2:$F$11,Firm_Info!$D$2:$D$11,$F3802,Firm_Info!$C$2:$C$11,"Treated"),1,0))</f>
        <v>0</v>
      </c>
      <c r="H3802" s="14">
        <f t="shared" si="121"/>
        <v>0</v>
      </c>
      <c r="I3802" s="14">
        <f>IF($F3802="","",MOD(ROW()-2,624)-INDEX(Parallel_Trends!$F$5:$F$14,MATCH($A3802,Parallel_Trends!$A$5:$A$14,0)))</f>
        <v>-229</v>
      </c>
    </row>
    <row r="3803" spans="1:9" x14ac:dyDescent="0.45">
      <c r="A3803" t="s">
        <v>25</v>
      </c>
      <c r="B3803" s="1">
        <f>Raw_Prices!AQ60</f>
        <v>45012</v>
      </c>
      <c r="C3803" s="12">
        <f>Raw_Prices!AU60</f>
        <v>98.4923</v>
      </c>
      <c r="D3803" s="13">
        <f t="shared" si="120"/>
        <v>3.5907923280948939E-3</v>
      </c>
      <c r="E3803" s="14">
        <f>IF(_xlfn.XLOOKUP($A3803,Firm_Info!$A$2:$A$12,Firm_Info!$C$2:$C$12)="Treated",1,IF(_xlfn.XLOOKUP($A3803,Firm_Info!$A$2:$A$12,Firm_Info!$C$2:$C$12)="Control",0,""))</f>
        <v>1</v>
      </c>
      <c r="F3803" s="14">
        <f>IFERROR(_xlfn.XLOOKUP($A3803,Firm_Info!$A$2:$A$11,Firm_Info!$D$2:$D$11),"")</f>
        <v>4</v>
      </c>
      <c r="G3803" s="14">
        <f>IF($F3803="","",IF($B3803&gt;=SUMIFS(Firm_Info!$F$2:$F$11,Firm_Info!$D$2:$D$11,$F3803,Firm_Info!$C$2:$C$11,"Treated"),1,0))</f>
        <v>0</v>
      </c>
      <c r="H3803" s="14">
        <f t="shared" si="121"/>
        <v>0</v>
      </c>
      <c r="I3803" s="14">
        <f>IF($F3803="","",MOD(ROW()-2,624)-INDEX(Parallel_Trends!$F$5:$F$14,MATCH($A3803,Parallel_Trends!$A$5:$A$14,0)))</f>
        <v>-228</v>
      </c>
    </row>
    <row r="3804" spans="1:9" x14ac:dyDescent="0.45">
      <c r="A3804" t="s">
        <v>25</v>
      </c>
      <c r="B3804" s="1">
        <f>Raw_Prices!AQ61</f>
        <v>45013</v>
      </c>
      <c r="C3804" s="12">
        <f>Raw_Prices!AU61</f>
        <v>99.938100000000006</v>
      </c>
      <c r="D3804" s="13">
        <f t="shared" si="120"/>
        <v>1.4679320109287852E-2</v>
      </c>
      <c r="E3804" s="14">
        <f>IF(_xlfn.XLOOKUP($A3804,Firm_Info!$A$2:$A$12,Firm_Info!$C$2:$C$12)="Treated",1,IF(_xlfn.XLOOKUP($A3804,Firm_Info!$A$2:$A$12,Firm_Info!$C$2:$C$12)="Control",0,""))</f>
        <v>1</v>
      </c>
      <c r="F3804" s="14">
        <f>IFERROR(_xlfn.XLOOKUP($A3804,Firm_Info!$A$2:$A$11,Firm_Info!$D$2:$D$11),"")</f>
        <v>4</v>
      </c>
      <c r="G3804" s="14">
        <f>IF($F3804="","",IF($B3804&gt;=SUMIFS(Firm_Info!$F$2:$F$11,Firm_Info!$D$2:$D$11,$F3804,Firm_Info!$C$2:$C$11,"Treated"),1,0))</f>
        <v>0</v>
      </c>
      <c r="H3804" s="14">
        <f t="shared" si="121"/>
        <v>0</v>
      </c>
      <c r="I3804" s="14">
        <f>IF($F3804="","",MOD(ROW()-2,624)-INDEX(Parallel_Trends!$F$5:$F$14,MATCH($A3804,Parallel_Trends!$A$5:$A$14,0)))</f>
        <v>-227</v>
      </c>
    </row>
    <row r="3805" spans="1:9" x14ac:dyDescent="0.45">
      <c r="A3805" t="s">
        <v>25</v>
      </c>
      <c r="B3805" s="1">
        <f>Raw_Prices!AQ62</f>
        <v>45014</v>
      </c>
      <c r="C3805" s="12">
        <f>Raw_Prices!AU62</f>
        <v>100.98399999999999</v>
      </c>
      <c r="D3805" s="13">
        <f t="shared" si="120"/>
        <v>1.0465478130962991E-2</v>
      </c>
      <c r="E3805" s="14">
        <f>IF(_xlfn.XLOOKUP($A3805,Firm_Info!$A$2:$A$12,Firm_Info!$C$2:$C$12)="Treated",1,IF(_xlfn.XLOOKUP($A3805,Firm_Info!$A$2:$A$12,Firm_Info!$C$2:$C$12)="Control",0,""))</f>
        <v>1</v>
      </c>
      <c r="F3805" s="14">
        <f>IFERROR(_xlfn.XLOOKUP($A3805,Firm_Info!$A$2:$A$11,Firm_Info!$D$2:$D$11),"")</f>
        <v>4</v>
      </c>
      <c r="G3805" s="14">
        <f>IF($F3805="","",IF($B3805&gt;=SUMIFS(Firm_Info!$F$2:$F$11,Firm_Info!$D$2:$D$11,$F3805,Firm_Info!$C$2:$C$11,"Treated"),1,0))</f>
        <v>0</v>
      </c>
      <c r="H3805" s="14">
        <f t="shared" si="121"/>
        <v>0</v>
      </c>
      <c r="I3805" s="14">
        <f>IF($F3805="","",MOD(ROW()-2,624)-INDEX(Parallel_Trends!$F$5:$F$14,MATCH($A3805,Parallel_Trends!$A$5:$A$14,0)))</f>
        <v>-226</v>
      </c>
    </row>
    <row r="3806" spans="1:9" x14ac:dyDescent="0.45">
      <c r="A3806" t="s">
        <v>25</v>
      </c>
      <c r="B3806" s="1">
        <f>Raw_Prices!AQ63</f>
        <v>45015</v>
      </c>
      <c r="C3806" s="12">
        <f>Raw_Prices!AU63</f>
        <v>102.47499999999999</v>
      </c>
      <c r="D3806" s="13">
        <f t="shared" si="120"/>
        <v>1.4764715202408407E-2</v>
      </c>
      <c r="E3806" s="14">
        <f>IF(_xlfn.XLOOKUP($A3806,Firm_Info!$A$2:$A$12,Firm_Info!$C$2:$C$12)="Treated",1,IF(_xlfn.XLOOKUP($A3806,Firm_Info!$A$2:$A$12,Firm_Info!$C$2:$C$12)="Control",0,""))</f>
        <v>1</v>
      </c>
      <c r="F3806" s="14">
        <f>IFERROR(_xlfn.XLOOKUP($A3806,Firm_Info!$A$2:$A$11,Firm_Info!$D$2:$D$11),"")</f>
        <v>4</v>
      </c>
      <c r="G3806" s="14">
        <f>IF($F3806="","",IF($B3806&gt;=SUMIFS(Firm_Info!$F$2:$F$11,Firm_Info!$D$2:$D$11,$F3806,Firm_Info!$C$2:$C$11,"Treated"),1,0))</f>
        <v>0</v>
      </c>
      <c r="H3806" s="14">
        <f t="shared" si="121"/>
        <v>0</v>
      </c>
      <c r="I3806" s="14">
        <f>IF($F3806="","",MOD(ROW()-2,624)-INDEX(Parallel_Trends!$F$5:$F$14,MATCH($A3806,Parallel_Trends!$A$5:$A$14,0)))</f>
        <v>-225</v>
      </c>
    </row>
    <row r="3807" spans="1:9" x14ac:dyDescent="0.45">
      <c r="A3807" t="s">
        <v>25</v>
      </c>
      <c r="B3807" s="1">
        <f>Raw_Prices!AQ64</f>
        <v>45016</v>
      </c>
      <c r="C3807" s="12">
        <f>Raw_Prices!AU64</f>
        <v>104.15</v>
      </c>
      <c r="D3807" s="13">
        <f t="shared" si="120"/>
        <v>1.6345450109783055E-2</v>
      </c>
      <c r="E3807" s="14">
        <f>IF(_xlfn.XLOOKUP($A3807,Firm_Info!$A$2:$A$12,Firm_Info!$C$2:$C$12)="Treated",1,IF(_xlfn.XLOOKUP($A3807,Firm_Info!$A$2:$A$12,Firm_Info!$C$2:$C$12)="Control",0,""))</f>
        <v>1</v>
      </c>
      <c r="F3807" s="14">
        <f>IFERROR(_xlfn.XLOOKUP($A3807,Firm_Info!$A$2:$A$11,Firm_Info!$D$2:$D$11),"")</f>
        <v>4</v>
      </c>
      <c r="G3807" s="14">
        <f>IF($F3807="","",IF($B3807&gt;=SUMIFS(Firm_Info!$F$2:$F$11,Firm_Info!$D$2:$D$11,$F3807,Firm_Info!$C$2:$C$11,"Treated"),1,0))</f>
        <v>0</v>
      </c>
      <c r="H3807" s="14">
        <f t="shared" si="121"/>
        <v>0</v>
      </c>
      <c r="I3807" s="14">
        <f>IF($F3807="","",MOD(ROW()-2,624)-INDEX(Parallel_Trends!$F$5:$F$14,MATCH($A3807,Parallel_Trends!$A$5:$A$14,0)))</f>
        <v>-224</v>
      </c>
    </row>
    <row r="3808" spans="1:9" x14ac:dyDescent="0.45">
      <c r="A3808" t="s">
        <v>25</v>
      </c>
      <c r="B3808" s="1">
        <f>Raw_Prices!AQ65</f>
        <v>45019</v>
      </c>
      <c r="C3808" s="12">
        <f>Raw_Prices!AU65</f>
        <v>104.65300000000001</v>
      </c>
      <c r="D3808" s="13">
        <f t="shared" si="120"/>
        <v>4.8295727316369774E-3</v>
      </c>
      <c r="E3808" s="14">
        <f>IF(_xlfn.XLOOKUP($A3808,Firm_Info!$A$2:$A$12,Firm_Info!$C$2:$C$12)="Treated",1,IF(_xlfn.XLOOKUP($A3808,Firm_Info!$A$2:$A$12,Firm_Info!$C$2:$C$12)="Control",0,""))</f>
        <v>1</v>
      </c>
      <c r="F3808" s="14">
        <f>IFERROR(_xlfn.XLOOKUP($A3808,Firm_Info!$A$2:$A$11,Firm_Info!$D$2:$D$11),"")</f>
        <v>4</v>
      </c>
      <c r="G3808" s="14">
        <f>IF($F3808="","",IF($B3808&gt;=SUMIFS(Firm_Info!$F$2:$F$11,Firm_Info!$D$2:$D$11,$F3808,Firm_Info!$C$2:$C$11,"Treated"),1,0))</f>
        <v>0</v>
      </c>
      <c r="H3808" s="14">
        <f t="shared" si="121"/>
        <v>0</v>
      </c>
      <c r="I3808" s="14">
        <f>IF($F3808="","",MOD(ROW()-2,624)-INDEX(Parallel_Trends!$F$5:$F$14,MATCH($A3808,Parallel_Trends!$A$5:$A$14,0)))</f>
        <v>-223</v>
      </c>
    </row>
    <row r="3809" spans="1:9" x14ac:dyDescent="0.45">
      <c r="A3809" t="s">
        <v>25</v>
      </c>
      <c r="B3809" s="1">
        <f>Raw_Prices!AQ66</f>
        <v>45020</v>
      </c>
      <c r="C3809" s="12">
        <f>Raw_Prices!AU66</f>
        <v>103.598</v>
      </c>
      <c r="D3809" s="13">
        <f t="shared" si="120"/>
        <v>-1.0080934134711894E-2</v>
      </c>
      <c r="E3809" s="14">
        <f>IF(_xlfn.XLOOKUP($A3809,Firm_Info!$A$2:$A$12,Firm_Info!$C$2:$C$12)="Treated",1,IF(_xlfn.XLOOKUP($A3809,Firm_Info!$A$2:$A$12,Firm_Info!$C$2:$C$12)="Control",0,""))</f>
        <v>1</v>
      </c>
      <c r="F3809" s="14">
        <f>IFERROR(_xlfn.XLOOKUP($A3809,Firm_Info!$A$2:$A$11,Firm_Info!$D$2:$D$11),"")</f>
        <v>4</v>
      </c>
      <c r="G3809" s="14">
        <f>IF($F3809="","",IF($B3809&gt;=SUMIFS(Firm_Info!$F$2:$F$11,Firm_Info!$D$2:$D$11,$F3809,Firm_Info!$C$2:$C$11,"Treated"),1,0))</f>
        <v>0</v>
      </c>
      <c r="H3809" s="14">
        <f t="shared" si="121"/>
        <v>0</v>
      </c>
      <c r="I3809" s="14">
        <f>IF($F3809="","",MOD(ROW()-2,624)-INDEX(Parallel_Trends!$F$5:$F$14,MATCH($A3809,Parallel_Trends!$A$5:$A$14,0)))</f>
        <v>-222</v>
      </c>
    </row>
    <row r="3810" spans="1:9" x14ac:dyDescent="0.45">
      <c r="A3810" t="s">
        <v>25</v>
      </c>
      <c r="B3810" s="1">
        <f>Raw_Prices!AQ67</f>
        <v>45021</v>
      </c>
      <c r="C3810" s="12">
        <f>Raw_Prices!AU67</f>
        <v>102.705</v>
      </c>
      <c r="D3810" s="13">
        <f t="shared" si="120"/>
        <v>-8.6198575262070865E-3</v>
      </c>
      <c r="E3810" s="14">
        <f>IF(_xlfn.XLOOKUP($A3810,Firm_Info!$A$2:$A$12,Firm_Info!$C$2:$C$12)="Treated",1,IF(_xlfn.XLOOKUP($A3810,Firm_Info!$A$2:$A$12,Firm_Info!$C$2:$C$12)="Control",0,""))</f>
        <v>1</v>
      </c>
      <c r="F3810" s="14">
        <f>IFERROR(_xlfn.XLOOKUP($A3810,Firm_Info!$A$2:$A$11,Firm_Info!$D$2:$D$11),"")</f>
        <v>4</v>
      </c>
      <c r="G3810" s="14">
        <f>IF($F3810="","",IF($B3810&gt;=SUMIFS(Firm_Info!$F$2:$F$11,Firm_Info!$D$2:$D$11,$F3810,Firm_Info!$C$2:$C$11,"Treated"),1,0))</f>
        <v>0</v>
      </c>
      <c r="H3810" s="14">
        <f t="shared" si="121"/>
        <v>0</v>
      </c>
      <c r="I3810" s="14">
        <f>IF($F3810="","",MOD(ROW()-2,624)-INDEX(Parallel_Trends!$F$5:$F$14,MATCH($A3810,Parallel_Trends!$A$5:$A$14,0)))</f>
        <v>-221</v>
      </c>
    </row>
    <row r="3811" spans="1:9" x14ac:dyDescent="0.45">
      <c r="A3811" t="s">
        <v>25</v>
      </c>
      <c r="B3811" s="1">
        <f>Raw_Prices!AQ68</f>
        <v>45022</v>
      </c>
      <c r="C3811" s="12">
        <f>Raw_Prices!AU68</f>
        <v>101.459</v>
      </c>
      <c r="D3811" s="13">
        <f t="shared" si="120"/>
        <v>-1.213183389318917E-2</v>
      </c>
      <c r="E3811" s="14">
        <f>IF(_xlfn.XLOOKUP($A3811,Firm_Info!$A$2:$A$12,Firm_Info!$C$2:$C$12)="Treated",1,IF(_xlfn.XLOOKUP($A3811,Firm_Info!$A$2:$A$12,Firm_Info!$C$2:$C$12)="Control",0,""))</f>
        <v>1</v>
      </c>
      <c r="F3811" s="14">
        <f>IFERROR(_xlfn.XLOOKUP($A3811,Firm_Info!$A$2:$A$11,Firm_Info!$D$2:$D$11),"")</f>
        <v>4</v>
      </c>
      <c r="G3811" s="14">
        <f>IF($F3811="","",IF($B3811&gt;=SUMIFS(Firm_Info!$F$2:$F$11,Firm_Info!$D$2:$D$11,$F3811,Firm_Info!$C$2:$C$11,"Treated"),1,0))</f>
        <v>0</v>
      </c>
      <c r="H3811" s="14">
        <f t="shared" si="121"/>
        <v>0</v>
      </c>
      <c r="I3811" s="14">
        <f>IF($F3811="","",MOD(ROW()-2,624)-INDEX(Parallel_Trends!$F$5:$F$14,MATCH($A3811,Parallel_Trends!$A$5:$A$14,0)))</f>
        <v>-220</v>
      </c>
    </row>
    <row r="3812" spans="1:9" x14ac:dyDescent="0.45">
      <c r="A3812" t="s">
        <v>25</v>
      </c>
      <c r="B3812" s="1">
        <f>Raw_Prices!AQ69</f>
        <v>45026</v>
      </c>
      <c r="C3812" s="12">
        <f>Raw_Prices!AU69</f>
        <v>101.015</v>
      </c>
      <c r="D3812" s="13">
        <f t="shared" ref="D3812:D3875" si="122">C3812/C3811-1</f>
        <v>-4.3761519431494422E-3</v>
      </c>
      <c r="E3812" s="14">
        <f>IF(_xlfn.XLOOKUP($A3812,Firm_Info!$A$2:$A$12,Firm_Info!$C$2:$C$12)="Treated",1,IF(_xlfn.XLOOKUP($A3812,Firm_Info!$A$2:$A$12,Firm_Info!$C$2:$C$12)="Control",0,""))</f>
        <v>1</v>
      </c>
      <c r="F3812" s="14">
        <f>IFERROR(_xlfn.XLOOKUP($A3812,Firm_Info!$A$2:$A$11,Firm_Info!$D$2:$D$11),"")</f>
        <v>4</v>
      </c>
      <c r="G3812" s="14">
        <f>IF($F3812="","",IF($B3812&gt;=SUMIFS(Firm_Info!$F$2:$F$11,Firm_Info!$D$2:$D$11,$F3812,Firm_Info!$C$2:$C$11,"Treated"),1,0))</f>
        <v>0</v>
      </c>
      <c r="H3812" s="14">
        <f t="shared" ref="H3812:H3875" si="123">IF($F3812="","",$E3812*$G3812)</f>
        <v>0</v>
      </c>
      <c r="I3812" s="14">
        <f>IF($F3812="","",MOD(ROW()-2,624)-INDEX(Parallel_Trends!$F$5:$F$14,MATCH($A3812,Parallel_Trends!$A$5:$A$14,0)))</f>
        <v>-219</v>
      </c>
    </row>
    <row r="3813" spans="1:9" x14ac:dyDescent="0.45">
      <c r="A3813" t="s">
        <v>25</v>
      </c>
      <c r="B3813" s="1">
        <f>Raw_Prices!AQ70</f>
        <v>45027</v>
      </c>
      <c r="C3813" s="12">
        <f>Raw_Prices!AU70</f>
        <v>100.777</v>
      </c>
      <c r="D3813" s="13">
        <f t="shared" si="122"/>
        <v>-2.3560857298421389E-3</v>
      </c>
      <c r="E3813" s="14">
        <f>IF(_xlfn.XLOOKUP($A3813,Firm_Info!$A$2:$A$12,Firm_Info!$C$2:$C$12)="Treated",1,IF(_xlfn.XLOOKUP($A3813,Firm_Info!$A$2:$A$12,Firm_Info!$C$2:$C$12)="Control",0,""))</f>
        <v>1</v>
      </c>
      <c r="F3813" s="14">
        <f>IFERROR(_xlfn.XLOOKUP($A3813,Firm_Info!$A$2:$A$11,Firm_Info!$D$2:$D$11),"")</f>
        <v>4</v>
      </c>
      <c r="G3813" s="14">
        <f>IF($F3813="","",IF($B3813&gt;=SUMIFS(Firm_Info!$F$2:$F$11,Firm_Info!$D$2:$D$11,$F3813,Firm_Info!$C$2:$C$11,"Treated"),1,0))</f>
        <v>0</v>
      </c>
      <c r="H3813" s="14">
        <f t="shared" si="123"/>
        <v>0</v>
      </c>
      <c r="I3813" s="14">
        <f>IF($F3813="","",MOD(ROW()-2,624)-INDEX(Parallel_Trends!$F$5:$F$14,MATCH($A3813,Parallel_Trends!$A$5:$A$14,0)))</f>
        <v>-218</v>
      </c>
    </row>
    <row r="3814" spans="1:9" x14ac:dyDescent="0.45">
      <c r="A3814" t="s">
        <v>25</v>
      </c>
      <c r="B3814" s="1">
        <f>Raw_Prices!AQ71</f>
        <v>45028</v>
      </c>
      <c r="C3814" s="12">
        <f>Raw_Prices!AU71</f>
        <v>100.02200000000001</v>
      </c>
      <c r="D3814" s="13">
        <f t="shared" si="122"/>
        <v>-7.491788801016086E-3</v>
      </c>
      <c r="E3814" s="14">
        <f>IF(_xlfn.XLOOKUP($A3814,Firm_Info!$A$2:$A$12,Firm_Info!$C$2:$C$12)="Treated",1,IF(_xlfn.XLOOKUP($A3814,Firm_Info!$A$2:$A$12,Firm_Info!$C$2:$C$12)="Control",0,""))</f>
        <v>1</v>
      </c>
      <c r="F3814" s="14">
        <f>IFERROR(_xlfn.XLOOKUP($A3814,Firm_Info!$A$2:$A$11,Firm_Info!$D$2:$D$11),"")</f>
        <v>4</v>
      </c>
      <c r="G3814" s="14">
        <f>IF($F3814="","",IF($B3814&gt;=SUMIFS(Firm_Info!$F$2:$F$11,Firm_Info!$D$2:$D$11,$F3814,Firm_Info!$C$2:$C$11,"Treated"),1,0))</f>
        <v>0</v>
      </c>
      <c r="H3814" s="14">
        <f t="shared" si="123"/>
        <v>0</v>
      </c>
      <c r="I3814" s="14">
        <f>IF($F3814="","",MOD(ROW()-2,624)-INDEX(Parallel_Trends!$F$5:$F$14,MATCH($A3814,Parallel_Trends!$A$5:$A$14,0)))</f>
        <v>-217</v>
      </c>
    </row>
    <row r="3815" spans="1:9" x14ac:dyDescent="0.45">
      <c r="A3815" t="s">
        <v>25</v>
      </c>
      <c r="B3815" s="1">
        <f>Raw_Prices!AQ72</f>
        <v>45029</v>
      </c>
      <c r="C3815" s="12">
        <f>Raw_Prices!AU72</f>
        <v>103.25700000000001</v>
      </c>
      <c r="D3815" s="13">
        <f t="shared" si="122"/>
        <v>3.2342884565395691E-2</v>
      </c>
      <c r="E3815" s="14">
        <f>IF(_xlfn.XLOOKUP($A3815,Firm_Info!$A$2:$A$12,Firm_Info!$C$2:$C$12)="Treated",1,IF(_xlfn.XLOOKUP($A3815,Firm_Info!$A$2:$A$12,Firm_Info!$C$2:$C$12)="Control",0,""))</f>
        <v>1</v>
      </c>
      <c r="F3815" s="14">
        <f>IFERROR(_xlfn.XLOOKUP($A3815,Firm_Info!$A$2:$A$11,Firm_Info!$D$2:$D$11),"")</f>
        <v>4</v>
      </c>
      <c r="G3815" s="14">
        <f>IF($F3815="","",IF($B3815&gt;=SUMIFS(Firm_Info!$F$2:$F$11,Firm_Info!$D$2:$D$11,$F3815,Firm_Info!$C$2:$C$11,"Treated"),1,0))</f>
        <v>0</v>
      </c>
      <c r="H3815" s="14">
        <f t="shared" si="123"/>
        <v>0</v>
      </c>
      <c r="I3815" s="14">
        <f>IF($F3815="","",MOD(ROW()-2,624)-INDEX(Parallel_Trends!$F$5:$F$14,MATCH($A3815,Parallel_Trends!$A$5:$A$14,0)))</f>
        <v>-216</v>
      </c>
    </row>
    <row r="3816" spans="1:9" x14ac:dyDescent="0.45">
      <c r="A3816" t="s">
        <v>25</v>
      </c>
      <c r="B3816" s="1">
        <f>Raw_Prices!AQ73</f>
        <v>45030</v>
      </c>
      <c r="C3816" s="12">
        <f>Raw_Prices!AU73</f>
        <v>104.04900000000001</v>
      </c>
      <c r="D3816" s="13">
        <f t="shared" si="122"/>
        <v>7.6701821668265779E-3</v>
      </c>
      <c r="E3816" s="14">
        <f>IF(_xlfn.XLOOKUP($A3816,Firm_Info!$A$2:$A$12,Firm_Info!$C$2:$C$12)="Treated",1,IF(_xlfn.XLOOKUP($A3816,Firm_Info!$A$2:$A$12,Firm_Info!$C$2:$C$12)="Control",0,""))</f>
        <v>1</v>
      </c>
      <c r="F3816" s="14">
        <f>IFERROR(_xlfn.XLOOKUP($A3816,Firm_Info!$A$2:$A$11,Firm_Info!$D$2:$D$11),"")</f>
        <v>4</v>
      </c>
      <c r="G3816" s="14">
        <f>IF($F3816="","",IF($B3816&gt;=SUMIFS(Firm_Info!$F$2:$F$11,Firm_Info!$D$2:$D$11,$F3816,Firm_Info!$C$2:$C$11,"Treated"),1,0))</f>
        <v>0</v>
      </c>
      <c r="H3816" s="14">
        <f t="shared" si="123"/>
        <v>0</v>
      </c>
      <c r="I3816" s="14">
        <f>IF($F3816="","",MOD(ROW()-2,624)-INDEX(Parallel_Trends!$F$5:$F$14,MATCH($A3816,Parallel_Trends!$A$5:$A$14,0)))</f>
        <v>-215</v>
      </c>
    </row>
    <row r="3817" spans="1:9" x14ac:dyDescent="0.45">
      <c r="A3817" t="s">
        <v>25</v>
      </c>
      <c r="B3817" s="1">
        <f>Raw_Prices!AQ74</f>
        <v>45033</v>
      </c>
      <c r="C3817" s="12">
        <f>Raw_Prices!AU74</f>
        <v>105.07899999999999</v>
      </c>
      <c r="D3817" s="13">
        <f t="shared" si="122"/>
        <v>9.899182116118288E-3</v>
      </c>
      <c r="E3817" s="14">
        <f>IF(_xlfn.XLOOKUP($A3817,Firm_Info!$A$2:$A$12,Firm_Info!$C$2:$C$12)="Treated",1,IF(_xlfn.XLOOKUP($A3817,Firm_Info!$A$2:$A$12,Firm_Info!$C$2:$C$12)="Control",0,""))</f>
        <v>1</v>
      </c>
      <c r="F3817" s="14">
        <f>IFERROR(_xlfn.XLOOKUP($A3817,Firm_Info!$A$2:$A$11,Firm_Info!$D$2:$D$11),"")</f>
        <v>4</v>
      </c>
      <c r="G3817" s="14">
        <f>IF($F3817="","",IF($B3817&gt;=SUMIFS(Firm_Info!$F$2:$F$11,Firm_Info!$D$2:$D$11,$F3817,Firm_Info!$C$2:$C$11,"Treated"),1,0))</f>
        <v>0</v>
      </c>
      <c r="H3817" s="14">
        <f t="shared" si="123"/>
        <v>0</v>
      </c>
      <c r="I3817" s="14">
        <f>IF($F3817="","",MOD(ROW()-2,624)-INDEX(Parallel_Trends!$F$5:$F$14,MATCH($A3817,Parallel_Trends!$A$5:$A$14,0)))</f>
        <v>-214</v>
      </c>
    </row>
    <row r="3818" spans="1:9" x14ac:dyDescent="0.45">
      <c r="A3818" t="s">
        <v>25</v>
      </c>
      <c r="B3818" s="1">
        <f>Raw_Prices!AQ75</f>
        <v>45034</v>
      </c>
      <c r="C3818" s="12">
        <f>Raw_Prices!AU75</f>
        <v>105.89</v>
      </c>
      <c r="D3818" s="13">
        <f t="shared" si="122"/>
        <v>7.7180026456284967E-3</v>
      </c>
      <c r="E3818" s="14">
        <f>IF(_xlfn.XLOOKUP($A3818,Firm_Info!$A$2:$A$12,Firm_Info!$C$2:$C$12)="Treated",1,IF(_xlfn.XLOOKUP($A3818,Firm_Info!$A$2:$A$12,Firm_Info!$C$2:$C$12)="Control",0,""))</f>
        <v>1</v>
      </c>
      <c r="F3818" s="14">
        <f>IFERROR(_xlfn.XLOOKUP($A3818,Firm_Info!$A$2:$A$11,Firm_Info!$D$2:$D$11),"")</f>
        <v>4</v>
      </c>
      <c r="G3818" s="14">
        <f>IF($F3818="","",IF($B3818&gt;=SUMIFS(Firm_Info!$F$2:$F$11,Firm_Info!$D$2:$D$11,$F3818,Firm_Info!$C$2:$C$11,"Treated"),1,0))</f>
        <v>0</v>
      </c>
      <c r="H3818" s="14">
        <f t="shared" si="123"/>
        <v>0</v>
      </c>
      <c r="I3818" s="14">
        <f>IF($F3818="","",MOD(ROW()-2,624)-INDEX(Parallel_Trends!$F$5:$F$14,MATCH($A3818,Parallel_Trends!$A$5:$A$14,0)))</f>
        <v>-213</v>
      </c>
    </row>
    <row r="3819" spans="1:9" x14ac:dyDescent="0.45">
      <c r="A3819" t="s">
        <v>25</v>
      </c>
      <c r="B3819" s="1">
        <f>Raw_Prices!AQ76</f>
        <v>45035</v>
      </c>
      <c r="C3819" s="12">
        <f>Raw_Prices!AU76</f>
        <v>105.08799999999999</v>
      </c>
      <c r="D3819" s="13">
        <f t="shared" si="122"/>
        <v>-7.5738974407404402E-3</v>
      </c>
      <c r="E3819" s="14">
        <f>IF(_xlfn.XLOOKUP($A3819,Firm_Info!$A$2:$A$12,Firm_Info!$C$2:$C$12)="Treated",1,IF(_xlfn.XLOOKUP($A3819,Firm_Info!$A$2:$A$12,Firm_Info!$C$2:$C$12)="Control",0,""))</f>
        <v>1</v>
      </c>
      <c r="F3819" s="14">
        <f>IFERROR(_xlfn.XLOOKUP($A3819,Firm_Info!$A$2:$A$11,Firm_Info!$D$2:$D$11),"")</f>
        <v>4</v>
      </c>
      <c r="G3819" s="14">
        <f>IF($F3819="","",IF($B3819&gt;=SUMIFS(Firm_Info!$F$2:$F$11,Firm_Info!$D$2:$D$11,$F3819,Firm_Info!$C$2:$C$11,"Treated"),1,0))</f>
        <v>0</v>
      </c>
      <c r="H3819" s="14">
        <f t="shared" si="123"/>
        <v>0</v>
      </c>
      <c r="I3819" s="14">
        <f>IF($F3819="","",MOD(ROW()-2,624)-INDEX(Parallel_Trends!$F$5:$F$14,MATCH($A3819,Parallel_Trends!$A$5:$A$14,0)))</f>
        <v>-212</v>
      </c>
    </row>
    <row r="3820" spans="1:9" x14ac:dyDescent="0.45">
      <c r="A3820" t="s">
        <v>25</v>
      </c>
      <c r="B3820" s="1">
        <f>Raw_Prices!AQ77</f>
        <v>45036</v>
      </c>
      <c r="C3820" s="12">
        <f>Raw_Prices!AU77</f>
        <v>104.479</v>
      </c>
      <c r="D3820" s="13">
        <f t="shared" si="122"/>
        <v>-5.7951431181485491E-3</v>
      </c>
      <c r="E3820" s="14">
        <f>IF(_xlfn.XLOOKUP($A3820,Firm_Info!$A$2:$A$12,Firm_Info!$C$2:$C$12)="Treated",1,IF(_xlfn.XLOOKUP($A3820,Firm_Info!$A$2:$A$12,Firm_Info!$C$2:$C$12)="Control",0,""))</f>
        <v>1</v>
      </c>
      <c r="F3820" s="14">
        <f>IFERROR(_xlfn.XLOOKUP($A3820,Firm_Info!$A$2:$A$11,Firm_Info!$D$2:$D$11),"")</f>
        <v>4</v>
      </c>
      <c r="G3820" s="14">
        <f>IF($F3820="","",IF($B3820&gt;=SUMIFS(Firm_Info!$F$2:$F$11,Firm_Info!$D$2:$D$11,$F3820,Firm_Info!$C$2:$C$11,"Treated"),1,0))</f>
        <v>0</v>
      </c>
      <c r="H3820" s="14">
        <f t="shared" si="123"/>
        <v>0</v>
      </c>
      <c r="I3820" s="14">
        <f>IF($F3820="","",MOD(ROW()-2,624)-INDEX(Parallel_Trends!$F$5:$F$14,MATCH($A3820,Parallel_Trends!$A$5:$A$14,0)))</f>
        <v>-211</v>
      </c>
    </row>
    <row r="3821" spans="1:9" x14ac:dyDescent="0.45">
      <c r="A3821" t="s">
        <v>25</v>
      </c>
      <c r="B3821" s="1">
        <f>Raw_Prices!AQ78</f>
        <v>45037</v>
      </c>
      <c r="C3821" s="12">
        <f>Raw_Prices!AU78</f>
        <v>105.523</v>
      </c>
      <c r="D3821" s="13">
        <f t="shared" si="122"/>
        <v>9.9924386718861502E-3</v>
      </c>
      <c r="E3821" s="14">
        <f>IF(_xlfn.XLOOKUP($A3821,Firm_Info!$A$2:$A$12,Firm_Info!$C$2:$C$12)="Treated",1,IF(_xlfn.XLOOKUP($A3821,Firm_Info!$A$2:$A$12,Firm_Info!$C$2:$C$12)="Control",0,""))</f>
        <v>1</v>
      </c>
      <c r="F3821" s="14">
        <f>IFERROR(_xlfn.XLOOKUP($A3821,Firm_Info!$A$2:$A$11,Firm_Info!$D$2:$D$11),"")</f>
        <v>4</v>
      </c>
      <c r="G3821" s="14">
        <f>IF($F3821="","",IF($B3821&gt;=SUMIFS(Firm_Info!$F$2:$F$11,Firm_Info!$D$2:$D$11,$F3821,Firm_Info!$C$2:$C$11,"Treated"),1,0))</f>
        <v>0</v>
      </c>
      <c r="H3821" s="14">
        <f t="shared" si="123"/>
        <v>0</v>
      </c>
      <c r="I3821" s="14">
        <f>IF($F3821="","",MOD(ROW()-2,624)-INDEX(Parallel_Trends!$F$5:$F$14,MATCH($A3821,Parallel_Trends!$A$5:$A$14,0)))</f>
        <v>-210</v>
      </c>
    </row>
    <row r="3822" spans="1:9" x14ac:dyDescent="0.45">
      <c r="A3822" t="s">
        <v>25</v>
      </c>
      <c r="B3822" s="1">
        <f>Raw_Prices!AQ79</f>
        <v>45040</v>
      </c>
      <c r="C3822" s="12">
        <f>Raw_Prices!AU79</f>
        <v>105.221</v>
      </c>
      <c r="D3822" s="13">
        <f t="shared" si="122"/>
        <v>-2.8619353126805303E-3</v>
      </c>
      <c r="E3822" s="14">
        <f>IF(_xlfn.XLOOKUP($A3822,Firm_Info!$A$2:$A$12,Firm_Info!$C$2:$C$12)="Treated",1,IF(_xlfn.XLOOKUP($A3822,Firm_Info!$A$2:$A$12,Firm_Info!$C$2:$C$12)="Control",0,""))</f>
        <v>1</v>
      </c>
      <c r="F3822" s="14">
        <f>IFERROR(_xlfn.XLOOKUP($A3822,Firm_Info!$A$2:$A$11,Firm_Info!$D$2:$D$11),"")</f>
        <v>4</v>
      </c>
      <c r="G3822" s="14">
        <f>IF($F3822="","",IF($B3822&gt;=SUMIFS(Firm_Info!$F$2:$F$11,Firm_Info!$D$2:$D$11,$F3822,Firm_Info!$C$2:$C$11,"Treated"),1,0))</f>
        <v>0</v>
      </c>
      <c r="H3822" s="14">
        <f t="shared" si="123"/>
        <v>0</v>
      </c>
      <c r="I3822" s="14">
        <f>IF($F3822="","",MOD(ROW()-2,624)-INDEX(Parallel_Trends!$F$5:$F$14,MATCH($A3822,Parallel_Trends!$A$5:$A$14,0)))</f>
        <v>-209</v>
      </c>
    </row>
    <row r="3823" spans="1:9" x14ac:dyDescent="0.45">
      <c r="A3823" t="s">
        <v>25</v>
      </c>
      <c r="B3823" s="1">
        <f>Raw_Prices!AQ80</f>
        <v>45041</v>
      </c>
      <c r="C3823" s="12">
        <f>Raw_Prices!AU80</f>
        <v>103.861</v>
      </c>
      <c r="D3823" s="13">
        <f t="shared" si="122"/>
        <v>-1.2925176533201577E-2</v>
      </c>
      <c r="E3823" s="14">
        <f>IF(_xlfn.XLOOKUP($A3823,Firm_Info!$A$2:$A$12,Firm_Info!$C$2:$C$12)="Treated",1,IF(_xlfn.XLOOKUP($A3823,Firm_Info!$A$2:$A$12,Firm_Info!$C$2:$C$12)="Control",0,""))</f>
        <v>1</v>
      </c>
      <c r="F3823" s="14">
        <f>IFERROR(_xlfn.XLOOKUP($A3823,Firm_Info!$A$2:$A$11,Firm_Info!$D$2:$D$11),"")</f>
        <v>4</v>
      </c>
      <c r="G3823" s="14">
        <f>IF($F3823="","",IF($B3823&gt;=SUMIFS(Firm_Info!$F$2:$F$11,Firm_Info!$D$2:$D$11,$F3823,Firm_Info!$C$2:$C$11,"Treated"),1,0))</f>
        <v>0</v>
      </c>
      <c r="H3823" s="14">
        <f t="shared" si="123"/>
        <v>0</v>
      </c>
      <c r="I3823" s="14">
        <f>IF($F3823="","",MOD(ROW()-2,624)-INDEX(Parallel_Trends!$F$5:$F$14,MATCH($A3823,Parallel_Trends!$A$5:$A$14,0)))</f>
        <v>-208</v>
      </c>
    </row>
    <row r="3824" spans="1:9" x14ac:dyDescent="0.45">
      <c r="A3824" t="s">
        <v>25</v>
      </c>
      <c r="B3824" s="1">
        <f>Raw_Prices!AQ81</f>
        <v>45042</v>
      </c>
      <c r="C3824" s="12">
        <f>Raw_Prices!AU81</f>
        <v>101.989</v>
      </c>
      <c r="D3824" s="13">
        <f t="shared" si="122"/>
        <v>-1.802408988937132E-2</v>
      </c>
      <c r="E3824" s="14">
        <f>IF(_xlfn.XLOOKUP($A3824,Firm_Info!$A$2:$A$12,Firm_Info!$C$2:$C$12)="Treated",1,IF(_xlfn.XLOOKUP($A3824,Firm_Info!$A$2:$A$12,Firm_Info!$C$2:$C$12)="Control",0,""))</f>
        <v>1</v>
      </c>
      <c r="F3824" s="14">
        <f>IFERROR(_xlfn.XLOOKUP($A3824,Firm_Info!$A$2:$A$11,Firm_Info!$D$2:$D$11),"")</f>
        <v>4</v>
      </c>
      <c r="G3824" s="14">
        <f>IF($F3824="","",IF($B3824&gt;=SUMIFS(Firm_Info!$F$2:$F$11,Firm_Info!$D$2:$D$11,$F3824,Firm_Info!$C$2:$C$11,"Treated"),1,0))</f>
        <v>0</v>
      </c>
      <c r="H3824" s="14">
        <f t="shared" si="123"/>
        <v>0</v>
      </c>
      <c r="I3824" s="14">
        <f>IF($F3824="","",MOD(ROW()-2,624)-INDEX(Parallel_Trends!$F$5:$F$14,MATCH($A3824,Parallel_Trends!$A$5:$A$14,0)))</f>
        <v>-207</v>
      </c>
    </row>
    <row r="3825" spans="1:9" x14ac:dyDescent="0.45">
      <c r="A3825" t="s">
        <v>25</v>
      </c>
      <c r="B3825" s="1">
        <f>Raw_Prices!AQ82</f>
        <v>45043</v>
      </c>
      <c r="C3825" s="12">
        <f>Raw_Prices!AU82</f>
        <v>103.643</v>
      </c>
      <c r="D3825" s="13">
        <f t="shared" si="122"/>
        <v>1.6217435213601528E-2</v>
      </c>
      <c r="E3825" s="14">
        <f>IF(_xlfn.XLOOKUP($A3825,Firm_Info!$A$2:$A$12,Firm_Info!$C$2:$C$12)="Treated",1,IF(_xlfn.XLOOKUP($A3825,Firm_Info!$A$2:$A$12,Firm_Info!$C$2:$C$12)="Control",0,""))</f>
        <v>1</v>
      </c>
      <c r="F3825" s="14">
        <f>IFERROR(_xlfn.XLOOKUP($A3825,Firm_Info!$A$2:$A$11,Firm_Info!$D$2:$D$11),"")</f>
        <v>4</v>
      </c>
      <c r="G3825" s="14">
        <f>IF($F3825="","",IF($B3825&gt;=SUMIFS(Firm_Info!$F$2:$F$11,Firm_Info!$D$2:$D$11,$F3825,Firm_Info!$C$2:$C$11,"Treated"),1,0))</f>
        <v>0</v>
      </c>
      <c r="H3825" s="14">
        <f t="shared" si="123"/>
        <v>0</v>
      </c>
      <c r="I3825" s="14">
        <f>IF($F3825="","",MOD(ROW()-2,624)-INDEX(Parallel_Trends!$F$5:$F$14,MATCH($A3825,Parallel_Trends!$A$5:$A$14,0)))</f>
        <v>-206</v>
      </c>
    </row>
    <row r="3826" spans="1:9" x14ac:dyDescent="0.45">
      <c r="A3826" t="s">
        <v>25</v>
      </c>
      <c r="B3826" s="1">
        <f>Raw_Prices!AQ83</f>
        <v>45044</v>
      </c>
      <c r="C3826" s="12">
        <f>Raw_Prices!AU83</f>
        <v>105.482</v>
      </c>
      <c r="D3826" s="13">
        <f t="shared" si="122"/>
        <v>1.7743600629082534E-2</v>
      </c>
      <c r="E3826" s="14">
        <f>IF(_xlfn.XLOOKUP($A3826,Firm_Info!$A$2:$A$12,Firm_Info!$C$2:$C$12)="Treated",1,IF(_xlfn.XLOOKUP($A3826,Firm_Info!$A$2:$A$12,Firm_Info!$C$2:$C$12)="Control",0,""))</f>
        <v>1</v>
      </c>
      <c r="F3826" s="14">
        <f>IFERROR(_xlfn.XLOOKUP($A3826,Firm_Info!$A$2:$A$11,Firm_Info!$D$2:$D$11),"")</f>
        <v>4</v>
      </c>
      <c r="G3826" s="14">
        <f>IF($F3826="","",IF($B3826&gt;=SUMIFS(Firm_Info!$F$2:$F$11,Firm_Info!$D$2:$D$11,$F3826,Firm_Info!$C$2:$C$11,"Treated"),1,0))</f>
        <v>0</v>
      </c>
      <c r="H3826" s="14">
        <f t="shared" si="123"/>
        <v>0</v>
      </c>
      <c r="I3826" s="14">
        <f>IF($F3826="","",MOD(ROW()-2,624)-INDEX(Parallel_Trends!$F$5:$F$14,MATCH($A3826,Parallel_Trends!$A$5:$A$14,0)))</f>
        <v>-205</v>
      </c>
    </row>
    <row r="3827" spans="1:9" x14ac:dyDescent="0.45">
      <c r="A3827" t="s">
        <v>25</v>
      </c>
      <c r="B3827" s="1">
        <f>Raw_Prices!AQ84</f>
        <v>45047</v>
      </c>
      <c r="C3827" s="12">
        <f>Raw_Prices!AU84</f>
        <v>105.66800000000001</v>
      </c>
      <c r="D3827" s="13">
        <f t="shared" si="122"/>
        <v>1.7633340285547749E-3</v>
      </c>
      <c r="E3827" s="14">
        <f>IF(_xlfn.XLOOKUP($A3827,Firm_Info!$A$2:$A$12,Firm_Info!$C$2:$C$12)="Treated",1,IF(_xlfn.XLOOKUP($A3827,Firm_Info!$A$2:$A$12,Firm_Info!$C$2:$C$12)="Control",0,""))</f>
        <v>1</v>
      </c>
      <c r="F3827" s="14">
        <f>IFERROR(_xlfn.XLOOKUP($A3827,Firm_Info!$A$2:$A$11,Firm_Info!$D$2:$D$11),"")</f>
        <v>4</v>
      </c>
      <c r="G3827" s="14">
        <f>IF($F3827="","",IF($B3827&gt;=SUMIFS(Firm_Info!$F$2:$F$11,Firm_Info!$D$2:$D$11,$F3827,Firm_Info!$C$2:$C$11,"Treated"),1,0))</f>
        <v>0</v>
      </c>
      <c r="H3827" s="14">
        <f t="shared" si="123"/>
        <v>0</v>
      </c>
      <c r="I3827" s="14">
        <f>IF($F3827="","",MOD(ROW()-2,624)-INDEX(Parallel_Trends!$F$5:$F$14,MATCH($A3827,Parallel_Trends!$A$5:$A$14,0)))</f>
        <v>-204</v>
      </c>
    </row>
    <row r="3828" spans="1:9" x14ac:dyDescent="0.45">
      <c r="A3828" t="s">
        <v>25</v>
      </c>
      <c r="B3828" s="1">
        <f>Raw_Prices!AQ85</f>
        <v>45048</v>
      </c>
      <c r="C3828" s="12">
        <f>Raw_Prices!AU85</f>
        <v>106.651</v>
      </c>
      <c r="D3828" s="13">
        <f t="shared" si="122"/>
        <v>9.3027217322176892E-3</v>
      </c>
      <c r="E3828" s="14">
        <f>IF(_xlfn.XLOOKUP($A3828,Firm_Info!$A$2:$A$12,Firm_Info!$C$2:$C$12)="Treated",1,IF(_xlfn.XLOOKUP($A3828,Firm_Info!$A$2:$A$12,Firm_Info!$C$2:$C$12)="Control",0,""))</f>
        <v>1</v>
      </c>
      <c r="F3828" s="14">
        <f>IFERROR(_xlfn.XLOOKUP($A3828,Firm_Info!$A$2:$A$11,Firm_Info!$D$2:$D$11),"")</f>
        <v>4</v>
      </c>
      <c r="G3828" s="14">
        <f>IF($F3828="","",IF($B3828&gt;=SUMIFS(Firm_Info!$F$2:$F$11,Firm_Info!$D$2:$D$11,$F3828,Firm_Info!$C$2:$C$11,"Treated"),1,0))</f>
        <v>0</v>
      </c>
      <c r="H3828" s="14">
        <f t="shared" si="123"/>
        <v>0</v>
      </c>
      <c r="I3828" s="14">
        <f>IF($F3828="","",MOD(ROW()-2,624)-INDEX(Parallel_Trends!$F$5:$F$14,MATCH($A3828,Parallel_Trends!$A$5:$A$14,0)))</f>
        <v>-203</v>
      </c>
    </row>
    <row r="3829" spans="1:9" x14ac:dyDescent="0.45">
      <c r="A3829" t="s">
        <v>25</v>
      </c>
      <c r="B3829" s="1">
        <f>Raw_Prices!AQ86</f>
        <v>45049</v>
      </c>
      <c r="C3829" s="12">
        <f>Raw_Prices!AU86</f>
        <v>103.908</v>
      </c>
      <c r="D3829" s="13">
        <f t="shared" si="122"/>
        <v>-2.5719402537247582E-2</v>
      </c>
      <c r="E3829" s="14">
        <f>IF(_xlfn.XLOOKUP($A3829,Firm_Info!$A$2:$A$12,Firm_Info!$C$2:$C$12)="Treated",1,IF(_xlfn.XLOOKUP($A3829,Firm_Info!$A$2:$A$12,Firm_Info!$C$2:$C$12)="Control",0,""))</f>
        <v>1</v>
      </c>
      <c r="F3829" s="14">
        <f>IFERROR(_xlfn.XLOOKUP($A3829,Firm_Info!$A$2:$A$11,Firm_Info!$D$2:$D$11),"")</f>
        <v>4</v>
      </c>
      <c r="G3829" s="14">
        <f>IF($F3829="","",IF($B3829&gt;=SUMIFS(Firm_Info!$F$2:$F$11,Firm_Info!$D$2:$D$11,$F3829,Firm_Info!$C$2:$C$11,"Treated"),1,0))</f>
        <v>0</v>
      </c>
      <c r="H3829" s="14">
        <f t="shared" si="123"/>
        <v>0</v>
      </c>
      <c r="I3829" s="14">
        <f>IF($F3829="","",MOD(ROW()-2,624)-INDEX(Parallel_Trends!$F$5:$F$14,MATCH($A3829,Parallel_Trends!$A$5:$A$14,0)))</f>
        <v>-202</v>
      </c>
    </row>
    <row r="3830" spans="1:9" x14ac:dyDescent="0.45">
      <c r="A3830" t="s">
        <v>25</v>
      </c>
      <c r="B3830" s="1">
        <f>Raw_Prices!AQ87</f>
        <v>45050</v>
      </c>
      <c r="C3830" s="12">
        <f>Raw_Prices!AU87</f>
        <v>102.232</v>
      </c>
      <c r="D3830" s="13">
        <f t="shared" si="122"/>
        <v>-1.6129653154713819E-2</v>
      </c>
      <c r="E3830" s="14">
        <f>IF(_xlfn.XLOOKUP($A3830,Firm_Info!$A$2:$A$12,Firm_Info!$C$2:$C$12)="Treated",1,IF(_xlfn.XLOOKUP($A3830,Firm_Info!$A$2:$A$12,Firm_Info!$C$2:$C$12)="Control",0,""))</f>
        <v>1</v>
      </c>
      <c r="F3830" s="14">
        <f>IFERROR(_xlfn.XLOOKUP($A3830,Firm_Info!$A$2:$A$11,Firm_Info!$D$2:$D$11),"")</f>
        <v>4</v>
      </c>
      <c r="G3830" s="14">
        <f>IF($F3830="","",IF($B3830&gt;=SUMIFS(Firm_Info!$F$2:$F$11,Firm_Info!$D$2:$D$11,$F3830,Firm_Info!$C$2:$C$11,"Treated"),1,0))</f>
        <v>0</v>
      </c>
      <c r="H3830" s="14">
        <f t="shared" si="123"/>
        <v>0</v>
      </c>
      <c r="I3830" s="14">
        <f>IF($F3830="","",MOD(ROW()-2,624)-INDEX(Parallel_Trends!$F$5:$F$14,MATCH($A3830,Parallel_Trends!$A$5:$A$14,0)))</f>
        <v>-201</v>
      </c>
    </row>
    <row r="3831" spans="1:9" x14ac:dyDescent="0.45">
      <c r="A3831" t="s">
        <v>25</v>
      </c>
      <c r="B3831" s="1">
        <f>Raw_Prices!AQ88</f>
        <v>45051</v>
      </c>
      <c r="C3831" s="12">
        <f>Raw_Prices!AU88</f>
        <v>100.889</v>
      </c>
      <c r="D3831" s="13">
        <f t="shared" si="122"/>
        <v>-1.3136786916034149E-2</v>
      </c>
      <c r="E3831" s="14">
        <f>IF(_xlfn.XLOOKUP($A3831,Firm_Info!$A$2:$A$12,Firm_Info!$C$2:$C$12)="Treated",1,IF(_xlfn.XLOOKUP($A3831,Firm_Info!$A$2:$A$12,Firm_Info!$C$2:$C$12)="Control",0,""))</f>
        <v>1</v>
      </c>
      <c r="F3831" s="14">
        <f>IFERROR(_xlfn.XLOOKUP($A3831,Firm_Info!$A$2:$A$11,Firm_Info!$D$2:$D$11),"")</f>
        <v>4</v>
      </c>
      <c r="G3831" s="14">
        <f>IF($F3831="","",IF($B3831&gt;=SUMIFS(Firm_Info!$F$2:$F$11,Firm_Info!$D$2:$D$11,$F3831,Firm_Info!$C$2:$C$11,"Treated"),1,0))</f>
        <v>0</v>
      </c>
      <c r="H3831" s="14">
        <f t="shared" si="123"/>
        <v>0</v>
      </c>
      <c r="I3831" s="14">
        <f>IF($F3831="","",MOD(ROW()-2,624)-INDEX(Parallel_Trends!$F$5:$F$14,MATCH($A3831,Parallel_Trends!$A$5:$A$14,0)))</f>
        <v>-200</v>
      </c>
    </row>
    <row r="3832" spans="1:9" x14ac:dyDescent="0.45">
      <c r="A3832" t="s">
        <v>25</v>
      </c>
      <c r="B3832" s="1">
        <f>Raw_Prices!AQ89</f>
        <v>45054</v>
      </c>
      <c r="C3832" s="12">
        <f>Raw_Prices!AU89</f>
        <v>103.64400000000001</v>
      </c>
      <c r="D3832" s="13">
        <f t="shared" si="122"/>
        <v>2.7307238648415666E-2</v>
      </c>
      <c r="E3832" s="14">
        <f>IF(_xlfn.XLOOKUP($A3832,Firm_Info!$A$2:$A$12,Firm_Info!$C$2:$C$12)="Treated",1,IF(_xlfn.XLOOKUP($A3832,Firm_Info!$A$2:$A$12,Firm_Info!$C$2:$C$12)="Control",0,""))</f>
        <v>1</v>
      </c>
      <c r="F3832" s="14">
        <f>IFERROR(_xlfn.XLOOKUP($A3832,Firm_Info!$A$2:$A$11,Firm_Info!$D$2:$D$11),"")</f>
        <v>4</v>
      </c>
      <c r="G3832" s="14">
        <f>IF($F3832="","",IF($B3832&gt;=SUMIFS(Firm_Info!$F$2:$F$11,Firm_Info!$D$2:$D$11,$F3832,Firm_Info!$C$2:$C$11,"Treated"),1,0))</f>
        <v>0</v>
      </c>
      <c r="H3832" s="14">
        <f t="shared" si="123"/>
        <v>0</v>
      </c>
      <c r="I3832" s="14">
        <f>IF($F3832="","",MOD(ROW()-2,624)-INDEX(Parallel_Trends!$F$5:$F$14,MATCH($A3832,Parallel_Trends!$A$5:$A$14,0)))</f>
        <v>-199</v>
      </c>
    </row>
    <row r="3833" spans="1:9" x14ac:dyDescent="0.45">
      <c r="A3833" t="s">
        <v>25</v>
      </c>
      <c r="B3833" s="1">
        <f>Raw_Prices!AQ90</f>
        <v>45055</v>
      </c>
      <c r="C3833" s="12">
        <f>Raw_Prices!AU90</f>
        <v>103.46299999999999</v>
      </c>
      <c r="D3833" s="13">
        <f t="shared" si="122"/>
        <v>-1.7463625487246226E-3</v>
      </c>
      <c r="E3833" s="14">
        <f>IF(_xlfn.XLOOKUP($A3833,Firm_Info!$A$2:$A$12,Firm_Info!$C$2:$C$12)="Treated",1,IF(_xlfn.XLOOKUP($A3833,Firm_Info!$A$2:$A$12,Firm_Info!$C$2:$C$12)="Control",0,""))</f>
        <v>1</v>
      </c>
      <c r="F3833" s="14">
        <f>IFERROR(_xlfn.XLOOKUP($A3833,Firm_Info!$A$2:$A$11,Firm_Info!$D$2:$D$11),"")</f>
        <v>4</v>
      </c>
      <c r="G3833" s="14">
        <f>IF($F3833="","",IF($B3833&gt;=SUMIFS(Firm_Info!$F$2:$F$11,Firm_Info!$D$2:$D$11,$F3833,Firm_Info!$C$2:$C$11,"Treated"),1,0))</f>
        <v>0</v>
      </c>
      <c r="H3833" s="14">
        <f t="shared" si="123"/>
        <v>0</v>
      </c>
      <c r="I3833" s="14">
        <f>IF($F3833="","",MOD(ROW()-2,624)-INDEX(Parallel_Trends!$F$5:$F$14,MATCH($A3833,Parallel_Trends!$A$5:$A$14,0)))</f>
        <v>-198</v>
      </c>
    </row>
    <row r="3834" spans="1:9" x14ac:dyDescent="0.45">
      <c r="A3834" t="s">
        <v>25</v>
      </c>
      <c r="B3834" s="1">
        <f>Raw_Prices!AQ91</f>
        <v>45056</v>
      </c>
      <c r="C3834" s="12">
        <f>Raw_Prices!AU91</f>
        <v>103.89700000000001</v>
      </c>
      <c r="D3834" s="13">
        <f t="shared" si="122"/>
        <v>4.1947362825358603E-3</v>
      </c>
      <c r="E3834" s="14">
        <f>IF(_xlfn.XLOOKUP($A3834,Firm_Info!$A$2:$A$12,Firm_Info!$C$2:$C$12)="Treated",1,IF(_xlfn.XLOOKUP($A3834,Firm_Info!$A$2:$A$12,Firm_Info!$C$2:$C$12)="Control",0,""))</f>
        <v>1</v>
      </c>
      <c r="F3834" s="14">
        <f>IFERROR(_xlfn.XLOOKUP($A3834,Firm_Info!$A$2:$A$11,Firm_Info!$D$2:$D$11),"")</f>
        <v>4</v>
      </c>
      <c r="G3834" s="14">
        <f>IF($F3834="","",IF($B3834&gt;=SUMIFS(Firm_Info!$F$2:$F$11,Firm_Info!$D$2:$D$11,$F3834,Firm_Info!$C$2:$C$11,"Treated"),1,0))</f>
        <v>0</v>
      </c>
      <c r="H3834" s="14">
        <f t="shared" si="123"/>
        <v>0</v>
      </c>
      <c r="I3834" s="14">
        <f>IF($F3834="","",MOD(ROW()-2,624)-INDEX(Parallel_Trends!$F$5:$F$14,MATCH($A3834,Parallel_Trends!$A$5:$A$14,0)))</f>
        <v>-197</v>
      </c>
    </row>
    <row r="3835" spans="1:9" x14ac:dyDescent="0.45">
      <c r="A3835" t="s">
        <v>25</v>
      </c>
      <c r="B3835" s="1">
        <f>Raw_Prices!AQ92</f>
        <v>45057</v>
      </c>
      <c r="C3835" s="12">
        <f>Raw_Prices!AU92</f>
        <v>104.315</v>
      </c>
      <c r="D3835" s="13">
        <f t="shared" si="122"/>
        <v>4.0232152997679016E-3</v>
      </c>
      <c r="E3835" s="14">
        <f>IF(_xlfn.XLOOKUP($A3835,Firm_Info!$A$2:$A$12,Firm_Info!$C$2:$C$12)="Treated",1,IF(_xlfn.XLOOKUP($A3835,Firm_Info!$A$2:$A$12,Firm_Info!$C$2:$C$12)="Control",0,""))</f>
        <v>1</v>
      </c>
      <c r="F3835" s="14">
        <f>IFERROR(_xlfn.XLOOKUP($A3835,Firm_Info!$A$2:$A$11,Firm_Info!$D$2:$D$11),"")</f>
        <v>4</v>
      </c>
      <c r="G3835" s="14">
        <f>IF($F3835="","",IF($B3835&gt;=SUMIFS(Firm_Info!$F$2:$F$11,Firm_Info!$D$2:$D$11,$F3835,Firm_Info!$C$2:$C$11,"Treated"),1,0))</f>
        <v>0</v>
      </c>
      <c r="H3835" s="14">
        <f t="shared" si="123"/>
        <v>0</v>
      </c>
      <c r="I3835" s="14">
        <f>IF($F3835="","",MOD(ROW()-2,624)-INDEX(Parallel_Trends!$F$5:$F$14,MATCH($A3835,Parallel_Trends!$A$5:$A$14,0)))</f>
        <v>-196</v>
      </c>
    </row>
    <row r="3836" spans="1:9" x14ac:dyDescent="0.45">
      <c r="A3836" t="s">
        <v>25</v>
      </c>
      <c r="B3836" s="1">
        <f>Raw_Prices!AQ93</f>
        <v>45058</v>
      </c>
      <c r="C3836" s="12">
        <f>Raw_Prices!AU93</f>
        <v>103.303</v>
      </c>
      <c r="D3836" s="13">
        <f t="shared" si="122"/>
        <v>-9.7013852274361323E-3</v>
      </c>
      <c r="E3836" s="14">
        <f>IF(_xlfn.XLOOKUP($A3836,Firm_Info!$A$2:$A$12,Firm_Info!$C$2:$C$12)="Treated",1,IF(_xlfn.XLOOKUP($A3836,Firm_Info!$A$2:$A$12,Firm_Info!$C$2:$C$12)="Control",0,""))</f>
        <v>1</v>
      </c>
      <c r="F3836" s="14">
        <f>IFERROR(_xlfn.XLOOKUP($A3836,Firm_Info!$A$2:$A$11,Firm_Info!$D$2:$D$11),"")</f>
        <v>4</v>
      </c>
      <c r="G3836" s="14">
        <f>IF($F3836="","",IF($B3836&gt;=SUMIFS(Firm_Info!$F$2:$F$11,Firm_Info!$D$2:$D$11,$F3836,Firm_Info!$C$2:$C$11,"Treated"),1,0))</f>
        <v>0</v>
      </c>
      <c r="H3836" s="14">
        <f t="shared" si="123"/>
        <v>0</v>
      </c>
      <c r="I3836" s="14">
        <f>IF($F3836="","",MOD(ROW()-2,624)-INDEX(Parallel_Trends!$F$5:$F$14,MATCH($A3836,Parallel_Trends!$A$5:$A$14,0)))</f>
        <v>-195</v>
      </c>
    </row>
    <row r="3837" spans="1:9" x14ac:dyDescent="0.45">
      <c r="A3837" t="s">
        <v>25</v>
      </c>
      <c r="B3837" s="1">
        <f>Raw_Prices!AQ94</f>
        <v>45061</v>
      </c>
      <c r="C3837" s="12">
        <f>Raw_Prices!AU94</f>
        <v>103.90300000000001</v>
      </c>
      <c r="D3837" s="13">
        <f t="shared" si="122"/>
        <v>5.8081565879017916E-3</v>
      </c>
      <c r="E3837" s="14">
        <f>IF(_xlfn.XLOOKUP($A3837,Firm_Info!$A$2:$A$12,Firm_Info!$C$2:$C$12)="Treated",1,IF(_xlfn.XLOOKUP($A3837,Firm_Info!$A$2:$A$12,Firm_Info!$C$2:$C$12)="Control",0,""))</f>
        <v>1</v>
      </c>
      <c r="F3837" s="14">
        <f>IFERROR(_xlfn.XLOOKUP($A3837,Firm_Info!$A$2:$A$11,Firm_Info!$D$2:$D$11),"")</f>
        <v>4</v>
      </c>
      <c r="G3837" s="14">
        <f>IF($F3837="","",IF($B3837&gt;=SUMIFS(Firm_Info!$F$2:$F$11,Firm_Info!$D$2:$D$11,$F3837,Firm_Info!$C$2:$C$11,"Treated"),1,0))</f>
        <v>0</v>
      </c>
      <c r="H3837" s="14">
        <f t="shared" si="123"/>
        <v>0</v>
      </c>
      <c r="I3837" s="14">
        <f>IF($F3837="","",MOD(ROW()-2,624)-INDEX(Parallel_Trends!$F$5:$F$14,MATCH($A3837,Parallel_Trends!$A$5:$A$14,0)))</f>
        <v>-194</v>
      </c>
    </row>
    <row r="3838" spans="1:9" x14ac:dyDescent="0.45">
      <c r="A3838" t="s">
        <v>25</v>
      </c>
      <c r="B3838" s="1">
        <f>Raw_Prices!AQ95</f>
        <v>45062</v>
      </c>
      <c r="C3838" s="12">
        <f>Raw_Prices!AU95</f>
        <v>103.913</v>
      </c>
      <c r="D3838" s="13">
        <f t="shared" si="122"/>
        <v>9.6243611830137965E-5</v>
      </c>
      <c r="E3838" s="14">
        <f>IF(_xlfn.XLOOKUP($A3838,Firm_Info!$A$2:$A$12,Firm_Info!$C$2:$C$12)="Treated",1,IF(_xlfn.XLOOKUP($A3838,Firm_Info!$A$2:$A$12,Firm_Info!$C$2:$C$12)="Control",0,""))</f>
        <v>1</v>
      </c>
      <c r="F3838" s="14">
        <f>IFERROR(_xlfn.XLOOKUP($A3838,Firm_Info!$A$2:$A$11,Firm_Info!$D$2:$D$11),"")</f>
        <v>4</v>
      </c>
      <c r="G3838" s="14">
        <f>IF($F3838="","",IF($B3838&gt;=SUMIFS(Firm_Info!$F$2:$F$11,Firm_Info!$D$2:$D$11,$F3838,Firm_Info!$C$2:$C$11,"Treated"),1,0))</f>
        <v>0</v>
      </c>
      <c r="H3838" s="14">
        <f t="shared" si="123"/>
        <v>0</v>
      </c>
      <c r="I3838" s="14">
        <f>IF($F3838="","",MOD(ROW()-2,624)-INDEX(Parallel_Trends!$F$5:$F$14,MATCH($A3838,Parallel_Trends!$A$5:$A$14,0)))</f>
        <v>-193</v>
      </c>
    </row>
    <row r="3839" spans="1:9" x14ac:dyDescent="0.45">
      <c r="A3839" t="s">
        <v>25</v>
      </c>
      <c r="B3839" s="1">
        <f>Raw_Prices!AQ96</f>
        <v>45063</v>
      </c>
      <c r="C3839" s="12">
        <f>Raw_Prices!AU96</f>
        <v>105.89100000000001</v>
      </c>
      <c r="D3839" s="13">
        <f t="shared" si="122"/>
        <v>1.903515440801451E-2</v>
      </c>
      <c r="E3839" s="14">
        <f>IF(_xlfn.XLOOKUP($A3839,Firm_Info!$A$2:$A$12,Firm_Info!$C$2:$C$12)="Treated",1,IF(_xlfn.XLOOKUP($A3839,Firm_Info!$A$2:$A$12,Firm_Info!$C$2:$C$12)="Control",0,""))</f>
        <v>1</v>
      </c>
      <c r="F3839" s="14">
        <f>IFERROR(_xlfn.XLOOKUP($A3839,Firm_Info!$A$2:$A$11,Firm_Info!$D$2:$D$11),"")</f>
        <v>4</v>
      </c>
      <c r="G3839" s="14">
        <f>IF($F3839="","",IF($B3839&gt;=SUMIFS(Firm_Info!$F$2:$F$11,Firm_Info!$D$2:$D$11,$F3839,Firm_Info!$C$2:$C$11,"Treated"),1,0))</f>
        <v>0</v>
      </c>
      <c r="H3839" s="14">
        <f t="shared" si="123"/>
        <v>0</v>
      </c>
      <c r="I3839" s="14">
        <f>IF($F3839="","",MOD(ROW()-2,624)-INDEX(Parallel_Trends!$F$5:$F$14,MATCH($A3839,Parallel_Trends!$A$5:$A$14,0)))</f>
        <v>-192</v>
      </c>
    </row>
    <row r="3840" spans="1:9" x14ac:dyDescent="0.45">
      <c r="A3840" t="s">
        <v>25</v>
      </c>
      <c r="B3840" s="1">
        <f>Raw_Prices!AQ97</f>
        <v>45064</v>
      </c>
      <c r="C3840" s="12">
        <f>Raw_Prices!AU97</f>
        <v>109.199</v>
      </c>
      <c r="D3840" s="13">
        <f t="shared" si="122"/>
        <v>3.1239670982425194E-2</v>
      </c>
      <c r="E3840" s="14">
        <f>IF(_xlfn.XLOOKUP($A3840,Firm_Info!$A$2:$A$12,Firm_Info!$C$2:$C$12)="Treated",1,IF(_xlfn.XLOOKUP($A3840,Firm_Info!$A$2:$A$12,Firm_Info!$C$2:$C$12)="Control",0,""))</f>
        <v>1</v>
      </c>
      <c r="F3840" s="14">
        <f>IFERROR(_xlfn.XLOOKUP($A3840,Firm_Info!$A$2:$A$11,Firm_Info!$D$2:$D$11),"")</f>
        <v>4</v>
      </c>
      <c r="G3840" s="14">
        <f>IF($F3840="","",IF($B3840&gt;=SUMIFS(Firm_Info!$F$2:$F$11,Firm_Info!$D$2:$D$11,$F3840,Firm_Info!$C$2:$C$11,"Treated"),1,0))</f>
        <v>0</v>
      </c>
      <c r="H3840" s="14">
        <f t="shared" si="123"/>
        <v>0</v>
      </c>
      <c r="I3840" s="14">
        <f>IF($F3840="","",MOD(ROW()-2,624)-INDEX(Parallel_Trends!$F$5:$F$14,MATCH($A3840,Parallel_Trends!$A$5:$A$14,0)))</f>
        <v>-191</v>
      </c>
    </row>
    <row r="3841" spans="1:9" x14ac:dyDescent="0.45">
      <c r="A3841" t="s">
        <v>25</v>
      </c>
      <c r="B3841" s="1">
        <f>Raw_Prices!AQ98</f>
        <v>45065</v>
      </c>
      <c r="C3841" s="12">
        <f>Raw_Prices!AU98</f>
        <v>108.581</v>
      </c>
      <c r="D3841" s="13">
        <f t="shared" si="122"/>
        <v>-5.6593924852791355E-3</v>
      </c>
      <c r="E3841" s="14">
        <f>IF(_xlfn.XLOOKUP($A3841,Firm_Info!$A$2:$A$12,Firm_Info!$C$2:$C$12)="Treated",1,IF(_xlfn.XLOOKUP($A3841,Firm_Info!$A$2:$A$12,Firm_Info!$C$2:$C$12)="Control",0,""))</f>
        <v>1</v>
      </c>
      <c r="F3841" s="14">
        <f>IFERROR(_xlfn.XLOOKUP($A3841,Firm_Info!$A$2:$A$11,Firm_Info!$D$2:$D$11),"")</f>
        <v>4</v>
      </c>
      <c r="G3841" s="14">
        <f>IF($F3841="","",IF($B3841&gt;=SUMIFS(Firm_Info!$F$2:$F$11,Firm_Info!$D$2:$D$11,$F3841,Firm_Info!$C$2:$C$11,"Treated"),1,0))</f>
        <v>0</v>
      </c>
      <c r="H3841" s="14">
        <f t="shared" si="123"/>
        <v>0</v>
      </c>
      <c r="I3841" s="14">
        <f>IF($F3841="","",MOD(ROW()-2,624)-INDEX(Parallel_Trends!$F$5:$F$14,MATCH($A3841,Parallel_Trends!$A$5:$A$14,0)))</f>
        <v>-190</v>
      </c>
    </row>
    <row r="3842" spans="1:9" x14ac:dyDescent="0.45">
      <c r="A3842" t="s">
        <v>25</v>
      </c>
      <c r="B3842" s="1">
        <f>Raw_Prices!AQ99</f>
        <v>45068</v>
      </c>
      <c r="C3842" s="12">
        <f>Raw_Prices!AU99</f>
        <v>105.849</v>
      </c>
      <c r="D3842" s="13">
        <f t="shared" si="122"/>
        <v>-2.5160939759258039E-2</v>
      </c>
      <c r="E3842" s="14">
        <f>IF(_xlfn.XLOOKUP($A3842,Firm_Info!$A$2:$A$12,Firm_Info!$C$2:$C$12)="Treated",1,IF(_xlfn.XLOOKUP($A3842,Firm_Info!$A$2:$A$12,Firm_Info!$C$2:$C$12)="Control",0,""))</f>
        <v>1</v>
      </c>
      <c r="F3842" s="14">
        <f>IFERROR(_xlfn.XLOOKUP($A3842,Firm_Info!$A$2:$A$11,Firm_Info!$D$2:$D$11),"")</f>
        <v>4</v>
      </c>
      <c r="G3842" s="14">
        <f>IF($F3842="","",IF($B3842&gt;=SUMIFS(Firm_Info!$F$2:$F$11,Firm_Info!$D$2:$D$11,$F3842,Firm_Info!$C$2:$C$11,"Treated"),1,0))</f>
        <v>0</v>
      </c>
      <c r="H3842" s="14">
        <f t="shared" si="123"/>
        <v>0</v>
      </c>
      <c r="I3842" s="14">
        <f>IF($F3842="","",MOD(ROW()-2,624)-INDEX(Parallel_Trends!$F$5:$F$14,MATCH($A3842,Parallel_Trends!$A$5:$A$14,0)))</f>
        <v>-189</v>
      </c>
    </row>
    <row r="3843" spans="1:9" x14ac:dyDescent="0.45">
      <c r="A3843" t="s">
        <v>25</v>
      </c>
      <c r="B3843" s="1">
        <f>Raw_Prices!AQ100</f>
        <v>45069</v>
      </c>
      <c r="C3843" s="12">
        <f>Raw_Prices!AU100</f>
        <v>103.565</v>
      </c>
      <c r="D3843" s="13">
        <f t="shared" si="122"/>
        <v>-2.1577908152179082E-2</v>
      </c>
      <c r="E3843" s="14">
        <f>IF(_xlfn.XLOOKUP($A3843,Firm_Info!$A$2:$A$12,Firm_Info!$C$2:$C$12)="Treated",1,IF(_xlfn.XLOOKUP($A3843,Firm_Info!$A$2:$A$12,Firm_Info!$C$2:$C$12)="Control",0,""))</f>
        <v>1</v>
      </c>
      <c r="F3843" s="14">
        <f>IFERROR(_xlfn.XLOOKUP($A3843,Firm_Info!$A$2:$A$11,Firm_Info!$D$2:$D$11),"")</f>
        <v>4</v>
      </c>
      <c r="G3843" s="14">
        <f>IF($F3843="","",IF($B3843&gt;=SUMIFS(Firm_Info!$F$2:$F$11,Firm_Info!$D$2:$D$11,$F3843,Firm_Info!$C$2:$C$11,"Treated"),1,0))</f>
        <v>0</v>
      </c>
      <c r="H3843" s="14">
        <f t="shared" si="123"/>
        <v>0</v>
      </c>
      <c r="I3843" s="14">
        <f>IF($F3843="","",MOD(ROW()-2,624)-INDEX(Parallel_Trends!$F$5:$F$14,MATCH($A3843,Parallel_Trends!$A$5:$A$14,0)))</f>
        <v>-188</v>
      </c>
    </row>
    <row r="3844" spans="1:9" x14ac:dyDescent="0.45">
      <c r="A3844" t="s">
        <v>25</v>
      </c>
      <c r="B3844" s="1">
        <f>Raw_Prices!AQ101</f>
        <v>45070</v>
      </c>
      <c r="C3844" s="12">
        <f>Raw_Prices!AU101</f>
        <v>103.10599999999999</v>
      </c>
      <c r="D3844" s="13">
        <f t="shared" si="122"/>
        <v>-4.4319992275383413E-3</v>
      </c>
      <c r="E3844" s="14">
        <f>IF(_xlfn.XLOOKUP($A3844,Firm_Info!$A$2:$A$12,Firm_Info!$C$2:$C$12)="Treated",1,IF(_xlfn.XLOOKUP($A3844,Firm_Info!$A$2:$A$12,Firm_Info!$C$2:$C$12)="Control",0,""))</f>
        <v>1</v>
      </c>
      <c r="F3844" s="14">
        <f>IFERROR(_xlfn.XLOOKUP($A3844,Firm_Info!$A$2:$A$11,Firm_Info!$D$2:$D$11),"")</f>
        <v>4</v>
      </c>
      <c r="G3844" s="14">
        <f>IF($F3844="","",IF($B3844&gt;=SUMIFS(Firm_Info!$F$2:$F$11,Firm_Info!$D$2:$D$11,$F3844,Firm_Info!$C$2:$C$11,"Treated"),1,0))</f>
        <v>0</v>
      </c>
      <c r="H3844" s="14">
        <f t="shared" si="123"/>
        <v>0</v>
      </c>
      <c r="I3844" s="14">
        <f>IF($F3844="","",MOD(ROW()-2,624)-INDEX(Parallel_Trends!$F$5:$F$14,MATCH($A3844,Parallel_Trends!$A$5:$A$14,0)))</f>
        <v>-187</v>
      </c>
    </row>
    <row r="3845" spans="1:9" x14ac:dyDescent="0.45">
      <c r="A3845" t="s">
        <v>25</v>
      </c>
      <c r="B3845" s="1">
        <f>Raw_Prices!AQ102</f>
        <v>45071</v>
      </c>
      <c r="C3845" s="12">
        <f>Raw_Prices!AU102</f>
        <v>101.989</v>
      </c>
      <c r="D3845" s="13">
        <f t="shared" si="122"/>
        <v>-1.0833511143871211E-2</v>
      </c>
      <c r="E3845" s="14">
        <f>IF(_xlfn.XLOOKUP($A3845,Firm_Info!$A$2:$A$12,Firm_Info!$C$2:$C$12)="Treated",1,IF(_xlfn.XLOOKUP($A3845,Firm_Info!$A$2:$A$12,Firm_Info!$C$2:$C$12)="Control",0,""))</f>
        <v>1</v>
      </c>
      <c r="F3845" s="14">
        <f>IFERROR(_xlfn.XLOOKUP($A3845,Firm_Info!$A$2:$A$11,Firm_Info!$D$2:$D$11),"")</f>
        <v>4</v>
      </c>
      <c r="G3845" s="14">
        <f>IF($F3845="","",IF($B3845&gt;=SUMIFS(Firm_Info!$F$2:$F$11,Firm_Info!$D$2:$D$11,$F3845,Firm_Info!$C$2:$C$11,"Treated"),1,0))</f>
        <v>0</v>
      </c>
      <c r="H3845" s="14">
        <f t="shared" si="123"/>
        <v>0</v>
      </c>
      <c r="I3845" s="14">
        <f>IF($F3845="","",MOD(ROW()-2,624)-INDEX(Parallel_Trends!$F$5:$F$14,MATCH($A3845,Parallel_Trends!$A$5:$A$14,0)))</f>
        <v>-186</v>
      </c>
    </row>
    <row r="3846" spans="1:9" x14ac:dyDescent="0.45">
      <c r="A3846" t="s">
        <v>25</v>
      </c>
      <c r="B3846" s="1">
        <f>Raw_Prices!AQ103</f>
        <v>45072</v>
      </c>
      <c r="C3846" s="12">
        <f>Raw_Prices!AU103</f>
        <v>101.744</v>
      </c>
      <c r="D3846" s="13">
        <f t="shared" si="122"/>
        <v>-2.4022198472384293E-3</v>
      </c>
      <c r="E3846" s="14">
        <f>IF(_xlfn.XLOOKUP($A3846,Firm_Info!$A$2:$A$12,Firm_Info!$C$2:$C$12)="Treated",1,IF(_xlfn.XLOOKUP($A3846,Firm_Info!$A$2:$A$12,Firm_Info!$C$2:$C$12)="Control",0,""))</f>
        <v>1</v>
      </c>
      <c r="F3846" s="14">
        <f>IFERROR(_xlfn.XLOOKUP($A3846,Firm_Info!$A$2:$A$11,Firm_Info!$D$2:$D$11),"")</f>
        <v>4</v>
      </c>
      <c r="G3846" s="14">
        <f>IF($F3846="","",IF($B3846&gt;=SUMIFS(Firm_Info!$F$2:$F$11,Firm_Info!$D$2:$D$11,$F3846,Firm_Info!$C$2:$C$11,"Treated"),1,0))</f>
        <v>0</v>
      </c>
      <c r="H3846" s="14">
        <f t="shared" si="123"/>
        <v>0</v>
      </c>
      <c r="I3846" s="14">
        <f>IF($F3846="","",MOD(ROW()-2,624)-INDEX(Parallel_Trends!$F$5:$F$14,MATCH($A3846,Parallel_Trends!$A$5:$A$14,0)))</f>
        <v>-185</v>
      </c>
    </row>
    <row r="3847" spans="1:9" x14ac:dyDescent="0.45">
      <c r="A3847" t="s">
        <v>25</v>
      </c>
      <c r="B3847" s="1">
        <f>Raw_Prices!AQ104</f>
        <v>45076</v>
      </c>
      <c r="C3847" s="12">
        <f>Raw_Prices!AU104</f>
        <v>99.296099999999996</v>
      </c>
      <c r="D3847" s="13">
        <f t="shared" si="122"/>
        <v>-2.4059403994338813E-2</v>
      </c>
      <c r="E3847" s="14">
        <f>IF(_xlfn.XLOOKUP($A3847,Firm_Info!$A$2:$A$12,Firm_Info!$C$2:$C$12)="Treated",1,IF(_xlfn.XLOOKUP($A3847,Firm_Info!$A$2:$A$12,Firm_Info!$C$2:$C$12)="Control",0,""))</f>
        <v>1</v>
      </c>
      <c r="F3847" s="14">
        <f>IFERROR(_xlfn.XLOOKUP($A3847,Firm_Info!$A$2:$A$11,Firm_Info!$D$2:$D$11),"")</f>
        <v>4</v>
      </c>
      <c r="G3847" s="14">
        <f>IF($F3847="","",IF($B3847&gt;=SUMIFS(Firm_Info!$F$2:$F$11,Firm_Info!$D$2:$D$11,$F3847,Firm_Info!$C$2:$C$11,"Treated"),1,0))</f>
        <v>0</v>
      </c>
      <c r="H3847" s="14">
        <f t="shared" si="123"/>
        <v>0</v>
      </c>
      <c r="I3847" s="14">
        <f>IF($F3847="","",MOD(ROW()-2,624)-INDEX(Parallel_Trends!$F$5:$F$14,MATCH($A3847,Parallel_Trends!$A$5:$A$14,0)))</f>
        <v>-184</v>
      </c>
    </row>
    <row r="3848" spans="1:9" x14ac:dyDescent="0.45">
      <c r="A3848" t="s">
        <v>25</v>
      </c>
      <c r="B3848" s="1">
        <f>Raw_Prices!AQ105</f>
        <v>45077</v>
      </c>
      <c r="C3848" s="12">
        <f>Raw_Prices!AU105</f>
        <v>98.510900000000007</v>
      </c>
      <c r="D3848" s="13">
        <f t="shared" si="122"/>
        <v>-7.9076620330504888E-3</v>
      </c>
      <c r="E3848" s="14">
        <f>IF(_xlfn.XLOOKUP($A3848,Firm_Info!$A$2:$A$12,Firm_Info!$C$2:$C$12)="Treated",1,IF(_xlfn.XLOOKUP($A3848,Firm_Info!$A$2:$A$12,Firm_Info!$C$2:$C$12)="Control",0,""))</f>
        <v>1</v>
      </c>
      <c r="F3848" s="14">
        <f>IFERROR(_xlfn.XLOOKUP($A3848,Firm_Info!$A$2:$A$11,Firm_Info!$D$2:$D$11),"")</f>
        <v>4</v>
      </c>
      <c r="G3848" s="14">
        <f>IF($F3848="","",IF($B3848&gt;=SUMIFS(Firm_Info!$F$2:$F$11,Firm_Info!$D$2:$D$11,$F3848,Firm_Info!$C$2:$C$11,"Treated"),1,0))</f>
        <v>0</v>
      </c>
      <c r="H3848" s="14">
        <f t="shared" si="123"/>
        <v>0</v>
      </c>
      <c r="I3848" s="14">
        <f>IF($F3848="","",MOD(ROW()-2,624)-INDEX(Parallel_Trends!$F$5:$F$14,MATCH($A3848,Parallel_Trends!$A$5:$A$14,0)))</f>
        <v>-183</v>
      </c>
    </row>
    <row r="3849" spans="1:9" x14ac:dyDescent="0.45">
      <c r="A3849" t="s">
        <v>25</v>
      </c>
      <c r="B3849" s="1">
        <f>Raw_Prices!AQ106</f>
        <v>45078</v>
      </c>
      <c r="C3849" s="12">
        <f>Raw_Prices!AU106</f>
        <v>100.129</v>
      </c>
      <c r="D3849" s="13">
        <f t="shared" si="122"/>
        <v>1.642559351300199E-2</v>
      </c>
      <c r="E3849" s="14">
        <f>IF(_xlfn.XLOOKUP($A3849,Firm_Info!$A$2:$A$12,Firm_Info!$C$2:$C$12)="Treated",1,IF(_xlfn.XLOOKUP($A3849,Firm_Info!$A$2:$A$12,Firm_Info!$C$2:$C$12)="Control",0,""))</f>
        <v>1</v>
      </c>
      <c r="F3849" s="14">
        <f>IFERROR(_xlfn.XLOOKUP($A3849,Firm_Info!$A$2:$A$11,Firm_Info!$D$2:$D$11),"")</f>
        <v>4</v>
      </c>
      <c r="G3849" s="14">
        <f>IF($F3849="","",IF($B3849&gt;=SUMIFS(Firm_Info!$F$2:$F$11,Firm_Info!$D$2:$D$11,$F3849,Firm_Info!$C$2:$C$11,"Treated"),1,0))</f>
        <v>0</v>
      </c>
      <c r="H3849" s="14">
        <f t="shared" si="123"/>
        <v>0</v>
      </c>
      <c r="I3849" s="14">
        <f>IF($F3849="","",MOD(ROW()-2,624)-INDEX(Parallel_Trends!$F$5:$F$14,MATCH($A3849,Parallel_Trends!$A$5:$A$14,0)))</f>
        <v>-182</v>
      </c>
    </row>
    <row r="3850" spans="1:9" x14ac:dyDescent="0.45">
      <c r="A3850" t="s">
        <v>25</v>
      </c>
      <c r="B3850" s="1">
        <f>Raw_Prices!AQ107</f>
        <v>45079</v>
      </c>
      <c r="C3850" s="12">
        <f>Raw_Prices!AU107</f>
        <v>103.099</v>
      </c>
      <c r="D3850" s="13">
        <f t="shared" si="122"/>
        <v>2.9661736360095503E-2</v>
      </c>
      <c r="E3850" s="14">
        <f>IF(_xlfn.XLOOKUP($A3850,Firm_Info!$A$2:$A$12,Firm_Info!$C$2:$C$12)="Treated",1,IF(_xlfn.XLOOKUP($A3850,Firm_Info!$A$2:$A$12,Firm_Info!$C$2:$C$12)="Control",0,""))</f>
        <v>1</v>
      </c>
      <c r="F3850" s="14">
        <f>IFERROR(_xlfn.XLOOKUP($A3850,Firm_Info!$A$2:$A$11,Firm_Info!$D$2:$D$11),"")</f>
        <v>4</v>
      </c>
      <c r="G3850" s="14">
        <f>IF($F3850="","",IF($B3850&gt;=SUMIFS(Firm_Info!$F$2:$F$11,Firm_Info!$D$2:$D$11,$F3850,Firm_Info!$C$2:$C$11,"Treated"),1,0))</f>
        <v>0</v>
      </c>
      <c r="H3850" s="14">
        <f t="shared" si="123"/>
        <v>0</v>
      </c>
      <c r="I3850" s="14">
        <f>IF($F3850="","",MOD(ROW()-2,624)-INDEX(Parallel_Trends!$F$5:$F$14,MATCH($A3850,Parallel_Trends!$A$5:$A$14,0)))</f>
        <v>-181</v>
      </c>
    </row>
    <row r="3851" spans="1:9" x14ac:dyDescent="0.45">
      <c r="A3851" t="s">
        <v>25</v>
      </c>
      <c r="B3851" s="1">
        <f>Raw_Prices!AQ108</f>
        <v>45082</v>
      </c>
      <c r="C3851" s="12">
        <f>Raw_Prices!AU108</f>
        <v>104.871</v>
      </c>
      <c r="D3851" s="13">
        <f t="shared" si="122"/>
        <v>1.7187363601974814E-2</v>
      </c>
      <c r="E3851" s="14">
        <f>IF(_xlfn.XLOOKUP($A3851,Firm_Info!$A$2:$A$12,Firm_Info!$C$2:$C$12)="Treated",1,IF(_xlfn.XLOOKUP($A3851,Firm_Info!$A$2:$A$12,Firm_Info!$C$2:$C$12)="Control",0,""))</f>
        <v>1</v>
      </c>
      <c r="F3851" s="14">
        <f>IFERROR(_xlfn.XLOOKUP($A3851,Firm_Info!$A$2:$A$11,Firm_Info!$D$2:$D$11),"")</f>
        <v>4</v>
      </c>
      <c r="G3851" s="14">
        <f>IF($F3851="","",IF($B3851&gt;=SUMIFS(Firm_Info!$F$2:$F$11,Firm_Info!$D$2:$D$11,$F3851,Firm_Info!$C$2:$C$11,"Treated"),1,0))</f>
        <v>0</v>
      </c>
      <c r="H3851" s="14">
        <f t="shared" si="123"/>
        <v>0</v>
      </c>
      <c r="I3851" s="14">
        <f>IF($F3851="","",MOD(ROW()-2,624)-INDEX(Parallel_Trends!$F$5:$F$14,MATCH($A3851,Parallel_Trends!$A$5:$A$14,0)))</f>
        <v>-180</v>
      </c>
    </row>
    <row r="3852" spans="1:9" x14ac:dyDescent="0.45">
      <c r="A3852" t="s">
        <v>25</v>
      </c>
      <c r="B3852" s="1">
        <f>Raw_Prices!AQ109</f>
        <v>45083</v>
      </c>
      <c r="C3852" s="12">
        <f>Raw_Prices!AU109</f>
        <v>106.33799999999999</v>
      </c>
      <c r="D3852" s="13">
        <f t="shared" si="122"/>
        <v>1.3988614583631209E-2</v>
      </c>
      <c r="E3852" s="14">
        <f>IF(_xlfn.XLOOKUP($A3852,Firm_Info!$A$2:$A$12,Firm_Info!$C$2:$C$12)="Treated",1,IF(_xlfn.XLOOKUP($A3852,Firm_Info!$A$2:$A$12,Firm_Info!$C$2:$C$12)="Control",0,""))</f>
        <v>1</v>
      </c>
      <c r="F3852" s="14">
        <f>IFERROR(_xlfn.XLOOKUP($A3852,Firm_Info!$A$2:$A$11,Firm_Info!$D$2:$D$11),"")</f>
        <v>4</v>
      </c>
      <c r="G3852" s="14">
        <f>IF($F3852="","",IF($B3852&gt;=SUMIFS(Firm_Info!$F$2:$F$11,Firm_Info!$D$2:$D$11,$F3852,Firm_Info!$C$2:$C$11,"Treated"),1,0))</f>
        <v>0</v>
      </c>
      <c r="H3852" s="14">
        <f t="shared" si="123"/>
        <v>0</v>
      </c>
      <c r="I3852" s="14">
        <f>IF($F3852="","",MOD(ROW()-2,624)-INDEX(Parallel_Trends!$F$5:$F$14,MATCH($A3852,Parallel_Trends!$A$5:$A$14,0)))</f>
        <v>-179</v>
      </c>
    </row>
    <row r="3853" spans="1:9" x14ac:dyDescent="0.45">
      <c r="A3853" t="s">
        <v>25</v>
      </c>
      <c r="B3853" s="1">
        <f>Raw_Prices!AQ110</f>
        <v>45084</v>
      </c>
      <c r="C3853" s="12">
        <f>Raw_Prices!AU110</f>
        <v>103.828</v>
      </c>
      <c r="D3853" s="13">
        <f t="shared" si="122"/>
        <v>-2.3603979762643612E-2</v>
      </c>
      <c r="E3853" s="14">
        <f>IF(_xlfn.XLOOKUP($A3853,Firm_Info!$A$2:$A$12,Firm_Info!$C$2:$C$12)="Treated",1,IF(_xlfn.XLOOKUP($A3853,Firm_Info!$A$2:$A$12,Firm_Info!$C$2:$C$12)="Control",0,""))</f>
        <v>1</v>
      </c>
      <c r="F3853" s="14">
        <f>IFERROR(_xlfn.XLOOKUP($A3853,Firm_Info!$A$2:$A$11,Firm_Info!$D$2:$D$11),"")</f>
        <v>4</v>
      </c>
      <c r="G3853" s="14">
        <f>IF($F3853="","",IF($B3853&gt;=SUMIFS(Firm_Info!$F$2:$F$11,Firm_Info!$D$2:$D$11,$F3853,Firm_Info!$C$2:$C$11,"Treated"),1,0))</f>
        <v>0</v>
      </c>
      <c r="H3853" s="14">
        <f t="shared" si="123"/>
        <v>0</v>
      </c>
      <c r="I3853" s="14">
        <f>IF($F3853="","",MOD(ROW()-2,624)-INDEX(Parallel_Trends!$F$5:$F$14,MATCH($A3853,Parallel_Trends!$A$5:$A$14,0)))</f>
        <v>-178</v>
      </c>
    </row>
    <row r="3854" spans="1:9" x14ac:dyDescent="0.45">
      <c r="A3854" t="s">
        <v>25</v>
      </c>
      <c r="B3854" s="1">
        <f>Raw_Prices!AQ111</f>
        <v>45085</v>
      </c>
      <c r="C3854" s="12">
        <f>Raw_Prices!AU111</f>
        <v>103.955</v>
      </c>
      <c r="D3854" s="13">
        <f t="shared" si="122"/>
        <v>1.2231767923873704E-3</v>
      </c>
      <c r="E3854" s="14">
        <f>IF(_xlfn.XLOOKUP($A3854,Firm_Info!$A$2:$A$12,Firm_Info!$C$2:$C$12)="Treated",1,IF(_xlfn.XLOOKUP($A3854,Firm_Info!$A$2:$A$12,Firm_Info!$C$2:$C$12)="Control",0,""))</f>
        <v>1</v>
      </c>
      <c r="F3854" s="14">
        <f>IFERROR(_xlfn.XLOOKUP($A3854,Firm_Info!$A$2:$A$11,Firm_Info!$D$2:$D$11),"")</f>
        <v>4</v>
      </c>
      <c r="G3854" s="14">
        <f>IF($F3854="","",IF($B3854&gt;=SUMIFS(Firm_Info!$F$2:$F$11,Firm_Info!$D$2:$D$11,$F3854,Firm_Info!$C$2:$C$11,"Treated"),1,0))</f>
        <v>0</v>
      </c>
      <c r="H3854" s="14">
        <f t="shared" si="123"/>
        <v>0</v>
      </c>
      <c r="I3854" s="14">
        <f>IF($F3854="","",MOD(ROW()-2,624)-INDEX(Parallel_Trends!$F$5:$F$14,MATCH($A3854,Parallel_Trends!$A$5:$A$14,0)))</f>
        <v>-177</v>
      </c>
    </row>
    <row r="3855" spans="1:9" x14ac:dyDescent="0.45">
      <c r="A3855" t="s">
        <v>25</v>
      </c>
      <c r="B3855" s="1">
        <f>Raw_Prices!AQ112</f>
        <v>45086</v>
      </c>
      <c r="C3855" s="12">
        <f>Raw_Prices!AU112</f>
        <v>102.334</v>
      </c>
      <c r="D3855" s="13">
        <f t="shared" si="122"/>
        <v>-1.559328555625028E-2</v>
      </c>
      <c r="E3855" s="14">
        <f>IF(_xlfn.XLOOKUP($A3855,Firm_Info!$A$2:$A$12,Firm_Info!$C$2:$C$12)="Treated",1,IF(_xlfn.XLOOKUP($A3855,Firm_Info!$A$2:$A$12,Firm_Info!$C$2:$C$12)="Control",0,""))</f>
        <v>1</v>
      </c>
      <c r="F3855" s="14">
        <f>IFERROR(_xlfn.XLOOKUP($A3855,Firm_Info!$A$2:$A$11,Firm_Info!$D$2:$D$11),"")</f>
        <v>4</v>
      </c>
      <c r="G3855" s="14">
        <f>IF($F3855="","",IF($B3855&gt;=SUMIFS(Firm_Info!$F$2:$F$11,Firm_Info!$D$2:$D$11,$F3855,Firm_Info!$C$2:$C$11,"Treated"),1,0))</f>
        <v>0</v>
      </c>
      <c r="H3855" s="14">
        <f t="shared" si="123"/>
        <v>0</v>
      </c>
      <c r="I3855" s="14">
        <f>IF($F3855="","",MOD(ROW()-2,624)-INDEX(Parallel_Trends!$F$5:$F$14,MATCH($A3855,Parallel_Trends!$A$5:$A$14,0)))</f>
        <v>-176</v>
      </c>
    </row>
    <row r="3856" spans="1:9" x14ac:dyDescent="0.45">
      <c r="A3856" t="s">
        <v>25</v>
      </c>
      <c r="B3856" s="1">
        <f>Raw_Prices!AQ113</f>
        <v>45089</v>
      </c>
      <c r="C3856" s="12">
        <f>Raw_Prices!AU113</f>
        <v>102.303</v>
      </c>
      <c r="D3856" s="13">
        <f t="shared" si="122"/>
        <v>-3.0292962260836109E-4</v>
      </c>
      <c r="E3856" s="14">
        <f>IF(_xlfn.XLOOKUP($A3856,Firm_Info!$A$2:$A$12,Firm_Info!$C$2:$C$12)="Treated",1,IF(_xlfn.XLOOKUP($A3856,Firm_Info!$A$2:$A$12,Firm_Info!$C$2:$C$12)="Control",0,""))</f>
        <v>1</v>
      </c>
      <c r="F3856" s="14">
        <f>IFERROR(_xlfn.XLOOKUP($A3856,Firm_Info!$A$2:$A$11,Firm_Info!$D$2:$D$11),"")</f>
        <v>4</v>
      </c>
      <c r="G3856" s="14">
        <f>IF($F3856="","",IF($B3856&gt;=SUMIFS(Firm_Info!$F$2:$F$11,Firm_Info!$D$2:$D$11,$F3856,Firm_Info!$C$2:$C$11,"Treated"),1,0))</f>
        <v>0</v>
      </c>
      <c r="H3856" s="14">
        <f t="shared" si="123"/>
        <v>0</v>
      </c>
      <c r="I3856" s="14">
        <f>IF($F3856="","",MOD(ROW()-2,624)-INDEX(Parallel_Trends!$F$5:$F$14,MATCH($A3856,Parallel_Trends!$A$5:$A$14,0)))</f>
        <v>-175</v>
      </c>
    </row>
    <row r="3857" spans="1:9" x14ac:dyDescent="0.45">
      <c r="A3857" t="s">
        <v>25</v>
      </c>
      <c r="B3857" s="1">
        <f>Raw_Prices!AQ114</f>
        <v>45090</v>
      </c>
      <c r="C3857" s="12">
        <f>Raw_Prices!AU114</f>
        <v>102.64400000000001</v>
      </c>
      <c r="D3857" s="13">
        <f t="shared" si="122"/>
        <v>3.3332355844892803E-3</v>
      </c>
      <c r="E3857" s="14">
        <f>IF(_xlfn.XLOOKUP($A3857,Firm_Info!$A$2:$A$12,Firm_Info!$C$2:$C$12)="Treated",1,IF(_xlfn.XLOOKUP($A3857,Firm_Info!$A$2:$A$12,Firm_Info!$C$2:$C$12)="Control",0,""))</f>
        <v>1</v>
      </c>
      <c r="F3857" s="14">
        <f>IFERROR(_xlfn.XLOOKUP($A3857,Firm_Info!$A$2:$A$11,Firm_Info!$D$2:$D$11),"")</f>
        <v>4</v>
      </c>
      <c r="G3857" s="14">
        <f>IF($F3857="","",IF($B3857&gt;=SUMIFS(Firm_Info!$F$2:$F$11,Firm_Info!$D$2:$D$11,$F3857,Firm_Info!$C$2:$C$11,"Treated"),1,0))</f>
        <v>0</v>
      </c>
      <c r="H3857" s="14">
        <f t="shared" si="123"/>
        <v>0</v>
      </c>
      <c r="I3857" s="14">
        <f>IF($F3857="","",MOD(ROW()-2,624)-INDEX(Parallel_Trends!$F$5:$F$14,MATCH($A3857,Parallel_Trends!$A$5:$A$14,0)))</f>
        <v>-174</v>
      </c>
    </row>
    <row r="3858" spans="1:9" x14ac:dyDescent="0.45">
      <c r="A3858" t="s">
        <v>25</v>
      </c>
      <c r="B3858" s="1">
        <f>Raw_Prices!AQ115</f>
        <v>45091</v>
      </c>
      <c r="C3858" s="12">
        <f>Raw_Prices!AU115</f>
        <v>102.477</v>
      </c>
      <c r="D3858" s="13">
        <f t="shared" si="122"/>
        <v>-1.6269825805697025E-3</v>
      </c>
      <c r="E3858" s="14">
        <f>IF(_xlfn.XLOOKUP($A3858,Firm_Info!$A$2:$A$12,Firm_Info!$C$2:$C$12)="Treated",1,IF(_xlfn.XLOOKUP($A3858,Firm_Info!$A$2:$A$12,Firm_Info!$C$2:$C$12)="Control",0,""))</f>
        <v>1</v>
      </c>
      <c r="F3858" s="14">
        <f>IFERROR(_xlfn.XLOOKUP($A3858,Firm_Info!$A$2:$A$11,Firm_Info!$D$2:$D$11),"")</f>
        <v>4</v>
      </c>
      <c r="G3858" s="14">
        <f>IF($F3858="","",IF($B3858&gt;=SUMIFS(Firm_Info!$F$2:$F$11,Firm_Info!$D$2:$D$11,$F3858,Firm_Info!$C$2:$C$11,"Treated"),1,0))</f>
        <v>0</v>
      </c>
      <c r="H3858" s="14">
        <f t="shared" si="123"/>
        <v>0</v>
      </c>
      <c r="I3858" s="14">
        <f>IF($F3858="","",MOD(ROW()-2,624)-INDEX(Parallel_Trends!$F$5:$F$14,MATCH($A3858,Parallel_Trends!$A$5:$A$14,0)))</f>
        <v>-173</v>
      </c>
    </row>
    <row r="3859" spans="1:9" x14ac:dyDescent="0.45">
      <c r="A3859" t="s">
        <v>25</v>
      </c>
      <c r="B3859" s="1">
        <f>Raw_Prices!AQ116</f>
        <v>45092</v>
      </c>
      <c r="C3859" s="12">
        <f>Raw_Prices!AU116</f>
        <v>104.908</v>
      </c>
      <c r="D3859" s="13">
        <f t="shared" si="122"/>
        <v>2.3722396245011046E-2</v>
      </c>
      <c r="E3859" s="14">
        <f>IF(_xlfn.XLOOKUP($A3859,Firm_Info!$A$2:$A$12,Firm_Info!$C$2:$C$12)="Treated",1,IF(_xlfn.XLOOKUP($A3859,Firm_Info!$A$2:$A$12,Firm_Info!$C$2:$C$12)="Control",0,""))</f>
        <v>1</v>
      </c>
      <c r="F3859" s="14">
        <f>IFERROR(_xlfn.XLOOKUP($A3859,Firm_Info!$A$2:$A$11,Firm_Info!$D$2:$D$11),"")</f>
        <v>4</v>
      </c>
      <c r="G3859" s="14">
        <f>IF($F3859="","",IF($B3859&gt;=SUMIFS(Firm_Info!$F$2:$F$11,Firm_Info!$D$2:$D$11,$F3859,Firm_Info!$C$2:$C$11,"Treated"),1,0))</f>
        <v>0</v>
      </c>
      <c r="H3859" s="14">
        <f t="shared" si="123"/>
        <v>0</v>
      </c>
      <c r="I3859" s="14">
        <f>IF($F3859="","",MOD(ROW()-2,624)-INDEX(Parallel_Trends!$F$5:$F$14,MATCH($A3859,Parallel_Trends!$A$5:$A$14,0)))</f>
        <v>-172</v>
      </c>
    </row>
    <row r="3860" spans="1:9" x14ac:dyDescent="0.45">
      <c r="A3860" t="s">
        <v>25</v>
      </c>
      <c r="B3860" s="1">
        <f>Raw_Prices!AQ117</f>
        <v>45093</v>
      </c>
      <c r="C3860" s="12">
        <f>Raw_Prices!AU117</f>
        <v>103.703</v>
      </c>
      <c r="D3860" s="13">
        <f t="shared" si="122"/>
        <v>-1.1486254623098269E-2</v>
      </c>
      <c r="E3860" s="14">
        <f>IF(_xlfn.XLOOKUP($A3860,Firm_Info!$A$2:$A$12,Firm_Info!$C$2:$C$12)="Treated",1,IF(_xlfn.XLOOKUP($A3860,Firm_Info!$A$2:$A$12,Firm_Info!$C$2:$C$12)="Control",0,""))</f>
        <v>1</v>
      </c>
      <c r="F3860" s="14">
        <f>IFERROR(_xlfn.XLOOKUP($A3860,Firm_Info!$A$2:$A$11,Firm_Info!$D$2:$D$11),"")</f>
        <v>4</v>
      </c>
      <c r="G3860" s="14">
        <f>IF($F3860="","",IF($B3860&gt;=SUMIFS(Firm_Info!$F$2:$F$11,Firm_Info!$D$2:$D$11,$F3860,Firm_Info!$C$2:$C$11,"Treated"),1,0))</f>
        <v>0</v>
      </c>
      <c r="H3860" s="14">
        <f t="shared" si="123"/>
        <v>0</v>
      </c>
      <c r="I3860" s="14">
        <f>IF($F3860="","",MOD(ROW()-2,624)-INDEX(Parallel_Trends!$F$5:$F$14,MATCH($A3860,Parallel_Trends!$A$5:$A$14,0)))</f>
        <v>-171</v>
      </c>
    </row>
    <row r="3861" spans="1:9" x14ac:dyDescent="0.45">
      <c r="A3861" t="s">
        <v>25</v>
      </c>
      <c r="B3861" s="1">
        <f>Raw_Prices!AQ118</f>
        <v>45097</v>
      </c>
      <c r="C3861" s="12">
        <f>Raw_Prices!AU118</f>
        <v>103.53100000000001</v>
      </c>
      <c r="D3861" s="13">
        <f t="shared" si="122"/>
        <v>-1.6585826832395956E-3</v>
      </c>
      <c r="E3861" s="14">
        <f>IF(_xlfn.XLOOKUP($A3861,Firm_Info!$A$2:$A$12,Firm_Info!$C$2:$C$12)="Treated",1,IF(_xlfn.XLOOKUP($A3861,Firm_Info!$A$2:$A$12,Firm_Info!$C$2:$C$12)="Control",0,""))</f>
        <v>1</v>
      </c>
      <c r="F3861" s="14">
        <f>IFERROR(_xlfn.XLOOKUP($A3861,Firm_Info!$A$2:$A$11,Firm_Info!$D$2:$D$11),"")</f>
        <v>4</v>
      </c>
      <c r="G3861" s="14">
        <f>IF($F3861="","",IF($B3861&gt;=SUMIFS(Firm_Info!$F$2:$F$11,Firm_Info!$D$2:$D$11,$F3861,Firm_Info!$C$2:$C$11,"Treated"),1,0))</f>
        <v>0</v>
      </c>
      <c r="H3861" s="14">
        <f t="shared" si="123"/>
        <v>0</v>
      </c>
      <c r="I3861" s="14">
        <f>IF($F3861="","",MOD(ROW()-2,624)-INDEX(Parallel_Trends!$F$5:$F$14,MATCH($A3861,Parallel_Trends!$A$5:$A$14,0)))</f>
        <v>-170</v>
      </c>
    </row>
    <row r="3862" spans="1:9" x14ac:dyDescent="0.45">
      <c r="A3862" t="s">
        <v>25</v>
      </c>
      <c r="B3862" s="1">
        <f>Raw_Prices!AQ119</f>
        <v>45098</v>
      </c>
      <c r="C3862" s="12">
        <f>Raw_Prices!AU119</f>
        <v>103.81399999999999</v>
      </c>
      <c r="D3862" s="13">
        <f t="shared" si="122"/>
        <v>2.7334807931922445E-3</v>
      </c>
      <c r="E3862" s="14">
        <f>IF(_xlfn.XLOOKUP($A3862,Firm_Info!$A$2:$A$12,Firm_Info!$C$2:$C$12)="Treated",1,IF(_xlfn.XLOOKUP($A3862,Firm_Info!$A$2:$A$12,Firm_Info!$C$2:$C$12)="Control",0,""))</f>
        <v>1</v>
      </c>
      <c r="F3862" s="14">
        <f>IFERROR(_xlfn.XLOOKUP($A3862,Firm_Info!$A$2:$A$11,Firm_Info!$D$2:$D$11),"")</f>
        <v>4</v>
      </c>
      <c r="G3862" s="14">
        <f>IF($F3862="","",IF($B3862&gt;=SUMIFS(Firm_Info!$F$2:$F$11,Firm_Info!$D$2:$D$11,$F3862,Firm_Info!$C$2:$C$11,"Treated"),1,0))</f>
        <v>0</v>
      </c>
      <c r="H3862" s="14">
        <f t="shared" si="123"/>
        <v>0</v>
      </c>
      <c r="I3862" s="14">
        <f>IF($F3862="","",MOD(ROW()-2,624)-INDEX(Parallel_Trends!$F$5:$F$14,MATCH($A3862,Parallel_Trends!$A$5:$A$14,0)))</f>
        <v>-169</v>
      </c>
    </row>
    <row r="3863" spans="1:9" x14ac:dyDescent="0.45">
      <c r="A3863" t="s">
        <v>25</v>
      </c>
      <c r="B3863" s="1">
        <f>Raw_Prices!AQ120</f>
        <v>45099</v>
      </c>
      <c r="C3863" s="12">
        <f>Raw_Prices!AU120</f>
        <v>105.151</v>
      </c>
      <c r="D3863" s="13">
        <f t="shared" si="122"/>
        <v>1.2878802473654805E-2</v>
      </c>
      <c r="E3863" s="14">
        <f>IF(_xlfn.XLOOKUP($A3863,Firm_Info!$A$2:$A$12,Firm_Info!$C$2:$C$12)="Treated",1,IF(_xlfn.XLOOKUP($A3863,Firm_Info!$A$2:$A$12,Firm_Info!$C$2:$C$12)="Control",0,""))</f>
        <v>1</v>
      </c>
      <c r="F3863" s="14">
        <f>IFERROR(_xlfn.XLOOKUP($A3863,Firm_Info!$A$2:$A$11,Firm_Info!$D$2:$D$11),"")</f>
        <v>4</v>
      </c>
      <c r="G3863" s="14">
        <f>IF($F3863="","",IF($B3863&gt;=SUMIFS(Firm_Info!$F$2:$F$11,Firm_Info!$D$2:$D$11,$F3863,Firm_Info!$C$2:$C$11,"Treated"),1,0))</f>
        <v>0</v>
      </c>
      <c r="H3863" s="14">
        <f t="shared" si="123"/>
        <v>0</v>
      </c>
      <c r="I3863" s="14">
        <f>IF($F3863="","",MOD(ROW()-2,624)-INDEX(Parallel_Trends!$F$5:$F$14,MATCH($A3863,Parallel_Trends!$A$5:$A$14,0)))</f>
        <v>-168</v>
      </c>
    </row>
    <row r="3864" spans="1:9" x14ac:dyDescent="0.45">
      <c r="A3864" t="s">
        <v>25</v>
      </c>
      <c r="B3864" s="1">
        <f>Raw_Prices!AQ121</f>
        <v>45100</v>
      </c>
      <c r="C3864" s="12">
        <f>Raw_Prices!AU121</f>
        <v>103.032</v>
      </c>
      <c r="D3864" s="13">
        <f t="shared" si="122"/>
        <v>-2.0151971926087198E-2</v>
      </c>
      <c r="E3864" s="14">
        <f>IF(_xlfn.XLOOKUP($A3864,Firm_Info!$A$2:$A$12,Firm_Info!$C$2:$C$12)="Treated",1,IF(_xlfn.XLOOKUP($A3864,Firm_Info!$A$2:$A$12,Firm_Info!$C$2:$C$12)="Control",0,""))</f>
        <v>1</v>
      </c>
      <c r="F3864" s="14">
        <f>IFERROR(_xlfn.XLOOKUP($A3864,Firm_Info!$A$2:$A$11,Firm_Info!$D$2:$D$11),"")</f>
        <v>4</v>
      </c>
      <c r="G3864" s="14">
        <f>IF($F3864="","",IF($B3864&gt;=SUMIFS(Firm_Info!$F$2:$F$11,Firm_Info!$D$2:$D$11,$F3864,Firm_Info!$C$2:$C$11,"Treated"),1,0))</f>
        <v>0</v>
      </c>
      <c r="H3864" s="14">
        <f t="shared" si="123"/>
        <v>0</v>
      </c>
      <c r="I3864" s="14">
        <f>IF($F3864="","",MOD(ROW()-2,624)-INDEX(Parallel_Trends!$F$5:$F$14,MATCH($A3864,Parallel_Trends!$A$5:$A$14,0)))</f>
        <v>-167</v>
      </c>
    </row>
    <row r="3865" spans="1:9" x14ac:dyDescent="0.45">
      <c r="A3865" t="s">
        <v>25</v>
      </c>
      <c r="B3865" s="1">
        <f>Raw_Prices!AQ122</f>
        <v>45103</v>
      </c>
      <c r="C3865" s="12">
        <f>Raw_Prices!AU122</f>
        <v>102.711</v>
      </c>
      <c r="D3865" s="13">
        <f t="shared" si="122"/>
        <v>-3.1155369205683181E-3</v>
      </c>
      <c r="E3865" s="14">
        <f>IF(_xlfn.XLOOKUP($A3865,Firm_Info!$A$2:$A$12,Firm_Info!$C$2:$C$12)="Treated",1,IF(_xlfn.XLOOKUP($A3865,Firm_Info!$A$2:$A$12,Firm_Info!$C$2:$C$12)="Control",0,""))</f>
        <v>1</v>
      </c>
      <c r="F3865" s="14">
        <f>IFERROR(_xlfn.XLOOKUP($A3865,Firm_Info!$A$2:$A$11,Firm_Info!$D$2:$D$11),"")</f>
        <v>4</v>
      </c>
      <c r="G3865" s="14">
        <f>IF($F3865="","",IF($B3865&gt;=SUMIFS(Firm_Info!$F$2:$F$11,Firm_Info!$D$2:$D$11,$F3865,Firm_Info!$C$2:$C$11,"Treated"),1,0))</f>
        <v>0</v>
      </c>
      <c r="H3865" s="14">
        <f t="shared" si="123"/>
        <v>0</v>
      </c>
      <c r="I3865" s="14">
        <f>IF($F3865="","",MOD(ROW()-2,624)-INDEX(Parallel_Trends!$F$5:$F$14,MATCH($A3865,Parallel_Trends!$A$5:$A$14,0)))</f>
        <v>-166</v>
      </c>
    </row>
    <row r="3866" spans="1:9" x14ac:dyDescent="0.45">
      <c r="A3866" t="s">
        <v>25</v>
      </c>
      <c r="B3866" s="1">
        <f>Raw_Prices!AQ123</f>
        <v>45104</v>
      </c>
      <c r="C3866" s="12">
        <f>Raw_Prices!AU123</f>
        <v>106.03400000000001</v>
      </c>
      <c r="D3866" s="13">
        <f t="shared" si="122"/>
        <v>3.2352912541013135E-2</v>
      </c>
      <c r="E3866" s="14">
        <f>IF(_xlfn.XLOOKUP($A3866,Firm_Info!$A$2:$A$12,Firm_Info!$C$2:$C$12)="Treated",1,IF(_xlfn.XLOOKUP($A3866,Firm_Info!$A$2:$A$12,Firm_Info!$C$2:$C$12)="Control",0,""))</f>
        <v>1</v>
      </c>
      <c r="F3866" s="14">
        <f>IFERROR(_xlfn.XLOOKUP($A3866,Firm_Info!$A$2:$A$11,Firm_Info!$D$2:$D$11),"")</f>
        <v>4</v>
      </c>
      <c r="G3866" s="14">
        <f>IF($F3866="","",IF($B3866&gt;=SUMIFS(Firm_Info!$F$2:$F$11,Firm_Info!$D$2:$D$11,$F3866,Firm_Info!$C$2:$C$11,"Treated"),1,0))</f>
        <v>0</v>
      </c>
      <c r="H3866" s="14">
        <f t="shared" si="123"/>
        <v>0</v>
      </c>
      <c r="I3866" s="14">
        <f>IF($F3866="","",MOD(ROW()-2,624)-INDEX(Parallel_Trends!$F$5:$F$14,MATCH($A3866,Parallel_Trends!$A$5:$A$14,0)))</f>
        <v>-165</v>
      </c>
    </row>
    <row r="3867" spans="1:9" x14ac:dyDescent="0.45">
      <c r="A3867" t="s">
        <v>25</v>
      </c>
      <c r="B3867" s="1">
        <f>Raw_Prices!AQ124</f>
        <v>45105</v>
      </c>
      <c r="C3867" s="12">
        <f>Raw_Prices!AU124</f>
        <v>104.703</v>
      </c>
      <c r="D3867" s="13">
        <f t="shared" si="122"/>
        <v>-1.2552577475149485E-2</v>
      </c>
      <c r="E3867" s="14">
        <f>IF(_xlfn.XLOOKUP($A3867,Firm_Info!$A$2:$A$12,Firm_Info!$C$2:$C$12)="Treated",1,IF(_xlfn.XLOOKUP($A3867,Firm_Info!$A$2:$A$12,Firm_Info!$C$2:$C$12)="Control",0,""))</f>
        <v>1</v>
      </c>
      <c r="F3867" s="14">
        <f>IFERROR(_xlfn.XLOOKUP($A3867,Firm_Info!$A$2:$A$11,Firm_Info!$D$2:$D$11),"")</f>
        <v>4</v>
      </c>
      <c r="G3867" s="14">
        <f>IF($F3867="","",IF($B3867&gt;=SUMIFS(Firm_Info!$F$2:$F$11,Firm_Info!$D$2:$D$11,$F3867,Firm_Info!$C$2:$C$11,"Treated"),1,0))</f>
        <v>0</v>
      </c>
      <c r="H3867" s="14">
        <f t="shared" si="123"/>
        <v>0</v>
      </c>
      <c r="I3867" s="14">
        <f>IF($F3867="","",MOD(ROW()-2,624)-INDEX(Parallel_Trends!$F$5:$F$14,MATCH($A3867,Parallel_Trends!$A$5:$A$14,0)))</f>
        <v>-164</v>
      </c>
    </row>
    <row r="3868" spans="1:9" x14ac:dyDescent="0.45">
      <c r="A3868" t="s">
        <v>25</v>
      </c>
      <c r="B3868" s="1">
        <f>Raw_Prices!AQ125</f>
        <v>45106</v>
      </c>
      <c r="C3868" s="12">
        <f>Raw_Prices!AU125</f>
        <v>104.288</v>
      </c>
      <c r="D3868" s="13">
        <f t="shared" si="122"/>
        <v>-3.9635922561913617E-3</v>
      </c>
      <c r="E3868" s="14">
        <f>IF(_xlfn.XLOOKUP($A3868,Firm_Info!$A$2:$A$12,Firm_Info!$C$2:$C$12)="Treated",1,IF(_xlfn.XLOOKUP($A3868,Firm_Info!$A$2:$A$12,Firm_Info!$C$2:$C$12)="Control",0,""))</f>
        <v>1</v>
      </c>
      <c r="F3868" s="14">
        <f>IFERROR(_xlfn.XLOOKUP($A3868,Firm_Info!$A$2:$A$11,Firm_Info!$D$2:$D$11),"")</f>
        <v>4</v>
      </c>
      <c r="G3868" s="14">
        <f>IF($F3868="","",IF($B3868&gt;=SUMIFS(Firm_Info!$F$2:$F$11,Firm_Info!$D$2:$D$11,$F3868,Firm_Info!$C$2:$C$11,"Treated"),1,0))</f>
        <v>0</v>
      </c>
      <c r="H3868" s="14">
        <f t="shared" si="123"/>
        <v>0</v>
      </c>
      <c r="I3868" s="14">
        <f>IF($F3868="","",MOD(ROW()-2,624)-INDEX(Parallel_Trends!$F$5:$F$14,MATCH($A3868,Parallel_Trends!$A$5:$A$14,0)))</f>
        <v>-163</v>
      </c>
    </row>
    <row r="3869" spans="1:9" x14ac:dyDescent="0.45">
      <c r="A3869" t="s">
        <v>25</v>
      </c>
      <c r="B3869" s="1">
        <f>Raw_Prices!AQ126</f>
        <v>45107</v>
      </c>
      <c r="C3869" s="12">
        <f>Raw_Prices!AU126</f>
        <v>106.033</v>
      </c>
      <c r="D3869" s="13">
        <f t="shared" si="122"/>
        <v>1.6732509972384291E-2</v>
      </c>
      <c r="E3869" s="14">
        <f>IF(_xlfn.XLOOKUP($A3869,Firm_Info!$A$2:$A$12,Firm_Info!$C$2:$C$12)="Treated",1,IF(_xlfn.XLOOKUP($A3869,Firm_Info!$A$2:$A$12,Firm_Info!$C$2:$C$12)="Control",0,""))</f>
        <v>1</v>
      </c>
      <c r="F3869" s="14">
        <f>IFERROR(_xlfn.XLOOKUP($A3869,Firm_Info!$A$2:$A$11,Firm_Info!$D$2:$D$11),"")</f>
        <v>4</v>
      </c>
      <c r="G3869" s="14">
        <f>IF($F3869="","",IF($B3869&gt;=SUMIFS(Firm_Info!$F$2:$F$11,Firm_Info!$D$2:$D$11,$F3869,Firm_Info!$C$2:$C$11,"Treated"),1,0))</f>
        <v>0</v>
      </c>
      <c r="H3869" s="14">
        <f t="shared" si="123"/>
        <v>0</v>
      </c>
      <c r="I3869" s="14">
        <f>IF($F3869="","",MOD(ROW()-2,624)-INDEX(Parallel_Trends!$F$5:$F$14,MATCH($A3869,Parallel_Trends!$A$5:$A$14,0)))</f>
        <v>-162</v>
      </c>
    </row>
    <row r="3870" spans="1:9" x14ac:dyDescent="0.45">
      <c r="A3870" t="s">
        <v>25</v>
      </c>
      <c r="B3870" s="1">
        <f>Raw_Prices!AQ127</f>
        <v>45110</v>
      </c>
      <c r="C3870" s="12">
        <f>Raw_Prices!AU127</f>
        <v>106.834</v>
      </c>
      <c r="D3870" s="13">
        <f t="shared" si="122"/>
        <v>7.5542519781577333E-3</v>
      </c>
      <c r="E3870" s="14">
        <f>IF(_xlfn.XLOOKUP($A3870,Firm_Info!$A$2:$A$12,Firm_Info!$C$2:$C$12)="Treated",1,IF(_xlfn.XLOOKUP($A3870,Firm_Info!$A$2:$A$12,Firm_Info!$C$2:$C$12)="Control",0,""))</f>
        <v>1</v>
      </c>
      <c r="F3870" s="14">
        <f>IFERROR(_xlfn.XLOOKUP($A3870,Firm_Info!$A$2:$A$11,Firm_Info!$D$2:$D$11),"")</f>
        <v>4</v>
      </c>
      <c r="G3870" s="14">
        <f>IF($F3870="","",IF($B3870&gt;=SUMIFS(Firm_Info!$F$2:$F$11,Firm_Info!$D$2:$D$11,$F3870,Firm_Info!$C$2:$C$11,"Treated"),1,0))</f>
        <v>0</v>
      </c>
      <c r="H3870" s="14">
        <f t="shared" si="123"/>
        <v>0</v>
      </c>
      <c r="I3870" s="14">
        <f>IF($F3870="","",MOD(ROW()-2,624)-INDEX(Parallel_Trends!$F$5:$F$14,MATCH($A3870,Parallel_Trends!$A$5:$A$14,0)))</f>
        <v>-161</v>
      </c>
    </row>
    <row r="3871" spans="1:9" x14ac:dyDescent="0.45">
      <c r="A3871" t="s">
        <v>25</v>
      </c>
      <c r="B3871" s="1">
        <f>Raw_Prices!AQ128</f>
        <v>45112</v>
      </c>
      <c r="C3871" s="12">
        <f>Raw_Prices!AU128</f>
        <v>104.999</v>
      </c>
      <c r="D3871" s="13">
        <f t="shared" si="122"/>
        <v>-1.7176179867832375E-2</v>
      </c>
      <c r="E3871" s="14">
        <f>IF(_xlfn.XLOOKUP($A3871,Firm_Info!$A$2:$A$12,Firm_Info!$C$2:$C$12)="Treated",1,IF(_xlfn.XLOOKUP($A3871,Firm_Info!$A$2:$A$12,Firm_Info!$C$2:$C$12)="Control",0,""))</f>
        <v>1</v>
      </c>
      <c r="F3871" s="14">
        <f>IFERROR(_xlfn.XLOOKUP($A3871,Firm_Info!$A$2:$A$11,Firm_Info!$D$2:$D$11),"")</f>
        <v>4</v>
      </c>
      <c r="G3871" s="14">
        <f>IF($F3871="","",IF($B3871&gt;=SUMIFS(Firm_Info!$F$2:$F$11,Firm_Info!$D$2:$D$11,$F3871,Firm_Info!$C$2:$C$11,"Treated"),1,0))</f>
        <v>0</v>
      </c>
      <c r="H3871" s="14">
        <f t="shared" si="123"/>
        <v>0</v>
      </c>
      <c r="I3871" s="14">
        <f>IF($F3871="","",MOD(ROW()-2,624)-INDEX(Parallel_Trends!$F$5:$F$14,MATCH($A3871,Parallel_Trends!$A$5:$A$14,0)))</f>
        <v>-160</v>
      </c>
    </row>
    <row r="3872" spans="1:9" x14ac:dyDescent="0.45">
      <c r="A3872" t="s">
        <v>25</v>
      </c>
      <c r="B3872" s="1">
        <f>Raw_Prices!AQ129</f>
        <v>45113</v>
      </c>
      <c r="C3872" s="12">
        <f>Raw_Prices!AU129</f>
        <v>103.377</v>
      </c>
      <c r="D3872" s="13">
        <f t="shared" si="122"/>
        <v>-1.5447766169201627E-2</v>
      </c>
      <c r="E3872" s="14">
        <f>IF(_xlfn.XLOOKUP($A3872,Firm_Info!$A$2:$A$12,Firm_Info!$C$2:$C$12)="Treated",1,IF(_xlfn.XLOOKUP($A3872,Firm_Info!$A$2:$A$12,Firm_Info!$C$2:$C$12)="Control",0,""))</f>
        <v>1</v>
      </c>
      <c r="F3872" s="14">
        <f>IFERROR(_xlfn.XLOOKUP($A3872,Firm_Info!$A$2:$A$11,Firm_Info!$D$2:$D$11),"")</f>
        <v>4</v>
      </c>
      <c r="G3872" s="14">
        <f>IF($F3872="","",IF($B3872&gt;=SUMIFS(Firm_Info!$F$2:$F$11,Firm_Info!$D$2:$D$11,$F3872,Firm_Info!$C$2:$C$11,"Treated"),1,0))</f>
        <v>0</v>
      </c>
      <c r="H3872" s="14">
        <f t="shared" si="123"/>
        <v>0</v>
      </c>
      <c r="I3872" s="14">
        <f>IF($F3872="","",MOD(ROW()-2,624)-INDEX(Parallel_Trends!$F$5:$F$14,MATCH($A3872,Parallel_Trends!$A$5:$A$14,0)))</f>
        <v>-159</v>
      </c>
    </row>
    <row r="3873" spans="1:9" x14ac:dyDescent="0.45">
      <c r="A3873" t="s">
        <v>25</v>
      </c>
      <c r="B3873" s="1">
        <f>Raw_Prices!AQ130</f>
        <v>45114</v>
      </c>
      <c r="C3873" s="12">
        <f>Raw_Prices!AU130</f>
        <v>103.541</v>
      </c>
      <c r="D3873" s="13">
        <f t="shared" si="122"/>
        <v>1.58642638110984E-3</v>
      </c>
      <c r="E3873" s="14">
        <f>IF(_xlfn.XLOOKUP($A3873,Firm_Info!$A$2:$A$12,Firm_Info!$C$2:$C$12)="Treated",1,IF(_xlfn.XLOOKUP($A3873,Firm_Info!$A$2:$A$12,Firm_Info!$C$2:$C$12)="Control",0,""))</f>
        <v>1</v>
      </c>
      <c r="F3873" s="14">
        <f>IFERROR(_xlfn.XLOOKUP($A3873,Firm_Info!$A$2:$A$11,Firm_Info!$D$2:$D$11),"")</f>
        <v>4</v>
      </c>
      <c r="G3873" s="14">
        <f>IF($F3873="","",IF($B3873&gt;=SUMIFS(Firm_Info!$F$2:$F$11,Firm_Info!$D$2:$D$11,$F3873,Firm_Info!$C$2:$C$11,"Treated"),1,0))</f>
        <v>0</v>
      </c>
      <c r="H3873" s="14">
        <f t="shared" si="123"/>
        <v>0</v>
      </c>
      <c r="I3873" s="14">
        <f>IF($F3873="","",MOD(ROW()-2,624)-INDEX(Parallel_Trends!$F$5:$F$14,MATCH($A3873,Parallel_Trends!$A$5:$A$14,0)))</f>
        <v>-158</v>
      </c>
    </row>
    <row r="3874" spans="1:9" x14ac:dyDescent="0.45">
      <c r="A3874" t="s">
        <v>25</v>
      </c>
      <c r="B3874" s="1">
        <f>Raw_Prices!AQ131</f>
        <v>45117</v>
      </c>
      <c r="C3874" s="12">
        <f>Raw_Prices!AU131</f>
        <v>107.15300000000001</v>
      </c>
      <c r="D3874" s="13">
        <f t="shared" si="122"/>
        <v>3.4884731652195855E-2</v>
      </c>
      <c r="E3874" s="14">
        <f>IF(_xlfn.XLOOKUP($A3874,Firm_Info!$A$2:$A$12,Firm_Info!$C$2:$C$12)="Treated",1,IF(_xlfn.XLOOKUP($A3874,Firm_Info!$A$2:$A$12,Firm_Info!$C$2:$C$12)="Control",0,""))</f>
        <v>1</v>
      </c>
      <c r="F3874" s="14">
        <f>IFERROR(_xlfn.XLOOKUP($A3874,Firm_Info!$A$2:$A$11,Firm_Info!$D$2:$D$11),"")</f>
        <v>4</v>
      </c>
      <c r="G3874" s="14">
        <f>IF($F3874="","",IF($B3874&gt;=SUMIFS(Firm_Info!$F$2:$F$11,Firm_Info!$D$2:$D$11,$F3874,Firm_Info!$C$2:$C$11,"Treated"),1,0))</f>
        <v>0</v>
      </c>
      <c r="H3874" s="14">
        <f t="shared" si="123"/>
        <v>0</v>
      </c>
      <c r="I3874" s="14">
        <f>IF($F3874="","",MOD(ROW()-2,624)-INDEX(Parallel_Trends!$F$5:$F$14,MATCH($A3874,Parallel_Trends!$A$5:$A$14,0)))</f>
        <v>-157</v>
      </c>
    </row>
    <row r="3875" spans="1:9" x14ac:dyDescent="0.45">
      <c r="A3875" t="s">
        <v>25</v>
      </c>
      <c r="B3875" s="1">
        <f>Raw_Prices!AQ132</f>
        <v>45118</v>
      </c>
      <c r="C3875" s="12">
        <f>Raw_Prices!AU132</f>
        <v>109.294</v>
      </c>
      <c r="D3875" s="13">
        <f t="shared" si="122"/>
        <v>1.9980775153285446E-2</v>
      </c>
      <c r="E3875" s="14">
        <f>IF(_xlfn.XLOOKUP($A3875,Firm_Info!$A$2:$A$12,Firm_Info!$C$2:$C$12)="Treated",1,IF(_xlfn.XLOOKUP($A3875,Firm_Info!$A$2:$A$12,Firm_Info!$C$2:$C$12)="Control",0,""))</f>
        <v>1</v>
      </c>
      <c r="F3875" s="14">
        <f>IFERROR(_xlfn.XLOOKUP($A3875,Firm_Info!$A$2:$A$11,Firm_Info!$D$2:$D$11),"")</f>
        <v>4</v>
      </c>
      <c r="G3875" s="14">
        <f>IF($F3875="","",IF($B3875&gt;=SUMIFS(Firm_Info!$F$2:$F$11,Firm_Info!$D$2:$D$11,$F3875,Firm_Info!$C$2:$C$11,"Treated"),1,0))</f>
        <v>0</v>
      </c>
      <c r="H3875" s="14">
        <f t="shared" si="123"/>
        <v>0</v>
      </c>
      <c r="I3875" s="14">
        <f>IF($F3875="","",MOD(ROW()-2,624)-INDEX(Parallel_Trends!$F$5:$F$14,MATCH($A3875,Parallel_Trends!$A$5:$A$14,0)))</f>
        <v>-156</v>
      </c>
    </row>
    <row r="3876" spans="1:9" x14ac:dyDescent="0.45">
      <c r="A3876" t="s">
        <v>25</v>
      </c>
      <c r="B3876" s="1">
        <f>Raw_Prices!AQ133</f>
        <v>45119</v>
      </c>
      <c r="C3876" s="12">
        <f>Raw_Prices!AU133</f>
        <v>109.49299999999999</v>
      </c>
      <c r="D3876" s="13">
        <f t="shared" ref="D3876:D3939" si="124">C3876/C3875-1</f>
        <v>1.8207769868427981E-3</v>
      </c>
      <c r="E3876" s="14">
        <f>IF(_xlfn.XLOOKUP($A3876,Firm_Info!$A$2:$A$12,Firm_Info!$C$2:$C$12)="Treated",1,IF(_xlfn.XLOOKUP($A3876,Firm_Info!$A$2:$A$12,Firm_Info!$C$2:$C$12)="Control",0,""))</f>
        <v>1</v>
      </c>
      <c r="F3876" s="14">
        <f>IFERROR(_xlfn.XLOOKUP($A3876,Firm_Info!$A$2:$A$11,Firm_Info!$D$2:$D$11),"")</f>
        <v>4</v>
      </c>
      <c r="G3876" s="14">
        <f>IF($F3876="","",IF($B3876&gt;=SUMIFS(Firm_Info!$F$2:$F$11,Firm_Info!$D$2:$D$11,$F3876,Firm_Info!$C$2:$C$11,"Treated"),1,0))</f>
        <v>0</v>
      </c>
      <c r="H3876" s="14">
        <f t="shared" ref="H3876:H3939" si="125">IF($F3876="","",$E3876*$G3876)</f>
        <v>0</v>
      </c>
      <c r="I3876" s="14">
        <f>IF($F3876="","",MOD(ROW()-2,624)-INDEX(Parallel_Trends!$F$5:$F$14,MATCH($A3876,Parallel_Trends!$A$5:$A$14,0)))</f>
        <v>-155</v>
      </c>
    </row>
    <row r="3877" spans="1:9" x14ac:dyDescent="0.45">
      <c r="A3877" t="s">
        <v>25</v>
      </c>
      <c r="B3877" s="1">
        <f>Raw_Prices!AQ134</f>
        <v>45120</v>
      </c>
      <c r="C3877" s="12">
        <f>Raw_Prices!AU134</f>
        <v>111.303</v>
      </c>
      <c r="D3877" s="13">
        <f t="shared" si="124"/>
        <v>1.6530737124747619E-2</v>
      </c>
      <c r="E3877" s="14">
        <f>IF(_xlfn.XLOOKUP($A3877,Firm_Info!$A$2:$A$12,Firm_Info!$C$2:$C$12)="Treated",1,IF(_xlfn.XLOOKUP($A3877,Firm_Info!$A$2:$A$12,Firm_Info!$C$2:$C$12)="Control",0,""))</f>
        <v>1</v>
      </c>
      <c r="F3877" s="14">
        <f>IFERROR(_xlfn.XLOOKUP($A3877,Firm_Info!$A$2:$A$11,Firm_Info!$D$2:$D$11),"")</f>
        <v>4</v>
      </c>
      <c r="G3877" s="14">
        <f>IF($F3877="","",IF($B3877&gt;=SUMIFS(Firm_Info!$F$2:$F$11,Firm_Info!$D$2:$D$11,$F3877,Firm_Info!$C$2:$C$11,"Treated"),1,0))</f>
        <v>0</v>
      </c>
      <c r="H3877" s="14">
        <f t="shared" si="125"/>
        <v>0</v>
      </c>
      <c r="I3877" s="14">
        <f>IF($F3877="","",MOD(ROW()-2,624)-INDEX(Parallel_Trends!$F$5:$F$14,MATCH($A3877,Parallel_Trends!$A$5:$A$14,0)))</f>
        <v>-154</v>
      </c>
    </row>
    <row r="3878" spans="1:9" x14ac:dyDescent="0.45">
      <c r="A3878" t="s">
        <v>25</v>
      </c>
      <c r="B3878" s="1">
        <f>Raw_Prices!AQ135</f>
        <v>45121</v>
      </c>
      <c r="C3878" s="12">
        <f>Raw_Prices!AU135</f>
        <v>112.574</v>
      </c>
      <c r="D3878" s="13">
        <f t="shared" si="124"/>
        <v>1.1419278905330454E-2</v>
      </c>
      <c r="E3878" s="14">
        <f>IF(_xlfn.XLOOKUP($A3878,Firm_Info!$A$2:$A$12,Firm_Info!$C$2:$C$12)="Treated",1,IF(_xlfn.XLOOKUP($A3878,Firm_Info!$A$2:$A$12,Firm_Info!$C$2:$C$12)="Control",0,""))</f>
        <v>1</v>
      </c>
      <c r="F3878" s="14">
        <f>IFERROR(_xlfn.XLOOKUP($A3878,Firm_Info!$A$2:$A$11,Firm_Info!$D$2:$D$11),"")</f>
        <v>4</v>
      </c>
      <c r="G3878" s="14">
        <f>IF($F3878="","",IF($B3878&gt;=SUMIFS(Firm_Info!$F$2:$F$11,Firm_Info!$D$2:$D$11,$F3878,Firm_Info!$C$2:$C$11,"Treated"),1,0))</f>
        <v>0</v>
      </c>
      <c r="H3878" s="14">
        <f t="shared" si="125"/>
        <v>0</v>
      </c>
      <c r="I3878" s="14">
        <f>IF($F3878="","",MOD(ROW()-2,624)-INDEX(Parallel_Trends!$F$5:$F$14,MATCH($A3878,Parallel_Trends!$A$5:$A$14,0)))</f>
        <v>-153</v>
      </c>
    </row>
    <row r="3879" spans="1:9" x14ac:dyDescent="0.45">
      <c r="A3879" t="s">
        <v>25</v>
      </c>
      <c r="B3879" s="1">
        <f>Raw_Prices!AQ136</f>
        <v>45124</v>
      </c>
      <c r="C3879" s="12">
        <f>Raw_Prices!AU136</f>
        <v>115.82299999999999</v>
      </c>
      <c r="D3879" s="13">
        <f t="shared" si="124"/>
        <v>2.8861015865119688E-2</v>
      </c>
      <c r="E3879" s="14">
        <f>IF(_xlfn.XLOOKUP($A3879,Firm_Info!$A$2:$A$12,Firm_Info!$C$2:$C$12)="Treated",1,IF(_xlfn.XLOOKUP($A3879,Firm_Info!$A$2:$A$12,Firm_Info!$C$2:$C$12)="Control",0,""))</f>
        <v>1</v>
      </c>
      <c r="F3879" s="14">
        <f>IFERROR(_xlfn.XLOOKUP($A3879,Firm_Info!$A$2:$A$11,Firm_Info!$D$2:$D$11),"")</f>
        <v>4</v>
      </c>
      <c r="G3879" s="14">
        <f>IF($F3879="","",IF($B3879&gt;=SUMIFS(Firm_Info!$F$2:$F$11,Firm_Info!$D$2:$D$11,$F3879,Firm_Info!$C$2:$C$11,"Treated"),1,0))</f>
        <v>0</v>
      </c>
      <c r="H3879" s="14">
        <f t="shared" si="125"/>
        <v>0</v>
      </c>
      <c r="I3879" s="14">
        <f>IF($F3879="","",MOD(ROW()-2,624)-INDEX(Parallel_Trends!$F$5:$F$14,MATCH($A3879,Parallel_Trends!$A$5:$A$14,0)))</f>
        <v>-152</v>
      </c>
    </row>
    <row r="3880" spans="1:9" x14ac:dyDescent="0.45">
      <c r="A3880" t="s">
        <v>25</v>
      </c>
      <c r="B3880" s="1">
        <f>Raw_Prices!AQ137</f>
        <v>45125</v>
      </c>
      <c r="C3880" s="12">
        <f>Raw_Prices!AU137</f>
        <v>117.077</v>
      </c>
      <c r="D3880" s="13">
        <f t="shared" si="124"/>
        <v>1.0826865130414642E-2</v>
      </c>
      <c r="E3880" s="14">
        <f>IF(_xlfn.XLOOKUP($A3880,Firm_Info!$A$2:$A$12,Firm_Info!$C$2:$C$12)="Treated",1,IF(_xlfn.XLOOKUP($A3880,Firm_Info!$A$2:$A$12,Firm_Info!$C$2:$C$12)="Control",0,""))</f>
        <v>1</v>
      </c>
      <c r="F3880" s="14">
        <f>IFERROR(_xlfn.XLOOKUP($A3880,Firm_Info!$A$2:$A$11,Firm_Info!$D$2:$D$11),"")</f>
        <v>4</v>
      </c>
      <c r="G3880" s="14">
        <f>IF($F3880="","",IF($B3880&gt;=SUMIFS(Firm_Info!$F$2:$F$11,Firm_Info!$D$2:$D$11,$F3880,Firm_Info!$C$2:$C$11,"Treated"),1,0))</f>
        <v>0</v>
      </c>
      <c r="H3880" s="14">
        <f t="shared" si="125"/>
        <v>0</v>
      </c>
      <c r="I3880" s="14">
        <f>IF($F3880="","",MOD(ROW()-2,624)-INDEX(Parallel_Trends!$F$5:$F$14,MATCH($A3880,Parallel_Trends!$A$5:$A$14,0)))</f>
        <v>-151</v>
      </c>
    </row>
    <row r="3881" spans="1:9" x14ac:dyDescent="0.45">
      <c r="A3881" t="s">
        <v>25</v>
      </c>
      <c r="B3881" s="1">
        <f>Raw_Prices!AQ138</f>
        <v>45126</v>
      </c>
      <c r="C3881" s="12">
        <f>Raw_Prices!AU138</f>
        <v>114.968</v>
      </c>
      <c r="D3881" s="13">
        <f t="shared" si="124"/>
        <v>-1.801378579908941E-2</v>
      </c>
      <c r="E3881" s="14">
        <f>IF(_xlfn.XLOOKUP($A3881,Firm_Info!$A$2:$A$12,Firm_Info!$C$2:$C$12)="Treated",1,IF(_xlfn.XLOOKUP($A3881,Firm_Info!$A$2:$A$12,Firm_Info!$C$2:$C$12)="Control",0,""))</f>
        <v>1</v>
      </c>
      <c r="F3881" s="14">
        <f>IFERROR(_xlfn.XLOOKUP($A3881,Firm_Info!$A$2:$A$11,Firm_Info!$D$2:$D$11),"")</f>
        <v>4</v>
      </c>
      <c r="G3881" s="14">
        <f>IF($F3881="","",IF($B3881&gt;=SUMIFS(Firm_Info!$F$2:$F$11,Firm_Info!$D$2:$D$11,$F3881,Firm_Info!$C$2:$C$11,"Treated"),1,0))</f>
        <v>0</v>
      </c>
      <c r="H3881" s="14">
        <f t="shared" si="125"/>
        <v>0</v>
      </c>
      <c r="I3881" s="14">
        <f>IF($F3881="","",MOD(ROW()-2,624)-INDEX(Parallel_Trends!$F$5:$F$14,MATCH($A3881,Parallel_Trends!$A$5:$A$14,0)))</f>
        <v>-150</v>
      </c>
    </row>
    <row r="3882" spans="1:9" x14ac:dyDescent="0.45">
      <c r="A3882" t="s">
        <v>25</v>
      </c>
      <c r="B3882" s="1">
        <f>Raw_Prices!AQ139</f>
        <v>45127</v>
      </c>
      <c r="C3882" s="12">
        <f>Raw_Prices!AU139</f>
        <v>114.56</v>
      </c>
      <c r="D3882" s="13">
        <f t="shared" si="124"/>
        <v>-3.5488135829100376E-3</v>
      </c>
      <c r="E3882" s="14">
        <f>IF(_xlfn.XLOOKUP($A3882,Firm_Info!$A$2:$A$12,Firm_Info!$C$2:$C$12)="Treated",1,IF(_xlfn.XLOOKUP($A3882,Firm_Info!$A$2:$A$12,Firm_Info!$C$2:$C$12)="Control",0,""))</f>
        <v>1</v>
      </c>
      <c r="F3882" s="14">
        <f>IFERROR(_xlfn.XLOOKUP($A3882,Firm_Info!$A$2:$A$11,Firm_Info!$D$2:$D$11),"")</f>
        <v>4</v>
      </c>
      <c r="G3882" s="14">
        <f>IF($F3882="","",IF($B3882&gt;=SUMIFS(Firm_Info!$F$2:$F$11,Firm_Info!$D$2:$D$11,$F3882,Firm_Info!$C$2:$C$11,"Treated"),1,0))</f>
        <v>0</v>
      </c>
      <c r="H3882" s="14">
        <f t="shared" si="125"/>
        <v>0</v>
      </c>
      <c r="I3882" s="14">
        <f>IF($F3882="","",MOD(ROW()-2,624)-INDEX(Parallel_Trends!$F$5:$F$14,MATCH($A3882,Parallel_Trends!$A$5:$A$14,0)))</f>
        <v>-149</v>
      </c>
    </row>
    <row r="3883" spans="1:9" x14ac:dyDescent="0.45">
      <c r="A3883" t="s">
        <v>25</v>
      </c>
      <c r="B3883" s="1">
        <f>Raw_Prices!AQ140</f>
        <v>45128</v>
      </c>
      <c r="C3883" s="12">
        <f>Raw_Prices!AU140</f>
        <v>114.78700000000001</v>
      </c>
      <c r="D3883" s="13">
        <f t="shared" si="124"/>
        <v>1.9814944134077805E-3</v>
      </c>
      <c r="E3883" s="14">
        <f>IF(_xlfn.XLOOKUP($A3883,Firm_Info!$A$2:$A$12,Firm_Info!$C$2:$C$12)="Treated",1,IF(_xlfn.XLOOKUP($A3883,Firm_Info!$A$2:$A$12,Firm_Info!$C$2:$C$12)="Control",0,""))</f>
        <v>1</v>
      </c>
      <c r="F3883" s="14">
        <f>IFERROR(_xlfn.XLOOKUP($A3883,Firm_Info!$A$2:$A$11,Firm_Info!$D$2:$D$11),"")</f>
        <v>4</v>
      </c>
      <c r="G3883" s="14">
        <f>IF($F3883="","",IF($B3883&gt;=SUMIFS(Firm_Info!$F$2:$F$11,Firm_Info!$D$2:$D$11,$F3883,Firm_Info!$C$2:$C$11,"Treated"),1,0))</f>
        <v>0</v>
      </c>
      <c r="H3883" s="14">
        <f t="shared" si="125"/>
        <v>0</v>
      </c>
      <c r="I3883" s="14">
        <f>IF($F3883="","",MOD(ROW()-2,624)-INDEX(Parallel_Trends!$F$5:$F$14,MATCH($A3883,Parallel_Trends!$A$5:$A$14,0)))</f>
        <v>-148</v>
      </c>
    </row>
    <row r="3884" spans="1:9" x14ac:dyDescent="0.45">
      <c r="A3884" t="s">
        <v>25</v>
      </c>
      <c r="B3884" s="1">
        <f>Raw_Prices!AQ141</f>
        <v>45131</v>
      </c>
      <c r="C3884" s="12">
        <f>Raw_Prices!AU141</f>
        <v>113.628</v>
      </c>
      <c r="D3884" s="13">
        <f t="shared" si="124"/>
        <v>-1.0096962199552251E-2</v>
      </c>
      <c r="E3884" s="14">
        <f>IF(_xlfn.XLOOKUP($A3884,Firm_Info!$A$2:$A$12,Firm_Info!$C$2:$C$12)="Treated",1,IF(_xlfn.XLOOKUP($A3884,Firm_Info!$A$2:$A$12,Firm_Info!$C$2:$C$12)="Control",0,""))</f>
        <v>1</v>
      </c>
      <c r="F3884" s="14">
        <f>IFERROR(_xlfn.XLOOKUP($A3884,Firm_Info!$A$2:$A$11,Firm_Info!$D$2:$D$11),"")</f>
        <v>4</v>
      </c>
      <c r="G3884" s="14">
        <f>IF($F3884="","",IF($B3884&gt;=SUMIFS(Firm_Info!$F$2:$F$11,Firm_Info!$D$2:$D$11,$F3884,Firm_Info!$C$2:$C$11,"Treated"),1,0))</f>
        <v>0</v>
      </c>
      <c r="H3884" s="14">
        <f t="shared" si="125"/>
        <v>0</v>
      </c>
      <c r="I3884" s="14">
        <f>IF($F3884="","",MOD(ROW()-2,624)-INDEX(Parallel_Trends!$F$5:$F$14,MATCH($A3884,Parallel_Trends!$A$5:$A$14,0)))</f>
        <v>-147</v>
      </c>
    </row>
    <row r="3885" spans="1:9" x14ac:dyDescent="0.45">
      <c r="A3885" t="s">
        <v>25</v>
      </c>
      <c r="B3885" s="1">
        <f>Raw_Prices!AQ142</f>
        <v>45132</v>
      </c>
      <c r="C3885" s="12">
        <f>Raw_Prices!AU142</f>
        <v>115.539</v>
      </c>
      <c r="D3885" s="13">
        <f t="shared" si="124"/>
        <v>1.681803780758262E-2</v>
      </c>
      <c r="E3885" s="14">
        <f>IF(_xlfn.XLOOKUP($A3885,Firm_Info!$A$2:$A$12,Firm_Info!$C$2:$C$12)="Treated",1,IF(_xlfn.XLOOKUP($A3885,Firm_Info!$A$2:$A$12,Firm_Info!$C$2:$C$12)="Control",0,""))</f>
        <v>1</v>
      </c>
      <c r="F3885" s="14">
        <f>IFERROR(_xlfn.XLOOKUP($A3885,Firm_Info!$A$2:$A$11,Firm_Info!$D$2:$D$11),"")</f>
        <v>4</v>
      </c>
      <c r="G3885" s="14">
        <f>IF($F3885="","",IF($B3885&gt;=SUMIFS(Firm_Info!$F$2:$F$11,Firm_Info!$D$2:$D$11,$F3885,Firm_Info!$C$2:$C$11,"Treated"),1,0))</f>
        <v>0</v>
      </c>
      <c r="H3885" s="14">
        <f t="shared" si="125"/>
        <v>0</v>
      </c>
      <c r="I3885" s="14">
        <f>IF($F3885="","",MOD(ROW()-2,624)-INDEX(Parallel_Trends!$F$5:$F$14,MATCH($A3885,Parallel_Trends!$A$5:$A$14,0)))</f>
        <v>-146</v>
      </c>
    </row>
    <row r="3886" spans="1:9" x14ac:dyDescent="0.45">
      <c r="A3886" t="s">
        <v>25</v>
      </c>
      <c r="B3886" s="1">
        <f>Raw_Prices!AQ143</f>
        <v>45133</v>
      </c>
      <c r="C3886" s="12">
        <f>Raw_Prices!AU143</f>
        <v>116.15600000000001</v>
      </c>
      <c r="D3886" s="13">
        <f t="shared" si="124"/>
        <v>5.3401881615731117E-3</v>
      </c>
      <c r="E3886" s="14">
        <f>IF(_xlfn.XLOOKUP($A3886,Firm_Info!$A$2:$A$12,Firm_Info!$C$2:$C$12)="Treated",1,IF(_xlfn.XLOOKUP($A3886,Firm_Info!$A$2:$A$12,Firm_Info!$C$2:$C$12)="Control",0,""))</f>
        <v>1</v>
      </c>
      <c r="F3886" s="14">
        <f>IFERROR(_xlfn.XLOOKUP($A3886,Firm_Info!$A$2:$A$11,Firm_Info!$D$2:$D$11),"")</f>
        <v>4</v>
      </c>
      <c r="G3886" s="14">
        <f>IF($F3886="","",IF($B3886&gt;=SUMIFS(Firm_Info!$F$2:$F$11,Firm_Info!$D$2:$D$11,$F3886,Firm_Info!$C$2:$C$11,"Treated"),1,0))</f>
        <v>0</v>
      </c>
      <c r="H3886" s="14">
        <f t="shared" si="125"/>
        <v>0</v>
      </c>
      <c r="I3886" s="14">
        <f>IF($F3886="","",MOD(ROW()-2,624)-INDEX(Parallel_Trends!$F$5:$F$14,MATCH($A3886,Parallel_Trends!$A$5:$A$14,0)))</f>
        <v>-145</v>
      </c>
    </row>
    <row r="3887" spans="1:9" x14ac:dyDescent="0.45">
      <c r="A3887" t="s">
        <v>25</v>
      </c>
      <c r="B3887" s="1">
        <f>Raw_Prices!AQ144</f>
        <v>45134</v>
      </c>
      <c r="C3887" s="12">
        <f>Raw_Prices!AU144</f>
        <v>116.066</v>
      </c>
      <c r="D3887" s="13">
        <f t="shared" si="124"/>
        <v>-7.7482006956164362E-4</v>
      </c>
      <c r="E3887" s="14">
        <f>IF(_xlfn.XLOOKUP($A3887,Firm_Info!$A$2:$A$12,Firm_Info!$C$2:$C$12)="Treated",1,IF(_xlfn.XLOOKUP($A3887,Firm_Info!$A$2:$A$12,Firm_Info!$C$2:$C$12)="Control",0,""))</f>
        <v>1</v>
      </c>
      <c r="F3887" s="14">
        <f>IFERROR(_xlfn.XLOOKUP($A3887,Firm_Info!$A$2:$A$11,Firm_Info!$D$2:$D$11),"")</f>
        <v>4</v>
      </c>
      <c r="G3887" s="14">
        <f>IF($F3887="","",IF($B3887&gt;=SUMIFS(Firm_Info!$F$2:$F$11,Firm_Info!$D$2:$D$11,$F3887,Firm_Info!$C$2:$C$11,"Treated"),1,0))</f>
        <v>0</v>
      </c>
      <c r="H3887" s="14">
        <f t="shared" si="125"/>
        <v>0</v>
      </c>
      <c r="I3887" s="14">
        <f>IF($F3887="","",MOD(ROW()-2,624)-INDEX(Parallel_Trends!$F$5:$F$14,MATCH($A3887,Parallel_Trends!$A$5:$A$14,0)))</f>
        <v>-144</v>
      </c>
    </row>
    <row r="3888" spans="1:9" x14ac:dyDescent="0.45">
      <c r="A3888" t="s">
        <v>25</v>
      </c>
      <c r="B3888" s="1">
        <f>Raw_Prices!AQ145</f>
        <v>45135</v>
      </c>
      <c r="C3888" s="12">
        <f>Raw_Prices!AU145</f>
        <v>118.28100000000001</v>
      </c>
      <c r="D3888" s="13">
        <f t="shared" si="124"/>
        <v>1.9083969465648831E-2</v>
      </c>
      <c r="E3888" s="14">
        <f>IF(_xlfn.XLOOKUP($A3888,Firm_Info!$A$2:$A$12,Firm_Info!$C$2:$C$12)="Treated",1,IF(_xlfn.XLOOKUP($A3888,Firm_Info!$A$2:$A$12,Firm_Info!$C$2:$C$12)="Control",0,""))</f>
        <v>1</v>
      </c>
      <c r="F3888" s="14">
        <f>IFERROR(_xlfn.XLOOKUP($A3888,Firm_Info!$A$2:$A$11,Firm_Info!$D$2:$D$11),"")</f>
        <v>4</v>
      </c>
      <c r="G3888" s="14">
        <f>IF($F3888="","",IF($B3888&gt;=SUMIFS(Firm_Info!$F$2:$F$11,Firm_Info!$D$2:$D$11,$F3888,Firm_Info!$C$2:$C$11,"Treated"),1,0))</f>
        <v>0</v>
      </c>
      <c r="H3888" s="14">
        <f t="shared" si="125"/>
        <v>0</v>
      </c>
      <c r="I3888" s="14">
        <f>IF($F3888="","",MOD(ROW()-2,624)-INDEX(Parallel_Trends!$F$5:$F$14,MATCH($A3888,Parallel_Trends!$A$5:$A$14,0)))</f>
        <v>-143</v>
      </c>
    </row>
    <row r="3889" spans="1:9" x14ac:dyDescent="0.45">
      <c r="A3889" t="s">
        <v>25</v>
      </c>
      <c r="B3889" s="1">
        <f>Raw_Prices!AQ146</f>
        <v>45138</v>
      </c>
      <c r="C3889" s="12">
        <f>Raw_Prices!AU146</f>
        <v>116.652</v>
      </c>
      <c r="D3889" s="13">
        <f t="shared" si="124"/>
        <v>-1.3772288025972079E-2</v>
      </c>
      <c r="E3889" s="14">
        <f>IF(_xlfn.XLOOKUP($A3889,Firm_Info!$A$2:$A$12,Firm_Info!$C$2:$C$12)="Treated",1,IF(_xlfn.XLOOKUP($A3889,Firm_Info!$A$2:$A$12,Firm_Info!$C$2:$C$12)="Control",0,""))</f>
        <v>1</v>
      </c>
      <c r="F3889" s="14">
        <f>IFERROR(_xlfn.XLOOKUP($A3889,Firm_Info!$A$2:$A$11,Firm_Info!$D$2:$D$11),"")</f>
        <v>4</v>
      </c>
      <c r="G3889" s="14">
        <f>IF($F3889="","",IF($B3889&gt;=SUMIFS(Firm_Info!$F$2:$F$11,Firm_Info!$D$2:$D$11,$F3889,Firm_Info!$C$2:$C$11,"Treated"),1,0))</f>
        <v>0</v>
      </c>
      <c r="H3889" s="14">
        <f t="shared" si="125"/>
        <v>0</v>
      </c>
      <c r="I3889" s="14">
        <f>IF($F3889="","",MOD(ROW()-2,624)-INDEX(Parallel_Trends!$F$5:$F$14,MATCH($A3889,Parallel_Trends!$A$5:$A$14,0)))</f>
        <v>-142</v>
      </c>
    </row>
    <row r="3890" spans="1:9" x14ac:dyDescent="0.45">
      <c r="A3890" t="s">
        <v>25</v>
      </c>
      <c r="B3890" s="1">
        <f>Raw_Prices!AQ147</f>
        <v>45139</v>
      </c>
      <c r="C3890" s="12">
        <f>Raw_Prices!AU147</f>
        <v>114.434</v>
      </c>
      <c r="D3890" s="13">
        <f t="shared" si="124"/>
        <v>-1.9013818880087796E-2</v>
      </c>
      <c r="E3890" s="14">
        <f>IF(_xlfn.XLOOKUP($A3890,Firm_Info!$A$2:$A$12,Firm_Info!$C$2:$C$12)="Treated",1,IF(_xlfn.XLOOKUP($A3890,Firm_Info!$A$2:$A$12,Firm_Info!$C$2:$C$12)="Control",0,""))</f>
        <v>1</v>
      </c>
      <c r="F3890" s="14">
        <f>IFERROR(_xlfn.XLOOKUP($A3890,Firm_Info!$A$2:$A$11,Firm_Info!$D$2:$D$11),"")</f>
        <v>4</v>
      </c>
      <c r="G3890" s="14">
        <f>IF($F3890="","",IF($B3890&gt;=SUMIFS(Firm_Info!$F$2:$F$11,Firm_Info!$D$2:$D$11,$F3890,Firm_Info!$C$2:$C$11,"Treated"),1,0))</f>
        <v>0</v>
      </c>
      <c r="H3890" s="14">
        <f t="shared" si="125"/>
        <v>0</v>
      </c>
      <c r="I3890" s="14">
        <f>IF($F3890="","",MOD(ROW()-2,624)-INDEX(Parallel_Trends!$F$5:$F$14,MATCH($A3890,Parallel_Trends!$A$5:$A$14,0)))</f>
        <v>-141</v>
      </c>
    </row>
    <row r="3891" spans="1:9" x14ac:dyDescent="0.45">
      <c r="A3891" t="s">
        <v>25</v>
      </c>
      <c r="B3891" s="1">
        <f>Raw_Prices!AQ148</f>
        <v>45140</v>
      </c>
      <c r="C3891" s="12">
        <f>Raw_Prices!AU148</f>
        <v>113.28</v>
      </c>
      <c r="D3891" s="13">
        <f t="shared" si="124"/>
        <v>-1.0084415470926422E-2</v>
      </c>
      <c r="E3891" s="14">
        <f>IF(_xlfn.XLOOKUP($A3891,Firm_Info!$A$2:$A$12,Firm_Info!$C$2:$C$12)="Treated",1,IF(_xlfn.XLOOKUP($A3891,Firm_Info!$A$2:$A$12,Firm_Info!$C$2:$C$12)="Control",0,""))</f>
        <v>1</v>
      </c>
      <c r="F3891" s="14">
        <f>IFERROR(_xlfn.XLOOKUP($A3891,Firm_Info!$A$2:$A$11,Firm_Info!$D$2:$D$11),"")</f>
        <v>4</v>
      </c>
      <c r="G3891" s="14">
        <f>IF($F3891="","",IF($B3891&gt;=SUMIFS(Firm_Info!$F$2:$F$11,Firm_Info!$D$2:$D$11,$F3891,Firm_Info!$C$2:$C$11,"Treated"),1,0))</f>
        <v>0</v>
      </c>
      <c r="H3891" s="14">
        <f t="shared" si="125"/>
        <v>0</v>
      </c>
      <c r="I3891" s="14">
        <f>IF($F3891="","",MOD(ROW()-2,624)-INDEX(Parallel_Trends!$F$5:$F$14,MATCH($A3891,Parallel_Trends!$A$5:$A$14,0)))</f>
        <v>-140</v>
      </c>
    </row>
    <row r="3892" spans="1:9" x14ac:dyDescent="0.45">
      <c r="A3892" t="s">
        <v>25</v>
      </c>
      <c r="B3892" s="1">
        <f>Raw_Prices!AQ149</f>
        <v>45141</v>
      </c>
      <c r="C3892" s="12">
        <f>Raw_Prices!AU149</f>
        <v>111.512</v>
      </c>
      <c r="D3892" s="13">
        <f t="shared" si="124"/>
        <v>-1.5607344632768361E-2</v>
      </c>
      <c r="E3892" s="14">
        <f>IF(_xlfn.XLOOKUP($A3892,Firm_Info!$A$2:$A$12,Firm_Info!$C$2:$C$12)="Treated",1,IF(_xlfn.XLOOKUP($A3892,Firm_Info!$A$2:$A$12,Firm_Info!$C$2:$C$12)="Control",0,""))</f>
        <v>1</v>
      </c>
      <c r="F3892" s="14">
        <f>IFERROR(_xlfn.XLOOKUP($A3892,Firm_Info!$A$2:$A$11,Firm_Info!$D$2:$D$11),"")</f>
        <v>4</v>
      </c>
      <c r="G3892" s="14">
        <f>IF($F3892="","",IF($B3892&gt;=SUMIFS(Firm_Info!$F$2:$F$11,Firm_Info!$D$2:$D$11,$F3892,Firm_Info!$C$2:$C$11,"Treated"),1,0))</f>
        <v>0</v>
      </c>
      <c r="H3892" s="14">
        <f t="shared" si="125"/>
        <v>0</v>
      </c>
      <c r="I3892" s="14">
        <f>IF($F3892="","",MOD(ROW()-2,624)-INDEX(Parallel_Trends!$F$5:$F$14,MATCH($A3892,Parallel_Trends!$A$5:$A$14,0)))</f>
        <v>-139</v>
      </c>
    </row>
    <row r="3893" spans="1:9" x14ac:dyDescent="0.45">
      <c r="A3893" t="s">
        <v>25</v>
      </c>
      <c r="B3893" s="1">
        <f>Raw_Prices!AQ150</f>
        <v>45142</v>
      </c>
      <c r="C3893" s="12">
        <f>Raw_Prices!AU150</f>
        <v>120.279</v>
      </c>
      <c r="D3893" s="13">
        <f t="shared" si="124"/>
        <v>7.8619341416170441E-2</v>
      </c>
      <c r="E3893" s="14">
        <f>IF(_xlfn.XLOOKUP($A3893,Firm_Info!$A$2:$A$12,Firm_Info!$C$2:$C$12)="Treated",1,IF(_xlfn.XLOOKUP($A3893,Firm_Info!$A$2:$A$12,Firm_Info!$C$2:$C$12)="Control",0,""))</f>
        <v>1</v>
      </c>
      <c r="F3893" s="14">
        <f>IFERROR(_xlfn.XLOOKUP($A3893,Firm_Info!$A$2:$A$11,Firm_Info!$D$2:$D$11),"")</f>
        <v>4</v>
      </c>
      <c r="G3893" s="14">
        <f>IF($F3893="","",IF($B3893&gt;=SUMIFS(Firm_Info!$F$2:$F$11,Firm_Info!$D$2:$D$11,$F3893,Firm_Info!$C$2:$C$11,"Treated"),1,0))</f>
        <v>0</v>
      </c>
      <c r="H3893" s="14">
        <f t="shared" si="125"/>
        <v>0</v>
      </c>
      <c r="I3893" s="14">
        <f>IF($F3893="","",MOD(ROW()-2,624)-INDEX(Parallel_Trends!$F$5:$F$14,MATCH($A3893,Parallel_Trends!$A$5:$A$14,0)))</f>
        <v>-138</v>
      </c>
    </row>
    <row r="3894" spans="1:9" x14ac:dyDescent="0.45">
      <c r="A3894" t="s">
        <v>25</v>
      </c>
      <c r="B3894" s="1">
        <f>Raw_Prices!AQ151</f>
        <v>45145</v>
      </c>
      <c r="C3894" s="12">
        <f>Raw_Prices!AU151</f>
        <v>127.342</v>
      </c>
      <c r="D3894" s="13">
        <f t="shared" si="124"/>
        <v>5.8721805136391136E-2</v>
      </c>
      <c r="E3894" s="14">
        <f>IF(_xlfn.XLOOKUP($A3894,Firm_Info!$A$2:$A$12,Firm_Info!$C$2:$C$12)="Treated",1,IF(_xlfn.XLOOKUP($A3894,Firm_Info!$A$2:$A$12,Firm_Info!$C$2:$C$12)="Control",0,""))</f>
        <v>1</v>
      </c>
      <c r="F3894" s="14">
        <f>IFERROR(_xlfn.XLOOKUP($A3894,Firm_Info!$A$2:$A$11,Firm_Info!$D$2:$D$11),"")</f>
        <v>4</v>
      </c>
      <c r="G3894" s="14">
        <f>IF($F3894="","",IF($B3894&gt;=SUMIFS(Firm_Info!$F$2:$F$11,Firm_Info!$D$2:$D$11,$F3894,Firm_Info!$C$2:$C$11,"Treated"),1,0))</f>
        <v>0</v>
      </c>
      <c r="H3894" s="14">
        <f t="shared" si="125"/>
        <v>0</v>
      </c>
      <c r="I3894" s="14">
        <f>IF($F3894="","",MOD(ROW()-2,624)-INDEX(Parallel_Trends!$F$5:$F$14,MATCH($A3894,Parallel_Trends!$A$5:$A$14,0)))</f>
        <v>-137</v>
      </c>
    </row>
    <row r="3895" spans="1:9" x14ac:dyDescent="0.45">
      <c r="A3895" t="s">
        <v>25</v>
      </c>
      <c r="B3895" s="1">
        <f>Raw_Prices!AQ152</f>
        <v>45146</v>
      </c>
      <c r="C3895" s="12">
        <f>Raw_Prices!AU152</f>
        <v>126.673</v>
      </c>
      <c r="D3895" s="13">
        <f t="shared" si="124"/>
        <v>-5.2535691288027042E-3</v>
      </c>
      <c r="E3895" s="14">
        <f>IF(_xlfn.XLOOKUP($A3895,Firm_Info!$A$2:$A$12,Firm_Info!$C$2:$C$12)="Treated",1,IF(_xlfn.XLOOKUP($A3895,Firm_Info!$A$2:$A$12,Firm_Info!$C$2:$C$12)="Control",0,""))</f>
        <v>1</v>
      </c>
      <c r="F3895" s="14">
        <f>IFERROR(_xlfn.XLOOKUP($A3895,Firm_Info!$A$2:$A$11,Firm_Info!$D$2:$D$11),"")</f>
        <v>4</v>
      </c>
      <c r="G3895" s="14">
        <f>IF($F3895="","",IF($B3895&gt;=SUMIFS(Firm_Info!$F$2:$F$11,Firm_Info!$D$2:$D$11,$F3895,Firm_Info!$C$2:$C$11,"Treated"),1,0))</f>
        <v>0</v>
      </c>
      <c r="H3895" s="14">
        <f t="shared" si="125"/>
        <v>0</v>
      </c>
      <c r="I3895" s="14">
        <f>IF($F3895="","",MOD(ROW()-2,624)-INDEX(Parallel_Trends!$F$5:$F$14,MATCH($A3895,Parallel_Trends!$A$5:$A$14,0)))</f>
        <v>-136</v>
      </c>
    </row>
    <row r="3896" spans="1:9" x14ac:dyDescent="0.45">
      <c r="A3896" t="s">
        <v>25</v>
      </c>
      <c r="B3896" s="1">
        <f>Raw_Prices!AQ153</f>
        <v>45147</v>
      </c>
      <c r="C3896" s="12">
        <f>Raw_Prices!AU153</f>
        <v>125.834</v>
      </c>
      <c r="D3896" s="13">
        <f t="shared" si="124"/>
        <v>-6.6233530428742027E-3</v>
      </c>
      <c r="E3896" s="14">
        <f>IF(_xlfn.XLOOKUP($A3896,Firm_Info!$A$2:$A$12,Firm_Info!$C$2:$C$12)="Treated",1,IF(_xlfn.XLOOKUP($A3896,Firm_Info!$A$2:$A$12,Firm_Info!$C$2:$C$12)="Control",0,""))</f>
        <v>1</v>
      </c>
      <c r="F3896" s="14">
        <f>IFERROR(_xlfn.XLOOKUP($A3896,Firm_Info!$A$2:$A$11,Firm_Info!$D$2:$D$11),"")</f>
        <v>4</v>
      </c>
      <c r="G3896" s="14">
        <f>IF($F3896="","",IF($B3896&gt;=SUMIFS(Firm_Info!$F$2:$F$11,Firm_Info!$D$2:$D$11,$F3896,Firm_Info!$C$2:$C$11,"Treated"),1,0))</f>
        <v>0</v>
      </c>
      <c r="H3896" s="14">
        <f t="shared" si="125"/>
        <v>0</v>
      </c>
      <c r="I3896" s="14">
        <f>IF($F3896="","",MOD(ROW()-2,624)-INDEX(Parallel_Trends!$F$5:$F$14,MATCH($A3896,Parallel_Trends!$A$5:$A$14,0)))</f>
        <v>-135</v>
      </c>
    </row>
    <row r="3897" spans="1:9" x14ac:dyDescent="0.45">
      <c r="A3897" t="s">
        <v>25</v>
      </c>
      <c r="B3897" s="1">
        <f>Raw_Prices!AQ154</f>
        <v>45148</v>
      </c>
      <c r="C3897" s="12">
        <f>Raw_Prices!AU154</f>
        <v>126.563</v>
      </c>
      <c r="D3897" s="13">
        <f t="shared" si="124"/>
        <v>5.7933467902155922E-3</v>
      </c>
      <c r="E3897" s="14">
        <f>IF(_xlfn.XLOOKUP($A3897,Firm_Info!$A$2:$A$12,Firm_Info!$C$2:$C$12)="Treated",1,IF(_xlfn.XLOOKUP($A3897,Firm_Info!$A$2:$A$12,Firm_Info!$C$2:$C$12)="Control",0,""))</f>
        <v>1</v>
      </c>
      <c r="F3897" s="14">
        <f>IFERROR(_xlfn.XLOOKUP($A3897,Firm_Info!$A$2:$A$11,Firm_Info!$D$2:$D$11),"")</f>
        <v>4</v>
      </c>
      <c r="G3897" s="14">
        <f>IF($F3897="","",IF($B3897&gt;=SUMIFS(Firm_Info!$F$2:$F$11,Firm_Info!$D$2:$D$11,$F3897,Firm_Info!$C$2:$C$11,"Treated"),1,0))</f>
        <v>0</v>
      </c>
      <c r="H3897" s="14">
        <f t="shared" si="125"/>
        <v>0</v>
      </c>
      <c r="I3897" s="14">
        <f>IF($F3897="","",MOD(ROW()-2,624)-INDEX(Parallel_Trends!$F$5:$F$14,MATCH($A3897,Parallel_Trends!$A$5:$A$14,0)))</f>
        <v>-134</v>
      </c>
    </row>
    <row r="3898" spans="1:9" x14ac:dyDescent="0.45">
      <c r="A3898" t="s">
        <v>25</v>
      </c>
      <c r="B3898" s="1">
        <f>Raw_Prices!AQ155</f>
        <v>45149</v>
      </c>
      <c r="C3898" s="12">
        <f>Raw_Prices!AU155</f>
        <v>125.89700000000001</v>
      </c>
      <c r="D3898" s="13">
        <f t="shared" si="124"/>
        <v>-5.2622014332782685E-3</v>
      </c>
      <c r="E3898" s="14">
        <f>IF(_xlfn.XLOOKUP($A3898,Firm_Info!$A$2:$A$12,Firm_Info!$C$2:$C$12)="Treated",1,IF(_xlfn.XLOOKUP($A3898,Firm_Info!$A$2:$A$12,Firm_Info!$C$2:$C$12)="Control",0,""))</f>
        <v>1</v>
      </c>
      <c r="F3898" s="14">
        <f>IFERROR(_xlfn.XLOOKUP($A3898,Firm_Info!$A$2:$A$11,Firm_Info!$D$2:$D$11),"")</f>
        <v>4</v>
      </c>
      <c r="G3898" s="14">
        <f>IF($F3898="","",IF($B3898&gt;=SUMIFS(Firm_Info!$F$2:$F$11,Firm_Info!$D$2:$D$11,$F3898,Firm_Info!$C$2:$C$11,"Treated"),1,0))</f>
        <v>0</v>
      </c>
      <c r="H3898" s="14">
        <f t="shared" si="125"/>
        <v>0</v>
      </c>
      <c r="I3898" s="14">
        <f>IF($F3898="","",MOD(ROW()-2,624)-INDEX(Parallel_Trends!$F$5:$F$14,MATCH($A3898,Parallel_Trends!$A$5:$A$14,0)))</f>
        <v>-133</v>
      </c>
    </row>
    <row r="3899" spans="1:9" x14ac:dyDescent="0.45">
      <c r="A3899" t="s">
        <v>25</v>
      </c>
      <c r="B3899" s="1">
        <f>Raw_Prices!AQ156</f>
        <v>45152</v>
      </c>
      <c r="C3899" s="12">
        <f>Raw_Prices!AU156</f>
        <v>126.999</v>
      </c>
      <c r="D3899" s="13">
        <f t="shared" si="124"/>
        <v>8.7531871291610663E-3</v>
      </c>
      <c r="E3899" s="14">
        <f>IF(_xlfn.XLOOKUP($A3899,Firm_Info!$A$2:$A$12,Firm_Info!$C$2:$C$12)="Treated",1,IF(_xlfn.XLOOKUP($A3899,Firm_Info!$A$2:$A$12,Firm_Info!$C$2:$C$12)="Control",0,""))</f>
        <v>1</v>
      </c>
      <c r="F3899" s="14">
        <f>IFERROR(_xlfn.XLOOKUP($A3899,Firm_Info!$A$2:$A$11,Firm_Info!$D$2:$D$11),"")</f>
        <v>4</v>
      </c>
      <c r="G3899" s="14">
        <f>IF($F3899="","",IF($B3899&gt;=SUMIFS(Firm_Info!$F$2:$F$11,Firm_Info!$D$2:$D$11,$F3899,Firm_Info!$C$2:$C$11,"Treated"),1,0))</f>
        <v>0</v>
      </c>
      <c r="H3899" s="14">
        <f t="shared" si="125"/>
        <v>0</v>
      </c>
      <c r="I3899" s="14">
        <f>IF($F3899="","",MOD(ROW()-2,624)-INDEX(Parallel_Trends!$F$5:$F$14,MATCH($A3899,Parallel_Trends!$A$5:$A$14,0)))</f>
        <v>-132</v>
      </c>
    </row>
    <row r="3900" spans="1:9" x14ac:dyDescent="0.45">
      <c r="A3900" t="s">
        <v>25</v>
      </c>
      <c r="B3900" s="1">
        <f>Raw_Prices!AQ157</f>
        <v>45153</v>
      </c>
      <c r="C3900" s="12">
        <f>Raw_Prices!AU157</f>
        <v>125.675</v>
      </c>
      <c r="D3900" s="13">
        <f t="shared" si="124"/>
        <v>-1.0425278939204197E-2</v>
      </c>
      <c r="E3900" s="14">
        <f>IF(_xlfn.XLOOKUP($A3900,Firm_Info!$A$2:$A$12,Firm_Info!$C$2:$C$12)="Treated",1,IF(_xlfn.XLOOKUP($A3900,Firm_Info!$A$2:$A$12,Firm_Info!$C$2:$C$12)="Control",0,""))</f>
        <v>1</v>
      </c>
      <c r="F3900" s="14">
        <f>IFERROR(_xlfn.XLOOKUP($A3900,Firm_Info!$A$2:$A$11,Firm_Info!$D$2:$D$11),"")</f>
        <v>4</v>
      </c>
      <c r="G3900" s="14">
        <f>IF($F3900="","",IF($B3900&gt;=SUMIFS(Firm_Info!$F$2:$F$11,Firm_Info!$D$2:$D$11,$F3900,Firm_Info!$C$2:$C$11,"Treated"),1,0))</f>
        <v>0</v>
      </c>
      <c r="H3900" s="14">
        <f t="shared" si="125"/>
        <v>0</v>
      </c>
      <c r="I3900" s="14">
        <f>IF($F3900="","",MOD(ROW()-2,624)-INDEX(Parallel_Trends!$F$5:$F$14,MATCH($A3900,Parallel_Trends!$A$5:$A$14,0)))</f>
        <v>-131</v>
      </c>
    </row>
    <row r="3901" spans="1:9" x14ac:dyDescent="0.45">
      <c r="A3901" t="s">
        <v>25</v>
      </c>
      <c r="B3901" s="1">
        <f>Raw_Prices!AQ158</f>
        <v>45154</v>
      </c>
      <c r="C3901" s="12">
        <f>Raw_Prices!AU158</f>
        <v>125.47</v>
      </c>
      <c r="D3901" s="13">
        <f t="shared" si="124"/>
        <v>-1.6311915655460307E-3</v>
      </c>
      <c r="E3901" s="14">
        <f>IF(_xlfn.XLOOKUP($A3901,Firm_Info!$A$2:$A$12,Firm_Info!$C$2:$C$12)="Treated",1,IF(_xlfn.XLOOKUP($A3901,Firm_Info!$A$2:$A$12,Firm_Info!$C$2:$C$12)="Control",0,""))</f>
        <v>1</v>
      </c>
      <c r="F3901" s="14">
        <f>IFERROR(_xlfn.XLOOKUP($A3901,Firm_Info!$A$2:$A$11,Firm_Info!$D$2:$D$11),"")</f>
        <v>4</v>
      </c>
      <c r="G3901" s="14">
        <f>IF($F3901="","",IF($B3901&gt;=SUMIFS(Firm_Info!$F$2:$F$11,Firm_Info!$D$2:$D$11,$F3901,Firm_Info!$C$2:$C$11,"Treated"),1,0))</f>
        <v>0</v>
      </c>
      <c r="H3901" s="14">
        <f t="shared" si="125"/>
        <v>0</v>
      </c>
      <c r="I3901" s="14">
        <f>IF($F3901="","",MOD(ROW()-2,624)-INDEX(Parallel_Trends!$F$5:$F$14,MATCH($A3901,Parallel_Trends!$A$5:$A$14,0)))</f>
        <v>-130</v>
      </c>
    </row>
    <row r="3902" spans="1:9" x14ac:dyDescent="0.45">
      <c r="A3902" t="s">
        <v>25</v>
      </c>
      <c r="B3902" s="1">
        <f>Raw_Prices!AQ159</f>
        <v>45155</v>
      </c>
      <c r="C3902" s="12">
        <f>Raw_Prices!AU159</f>
        <v>122.199</v>
      </c>
      <c r="D3902" s="13">
        <f t="shared" si="124"/>
        <v>-2.6069976886905266E-2</v>
      </c>
      <c r="E3902" s="14">
        <f>IF(_xlfn.XLOOKUP($A3902,Firm_Info!$A$2:$A$12,Firm_Info!$C$2:$C$12)="Treated",1,IF(_xlfn.XLOOKUP($A3902,Firm_Info!$A$2:$A$12,Firm_Info!$C$2:$C$12)="Control",0,""))</f>
        <v>1</v>
      </c>
      <c r="F3902" s="14">
        <f>IFERROR(_xlfn.XLOOKUP($A3902,Firm_Info!$A$2:$A$11,Firm_Info!$D$2:$D$11),"")</f>
        <v>4</v>
      </c>
      <c r="G3902" s="14">
        <f>IF($F3902="","",IF($B3902&gt;=SUMIFS(Firm_Info!$F$2:$F$11,Firm_Info!$D$2:$D$11,$F3902,Firm_Info!$C$2:$C$11,"Treated"),1,0))</f>
        <v>0</v>
      </c>
      <c r="H3902" s="14">
        <f t="shared" si="125"/>
        <v>0</v>
      </c>
      <c r="I3902" s="14">
        <f>IF($F3902="","",MOD(ROW()-2,624)-INDEX(Parallel_Trends!$F$5:$F$14,MATCH($A3902,Parallel_Trends!$A$5:$A$14,0)))</f>
        <v>-129</v>
      </c>
    </row>
    <row r="3903" spans="1:9" x14ac:dyDescent="0.45">
      <c r="A3903" t="s">
        <v>25</v>
      </c>
      <c r="B3903" s="1">
        <f>Raw_Prices!AQ160</f>
        <v>45156</v>
      </c>
      <c r="C3903" s="12">
        <f>Raw_Prices!AU160</f>
        <v>120.093</v>
      </c>
      <c r="D3903" s="13">
        <f t="shared" si="124"/>
        <v>-1.7234183585790319E-2</v>
      </c>
      <c r="E3903" s="14">
        <f>IF(_xlfn.XLOOKUP($A3903,Firm_Info!$A$2:$A$12,Firm_Info!$C$2:$C$12)="Treated",1,IF(_xlfn.XLOOKUP($A3903,Firm_Info!$A$2:$A$12,Firm_Info!$C$2:$C$12)="Control",0,""))</f>
        <v>1</v>
      </c>
      <c r="F3903" s="14">
        <f>IFERROR(_xlfn.XLOOKUP($A3903,Firm_Info!$A$2:$A$11,Firm_Info!$D$2:$D$11),"")</f>
        <v>4</v>
      </c>
      <c r="G3903" s="14">
        <f>IF($F3903="","",IF($B3903&gt;=SUMIFS(Firm_Info!$F$2:$F$11,Firm_Info!$D$2:$D$11,$F3903,Firm_Info!$C$2:$C$11,"Treated"),1,0))</f>
        <v>0</v>
      </c>
      <c r="H3903" s="14">
        <f t="shared" si="125"/>
        <v>0</v>
      </c>
      <c r="I3903" s="14">
        <f>IF($F3903="","",MOD(ROW()-2,624)-INDEX(Parallel_Trends!$F$5:$F$14,MATCH($A3903,Parallel_Trends!$A$5:$A$14,0)))</f>
        <v>-128</v>
      </c>
    </row>
    <row r="3904" spans="1:9" x14ac:dyDescent="0.45">
      <c r="A3904" t="s">
        <v>25</v>
      </c>
      <c r="B3904" s="1">
        <f>Raw_Prices!AQ161</f>
        <v>45159</v>
      </c>
      <c r="C3904" s="12">
        <f>Raw_Prices!AU161</f>
        <v>119.84099999999999</v>
      </c>
      <c r="D3904" s="13">
        <f t="shared" si="124"/>
        <v>-2.0983737603358366E-3</v>
      </c>
      <c r="E3904" s="14">
        <f>IF(_xlfn.XLOOKUP($A3904,Firm_Info!$A$2:$A$12,Firm_Info!$C$2:$C$12)="Treated",1,IF(_xlfn.XLOOKUP($A3904,Firm_Info!$A$2:$A$12,Firm_Info!$C$2:$C$12)="Control",0,""))</f>
        <v>1</v>
      </c>
      <c r="F3904" s="14">
        <f>IFERROR(_xlfn.XLOOKUP($A3904,Firm_Info!$A$2:$A$11,Firm_Info!$D$2:$D$11),"")</f>
        <v>4</v>
      </c>
      <c r="G3904" s="14">
        <f>IF($F3904="","",IF($B3904&gt;=SUMIFS(Firm_Info!$F$2:$F$11,Firm_Info!$D$2:$D$11,$F3904,Firm_Info!$C$2:$C$11,"Treated"),1,0))</f>
        <v>0</v>
      </c>
      <c r="H3904" s="14">
        <f t="shared" si="125"/>
        <v>0</v>
      </c>
      <c r="I3904" s="14">
        <f>IF($F3904="","",MOD(ROW()-2,624)-INDEX(Parallel_Trends!$F$5:$F$14,MATCH($A3904,Parallel_Trends!$A$5:$A$14,0)))</f>
        <v>-127</v>
      </c>
    </row>
    <row r="3905" spans="1:9" x14ac:dyDescent="0.45">
      <c r="A3905" t="s">
        <v>25</v>
      </c>
      <c r="B3905" s="1">
        <f>Raw_Prices!AQ162</f>
        <v>45160</v>
      </c>
      <c r="C3905" s="12">
        <f>Raw_Prices!AU162</f>
        <v>120.70099999999999</v>
      </c>
      <c r="D3905" s="13">
        <f t="shared" si="124"/>
        <v>7.1761750986722994E-3</v>
      </c>
      <c r="E3905" s="14">
        <f>IF(_xlfn.XLOOKUP($A3905,Firm_Info!$A$2:$A$12,Firm_Info!$C$2:$C$12)="Treated",1,IF(_xlfn.XLOOKUP($A3905,Firm_Info!$A$2:$A$12,Firm_Info!$C$2:$C$12)="Control",0,""))</f>
        <v>1</v>
      </c>
      <c r="F3905" s="14">
        <f>IFERROR(_xlfn.XLOOKUP($A3905,Firm_Info!$A$2:$A$11,Firm_Info!$D$2:$D$11),"")</f>
        <v>4</v>
      </c>
      <c r="G3905" s="14">
        <f>IF($F3905="","",IF($B3905&gt;=SUMIFS(Firm_Info!$F$2:$F$11,Firm_Info!$D$2:$D$11,$F3905,Firm_Info!$C$2:$C$11,"Treated"),1,0))</f>
        <v>0</v>
      </c>
      <c r="H3905" s="14">
        <f t="shared" si="125"/>
        <v>0</v>
      </c>
      <c r="I3905" s="14">
        <f>IF($F3905="","",MOD(ROW()-2,624)-INDEX(Parallel_Trends!$F$5:$F$14,MATCH($A3905,Parallel_Trends!$A$5:$A$14,0)))</f>
        <v>-126</v>
      </c>
    </row>
    <row r="3906" spans="1:9" x14ac:dyDescent="0.45">
      <c r="A3906" t="s">
        <v>25</v>
      </c>
      <c r="B3906" s="1">
        <f>Raw_Prices!AQ163</f>
        <v>45161</v>
      </c>
      <c r="C3906" s="12">
        <f>Raw_Prices!AU163</f>
        <v>121.67100000000001</v>
      </c>
      <c r="D3906" s="13">
        <f t="shared" si="124"/>
        <v>8.0363874367239685E-3</v>
      </c>
      <c r="E3906" s="14">
        <f>IF(_xlfn.XLOOKUP($A3906,Firm_Info!$A$2:$A$12,Firm_Info!$C$2:$C$12)="Treated",1,IF(_xlfn.XLOOKUP($A3906,Firm_Info!$A$2:$A$12,Firm_Info!$C$2:$C$12)="Control",0,""))</f>
        <v>1</v>
      </c>
      <c r="F3906" s="14">
        <f>IFERROR(_xlfn.XLOOKUP($A3906,Firm_Info!$A$2:$A$11,Firm_Info!$D$2:$D$11),"")</f>
        <v>4</v>
      </c>
      <c r="G3906" s="14">
        <f>IF($F3906="","",IF($B3906&gt;=SUMIFS(Firm_Info!$F$2:$F$11,Firm_Info!$D$2:$D$11,$F3906,Firm_Info!$C$2:$C$11,"Treated"),1,0))</f>
        <v>0</v>
      </c>
      <c r="H3906" s="14">
        <f t="shared" si="125"/>
        <v>0</v>
      </c>
      <c r="I3906" s="14">
        <f>IF($F3906="","",MOD(ROW()-2,624)-INDEX(Parallel_Trends!$F$5:$F$14,MATCH($A3906,Parallel_Trends!$A$5:$A$14,0)))</f>
        <v>-125</v>
      </c>
    </row>
    <row r="3907" spans="1:9" x14ac:dyDescent="0.45">
      <c r="A3907" t="s">
        <v>25</v>
      </c>
      <c r="B3907" s="1">
        <f>Raw_Prices!AQ164</f>
        <v>45162</v>
      </c>
      <c r="C3907" s="12">
        <f>Raw_Prices!AU164</f>
        <v>118.837</v>
      </c>
      <c r="D3907" s="13">
        <f t="shared" si="124"/>
        <v>-2.3292321095413016E-2</v>
      </c>
      <c r="E3907" s="14">
        <f>IF(_xlfn.XLOOKUP($A3907,Firm_Info!$A$2:$A$12,Firm_Info!$C$2:$C$12)="Treated",1,IF(_xlfn.XLOOKUP($A3907,Firm_Info!$A$2:$A$12,Firm_Info!$C$2:$C$12)="Control",0,""))</f>
        <v>1</v>
      </c>
      <c r="F3907" s="14">
        <f>IFERROR(_xlfn.XLOOKUP($A3907,Firm_Info!$A$2:$A$11,Firm_Info!$D$2:$D$11),"")</f>
        <v>4</v>
      </c>
      <c r="G3907" s="14">
        <f>IF($F3907="","",IF($B3907&gt;=SUMIFS(Firm_Info!$F$2:$F$11,Firm_Info!$D$2:$D$11,$F3907,Firm_Info!$C$2:$C$11,"Treated"),1,0))</f>
        <v>0</v>
      </c>
      <c r="H3907" s="14">
        <f t="shared" si="125"/>
        <v>0</v>
      </c>
      <c r="I3907" s="14">
        <f>IF($F3907="","",MOD(ROW()-2,624)-INDEX(Parallel_Trends!$F$5:$F$14,MATCH($A3907,Parallel_Trends!$A$5:$A$14,0)))</f>
        <v>-124</v>
      </c>
    </row>
    <row r="3908" spans="1:9" x14ac:dyDescent="0.45">
      <c r="A3908" t="s">
        <v>25</v>
      </c>
      <c r="B3908" s="1">
        <f>Raw_Prices!AQ165</f>
        <v>45163</v>
      </c>
      <c r="C3908" s="12">
        <f>Raw_Prices!AU165</f>
        <v>119.468</v>
      </c>
      <c r="D3908" s="13">
        <f t="shared" si="124"/>
        <v>5.3097940877000482E-3</v>
      </c>
      <c r="E3908" s="14">
        <f>IF(_xlfn.XLOOKUP($A3908,Firm_Info!$A$2:$A$12,Firm_Info!$C$2:$C$12)="Treated",1,IF(_xlfn.XLOOKUP($A3908,Firm_Info!$A$2:$A$12,Firm_Info!$C$2:$C$12)="Control",0,""))</f>
        <v>1</v>
      </c>
      <c r="F3908" s="14">
        <f>IFERROR(_xlfn.XLOOKUP($A3908,Firm_Info!$A$2:$A$11,Firm_Info!$D$2:$D$11),"")</f>
        <v>4</v>
      </c>
      <c r="G3908" s="14">
        <f>IF($F3908="","",IF($B3908&gt;=SUMIFS(Firm_Info!$F$2:$F$11,Firm_Info!$D$2:$D$11,$F3908,Firm_Info!$C$2:$C$11,"Treated"),1,0))</f>
        <v>0</v>
      </c>
      <c r="H3908" s="14">
        <f t="shared" si="125"/>
        <v>0</v>
      </c>
      <c r="I3908" s="14">
        <f>IF($F3908="","",MOD(ROW()-2,624)-INDEX(Parallel_Trends!$F$5:$F$14,MATCH($A3908,Parallel_Trends!$A$5:$A$14,0)))</f>
        <v>-123</v>
      </c>
    </row>
    <row r="3909" spans="1:9" x14ac:dyDescent="0.45">
      <c r="A3909" t="s">
        <v>25</v>
      </c>
      <c r="B3909" s="1">
        <f>Raw_Prices!AQ166</f>
        <v>45166</v>
      </c>
      <c r="C3909" s="12">
        <f>Raw_Prices!AU166</f>
        <v>120.533</v>
      </c>
      <c r="D3909" s="13">
        <f t="shared" si="124"/>
        <v>8.9145210432919342E-3</v>
      </c>
      <c r="E3909" s="14">
        <f>IF(_xlfn.XLOOKUP($A3909,Firm_Info!$A$2:$A$12,Firm_Info!$C$2:$C$12)="Treated",1,IF(_xlfn.XLOOKUP($A3909,Firm_Info!$A$2:$A$12,Firm_Info!$C$2:$C$12)="Control",0,""))</f>
        <v>1</v>
      </c>
      <c r="F3909" s="14">
        <f>IFERROR(_xlfn.XLOOKUP($A3909,Firm_Info!$A$2:$A$11,Firm_Info!$D$2:$D$11),"")</f>
        <v>4</v>
      </c>
      <c r="G3909" s="14">
        <f>IF($F3909="","",IF($B3909&gt;=SUMIFS(Firm_Info!$F$2:$F$11,Firm_Info!$D$2:$D$11,$F3909,Firm_Info!$C$2:$C$11,"Treated"),1,0))</f>
        <v>0</v>
      </c>
      <c r="H3909" s="14">
        <f t="shared" si="125"/>
        <v>0</v>
      </c>
      <c r="I3909" s="14">
        <f>IF($F3909="","",MOD(ROW()-2,624)-INDEX(Parallel_Trends!$F$5:$F$14,MATCH($A3909,Parallel_Trends!$A$5:$A$14,0)))</f>
        <v>-122</v>
      </c>
    </row>
    <row r="3910" spans="1:9" x14ac:dyDescent="0.45">
      <c r="A3910" t="s">
        <v>25</v>
      </c>
      <c r="B3910" s="1">
        <f>Raw_Prices!AQ167</f>
        <v>45167</v>
      </c>
      <c r="C3910" s="12">
        <f>Raw_Prices!AU167</f>
        <v>122.152</v>
      </c>
      <c r="D3910" s="13">
        <f t="shared" si="124"/>
        <v>1.3432006172583444E-2</v>
      </c>
      <c r="E3910" s="14">
        <f>IF(_xlfn.XLOOKUP($A3910,Firm_Info!$A$2:$A$12,Firm_Info!$C$2:$C$12)="Treated",1,IF(_xlfn.XLOOKUP($A3910,Firm_Info!$A$2:$A$12,Firm_Info!$C$2:$C$12)="Control",0,""))</f>
        <v>1</v>
      </c>
      <c r="F3910" s="14">
        <f>IFERROR(_xlfn.XLOOKUP($A3910,Firm_Info!$A$2:$A$11,Firm_Info!$D$2:$D$11),"")</f>
        <v>4</v>
      </c>
      <c r="G3910" s="14">
        <f>IF($F3910="","",IF($B3910&gt;=SUMIFS(Firm_Info!$F$2:$F$11,Firm_Info!$D$2:$D$11,$F3910,Firm_Info!$C$2:$C$11,"Treated"),1,0))</f>
        <v>0</v>
      </c>
      <c r="H3910" s="14">
        <f t="shared" si="125"/>
        <v>0</v>
      </c>
      <c r="I3910" s="14">
        <f>IF($F3910="","",MOD(ROW()-2,624)-INDEX(Parallel_Trends!$F$5:$F$14,MATCH($A3910,Parallel_Trends!$A$5:$A$14,0)))</f>
        <v>-121</v>
      </c>
    </row>
    <row r="3911" spans="1:9" x14ac:dyDescent="0.45">
      <c r="A3911" t="s">
        <v>25</v>
      </c>
      <c r="B3911" s="1">
        <f>Raw_Prices!AQ168</f>
        <v>45168</v>
      </c>
      <c r="C3911" s="12">
        <f>Raw_Prices!AU168</f>
        <v>122.92700000000001</v>
      </c>
      <c r="D3911" s="13">
        <f t="shared" si="124"/>
        <v>6.3445543257580894E-3</v>
      </c>
      <c r="E3911" s="14">
        <f>IF(_xlfn.XLOOKUP($A3911,Firm_Info!$A$2:$A$12,Firm_Info!$C$2:$C$12)="Treated",1,IF(_xlfn.XLOOKUP($A3911,Firm_Info!$A$2:$A$12,Firm_Info!$C$2:$C$12)="Control",0,""))</f>
        <v>1</v>
      </c>
      <c r="F3911" s="14">
        <f>IFERROR(_xlfn.XLOOKUP($A3911,Firm_Info!$A$2:$A$11,Firm_Info!$D$2:$D$11),"")</f>
        <v>4</v>
      </c>
      <c r="G3911" s="14">
        <f>IF($F3911="","",IF($B3911&gt;=SUMIFS(Firm_Info!$F$2:$F$11,Firm_Info!$D$2:$D$11,$F3911,Firm_Info!$C$2:$C$11,"Treated"),1,0))</f>
        <v>0</v>
      </c>
      <c r="H3911" s="14">
        <f t="shared" si="125"/>
        <v>0</v>
      </c>
      <c r="I3911" s="14">
        <f>IF($F3911="","",MOD(ROW()-2,624)-INDEX(Parallel_Trends!$F$5:$F$14,MATCH($A3911,Parallel_Trends!$A$5:$A$14,0)))</f>
        <v>-120</v>
      </c>
    </row>
    <row r="3912" spans="1:9" x14ac:dyDescent="0.45">
      <c r="A3912" t="s">
        <v>25</v>
      </c>
      <c r="B3912" s="1">
        <f>Raw_Prices!AQ169</f>
        <v>45169</v>
      </c>
      <c r="C3912" s="12">
        <f>Raw_Prices!AU169</f>
        <v>121.922</v>
      </c>
      <c r="D3912" s="13">
        <f t="shared" si="124"/>
        <v>-8.1755838831176764E-3</v>
      </c>
      <c r="E3912" s="14">
        <f>IF(_xlfn.XLOOKUP($A3912,Firm_Info!$A$2:$A$12,Firm_Info!$C$2:$C$12)="Treated",1,IF(_xlfn.XLOOKUP($A3912,Firm_Info!$A$2:$A$12,Firm_Info!$C$2:$C$12)="Control",0,""))</f>
        <v>1</v>
      </c>
      <c r="F3912" s="14">
        <f>IFERROR(_xlfn.XLOOKUP($A3912,Firm_Info!$A$2:$A$11,Firm_Info!$D$2:$D$11),"")</f>
        <v>4</v>
      </c>
      <c r="G3912" s="14">
        <f>IF($F3912="","",IF($B3912&gt;=SUMIFS(Firm_Info!$F$2:$F$11,Firm_Info!$D$2:$D$11,$F3912,Firm_Info!$C$2:$C$11,"Treated"),1,0))</f>
        <v>0</v>
      </c>
      <c r="H3912" s="14">
        <f t="shared" si="125"/>
        <v>0</v>
      </c>
      <c r="I3912" s="14">
        <f>IF($F3912="","",MOD(ROW()-2,624)-INDEX(Parallel_Trends!$F$5:$F$14,MATCH($A3912,Parallel_Trends!$A$5:$A$14,0)))</f>
        <v>-119</v>
      </c>
    </row>
    <row r="3913" spans="1:9" x14ac:dyDescent="0.45">
      <c r="A3913" t="s">
        <v>25</v>
      </c>
      <c r="B3913" s="1">
        <f>Raw_Prices!AQ170</f>
        <v>45170</v>
      </c>
      <c r="C3913" s="12">
        <f>Raw_Prices!AU170</f>
        <v>122.312</v>
      </c>
      <c r="D3913" s="13">
        <f t="shared" si="124"/>
        <v>3.1987664244352843E-3</v>
      </c>
      <c r="E3913" s="14">
        <f>IF(_xlfn.XLOOKUP($A3913,Firm_Info!$A$2:$A$12,Firm_Info!$C$2:$C$12)="Treated",1,IF(_xlfn.XLOOKUP($A3913,Firm_Info!$A$2:$A$12,Firm_Info!$C$2:$C$12)="Control",0,""))</f>
        <v>1</v>
      </c>
      <c r="F3913" s="14">
        <f>IFERROR(_xlfn.XLOOKUP($A3913,Firm_Info!$A$2:$A$11,Firm_Info!$D$2:$D$11),"")</f>
        <v>4</v>
      </c>
      <c r="G3913" s="14">
        <f>IF($F3913="","",IF($B3913&gt;=SUMIFS(Firm_Info!$F$2:$F$11,Firm_Info!$D$2:$D$11,$F3913,Firm_Info!$C$2:$C$11,"Treated"),1,0))</f>
        <v>0</v>
      </c>
      <c r="H3913" s="14">
        <f t="shared" si="125"/>
        <v>0</v>
      </c>
      <c r="I3913" s="14">
        <f>IF($F3913="","",MOD(ROW()-2,624)-INDEX(Parallel_Trends!$F$5:$F$14,MATCH($A3913,Parallel_Trends!$A$5:$A$14,0)))</f>
        <v>-118</v>
      </c>
    </row>
    <row r="3914" spans="1:9" x14ac:dyDescent="0.45">
      <c r="A3914" t="s">
        <v>25</v>
      </c>
      <c r="B3914" s="1">
        <f>Raw_Prices!AQ171</f>
        <v>45174</v>
      </c>
      <c r="C3914" s="12">
        <f>Raw_Prices!AU171</f>
        <v>123.479</v>
      </c>
      <c r="D3914" s="13">
        <f t="shared" si="124"/>
        <v>9.5411733926351605E-3</v>
      </c>
      <c r="E3914" s="14">
        <f>IF(_xlfn.XLOOKUP($A3914,Firm_Info!$A$2:$A$12,Firm_Info!$C$2:$C$12)="Treated",1,IF(_xlfn.XLOOKUP($A3914,Firm_Info!$A$2:$A$12,Firm_Info!$C$2:$C$12)="Control",0,""))</f>
        <v>1</v>
      </c>
      <c r="F3914" s="14">
        <f>IFERROR(_xlfn.XLOOKUP($A3914,Firm_Info!$A$2:$A$11,Firm_Info!$D$2:$D$11),"")</f>
        <v>4</v>
      </c>
      <c r="G3914" s="14">
        <f>IF($F3914="","",IF($B3914&gt;=SUMIFS(Firm_Info!$F$2:$F$11,Firm_Info!$D$2:$D$11,$F3914,Firm_Info!$C$2:$C$11,"Treated"),1,0))</f>
        <v>0</v>
      </c>
      <c r="H3914" s="14">
        <f t="shared" si="125"/>
        <v>0</v>
      </c>
      <c r="I3914" s="14">
        <f>IF($F3914="","",MOD(ROW()-2,624)-INDEX(Parallel_Trends!$F$5:$F$14,MATCH($A3914,Parallel_Trends!$A$5:$A$14,0)))</f>
        <v>-117</v>
      </c>
    </row>
    <row r="3915" spans="1:9" x14ac:dyDescent="0.45">
      <c r="A3915" t="s">
        <v>25</v>
      </c>
      <c r="B3915" s="1">
        <f>Raw_Prices!AQ172</f>
        <v>45175</v>
      </c>
      <c r="C3915" s="12">
        <f>Raw_Prices!AU172</f>
        <v>123.34399999999999</v>
      </c>
      <c r="D3915" s="13">
        <f t="shared" si="124"/>
        <v>-1.0933033147336735E-3</v>
      </c>
      <c r="E3915" s="14">
        <f>IF(_xlfn.XLOOKUP($A3915,Firm_Info!$A$2:$A$12,Firm_Info!$C$2:$C$12)="Treated",1,IF(_xlfn.XLOOKUP($A3915,Firm_Info!$A$2:$A$12,Firm_Info!$C$2:$C$12)="Control",0,""))</f>
        <v>1</v>
      </c>
      <c r="F3915" s="14">
        <f>IFERROR(_xlfn.XLOOKUP($A3915,Firm_Info!$A$2:$A$11,Firm_Info!$D$2:$D$11),"")</f>
        <v>4</v>
      </c>
      <c r="G3915" s="14">
        <f>IF($F3915="","",IF($B3915&gt;=SUMIFS(Firm_Info!$F$2:$F$11,Firm_Info!$D$2:$D$11,$F3915,Firm_Info!$C$2:$C$11,"Treated"),1,0))</f>
        <v>0</v>
      </c>
      <c r="H3915" s="14">
        <f t="shared" si="125"/>
        <v>0</v>
      </c>
      <c r="I3915" s="14">
        <f>IF($F3915="","",MOD(ROW()-2,624)-INDEX(Parallel_Trends!$F$5:$F$14,MATCH($A3915,Parallel_Trends!$A$5:$A$14,0)))</f>
        <v>-116</v>
      </c>
    </row>
    <row r="3916" spans="1:9" x14ac:dyDescent="0.45">
      <c r="A3916" t="s">
        <v>25</v>
      </c>
      <c r="B3916" s="1">
        <f>Raw_Prices!AQ173</f>
        <v>45176</v>
      </c>
      <c r="C3916" s="12">
        <f>Raw_Prices!AU173</f>
        <v>121.86</v>
      </c>
      <c r="D3916" s="13">
        <f t="shared" si="124"/>
        <v>-1.2031391879621212E-2</v>
      </c>
      <c r="E3916" s="14">
        <f>IF(_xlfn.XLOOKUP($A3916,Firm_Info!$A$2:$A$12,Firm_Info!$C$2:$C$12)="Treated",1,IF(_xlfn.XLOOKUP($A3916,Firm_Info!$A$2:$A$12,Firm_Info!$C$2:$C$12)="Control",0,""))</f>
        <v>1</v>
      </c>
      <c r="F3916" s="14">
        <f>IFERROR(_xlfn.XLOOKUP($A3916,Firm_Info!$A$2:$A$11,Firm_Info!$D$2:$D$11),"")</f>
        <v>4</v>
      </c>
      <c r="G3916" s="14">
        <f>IF($F3916="","",IF($B3916&gt;=SUMIFS(Firm_Info!$F$2:$F$11,Firm_Info!$D$2:$D$11,$F3916,Firm_Info!$C$2:$C$11,"Treated"),1,0))</f>
        <v>0</v>
      </c>
      <c r="H3916" s="14">
        <f t="shared" si="125"/>
        <v>0</v>
      </c>
      <c r="I3916" s="14">
        <f>IF($F3916="","",MOD(ROW()-2,624)-INDEX(Parallel_Trends!$F$5:$F$14,MATCH($A3916,Parallel_Trends!$A$5:$A$14,0)))</f>
        <v>-115</v>
      </c>
    </row>
    <row r="3917" spans="1:9" x14ac:dyDescent="0.45">
      <c r="A3917" t="s">
        <v>25</v>
      </c>
      <c r="B3917" s="1">
        <f>Raw_Prices!AQ174</f>
        <v>45177</v>
      </c>
      <c r="C3917" s="12">
        <f>Raw_Prices!AU174</f>
        <v>123.419</v>
      </c>
      <c r="D3917" s="13">
        <f t="shared" si="124"/>
        <v>1.2793369440341262E-2</v>
      </c>
      <c r="E3917" s="14">
        <f>IF(_xlfn.XLOOKUP($A3917,Firm_Info!$A$2:$A$12,Firm_Info!$C$2:$C$12)="Treated",1,IF(_xlfn.XLOOKUP($A3917,Firm_Info!$A$2:$A$12,Firm_Info!$C$2:$C$12)="Control",0,""))</f>
        <v>1</v>
      </c>
      <c r="F3917" s="14">
        <f>IFERROR(_xlfn.XLOOKUP($A3917,Firm_Info!$A$2:$A$11,Firm_Info!$D$2:$D$11),"")</f>
        <v>4</v>
      </c>
      <c r="G3917" s="14">
        <f>IF($F3917="","",IF($B3917&gt;=SUMIFS(Firm_Info!$F$2:$F$11,Firm_Info!$D$2:$D$11,$F3917,Firm_Info!$C$2:$C$11,"Treated"),1,0))</f>
        <v>0</v>
      </c>
      <c r="H3917" s="14">
        <f t="shared" si="125"/>
        <v>0</v>
      </c>
      <c r="I3917" s="14">
        <f>IF($F3917="","",MOD(ROW()-2,624)-INDEX(Parallel_Trends!$F$5:$F$14,MATCH($A3917,Parallel_Trends!$A$5:$A$14,0)))</f>
        <v>-114</v>
      </c>
    </row>
    <row r="3918" spans="1:9" x14ac:dyDescent="0.45">
      <c r="A3918" t="s">
        <v>25</v>
      </c>
      <c r="B3918" s="1">
        <f>Raw_Prices!AQ175</f>
        <v>45180</v>
      </c>
      <c r="C3918" s="12">
        <f>Raw_Prices!AU175</f>
        <v>124.97199999999999</v>
      </c>
      <c r="D3918" s="13">
        <f t="shared" si="124"/>
        <v>1.2583151702736162E-2</v>
      </c>
      <c r="E3918" s="14">
        <f>IF(_xlfn.XLOOKUP($A3918,Firm_Info!$A$2:$A$12,Firm_Info!$C$2:$C$12)="Treated",1,IF(_xlfn.XLOOKUP($A3918,Firm_Info!$A$2:$A$12,Firm_Info!$C$2:$C$12)="Control",0,""))</f>
        <v>1</v>
      </c>
      <c r="F3918" s="14">
        <f>IFERROR(_xlfn.XLOOKUP($A3918,Firm_Info!$A$2:$A$11,Firm_Info!$D$2:$D$11),"")</f>
        <v>4</v>
      </c>
      <c r="G3918" s="14">
        <f>IF($F3918="","",IF($B3918&gt;=SUMIFS(Firm_Info!$F$2:$F$11,Firm_Info!$D$2:$D$11,$F3918,Firm_Info!$C$2:$C$11,"Treated"),1,0))</f>
        <v>0</v>
      </c>
      <c r="H3918" s="14">
        <f t="shared" si="125"/>
        <v>0</v>
      </c>
      <c r="I3918" s="14">
        <f>IF($F3918="","",MOD(ROW()-2,624)-INDEX(Parallel_Trends!$F$5:$F$14,MATCH($A3918,Parallel_Trends!$A$5:$A$14,0)))</f>
        <v>-113</v>
      </c>
    </row>
    <row r="3919" spans="1:9" x14ac:dyDescent="0.45">
      <c r="A3919" t="s">
        <v>25</v>
      </c>
      <c r="B3919" s="1">
        <f>Raw_Prices!AQ176</f>
        <v>45181</v>
      </c>
      <c r="C3919" s="12">
        <f>Raw_Prices!AU176</f>
        <v>124.61</v>
      </c>
      <c r="D3919" s="13">
        <f t="shared" si="124"/>
        <v>-2.8966488493422649E-3</v>
      </c>
      <c r="E3919" s="14">
        <f>IF(_xlfn.XLOOKUP($A3919,Firm_Info!$A$2:$A$12,Firm_Info!$C$2:$C$12)="Treated",1,IF(_xlfn.XLOOKUP($A3919,Firm_Info!$A$2:$A$12,Firm_Info!$C$2:$C$12)="Control",0,""))</f>
        <v>1</v>
      </c>
      <c r="F3919" s="14">
        <f>IFERROR(_xlfn.XLOOKUP($A3919,Firm_Info!$A$2:$A$11,Firm_Info!$D$2:$D$11),"")</f>
        <v>4</v>
      </c>
      <c r="G3919" s="14">
        <f>IF($F3919="","",IF($B3919&gt;=SUMIFS(Firm_Info!$F$2:$F$11,Firm_Info!$D$2:$D$11,$F3919,Firm_Info!$C$2:$C$11,"Treated"),1,0))</f>
        <v>0</v>
      </c>
      <c r="H3919" s="14">
        <f t="shared" si="125"/>
        <v>0</v>
      </c>
      <c r="I3919" s="14">
        <f>IF($F3919="","",MOD(ROW()-2,624)-INDEX(Parallel_Trends!$F$5:$F$14,MATCH($A3919,Parallel_Trends!$A$5:$A$14,0)))</f>
        <v>-112</v>
      </c>
    </row>
    <row r="3920" spans="1:9" x14ac:dyDescent="0.45">
      <c r="A3920" t="s">
        <v>25</v>
      </c>
      <c r="B3920" s="1">
        <f>Raw_Prices!AQ177</f>
        <v>45182</v>
      </c>
      <c r="C3920" s="12">
        <f>Raw_Prices!AU177</f>
        <v>122.34</v>
      </c>
      <c r="D3920" s="13">
        <f t="shared" si="124"/>
        <v>-1.8216836529973524E-2</v>
      </c>
      <c r="E3920" s="14">
        <f>IF(_xlfn.XLOOKUP($A3920,Firm_Info!$A$2:$A$12,Firm_Info!$C$2:$C$12)="Treated",1,IF(_xlfn.XLOOKUP($A3920,Firm_Info!$A$2:$A$12,Firm_Info!$C$2:$C$12)="Control",0,""))</f>
        <v>1</v>
      </c>
      <c r="F3920" s="14">
        <f>IFERROR(_xlfn.XLOOKUP($A3920,Firm_Info!$A$2:$A$11,Firm_Info!$D$2:$D$11),"")</f>
        <v>4</v>
      </c>
      <c r="G3920" s="14">
        <f>IF($F3920="","",IF($B3920&gt;=SUMIFS(Firm_Info!$F$2:$F$11,Firm_Info!$D$2:$D$11,$F3920,Firm_Info!$C$2:$C$11,"Treated"),1,0))</f>
        <v>0</v>
      </c>
      <c r="H3920" s="14">
        <f t="shared" si="125"/>
        <v>0</v>
      </c>
      <c r="I3920" s="14">
        <f>IF($F3920="","",MOD(ROW()-2,624)-INDEX(Parallel_Trends!$F$5:$F$14,MATCH($A3920,Parallel_Trends!$A$5:$A$14,0)))</f>
        <v>-111</v>
      </c>
    </row>
    <row r="3921" spans="1:9" x14ac:dyDescent="0.45">
      <c r="A3921" t="s">
        <v>25</v>
      </c>
      <c r="B3921" s="1">
        <f>Raw_Prices!AQ178</f>
        <v>45183</v>
      </c>
      <c r="C3921" s="12">
        <f>Raw_Prices!AU178</f>
        <v>125.55800000000001</v>
      </c>
      <c r="D3921" s="13">
        <f t="shared" si="124"/>
        <v>2.6303743665195389E-2</v>
      </c>
      <c r="E3921" s="14">
        <f>IF(_xlfn.XLOOKUP($A3921,Firm_Info!$A$2:$A$12,Firm_Info!$C$2:$C$12)="Treated",1,IF(_xlfn.XLOOKUP($A3921,Firm_Info!$A$2:$A$12,Firm_Info!$C$2:$C$12)="Control",0,""))</f>
        <v>1</v>
      </c>
      <c r="F3921" s="14">
        <f>IFERROR(_xlfn.XLOOKUP($A3921,Firm_Info!$A$2:$A$11,Firm_Info!$D$2:$D$11),"")</f>
        <v>4</v>
      </c>
      <c r="G3921" s="14">
        <f>IF($F3921="","",IF($B3921&gt;=SUMIFS(Firm_Info!$F$2:$F$11,Firm_Info!$D$2:$D$11,$F3921,Firm_Info!$C$2:$C$11,"Treated"),1,0))</f>
        <v>0</v>
      </c>
      <c r="H3921" s="14">
        <f t="shared" si="125"/>
        <v>0</v>
      </c>
      <c r="I3921" s="14">
        <f>IF($F3921="","",MOD(ROW()-2,624)-INDEX(Parallel_Trends!$F$5:$F$14,MATCH($A3921,Parallel_Trends!$A$5:$A$14,0)))</f>
        <v>-110</v>
      </c>
    </row>
    <row r="3922" spans="1:9" x14ac:dyDescent="0.45">
      <c r="A3922" t="s">
        <v>25</v>
      </c>
      <c r="B3922" s="1">
        <f>Raw_Prices!AQ179</f>
        <v>45184</v>
      </c>
      <c r="C3922" s="12">
        <f>Raw_Prices!AU179</f>
        <v>124.087</v>
      </c>
      <c r="D3922" s="13">
        <f t="shared" si="124"/>
        <v>-1.1715701110243892E-2</v>
      </c>
      <c r="E3922" s="14">
        <f>IF(_xlfn.XLOOKUP($A3922,Firm_Info!$A$2:$A$12,Firm_Info!$C$2:$C$12)="Treated",1,IF(_xlfn.XLOOKUP($A3922,Firm_Info!$A$2:$A$12,Firm_Info!$C$2:$C$12)="Control",0,""))</f>
        <v>1</v>
      </c>
      <c r="F3922" s="14">
        <f>IFERROR(_xlfn.XLOOKUP($A3922,Firm_Info!$A$2:$A$11,Firm_Info!$D$2:$D$11),"")</f>
        <v>4</v>
      </c>
      <c r="G3922" s="14">
        <f>IF($F3922="","",IF($B3922&gt;=SUMIFS(Firm_Info!$F$2:$F$11,Firm_Info!$D$2:$D$11,$F3922,Firm_Info!$C$2:$C$11,"Treated"),1,0))</f>
        <v>0</v>
      </c>
      <c r="H3922" s="14">
        <f t="shared" si="125"/>
        <v>0</v>
      </c>
      <c r="I3922" s="14">
        <f>IF($F3922="","",MOD(ROW()-2,624)-INDEX(Parallel_Trends!$F$5:$F$14,MATCH($A3922,Parallel_Trends!$A$5:$A$14,0)))</f>
        <v>-109</v>
      </c>
    </row>
    <row r="3923" spans="1:9" x14ac:dyDescent="0.45">
      <c r="A3923" t="s">
        <v>25</v>
      </c>
      <c r="B3923" s="1">
        <f>Raw_Prices!AQ180</f>
        <v>45187</v>
      </c>
      <c r="C3923" s="12">
        <f>Raw_Prices!AU180</f>
        <v>124.017</v>
      </c>
      <c r="D3923" s="13">
        <f t="shared" si="124"/>
        <v>-5.6412033492636571E-4</v>
      </c>
      <c r="E3923" s="14">
        <f>IF(_xlfn.XLOOKUP($A3923,Firm_Info!$A$2:$A$12,Firm_Info!$C$2:$C$12)="Treated",1,IF(_xlfn.XLOOKUP($A3923,Firm_Info!$A$2:$A$12,Firm_Info!$C$2:$C$12)="Control",0,""))</f>
        <v>1</v>
      </c>
      <c r="F3923" s="14">
        <f>IFERROR(_xlfn.XLOOKUP($A3923,Firm_Info!$A$2:$A$11,Firm_Info!$D$2:$D$11),"")</f>
        <v>4</v>
      </c>
      <c r="G3923" s="14">
        <f>IF($F3923="","",IF($B3923&gt;=SUMIFS(Firm_Info!$F$2:$F$11,Firm_Info!$D$2:$D$11,$F3923,Firm_Info!$C$2:$C$11,"Treated"),1,0))</f>
        <v>0</v>
      </c>
      <c r="H3923" s="14">
        <f t="shared" si="125"/>
        <v>0</v>
      </c>
      <c r="I3923" s="14">
        <f>IF($F3923="","",MOD(ROW()-2,624)-INDEX(Parallel_Trends!$F$5:$F$14,MATCH($A3923,Parallel_Trends!$A$5:$A$14,0)))</f>
        <v>-108</v>
      </c>
    </row>
    <row r="3924" spans="1:9" x14ac:dyDescent="0.45">
      <c r="A3924" t="s">
        <v>25</v>
      </c>
      <c r="B3924" s="1">
        <f>Raw_Prices!AQ181</f>
        <v>45188</v>
      </c>
      <c r="C3924" s="12">
        <f>Raw_Prices!AU181</f>
        <v>122.227</v>
      </c>
      <c r="D3924" s="13">
        <f t="shared" si="124"/>
        <v>-1.4433505083980336E-2</v>
      </c>
      <c r="E3924" s="14">
        <f>IF(_xlfn.XLOOKUP($A3924,Firm_Info!$A$2:$A$12,Firm_Info!$C$2:$C$12)="Treated",1,IF(_xlfn.XLOOKUP($A3924,Firm_Info!$A$2:$A$12,Firm_Info!$C$2:$C$12)="Control",0,""))</f>
        <v>1</v>
      </c>
      <c r="F3924" s="14">
        <f>IFERROR(_xlfn.XLOOKUP($A3924,Firm_Info!$A$2:$A$11,Firm_Info!$D$2:$D$11),"")</f>
        <v>4</v>
      </c>
      <c r="G3924" s="14">
        <f>IF($F3924="","",IF($B3924&gt;=SUMIFS(Firm_Info!$F$2:$F$11,Firm_Info!$D$2:$D$11,$F3924,Firm_Info!$C$2:$C$11,"Treated"),1,0))</f>
        <v>0</v>
      </c>
      <c r="H3924" s="14">
        <f t="shared" si="125"/>
        <v>0</v>
      </c>
      <c r="I3924" s="14">
        <f>IF($F3924="","",MOD(ROW()-2,624)-INDEX(Parallel_Trends!$F$5:$F$14,MATCH($A3924,Parallel_Trends!$A$5:$A$14,0)))</f>
        <v>-107</v>
      </c>
    </row>
    <row r="3925" spans="1:9" x14ac:dyDescent="0.45">
      <c r="A3925" t="s">
        <v>25</v>
      </c>
      <c r="B3925" s="1">
        <f>Raw_Prices!AQ182</f>
        <v>45189</v>
      </c>
      <c r="C3925" s="12">
        <f>Raw_Prices!AU182</f>
        <v>120.505</v>
      </c>
      <c r="D3925" s="13">
        <f t="shared" si="124"/>
        <v>-1.4088540175247743E-2</v>
      </c>
      <c r="E3925" s="14">
        <f>IF(_xlfn.XLOOKUP($A3925,Firm_Info!$A$2:$A$12,Firm_Info!$C$2:$C$12)="Treated",1,IF(_xlfn.XLOOKUP($A3925,Firm_Info!$A$2:$A$12,Firm_Info!$C$2:$C$12)="Control",0,""))</f>
        <v>1</v>
      </c>
      <c r="F3925" s="14">
        <f>IFERROR(_xlfn.XLOOKUP($A3925,Firm_Info!$A$2:$A$11,Firm_Info!$D$2:$D$11),"")</f>
        <v>4</v>
      </c>
      <c r="G3925" s="14">
        <f>IF($F3925="","",IF($B3925&gt;=SUMIFS(Firm_Info!$F$2:$F$11,Firm_Info!$D$2:$D$11,$F3925,Firm_Info!$C$2:$C$11,"Treated"),1,0))</f>
        <v>0</v>
      </c>
      <c r="H3925" s="14">
        <f t="shared" si="125"/>
        <v>0</v>
      </c>
      <c r="I3925" s="14">
        <f>IF($F3925="","",MOD(ROW()-2,624)-INDEX(Parallel_Trends!$F$5:$F$14,MATCH($A3925,Parallel_Trends!$A$5:$A$14,0)))</f>
        <v>-106</v>
      </c>
    </row>
    <row r="3926" spans="1:9" x14ac:dyDescent="0.45">
      <c r="A3926" t="s">
        <v>25</v>
      </c>
      <c r="B3926" s="1">
        <f>Raw_Prices!AQ183</f>
        <v>45190</v>
      </c>
      <c r="C3926" s="12">
        <f>Raw_Prices!AU183</f>
        <v>119.223</v>
      </c>
      <c r="D3926" s="13">
        <f t="shared" si="124"/>
        <v>-1.0638562715239996E-2</v>
      </c>
      <c r="E3926" s="14">
        <f>IF(_xlfn.XLOOKUP($A3926,Firm_Info!$A$2:$A$12,Firm_Info!$C$2:$C$12)="Treated",1,IF(_xlfn.XLOOKUP($A3926,Firm_Info!$A$2:$A$12,Firm_Info!$C$2:$C$12)="Control",0,""))</f>
        <v>1</v>
      </c>
      <c r="F3926" s="14">
        <f>IFERROR(_xlfn.XLOOKUP($A3926,Firm_Info!$A$2:$A$11,Firm_Info!$D$2:$D$11),"")</f>
        <v>4</v>
      </c>
      <c r="G3926" s="14">
        <f>IF($F3926="","",IF($B3926&gt;=SUMIFS(Firm_Info!$F$2:$F$11,Firm_Info!$D$2:$D$11,$F3926,Firm_Info!$C$2:$C$11,"Treated"),1,0))</f>
        <v>0</v>
      </c>
      <c r="H3926" s="14">
        <f t="shared" si="125"/>
        <v>0</v>
      </c>
      <c r="I3926" s="14">
        <f>IF($F3926="","",MOD(ROW()-2,624)-INDEX(Parallel_Trends!$F$5:$F$14,MATCH($A3926,Parallel_Trends!$A$5:$A$14,0)))</f>
        <v>-105</v>
      </c>
    </row>
    <row r="3927" spans="1:9" x14ac:dyDescent="0.45">
      <c r="A3927" t="s">
        <v>25</v>
      </c>
      <c r="B3927" s="1">
        <f>Raw_Prices!AQ184</f>
        <v>45191</v>
      </c>
      <c r="C3927" s="12">
        <f>Raw_Prices!AU184</f>
        <v>120.255</v>
      </c>
      <c r="D3927" s="13">
        <f t="shared" si="124"/>
        <v>8.6560479102186783E-3</v>
      </c>
      <c r="E3927" s="14">
        <f>IF(_xlfn.XLOOKUP($A3927,Firm_Info!$A$2:$A$12,Firm_Info!$C$2:$C$12)="Treated",1,IF(_xlfn.XLOOKUP($A3927,Firm_Info!$A$2:$A$12,Firm_Info!$C$2:$C$12)="Control",0,""))</f>
        <v>1</v>
      </c>
      <c r="F3927" s="14">
        <f>IFERROR(_xlfn.XLOOKUP($A3927,Firm_Info!$A$2:$A$11,Firm_Info!$D$2:$D$11),"")</f>
        <v>4</v>
      </c>
      <c r="G3927" s="14">
        <f>IF($F3927="","",IF($B3927&gt;=SUMIFS(Firm_Info!$F$2:$F$11,Firm_Info!$D$2:$D$11,$F3927,Firm_Info!$C$2:$C$11,"Treated"),1,0))</f>
        <v>0</v>
      </c>
      <c r="H3927" s="14">
        <f t="shared" si="125"/>
        <v>0</v>
      </c>
      <c r="I3927" s="14">
        <f>IF($F3927="","",MOD(ROW()-2,624)-INDEX(Parallel_Trends!$F$5:$F$14,MATCH($A3927,Parallel_Trends!$A$5:$A$14,0)))</f>
        <v>-104</v>
      </c>
    </row>
    <row r="3928" spans="1:9" x14ac:dyDescent="0.45">
      <c r="A3928" t="s">
        <v>25</v>
      </c>
      <c r="B3928" s="1">
        <f>Raw_Prices!AQ185</f>
        <v>45194</v>
      </c>
      <c r="C3928" s="12">
        <f>Raw_Prices!AU185</f>
        <v>121.645</v>
      </c>
      <c r="D3928" s="13">
        <f t="shared" si="124"/>
        <v>1.155877094507507E-2</v>
      </c>
      <c r="E3928" s="14">
        <f>IF(_xlfn.XLOOKUP($A3928,Firm_Info!$A$2:$A$12,Firm_Info!$C$2:$C$12)="Treated",1,IF(_xlfn.XLOOKUP($A3928,Firm_Info!$A$2:$A$12,Firm_Info!$C$2:$C$12)="Control",0,""))</f>
        <v>1</v>
      </c>
      <c r="F3928" s="14">
        <f>IFERROR(_xlfn.XLOOKUP($A3928,Firm_Info!$A$2:$A$11,Firm_Info!$D$2:$D$11),"")</f>
        <v>4</v>
      </c>
      <c r="G3928" s="14">
        <f>IF($F3928="","",IF($B3928&gt;=SUMIFS(Firm_Info!$F$2:$F$11,Firm_Info!$D$2:$D$11,$F3928,Firm_Info!$C$2:$C$11,"Treated"),1,0))</f>
        <v>0</v>
      </c>
      <c r="H3928" s="14">
        <f t="shared" si="125"/>
        <v>0</v>
      </c>
      <c r="I3928" s="14">
        <f>IF($F3928="","",MOD(ROW()-2,624)-INDEX(Parallel_Trends!$F$5:$F$14,MATCH($A3928,Parallel_Trends!$A$5:$A$14,0)))</f>
        <v>-103</v>
      </c>
    </row>
    <row r="3929" spans="1:9" x14ac:dyDescent="0.45">
      <c r="A3929" t="s">
        <v>25</v>
      </c>
      <c r="B3929" s="1">
        <f>Raw_Prices!AQ186</f>
        <v>45195</v>
      </c>
      <c r="C3929" s="12">
        <f>Raw_Prices!AU186</f>
        <v>120.179</v>
      </c>
      <c r="D3929" s="13">
        <f t="shared" si="124"/>
        <v>-1.2051461219121151E-2</v>
      </c>
      <c r="E3929" s="14">
        <f>IF(_xlfn.XLOOKUP($A3929,Firm_Info!$A$2:$A$12,Firm_Info!$C$2:$C$12)="Treated",1,IF(_xlfn.XLOOKUP($A3929,Firm_Info!$A$2:$A$12,Firm_Info!$C$2:$C$12)="Control",0,""))</f>
        <v>1</v>
      </c>
      <c r="F3929" s="14">
        <f>IFERROR(_xlfn.XLOOKUP($A3929,Firm_Info!$A$2:$A$11,Firm_Info!$D$2:$D$11),"")</f>
        <v>4</v>
      </c>
      <c r="G3929" s="14">
        <f>IF($F3929="","",IF($B3929&gt;=SUMIFS(Firm_Info!$F$2:$F$11,Firm_Info!$D$2:$D$11,$F3929,Firm_Info!$C$2:$C$11,"Treated"),1,0))</f>
        <v>0</v>
      </c>
      <c r="H3929" s="14">
        <f t="shared" si="125"/>
        <v>0</v>
      </c>
      <c r="I3929" s="14">
        <f>IF($F3929="","",MOD(ROW()-2,624)-INDEX(Parallel_Trends!$F$5:$F$14,MATCH($A3929,Parallel_Trends!$A$5:$A$14,0)))</f>
        <v>-102</v>
      </c>
    </row>
    <row r="3930" spans="1:9" x14ac:dyDescent="0.45">
      <c r="A3930" t="s">
        <v>25</v>
      </c>
      <c r="B3930" s="1">
        <f>Raw_Prices!AQ187</f>
        <v>45196</v>
      </c>
      <c r="C3930" s="12">
        <f>Raw_Prices!AU187</f>
        <v>121.045</v>
      </c>
      <c r="D3930" s="13">
        <f t="shared" si="124"/>
        <v>7.2059178392231971E-3</v>
      </c>
      <c r="E3930" s="14">
        <f>IF(_xlfn.XLOOKUP($A3930,Firm_Info!$A$2:$A$12,Firm_Info!$C$2:$C$12)="Treated",1,IF(_xlfn.XLOOKUP($A3930,Firm_Info!$A$2:$A$12,Firm_Info!$C$2:$C$12)="Control",0,""))</f>
        <v>1</v>
      </c>
      <c r="F3930" s="14">
        <f>IFERROR(_xlfn.XLOOKUP($A3930,Firm_Info!$A$2:$A$11,Firm_Info!$D$2:$D$11),"")</f>
        <v>4</v>
      </c>
      <c r="G3930" s="14">
        <f>IF($F3930="","",IF($B3930&gt;=SUMIFS(Firm_Info!$F$2:$F$11,Firm_Info!$D$2:$D$11,$F3930,Firm_Info!$C$2:$C$11,"Treated"),1,0))</f>
        <v>0</v>
      </c>
      <c r="H3930" s="14">
        <f t="shared" si="125"/>
        <v>0</v>
      </c>
      <c r="I3930" s="14">
        <f>IF($F3930="","",MOD(ROW()-2,624)-INDEX(Parallel_Trends!$F$5:$F$14,MATCH($A3930,Parallel_Trends!$A$5:$A$14,0)))</f>
        <v>-101</v>
      </c>
    </row>
    <row r="3931" spans="1:9" x14ac:dyDescent="0.45">
      <c r="A3931" t="s">
        <v>25</v>
      </c>
      <c r="B3931" s="1">
        <f>Raw_Prices!AQ188</f>
        <v>45197</v>
      </c>
      <c r="C3931" s="12">
        <f>Raw_Prices!AU188</f>
        <v>121.91500000000001</v>
      </c>
      <c r="D3931" s="13">
        <f t="shared" si="124"/>
        <v>7.1874096410426969E-3</v>
      </c>
      <c r="E3931" s="14">
        <f>IF(_xlfn.XLOOKUP($A3931,Firm_Info!$A$2:$A$12,Firm_Info!$C$2:$C$12)="Treated",1,IF(_xlfn.XLOOKUP($A3931,Firm_Info!$A$2:$A$12,Firm_Info!$C$2:$C$12)="Control",0,""))</f>
        <v>1</v>
      </c>
      <c r="F3931" s="14">
        <f>IFERROR(_xlfn.XLOOKUP($A3931,Firm_Info!$A$2:$A$11,Firm_Info!$D$2:$D$11),"")</f>
        <v>4</v>
      </c>
      <c r="G3931" s="14">
        <f>IF($F3931="","",IF($B3931&gt;=SUMIFS(Firm_Info!$F$2:$F$11,Firm_Info!$D$2:$D$11,$F3931,Firm_Info!$C$2:$C$11,"Treated"),1,0))</f>
        <v>0</v>
      </c>
      <c r="H3931" s="14">
        <f t="shared" si="125"/>
        <v>0</v>
      </c>
      <c r="I3931" s="14">
        <f>IF($F3931="","",MOD(ROW()-2,624)-INDEX(Parallel_Trends!$F$5:$F$14,MATCH($A3931,Parallel_Trends!$A$5:$A$14,0)))</f>
        <v>-100</v>
      </c>
    </row>
    <row r="3932" spans="1:9" x14ac:dyDescent="0.45">
      <c r="A3932" t="s">
        <v>25</v>
      </c>
      <c r="B3932" s="1">
        <f>Raw_Prices!AQ189</f>
        <v>45198</v>
      </c>
      <c r="C3932" s="12">
        <f>Raw_Prices!AU189</f>
        <v>121.096</v>
      </c>
      <c r="D3932" s="13">
        <f t="shared" si="124"/>
        <v>-6.7177951851700168E-3</v>
      </c>
      <c r="E3932" s="14">
        <f>IF(_xlfn.XLOOKUP($A3932,Firm_Info!$A$2:$A$12,Firm_Info!$C$2:$C$12)="Treated",1,IF(_xlfn.XLOOKUP($A3932,Firm_Info!$A$2:$A$12,Firm_Info!$C$2:$C$12)="Control",0,""))</f>
        <v>1</v>
      </c>
      <c r="F3932" s="14">
        <f>IFERROR(_xlfn.XLOOKUP($A3932,Firm_Info!$A$2:$A$11,Firm_Info!$D$2:$D$11),"")</f>
        <v>4</v>
      </c>
      <c r="G3932" s="14">
        <f>IF($F3932="","",IF($B3932&gt;=SUMIFS(Firm_Info!$F$2:$F$11,Firm_Info!$D$2:$D$11,$F3932,Firm_Info!$C$2:$C$11,"Treated"),1,0))</f>
        <v>0</v>
      </c>
      <c r="H3932" s="14">
        <f t="shared" si="125"/>
        <v>0</v>
      </c>
      <c r="I3932" s="14">
        <f>IF($F3932="","",MOD(ROW()-2,624)-INDEX(Parallel_Trends!$F$5:$F$14,MATCH($A3932,Parallel_Trends!$A$5:$A$14,0)))</f>
        <v>-99</v>
      </c>
    </row>
    <row r="3933" spans="1:9" x14ac:dyDescent="0.45">
      <c r="A3933" t="s">
        <v>25</v>
      </c>
      <c r="B3933" s="1">
        <f>Raw_Prices!AQ190</f>
        <v>45201</v>
      </c>
      <c r="C3933" s="12">
        <f>Raw_Prices!AU190</f>
        <v>121.48099999999999</v>
      </c>
      <c r="D3933" s="13">
        <f t="shared" si="124"/>
        <v>3.1792957653431486E-3</v>
      </c>
      <c r="E3933" s="14">
        <f>IF(_xlfn.XLOOKUP($A3933,Firm_Info!$A$2:$A$12,Firm_Info!$C$2:$C$12)="Treated",1,IF(_xlfn.XLOOKUP($A3933,Firm_Info!$A$2:$A$12,Firm_Info!$C$2:$C$12)="Control",0,""))</f>
        <v>1</v>
      </c>
      <c r="F3933" s="14">
        <f>IFERROR(_xlfn.XLOOKUP($A3933,Firm_Info!$A$2:$A$11,Firm_Info!$D$2:$D$11),"")</f>
        <v>4</v>
      </c>
      <c r="G3933" s="14">
        <f>IF($F3933="","",IF($B3933&gt;=SUMIFS(Firm_Info!$F$2:$F$11,Firm_Info!$D$2:$D$11,$F3933,Firm_Info!$C$2:$C$11,"Treated"),1,0))</f>
        <v>0</v>
      </c>
      <c r="H3933" s="14">
        <f t="shared" si="125"/>
        <v>0</v>
      </c>
      <c r="I3933" s="14">
        <f>IF($F3933="","",MOD(ROW()-2,624)-INDEX(Parallel_Trends!$F$5:$F$14,MATCH($A3933,Parallel_Trends!$A$5:$A$14,0)))</f>
        <v>-98</v>
      </c>
    </row>
    <row r="3934" spans="1:9" x14ac:dyDescent="0.45">
      <c r="A3934" t="s">
        <v>25</v>
      </c>
      <c r="B3934" s="1">
        <f>Raw_Prices!AQ191</f>
        <v>45202</v>
      </c>
      <c r="C3934" s="12">
        <f>Raw_Prices!AU191</f>
        <v>118.224</v>
      </c>
      <c r="D3934" s="13">
        <f t="shared" si="124"/>
        <v>-2.6810776993933083E-2</v>
      </c>
      <c r="E3934" s="14">
        <f>IF(_xlfn.XLOOKUP($A3934,Firm_Info!$A$2:$A$12,Firm_Info!$C$2:$C$12)="Treated",1,IF(_xlfn.XLOOKUP($A3934,Firm_Info!$A$2:$A$12,Firm_Info!$C$2:$C$12)="Control",0,""))</f>
        <v>1</v>
      </c>
      <c r="F3934" s="14">
        <f>IFERROR(_xlfn.XLOOKUP($A3934,Firm_Info!$A$2:$A$11,Firm_Info!$D$2:$D$11),"")</f>
        <v>4</v>
      </c>
      <c r="G3934" s="14">
        <f>IF($F3934="","",IF($B3934&gt;=SUMIFS(Firm_Info!$F$2:$F$11,Firm_Info!$D$2:$D$11,$F3934,Firm_Info!$C$2:$C$11,"Treated"),1,0))</f>
        <v>0</v>
      </c>
      <c r="H3934" s="14">
        <f t="shared" si="125"/>
        <v>0</v>
      </c>
      <c r="I3934" s="14">
        <f>IF($F3934="","",MOD(ROW()-2,624)-INDEX(Parallel_Trends!$F$5:$F$14,MATCH($A3934,Parallel_Trends!$A$5:$A$14,0)))</f>
        <v>-97</v>
      </c>
    </row>
    <row r="3935" spans="1:9" x14ac:dyDescent="0.45">
      <c r="A3935" t="s">
        <v>25</v>
      </c>
      <c r="B3935" s="1">
        <f>Raw_Prices!AQ192</f>
        <v>45203</v>
      </c>
      <c r="C3935" s="12">
        <f>Raw_Prices!AU192</f>
        <v>119.624</v>
      </c>
      <c r="D3935" s="13">
        <f t="shared" si="124"/>
        <v>1.1841927189064849E-2</v>
      </c>
      <c r="E3935" s="14">
        <f>IF(_xlfn.XLOOKUP($A3935,Firm_Info!$A$2:$A$12,Firm_Info!$C$2:$C$12)="Treated",1,IF(_xlfn.XLOOKUP($A3935,Firm_Info!$A$2:$A$12,Firm_Info!$C$2:$C$12)="Control",0,""))</f>
        <v>1</v>
      </c>
      <c r="F3935" s="14">
        <f>IFERROR(_xlfn.XLOOKUP($A3935,Firm_Info!$A$2:$A$11,Firm_Info!$D$2:$D$11),"")</f>
        <v>4</v>
      </c>
      <c r="G3935" s="14">
        <f>IF($F3935="","",IF($B3935&gt;=SUMIFS(Firm_Info!$F$2:$F$11,Firm_Info!$D$2:$D$11,$F3935,Firm_Info!$C$2:$C$11,"Treated"),1,0))</f>
        <v>0</v>
      </c>
      <c r="H3935" s="14">
        <f t="shared" si="125"/>
        <v>0</v>
      </c>
      <c r="I3935" s="14">
        <f>IF($F3935="","",MOD(ROW()-2,624)-INDEX(Parallel_Trends!$F$5:$F$14,MATCH($A3935,Parallel_Trends!$A$5:$A$14,0)))</f>
        <v>-96</v>
      </c>
    </row>
    <row r="3936" spans="1:9" x14ac:dyDescent="0.45">
      <c r="A3936" t="s">
        <v>25</v>
      </c>
      <c r="B3936" s="1">
        <f>Raw_Prices!AQ193</f>
        <v>45204</v>
      </c>
      <c r="C3936" s="12">
        <f>Raw_Prices!AU193</f>
        <v>118.536</v>
      </c>
      <c r="D3936" s="13">
        <f t="shared" si="124"/>
        <v>-9.0951648498628357E-3</v>
      </c>
      <c r="E3936" s="14">
        <f>IF(_xlfn.XLOOKUP($A3936,Firm_Info!$A$2:$A$12,Firm_Info!$C$2:$C$12)="Treated",1,IF(_xlfn.XLOOKUP($A3936,Firm_Info!$A$2:$A$12,Firm_Info!$C$2:$C$12)="Control",0,""))</f>
        <v>1</v>
      </c>
      <c r="F3936" s="14">
        <f>IFERROR(_xlfn.XLOOKUP($A3936,Firm_Info!$A$2:$A$11,Firm_Info!$D$2:$D$11),"")</f>
        <v>4</v>
      </c>
      <c r="G3936" s="14">
        <f>IF($F3936="","",IF($B3936&gt;=SUMIFS(Firm_Info!$F$2:$F$11,Firm_Info!$D$2:$D$11,$F3936,Firm_Info!$C$2:$C$11,"Treated"),1,0))</f>
        <v>0</v>
      </c>
      <c r="H3936" s="14">
        <f t="shared" si="125"/>
        <v>0</v>
      </c>
      <c r="I3936" s="14">
        <f>IF($F3936="","",MOD(ROW()-2,624)-INDEX(Parallel_Trends!$F$5:$F$14,MATCH($A3936,Parallel_Trends!$A$5:$A$14,0)))</f>
        <v>-95</v>
      </c>
    </row>
    <row r="3937" spans="1:9" x14ac:dyDescent="0.45">
      <c r="A3937" t="s">
        <v>25</v>
      </c>
      <c r="B3937" s="1">
        <f>Raw_Prices!AQ194</f>
        <v>45205</v>
      </c>
      <c r="C3937" s="12">
        <f>Raw_Prices!AU194</f>
        <v>119.742</v>
      </c>
      <c r="D3937" s="13">
        <f t="shared" si="124"/>
        <v>1.0174124316663313E-2</v>
      </c>
      <c r="E3937" s="14">
        <f>IF(_xlfn.XLOOKUP($A3937,Firm_Info!$A$2:$A$12,Firm_Info!$C$2:$C$12)="Treated",1,IF(_xlfn.XLOOKUP($A3937,Firm_Info!$A$2:$A$12,Firm_Info!$C$2:$C$12)="Control",0,""))</f>
        <v>1</v>
      </c>
      <c r="F3937" s="14">
        <f>IFERROR(_xlfn.XLOOKUP($A3937,Firm_Info!$A$2:$A$11,Firm_Info!$D$2:$D$11),"")</f>
        <v>4</v>
      </c>
      <c r="G3937" s="14">
        <f>IF($F3937="","",IF($B3937&gt;=SUMIFS(Firm_Info!$F$2:$F$11,Firm_Info!$D$2:$D$11,$F3937,Firm_Info!$C$2:$C$11,"Treated"),1,0))</f>
        <v>0</v>
      </c>
      <c r="H3937" s="14">
        <f t="shared" si="125"/>
        <v>0</v>
      </c>
      <c r="I3937" s="14">
        <f>IF($F3937="","",MOD(ROW()-2,624)-INDEX(Parallel_Trends!$F$5:$F$14,MATCH($A3937,Parallel_Trends!$A$5:$A$14,0)))</f>
        <v>-94</v>
      </c>
    </row>
    <row r="3938" spans="1:9" x14ac:dyDescent="0.45">
      <c r="A3938" t="s">
        <v>25</v>
      </c>
      <c r="B3938" s="1">
        <f>Raw_Prices!AQ195</f>
        <v>45208</v>
      </c>
      <c r="C3938" s="12">
        <f>Raw_Prices!AU195</f>
        <v>118.182</v>
      </c>
      <c r="D3938" s="13">
        <f t="shared" si="124"/>
        <v>-1.3028010221977304E-2</v>
      </c>
      <c r="E3938" s="14">
        <f>IF(_xlfn.XLOOKUP($A3938,Firm_Info!$A$2:$A$12,Firm_Info!$C$2:$C$12)="Treated",1,IF(_xlfn.XLOOKUP($A3938,Firm_Info!$A$2:$A$12,Firm_Info!$C$2:$C$12)="Control",0,""))</f>
        <v>1</v>
      </c>
      <c r="F3938" s="14">
        <f>IFERROR(_xlfn.XLOOKUP($A3938,Firm_Info!$A$2:$A$11,Firm_Info!$D$2:$D$11),"")</f>
        <v>4</v>
      </c>
      <c r="G3938" s="14">
        <f>IF($F3938="","",IF($B3938&gt;=SUMIFS(Firm_Info!$F$2:$F$11,Firm_Info!$D$2:$D$11,$F3938,Firm_Info!$C$2:$C$11,"Treated"),1,0))</f>
        <v>0</v>
      </c>
      <c r="H3938" s="14">
        <f t="shared" si="125"/>
        <v>0</v>
      </c>
      <c r="I3938" s="14">
        <f>IF($F3938="","",MOD(ROW()-2,624)-INDEX(Parallel_Trends!$F$5:$F$14,MATCH($A3938,Parallel_Trends!$A$5:$A$14,0)))</f>
        <v>-93</v>
      </c>
    </row>
    <row r="3939" spans="1:9" x14ac:dyDescent="0.45">
      <c r="A3939" t="s">
        <v>25</v>
      </c>
      <c r="B3939" s="1">
        <f>Raw_Prices!AQ196</f>
        <v>45209</v>
      </c>
      <c r="C3939" s="12">
        <f>Raw_Prices!AU196</f>
        <v>120.172</v>
      </c>
      <c r="D3939" s="13">
        <f t="shared" si="124"/>
        <v>1.6838435633175886E-2</v>
      </c>
      <c r="E3939" s="14">
        <f>IF(_xlfn.XLOOKUP($A3939,Firm_Info!$A$2:$A$12,Firm_Info!$C$2:$C$12)="Treated",1,IF(_xlfn.XLOOKUP($A3939,Firm_Info!$A$2:$A$12,Firm_Info!$C$2:$C$12)="Control",0,""))</f>
        <v>1</v>
      </c>
      <c r="F3939" s="14">
        <f>IFERROR(_xlfn.XLOOKUP($A3939,Firm_Info!$A$2:$A$11,Firm_Info!$D$2:$D$11),"")</f>
        <v>4</v>
      </c>
      <c r="G3939" s="14">
        <f>IF($F3939="","",IF($B3939&gt;=SUMIFS(Firm_Info!$F$2:$F$11,Firm_Info!$D$2:$D$11,$F3939,Firm_Info!$C$2:$C$11,"Treated"),1,0))</f>
        <v>0</v>
      </c>
      <c r="H3939" s="14">
        <f t="shared" si="125"/>
        <v>0</v>
      </c>
      <c r="I3939" s="14">
        <f>IF($F3939="","",MOD(ROW()-2,624)-INDEX(Parallel_Trends!$F$5:$F$14,MATCH($A3939,Parallel_Trends!$A$5:$A$14,0)))</f>
        <v>-92</v>
      </c>
    </row>
    <row r="3940" spans="1:9" x14ac:dyDescent="0.45">
      <c r="A3940" t="s">
        <v>25</v>
      </c>
      <c r="B3940" s="1">
        <f>Raw_Prices!AQ197</f>
        <v>45210</v>
      </c>
      <c r="C3940" s="12">
        <f>Raw_Prices!AU197</f>
        <v>120.625</v>
      </c>
      <c r="D3940" s="13">
        <f t="shared" ref="D3940:D4003" si="126">C3940/C3939-1</f>
        <v>3.7695969110940197E-3</v>
      </c>
      <c r="E3940" s="14">
        <f>IF(_xlfn.XLOOKUP($A3940,Firm_Info!$A$2:$A$12,Firm_Info!$C$2:$C$12)="Treated",1,IF(_xlfn.XLOOKUP($A3940,Firm_Info!$A$2:$A$12,Firm_Info!$C$2:$C$12)="Control",0,""))</f>
        <v>1</v>
      </c>
      <c r="F3940" s="14">
        <f>IFERROR(_xlfn.XLOOKUP($A3940,Firm_Info!$A$2:$A$11,Firm_Info!$D$2:$D$11),"")</f>
        <v>4</v>
      </c>
      <c r="G3940" s="14">
        <f>IF($F3940="","",IF($B3940&gt;=SUMIFS(Firm_Info!$F$2:$F$11,Firm_Info!$D$2:$D$11,$F3940,Firm_Info!$C$2:$C$11,"Treated"),1,0))</f>
        <v>0</v>
      </c>
      <c r="H3940" s="14">
        <f t="shared" ref="H3940:H4003" si="127">IF($F3940="","",$E3940*$G3940)</f>
        <v>0</v>
      </c>
      <c r="I3940" s="14">
        <f>IF($F3940="","",MOD(ROW()-2,624)-INDEX(Parallel_Trends!$F$5:$F$14,MATCH($A3940,Parallel_Trends!$A$5:$A$14,0)))</f>
        <v>-91</v>
      </c>
    </row>
    <row r="3941" spans="1:9" x14ac:dyDescent="0.45">
      <c r="A3941" t="s">
        <v>25</v>
      </c>
      <c r="B3941" s="1">
        <f>Raw_Prices!AQ198</f>
        <v>45211</v>
      </c>
      <c r="C3941" s="12">
        <f>Raw_Prices!AU198</f>
        <v>119.724</v>
      </c>
      <c r="D3941" s="13">
        <f t="shared" si="126"/>
        <v>-7.4694300518134416E-3</v>
      </c>
      <c r="E3941" s="14">
        <f>IF(_xlfn.XLOOKUP($A3941,Firm_Info!$A$2:$A$12,Firm_Info!$C$2:$C$12)="Treated",1,IF(_xlfn.XLOOKUP($A3941,Firm_Info!$A$2:$A$12,Firm_Info!$C$2:$C$12)="Control",0,""))</f>
        <v>1</v>
      </c>
      <c r="F3941" s="14">
        <f>IFERROR(_xlfn.XLOOKUP($A3941,Firm_Info!$A$2:$A$11,Firm_Info!$D$2:$D$11),"")</f>
        <v>4</v>
      </c>
      <c r="G3941" s="14">
        <f>IF($F3941="","",IF($B3941&gt;=SUMIFS(Firm_Info!$F$2:$F$11,Firm_Info!$D$2:$D$11,$F3941,Firm_Info!$C$2:$C$11,"Treated"),1,0))</f>
        <v>0</v>
      </c>
      <c r="H3941" s="14">
        <f t="shared" si="127"/>
        <v>0</v>
      </c>
      <c r="I3941" s="14">
        <f>IF($F3941="","",MOD(ROW()-2,624)-INDEX(Parallel_Trends!$F$5:$F$14,MATCH($A3941,Parallel_Trends!$A$5:$A$14,0)))</f>
        <v>-90</v>
      </c>
    </row>
    <row r="3942" spans="1:9" x14ac:dyDescent="0.45">
      <c r="A3942" t="s">
        <v>25</v>
      </c>
      <c r="B3942" s="1">
        <f>Raw_Prices!AQ199</f>
        <v>45212</v>
      </c>
      <c r="C3942" s="12">
        <f>Raw_Prices!AU199</f>
        <v>115.84</v>
      </c>
      <c r="D3942" s="13">
        <f t="shared" si="126"/>
        <v>-3.2441281614379758E-2</v>
      </c>
      <c r="E3942" s="14">
        <f>IF(_xlfn.XLOOKUP($A3942,Firm_Info!$A$2:$A$12,Firm_Info!$C$2:$C$12)="Treated",1,IF(_xlfn.XLOOKUP($A3942,Firm_Info!$A$2:$A$12,Firm_Info!$C$2:$C$12)="Control",0,""))</f>
        <v>1</v>
      </c>
      <c r="F3942" s="14">
        <f>IFERROR(_xlfn.XLOOKUP($A3942,Firm_Info!$A$2:$A$11,Firm_Info!$D$2:$D$11),"")</f>
        <v>4</v>
      </c>
      <c r="G3942" s="14">
        <f>IF($F3942="","",IF($B3942&gt;=SUMIFS(Firm_Info!$F$2:$F$11,Firm_Info!$D$2:$D$11,$F3942,Firm_Info!$C$2:$C$11,"Treated"),1,0))</f>
        <v>0</v>
      </c>
      <c r="H3942" s="14">
        <f t="shared" si="127"/>
        <v>0</v>
      </c>
      <c r="I3942" s="14">
        <f>IF($F3942="","",MOD(ROW()-2,624)-INDEX(Parallel_Trends!$F$5:$F$14,MATCH($A3942,Parallel_Trends!$A$5:$A$14,0)))</f>
        <v>-89</v>
      </c>
    </row>
    <row r="3943" spans="1:9" x14ac:dyDescent="0.45">
      <c r="A3943" t="s">
        <v>25</v>
      </c>
      <c r="B3943" s="1">
        <f>Raw_Prices!AQ200</f>
        <v>45215</v>
      </c>
      <c r="C3943" s="12">
        <f>Raw_Prices!AU200</f>
        <v>116.48399999999999</v>
      </c>
      <c r="D3943" s="13">
        <f t="shared" si="126"/>
        <v>5.5593922651933081E-3</v>
      </c>
      <c r="E3943" s="14">
        <f>IF(_xlfn.XLOOKUP($A3943,Firm_Info!$A$2:$A$12,Firm_Info!$C$2:$C$12)="Treated",1,IF(_xlfn.XLOOKUP($A3943,Firm_Info!$A$2:$A$12,Firm_Info!$C$2:$C$12)="Control",0,""))</f>
        <v>1</v>
      </c>
      <c r="F3943" s="14">
        <f>IFERROR(_xlfn.XLOOKUP($A3943,Firm_Info!$A$2:$A$11,Firm_Info!$D$2:$D$11),"")</f>
        <v>4</v>
      </c>
      <c r="G3943" s="14">
        <f>IF($F3943="","",IF($B3943&gt;=SUMIFS(Firm_Info!$F$2:$F$11,Firm_Info!$D$2:$D$11,$F3943,Firm_Info!$C$2:$C$11,"Treated"),1,0))</f>
        <v>0</v>
      </c>
      <c r="H3943" s="14">
        <f t="shared" si="127"/>
        <v>0</v>
      </c>
      <c r="I3943" s="14">
        <f>IF($F3943="","",MOD(ROW()-2,624)-INDEX(Parallel_Trends!$F$5:$F$14,MATCH($A3943,Parallel_Trends!$A$5:$A$14,0)))</f>
        <v>-88</v>
      </c>
    </row>
    <row r="3944" spans="1:9" x14ac:dyDescent="0.45">
      <c r="A3944" t="s">
        <v>25</v>
      </c>
      <c r="B3944" s="1">
        <f>Raw_Prices!AQ201</f>
        <v>45216</v>
      </c>
      <c r="C3944" s="12">
        <f>Raw_Prices!AU201</f>
        <v>116.952</v>
      </c>
      <c r="D3944" s="13">
        <f t="shared" si="126"/>
        <v>4.0177191717316596E-3</v>
      </c>
      <c r="E3944" s="14">
        <f>IF(_xlfn.XLOOKUP($A3944,Firm_Info!$A$2:$A$12,Firm_Info!$C$2:$C$12)="Treated",1,IF(_xlfn.XLOOKUP($A3944,Firm_Info!$A$2:$A$12,Firm_Info!$C$2:$C$12)="Control",0,""))</f>
        <v>1</v>
      </c>
      <c r="F3944" s="14">
        <f>IFERROR(_xlfn.XLOOKUP($A3944,Firm_Info!$A$2:$A$11,Firm_Info!$D$2:$D$11),"")</f>
        <v>4</v>
      </c>
      <c r="G3944" s="14">
        <f>IF($F3944="","",IF($B3944&gt;=SUMIFS(Firm_Info!$F$2:$F$11,Firm_Info!$D$2:$D$11,$F3944,Firm_Info!$C$2:$C$11,"Treated"),1,0))</f>
        <v>0</v>
      </c>
      <c r="H3944" s="14">
        <f t="shared" si="127"/>
        <v>0</v>
      </c>
      <c r="I3944" s="14">
        <f>IF($F3944="","",MOD(ROW()-2,624)-INDEX(Parallel_Trends!$F$5:$F$14,MATCH($A3944,Parallel_Trends!$A$5:$A$14,0)))</f>
        <v>-87</v>
      </c>
    </row>
    <row r="3945" spans="1:9" x14ac:dyDescent="0.45">
      <c r="A3945" t="s">
        <v>25</v>
      </c>
      <c r="B3945" s="1">
        <f>Raw_Prices!AQ202</f>
        <v>45217</v>
      </c>
      <c r="C3945" s="12">
        <f>Raw_Prices!AU202</f>
        <v>111.92</v>
      </c>
      <c r="D3945" s="13">
        <f t="shared" si="126"/>
        <v>-4.3026198782406433E-2</v>
      </c>
      <c r="E3945" s="14">
        <f>IF(_xlfn.XLOOKUP($A3945,Firm_Info!$A$2:$A$12,Firm_Info!$C$2:$C$12)="Treated",1,IF(_xlfn.XLOOKUP($A3945,Firm_Info!$A$2:$A$12,Firm_Info!$C$2:$C$12)="Control",0,""))</f>
        <v>1</v>
      </c>
      <c r="F3945" s="14">
        <f>IFERROR(_xlfn.XLOOKUP($A3945,Firm_Info!$A$2:$A$11,Firm_Info!$D$2:$D$11),"")</f>
        <v>4</v>
      </c>
      <c r="G3945" s="14">
        <f>IF($F3945="","",IF($B3945&gt;=SUMIFS(Firm_Info!$F$2:$F$11,Firm_Info!$D$2:$D$11,$F3945,Firm_Info!$C$2:$C$11,"Treated"),1,0))</f>
        <v>0</v>
      </c>
      <c r="H3945" s="14">
        <f t="shared" si="127"/>
        <v>0</v>
      </c>
      <c r="I3945" s="14">
        <f>IF($F3945="","",MOD(ROW()-2,624)-INDEX(Parallel_Trends!$F$5:$F$14,MATCH($A3945,Parallel_Trends!$A$5:$A$14,0)))</f>
        <v>-86</v>
      </c>
    </row>
    <row r="3946" spans="1:9" x14ac:dyDescent="0.45">
      <c r="A3946" t="s">
        <v>25</v>
      </c>
      <c r="B3946" s="1">
        <f>Raw_Prices!AQ203</f>
        <v>45218</v>
      </c>
      <c r="C3946" s="12">
        <f>Raw_Prices!AU203</f>
        <v>109.36499999999999</v>
      </c>
      <c r="D3946" s="13">
        <f t="shared" si="126"/>
        <v>-2.2828806290207337E-2</v>
      </c>
      <c r="E3946" s="14">
        <f>IF(_xlfn.XLOOKUP($A3946,Firm_Info!$A$2:$A$12,Firm_Info!$C$2:$C$12)="Treated",1,IF(_xlfn.XLOOKUP($A3946,Firm_Info!$A$2:$A$12,Firm_Info!$C$2:$C$12)="Control",0,""))</f>
        <v>1</v>
      </c>
      <c r="F3946" s="14">
        <f>IFERROR(_xlfn.XLOOKUP($A3946,Firm_Info!$A$2:$A$11,Firm_Info!$D$2:$D$11),"")</f>
        <v>4</v>
      </c>
      <c r="G3946" s="14">
        <f>IF($F3946="","",IF($B3946&gt;=SUMIFS(Firm_Info!$F$2:$F$11,Firm_Info!$D$2:$D$11,$F3946,Firm_Info!$C$2:$C$11,"Treated"),1,0))</f>
        <v>0</v>
      </c>
      <c r="H3946" s="14">
        <f t="shared" si="127"/>
        <v>0</v>
      </c>
      <c r="I3946" s="14">
        <f>IF($F3946="","",MOD(ROW()-2,624)-INDEX(Parallel_Trends!$F$5:$F$14,MATCH($A3946,Parallel_Trends!$A$5:$A$14,0)))</f>
        <v>-85</v>
      </c>
    </row>
    <row r="3947" spans="1:9" x14ac:dyDescent="0.45">
      <c r="A3947" t="s">
        <v>25</v>
      </c>
      <c r="B3947" s="1">
        <f>Raw_Prices!AQ204</f>
        <v>45219</v>
      </c>
      <c r="C3947" s="12">
        <f>Raw_Prices!AU204</f>
        <v>108.244</v>
      </c>
      <c r="D3947" s="13">
        <f t="shared" si="126"/>
        <v>-1.0250080007314866E-2</v>
      </c>
      <c r="E3947" s="14">
        <f>IF(_xlfn.XLOOKUP($A3947,Firm_Info!$A$2:$A$12,Firm_Info!$C$2:$C$12)="Treated",1,IF(_xlfn.XLOOKUP($A3947,Firm_Info!$A$2:$A$12,Firm_Info!$C$2:$C$12)="Control",0,""))</f>
        <v>1</v>
      </c>
      <c r="F3947" s="14">
        <f>IFERROR(_xlfn.XLOOKUP($A3947,Firm_Info!$A$2:$A$11,Firm_Info!$D$2:$D$11),"")</f>
        <v>4</v>
      </c>
      <c r="G3947" s="14">
        <f>IF($F3947="","",IF($B3947&gt;=SUMIFS(Firm_Info!$F$2:$F$11,Firm_Info!$D$2:$D$11,$F3947,Firm_Info!$C$2:$C$11,"Treated"),1,0))</f>
        <v>0</v>
      </c>
      <c r="H3947" s="14">
        <f t="shared" si="127"/>
        <v>0</v>
      </c>
      <c r="I3947" s="14">
        <f>IF($F3947="","",MOD(ROW()-2,624)-INDEX(Parallel_Trends!$F$5:$F$14,MATCH($A3947,Parallel_Trends!$A$5:$A$14,0)))</f>
        <v>-84</v>
      </c>
    </row>
    <row r="3948" spans="1:9" x14ac:dyDescent="0.45">
      <c r="A3948" t="s">
        <v>25</v>
      </c>
      <c r="B3948" s="1">
        <f>Raw_Prices!AQ205</f>
        <v>45222</v>
      </c>
      <c r="C3948" s="12">
        <f>Raw_Prices!AU205</f>
        <v>110.715</v>
      </c>
      <c r="D3948" s="13">
        <f t="shared" si="126"/>
        <v>2.2828055134695768E-2</v>
      </c>
      <c r="E3948" s="14">
        <f>IF(_xlfn.XLOOKUP($A3948,Firm_Info!$A$2:$A$12,Firm_Info!$C$2:$C$12)="Treated",1,IF(_xlfn.XLOOKUP($A3948,Firm_Info!$A$2:$A$12,Firm_Info!$C$2:$C$12)="Control",0,""))</f>
        <v>1</v>
      </c>
      <c r="F3948" s="14">
        <f>IFERROR(_xlfn.XLOOKUP($A3948,Firm_Info!$A$2:$A$11,Firm_Info!$D$2:$D$11),"")</f>
        <v>4</v>
      </c>
      <c r="G3948" s="14">
        <f>IF($F3948="","",IF($B3948&gt;=SUMIFS(Firm_Info!$F$2:$F$11,Firm_Info!$D$2:$D$11,$F3948,Firm_Info!$C$2:$C$11,"Treated"),1,0))</f>
        <v>0</v>
      </c>
      <c r="H3948" s="14">
        <f t="shared" si="127"/>
        <v>0</v>
      </c>
      <c r="I3948" s="14">
        <f>IF($F3948="","",MOD(ROW()-2,624)-INDEX(Parallel_Trends!$F$5:$F$14,MATCH($A3948,Parallel_Trends!$A$5:$A$14,0)))</f>
        <v>-83</v>
      </c>
    </row>
    <row r="3949" spans="1:9" x14ac:dyDescent="0.45">
      <c r="A3949" t="s">
        <v>25</v>
      </c>
      <c r="B3949" s="1">
        <f>Raw_Prices!AQ206</f>
        <v>45223</v>
      </c>
      <c r="C3949" s="12">
        <f>Raw_Prices!AU206</f>
        <v>111.336</v>
      </c>
      <c r="D3949" s="13">
        <f t="shared" si="126"/>
        <v>5.6089960709930775E-3</v>
      </c>
      <c r="E3949" s="14">
        <f>IF(_xlfn.XLOOKUP($A3949,Firm_Info!$A$2:$A$12,Firm_Info!$C$2:$C$12)="Treated",1,IF(_xlfn.XLOOKUP($A3949,Firm_Info!$A$2:$A$12,Firm_Info!$C$2:$C$12)="Control",0,""))</f>
        <v>1</v>
      </c>
      <c r="F3949" s="14">
        <f>IFERROR(_xlfn.XLOOKUP($A3949,Firm_Info!$A$2:$A$11,Firm_Info!$D$2:$D$11),"")</f>
        <v>4</v>
      </c>
      <c r="G3949" s="14">
        <f>IF($F3949="","",IF($B3949&gt;=SUMIFS(Firm_Info!$F$2:$F$11,Firm_Info!$D$2:$D$11,$F3949,Firm_Info!$C$2:$C$11,"Treated"),1,0))</f>
        <v>0</v>
      </c>
      <c r="H3949" s="14">
        <f t="shared" si="127"/>
        <v>0</v>
      </c>
      <c r="I3949" s="14">
        <f>IF($F3949="","",MOD(ROW()-2,624)-INDEX(Parallel_Trends!$F$5:$F$14,MATCH($A3949,Parallel_Trends!$A$5:$A$14,0)))</f>
        <v>-82</v>
      </c>
    </row>
    <row r="3950" spans="1:9" x14ac:dyDescent="0.45">
      <c r="A3950" t="s">
        <v>25</v>
      </c>
      <c r="B3950" s="1">
        <f>Raw_Prices!AQ207</f>
        <v>45224</v>
      </c>
      <c r="C3950" s="12">
        <f>Raw_Prices!AU207</f>
        <v>110.453</v>
      </c>
      <c r="D3950" s="13">
        <f t="shared" si="126"/>
        <v>-7.9309477617302004E-3</v>
      </c>
      <c r="E3950" s="14">
        <f>IF(_xlfn.XLOOKUP($A3950,Firm_Info!$A$2:$A$12,Firm_Info!$C$2:$C$12)="Treated",1,IF(_xlfn.XLOOKUP($A3950,Firm_Info!$A$2:$A$12,Firm_Info!$C$2:$C$12)="Control",0,""))</f>
        <v>1</v>
      </c>
      <c r="F3950" s="14">
        <f>IFERROR(_xlfn.XLOOKUP($A3950,Firm_Info!$A$2:$A$11,Firm_Info!$D$2:$D$11),"")</f>
        <v>4</v>
      </c>
      <c r="G3950" s="14">
        <f>IF($F3950="","",IF($B3950&gt;=SUMIFS(Firm_Info!$F$2:$F$11,Firm_Info!$D$2:$D$11,$F3950,Firm_Info!$C$2:$C$11,"Treated"),1,0))</f>
        <v>0</v>
      </c>
      <c r="H3950" s="14">
        <f t="shared" si="127"/>
        <v>0</v>
      </c>
      <c r="I3950" s="14">
        <f>IF($F3950="","",MOD(ROW()-2,624)-INDEX(Parallel_Trends!$F$5:$F$14,MATCH($A3950,Parallel_Trends!$A$5:$A$14,0)))</f>
        <v>-81</v>
      </c>
    </row>
    <row r="3951" spans="1:9" x14ac:dyDescent="0.45">
      <c r="A3951" t="s">
        <v>25</v>
      </c>
      <c r="B3951" s="1">
        <f>Raw_Prices!AQ208</f>
        <v>45225</v>
      </c>
      <c r="C3951" s="12">
        <f>Raw_Prices!AU208</f>
        <v>107.696</v>
      </c>
      <c r="D3951" s="13">
        <f t="shared" si="126"/>
        <v>-2.496084307352453E-2</v>
      </c>
      <c r="E3951" s="14">
        <f>IF(_xlfn.XLOOKUP($A3951,Firm_Info!$A$2:$A$12,Firm_Info!$C$2:$C$12)="Treated",1,IF(_xlfn.XLOOKUP($A3951,Firm_Info!$A$2:$A$12,Firm_Info!$C$2:$C$12)="Control",0,""))</f>
        <v>1</v>
      </c>
      <c r="F3951" s="14">
        <f>IFERROR(_xlfn.XLOOKUP($A3951,Firm_Info!$A$2:$A$11,Firm_Info!$D$2:$D$11),"")</f>
        <v>4</v>
      </c>
      <c r="G3951" s="14">
        <f>IF($F3951="","",IF($B3951&gt;=SUMIFS(Firm_Info!$F$2:$F$11,Firm_Info!$D$2:$D$11,$F3951,Firm_Info!$C$2:$C$11,"Treated"),1,0))</f>
        <v>0</v>
      </c>
      <c r="H3951" s="14">
        <f t="shared" si="127"/>
        <v>0</v>
      </c>
      <c r="I3951" s="14">
        <f>IF($F3951="","",MOD(ROW()-2,624)-INDEX(Parallel_Trends!$F$5:$F$14,MATCH($A3951,Parallel_Trends!$A$5:$A$14,0)))</f>
        <v>-80</v>
      </c>
    </row>
    <row r="3952" spans="1:9" x14ac:dyDescent="0.45">
      <c r="A3952" t="s">
        <v>25</v>
      </c>
      <c r="B3952" s="1">
        <f>Raw_Prices!AQ209</f>
        <v>45226</v>
      </c>
      <c r="C3952" s="12">
        <f>Raw_Prices!AU209</f>
        <v>107.83199999999999</v>
      </c>
      <c r="D3952" s="13">
        <f t="shared" si="126"/>
        <v>1.2628138463823824E-3</v>
      </c>
      <c r="E3952" s="14">
        <f>IF(_xlfn.XLOOKUP($A3952,Firm_Info!$A$2:$A$12,Firm_Info!$C$2:$C$12)="Treated",1,IF(_xlfn.XLOOKUP($A3952,Firm_Info!$A$2:$A$12,Firm_Info!$C$2:$C$12)="Control",0,""))</f>
        <v>1</v>
      </c>
      <c r="F3952" s="14">
        <f>IFERROR(_xlfn.XLOOKUP($A3952,Firm_Info!$A$2:$A$11,Firm_Info!$D$2:$D$11),"")</f>
        <v>4</v>
      </c>
      <c r="G3952" s="14">
        <f>IF($F3952="","",IF($B3952&gt;=SUMIFS(Firm_Info!$F$2:$F$11,Firm_Info!$D$2:$D$11,$F3952,Firm_Info!$C$2:$C$11,"Treated"),1,0))</f>
        <v>0</v>
      </c>
      <c r="H3952" s="14">
        <f t="shared" si="127"/>
        <v>0</v>
      </c>
      <c r="I3952" s="14">
        <f>IF($F3952="","",MOD(ROW()-2,624)-INDEX(Parallel_Trends!$F$5:$F$14,MATCH($A3952,Parallel_Trends!$A$5:$A$14,0)))</f>
        <v>-79</v>
      </c>
    </row>
    <row r="3953" spans="1:9" x14ac:dyDescent="0.45">
      <c r="A3953" t="s">
        <v>25</v>
      </c>
      <c r="B3953" s="1">
        <f>Raw_Prices!AQ210</f>
        <v>45229</v>
      </c>
      <c r="C3953" s="12">
        <f>Raw_Prices!AU210</f>
        <v>109.485</v>
      </c>
      <c r="D3953" s="13">
        <f t="shared" si="126"/>
        <v>1.5329401290897104E-2</v>
      </c>
      <c r="E3953" s="14">
        <f>IF(_xlfn.XLOOKUP($A3953,Firm_Info!$A$2:$A$12,Firm_Info!$C$2:$C$12)="Treated",1,IF(_xlfn.XLOOKUP($A3953,Firm_Info!$A$2:$A$12,Firm_Info!$C$2:$C$12)="Control",0,""))</f>
        <v>1</v>
      </c>
      <c r="F3953" s="14">
        <f>IFERROR(_xlfn.XLOOKUP($A3953,Firm_Info!$A$2:$A$11,Firm_Info!$D$2:$D$11),"")</f>
        <v>4</v>
      </c>
      <c r="G3953" s="14">
        <f>IF($F3953="","",IF($B3953&gt;=SUMIFS(Firm_Info!$F$2:$F$11,Firm_Info!$D$2:$D$11,$F3953,Firm_Info!$C$2:$C$11,"Treated"),1,0))</f>
        <v>0</v>
      </c>
      <c r="H3953" s="14">
        <f t="shared" si="127"/>
        <v>0</v>
      </c>
      <c r="I3953" s="14">
        <f>IF($F3953="","",MOD(ROW()-2,624)-INDEX(Parallel_Trends!$F$5:$F$14,MATCH($A3953,Parallel_Trends!$A$5:$A$14,0)))</f>
        <v>-78</v>
      </c>
    </row>
    <row r="3954" spans="1:9" x14ac:dyDescent="0.45">
      <c r="A3954" t="s">
        <v>25</v>
      </c>
      <c r="B3954" s="1">
        <f>Raw_Prices!AQ211</f>
        <v>45230</v>
      </c>
      <c r="C3954" s="12">
        <f>Raw_Prices!AU211</f>
        <v>109.536</v>
      </c>
      <c r="D3954" s="13">
        <f t="shared" si="126"/>
        <v>4.6581723523764218E-4</v>
      </c>
      <c r="E3954" s="14">
        <f>IF(_xlfn.XLOOKUP($A3954,Firm_Info!$A$2:$A$12,Firm_Info!$C$2:$C$12)="Treated",1,IF(_xlfn.XLOOKUP($A3954,Firm_Info!$A$2:$A$12,Firm_Info!$C$2:$C$12)="Control",0,""))</f>
        <v>1</v>
      </c>
      <c r="F3954" s="14">
        <f>IFERROR(_xlfn.XLOOKUP($A3954,Firm_Info!$A$2:$A$11,Firm_Info!$D$2:$D$11),"")</f>
        <v>4</v>
      </c>
      <c r="G3954" s="14">
        <f>IF($F3954="","",IF($B3954&gt;=SUMIFS(Firm_Info!$F$2:$F$11,Firm_Info!$D$2:$D$11,$F3954,Firm_Info!$C$2:$C$11,"Treated"),1,0))</f>
        <v>0</v>
      </c>
      <c r="H3954" s="14">
        <f t="shared" si="127"/>
        <v>0</v>
      </c>
      <c r="I3954" s="14">
        <f>IF($F3954="","",MOD(ROW()-2,624)-INDEX(Parallel_Trends!$F$5:$F$14,MATCH($A3954,Parallel_Trends!$A$5:$A$14,0)))</f>
        <v>-77</v>
      </c>
    </row>
    <row r="3955" spans="1:9" x14ac:dyDescent="0.45">
      <c r="A3955" t="s">
        <v>25</v>
      </c>
      <c r="B3955" s="1">
        <f>Raw_Prices!AQ212</f>
        <v>45231</v>
      </c>
      <c r="C3955" s="12">
        <f>Raw_Prices!AU212</f>
        <v>108.62</v>
      </c>
      <c r="D3955" s="13">
        <f t="shared" si="126"/>
        <v>-8.3625474729769333E-3</v>
      </c>
      <c r="E3955" s="14">
        <f>IF(_xlfn.XLOOKUP($A3955,Firm_Info!$A$2:$A$12,Firm_Info!$C$2:$C$12)="Treated",1,IF(_xlfn.XLOOKUP($A3955,Firm_Info!$A$2:$A$12,Firm_Info!$C$2:$C$12)="Control",0,""))</f>
        <v>1</v>
      </c>
      <c r="F3955" s="14">
        <f>IFERROR(_xlfn.XLOOKUP($A3955,Firm_Info!$A$2:$A$11,Firm_Info!$D$2:$D$11),"")</f>
        <v>4</v>
      </c>
      <c r="G3955" s="14">
        <f>IF($F3955="","",IF($B3955&gt;=SUMIFS(Firm_Info!$F$2:$F$11,Firm_Info!$D$2:$D$11,$F3955,Firm_Info!$C$2:$C$11,"Treated"),1,0))</f>
        <v>0</v>
      </c>
      <c r="H3955" s="14">
        <f t="shared" si="127"/>
        <v>0</v>
      </c>
      <c r="I3955" s="14">
        <f>IF($F3955="","",MOD(ROW()-2,624)-INDEX(Parallel_Trends!$F$5:$F$14,MATCH($A3955,Parallel_Trends!$A$5:$A$14,0)))</f>
        <v>-76</v>
      </c>
    </row>
    <row r="3956" spans="1:9" x14ac:dyDescent="0.45">
      <c r="A3956" t="s">
        <v>25</v>
      </c>
      <c r="B3956" s="1">
        <f>Raw_Prices!AQ213</f>
        <v>45232</v>
      </c>
      <c r="C3956" s="12">
        <f>Raw_Prices!AU213</f>
        <v>111.462</v>
      </c>
      <c r="D3956" s="13">
        <f t="shared" si="126"/>
        <v>2.6164610568955915E-2</v>
      </c>
      <c r="E3956" s="14">
        <f>IF(_xlfn.XLOOKUP($A3956,Firm_Info!$A$2:$A$12,Firm_Info!$C$2:$C$12)="Treated",1,IF(_xlfn.XLOOKUP($A3956,Firm_Info!$A$2:$A$12,Firm_Info!$C$2:$C$12)="Control",0,""))</f>
        <v>1</v>
      </c>
      <c r="F3956" s="14">
        <f>IFERROR(_xlfn.XLOOKUP($A3956,Firm_Info!$A$2:$A$11,Firm_Info!$D$2:$D$11),"")</f>
        <v>4</v>
      </c>
      <c r="G3956" s="14">
        <f>IF($F3956="","",IF($B3956&gt;=SUMIFS(Firm_Info!$F$2:$F$11,Firm_Info!$D$2:$D$11,$F3956,Firm_Info!$C$2:$C$11,"Treated"),1,0))</f>
        <v>0</v>
      </c>
      <c r="H3956" s="14">
        <f t="shared" si="127"/>
        <v>0</v>
      </c>
      <c r="I3956" s="14">
        <f>IF($F3956="","",MOD(ROW()-2,624)-INDEX(Parallel_Trends!$F$5:$F$14,MATCH($A3956,Parallel_Trends!$A$5:$A$14,0)))</f>
        <v>-75</v>
      </c>
    </row>
    <row r="3957" spans="1:9" x14ac:dyDescent="0.45">
      <c r="A3957" t="s">
        <v>25</v>
      </c>
      <c r="B3957" s="1">
        <f>Raw_Prices!AQ214</f>
        <v>45233</v>
      </c>
      <c r="C3957" s="12">
        <f>Raw_Prices!AU214</f>
        <v>112.253</v>
      </c>
      <c r="D3957" s="13">
        <f t="shared" si="126"/>
        <v>7.0965889720262521E-3</v>
      </c>
      <c r="E3957" s="14">
        <f>IF(_xlfn.XLOOKUP($A3957,Firm_Info!$A$2:$A$12,Firm_Info!$C$2:$C$12)="Treated",1,IF(_xlfn.XLOOKUP($A3957,Firm_Info!$A$2:$A$12,Firm_Info!$C$2:$C$12)="Control",0,""))</f>
        <v>1</v>
      </c>
      <c r="F3957" s="14">
        <f>IFERROR(_xlfn.XLOOKUP($A3957,Firm_Info!$A$2:$A$11,Firm_Info!$D$2:$D$11),"")</f>
        <v>4</v>
      </c>
      <c r="G3957" s="14">
        <f>IF($F3957="","",IF($B3957&gt;=SUMIFS(Firm_Info!$F$2:$F$11,Firm_Info!$D$2:$D$11,$F3957,Firm_Info!$C$2:$C$11,"Treated"),1,0))</f>
        <v>0</v>
      </c>
      <c r="H3957" s="14">
        <f t="shared" si="127"/>
        <v>0</v>
      </c>
      <c r="I3957" s="14">
        <f>IF($F3957="","",MOD(ROW()-2,624)-INDEX(Parallel_Trends!$F$5:$F$14,MATCH($A3957,Parallel_Trends!$A$5:$A$14,0)))</f>
        <v>-74</v>
      </c>
    </row>
    <row r="3958" spans="1:9" x14ac:dyDescent="0.45">
      <c r="A3958" t="s">
        <v>25</v>
      </c>
      <c r="B3958" s="1">
        <f>Raw_Prices!AQ215</f>
        <v>45236</v>
      </c>
      <c r="C3958" s="12">
        <f>Raw_Prices!AU215</f>
        <v>116.67700000000001</v>
      </c>
      <c r="D3958" s="13">
        <f t="shared" si="126"/>
        <v>3.9410973426100115E-2</v>
      </c>
      <c r="E3958" s="14">
        <f>IF(_xlfn.XLOOKUP($A3958,Firm_Info!$A$2:$A$12,Firm_Info!$C$2:$C$12)="Treated",1,IF(_xlfn.XLOOKUP($A3958,Firm_Info!$A$2:$A$12,Firm_Info!$C$2:$C$12)="Control",0,""))</f>
        <v>1</v>
      </c>
      <c r="F3958" s="14">
        <f>IFERROR(_xlfn.XLOOKUP($A3958,Firm_Info!$A$2:$A$11,Firm_Info!$D$2:$D$11),"")</f>
        <v>4</v>
      </c>
      <c r="G3958" s="14">
        <f>IF($F3958="","",IF($B3958&gt;=SUMIFS(Firm_Info!$F$2:$F$11,Firm_Info!$D$2:$D$11,$F3958,Firm_Info!$C$2:$C$11,"Treated"),1,0))</f>
        <v>0</v>
      </c>
      <c r="H3958" s="14">
        <f t="shared" si="127"/>
        <v>0</v>
      </c>
      <c r="I3958" s="14">
        <f>IF($F3958="","",MOD(ROW()-2,624)-INDEX(Parallel_Trends!$F$5:$F$14,MATCH($A3958,Parallel_Trends!$A$5:$A$14,0)))</f>
        <v>-73</v>
      </c>
    </row>
    <row r="3959" spans="1:9" x14ac:dyDescent="0.45">
      <c r="A3959" t="s">
        <v>25</v>
      </c>
      <c r="B3959" s="1">
        <f>Raw_Prices!AQ216</f>
        <v>45237</v>
      </c>
      <c r="C3959" s="12">
        <f>Raw_Prices!AU216</f>
        <v>118.267</v>
      </c>
      <c r="D3959" s="13">
        <f t="shared" si="126"/>
        <v>1.3627364433435707E-2</v>
      </c>
      <c r="E3959" s="14">
        <f>IF(_xlfn.XLOOKUP($A3959,Firm_Info!$A$2:$A$12,Firm_Info!$C$2:$C$12)="Treated",1,IF(_xlfn.XLOOKUP($A3959,Firm_Info!$A$2:$A$12,Firm_Info!$C$2:$C$12)="Control",0,""))</f>
        <v>1</v>
      </c>
      <c r="F3959" s="14">
        <f>IFERROR(_xlfn.XLOOKUP($A3959,Firm_Info!$A$2:$A$11,Firm_Info!$D$2:$D$11),"")</f>
        <v>4</v>
      </c>
      <c r="G3959" s="14">
        <f>IF($F3959="","",IF($B3959&gt;=SUMIFS(Firm_Info!$F$2:$F$11,Firm_Info!$D$2:$D$11,$F3959,Firm_Info!$C$2:$C$11,"Treated"),1,0))</f>
        <v>0</v>
      </c>
      <c r="H3959" s="14">
        <f t="shared" si="127"/>
        <v>0</v>
      </c>
      <c r="I3959" s="14">
        <f>IF($F3959="","",MOD(ROW()-2,624)-INDEX(Parallel_Trends!$F$5:$F$14,MATCH($A3959,Parallel_Trends!$A$5:$A$14,0)))</f>
        <v>-72</v>
      </c>
    </row>
    <row r="3960" spans="1:9" x14ac:dyDescent="0.45">
      <c r="A3960" t="s">
        <v>25</v>
      </c>
      <c r="B3960" s="1">
        <f>Raw_Prices!AQ217</f>
        <v>45238</v>
      </c>
      <c r="C3960" s="12">
        <f>Raw_Prices!AU217</f>
        <v>118.6</v>
      </c>
      <c r="D3960" s="13">
        <f t="shared" si="126"/>
        <v>2.8156628645352733E-3</v>
      </c>
      <c r="E3960" s="14">
        <f>IF(_xlfn.XLOOKUP($A3960,Firm_Info!$A$2:$A$12,Firm_Info!$C$2:$C$12)="Treated",1,IF(_xlfn.XLOOKUP($A3960,Firm_Info!$A$2:$A$12,Firm_Info!$C$2:$C$12)="Control",0,""))</f>
        <v>1</v>
      </c>
      <c r="F3960" s="14">
        <f>IFERROR(_xlfn.XLOOKUP($A3960,Firm_Info!$A$2:$A$11,Firm_Info!$D$2:$D$11),"")</f>
        <v>4</v>
      </c>
      <c r="G3960" s="14">
        <f>IF($F3960="","",IF($B3960&gt;=SUMIFS(Firm_Info!$F$2:$F$11,Firm_Info!$D$2:$D$11,$F3960,Firm_Info!$C$2:$C$11,"Treated"),1,0))</f>
        <v>0</v>
      </c>
      <c r="H3960" s="14">
        <f t="shared" si="127"/>
        <v>0</v>
      </c>
      <c r="I3960" s="14">
        <f>IF($F3960="","",MOD(ROW()-2,624)-INDEX(Parallel_Trends!$F$5:$F$14,MATCH($A3960,Parallel_Trends!$A$5:$A$14,0)))</f>
        <v>-71</v>
      </c>
    </row>
    <row r="3961" spans="1:9" x14ac:dyDescent="0.45">
      <c r="A3961" t="s">
        <v>25</v>
      </c>
      <c r="B3961" s="1">
        <f>Raw_Prices!AQ218</f>
        <v>45239</v>
      </c>
      <c r="C3961" s="12">
        <f>Raw_Prices!AU218</f>
        <v>118.202</v>
      </c>
      <c r="D3961" s="13">
        <f t="shared" si="126"/>
        <v>-3.3558178752107759E-3</v>
      </c>
      <c r="E3961" s="14">
        <f>IF(_xlfn.XLOOKUP($A3961,Firm_Info!$A$2:$A$12,Firm_Info!$C$2:$C$12)="Treated",1,IF(_xlfn.XLOOKUP($A3961,Firm_Info!$A$2:$A$12,Firm_Info!$C$2:$C$12)="Control",0,""))</f>
        <v>1</v>
      </c>
      <c r="F3961" s="14">
        <f>IFERROR(_xlfn.XLOOKUP($A3961,Firm_Info!$A$2:$A$11,Firm_Info!$D$2:$D$11),"")</f>
        <v>4</v>
      </c>
      <c r="G3961" s="14">
        <f>IF($F3961="","",IF($B3961&gt;=SUMIFS(Firm_Info!$F$2:$F$11,Firm_Info!$D$2:$D$11,$F3961,Firm_Info!$C$2:$C$11,"Treated"),1,0))</f>
        <v>0</v>
      </c>
      <c r="H3961" s="14">
        <f t="shared" si="127"/>
        <v>0</v>
      </c>
      <c r="I3961" s="14">
        <f>IF($F3961="","",MOD(ROW()-2,624)-INDEX(Parallel_Trends!$F$5:$F$14,MATCH($A3961,Parallel_Trends!$A$5:$A$14,0)))</f>
        <v>-70</v>
      </c>
    </row>
    <row r="3962" spans="1:9" x14ac:dyDescent="0.45">
      <c r="A3962" t="s">
        <v>25</v>
      </c>
      <c r="B3962" s="1">
        <f>Raw_Prices!AQ219</f>
        <v>45240</v>
      </c>
      <c r="C3962" s="12">
        <f>Raw_Prices!AU219</f>
        <v>120.714</v>
      </c>
      <c r="D3962" s="13">
        <f t="shared" si="126"/>
        <v>2.1251755469450684E-2</v>
      </c>
      <c r="E3962" s="14">
        <f>IF(_xlfn.XLOOKUP($A3962,Firm_Info!$A$2:$A$12,Firm_Info!$C$2:$C$12)="Treated",1,IF(_xlfn.XLOOKUP($A3962,Firm_Info!$A$2:$A$12,Firm_Info!$C$2:$C$12)="Control",0,""))</f>
        <v>1</v>
      </c>
      <c r="F3962" s="14">
        <f>IFERROR(_xlfn.XLOOKUP($A3962,Firm_Info!$A$2:$A$11,Firm_Info!$D$2:$D$11),"")</f>
        <v>4</v>
      </c>
      <c r="G3962" s="14">
        <f>IF($F3962="","",IF($B3962&gt;=SUMIFS(Firm_Info!$F$2:$F$11,Firm_Info!$D$2:$D$11,$F3962,Firm_Info!$C$2:$C$11,"Treated"),1,0))</f>
        <v>0</v>
      </c>
      <c r="H3962" s="14">
        <f t="shared" si="127"/>
        <v>0</v>
      </c>
      <c r="I3962" s="14">
        <f>IF($F3962="","",MOD(ROW()-2,624)-INDEX(Parallel_Trends!$F$5:$F$14,MATCH($A3962,Parallel_Trends!$A$5:$A$14,0)))</f>
        <v>-69</v>
      </c>
    </row>
    <row r="3963" spans="1:9" x14ac:dyDescent="0.45">
      <c r="A3963" t="s">
        <v>25</v>
      </c>
      <c r="B3963" s="1">
        <f>Raw_Prices!AQ220</f>
        <v>45243</v>
      </c>
      <c r="C3963" s="12">
        <f>Raw_Prices!AU220</f>
        <v>122.48</v>
      </c>
      <c r="D3963" s="13">
        <f t="shared" si="126"/>
        <v>1.4629620425137047E-2</v>
      </c>
      <c r="E3963" s="14">
        <f>IF(_xlfn.XLOOKUP($A3963,Firm_Info!$A$2:$A$12,Firm_Info!$C$2:$C$12)="Treated",1,IF(_xlfn.XLOOKUP($A3963,Firm_Info!$A$2:$A$12,Firm_Info!$C$2:$C$12)="Control",0,""))</f>
        <v>1</v>
      </c>
      <c r="F3963" s="14">
        <f>IFERROR(_xlfn.XLOOKUP($A3963,Firm_Info!$A$2:$A$11,Firm_Info!$D$2:$D$11),"")</f>
        <v>4</v>
      </c>
      <c r="G3963" s="14">
        <f>IF($F3963="","",IF($B3963&gt;=SUMIFS(Firm_Info!$F$2:$F$11,Firm_Info!$D$2:$D$11,$F3963,Firm_Info!$C$2:$C$11,"Treated"),1,0))</f>
        <v>0</v>
      </c>
      <c r="H3963" s="14">
        <f t="shared" si="127"/>
        <v>0</v>
      </c>
      <c r="I3963" s="14">
        <f>IF($F3963="","",MOD(ROW()-2,624)-INDEX(Parallel_Trends!$F$5:$F$14,MATCH($A3963,Parallel_Trends!$A$5:$A$14,0)))</f>
        <v>-68</v>
      </c>
    </row>
    <row r="3964" spans="1:9" x14ac:dyDescent="0.45">
      <c r="A3964" t="s">
        <v>25</v>
      </c>
      <c r="B3964" s="1">
        <f>Raw_Prices!AQ221</f>
        <v>45244</v>
      </c>
      <c r="C3964" s="12">
        <f>Raw_Prices!AU221</f>
        <v>124.613</v>
      </c>
      <c r="D3964" s="13">
        <f t="shared" si="126"/>
        <v>1.7415088177661575E-2</v>
      </c>
      <c r="E3964" s="14">
        <f>IF(_xlfn.XLOOKUP($A3964,Firm_Info!$A$2:$A$12,Firm_Info!$C$2:$C$12)="Treated",1,IF(_xlfn.XLOOKUP($A3964,Firm_Info!$A$2:$A$12,Firm_Info!$C$2:$C$12)="Control",0,""))</f>
        <v>1</v>
      </c>
      <c r="F3964" s="14">
        <f>IFERROR(_xlfn.XLOOKUP($A3964,Firm_Info!$A$2:$A$11,Firm_Info!$D$2:$D$11),"")</f>
        <v>4</v>
      </c>
      <c r="G3964" s="14">
        <f>IF($F3964="","",IF($B3964&gt;=SUMIFS(Firm_Info!$F$2:$F$11,Firm_Info!$D$2:$D$11,$F3964,Firm_Info!$C$2:$C$11,"Treated"),1,0))</f>
        <v>0</v>
      </c>
      <c r="H3964" s="14">
        <f t="shared" si="127"/>
        <v>0</v>
      </c>
      <c r="I3964" s="14">
        <f>IF($F3964="","",MOD(ROW()-2,624)-INDEX(Parallel_Trends!$F$5:$F$14,MATCH($A3964,Parallel_Trends!$A$5:$A$14,0)))</f>
        <v>-67</v>
      </c>
    </row>
    <row r="3965" spans="1:9" x14ac:dyDescent="0.45">
      <c r="A3965" t="s">
        <v>25</v>
      </c>
      <c r="B3965" s="1">
        <f>Raw_Prices!AQ222</f>
        <v>45245</v>
      </c>
      <c r="C3965" s="12">
        <f>Raw_Prices!AU222</f>
        <v>122.544</v>
      </c>
      <c r="D3965" s="13">
        <f t="shared" si="126"/>
        <v>-1.6603404139215017E-2</v>
      </c>
      <c r="E3965" s="14">
        <f>IF(_xlfn.XLOOKUP($A3965,Firm_Info!$A$2:$A$12,Firm_Info!$C$2:$C$12)="Treated",1,IF(_xlfn.XLOOKUP($A3965,Firm_Info!$A$2:$A$12,Firm_Info!$C$2:$C$12)="Control",0,""))</f>
        <v>1</v>
      </c>
      <c r="F3965" s="14">
        <f>IFERROR(_xlfn.XLOOKUP($A3965,Firm_Info!$A$2:$A$11,Firm_Info!$D$2:$D$11),"")</f>
        <v>4</v>
      </c>
      <c r="G3965" s="14">
        <f>IF($F3965="","",IF($B3965&gt;=SUMIFS(Firm_Info!$F$2:$F$11,Firm_Info!$D$2:$D$11,$F3965,Firm_Info!$C$2:$C$11,"Treated"),1,0))</f>
        <v>0</v>
      </c>
      <c r="H3965" s="14">
        <f t="shared" si="127"/>
        <v>0</v>
      </c>
      <c r="I3965" s="14">
        <f>IF($F3965="","",MOD(ROW()-2,624)-INDEX(Parallel_Trends!$F$5:$F$14,MATCH($A3965,Parallel_Trends!$A$5:$A$14,0)))</f>
        <v>-66</v>
      </c>
    </row>
    <row r="3966" spans="1:9" x14ac:dyDescent="0.45">
      <c r="A3966" t="s">
        <v>25</v>
      </c>
      <c r="B3966" s="1">
        <f>Raw_Prices!AQ223</f>
        <v>45246</v>
      </c>
      <c r="C3966" s="12">
        <f>Raw_Prices!AU223</f>
        <v>122.85899999999999</v>
      </c>
      <c r="D3966" s="13">
        <f t="shared" si="126"/>
        <v>2.5705052878965962E-3</v>
      </c>
      <c r="E3966" s="14">
        <f>IF(_xlfn.XLOOKUP($A3966,Firm_Info!$A$2:$A$12,Firm_Info!$C$2:$C$12)="Treated",1,IF(_xlfn.XLOOKUP($A3966,Firm_Info!$A$2:$A$12,Firm_Info!$C$2:$C$12)="Control",0,""))</f>
        <v>1</v>
      </c>
      <c r="F3966" s="14">
        <f>IFERROR(_xlfn.XLOOKUP($A3966,Firm_Info!$A$2:$A$11,Firm_Info!$D$2:$D$11),"")</f>
        <v>4</v>
      </c>
      <c r="G3966" s="14">
        <f>IF($F3966="","",IF($B3966&gt;=SUMIFS(Firm_Info!$F$2:$F$11,Firm_Info!$D$2:$D$11,$F3966,Firm_Info!$C$2:$C$11,"Treated"),1,0))</f>
        <v>0</v>
      </c>
      <c r="H3966" s="14">
        <f t="shared" si="127"/>
        <v>0</v>
      </c>
      <c r="I3966" s="14">
        <f>IF($F3966="","",MOD(ROW()-2,624)-INDEX(Parallel_Trends!$F$5:$F$14,MATCH($A3966,Parallel_Trends!$A$5:$A$14,0)))</f>
        <v>-65</v>
      </c>
    </row>
    <row r="3967" spans="1:9" x14ac:dyDescent="0.45">
      <c r="A3967" t="s">
        <v>25</v>
      </c>
      <c r="B3967" s="1">
        <f>Raw_Prices!AQ224</f>
        <v>45247</v>
      </c>
      <c r="C3967" s="12">
        <f>Raw_Prices!AU224</f>
        <v>123.11</v>
      </c>
      <c r="D3967" s="13">
        <f t="shared" si="126"/>
        <v>2.042992373371133E-3</v>
      </c>
      <c r="E3967" s="14">
        <f>IF(_xlfn.XLOOKUP($A3967,Firm_Info!$A$2:$A$12,Firm_Info!$C$2:$C$12)="Treated",1,IF(_xlfn.XLOOKUP($A3967,Firm_Info!$A$2:$A$12,Firm_Info!$C$2:$C$12)="Control",0,""))</f>
        <v>1</v>
      </c>
      <c r="F3967" s="14">
        <f>IFERROR(_xlfn.XLOOKUP($A3967,Firm_Info!$A$2:$A$11,Firm_Info!$D$2:$D$11),"")</f>
        <v>4</v>
      </c>
      <c r="G3967" s="14">
        <f>IF($F3967="","",IF($B3967&gt;=SUMIFS(Firm_Info!$F$2:$F$11,Firm_Info!$D$2:$D$11,$F3967,Firm_Info!$C$2:$C$11,"Treated"),1,0))</f>
        <v>0</v>
      </c>
      <c r="H3967" s="14">
        <f t="shared" si="127"/>
        <v>0</v>
      </c>
      <c r="I3967" s="14">
        <f>IF($F3967="","",MOD(ROW()-2,624)-INDEX(Parallel_Trends!$F$5:$F$14,MATCH($A3967,Parallel_Trends!$A$5:$A$14,0)))</f>
        <v>-64</v>
      </c>
    </row>
    <row r="3968" spans="1:9" x14ac:dyDescent="0.45">
      <c r="A3968" t="s">
        <v>25</v>
      </c>
      <c r="B3968" s="1">
        <f>Raw_Prices!AQ225</f>
        <v>45250</v>
      </c>
      <c r="C3968" s="12">
        <f>Raw_Prices!AU225</f>
        <v>124.002</v>
      </c>
      <c r="D3968" s="13">
        <f t="shared" si="126"/>
        <v>7.2455527576962275E-3</v>
      </c>
      <c r="E3968" s="14">
        <f>IF(_xlfn.XLOOKUP($A3968,Firm_Info!$A$2:$A$12,Firm_Info!$C$2:$C$12)="Treated",1,IF(_xlfn.XLOOKUP($A3968,Firm_Info!$A$2:$A$12,Firm_Info!$C$2:$C$12)="Control",0,""))</f>
        <v>1</v>
      </c>
      <c r="F3968" s="14">
        <f>IFERROR(_xlfn.XLOOKUP($A3968,Firm_Info!$A$2:$A$11,Firm_Info!$D$2:$D$11),"")</f>
        <v>4</v>
      </c>
      <c r="G3968" s="14">
        <f>IF($F3968="","",IF($B3968&gt;=SUMIFS(Firm_Info!$F$2:$F$11,Firm_Info!$D$2:$D$11,$F3968,Firm_Info!$C$2:$C$11,"Treated"),1,0))</f>
        <v>0</v>
      </c>
      <c r="H3968" s="14">
        <f t="shared" si="127"/>
        <v>0</v>
      </c>
      <c r="I3968" s="14">
        <f>IF($F3968="","",MOD(ROW()-2,624)-INDEX(Parallel_Trends!$F$5:$F$14,MATCH($A3968,Parallel_Trends!$A$5:$A$14,0)))</f>
        <v>-63</v>
      </c>
    </row>
    <row r="3969" spans="1:9" x14ac:dyDescent="0.45">
      <c r="A3969" t="s">
        <v>25</v>
      </c>
      <c r="B3969" s="1">
        <f>Raw_Prices!AQ226</f>
        <v>45251</v>
      </c>
      <c r="C3969" s="12">
        <f>Raw_Prices!AU226</f>
        <v>123.494</v>
      </c>
      <c r="D3969" s="13">
        <f t="shared" si="126"/>
        <v>-4.096708117610981E-3</v>
      </c>
      <c r="E3969" s="14">
        <f>IF(_xlfn.XLOOKUP($A3969,Firm_Info!$A$2:$A$12,Firm_Info!$C$2:$C$12)="Treated",1,IF(_xlfn.XLOOKUP($A3969,Firm_Info!$A$2:$A$12,Firm_Info!$C$2:$C$12)="Control",0,""))</f>
        <v>1</v>
      </c>
      <c r="F3969" s="14">
        <f>IFERROR(_xlfn.XLOOKUP($A3969,Firm_Info!$A$2:$A$11,Firm_Info!$D$2:$D$11),"")</f>
        <v>4</v>
      </c>
      <c r="G3969" s="14">
        <f>IF($F3969="","",IF($B3969&gt;=SUMIFS(Firm_Info!$F$2:$F$11,Firm_Info!$D$2:$D$11,$F3969,Firm_Info!$C$2:$C$11,"Treated"),1,0))</f>
        <v>0</v>
      </c>
      <c r="H3969" s="14">
        <f t="shared" si="127"/>
        <v>0</v>
      </c>
      <c r="I3969" s="14">
        <f>IF($F3969="","",MOD(ROW()-2,624)-INDEX(Parallel_Trends!$F$5:$F$14,MATCH($A3969,Parallel_Trends!$A$5:$A$14,0)))</f>
        <v>-62</v>
      </c>
    </row>
    <row r="3970" spans="1:9" x14ac:dyDescent="0.45">
      <c r="A3970" t="s">
        <v>25</v>
      </c>
      <c r="B3970" s="1">
        <f>Raw_Prices!AQ227</f>
        <v>45252</v>
      </c>
      <c r="C3970" s="12">
        <f>Raw_Prices!AU227</f>
        <v>122.904</v>
      </c>
      <c r="D3970" s="13">
        <f t="shared" si="126"/>
        <v>-4.7775600434029064E-3</v>
      </c>
      <c r="E3970" s="14">
        <f>IF(_xlfn.XLOOKUP($A3970,Firm_Info!$A$2:$A$12,Firm_Info!$C$2:$C$12)="Treated",1,IF(_xlfn.XLOOKUP($A3970,Firm_Info!$A$2:$A$12,Firm_Info!$C$2:$C$12)="Control",0,""))</f>
        <v>1</v>
      </c>
      <c r="F3970" s="14">
        <f>IFERROR(_xlfn.XLOOKUP($A3970,Firm_Info!$A$2:$A$11,Firm_Info!$D$2:$D$11),"")</f>
        <v>4</v>
      </c>
      <c r="G3970" s="14">
        <f>IF($F3970="","",IF($B3970&gt;=SUMIFS(Firm_Info!$F$2:$F$11,Firm_Info!$D$2:$D$11,$F3970,Firm_Info!$C$2:$C$11,"Treated"),1,0))</f>
        <v>0</v>
      </c>
      <c r="H3970" s="14">
        <f t="shared" si="127"/>
        <v>0</v>
      </c>
      <c r="I3970" s="14">
        <f>IF($F3970="","",MOD(ROW()-2,624)-INDEX(Parallel_Trends!$F$5:$F$14,MATCH($A3970,Parallel_Trends!$A$5:$A$14,0)))</f>
        <v>-61</v>
      </c>
    </row>
    <row r="3971" spans="1:9" x14ac:dyDescent="0.45">
      <c r="A3971" t="s">
        <v>25</v>
      </c>
      <c r="B3971" s="1">
        <f>Raw_Prices!AQ228</f>
        <v>45254</v>
      </c>
      <c r="C3971" s="12">
        <f>Raw_Prices!AU228</f>
        <v>122.33799999999999</v>
      </c>
      <c r="D3971" s="13">
        <f t="shared" si="126"/>
        <v>-4.6052203345701148E-3</v>
      </c>
      <c r="E3971" s="14">
        <f>IF(_xlfn.XLOOKUP($A3971,Firm_Info!$A$2:$A$12,Firm_Info!$C$2:$C$12)="Treated",1,IF(_xlfn.XLOOKUP($A3971,Firm_Info!$A$2:$A$12,Firm_Info!$C$2:$C$12)="Control",0,""))</f>
        <v>1</v>
      </c>
      <c r="F3971" s="14">
        <f>IFERROR(_xlfn.XLOOKUP($A3971,Firm_Info!$A$2:$A$11,Firm_Info!$D$2:$D$11),"")</f>
        <v>4</v>
      </c>
      <c r="G3971" s="14">
        <f>IF($F3971="","",IF($B3971&gt;=SUMIFS(Firm_Info!$F$2:$F$11,Firm_Info!$D$2:$D$11,$F3971,Firm_Info!$C$2:$C$11,"Treated"),1,0))</f>
        <v>0</v>
      </c>
      <c r="H3971" s="14">
        <f t="shared" si="127"/>
        <v>0</v>
      </c>
      <c r="I3971" s="14">
        <f>IF($F3971="","",MOD(ROW()-2,624)-INDEX(Parallel_Trends!$F$5:$F$14,MATCH($A3971,Parallel_Trends!$A$5:$A$14,0)))</f>
        <v>-60</v>
      </c>
    </row>
    <row r="3972" spans="1:9" x14ac:dyDescent="0.45">
      <c r="A3972" t="s">
        <v>25</v>
      </c>
      <c r="B3972" s="1">
        <f>Raw_Prices!AQ229</f>
        <v>45257</v>
      </c>
      <c r="C3972" s="12">
        <f>Raw_Prices!AU229</f>
        <v>122.935</v>
      </c>
      <c r="D3972" s="13">
        <f t="shared" si="126"/>
        <v>4.8799228367311098E-3</v>
      </c>
      <c r="E3972" s="14">
        <f>IF(_xlfn.XLOOKUP($A3972,Firm_Info!$A$2:$A$12,Firm_Info!$C$2:$C$12)="Treated",1,IF(_xlfn.XLOOKUP($A3972,Firm_Info!$A$2:$A$12,Firm_Info!$C$2:$C$12)="Control",0,""))</f>
        <v>1</v>
      </c>
      <c r="F3972" s="14">
        <f>IFERROR(_xlfn.XLOOKUP($A3972,Firm_Info!$A$2:$A$11,Firm_Info!$D$2:$D$11),"")</f>
        <v>4</v>
      </c>
      <c r="G3972" s="14">
        <f>IF($F3972="","",IF($B3972&gt;=SUMIFS(Firm_Info!$F$2:$F$11,Firm_Info!$D$2:$D$11,$F3972,Firm_Info!$C$2:$C$11,"Treated"),1,0))</f>
        <v>0</v>
      </c>
      <c r="H3972" s="14">
        <f t="shared" si="127"/>
        <v>0</v>
      </c>
      <c r="I3972" s="14">
        <f>IF($F3972="","",MOD(ROW()-2,624)-INDEX(Parallel_Trends!$F$5:$F$14,MATCH($A3972,Parallel_Trends!$A$5:$A$14,0)))</f>
        <v>-59</v>
      </c>
    </row>
    <row r="3973" spans="1:9" x14ac:dyDescent="0.45">
      <c r="A3973" t="s">
        <v>25</v>
      </c>
      <c r="B3973" s="1">
        <f>Raw_Prices!AQ230</f>
        <v>45258</v>
      </c>
      <c r="C3973" s="12">
        <f>Raw_Prices!AU230</f>
        <v>123.372</v>
      </c>
      <c r="D3973" s="13">
        <f t="shared" si="126"/>
        <v>3.5547240411599734E-3</v>
      </c>
      <c r="E3973" s="14">
        <f>IF(_xlfn.XLOOKUP($A3973,Firm_Info!$A$2:$A$12,Firm_Info!$C$2:$C$12)="Treated",1,IF(_xlfn.XLOOKUP($A3973,Firm_Info!$A$2:$A$12,Firm_Info!$C$2:$C$12)="Control",0,""))</f>
        <v>1</v>
      </c>
      <c r="F3973" s="14">
        <f>IFERROR(_xlfn.XLOOKUP($A3973,Firm_Info!$A$2:$A$11,Firm_Info!$D$2:$D$11),"")</f>
        <v>4</v>
      </c>
      <c r="G3973" s="14">
        <f>IF($F3973="","",IF($B3973&gt;=SUMIFS(Firm_Info!$F$2:$F$11,Firm_Info!$D$2:$D$11,$F3973,Firm_Info!$C$2:$C$11,"Treated"),1,0))</f>
        <v>0</v>
      </c>
      <c r="H3973" s="14">
        <f t="shared" si="127"/>
        <v>0</v>
      </c>
      <c r="I3973" s="14">
        <f>IF($F3973="","",MOD(ROW()-2,624)-INDEX(Parallel_Trends!$F$5:$F$14,MATCH($A3973,Parallel_Trends!$A$5:$A$14,0)))</f>
        <v>-58</v>
      </c>
    </row>
    <row r="3974" spans="1:9" x14ac:dyDescent="0.45">
      <c r="A3974" t="s">
        <v>25</v>
      </c>
      <c r="B3974" s="1">
        <f>Raw_Prices!AQ231</f>
        <v>45259</v>
      </c>
      <c r="C3974" s="12">
        <f>Raw_Prices!AU231</f>
        <v>122.761</v>
      </c>
      <c r="D3974" s="13">
        <f t="shared" si="126"/>
        <v>-4.95250137794645E-3</v>
      </c>
      <c r="E3974" s="14">
        <f>IF(_xlfn.XLOOKUP($A3974,Firm_Info!$A$2:$A$12,Firm_Info!$C$2:$C$12)="Treated",1,IF(_xlfn.XLOOKUP($A3974,Firm_Info!$A$2:$A$12,Firm_Info!$C$2:$C$12)="Control",0,""))</f>
        <v>1</v>
      </c>
      <c r="F3974" s="14">
        <f>IFERROR(_xlfn.XLOOKUP($A3974,Firm_Info!$A$2:$A$11,Firm_Info!$D$2:$D$11),"")</f>
        <v>4</v>
      </c>
      <c r="G3974" s="14">
        <f>IF($F3974="","",IF($B3974&gt;=SUMIFS(Firm_Info!$F$2:$F$11,Firm_Info!$D$2:$D$11,$F3974,Firm_Info!$C$2:$C$11,"Treated"),1,0))</f>
        <v>0</v>
      </c>
      <c r="H3974" s="14">
        <f t="shared" si="127"/>
        <v>0</v>
      </c>
      <c r="I3974" s="14">
        <f>IF($F3974="","",MOD(ROW()-2,624)-INDEX(Parallel_Trends!$F$5:$F$14,MATCH($A3974,Parallel_Trends!$A$5:$A$14,0)))</f>
        <v>-57</v>
      </c>
    </row>
    <row r="3975" spans="1:9" x14ac:dyDescent="0.45">
      <c r="A3975" t="s">
        <v>25</v>
      </c>
      <c r="B3975" s="1">
        <f>Raw_Prices!AQ232</f>
        <v>45260</v>
      </c>
      <c r="C3975" s="12">
        <f>Raw_Prices!AU232</f>
        <v>122.73699999999999</v>
      </c>
      <c r="D3975" s="13">
        <f t="shared" si="126"/>
        <v>-1.9550182875671673E-4</v>
      </c>
      <c r="E3975" s="14">
        <f>IF(_xlfn.XLOOKUP($A3975,Firm_Info!$A$2:$A$12,Firm_Info!$C$2:$C$12)="Treated",1,IF(_xlfn.XLOOKUP($A3975,Firm_Info!$A$2:$A$12,Firm_Info!$C$2:$C$12)="Control",0,""))</f>
        <v>1</v>
      </c>
      <c r="F3975" s="14">
        <f>IFERROR(_xlfn.XLOOKUP($A3975,Firm_Info!$A$2:$A$11,Firm_Info!$D$2:$D$11),"")</f>
        <v>4</v>
      </c>
      <c r="G3975" s="14">
        <f>IF($F3975="","",IF($B3975&gt;=SUMIFS(Firm_Info!$F$2:$F$11,Firm_Info!$D$2:$D$11,$F3975,Firm_Info!$C$2:$C$11,"Treated"),1,0))</f>
        <v>0</v>
      </c>
      <c r="H3975" s="14">
        <f t="shared" si="127"/>
        <v>0</v>
      </c>
      <c r="I3975" s="14">
        <f>IF($F3975="","",MOD(ROW()-2,624)-INDEX(Parallel_Trends!$F$5:$F$14,MATCH($A3975,Parallel_Trends!$A$5:$A$14,0)))</f>
        <v>-56</v>
      </c>
    </row>
    <row r="3976" spans="1:9" x14ac:dyDescent="0.45">
      <c r="A3976" t="s">
        <v>25</v>
      </c>
      <c r="B3976" s="1">
        <f>Raw_Prices!AQ233</f>
        <v>45261</v>
      </c>
      <c r="C3976" s="12">
        <f>Raw_Prices!AU233</f>
        <v>124.06399999999999</v>
      </c>
      <c r="D3976" s="13">
        <f t="shared" si="126"/>
        <v>1.0811735662432653E-2</v>
      </c>
      <c r="E3976" s="14">
        <f>IF(_xlfn.XLOOKUP($A3976,Firm_Info!$A$2:$A$12,Firm_Info!$C$2:$C$12)="Treated",1,IF(_xlfn.XLOOKUP($A3976,Firm_Info!$A$2:$A$12,Firm_Info!$C$2:$C$12)="Control",0,""))</f>
        <v>1</v>
      </c>
      <c r="F3976" s="14">
        <f>IFERROR(_xlfn.XLOOKUP($A3976,Firm_Info!$A$2:$A$11,Firm_Info!$D$2:$D$11),"")</f>
        <v>4</v>
      </c>
      <c r="G3976" s="14">
        <f>IF($F3976="","",IF($B3976&gt;=SUMIFS(Firm_Info!$F$2:$F$11,Firm_Info!$D$2:$D$11,$F3976,Firm_Info!$C$2:$C$11,"Treated"),1,0))</f>
        <v>0</v>
      </c>
      <c r="H3976" s="14">
        <f t="shared" si="127"/>
        <v>0</v>
      </c>
      <c r="I3976" s="14">
        <f>IF($F3976="","",MOD(ROW()-2,624)-INDEX(Parallel_Trends!$F$5:$F$14,MATCH($A3976,Parallel_Trends!$A$5:$A$14,0)))</f>
        <v>-55</v>
      </c>
    </row>
    <row r="3977" spans="1:9" x14ac:dyDescent="0.45">
      <c r="A3977" t="s">
        <v>25</v>
      </c>
      <c r="B3977" s="1">
        <f>Raw_Prices!AQ234</f>
        <v>45264</v>
      </c>
      <c r="C3977" s="12">
        <f>Raw_Prices!AU234</f>
        <v>123.07899999999999</v>
      </c>
      <c r="D3977" s="13">
        <f t="shared" si="126"/>
        <v>-7.9394506061387649E-3</v>
      </c>
      <c r="E3977" s="14">
        <f>IF(_xlfn.XLOOKUP($A3977,Firm_Info!$A$2:$A$12,Firm_Info!$C$2:$C$12)="Treated",1,IF(_xlfn.XLOOKUP($A3977,Firm_Info!$A$2:$A$12,Firm_Info!$C$2:$C$12)="Control",0,""))</f>
        <v>1</v>
      </c>
      <c r="F3977" s="14">
        <f>IFERROR(_xlfn.XLOOKUP($A3977,Firm_Info!$A$2:$A$11,Firm_Info!$D$2:$D$11),"")</f>
        <v>4</v>
      </c>
      <c r="G3977" s="14">
        <f>IF($F3977="","",IF($B3977&gt;=SUMIFS(Firm_Info!$F$2:$F$11,Firm_Info!$D$2:$D$11,$F3977,Firm_Info!$C$2:$C$11,"Treated"),1,0))</f>
        <v>0</v>
      </c>
      <c r="H3977" s="14">
        <f t="shared" si="127"/>
        <v>0</v>
      </c>
      <c r="I3977" s="14">
        <f>IF($F3977="","",MOD(ROW()-2,624)-INDEX(Parallel_Trends!$F$5:$F$14,MATCH($A3977,Parallel_Trends!$A$5:$A$14,0)))</f>
        <v>-54</v>
      </c>
    </row>
    <row r="3978" spans="1:9" x14ac:dyDescent="0.45">
      <c r="A3978" t="s">
        <v>25</v>
      </c>
      <c r="B3978" s="1">
        <f>Raw_Prices!AQ235</f>
        <v>45265</v>
      </c>
      <c r="C3978" s="12">
        <f>Raw_Prices!AU235</f>
        <v>123.611</v>
      </c>
      <c r="D3978" s="13">
        <f t="shared" si="126"/>
        <v>4.3224270590433989E-3</v>
      </c>
      <c r="E3978" s="14">
        <f>IF(_xlfn.XLOOKUP($A3978,Firm_Info!$A$2:$A$12,Firm_Info!$C$2:$C$12)="Treated",1,IF(_xlfn.XLOOKUP($A3978,Firm_Info!$A$2:$A$12,Firm_Info!$C$2:$C$12)="Control",0,""))</f>
        <v>1</v>
      </c>
      <c r="F3978" s="14">
        <f>IFERROR(_xlfn.XLOOKUP($A3978,Firm_Info!$A$2:$A$11,Firm_Info!$D$2:$D$11),"")</f>
        <v>4</v>
      </c>
      <c r="G3978" s="14">
        <f>IF($F3978="","",IF($B3978&gt;=SUMIFS(Firm_Info!$F$2:$F$11,Firm_Info!$D$2:$D$11,$F3978,Firm_Info!$C$2:$C$11,"Treated"),1,0))</f>
        <v>0</v>
      </c>
      <c r="H3978" s="14">
        <f t="shared" si="127"/>
        <v>0</v>
      </c>
      <c r="I3978" s="14">
        <f>IF($F3978="","",MOD(ROW()-2,624)-INDEX(Parallel_Trends!$F$5:$F$14,MATCH($A3978,Parallel_Trends!$A$5:$A$14,0)))</f>
        <v>-53</v>
      </c>
    </row>
    <row r="3979" spans="1:9" x14ac:dyDescent="0.45">
      <c r="A3979" t="s">
        <v>25</v>
      </c>
      <c r="B3979" s="1">
        <f>Raw_Prices!AQ236</f>
        <v>45266</v>
      </c>
      <c r="C3979" s="12">
        <f>Raw_Prices!AU236</f>
        <v>123.68899999999999</v>
      </c>
      <c r="D3979" s="13">
        <f t="shared" si="126"/>
        <v>6.3101180315650041E-4</v>
      </c>
      <c r="E3979" s="14">
        <f>IF(_xlfn.XLOOKUP($A3979,Firm_Info!$A$2:$A$12,Firm_Info!$C$2:$C$12)="Treated",1,IF(_xlfn.XLOOKUP($A3979,Firm_Info!$A$2:$A$12,Firm_Info!$C$2:$C$12)="Control",0,""))</f>
        <v>1</v>
      </c>
      <c r="F3979" s="14">
        <f>IFERROR(_xlfn.XLOOKUP($A3979,Firm_Info!$A$2:$A$11,Firm_Info!$D$2:$D$11),"")</f>
        <v>4</v>
      </c>
      <c r="G3979" s="14">
        <f>IF($F3979="","",IF($B3979&gt;=SUMIFS(Firm_Info!$F$2:$F$11,Firm_Info!$D$2:$D$11,$F3979,Firm_Info!$C$2:$C$11,"Treated"),1,0))</f>
        <v>0</v>
      </c>
      <c r="H3979" s="14">
        <f t="shared" si="127"/>
        <v>0</v>
      </c>
      <c r="I3979" s="14">
        <f>IF($F3979="","",MOD(ROW()-2,624)-INDEX(Parallel_Trends!$F$5:$F$14,MATCH($A3979,Parallel_Trends!$A$5:$A$14,0)))</f>
        <v>-52</v>
      </c>
    </row>
    <row r="3980" spans="1:9" x14ac:dyDescent="0.45">
      <c r="A3980" t="s">
        <v>25</v>
      </c>
      <c r="B3980" s="1">
        <f>Raw_Prices!AQ237</f>
        <v>45267</v>
      </c>
      <c r="C3980" s="12">
        <f>Raw_Prices!AU237</f>
        <v>127.155</v>
      </c>
      <c r="D3980" s="13">
        <f t="shared" si="126"/>
        <v>2.8021893620289617E-2</v>
      </c>
      <c r="E3980" s="14">
        <f>IF(_xlfn.XLOOKUP($A3980,Firm_Info!$A$2:$A$12,Firm_Info!$C$2:$C$12)="Treated",1,IF(_xlfn.XLOOKUP($A3980,Firm_Info!$A$2:$A$12,Firm_Info!$C$2:$C$12)="Control",0,""))</f>
        <v>1</v>
      </c>
      <c r="F3980" s="14">
        <f>IFERROR(_xlfn.XLOOKUP($A3980,Firm_Info!$A$2:$A$11,Firm_Info!$D$2:$D$11),"")</f>
        <v>4</v>
      </c>
      <c r="G3980" s="14">
        <f>IF($F3980="","",IF($B3980&gt;=SUMIFS(Firm_Info!$F$2:$F$11,Firm_Info!$D$2:$D$11,$F3980,Firm_Info!$C$2:$C$11,"Treated"),1,0))</f>
        <v>0</v>
      </c>
      <c r="H3980" s="14">
        <f t="shared" si="127"/>
        <v>0</v>
      </c>
      <c r="I3980" s="14">
        <f>IF($F3980="","",MOD(ROW()-2,624)-INDEX(Parallel_Trends!$F$5:$F$14,MATCH($A3980,Parallel_Trends!$A$5:$A$14,0)))</f>
        <v>-51</v>
      </c>
    </row>
    <row r="3981" spans="1:9" x14ac:dyDescent="0.45">
      <c r="A3981" t="s">
        <v>25</v>
      </c>
      <c r="B3981" s="1">
        <f>Raw_Prices!AQ238</f>
        <v>45268</v>
      </c>
      <c r="C3981" s="12">
        <f>Raw_Prices!AU238</f>
        <v>128.59899999999999</v>
      </c>
      <c r="D3981" s="13">
        <f t="shared" si="126"/>
        <v>1.135621878809312E-2</v>
      </c>
      <c r="E3981" s="14">
        <f>IF(_xlfn.XLOOKUP($A3981,Firm_Info!$A$2:$A$12,Firm_Info!$C$2:$C$12)="Treated",1,IF(_xlfn.XLOOKUP($A3981,Firm_Info!$A$2:$A$12,Firm_Info!$C$2:$C$12)="Control",0,""))</f>
        <v>1</v>
      </c>
      <c r="F3981" s="14">
        <f>IFERROR(_xlfn.XLOOKUP($A3981,Firm_Info!$A$2:$A$11,Firm_Info!$D$2:$D$11),"")</f>
        <v>4</v>
      </c>
      <c r="G3981" s="14">
        <f>IF($F3981="","",IF($B3981&gt;=SUMIFS(Firm_Info!$F$2:$F$11,Firm_Info!$D$2:$D$11,$F3981,Firm_Info!$C$2:$C$11,"Treated"),1,0))</f>
        <v>0</v>
      </c>
      <c r="H3981" s="14">
        <f t="shared" si="127"/>
        <v>0</v>
      </c>
      <c r="I3981" s="14">
        <f>IF($F3981="","",MOD(ROW()-2,624)-INDEX(Parallel_Trends!$F$5:$F$14,MATCH($A3981,Parallel_Trends!$A$5:$A$14,0)))</f>
        <v>-50</v>
      </c>
    </row>
    <row r="3982" spans="1:9" x14ac:dyDescent="0.45">
      <c r="A3982" t="s">
        <v>25</v>
      </c>
      <c r="B3982" s="1">
        <f>Raw_Prices!AQ239</f>
        <v>45271</v>
      </c>
      <c r="C3982" s="12">
        <f>Raw_Prices!AU239</f>
        <v>131.41300000000001</v>
      </c>
      <c r="D3982" s="13">
        <f t="shared" si="126"/>
        <v>2.1881974198866505E-2</v>
      </c>
      <c r="E3982" s="14">
        <f>IF(_xlfn.XLOOKUP($A3982,Firm_Info!$A$2:$A$12,Firm_Info!$C$2:$C$12)="Treated",1,IF(_xlfn.XLOOKUP($A3982,Firm_Info!$A$2:$A$12,Firm_Info!$C$2:$C$12)="Control",0,""))</f>
        <v>1</v>
      </c>
      <c r="F3982" s="14">
        <f>IFERROR(_xlfn.XLOOKUP($A3982,Firm_Info!$A$2:$A$11,Firm_Info!$D$2:$D$11),"")</f>
        <v>4</v>
      </c>
      <c r="G3982" s="14">
        <f>IF($F3982="","",IF($B3982&gt;=SUMIFS(Firm_Info!$F$2:$F$11,Firm_Info!$D$2:$D$11,$F3982,Firm_Info!$C$2:$C$11,"Treated"),1,0))</f>
        <v>0</v>
      </c>
      <c r="H3982" s="14">
        <f t="shared" si="127"/>
        <v>0</v>
      </c>
      <c r="I3982" s="14">
        <f>IF($F3982="","",MOD(ROW()-2,624)-INDEX(Parallel_Trends!$F$5:$F$14,MATCH($A3982,Parallel_Trends!$A$5:$A$14,0)))</f>
        <v>-49</v>
      </c>
    </row>
    <row r="3983" spans="1:9" x14ac:dyDescent="0.45">
      <c r="A3983" t="s">
        <v>25</v>
      </c>
      <c r="B3983" s="1">
        <f>Raw_Prices!AQ240</f>
        <v>45272</v>
      </c>
      <c r="C3983" s="12">
        <f>Raw_Prices!AU240</f>
        <v>133.60400000000001</v>
      </c>
      <c r="D3983" s="13">
        <f t="shared" si="126"/>
        <v>1.66726275178255E-2</v>
      </c>
      <c r="E3983" s="14">
        <f>IF(_xlfn.XLOOKUP($A3983,Firm_Info!$A$2:$A$12,Firm_Info!$C$2:$C$12)="Treated",1,IF(_xlfn.XLOOKUP($A3983,Firm_Info!$A$2:$A$12,Firm_Info!$C$2:$C$12)="Control",0,""))</f>
        <v>1</v>
      </c>
      <c r="F3983" s="14">
        <f>IFERROR(_xlfn.XLOOKUP($A3983,Firm_Info!$A$2:$A$11,Firm_Info!$D$2:$D$11),"")</f>
        <v>4</v>
      </c>
      <c r="G3983" s="14">
        <f>IF($F3983="","",IF($B3983&gt;=SUMIFS(Firm_Info!$F$2:$F$11,Firm_Info!$D$2:$D$11,$F3983,Firm_Info!$C$2:$C$11,"Treated"),1,0))</f>
        <v>0</v>
      </c>
      <c r="H3983" s="14">
        <f t="shared" si="127"/>
        <v>0</v>
      </c>
      <c r="I3983" s="14">
        <f>IF($F3983="","",MOD(ROW()-2,624)-INDEX(Parallel_Trends!$F$5:$F$14,MATCH($A3983,Parallel_Trends!$A$5:$A$14,0)))</f>
        <v>-48</v>
      </c>
    </row>
    <row r="3984" spans="1:9" x14ac:dyDescent="0.45">
      <c r="A3984" t="s">
        <v>25</v>
      </c>
      <c r="B3984" s="1">
        <f>Raw_Prices!AQ241</f>
        <v>45273</v>
      </c>
      <c r="C3984" s="12">
        <f>Raw_Prices!AU241</f>
        <v>134.45699999999999</v>
      </c>
      <c r="D3984" s="13">
        <f t="shared" si="126"/>
        <v>6.3845393850481269E-3</v>
      </c>
      <c r="E3984" s="14">
        <f>IF(_xlfn.XLOOKUP($A3984,Firm_Info!$A$2:$A$12,Firm_Info!$C$2:$C$12)="Treated",1,IF(_xlfn.XLOOKUP($A3984,Firm_Info!$A$2:$A$12,Firm_Info!$C$2:$C$12)="Control",0,""))</f>
        <v>1</v>
      </c>
      <c r="F3984" s="14">
        <f>IFERROR(_xlfn.XLOOKUP($A3984,Firm_Info!$A$2:$A$11,Firm_Info!$D$2:$D$11),"")</f>
        <v>4</v>
      </c>
      <c r="G3984" s="14">
        <f>IF($F3984="","",IF($B3984&gt;=SUMIFS(Firm_Info!$F$2:$F$11,Firm_Info!$D$2:$D$11,$F3984,Firm_Info!$C$2:$C$11,"Treated"),1,0))</f>
        <v>0</v>
      </c>
      <c r="H3984" s="14">
        <f t="shared" si="127"/>
        <v>0</v>
      </c>
      <c r="I3984" s="14">
        <f>IF($F3984="","",MOD(ROW()-2,624)-INDEX(Parallel_Trends!$F$5:$F$14,MATCH($A3984,Parallel_Trends!$A$5:$A$14,0)))</f>
        <v>-47</v>
      </c>
    </row>
    <row r="3985" spans="1:9" x14ac:dyDescent="0.45">
      <c r="A3985" t="s">
        <v>25</v>
      </c>
      <c r="B3985" s="1">
        <f>Raw_Prices!AQ242</f>
        <v>45274</v>
      </c>
      <c r="C3985" s="12">
        <f>Raw_Prices!AU242</f>
        <v>135.08799999999999</v>
      </c>
      <c r="D3985" s="13">
        <f t="shared" si="126"/>
        <v>4.6929501625054826E-3</v>
      </c>
      <c r="E3985" s="14">
        <f>IF(_xlfn.XLOOKUP($A3985,Firm_Info!$A$2:$A$12,Firm_Info!$C$2:$C$12)="Treated",1,IF(_xlfn.XLOOKUP($A3985,Firm_Info!$A$2:$A$12,Firm_Info!$C$2:$C$12)="Control",0,""))</f>
        <v>1</v>
      </c>
      <c r="F3985" s="14">
        <f>IFERROR(_xlfn.XLOOKUP($A3985,Firm_Info!$A$2:$A$11,Firm_Info!$D$2:$D$11),"")</f>
        <v>4</v>
      </c>
      <c r="G3985" s="14">
        <f>IF($F3985="","",IF($B3985&gt;=SUMIFS(Firm_Info!$F$2:$F$11,Firm_Info!$D$2:$D$11,$F3985,Firm_Info!$C$2:$C$11,"Treated"),1,0))</f>
        <v>0</v>
      </c>
      <c r="H3985" s="14">
        <f t="shared" si="127"/>
        <v>0</v>
      </c>
      <c r="I3985" s="14">
        <f>IF($F3985="","",MOD(ROW()-2,624)-INDEX(Parallel_Trends!$F$5:$F$14,MATCH($A3985,Parallel_Trends!$A$5:$A$14,0)))</f>
        <v>-46</v>
      </c>
    </row>
    <row r="3986" spans="1:9" x14ac:dyDescent="0.45">
      <c r="A3986" t="s">
        <v>25</v>
      </c>
      <c r="B3986" s="1">
        <f>Raw_Prices!AQ243</f>
        <v>45275</v>
      </c>
      <c r="C3986" s="12">
        <f>Raw_Prices!AU243</f>
        <v>136.613</v>
      </c>
      <c r="D3986" s="13">
        <f t="shared" si="126"/>
        <v>1.128893758142846E-2</v>
      </c>
      <c r="E3986" s="14">
        <f>IF(_xlfn.XLOOKUP($A3986,Firm_Info!$A$2:$A$12,Firm_Info!$C$2:$C$12)="Treated",1,IF(_xlfn.XLOOKUP($A3986,Firm_Info!$A$2:$A$12,Firm_Info!$C$2:$C$12)="Control",0,""))</f>
        <v>1</v>
      </c>
      <c r="F3986" s="14">
        <f>IFERROR(_xlfn.XLOOKUP($A3986,Firm_Info!$A$2:$A$11,Firm_Info!$D$2:$D$11),"")</f>
        <v>4</v>
      </c>
      <c r="G3986" s="14">
        <f>IF($F3986="","",IF($B3986&gt;=SUMIFS(Firm_Info!$F$2:$F$11,Firm_Info!$D$2:$D$11,$F3986,Firm_Info!$C$2:$C$11,"Treated"),1,0))</f>
        <v>0</v>
      </c>
      <c r="H3986" s="14">
        <f t="shared" si="127"/>
        <v>0</v>
      </c>
      <c r="I3986" s="14">
        <f>IF($F3986="","",MOD(ROW()-2,624)-INDEX(Parallel_Trends!$F$5:$F$14,MATCH($A3986,Parallel_Trends!$A$5:$A$14,0)))</f>
        <v>-45</v>
      </c>
    </row>
    <row r="3987" spans="1:9" x14ac:dyDescent="0.45">
      <c r="A3987" t="s">
        <v>25</v>
      </c>
      <c r="B3987" s="1">
        <f>Raw_Prices!AQ244</f>
        <v>45278</v>
      </c>
      <c r="C3987" s="12">
        <f>Raw_Prices!AU244</f>
        <v>136.27500000000001</v>
      </c>
      <c r="D3987" s="13">
        <f t="shared" si="126"/>
        <v>-2.4741422851412009E-3</v>
      </c>
      <c r="E3987" s="14">
        <f>IF(_xlfn.XLOOKUP($A3987,Firm_Info!$A$2:$A$12,Firm_Info!$C$2:$C$12)="Treated",1,IF(_xlfn.XLOOKUP($A3987,Firm_Info!$A$2:$A$12,Firm_Info!$C$2:$C$12)="Control",0,""))</f>
        <v>1</v>
      </c>
      <c r="F3987" s="14">
        <f>IFERROR(_xlfn.XLOOKUP($A3987,Firm_Info!$A$2:$A$11,Firm_Info!$D$2:$D$11),"")</f>
        <v>4</v>
      </c>
      <c r="G3987" s="14">
        <f>IF($F3987="","",IF($B3987&gt;=SUMIFS(Firm_Info!$F$2:$F$11,Firm_Info!$D$2:$D$11,$F3987,Firm_Info!$C$2:$C$11,"Treated"),1,0))</f>
        <v>0</v>
      </c>
      <c r="H3987" s="14">
        <f t="shared" si="127"/>
        <v>0</v>
      </c>
      <c r="I3987" s="14">
        <f>IF($F3987="","",MOD(ROW()-2,624)-INDEX(Parallel_Trends!$F$5:$F$14,MATCH($A3987,Parallel_Trends!$A$5:$A$14,0)))</f>
        <v>-44</v>
      </c>
    </row>
    <row r="3988" spans="1:9" x14ac:dyDescent="0.45">
      <c r="A3988" t="s">
        <v>25</v>
      </c>
      <c r="B3988" s="1">
        <f>Raw_Prices!AQ245</f>
        <v>45279</v>
      </c>
      <c r="C3988" s="12">
        <f>Raw_Prices!AU245</f>
        <v>138.03200000000001</v>
      </c>
      <c r="D3988" s="13">
        <f t="shared" si="126"/>
        <v>1.2893047147312542E-2</v>
      </c>
      <c r="E3988" s="14">
        <f>IF(_xlfn.XLOOKUP($A3988,Firm_Info!$A$2:$A$12,Firm_Info!$C$2:$C$12)="Treated",1,IF(_xlfn.XLOOKUP($A3988,Firm_Info!$A$2:$A$12,Firm_Info!$C$2:$C$12)="Control",0,""))</f>
        <v>1</v>
      </c>
      <c r="F3988" s="14">
        <f>IFERROR(_xlfn.XLOOKUP($A3988,Firm_Info!$A$2:$A$11,Firm_Info!$D$2:$D$11),"")</f>
        <v>4</v>
      </c>
      <c r="G3988" s="14">
        <f>IF($F3988="","",IF($B3988&gt;=SUMIFS(Firm_Info!$F$2:$F$11,Firm_Info!$D$2:$D$11,$F3988,Firm_Info!$C$2:$C$11,"Treated"),1,0))</f>
        <v>0</v>
      </c>
      <c r="H3988" s="14">
        <f t="shared" si="127"/>
        <v>0</v>
      </c>
      <c r="I3988" s="14">
        <f>IF($F3988="","",MOD(ROW()-2,624)-INDEX(Parallel_Trends!$F$5:$F$14,MATCH($A3988,Parallel_Trends!$A$5:$A$14,0)))</f>
        <v>-43</v>
      </c>
    </row>
    <row r="3989" spans="1:9" x14ac:dyDescent="0.45">
      <c r="A3989" t="s">
        <v>25</v>
      </c>
      <c r="B3989" s="1">
        <f>Raw_Prices!AQ246</f>
        <v>45280</v>
      </c>
      <c r="C3989" s="12">
        <f>Raw_Prices!AU246</f>
        <v>136.22200000000001</v>
      </c>
      <c r="D3989" s="13">
        <f t="shared" si="126"/>
        <v>-1.3112901356207241E-2</v>
      </c>
      <c r="E3989" s="14">
        <f>IF(_xlfn.XLOOKUP($A3989,Firm_Info!$A$2:$A$12,Firm_Info!$C$2:$C$12)="Treated",1,IF(_xlfn.XLOOKUP($A3989,Firm_Info!$A$2:$A$12,Firm_Info!$C$2:$C$12)="Control",0,""))</f>
        <v>1</v>
      </c>
      <c r="F3989" s="14">
        <f>IFERROR(_xlfn.XLOOKUP($A3989,Firm_Info!$A$2:$A$11,Firm_Info!$D$2:$D$11),"")</f>
        <v>4</v>
      </c>
      <c r="G3989" s="14">
        <f>IF($F3989="","",IF($B3989&gt;=SUMIFS(Firm_Info!$F$2:$F$11,Firm_Info!$D$2:$D$11,$F3989,Firm_Info!$C$2:$C$11,"Treated"),1,0))</f>
        <v>0</v>
      </c>
      <c r="H3989" s="14">
        <f t="shared" si="127"/>
        <v>0</v>
      </c>
      <c r="I3989" s="14">
        <f>IF($F3989="","",MOD(ROW()-2,624)-INDEX(Parallel_Trends!$F$5:$F$14,MATCH($A3989,Parallel_Trends!$A$5:$A$14,0)))</f>
        <v>-42</v>
      </c>
    </row>
    <row r="3990" spans="1:9" x14ac:dyDescent="0.45">
      <c r="A3990" t="s">
        <v>25</v>
      </c>
      <c r="B3990" s="1">
        <f>Raw_Prices!AQ247</f>
        <v>45281</v>
      </c>
      <c r="C3990" s="12">
        <f>Raw_Prices!AU247</f>
        <v>138.202</v>
      </c>
      <c r="D3990" s="13">
        <f t="shared" si="126"/>
        <v>1.4535097120876195E-2</v>
      </c>
      <c r="E3990" s="14">
        <f>IF(_xlfn.XLOOKUP($A3990,Firm_Info!$A$2:$A$12,Firm_Info!$C$2:$C$12)="Treated",1,IF(_xlfn.XLOOKUP($A3990,Firm_Info!$A$2:$A$12,Firm_Info!$C$2:$C$12)="Control",0,""))</f>
        <v>1</v>
      </c>
      <c r="F3990" s="14">
        <f>IFERROR(_xlfn.XLOOKUP($A3990,Firm_Info!$A$2:$A$11,Firm_Info!$D$2:$D$11),"")</f>
        <v>4</v>
      </c>
      <c r="G3990" s="14">
        <f>IF($F3990="","",IF($B3990&gt;=SUMIFS(Firm_Info!$F$2:$F$11,Firm_Info!$D$2:$D$11,$F3990,Firm_Info!$C$2:$C$11,"Treated"),1,0))</f>
        <v>0</v>
      </c>
      <c r="H3990" s="14">
        <f t="shared" si="127"/>
        <v>0</v>
      </c>
      <c r="I3990" s="14">
        <f>IF($F3990="","",MOD(ROW()-2,624)-INDEX(Parallel_Trends!$F$5:$F$14,MATCH($A3990,Parallel_Trends!$A$5:$A$14,0)))</f>
        <v>-41</v>
      </c>
    </row>
    <row r="3991" spans="1:9" x14ac:dyDescent="0.45">
      <c r="A3991" t="s">
        <v>25</v>
      </c>
      <c r="B3991" s="1">
        <f>Raw_Prices!AQ248</f>
        <v>45282</v>
      </c>
      <c r="C3991" s="12">
        <f>Raw_Prices!AU248</f>
        <v>138.834</v>
      </c>
      <c r="D3991" s="13">
        <f t="shared" si="126"/>
        <v>4.573016309460165E-3</v>
      </c>
      <c r="E3991" s="14">
        <f>IF(_xlfn.XLOOKUP($A3991,Firm_Info!$A$2:$A$12,Firm_Info!$C$2:$C$12)="Treated",1,IF(_xlfn.XLOOKUP($A3991,Firm_Info!$A$2:$A$12,Firm_Info!$C$2:$C$12)="Control",0,""))</f>
        <v>1</v>
      </c>
      <c r="F3991" s="14">
        <f>IFERROR(_xlfn.XLOOKUP($A3991,Firm_Info!$A$2:$A$11,Firm_Info!$D$2:$D$11),"")</f>
        <v>4</v>
      </c>
      <c r="G3991" s="14">
        <f>IF($F3991="","",IF($B3991&gt;=SUMIFS(Firm_Info!$F$2:$F$11,Firm_Info!$D$2:$D$11,$F3991,Firm_Info!$C$2:$C$11,"Treated"),1,0))</f>
        <v>0</v>
      </c>
      <c r="H3991" s="14">
        <f t="shared" si="127"/>
        <v>0</v>
      </c>
      <c r="I3991" s="14">
        <f>IF($F3991="","",MOD(ROW()-2,624)-INDEX(Parallel_Trends!$F$5:$F$14,MATCH($A3991,Parallel_Trends!$A$5:$A$14,0)))</f>
        <v>-40</v>
      </c>
    </row>
    <row r="3992" spans="1:9" x14ac:dyDescent="0.45">
      <c r="A3992" t="s">
        <v>25</v>
      </c>
      <c r="B3992" s="1">
        <f>Raw_Prices!AQ249</f>
        <v>45286</v>
      </c>
      <c r="C3992" s="12">
        <f>Raw_Prices!AU249</f>
        <v>140.05099999999999</v>
      </c>
      <c r="D3992" s="13">
        <f t="shared" si="126"/>
        <v>8.7658642695591649E-3</v>
      </c>
      <c r="E3992" s="14">
        <f>IF(_xlfn.XLOOKUP($A3992,Firm_Info!$A$2:$A$12,Firm_Info!$C$2:$C$12)="Treated",1,IF(_xlfn.XLOOKUP($A3992,Firm_Info!$A$2:$A$12,Firm_Info!$C$2:$C$12)="Control",0,""))</f>
        <v>1</v>
      </c>
      <c r="F3992" s="14">
        <f>IFERROR(_xlfn.XLOOKUP($A3992,Firm_Info!$A$2:$A$11,Firm_Info!$D$2:$D$11),"")</f>
        <v>4</v>
      </c>
      <c r="G3992" s="14">
        <f>IF($F3992="","",IF($B3992&gt;=SUMIFS(Firm_Info!$F$2:$F$11,Firm_Info!$D$2:$D$11,$F3992,Firm_Info!$C$2:$C$11,"Treated"),1,0))</f>
        <v>0</v>
      </c>
      <c r="H3992" s="14">
        <f t="shared" si="127"/>
        <v>0</v>
      </c>
      <c r="I3992" s="14">
        <f>IF($F3992="","",MOD(ROW()-2,624)-INDEX(Parallel_Trends!$F$5:$F$14,MATCH($A3992,Parallel_Trends!$A$5:$A$14,0)))</f>
        <v>-39</v>
      </c>
    </row>
    <row r="3993" spans="1:9" x14ac:dyDescent="0.45">
      <c r="A3993" t="s">
        <v>25</v>
      </c>
      <c r="B3993" s="1">
        <f>Raw_Prices!AQ250</f>
        <v>45287</v>
      </c>
      <c r="C3993" s="12">
        <f>Raw_Prices!AU250</f>
        <v>138.79300000000001</v>
      </c>
      <c r="D3993" s="13">
        <f t="shared" si="126"/>
        <v>-8.9824421103739116E-3</v>
      </c>
      <c r="E3993" s="14">
        <f>IF(_xlfn.XLOOKUP($A3993,Firm_Info!$A$2:$A$12,Firm_Info!$C$2:$C$12)="Treated",1,IF(_xlfn.XLOOKUP($A3993,Firm_Info!$A$2:$A$12,Firm_Info!$C$2:$C$12)="Control",0,""))</f>
        <v>1</v>
      </c>
      <c r="F3993" s="14">
        <f>IFERROR(_xlfn.XLOOKUP($A3993,Firm_Info!$A$2:$A$11,Firm_Info!$D$2:$D$11),"")</f>
        <v>4</v>
      </c>
      <c r="G3993" s="14">
        <f>IF($F3993="","",IF($B3993&gt;=SUMIFS(Firm_Info!$F$2:$F$11,Firm_Info!$D$2:$D$11,$F3993,Firm_Info!$C$2:$C$11,"Treated"),1,0))</f>
        <v>0</v>
      </c>
      <c r="H3993" s="14">
        <f t="shared" si="127"/>
        <v>0</v>
      </c>
      <c r="I3993" s="14">
        <f>IF($F3993="","",MOD(ROW()-2,624)-INDEX(Parallel_Trends!$F$5:$F$14,MATCH($A3993,Parallel_Trends!$A$5:$A$14,0)))</f>
        <v>-38</v>
      </c>
    </row>
    <row r="3994" spans="1:9" x14ac:dyDescent="0.45">
      <c r="A3994" t="s">
        <v>25</v>
      </c>
      <c r="B3994" s="1">
        <f>Raw_Prices!AQ251</f>
        <v>45288</v>
      </c>
      <c r="C3994" s="12">
        <f>Raw_Prices!AU251</f>
        <v>139.41499999999999</v>
      </c>
      <c r="D3994" s="13">
        <f t="shared" si="126"/>
        <v>4.4814940234736422E-3</v>
      </c>
      <c r="E3994" s="14">
        <f>IF(_xlfn.XLOOKUP($A3994,Firm_Info!$A$2:$A$12,Firm_Info!$C$2:$C$12)="Treated",1,IF(_xlfn.XLOOKUP($A3994,Firm_Info!$A$2:$A$12,Firm_Info!$C$2:$C$12)="Control",0,""))</f>
        <v>1</v>
      </c>
      <c r="F3994" s="14">
        <f>IFERROR(_xlfn.XLOOKUP($A3994,Firm_Info!$A$2:$A$11,Firm_Info!$D$2:$D$11),"")</f>
        <v>4</v>
      </c>
      <c r="G3994" s="14">
        <f>IF($F3994="","",IF($B3994&gt;=SUMIFS(Firm_Info!$F$2:$F$11,Firm_Info!$D$2:$D$11,$F3994,Firm_Info!$C$2:$C$11,"Treated"),1,0))</f>
        <v>0</v>
      </c>
      <c r="H3994" s="14">
        <f t="shared" si="127"/>
        <v>0</v>
      </c>
      <c r="I3994" s="14">
        <f>IF($F3994="","",MOD(ROW()-2,624)-INDEX(Parallel_Trends!$F$5:$F$14,MATCH($A3994,Parallel_Trends!$A$5:$A$14,0)))</f>
        <v>-37</v>
      </c>
    </row>
    <row r="3995" spans="1:9" x14ac:dyDescent="0.45">
      <c r="A3995" t="s">
        <v>25</v>
      </c>
      <c r="B3995" s="1">
        <f>Raw_Prices!AQ252</f>
        <v>45289</v>
      </c>
      <c r="C3995" s="12">
        <f>Raw_Prices!AU252</f>
        <v>139.286</v>
      </c>
      <c r="D3995" s="13">
        <f t="shared" si="126"/>
        <v>-9.2529498260585097E-4</v>
      </c>
      <c r="E3995" s="14">
        <f>IF(_xlfn.XLOOKUP($A3995,Firm_Info!$A$2:$A$12,Firm_Info!$C$2:$C$12)="Treated",1,IF(_xlfn.XLOOKUP($A3995,Firm_Info!$A$2:$A$12,Firm_Info!$C$2:$C$12)="Control",0,""))</f>
        <v>1</v>
      </c>
      <c r="F3995" s="14">
        <f>IFERROR(_xlfn.XLOOKUP($A3995,Firm_Info!$A$2:$A$11,Firm_Info!$D$2:$D$11),"")</f>
        <v>4</v>
      </c>
      <c r="G3995" s="14">
        <f>IF($F3995="","",IF($B3995&gt;=SUMIFS(Firm_Info!$F$2:$F$11,Firm_Info!$D$2:$D$11,$F3995,Firm_Info!$C$2:$C$11,"Treated"),1,0))</f>
        <v>0</v>
      </c>
      <c r="H3995" s="14">
        <f t="shared" si="127"/>
        <v>0</v>
      </c>
      <c r="I3995" s="14">
        <f>IF($F3995="","",MOD(ROW()-2,624)-INDEX(Parallel_Trends!$F$5:$F$14,MATCH($A3995,Parallel_Trends!$A$5:$A$14,0)))</f>
        <v>-36</v>
      </c>
    </row>
    <row r="3996" spans="1:9" x14ac:dyDescent="0.45">
      <c r="A3996" t="s">
        <v>25</v>
      </c>
      <c r="B3996" s="1">
        <f>Raw_Prices!AQ253</f>
        <v>45293</v>
      </c>
      <c r="C3996" s="12">
        <f>Raw_Prices!AU253</f>
        <v>136.66900000000001</v>
      </c>
      <c r="D3996" s="13">
        <f t="shared" si="126"/>
        <v>-1.8788679407837017E-2</v>
      </c>
      <c r="E3996" s="14">
        <f>IF(_xlfn.XLOOKUP($A3996,Firm_Info!$A$2:$A$12,Firm_Info!$C$2:$C$12)="Treated",1,IF(_xlfn.XLOOKUP($A3996,Firm_Info!$A$2:$A$12,Firm_Info!$C$2:$C$12)="Control",0,""))</f>
        <v>1</v>
      </c>
      <c r="F3996" s="14">
        <f>IFERROR(_xlfn.XLOOKUP($A3996,Firm_Info!$A$2:$A$11,Firm_Info!$D$2:$D$11),"")</f>
        <v>4</v>
      </c>
      <c r="G3996" s="14">
        <f>IF($F3996="","",IF($B3996&gt;=SUMIFS(Firm_Info!$F$2:$F$11,Firm_Info!$D$2:$D$11,$F3996,Firm_Info!$C$2:$C$11,"Treated"),1,0))</f>
        <v>0</v>
      </c>
      <c r="H3996" s="14">
        <f t="shared" si="127"/>
        <v>0</v>
      </c>
      <c r="I3996" s="14">
        <f>IF($F3996="","",MOD(ROW()-2,624)-INDEX(Parallel_Trends!$F$5:$F$14,MATCH($A3996,Parallel_Trends!$A$5:$A$14,0)))</f>
        <v>-35</v>
      </c>
    </row>
    <row r="3997" spans="1:9" x14ac:dyDescent="0.45">
      <c r="A3997" t="s">
        <v>25</v>
      </c>
      <c r="B3997" s="1">
        <f>Raw_Prices!AQ254</f>
        <v>45294</v>
      </c>
      <c r="C3997" s="12">
        <f>Raw_Prices!AU254</f>
        <v>133.87200000000001</v>
      </c>
      <c r="D3997" s="13">
        <f t="shared" si="126"/>
        <v>-2.0465504247488386E-2</v>
      </c>
      <c r="E3997" s="14">
        <f>IF(_xlfn.XLOOKUP($A3997,Firm_Info!$A$2:$A$12,Firm_Info!$C$2:$C$12)="Treated",1,IF(_xlfn.XLOOKUP($A3997,Firm_Info!$A$2:$A$12,Firm_Info!$C$2:$C$12)="Control",0,""))</f>
        <v>1</v>
      </c>
      <c r="F3997" s="14">
        <f>IFERROR(_xlfn.XLOOKUP($A3997,Firm_Info!$A$2:$A$11,Firm_Info!$D$2:$D$11),"")</f>
        <v>4</v>
      </c>
      <c r="G3997" s="14">
        <f>IF($F3997="","",IF($B3997&gt;=SUMIFS(Firm_Info!$F$2:$F$11,Firm_Info!$D$2:$D$11,$F3997,Firm_Info!$C$2:$C$11,"Treated"),1,0))</f>
        <v>0</v>
      </c>
      <c r="H3997" s="14">
        <f t="shared" si="127"/>
        <v>0</v>
      </c>
      <c r="I3997" s="14">
        <f>IF($F3997="","",MOD(ROW()-2,624)-INDEX(Parallel_Trends!$F$5:$F$14,MATCH($A3997,Parallel_Trends!$A$5:$A$14,0)))</f>
        <v>-34</v>
      </c>
    </row>
    <row r="3998" spans="1:9" x14ac:dyDescent="0.45">
      <c r="A3998" t="s">
        <v>25</v>
      </c>
      <c r="B3998" s="1">
        <f>Raw_Prices!AQ255</f>
        <v>45295</v>
      </c>
      <c r="C3998" s="12">
        <f>Raw_Prices!AU255</f>
        <v>134.29</v>
      </c>
      <c r="D3998" s="13">
        <f t="shared" si="126"/>
        <v>3.1223855623281338E-3</v>
      </c>
      <c r="E3998" s="14">
        <f>IF(_xlfn.XLOOKUP($A3998,Firm_Info!$A$2:$A$12,Firm_Info!$C$2:$C$12)="Treated",1,IF(_xlfn.XLOOKUP($A3998,Firm_Info!$A$2:$A$12,Firm_Info!$C$2:$C$12)="Control",0,""))</f>
        <v>1</v>
      </c>
      <c r="F3998" s="14">
        <f>IFERROR(_xlfn.XLOOKUP($A3998,Firm_Info!$A$2:$A$11,Firm_Info!$D$2:$D$11),"")</f>
        <v>4</v>
      </c>
      <c r="G3998" s="14">
        <f>IF($F3998="","",IF($B3998&gt;=SUMIFS(Firm_Info!$F$2:$F$11,Firm_Info!$D$2:$D$11,$F3998,Firm_Info!$C$2:$C$11,"Treated"),1,0))</f>
        <v>0</v>
      </c>
      <c r="H3998" s="14">
        <f t="shared" si="127"/>
        <v>0</v>
      </c>
      <c r="I3998" s="14">
        <f>IF($F3998="","",MOD(ROW()-2,624)-INDEX(Parallel_Trends!$F$5:$F$14,MATCH($A3998,Parallel_Trends!$A$5:$A$14,0)))</f>
        <v>-33</v>
      </c>
    </row>
    <row r="3999" spans="1:9" x14ac:dyDescent="0.45">
      <c r="A3999" t="s">
        <v>25</v>
      </c>
      <c r="B3999" s="1">
        <f>Raw_Prices!AQ256</f>
        <v>45296</v>
      </c>
      <c r="C3999" s="12">
        <f>Raw_Prices!AU256</f>
        <v>133.827</v>
      </c>
      <c r="D3999" s="13">
        <f t="shared" si="126"/>
        <v>-3.4477623054582907E-3</v>
      </c>
      <c r="E3999" s="14">
        <f>IF(_xlfn.XLOOKUP($A3999,Firm_Info!$A$2:$A$12,Firm_Info!$C$2:$C$12)="Treated",1,IF(_xlfn.XLOOKUP($A3999,Firm_Info!$A$2:$A$12,Firm_Info!$C$2:$C$12)="Control",0,""))</f>
        <v>1</v>
      </c>
      <c r="F3999" s="14">
        <f>IFERROR(_xlfn.XLOOKUP($A3999,Firm_Info!$A$2:$A$11,Firm_Info!$D$2:$D$11),"")</f>
        <v>4</v>
      </c>
      <c r="G3999" s="14">
        <f>IF($F3999="","",IF($B3999&gt;=SUMIFS(Firm_Info!$F$2:$F$11,Firm_Info!$D$2:$D$11,$F3999,Firm_Info!$C$2:$C$11,"Treated"),1,0))</f>
        <v>0</v>
      </c>
      <c r="H3999" s="14">
        <f t="shared" si="127"/>
        <v>0</v>
      </c>
      <c r="I3999" s="14">
        <f>IF($F3999="","",MOD(ROW()-2,624)-INDEX(Parallel_Trends!$F$5:$F$14,MATCH($A3999,Parallel_Trends!$A$5:$A$14,0)))</f>
        <v>-32</v>
      </c>
    </row>
    <row r="4000" spans="1:9" x14ac:dyDescent="0.45">
      <c r="A4000" t="s">
        <v>25</v>
      </c>
      <c r="B4000" s="1">
        <f>Raw_Prices!AQ257</f>
        <v>45299</v>
      </c>
      <c r="C4000" s="12">
        <f>Raw_Prices!AU257</f>
        <v>135.97300000000001</v>
      </c>
      <c r="D4000" s="13">
        <f t="shared" si="126"/>
        <v>1.603562808700798E-2</v>
      </c>
      <c r="E4000" s="14">
        <f>IF(_xlfn.XLOOKUP($A4000,Firm_Info!$A$2:$A$12,Firm_Info!$C$2:$C$12)="Treated",1,IF(_xlfn.XLOOKUP($A4000,Firm_Info!$A$2:$A$12,Firm_Info!$C$2:$C$12)="Control",0,""))</f>
        <v>1</v>
      </c>
      <c r="F4000" s="14">
        <f>IFERROR(_xlfn.XLOOKUP($A4000,Firm_Info!$A$2:$A$11,Firm_Info!$D$2:$D$11),"")</f>
        <v>4</v>
      </c>
      <c r="G4000" s="14">
        <f>IF($F4000="","",IF($B4000&gt;=SUMIFS(Firm_Info!$F$2:$F$11,Firm_Info!$D$2:$D$11,$F4000,Firm_Info!$C$2:$C$11,"Treated"),1,0))</f>
        <v>0</v>
      </c>
      <c r="H4000" s="14">
        <f t="shared" si="127"/>
        <v>0</v>
      </c>
      <c r="I4000" s="14">
        <f>IF($F4000="","",MOD(ROW()-2,624)-INDEX(Parallel_Trends!$F$5:$F$14,MATCH($A4000,Parallel_Trends!$A$5:$A$14,0)))</f>
        <v>-31</v>
      </c>
    </row>
    <row r="4001" spans="1:9" x14ac:dyDescent="0.45">
      <c r="A4001" t="s">
        <v>25</v>
      </c>
      <c r="B4001" s="1">
        <f>Raw_Prices!AQ258</f>
        <v>45300</v>
      </c>
      <c r="C4001" s="12">
        <f>Raw_Prices!AU258</f>
        <v>137.01</v>
      </c>
      <c r="D4001" s="13">
        <f t="shared" si="126"/>
        <v>7.6265140873554849E-3</v>
      </c>
      <c r="E4001" s="14">
        <f>IF(_xlfn.XLOOKUP($A4001,Firm_Info!$A$2:$A$12,Firm_Info!$C$2:$C$12)="Treated",1,IF(_xlfn.XLOOKUP($A4001,Firm_Info!$A$2:$A$12,Firm_Info!$C$2:$C$12)="Control",0,""))</f>
        <v>1</v>
      </c>
      <c r="F4001" s="14">
        <f>IFERROR(_xlfn.XLOOKUP($A4001,Firm_Info!$A$2:$A$11,Firm_Info!$D$2:$D$11),"")</f>
        <v>4</v>
      </c>
      <c r="G4001" s="14">
        <f>IF($F4001="","",IF($B4001&gt;=SUMIFS(Firm_Info!$F$2:$F$11,Firm_Info!$D$2:$D$11,$F4001,Firm_Info!$C$2:$C$11,"Treated"),1,0))</f>
        <v>0</v>
      </c>
      <c r="H4001" s="14">
        <f t="shared" si="127"/>
        <v>0</v>
      </c>
      <c r="I4001" s="14">
        <f>IF($F4001="","",MOD(ROW()-2,624)-INDEX(Parallel_Trends!$F$5:$F$14,MATCH($A4001,Parallel_Trends!$A$5:$A$14,0)))</f>
        <v>-30</v>
      </c>
    </row>
    <row r="4002" spans="1:9" x14ac:dyDescent="0.45">
      <c r="A4002" t="s">
        <v>25</v>
      </c>
      <c r="B4002" s="1">
        <f>Raw_Prices!AQ259</f>
        <v>45301</v>
      </c>
      <c r="C4002" s="12">
        <f>Raw_Prices!AU259</f>
        <v>138.26400000000001</v>
      </c>
      <c r="D4002" s="13">
        <f t="shared" si="126"/>
        <v>9.1526165973287998E-3</v>
      </c>
      <c r="E4002" s="14">
        <f>IF(_xlfn.XLOOKUP($A4002,Firm_Info!$A$2:$A$12,Firm_Info!$C$2:$C$12)="Treated",1,IF(_xlfn.XLOOKUP($A4002,Firm_Info!$A$2:$A$12,Firm_Info!$C$2:$C$12)="Control",0,""))</f>
        <v>1</v>
      </c>
      <c r="F4002" s="14">
        <f>IFERROR(_xlfn.XLOOKUP($A4002,Firm_Info!$A$2:$A$11,Firm_Info!$D$2:$D$11),"")</f>
        <v>4</v>
      </c>
      <c r="G4002" s="14">
        <f>IF($F4002="","",IF($B4002&gt;=SUMIFS(Firm_Info!$F$2:$F$11,Firm_Info!$D$2:$D$11,$F4002,Firm_Info!$C$2:$C$11,"Treated"),1,0))</f>
        <v>0</v>
      </c>
      <c r="H4002" s="14">
        <f t="shared" si="127"/>
        <v>0</v>
      </c>
      <c r="I4002" s="14">
        <f>IF($F4002="","",MOD(ROW()-2,624)-INDEX(Parallel_Trends!$F$5:$F$14,MATCH($A4002,Parallel_Trends!$A$5:$A$14,0)))</f>
        <v>-29</v>
      </c>
    </row>
    <row r="4003" spans="1:9" x14ac:dyDescent="0.45">
      <c r="A4003" t="s">
        <v>25</v>
      </c>
      <c r="B4003" s="1">
        <f>Raw_Prices!AQ260</f>
        <v>45302</v>
      </c>
      <c r="C4003" s="12">
        <f>Raw_Prices!AU260</f>
        <v>139.48699999999999</v>
      </c>
      <c r="D4003" s="13">
        <f t="shared" si="126"/>
        <v>8.8453972111321999E-3</v>
      </c>
      <c r="E4003" s="14">
        <f>IF(_xlfn.XLOOKUP($A4003,Firm_Info!$A$2:$A$12,Firm_Info!$C$2:$C$12)="Treated",1,IF(_xlfn.XLOOKUP($A4003,Firm_Info!$A$2:$A$12,Firm_Info!$C$2:$C$12)="Control",0,""))</f>
        <v>1</v>
      </c>
      <c r="F4003" s="14">
        <f>IFERROR(_xlfn.XLOOKUP($A4003,Firm_Info!$A$2:$A$11,Firm_Info!$D$2:$D$11),"")</f>
        <v>4</v>
      </c>
      <c r="G4003" s="14">
        <f>IF($F4003="","",IF($B4003&gt;=SUMIFS(Firm_Info!$F$2:$F$11,Firm_Info!$D$2:$D$11,$F4003,Firm_Info!$C$2:$C$11,"Treated"),1,0))</f>
        <v>0</v>
      </c>
      <c r="H4003" s="14">
        <f t="shared" si="127"/>
        <v>0</v>
      </c>
      <c r="I4003" s="14">
        <f>IF($F4003="","",MOD(ROW()-2,624)-INDEX(Parallel_Trends!$F$5:$F$14,MATCH($A4003,Parallel_Trends!$A$5:$A$14,0)))</f>
        <v>-28</v>
      </c>
    </row>
    <row r="4004" spans="1:9" x14ac:dyDescent="0.45">
      <c r="A4004" t="s">
        <v>25</v>
      </c>
      <c r="B4004" s="1">
        <f>Raw_Prices!AQ261</f>
        <v>45303</v>
      </c>
      <c r="C4004" s="12">
        <f>Raw_Prices!AU261</f>
        <v>137.52500000000001</v>
      </c>
      <c r="D4004" s="13">
        <f t="shared" ref="D4004:D4067" si="128">C4004/C4003-1</f>
        <v>-1.4065826922939006E-2</v>
      </c>
      <c r="E4004" s="14">
        <f>IF(_xlfn.XLOOKUP($A4004,Firm_Info!$A$2:$A$12,Firm_Info!$C$2:$C$12)="Treated",1,IF(_xlfn.XLOOKUP($A4004,Firm_Info!$A$2:$A$12,Firm_Info!$C$2:$C$12)="Control",0,""))</f>
        <v>1</v>
      </c>
      <c r="F4004" s="14">
        <f>IFERROR(_xlfn.XLOOKUP($A4004,Firm_Info!$A$2:$A$11,Firm_Info!$D$2:$D$11),"")</f>
        <v>4</v>
      </c>
      <c r="G4004" s="14">
        <f>IF($F4004="","",IF($B4004&gt;=SUMIFS(Firm_Info!$F$2:$F$11,Firm_Info!$D$2:$D$11,$F4004,Firm_Info!$C$2:$C$11,"Treated"),1,0))</f>
        <v>0</v>
      </c>
      <c r="H4004" s="14">
        <f t="shared" ref="H4004:H4067" si="129">IF($F4004="","",$E4004*$G4004)</f>
        <v>0</v>
      </c>
      <c r="I4004" s="14">
        <f>IF($F4004="","",MOD(ROW()-2,624)-INDEX(Parallel_Trends!$F$5:$F$14,MATCH($A4004,Parallel_Trends!$A$5:$A$14,0)))</f>
        <v>-27</v>
      </c>
    </row>
    <row r="4005" spans="1:9" x14ac:dyDescent="0.45">
      <c r="A4005" t="s">
        <v>25</v>
      </c>
      <c r="B4005" s="1">
        <f>Raw_Prices!AQ262</f>
        <v>45307</v>
      </c>
      <c r="C4005" s="12">
        <f>Raw_Prices!AU262</f>
        <v>137.577</v>
      </c>
      <c r="D4005" s="13">
        <f t="shared" si="128"/>
        <v>3.7811307035084951E-4</v>
      </c>
      <c r="E4005" s="14">
        <f>IF(_xlfn.XLOOKUP($A4005,Firm_Info!$A$2:$A$12,Firm_Info!$C$2:$C$12)="Treated",1,IF(_xlfn.XLOOKUP($A4005,Firm_Info!$A$2:$A$12,Firm_Info!$C$2:$C$12)="Control",0,""))</f>
        <v>1</v>
      </c>
      <c r="F4005" s="14">
        <f>IFERROR(_xlfn.XLOOKUP($A4005,Firm_Info!$A$2:$A$11,Firm_Info!$D$2:$D$11),"")</f>
        <v>4</v>
      </c>
      <c r="G4005" s="14">
        <f>IF($F4005="","",IF($B4005&gt;=SUMIFS(Firm_Info!$F$2:$F$11,Firm_Info!$D$2:$D$11,$F4005,Firm_Info!$C$2:$C$11,"Treated"),1,0))</f>
        <v>0</v>
      </c>
      <c r="H4005" s="14">
        <f t="shared" si="129"/>
        <v>0</v>
      </c>
      <c r="I4005" s="14">
        <f>IF($F4005="","",MOD(ROW()-2,624)-INDEX(Parallel_Trends!$F$5:$F$14,MATCH($A4005,Parallel_Trends!$A$5:$A$14,0)))</f>
        <v>-26</v>
      </c>
    </row>
    <row r="4006" spans="1:9" x14ac:dyDescent="0.45">
      <c r="A4006" t="s">
        <v>25</v>
      </c>
      <c r="B4006" s="1">
        <f>Raw_Prices!AQ263</f>
        <v>45308</v>
      </c>
      <c r="C4006" s="12">
        <f>Raw_Prices!AU263</f>
        <v>137.03700000000001</v>
      </c>
      <c r="D4006" s="13">
        <f t="shared" si="128"/>
        <v>-3.9250746854487817E-3</v>
      </c>
      <c r="E4006" s="14">
        <f>IF(_xlfn.XLOOKUP($A4006,Firm_Info!$A$2:$A$12,Firm_Info!$C$2:$C$12)="Treated",1,IF(_xlfn.XLOOKUP($A4006,Firm_Info!$A$2:$A$12,Firm_Info!$C$2:$C$12)="Control",0,""))</f>
        <v>1</v>
      </c>
      <c r="F4006" s="14">
        <f>IFERROR(_xlfn.XLOOKUP($A4006,Firm_Info!$A$2:$A$11,Firm_Info!$D$2:$D$11),"")</f>
        <v>4</v>
      </c>
      <c r="G4006" s="14">
        <f>IF($F4006="","",IF($B4006&gt;=SUMIFS(Firm_Info!$F$2:$F$11,Firm_Info!$D$2:$D$11,$F4006,Firm_Info!$C$2:$C$11,"Treated"),1,0))</f>
        <v>0</v>
      </c>
      <c r="H4006" s="14">
        <f t="shared" si="129"/>
        <v>0</v>
      </c>
      <c r="I4006" s="14">
        <f>IF($F4006="","",MOD(ROW()-2,624)-INDEX(Parallel_Trends!$F$5:$F$14,MATCH($A4006,Parallel_Trends!$A$5:$A$14,0)))</f>
        <v>-25</v>
      </c>
    </row>
    <row r="4007" spans="1:9" x14ac:dyDescent="0.45">
      <c r="A4007" t="s">
        <v>25</v>
      </c>
      <c r="B4007" s="1">
        <f>Raw_Prices!AQ264</f>
        <v>45309</v>
      </c>
      <c r="C4007" s="12">
        <f>Raw_Prices!AU264</f>
        <v>138.56299999999999</v>
      </c>
      <c r="D4007" s="13">
        <f t="shared" si="128"/>
        <v>1.1135678685318506E-2</v>
      </c>
      <c r="E4007" s="14">
        <f>IF(_xlfn.XLOOKUP($A4007,Firm_Info!$A$2:$A$12,Firm_Info!$C$2:$C$12)="Treated",1,IF(_xlfn.XLOOKUP($A4007,Firm_Info!$A$2:$A$12,Firm_Info!$C$2:$C$12)="Control",0,""))</f>
        <v>1</v>
      </c>
      <c r="F4007" s="14">
        <f>IFERROR(_xlfn.XLOOKUP($A4007,Firm_Info!$A$2:$A$11,Firm_Info!$D$2:$D$11),"")</f>
        <v>4</v>
      </c>
      <c r="G4007" s="14">
        <f>IF($F4007="","",IF($B4007&gt;=SUMIFS(Firm_Info!$F$2:$F$11,Firm_Info!$D$2:$D$11,$F4007,Firm_Info!$C$2:$C$11,"Treated"),1,0))</f>
        <v>0</v>
      </c>
      <c r="H4007" s="14">
        <f t="shared" si="129"/>
        <v>0</v>
      </c>
      <c r="I4007" s="14">
        <f>IF($F4007="","",MOD(ROW()-2,624)-INDEX(Parallel_Trends!$F$5:$F$14,MATCH($A4007,Parallel_Trends!$A$5:$A$14,0)))</f>
        <v>-24</v>
      </c>
    </row>
    <row r="4008" spans="1:9" x14ac:dyDescent="0.45">
      <c r="A4008" t="s">
        <v>25</v>
      </c>
      <c r="B4008" s="1">
        <f>Raw_Prices!AQ265</f>
        <v>45310</v>
      </c>
      <c r="C4008" s="12">
        <f>Raw_Prices!AU265</f>
        <v>142.00700000000001</v>
      </c>
      <c r="D4008" s="13">
        <f t="shared" si="128"/>
        <v>2.4855120053694169E-2</v>
      </c>
      <c r="E4008" s="14">
        <f>IF(_xlfn.XLOOKUP($A4008,Firm_Info!$A$2:$A$12,Firm_Info!$C$2:$C$12)="Treated",1,IF(_xlfn.XLOOKUP($A4008,Firm_Info!$A$2:$A$12,Firm_Info!$C$2:$C$12)="Control",0,""))</f>
        <v>1</v>
      </c>
      <c r="F4008" s="14">
        <f>IFERROR(_xlfn.XLOOKUP($A4008,Firm_Info!$A$2:$A$11,Firm_Info!$D$2:$D$11),"")</f>
        <v>4</v>
      </c>
      <c r="G4008" s="14">
        <f>IF($F4008="","",IF($B4008&gt;=SUMIFS(Firm_Info!$F$2:$F$11,Firm_Info!$D$2:$D$11,$F4008,Firm_Info!$C$2:$C$11,"Treated"),1,0))</f>
        <v>0</v>
      </c>
      <c r="H4008" s="14">
        <f t="shared" si="129"/>
        <v>0</v>
      </c>
      <c r="I4008" s="14">
        <f>IF($F4008="","",MOD(ROW()-2,624)-INDEX(Parallel_Trends!$F$5:$F$14,MATCH($A4008,Parallel_Trends!$A$5:$A$14,0)))</f>
        <v>-23</v>
      </c>
    </row>
    <row r="4009" spans="1:9" x14ac:dyDescent="0.45">
      <c r="A4009" t="s">
        <v>25</v>
      </c>
      <c r="B4009" s="1">
        <f>Raw_Prices!AQ266</f>
        <v>45313</v>
      </c>
      <c r="C4009" s="12">
        <f>Raw_Prices!AU266</f>
        <v>137.66999999999999</v>
      </c>
      <c r="D4009" s="13">
        <f t="shared" si="128"/>
        <v>-3.0540747991296358E-2</v>
      </c>
      <c r="E4009" s="14">
        <f>IF(_xlfn.XLOOKUP($A4009,Firm_Info!$A$2:$A$12,Firm_Info!$C$2:$C$12)="Treated",1,IF(_xlfn.XLOOKUP($A4009,Firm_Info!$A$2:$A$12,Firm_Info!$C$2:$C$12)="Control",0,""))</f>
        <v>1</v>
      </c>
      <c r="F4009" s="14">
        <f>IFERROR(_xlfn.XLOOKUP($A4009,Firm_Info!$A$2:$A$11,Firm_Info!$D$2:$D$11),"")</f>
        <v>4</v>
      </c>
      <c r="G4009" s="14">
        <f>IF($F4009="","",IF($B4009&gt;=SUMIFS(Firm_Info!$F$2:$F$11,Firm_Info!$D$2:$D$11,$F4009,Firm_Info!$C$2:$C$11,"Treated"),1,0))</f>
        <v>0</v>
      </c>
      <c r="H4009" s="14">
        <f t="shared" si="129"/>
        <v>0</v>
      </c>
      <c r="I4009" s="14">
        <f>IF($F4009="","",MOD(ROW()-2,624)-INDEX(Parallel_Trends!$F$5:$F$14,MATCH($A4009,Parallel_Trends!$A$5:$A$14,0)))</f>
        <v>-22</v>
      </c>
    </row>
    <row r="4010" spans="1:9" x14ac:dyDescent="0.45">
      <c r="A4010" t="s">
        <v>25</v>
      </c>
      <c r="B4010" s="1">
        <f>Raw_Prices!AQ267</f>
        <v>45314</v>
      </c>
      <c r="C4010" s="12">
        <f>Raw_Prices!AU267</f>
        <v>137.065</v>
      </c>
      <c r="D4010" s="13">
        <f t="shared" si="128"/>
        <v>-4.3945667175128156E-3</v>
      </c>
      <c r="E4010" s="14">
        <f>IF(_xlfn.XLOOKUP($A4010,Firm_Info!$A$2:$A$12,Firm_Info!$C$2:$C$12)="Treated",1,IF(_xlfn.XLOOKUP($A4010,Firm_Info!$A$2:$A$12,Firm_Info!$C$2:$C$12)="Control",0,""))</f>
        <v>1</v>
      </c>
      <c r="F4010" s="14">
        <f>IFERROR(_xlfn.XLOOKUP($A4010,Firm_Info!$A$2:$A$11,Firm_Info!$D$2:$D$11),"")</f>
        <v>4</v>
      </c>
      <c r="G4010" s="14">
        <f>IF($F4010="","",IF($B4010&gt;=SUMIFS(Firm_Info!$F$2:$F$11,Firm_Info!$D$2:$D$11,$F4010,Firm_Info!$C$2:$C$11,"Treated"),1,0))</f>
        <v>0</v>
      </c>
      <c r="H4010" s="14">
        <f t="shared" si="129"/>
        <v>0</v>
      </c>
      <c r="I4010" s="14">
        <f>IF($F4010="","",MOD(ROW()-2,624)-INDEX(Parallel_Trends!$F$5:$F$14,MATCH($A4010,Parallel_Trends!$A$5:$A$14,0)))</f>
        <v>-21</v>
      </c>
    </row>
    <row r="4011" spans="1:9" x14ac:dyDescent="0.45">
      <c r="A4011" t="s">
        <v>25</v>
      </c>
      <c r="B4011" s="1">
        <f>Raw_Prices!AQ268</f>
        <v>45315</v>
      </c>
      <c r="C4011" s="12">
        <f>Raw_Prices!AU268</f>
        <v>137.30699999999999</v>
      </c>
      <c r="D4011" s="13">
        <f t="shared" si="128"/>
        <v>1.7655856710319107E-3</v>
      </c>
      <c r="E4011" s="14">
        <f>IF(_xlfn.XLOOKUP($A4011,Firm_Info!$A$2:$A$12,Firm_Info!$C$2:$C$12)="Treated",1,IF(_xlfn.XLOOKUP($A4011,Firm_Info!$A$2:$A$12,Firm_Info!$C$2:$C$12)="Control",0,""))</f>
        <v>1</v>
      </c>
      <c r="F4011" s="14">
        <f>IFERROR(_xlfn.XLOOKUP($A4011,Firm_Info!$A$2:$A$11,Firm_Info!$D$2:$D$11),"")</f>
        <v>4</v>
      </c>
      <c r="G4011" s="14">
        <f>IF($F4011="","",IF($B4011&gt;=SUMIFS(Firm_Info!$F$2:$F$11,Firm_Info!$D$2:$D$11,$F4011,Firm_Info!$C$2:$C$11,"Treated"),1,0))</f>
        <v>0</v>
      </c>
      <c r="H4011" s="14">
        <f t="shared" si="129"/>
        <v>0</v>
      </c>
      <c r="I4011" s="14">
        <f>IF($F4011="","",MOD(ROW()-2,624)-INDEX(Parallel_Trends!$F$5:$F$14,MATCH($A4011,Parallel_Trends!$A$5:$A$14,0)))</f>
        <v>-20</v>
      </c>
    </row>
    <row r="4012" spans="1:9" x14ac:dyDescent="0.45">
      <c r="A4012" t="s">
        <v>25</v>
      </c>
      <c r="B4012" s="1">
        <f>Raw_Prices!AQ269</f>
        <v>45316</v>
      </c>
      <c r="C4012" s="12">
        <f>Raw_Prices!AU269</f>
        <v>137.559</v>
      </c>
      <c r="D4012" s="13">
        <f t="shared" si="128"/>
        <v>1.8353033712774636E-3</v>
      </c>
      <c r="E4012" s="14">
        <f>IF(_xlfn.XLOOKUP($A4012,Firm_Info!$A$2:$A$12,Firm_Info!$C$2:$C$12)="Treated",1,IF(_xlfn.XLOOKUP($A4012,Firm_Info!$A$2:$A$12,Firm_Info!$C$2:$C$12)="Control",0,""))</f>
        <v>1</v>
      </c>
      <c r="F4012" s="14">
        <f>IFERROR(_xlfn.XLOOKUP($A4012,Firm_Info!$A$2:$A$11,Firm_Info!$D$2:$D$11),"")</f>
        <v>4</v>
      </c>
      <c r="G4012" s="14">
        <f>IF($F4012="","",IF($B4012&gt;=SUMIFS(Firm_Info!$F$2:$F$11,Firm_Info!$D$2:$D$11,$F4012,Firm_Info!$C$2:$C$11,"Treated"),1,0))</f>
        <v>0</v>
      </c>
      <c r="H4012" s="14">
        <f t="shared" si="129"/>
        <v>0</v>
      </c>
      <c r="I4012" s="14">
        <f>IF($F4012="","",MOD(ROW()-2,624)-INDEX(Parallel_Trends!$F$5:$F$14,MATCH($A4012,Parallel_Trends!$A$5:$A$14,0)))</f>
        <v>-19</v>
      </c>
    </row>
    <row r="4013" spans="1:9" x14ac:dyDescent="0.45">
      <c r="A4013" t="s">
        <v>25</v>
      </c>
      <c r="B4013" s="1">
        <f>Raw_Prices!AQ270</f>
        <v>45317</v>
      </c>
      <c r="C4013" s="12">
        <f>Raw_Prices!AU270</f>
        <v>138.20400000000001</v>
      </c>
      <c r="D4013" s="13">
        <f t="shared" si="128"/>
        <v>4.688897127777869E-3</v>
      </c>
      <c r="E4013" s="14">
        <f>IF(_xlfn.XLOOKUP($A4013,Firm_Info!$A$2:$A$12,Firm_Info!$C$2:$C$12)="Treated",1,IF(_xlfn.XLOOKUP($A4013,Firm_Info!$A$2:$A$12,Firm_Info!$C$2:$C$12)="Control",0,""))</f>
        <v>1</v>
      </c>
      <c r="F4013" s="14">
        <f>IFERROR(_xlfn.XLOOKUP($A4013,Firm_Info!$A$2:$A$11,Firm_Info!$D$2:$D$11),"")</f>
        <v>4</v>
      </c>
      <c r="G4013" s="14">
        <f>IF($F4013="","",IF($B4013&gt;=SUMIFS(Firm_Info!$F$2:$F$11,Firm_Info!$D$2:$D$11,$F4013,Firm_Info!$C$2:$C$11,"Treated"),1,0))</f>
        <v>0</v>
      </c>
      <c r="H4013" s="14">
        <f t="shared" si="129"/>
        <v>0</v>
      </c>
      <c r="I4013" s="14">
        <f>IF($F4013="","",MOD(ROW()-2,624)-INDEX(Parallel_Trends!$F$5:$F$14,MATCH($A4013,Parallel_Trends!$A$5:$A$14,0)))</f>
        <v>-18</v>
      </c>
    </row>
    <row r="4014" spans="1:9" x14ac:dyDescent="0.45">
      <c r="A4014" t="s">
        <v>25</v>
      </c>
      <c r="B4014" s="1">
        <f>Raw_Prices!AQ271</f>
        <v>45320</v>
      </c>
      <c r="C4014" s="12">
        <f>Raw_Prices!AU271</f>
        <v>139.548</v>
      </c>
      <c r="D4014" s="13">
        <f t="shared" si="128"/>
        <v>9.7247547104279963E-3</v>
      </c>
      <c r="E4014" s="14">
        <f>IF(_xlfn.XLOOKUP($A4014,Firm_Info!$A$2:$A$12,Firm_Info!$C$2:$C$12)="Treated",1,IF(_xlfn.XLOOKUP($A4014,Firm_Info!$A$2:$A$12,Firm_Info!$C$2:$C$12)="Control",0,""))</f>
        <v>1</v>
      </c>
      <c r="F4014" s="14">
        <f>IFERROR(_xlfn.XLOOKUP($A4014,Firm_Info!$A$2:$A$11,Firm_Info!$D$2:$D$11),"")</f>
        <v>4</v>
      </c>
      <c r="G4014" s="14">
        <f>IF($F4014="","",IF($B4014&gt;=SUMIFS(Firm_Info!$F$2:$F$11,Firm_Info!$D$2:$D$11,$F4014,Firm_Info!$C$2:$C$11,"Treated"),1,0))</f>
        <v>0</v>
      </c>
      <c r="H4014" s="14">
        <f t="shared" si="129"/>
        <v>0</v>
      </c>
      <c r="I4014" s="14">
        <f>IF($F4014="","",MOD(ROW()-2,624)-INDEX(Parallel_Trends!$F$5:$F$14,MATCH($A4014,Parallel_Trends!$A$5:$A$14,0)))</f>
        <v>-17</v>
      </c>
    </row>
    <row r="4015" spans="1:9" x14ac:dyDescent="0.45">
      <c r="A4015" t="s">
        <v>25</v>
      </c>
      <c r="B4015" s="1">
        <f>Raw_Prices!AQ272</f>
        <v>45321</v>
      </c>
      <c r="C4015" s="12">
        <f>Raw_Prices!AU272</f>
        <v>139.59899999999999</v>
      </c>
      <c r="D4015" s="13">
        <f t="shared" si="128"/>
        <v>3.6546564622907951E-4</v>
      </c>
      <c r="E4015" s="14">
        <f>IF(_xlfn.XLOOKUP($A4015,Firm_Info!$A$2:$A$12,Firm_Info!$C$2:$C$12)="Treated",1,IF(_xlfn.XLOOKUP($A4015,Firm_Info!$A$2:$A$12,Firm_Info!$C$2:$C$12)="Control",0,""))</f>
        <v>1</v>
      </c>
      <c r="F4015" s="14">
        <f>IFERROR(_xlfn.XLOOKUP($A4015,Firm_Info!$A$2:$A$11,Firm_Info!$D$2:$D$11),"")</f>
        <v>4</v>
      </c>
      <c r="G4015" s="14">
        <f>IF($F4015="","",IF($B4015&gt;=SUMIFS(Firm_Info!$F$2:$F$11,Firm_Info!$D$2:$D$11,$F4015,Firm_Info!$C$2:$C$11,"Treated"),1,0))</f>
        <v>0</v>
      </c>
      <c r="H4015" s="14">
        <f t="shared" si="129"/>
        <v>0</v>
      </c>
      <c r="I4015" s="14">
        <f>IF($F4015="","",MOD(ROW()-2,624)-INDEX(Parallel_Trends!$F$5:$F$14,MATCH($A4015,Parallel_Trends!$A$5:$A$14,0)))</f>
        <v>-16</v>
      </c>
    </row>
    <row r="4016" spans="1:9" x14ac:dyDescent="0.45">
      <c r="A4016" t="s">
        <v>25</v>
      </c>
      <c r="B4016" s="1">
        <f>Raw_Prices!AQ273</f>
        <v>45322</v>
      </c>
      <c r="C4016" s="12">
        <f>Raw_Prices!AU273</f>
        <v>137.72800000000001</v>
      </c>
      <c r="D4016" s="13">
        <f t="shared" si="128"/>
        <v>-1.3402674804260606E-2</v>
      </c>
      <c r="E4016" s="14">
        <f>IF(_xlfn.XLOOKUP($A4016,Firm_Info!$A$2:$A$12,Firm_Info!$C$2:$C$12)="Treated",1,IF(_xlfn.XLOOKUP($A4016,Firm_Info!$A$2:$A$12,Firm_Info!$C$2:$C$12)="Control",0,""))</f>
        <v>1</v>
      </c>
      <c r="F4016" s="14">
        <f>IFERROR(_xlfn.XLOOKUP($A4016,Firm_Info!$A$2:$A$11,Firm_Info!$D$2:$D$11),"")</f>
        <v>4</v>
      </c>
      <c r="G4016" s="14">
        <f>IF($F4016="","",IF($B4016&gt;=SUMIFS(Firm_Info!$F$2:$F$11,Firm_Info!$D$2:$D$11,$F4016,Firm_Info!$C$2:$C$11,"Treated"),1,0))</f>
        <v>0</v>
      </c>
      <c r="H4016" s="14">
        <f t="shared" si="129"/>
        <v>0</v>
      </c>
      <c r="I4016" s="14">
        <f>IF($F4016="","",MOD(ROW()-2,624)-INDEX(Parallel_Trends!$F$5:$F$14,MATCH($A4016,Parallel_Trends!$A$5:$A$14,0)))</f>
        <v>-15</v>
      </c>
    </row>
    <row r="4017" spans="1:9" x14ac:dyDescent="0.45">
      <c r="A4017" t="s">
        <v>25</v>
      </c>
      <c r="B4017" s="1">
        <f>Raw_Prices!AQ274</f>
        <v>45323</v>
      </c>
      <c r="C4017" s="12">
        <f>Raw_Prices!AU274</f>
        <v>139.727</v>
      </c>
      <c r="D4017" s="13">
        <f t="shared" si="128"/>
        <v>1.4514114776951637E-2</v>
      </c>
      <c r="E4017" s="14">
        <f>IF(_xlfn.XLOOKUP($A4017,Firm_Info!$A$2:$A$12,Firm_Info!$C$2:$C$12)="Treated",1,IF(_xlfn.XLOOKUP($A4017,Firm_Info!$A$2:$A$12,Firm_Info!$C$2:$C$12)="Control",0,""))</f>
        <v>1</v>
      </c>
      <c r="F4017" s="14">
        <f>IFERROR(_xlfn.XLOOKUP($A4017,Firm_Info!$A$2:$A$11,Firm_Info!$D$2:$D$11),"")</f>
        <v>4</v>
      </c>
      <c r="G4017" s="14">
        <f>IF($F4017="","",IF($B4017&gt;=SUMIFS(Firm_Info!$F$2:$F$11,Firm_Info!$D$2:$D$11,$F4017,Firm_Info!$C$2:$C$11,"Treated"),1,0))</f>
        <v>0</v>
      </c>
      <c r="H4017" s="14">
        <f t="shared" si="129"/>
        <v>0</v>
      </c>
      <c r="I4017" s="14">
        <f>IF($F4017="","",MOD(ROW()-2,624)-INDEX(Parallel_Trends!$F$5:$F$14,MATCH($A4017,Parallel_Trends!$A$5:$A$14,0)))</f>
        <v>-14</v>
      </c>
    </row>
    <row r="4018" spans="1:9" x14ac:dyDescent="0.45">
      <c r="A4018" t="s">
        <v>25</v>
      </c>
      <c r="B4018" s="1">
        <f>Raw_Prices!AQ275</f>
        <v>45324</v>
      </c>
      <c r="C4018" s="12">
        <f>Raw_Prices!AU275</f>
        <v>139.84299999999999</v>
      </c>
      <c r="D4018" s="13">
        <f t="shared" si="128"/>
        <v>8.3019029965569757E-4</v>
      </c>
      <c r="E4018" s="14">
        <f>IF(_xlfn.XLOOKUP($A4018,Firm_Info!$A$2:$A$12,Firm_Info!$C$2:$C$12)="Treated",1,IF(_xlfn.XLOOKUP($A4018,Firm_Info!$A$2:$A$12,Firm_Info!$C$2:$C$12)="Control",0,""))</f>
        <v>1</v>
      </c>
      <c r="F4018" s="14">
        <f>IFERROR(_xlfn.XLOOKUP($A4018,Firm_Info!$A$2:$A$11,Firm_Info!$D$2:$D$11),"")</f>
        <v>4</v>
      </c>
      <c r="G4018" s="14">
        <f>IF($F4018="","",IF($B4018&gt;=SUMIFS(Firm_Info!$F$2:$F$11,Firm_Info!$D$2:$D$11,$F4018,Firm_Info!$C$2:$C$11,"Treated"),1,0))</f>
        <v>0</v>
      </c>
      <c r="H4018" s="14">
        <f t="shared" si="129"/>
        <v>0</v>
      </c>
      <c r="I4018" s="14">
        <f>IF($F4018="","",MOD(ROW()-2,624)-INDEX(Parallel_Trends!$F$5:$F$14,MATCH($A4018,Parallel_Trends!$A$5:$A$14,0)))</f>
        <v>-13</v>
      </c>
    </row>
    <row r="4019" spans="1:9" x14ac:dyDescent="0.45">
      <c r="A4019" t="s">
        <v>25</v>
      </c>
      <c r="B4019" s="1">
        <f>Raw_Prices!AQ276</f>
        <v>45327</v>
      </c>
      <c r="C4019" s="12">
        <f>Raw_Prices!AU276</f>
        <v>142.34100000000001</v>
      </c>
      <c r="D4019" s="13">
        <f t="shared" si="128"/>
        <v>1.7862889097058909E-2</v>
      </c>
      <c r="E4019" s="14">
        <f>IF(_xlfn.XLOOKUP($A4019,Firm_Info!$A$2:$A$12,Firm_Info!$C$2:$C$12)="Treated",1,IF(_xlfn.XLOOKUP($A4019,Firm_Info!$A$2:$A$12,Firm_Info!$C$2:$C$12)="Control",0,""))</f>
        <v>1</v>
      </c>
      <c r="F4019" s="14">
        <f>IFERROR(_xlfn.XLOOKUP($A4019,Firm_Info!$A$2:$A$11,Firm_Info!$D$2:$D$11),"")</f>
        <v>4</v>
      </c>
      <c r="G4019" s="14">
        <f>IF($F4019="","",IF($B4019&gt;=SUMIFS(Firm_Info!$F$2:$F$11,Firm_Info!$D$2:$D$11,$F4019,Firm_Info!$C$2:$C$11,"Treated"),1,0))</f>
        <v>0</v>
      </c>
      <c r="H4019" s="14">
        <f t="shared" si="129"/>
        <v>0</v>
      </c>
      <c r="I4019" s="14">
        <f>IF($F4019="","",MOD(ROW()-2,624)-INDEX(Parallel_Trends!$F$5:$F$14,MATCH($A4019,Parallel_Trends!$A$5:$A$14,0)))</f>
        <v>-12</v>
      </c>
    </row>
    <row r="4020" spans="1:9" x14ac:dyDescent="0.45">
      <c r="A4020" t="s">
        <v>25</v>
      </c>
      <c r="B4020" s="1">
        <f>Raw_Prices!AQ277</f>
        <v>45328</v>
      </c>
      <c r="C4020" s="12">
        <f>Raw_Prices!AU277</f>
        <v>143.125</v>
      </c>
      <c r="D4020" s="13">
        <f t="shared" si="128"/>
        <v>5.5079000428548408E-3</v>
      </c>
      <c r="E4020" s="14">
        <f>IF(_xlfn.XLOOKUP($A4020,Firm_Info!$A$2:$A$12,Firm_Info!$C$2:$C$12)="Treated",1,IF(_xlfn.XLOOKUP($A4020,Firm_Info!$A$2:$A$12,Firm_Info!$C$2:$C$12)="Control",0,""))</f>
        <v>1</v>
      </c>
      <c r="F4020" s="14">
        <f>IFERROR(_xlfn.XLOOKUP($A4020,Firm_Info!$A$2:$A$11,Firm_Info!$D$2:$D$11),"")</f>
        <v>4</v>
      </c>
      <c r="G4020" s="14">
        <f>IF($F4020="","",IF($B4020&gt;=SUMIFS(Firm_Info!$F$2:$F$11,Firm_Info!$D$2:$D$11,$F4020,Firm_Info!$C$2:$C$11,"Treated"),1,0))</f>
        <v>0</v>
      </c>
      <c r="H4020" s="14">
        <f t="shared" si="129"/>
        <v>0</v>
      </c>
      <c r="I4020" s="14">
        <f>IF($F4020="","",MOD(ROW()-2,624)-INDEX(Parallel_Trends!$F$5:$F$14,MATCH($A4020,Parallel_Trends!$A$5:$A$14,0)))</f>
        <v>-11</v>
      </c>
    </row>
    <row r="4021" spans="1:9" x14ac:dyDescent="0.45">
      <c r="A4021" t="s">
        <v>25</v>
      </c>
      <c r="B4021" s="1">
        <f>Raw_Prices!AQ278</f>
        <v>45329</v>
      </c>
      <c r="C4021" s="12">
        <f>Raw_Prices!AU278</f>
        <v>145.63499999999999</v>
      </c>
      <c r="D4021" s="13">
        <f t="shared" si="128"/>
        <v>1.7537117903930088E-2</v>
      </c>
      <c r="E4021" s="14">
        <f>IF(_xlfn.XLOOKUP($A4021,Firm_Info!$A$2:$A$12,Firm_Info!$C$2:$C$12)="Treated",1,IF(_xlfn.XLOOKUP($A4021,Firm_Info!$A$2:$A$12,Firm_Info!$C$2:$C$12)="Control",0,""))</f>
        <v>1</v>
      </c>
      <c r="F4021" s="14">
        <f>IFERROR(_xlfn.XLOOKUP($A4021,Firm_Info!$A$2:$A$11,Firm_Info!$D$2:$D$11),"")</f>
        <v>4</v>
      </c>
      <c r="G4021" s="14">
        <f>IF($F4021="","",IF($B4021&gt;=SUMIFS(Firm_Info!$F$2:$F$11,Firm_Info!$D$2:$D$11,$F4021,Firm_Info!$C$2:$C$11,"Treated"),1,0))</f>
        <v>0</v>
      </c>
      <c r="H4021" s="14">
        <f t="shared" si="129"/>
        <v>0</v>
      </c>
      <c r="I4021" s="14">
        <f>IF($F4021="","",MOD(ROW()-2,624)-INDEX(Parallel_Trends!$F$5:$F$14,MATCH($A4021,Parallel_Trends!$A$5:$A$14,0)))</f>
        <v>-10</v>
      </c>
    </row>
    <row r="4022" spans="1:9" x14ac:dyDescent="0.45">
      <c r="A4022" t="s">
        <v>25</v>
      </c>
      <c r="B4022" s="1">
        <f>Raw_Prices!AQ279</f>
        <v>45330</v>
      </c>
      <c r="C4022" s="12">
        <f>Raw_Prices!AU279</f>
        <v>150.792</v>
      </c>
      <c r="D4022" s="13">
        <f t="shared" si="128"/>
        <v>3.5410443918014289E-2</v>
      </c>
      <c r="E4022" s="14">
        <f>IF(_xlfn.XLOOKUP($A4022,Firm_Info!$A$2:$A$12,Firm_Info!$C$2:$C$12)="Treated",1,IF(_xlfn.XLOOKUP($A4022,Firm_Info!$A$2:$A$12,Firm_Info!$C$2:$C$12)="Control",0,""))</f>
        <v>1</v>
      </c>
      <c r="F4022" s="14">
        <f>IFERROR(_xlfn.XLOOKUP($A4022,Firm_Info!$A$2:$A$11,Firm_Info!$D$2:$D$11),"")</f>
        <v>4</v>
      </c>
      <c r="G4022" s="14">
        <f>IF($F4022="","",IF($B4022&gt;=SUMIFS(Firm_Info!$F$2:$F$11,Firm_Info!$D$2:$D$11,$F4022,Firm_Info!$C$2:$C$11,"Treated"),1,0))</f>
        <v>0</v>
      </c>
      <c r="H4022" s="14">
        <f t="shared" si="129"/>
        <v>0</v>
      </c>
      <c r="I4022" s="14">
        <f>IF($F4022="","",MOD(ROW()-2,624)-INDEX(Parallel_Trends!$F$5:$F$14,MATCH($A4022,Parallel_Trends!$A$5:$A$14,0)))</f>
        <v>-9</v>
      </c>
    </row>
    <row r="4023" spans="1:9" x14ac:dyDescent="0.45">
      <c r="A4023" t="s">
        <v>25</v>
      </c>
      <c r="B4023" s="1">
        <f>Raw_Prices!AQ280</f>
        <v>45331</v>
      </c>
      <c r="C4023" s="12">
        <f>Raw_Prices!AU280</f>
        <v>147.57</v>
      </c>
      <c r="D4023" s="13">
        <f t="shared" si="128"/>
        <v>-2.1367181282826775E-2</v>
      </c>
      <c r="E4023" s="14">
        <f>IF(_xlfn.XLOOKUP($A4023,Firm_Info!$A$2:$A$12,Firm_Info!$C$2:$C$12)="Treated",1,IF(_xlfn.XLOOKUP($A4023,Firm_Info!$A$2:$A$12,Firm_Info!$C$2:$C$12)="Control",0,""))</f>
        <v>1</v>
      </c>
      <c r="F4023" s="14">
        <f>IFERROR(_xlfn.XLOOKUP($A4023,Firm_Info!$A$2:$A$11,Firm_Info!$D$2:$D$11),"")</f>
        <v>4</v>
      </c>
      <c r="G4023" s="14">
        <f>IF($F4023="","",IF($B4023&gt;=SUMIFS(Firm_Info!$F$2:$F$11,Firm_Info!$D$2:$D$11,$F4023,Firm_Info!$C$2:$C$11,"Treated"),1,0))</f>
        <v>0</v>
      </c>
      <c r="H4023" s="14">
        <f t="shared" si="129"/>
        <v>0</v>
      </c>
      <c r="I4023" s="14">
        <f>IF($F4023="","",MOD(ROW()-2,624)-INDEX(Parallel_Trends!$F$5:$F$14,MATCH($A4023,Parallel_Trends!$A$5:$A$14,0)))</f>
        <v>-8</v>
      </c>
    </row>
    <row r="4024" spans="1:9" x14ac:dyDescent="0.45">
      <c r="A4024" t="s">
        <v>25</v>
      </c>
      <c r="B4024" s="1">
        <f>Raw_Prices!AQ281</f>
        <v>45334</v>
      </c>
      <c r="C4024" s="12">
        <f>Raw_Prices!AU281</f>
        <v>148.83099999999999</v>
      </c>
      <c r="D4024" s="13">
        <f t="shared" si="128"/>
        <v>8.545097241986932E-3</v>
      </c>
      <c r="E4024" s="14">
        <f>IF(_xlfn.XLOOKUP($A4024,Firm_Info!$A$2:$A$12,Firm_Info!$C$2:$C$12)="Treated",1,IF(_xlfn.XLOOKUP($A4024,Firm_Info!$A$2:$A$12,Firm_Info!$C$2:$C$12)="Control",0,""))</f>
        <v>1</v>
      </c>
      <c r="F4024" s="14">
        <f>IFERROR(_xlfn.XLOOKUP($A4024,Firm_Info!$A$2:$A$11,Firm_Info!$D$2:$D$11),"")</f>
        <v>4</v>
      </c>
      <c r="G4024" s="14">
        <f>IF($F4024="","",IF($B4024&gt;=SUMIFS(Firm_Info!$F$2:$F$11,Firm_Info!$D$2:$D$11,$F4024,Firm_Info!$C$2:$C$11,"Treated"),1,0))</f>
        <v>0</v>
      </c>
      <c r="H4024" s="14">
        <f t="shared" si="129"/>
        <v>0</v>
      </c>
      <c r="I4024" s="14">
        <f>IF($F4024="","",MOD(ROW()-2,624)-INDEX(Parallel_Trends!$F$5:$F$14,MATCH($A4024,Parallel_Trends!$A$5:$A$14,0)))</f>
        <v>-7</v>
      </c>
    </row>
    <row r="4025" spans="1:9" x14ac:dyDescent="0.45">
      <c r="A4025" t="s">
        <v>25</v>
      </c>
      <c r="B4025" s="1">
        <f>Raw_Prices!AQ282</f>
        <v>45335</v>
      </c>
      <c r="C4025" s="12">
        <f>Raw_Prices!AU282</f>
        <v>147.155</v>
      </c>
      <c r="D4025" s="13">
        <f t="shared" si="128"/>
        <v>-1.1261094798798554E-2</v>
      </c>
      <c r="E4025" s="14">
        <f>IF(_xlfn.XLOOKUP($A4025,Firm_Info!$A$2:$A$12,Firm_Info!$C$2:$C$12)="Treated",1,IF(_xlfn.XLOOKUP($A4025,Firm_Info!$A$2:$A$12,Firm_Info!$C$2:$C$12)="Control",0,""))</f>
        <v>1</v>
      </c>
      <c r="F4025" s="14">
        <f>IFERROR(_xlfn.XLOOKUP($A4025,Firm_Info!$A$2:$A$11,Firm_Info!$D$2:$D$11),"")</f>
        <v>4</v>
      </c>
      <c r="G4025" s="14">
        <f>IF($F4025="","",IF($B4025&gt;=SUMIFS(Firm_Info!$F$2:$F$11,Firm_Info!$D$2:$D$11,$F4025,Firm_Info!$C$2:$C$11,"Treated"),1,0))</f>
        <v>0</v>
      </c>
      <c r="H4025" s="14">
        <f t="shared" si="129"/>
        <v>0</v>
      </c>
      <c r="I4025" s="14">
        <f>IF($F4025="","",MOD(ROW()-2,624)-INDEX(Parallel_Trends!$F$5:$F$14,MATCH($A4025,Parallel_Trends!$A$5:$A$14,0)))</f>
        <v>-6</v>
      </c>
    </row>
    <row r="4026" spans="1:9" x14ac:dyDescent="0.45">
      <c r="A4026" t="s">
        <v>25</v>
      </c>
      <c r="B4026" s="1">
        <f>Raw_Prices!AQ283</f>
        <v>45336</v>
      </c>
      <c r="C4026" s="12">
        <f>Raw_Prices!AU283</f>
        <v>146.78899999999999</v>
      </c>
      <c r="D4026" s="13">
        <f t="shared" si="128"/>
        <v>-2.487173388603936E-3</v>
      </c>
      <c r="E4026" s="14">
        <f>IF(_xlfn.XLOOKUP($A4026,Firm_Info!$A$2:$A$12,Firm_Info!$C$2:$C$12)="Treated",1,IF(_xlfn.XLOOKUP($A4026,Firm_Info!$A$2:$A$12,Firm_Info!$C$2:$C$12)="Control",0,""))</f>
        <v>1</v>
      </c>
      <c r="F4026" s="14">
        <f>IFERROR(_xlfn.XLOOKUP($A4026,Firm_Info!$A$2:$A$11,Firm_Info!$D$2:$D$11),"")</f>
        <v>4</v>
      </c>
      <c r="G4026" s="14">
        <f>IF($F4026="","",IF($B4026&gt;=SUMIFS(Firm_Info!$F$2:$F$11,Firm_Info!$D$2:$D$11,$F4026,Firm_Info!$C$2:$C$11,"Treated"),1,0))</f>
        <v>0</v>
      </c>
      <c r="H4026" s="14">
        <f t="shared" si="129"/>
        <v>0</v>
      </c>
      <c r="I4026" s="14">
        <f>IF($F4026="","",MOD(ROW()-2,624)-INDEX(Parallel_Trends!$F$5:$F$14,MATCH($A4026,Parallel_Trends!$A$5:$A$14,0)))</f>
        <v>-5</v>
      </c>
    </row>
    <row r="4027" spans="1:9" x14ac:dyDescent="0.45">
      <c r="A4027" t="s">
        <v>25</v>
      </c>
      <c r="B4027" s="1">
        <f>Raw_Prices!AQ284</f>
        <v>45337</v>
      </c>
      <c r="C4027" s="12">
        <f>Raw_Prices!AU284</f>
        <v>147.27500000000001</v>
      </c>
      <c r="D4027" s="13">
        <f t="shared" si="128"/>
        <v>3.3108747930703508E-3</v>
      </c>
      <c r="E4027" s="14">
        <f>IF(_xlfn.XLOOKUP($A4027,Firm_Info!$A$2:$A$12,Firm_Info!$C$2:$C$12)="Treated",1,IF(_xlfn.XLOOKUP($A4027,Firm_Info!$A$2:$A$12,Firm_Info!$C$2:$C$12)="Control",0,""))</f>
        <v>1</v>
      </c>
      <c r="F4027" s="14">
        <f>IFERROR(_xlfn.XLOOKUP($A4027,Firm_Info!$A$2:$A$11,Firm_Info!$D$2:$D$11),"")</f>
        <v>4</v>
      </c>
      <c r="G4027" s="14">
        <f>IF($F4027="","",IF($B4027&gt;=SUMIFS(Firm_Info!$F$2:$F$11,Firm_Info!$D$2:$D$11,$F4027,Firm_Info!$C$2:$C$11,"Treated"),1,0))</f>
        <v>0</v>
      </c>
      <c r="H4027" s="14">
        <f t="shared" si="129"/>
        <v>0</v>
      </c>
      <c r="I4027" s="14">
        <f>IF($F4027="","",MOD(ROW()-2,624)-INDEX(Parallel_Trends!$F$5:$F$14,MATCH($A4027,Parallel_Trends!$A$5:$A$14,0)))</f>
        <v>-4</v>
      </c>
    </row>
    <row r="4028" spans="1:9" x14ac:dyDescent="0.45">
      <c r="A4028" t="s">
        <v>25</v>
      </c>
      <c r="B4028" s="1">
        <f>Raw_Prices!AQ285</f>
        <v>45338</v>
      </c>
      <c r="C4028" s="12">
        <f>Raw_Prices!AU285</f>
        <v>145.94900000000001</v>
      </c>
      <c r="D4028" s="13">
        <f t="shared" si="128"/>
        <v>-9.0035647598030177E-3</v>
      </c>
      <c r="E4028" s="14">
        <f>IF(_xlfn.XLOOKUP($A4028,Firm_Info!$A$2:$A$12,Firm_Info!$C$2:$C$12)="Treated",1,IF(_xlfn.XLOOKUP($A4028,Firm_Info!$A$2:$A$12,Firm_Info!$C$2:$C$12)="Control",0,""))</f>
        <v>1</v>
      </c>
      <c r="F4028" s="14">
        <f>IFERROR(_xlfn.XLOOKUP($A4028,Firm_Info!$A$2:$A$11,Firm_Info!$D$2:$D$11),"")</f>
        <v>4</v>
      </c>
      <c r="G4028" s="14">
        <f>IF($F4028="","",IF($B4028&gt;=SUMIFS(Firm_Info!$F$2:$F$11,Firm_Info!$D$2:$D$11,$F4028,Firm_Info!$C$2:$C$11,"Treated"),1,0))</f>
        <v>0</v>
      </c>
      <c r="H4028" s="14">
        <f t="shared" si="129"/>
        <v>0</v>
      </c>
      <c r="I4028" s="14">
        <f>IF($F4028="","",MOD(ROW()-2,624)-INDEX(Parallel_Trends!$F$5:$F$14,MATCH($A4028,Parallel_Trends!$A$5:$A$14,0)))</f>
        <v>-3</v>
      </c>
    </row>
    <row r="4029" spans="1:9" x14ac:dyDescent="0.45">
      <c r="A4029" t="s">
        <v>25</v>
      </c>
      <c r="B4029" s="1">
        <f>Raw_Prices!AQ286</f>
        <v>45342</v>
      </c>
      <c r="C4029" s="12">
        <f>Raw_Prices!AU286</f>
        <v>145.32</v>
      </c>
      <c r="D4029" s="13">
        <f t="shared" si="128"/>
        <v>-4.3097246298365866E-3</v>
      </c>
      <c r="E4029" s="14">
        <f>IF(_xlfn.XLOOKUP($A4029,Firm_Info!$A$2:$A$12,Firm_Info!$C$2:$C$12)="Treated",1,IF(_xlfn.XLOOKUP($A4029,Firm_Info!$A$2:$A$12,Firm_Info!$C$2:$C$12)="Control",0,""))</f>
        <v>1</v>
      </c>
      <c r="F4029" s="14">
        <f>IFERROR(_xlfn.XLOOKUP($A4029,Firm_Info!$A$2:$A$11,Firm_Info!$D$2:$D$11),"")</f>
        <v>4</v>
      </c>
      <c r="G4029" s="14">
        <f>IF($F4029="","",IF($B4029&gt;=SUMIFS(Firm_Info!$F$2:$F$11,Firm_Info!$D$2:$D$11,$F4029,Firm_Info!$C$2:$C$11,"Treated"),1,0))</f>
        <v>0</v>
      </c>
      <c r="H4029" s="14">
        <f t="shared" si="129"/>
        <v>0</v>
      </c>
      <c r="I4029" s="14">
        <f>IF($F4029="","",MOD(ROW()-2,624)-INDEX(Parallel_Trends!$F$5:$F$14,MATCH($A4029,Parallel_Trends!$A$5:$A$14,0)))</f>
        <v>-2</v>
      </c>
    </row>
    <row r="4030" spans="1:9" x14ac:dyDescent="0.45">
      <c r="A4030" t="s">
        <v>25</v>
      </c>
      <c r="B4030" s="1">
        <f>Raw_Prices!AQ287</f>
        <v>45343</v>
      </c>
      <c r="C4030" s="12">
        <f>Raw_Prices!AU287</f>
        <v>146.9</v>
      </c>
      <c r="D4030" s="13">
        <f t="shared" si="128"/>
        <v>1.087255711533186E-2</v>
      </c>
      <c r="E4030" s="14">
        <f>IF(_xlfn.XLOOKUP($A4030,Firm_Info!$A$2:$A$12,Firm_Info!$C$2:$C$12)="Treated",1,IF(_xlfn.XLOOKUP($A4030,Firm_Info!$A$2:$A$12,Firm_Info!$C$2:$C$12)="Control",0,""))</f>
        <v>1</v>
      </c>
      <c r="F4030" s="14">
        <f>IFERROR(_xlfn.XLOOKUP($A4030,Firm_Info!$A$2:$A$11,Firm_Info!$D$2:$D$11),"")</f>
        <v>4</v>
      </c>
      <c r="G4030" s="14">
        <f>IF($F4030="","",IF($B4030&gt;=SUMIFS(Firm_Info!$F$2:$F$11,Firm_Info!$D$2:$D$11,$F4030,Firm_Info!$C$2:$C$11,"Treated"),1,0))</f>
        <v>0</v>
      </c>
      <c r="H4030" s="14">
        <f t="shared" si="129"/>
        <v>0</v>
      </c>
      <c r="I4030" s="14">
        <f>IF($F4030="","",MOD(ROW()-2,624)-INDEX(Parallel_Trends!$F$5:$F$14,MATCH($A4030,Parallel_Trends!$A$5:$A$14,0)))</f>
        <v>-1</v>
      </c>
    </row>
    <row r="4031" spans="1:9" x14ac:dyDescent="0.45">
      <c r="A4031" t="s">
        <v>25</v>
      </c>
      <c r="B4031" s="1">
        <f>Raw_Prices!AQ288</f>
        <v>45344</v>
      </c>
      <c r="C4031" s="12">
        <f>Raw_Prices!AU288</f>
        <v>153.21899999999999</v>
      </c>
      <c r="D4031" s="13">
        <f t="shared" si="128"/>
        <v>4.3015656909462185E-2</v>
      </c>
      <c r="E4031" s="14">
        <f>IF(_xlfn.XLOOKUP($A4031,Firm_Info!$A$2:$A$12,Firm_Info!$C$2:$C$12)="Treated",1,IF(_xlfn.XLOOKUP($A4031,Firm_Info!$A$2:$A$12,Firm_Info!$C$2:$C$12)="Control",0,""))</f>
        <v>1</v>
      </c>
      <c r="F4031" s="14">
        <f>IFERROR(_xlfn.XLOOKUP($A4031,Firm_Info!$A$2:$A$11,Firm_Info!$D$2:$D$11),"")</f>
        <v>4</v>
      </c>
      <c r="G4031" s="14">
        <f>IF($F4031="","",IF($B4031&gt;=SUMIFS(Firm_Info!$F$2:$F$11,Firm_Info!$D$2:$D$11,$F4031,Firm_Info!$C$2:$C$11,"Treated"),1,0))</f>
        <v>1</v>
      </c>
      <c r="H4031" s="14">
        <f t="shared" si="129"/>
        <v>1</v>
      </c>
      <c r="I4031" s="14">
        <f>IF($F4031="","",MOD(ROW()-2,624)-INDEX(Parallel_Trends!$F$5:$F$14,MATCH($A4031,Parallel_Trends!$A$5:$A$14,0)))</f>
        <v>0</v>
      </c>
    </row>
    <row r="4032" spans="1:9" x14ac:dyDescent="0.45">
      <c r="A4032" t="s">
        <v>25</v>
      </c>
      <c r="B4032" s="1">
        <f>Raw_Prices!AQ289</f>
        <v>45345</v>
      </c>
      <c r="C4032" s="12">
        <f>Raw_Prices!AU289</f>
        <v>137.667</v>
      </c>
      <c r="D4032" s="13">
        <f t="shared" si="128"/>
        <v>-0.10150177197344967</v>
      </c>
      <c r="E4032" s="14">
        <f>IF(_xlfn.XLOOKUP($A4032,Firm_Info!$A$2:$A$12,Firm_Info!$C$2:$C$12)="Treated",1,IF(_xlfn.XLOOKUP($A4032,Firm_Info!$A$2:$A$12,Firm_Info!$C$2:$C$12)="Control",0,""))</f>
        <v>1</v>
      </c>
      <c r="F4032" s="14">
        <f>IFERROR(_xlfn.XLOOKUP($A4032,Firm_Info!$A$2:$A$11,Firm_Info!$D$2:$D$11),"")</f>
        <v>4</v>
      </c>
      <c r="G4032" s="14">
        <f>IF($F4032="","",IF($B4032&gt;=SUMIFS(Firm_Info!$F$2:$F$11,Firm_Info!$D$2:$D$11,$F4032,Firm_Info!$C$2:$C$11,"Treated"),1,0))</f>
        <v>1</v>
      </c>
      <c r="H4032" s="14">
        <f t="shared" si="129"/>
        <v>1</v>
      </c>
      <c r="I4032" s="14">
        <f>IF($F4032="","",MOD(ROW()-2,624)-INDEX(Parallel_Trends!$F$5:$F$14,MATCH($A4032,Parallel_Trends!$A$5:$A$14,0)))</f>
        <v>1</v>
      </c>
    </row>
    <row r="4033" spans="1:9" x14ac:dyDescent="0.45">
      <c r="A4033" t="s">
        <v>25</v>
      </c>
      <c r="B4033" s="1">
        <f>Raw_Prices!AQ290</f>
        <v>45348</v>
      </c>
      <c r="C4033" s="12">
        <f>Raw_Prices!AU290</f>
        <v>137.422</v>
      </c>
      <c r="D4033" s="13">
        <f t="shared" si="128"/>
        <v>-1.7796567078530723E-3</v>
      </c>
      <c r="E4033" s="14">
        <f>IF(_xlfn.XLOOKUP($A4033,Firm_Info!$A$2:$A$12,Firm_Info!$C$2:$C$12)="Treated",1,IF(_xlfn.XLOOKUP($A4033,Firm_Info!$A$2:$A$12,Firm_Info!$C$2:$C$12)="Control",0,""))</f>
        <v>1</v>
      </c>
      <c r="F4033" s="14">
        <f>IFERROR(_xlfn.XLOOKUP($A4033,Firm_Info!$A$2:$A$11,Firm_Info!$D$2:$D$11),"")</f>
        <v>4</v>
      </c>
      <c r="G4033" s="14">
        <f>IF($F4033="","",IF($B4033&gt;=SUMIFS(Firm_Info!$F$2:$F$11,Firm_Info!$D$2:$D$11,$F4033,Firm_Info!$C$2:$C$11,"Treated"),1,0))</f>
        <v>1</v>
      </c>
      <c r="H4033" s="14">
        <f t="shared" si="129"/>
        <v>1</v>
      </c>
      <c r="I4033" s="14">
        <f>IF($F4033="","",MOD(ROW()-2,624)-INDEX(Parallel_Trends!$F$5:$F$14,MATCH($A4033,Parallel_Trends!$A$5:$A$14,0)))</f>
        <v>2</v>
      </c>
    </row>
    <row r="4034" spans="1:9" x14ac:dyDescent="0.45">
      <c r="A4034" t="s">
        <v>25</v>
      </c>
      <c r="B4034" s="1">
        <f>Raw_Prices!AQ291</f>
        <v>45349</v>
      </c>
      <c r="C4034" s="12">
        <f>Raw_Prices!AU291</f>
        <v>136.57400000000001</v>
      </c>
      <c r="D4034" s="13">
        <f t="shared" si="128"/>
        <v>-6.1707732386371283E-3</v>
      </c>
      <c r="E4034" s="14">
        <f>IF(_xlfn.XLOOKUP($A4034,Firm_Info!$A$2:$A$12,Firm_Info!$C$2:$C$12)="Treated",1,IF(_xlfn.XLOOKUP($A4034,Firm_Info!$A$2:$A$12,Firm_Info!$C$2:$C$12)="Control",0,""))</f>
        <v>1</v>
      </c>
      <c r="F4034" s="14">
        <f>IFERROR(_xlfn.XLOOKUP($A4034,Firm_Info!$A$2:$A$11,Firm_Info!$D$2:$D$11),"")</f>
        <v>4</v>
      </c>
      <c r="G4034" s="14">
        <f>IF($F4034="","",IF($B4034&gt;=SUMIFS(Firm_Info!$F$2:$F$11,Firm_Info!$D$2:$D$11,$F4034,Firm_Info!$C$2:$C$11,"Treated"),1,0))</f>
        <v>1</v>
      </c>
      <c r="H4034" s="14">
        <f t="shared" si="129"/>
        <v>1</v>
      </c>
      <c r="I4034" s="14">
        <f>IF($F4034="","",MOD(ROW()-2,624)-INDEX(Parallel_Trends!$F$5:$F$14,MATCH($A4034,Parallel_Trends!$A$5:$A$14,0)))</f>
        <v>3</v>
      </c>
    </row>
    <row r="4035" spans="1:9" x14ac:dyDescent="0.45">
      <c r="A4035" t="s">
        <v>25</v>
      </c>
      <c r="B4035" s="1">
        <f>Raw_Prices!AQ292</f>
        <v>45350</v>
      </c>
      <c r="C4035" s="12">
        <f>Raw_Prices!AU292</f>
        <v>137.262</v>
      </c>
      <c r="D4035" s="13">
        <f t="shared" si="128"/>
        <v>5.037562054270861E-3</v>
      </c>
      <c r="E4035" s="14">
        <f>IF(_xlfn.XLOOKUP($A4035,Firm_Info!$A$2:$A$12,Firm_Info!$C$2:$C$12)="Treated",1,IF(_xlfn.XLOOKUP($A4035,Firm_Info!$A$2:$A$12,Firm_Info!$C$2:$C$12)="Control",0,""))</f>
        <v>1</v>
      </c>
      <c r="F4035" s="14">
        <f>IFERROR(_xlfn.XLOOKUP($A4035,Firm_Info!$A$2:$A$11,Firm_Info!$D$2:$D$11),"")</f>
        <v>4</v>
      </c>
      <c r="G4035" s="14">
        <f>IF($F4035="","",IF($B4035&gt;=SUMIFS(Firm_Info!$F$2:$F$11,Firm_Info!$D$2:$D$11,$F4035,Firm_Info!$C$2:$C$11,"Treated"),1,0))</f>
        <v>1</v>
      </c>
      <c r="H4035" s="14">
        <f t="shared" si="129"/>
        <v>1</v>
      </c>
      <c r="I4035" s="14">
        <f>IF($F4035="","",MOD(ROW()-2,624)-INDEX(Parallel_Trends!$F$5:$F$14,MATCH($A4035,Parallel_Trends!$A$5:$A$14,0)))</f>
        <v>4</v>
      </c>
    </row>
    <row r="4036" spans="1:9" x14ac:dyDescent="0.45">
      <c r="A4036" t="s">
        <v>25</v>
      </c>
      <c r="B4036" s="1">
        <f>Raw_Prices!AQ293</f>
        <v>45351</v>
      </c>
      <c r="C4036" s="12">
        <f>Raw_Prices!AU293</f>
        <v>136.209</v>
      </c>
      <c r="D4036" s="13">
        <f t="shared" si="128"/>
        <v>-7.6714604187612112E-3</v>
      </c>
      <c r="E4036" s="14">
        <f>IF(_xlfn.XLOOKUP($A4036,Firm_Info!$A$2:$A$12,Firm_Info!$C$2:$C$12)="Treated",1,IF(_xlfn.XLOOKUP($A4036,Firm_Info!$A$2:$A$12,Firm_Info!$C$2:$C$12)="Control",0,""))</f>
        <v>1</v>
      </c>
      <c r="F4036" s="14">
        <f>IFERROR(_xlfn.XLOOKUP($A4036,Firm_Info!$A$2:$A$11,Firm_Info!$D$2:$D$11),"")</f>
        <v>4</v>
      </c>
      <c r="G4036" s="14">
        <f>IF($F4036="","",IF($B4036&gt;=SUMIFS(Firm_Info!$F$2:$F$11,Firm_Info!$D$2:$D$11,$F4036,Firm_Info!$C$2:$C$11,"Treated"),1,0))</f>
        <v>1</v>
      </c>
      <c r="H4036" s="14">
        <f t="shared" si="129"/>
        <v>1</v>
      </c>
      <c r="I4036" s="14">
        <f>IF($F4036="","",MOD(ROW()-2,624)-INDEX(Parallel_Trends!$F$5:$F$14,MATCH($A4036,Parallel_Trends!$A$5:$A$14,0)))</f>
        <v>5</v>
      </c>
    </row>
    <row r="4037" spans="1:9" x14ac:dyDescent="0.45">
      <c r="A4037" t="s">
        <v>25</v>
      </c>
      <c r="B4037" s="1">
        <f>Raw_Prices!AQ294</f>
        <v>45352</v>
      </c>
      <c r="C4037" s="12">
        <f>Raw_Prices!AU294</f>
        <v>137.42099999999999</v>
      </c>
      <c r="D4037" s="13">
        <f t="shared" si="128"/>
        <v>8.8980904345528078E-3</v>
      </c>
      <c r="E4037" s="14">
        <f>IF(_xlfn.XLOOKUP($A4037,Firm_Info!$A$2:$A$12,Firm_Info!$C$2:$C$12)="Treated",1,IF(_xlfn.XLOOKUP($A4037,Firm_Info!$A$2:$A$12,Firm_Info!$C$2:$C$12)="Control",0,""))</f>
        <v>1</v>
      </c>
      <c r="F4037" s="14">
        <f>IFERROR(_xlfn.XLOOKUP($A4037,Firm_Info!$A$2:$A$11,Firm_Info!$D$2:$D$11),"")</f>
        <v>4</v>
      </c>
      <c r="G4037" s="14">
        <f>IF($F4037="","",IF($B4037&gt;=SUMIFS(Firm_Info!$F$2:$F$11,Firm_Info!$D$2:$D$11,$F4037,Firm_Info!$C$2:$C$11,"Treated"),1,0))</f>
        <v>1</v>
      </c>
      <c r="H4037" s="14">
        <f t="shared" si="129"/>
        <v>1</v>
      </c>
      <c r="I4037" s="14">
        <f>IF($F4037="","",MOD(ROW()-2,624)-INDEX(Parallel_Trends!$F$5:$F$14,MATCH($A4037,Parallel_Trends!$A$5:$A$14,0)))</f>
        <v>6</v>
      </c>
    </row>
    <row r="4038" spans="1:9" x14ac:dyDescent="0.45">
      <c r="A4038" t="s">
        <v>25</v>
      </c>
      <c r="B4038" s="1">
        <f>Raw_Prices!AQ295</f>
        <v>45355</v>
      </c>
      <c r="C4038" s="12">
        <f>Raw_Prices!AU295</f>
        <v>135.917</v>
      </c>
      <c r="D4038" s="13">
        <f t="shared" si="128"/>
        <v>-1.0944469913623078E-2</v>
      </c>
      <c r="E4038" s="14">
        <f>IF(_xlfn.XLOOKUP($A4038,Firm_Info!$A$2:$A$12,Firm_Info!$C$2:$C$12)="Treated",1,IF(_xlfn.XLOOKUP($A4038,Firm_Info!$A$2:$A$12,Firm_Info!$C$2:$C$12)="Control",0,""))</f>
        <v>1</v>
      </c>
      <c r="F4038" s="14">
        <f>IFERROR(_xlfn.XLOOKUP($A4038,Firm_Info!$A$2:$A$11,Firm_Info!$D$2:$D$11),"")</f>
        <v>4</v>
      </c>
      <c r="G4038" s="14">
        <f>IF($F4038="","",IF($B4038&gt;=SUMIFS(Firm_Info!$F$2:$F$11,Firm_Info!$D$2:$D$11,$F4038,Firm_Info!$C$2:$C$11,"Treated"),1,0))</f>
        <v>1</v>
      </c>
      <c r="H4038" s="14">
        <f t="shared" si="129"/>
        <v>1</v>
      </c>
      <c r="I4038" s="14">
        <f>IF($F4038="","",MOD(ROW()-2,624)-INDEX(Parallel_Trends!$F$5:$F$14,MATCH($A4038,Parallel_Trends!$A$5:$A$14,0)))</f>
        <v>7</v>
      </c>
    </row>
    <row r="4039" spans="1:9" x14ac:dyDescent="0.45">
      <c r="A4039" t="s">
        <v>25</v>
      </c>
      <c r="B4039" s="1">
        <f>Raw_Prices!AQ296</f>
        <v>45356</v>
      </c>
      <c r="C4039" s="12">
        <f>Raw_Prices!AU296</f>
        <v>134.69499999999999</v>
      </c>
      <c r="D4039" s="13">
        <f t="shared" si="128"/>
        <v>-8.9907811384889458E-3</v>
      </c>
      <c r="E4039" s="14">
        <f>IF(_xlfn.XLOOKUP($A4039,Firm_Info!$A$2:$A$12,Firm_Info!$C$2:$C$12)="Treated",1,IF(_xlfn.XLOOKUP($A4039,Firm_Info!$A$2:$A$12,Firm_Info!$C$2:$C$12)="Control",0,""))</f>
        <v>1</v>
      </c>
      <c r="F4039" s="14">
        <f>IFERROR(_xlfn.XLOOKUP($A4039,Firm_Info!$A$2:$A$11,Firm_Info!$D$2:$D$11),"")</f>
        <v>4</v>
      </c>
      <c r="G4039" s="14">
        <f>IF($F4039="","",IF($B4039&gt;=SUMIFS(Firm_Info!$F$2:$F$11,Firm_Info!$D$2:$D$11,$F4039,Firm_Info!$C$2:$C$11,"Treated"),1,0))</f>
        <v>1</v>
      </c>
      <c r="H4039" s="14">
        <f t="shared" si="129"/>
        <v>1</v>
      </c>
      <c r="I4039" s="14">
        <f>IF($F4039="","",MOD(ROW()-2,624)-INDEX(Parallel_Trends!$F$5:$F$14,MATCH($A4039,Parallel_Trends!$A$5:$A$14,0)))</f>
        <v>8</v>
      </c>
    </row>
    <row r="4040" spans="1:9" x14ac:dyDescent="0.45">
      <c r="A4040" t="s">
        <v>25</v>
      </c>
      <c r="B4040" s="1">
        <f>Raw_Prices!AQ297</f>
        <v>45357</v>
      </c>
      <c r="C4040" s="12">
        <f>Raw_Prices!AU297</f>
        <v>134.60599999999999</v>
      </c>
      <c r="D4040" s="13">
        <f t="shared" si="128"/>
        <v>-6.607520694903446E-4</v>
      </c>
      <c r="E4040" s="14">
        <f>IF(_xlfn.XLOOKUP($A4040,Firm_Info!$A$2:$A$12,Firm_Info!$C$2:$C$12)="Treated",1,IF(_xlfn.XLOOKUP($A4040,Firm_Info!$A$2:$A$12,Firm_Info!$C$2:$C$12)="Control",0,""))</f>
        <v>1</v>
      </c>
      <c r="F4040" s="14">
        <f>IFERROR(_xlfn.XLOOKUP($A4040,Firm_Info!$A$2:$A$11,Firm_Info!$D$2:$D$11),"")</f>
        <v>4</v>
      </c>
      <c r="G4040" s="14">
        <f>IF($F4040="","",IF($B4040&gt;=SUMIFS(Firm_Info!$F$2:$F$11,Firm_Info!$D$2:$D$11,$F4040,Firm_Info!$C$2:$C$11,"Treated"),1,0))</f>
        <v>1</v>
      </c>
      <c r="H4040" s="14">
        <f t="shared" si="129"/>
        <v>1</v>
      </c>
      <c r="I4040" s="14">
        <f>IF($F4040="","",MOD(ROW()-2,624)-INDEX(Parallel_Trends!$F$5:$F$14,MATCH($A4040,Parallel_Trends!$A$5:$A$14,0)))</f>
        <v>9</v>
      </c>
    </row>
    <row r="4041" spans="1:9" x14ac:dyDescent="0.45">
      <c r="A4041" t="s">
        <v>25</v>
      </c>
      <c r="B4041" s="1">
        <f>Raw_Prices!AQ298</f>
        <v>45358</v>
      </c>
      <c r="C4041" s="12">
        <f>Raw_Prices!AU298</f>
        <v>136.90799999999999</v>
      </c>
      <c r="D4041" s="13">
        <f t="shared" si="128"/>
        <v>1.7101763665809733E-2</v>
      </c>
      <c r="E4041" s="14">
        <f>IF(_xlfn.XLOOKUP($A4041,Firm_Info!$A$2:$A$12,Firm_Info!$C$2:$C$12)="Treated",1,IF(_xlfn.XLOOKUP($A4041,Firm_Info!$A$2:$A$12,Firm_Info!$C$2:$C$12)="Control",0,""))</f>
        <v>1</v>
      </c>
      <c r="F4041" s="14">
        <f>IFERROR(_xlfn.XLOOKUP($A4041,Firm_Info!$A$2:$A$11,Firm_Info!$D$2:$D$11),"")</f>
        <v>4</v>
      </c>
      <c r="G4041" s="14">
        <f>IF($F4041="","",IF($B4041&gt;=SUMIFS(Firm_Info!$F$2:$F$11,Firm_Info!$D$2:$D$11,$F4041,Firm_Info!$C$2:$C$11,"Treated"),1,0))</f>
        <v>1</v>
      </c>
      <c r="H4041" s="14">
        <f t="shared" si="129"/>
        <v>1</v>
      </c>
      <c r="I4041" s="14">
        <f>IF($F4041="","",MOD(ROW()-2,624)-INDEX(Parallel_Trends!$F$5:$F$14,MATCH($A4041,Parallel_Trends!$A$5:$A$14,0)))</f>
        <v>10</v>
      </c>
    </row>
    <row r="4042" spans="1:9" x14ac:dyDescent="0.45">
      <c r="A4042" t="s">
        <v>25</v>
      </c>
      <c r="B4042" s="1">
        <f>Raw_Prices!AQ299</f>
        <v>45359</v>
      </c>
      <c r="C4042" s="12">
        <f>Raw_Prices!AU299</f>
        <v>137.22200000000001</v>
      </c>
      <c r="D4042" s="13">
        <f t="shared" si="128"/>
        <v>2.2935109708710488E-3</v>
      </c>
      <c r="E4042" s="14">
        <f>IF(_xlfn.XLOOKUP($A4042,Firm_Info!$A$2:$A$12,Firm_Info!$C$2:$C$12)="Treated",1,IF(_xlfn.XLOOKUP($A4042,Firm_Info!$A$2:$A$12,Firm_Info!$C$2:$C$12)="Control",0,""))</f>
        <v>1</v>
      </c>
      <c r="F4042" s="14">
        <f>IFERROR(_xlfn.XLOOKUP($A4042,Firm_Info!$A$2:$A$11,Firm_Info!$D$2:$D$11),"")</f>
        <v>4</v>
      </c>
      <c r="G4042" s="14">
        <f>IF($F4042="","",IF($B4042&gt;=SUMIFS(Firm_Info!$F$2:$F$11,Firm_Info!$D$2:$D$11,$F4042,Firm_Info!$C$2:$C$11,"Treated"),1,0))</f>
        <v>1</v>
      </c>
      <c r="H4042" s="14">
        <f t="shared" si="129"/>
        <v>1</v>
      </c>
      <c r="I4042" s="14">
        <f>IF($F4042="","",MOD(ROW()-2,624)-INDEX(Parallel_Trends!$F$5:$F$14,MATCH($A4042,Parallel_Trends!$A$5:$A$14,0)))</f>
        <v>11</v>
      </c>
    </row>
    <row r="4043" spans="1:9" x14ac:dyDescent="0.45">
      <c r="A4043" t="s">
        <v>25</v>
      </c>
      <c r="B4043" s="1">
        <f>Raw_Prices!AQ300</f>
        <v>45362</v>
      </c>
      <c r="C4043" s="12">
        <f>Raw_Prices!AU300</f>
        <v>137.89400000000001</v>
      </c>
      <c r="D4043" s="13">
        <f t="shared" si="128"/>
        <v>4.8971739225487365E-3</v>
      </c>
      <c r="E4043" s="14">
        <f>IF(_xlfn.XLOOKUP($A4043,Firm_Info!$A$2:$A$12,Firm_Info!$C$2:$C$12)="Treated",1,IF(_xlfn.XLOOKUP($A4043,Firm_Info!$A$2:$A$12,Firm_Info!$C$2:$C$12)="Control",0,""))</f>
        <v>1</v>
      </c>
      <c r="F4043" s="14">
        <f>IFERROR(_xlfn.XLOOKUP($A4043,Firm_Info!$A$2:$A$11,Firm_Info!$D$2:$D$11),"")</f>
        <v>4</v>
      </c>
      <c r="G4043" s="14">
        <f>IF($F4043="","",IF($B4043&gt;=SUMIFS(Firm_Info!$F$2:$F$11,Firm_Info!$D$2:$D$11,$F4043,Firm_Info!$C$2:$C$11,"Treated"),1,0))</f>
        <v>1</v>
      </c>
      <c r="H4043" s="14">
        <f t="shared" si="129"/>
        <v>1</v>
      </c>
      <c r="I4043" s="14">
        <f>IF($F4043="","",MOD(ROW()-2,624)-INDEX(Parallel_Trends!$F$5:$F$14,MATCH($A4043,Parallel_Trends!$A$5:$A$14,0)))</f>
        <v>12</v>
      </c>
    </row>
    <row r="4044" spans="1:9" x14ac:dyDescent="0.45">
      <c r="A4044" t="s">
        <v>25</v>
      </c>
      <c r="B4044" s="1">
        <f>Raw_Prices!AQ301</f>
        <v>45363</v>
      </c>
      <c r="C4044" s="12">
        <f>Raw_Prices!AU301</f>
        <v>137.785</v>
      </c>
      <c r="D4044" s="13">
        <f t="shared" si="128"/>
        <v>-7.9046223911127811E-4</v>
      </c>
      <c r="E4044" s="14">
        <f>IF(_xlfn.XLOOKUP($A4044,Firm_Info!$A$2:$A$12,Firm_Info!$C$2:$C$12)="Treated",1,IF(_xlfn.XLOOKUP($A4044,Firm_Info!$A$2:$A$12,Firm_Info!$C$2:$C$12)="Control",0,""))</f>
        <v>1</v>
      </c>
      <c r="F4044" s="14">
        <f>IFERROR(_xlfn.XLOOKUP($A4044,Firm_Info!$A$2:$A$11,Firm_Info!$D$2:$D$11),"")</f>
        <v>4</v>
      </c>
      <c r="G4044" s="14">
        <f>IF($F4044="","",IF($B4044&gt;=SUMIFS(Firm_Info!$F$2:$F$11,Firm_Info!$D$2:$D$11,$F4044,Firm_Info!$C$2:$C$11,"Treated"),1,0))</f>
        <v>1</v>
      </c>
      <c r="H4044" s="14">
        <f t="shared" si="129"/>
        <v>1</v>
      </c>
      <c r="I4044" s="14">
        <f>IF($F4044="","",MOD(ROW()-2,624)-INDEX(Parallel_Trends!$F$5:$F$14,MATCH($A4044,Parallel_Trends!$A$5:$A$14,0)))</f>
        <v>13</v>
      </c>
    </row>
    <row r="4045" spans="1:9" x14ac:dyDescent="0.45">
      <c r="A4045" t="s">
        <v>25</v>
      </c>
      <c r="B4045" s="1">
        <f>Raw_Prices!AQ302</f>
        <v>45364</v>
      </c>
      <c r="C4045" s="12">
        <f>Raw_Prices!AU302</f>
        <v>137.785</v>
      </c>
      <c r="D4045" s="13">
        <f t="shared" si="128"/>
        <v>0</v>
      </c>
      <c r="E4045" s="14">
        <f>IF(_xlfn.XLOOKUP($A4045,Firm_Info!$A$2:$A$12,Firm_Info!$C$2:$C$12)="Treated",1,IF(_xlfn.XLOOKUP($A4045,Firm_Info!$A$2:$A$12,Firm_Info!$C$2:$C$12)="Control",0,""))</f>
        <v>1</v>
      </c>
      <c r="F4045" s="14">
        <f>IFERROR(_xlfn.XLOOKUP($A4045,Firm_Info!$A$2:$A$11,Firm_Info!$D$2:$D$11),"")</f>
        <v>4</v>
      </c>
      <c r="G4045" s="14">
        <f>IF($F4045="","",IF($B4045&gt;=SUMIFS(Firm_Info!$F$2:$F$11,Firm_Info!$D$2:$D$11,$F4045,Firm_Info!$C$2:$C$11,"Treated"),1,0))</f>
        <v>1</v>
      </c>
      <c r="H4045" s="14">
        <f t="shared" si="129"/>
        <v>1</v>
      </c>
      <c r="I4045" s="14">
        <f>IF($F4045="","",MOD(ROW()-2,624)-INDEX(Parallel_Trends!$F$5:$F$14,MATCH($A4045,Parallel_Trends!$A$5:$A$14,0)))</f>
        <v>14</v>
      </c>
    </row>
    <row r="4046" spans="1:9" x14ac:dyDescent="0.45">
      <c r="A4046" t="s">
        <v>25</v>
      </c>
      <c r="B4046" s="1">
        <f>Raw_Prices!AQ303</f>
        <v>45365</v>
      </c>
      <c r="C4046" s="12">
        <f>Raw_Prices!AU303</f>
        <v>138.24</v>
      </c>
      <c r="D4046" s="13">
        <f t="shared" si="128"/>
        <v>3.3022462532206198E-3</v>
      </c>
      <c r="E4046" s="14">
        <f>IF(_xlfn.XLOOKUP($A4046,Firm_Info!$A$2:$A$12,Firm_Info!$C$2:$C$12)="Treated",1,IF(_xlfn.XLOOKUP($A4046,Firm_Info!$A$2:$A$12,Firm_Info!$C$2:$C$12)="Control",0,""))</f>
        <v>1</v>
      </c>
      <c r="F4046" s="14">
        <f>IFERROR(_xlfn.XLOOKUP($A4046,Firm_Info!$A$2:$A$11,Firm_Info!$D$2:$D$11),"")</f>
        <v>4</v>
      </c>
      <c r="G4046" s="14">
        <f>IF($F4046="","",IF($B4046&gt;=SUMIFS(Firm_Info!$F$2:$F$11,Firm_Info!$D$2:$D$11,$F4046,Firm_Info!$C$2:$C$11,"Treated"),1,0))</f>
        <v>1</v>
      </c>
      <c r="H4046" s="14">
        <f t="shared" si="129"/>
        <v>1</v>
      </c>
      <c r="I4046" s="14">
        <f>IF($F4046="","",MOD(ROW()-2,624)-INDEX(Parallel_Trends!$F$5:$F$14,MATCH($A4046,Parallel_Trends!$A$5:$A$14,0)))</f>
        <v>15</v>
      </c>
    </row>
    <row r="4047" spans="1:9" x14ac:dyDescent="0.45">
      <c r="A4047" t="s">
        <v>25</v>
      </c>
      <c r="B4047" s="1">
        <f>Raw_Prices!AQ304</f>
        <v>45366</v>
      </c>
      <c r="C4047" s="12">
        <f>Raw_Prices!AU304</f>
        <v>134.399</v>
      </c>
      <c r="D4047" s="13">
        <f t="shared" si="128"/>
        <v>-2.7785011574074092E-2</v>
      </c>
      <c r="E4047" s="14">
        <f>IF(_xlfn.XLOOKUP($A4047,Firm_Info!$A$2:$A$12,Firm_Info!$C$2:$C$12)="Treated",1,IF(_xlfn.XLOOKUP($A4047,Firm_Info!$A$2:$A$12,Firm_Info!$C$2:$C$12)="Control",0,""))</f>
        <v>1</v>
      </c>
      <c r="F4047" s="14">
        <f>IFERROR(_xlfn.XLOOKUP($A4047,Firm_Info!$A$2:$A$11,Firm_Info!$D$2:$D$11),"")</f>
        <v>4</v>
      </c>
      <c r="G4047" s="14">
        <f>IF($F4047="","",IF($B4047&gt;=SUMIFS(Firm_Info!$F$2:$F$11,Firm_Info!$D$2:$D$11,$F4047,Firm_Info!$C$2:$C$11,"Treated"),1,0))</f>
        <v>1</v>
      </c>
      <c r="H4047" s="14">
        <f t="shared" si="129"/>
        <v>1</v>
      </c>
      <c r="I4047" s="14">
        <f>IF($F4047="","",MOD(ROW()-2,624)-INDEX(Parallel_Trends!$F$5:$F$14,MATCH($A4047,Parallel_Trends!$A$5:$A$14,0)))</f>
        <v>16</v>
      </c>
    </row>
    <row r="4048" spans="1:9" x14ac:dyDescent="0.45">
      <c r="A4048" t="s">
        <v>25</v>
      </c>
      <c r="B4048" s="1">
        <f>Raw_Prices!AQ305</f>
        <v>45369</v>
      </c>
      <c r="C4048" s="12">
        <f>Raw_Prices!AU305</f>
        <v>135.852</v>
      </c>
      <c r="D4048" s="13">
        <f t="shared" si="128"/>
        <v>1.0811092344437112E-2</v>
      </c>
      <c r="E4048" s="14">
        <f>IF(_xlfn.XLOOKUP($A4048,Firm_Info!$A$2:$A$12,Firm_Info!$C$2:$C$12)="Treated",1,IF(_xlfn.XLOOKUP($A4048,Firm_Info!$A$2:$A$12,Firm_Info!$C$2:$C$12)="Control",0,""))</f>
        <v>1</v>
      </c>
      <c r="F4048" s="14">
        <f>IFERROR(_xlfn.XLOOKUP($A4048,Firm_Info!$A$2:$A$11,Firm_Info!$D$2:$D$11),"")</f>
        <v>4</v>
      </c>
      <c r="G4048" s="14">
        <f>IF($F4048="","",IF($B4048&gt;=SUMIFS(Firm_Info!$F$2:$F$11,Firm_Info!$D$2:$D$11,$F4048,Firm_Info!$C$2:$C$11,"Treated"),1,0))</f>
        <v>1</v>
      </c>
      <c r="H4048" s="14">
        <f t="shared" si="129"/>
        <v>1</v>
      </c>
      <c r="I4048" s="14">
        <f>IF($F4048="","",MOD(ROW()-2,624)-INDEX(Parallel_Trends!$F$5:$F$14,MATCH($A4048,Parallel_Trends!$A$5:$A$14,0)))</f>
        <v>17</v>
      </c>
    </row>
    <row r="4049" spans="1:9" x14ac:dyDescent="0.45">
      <c r="A4049" t="s">
        <v>25</v>
      </c>
      <c r="B4049" s="1">
        <f>Raw_Prices!AQ306</f>
        <v>45370</v>
      </c>
      <c r="C4049" s="12">
        <f>Raw_Prices!AU306</f>
        <v>138.018</v>
      </c>
      <c r="D4049" s="13">
        <f t="shared" si="128"/>
        <v>1.5943821217206944E-2</v>
      </c>
      <c r="E4049" s="14">
        <f>IF(_xlfn.XLOOKUP($A4049,Firm_Info!$A$2:$A$12,Firm_Info!$C$2:$C$12)="Treated",1,IF(_xlfn.XLOOKUP($A4049,Firm_Info!$A$2:$A$12,Firm_Info!$C$2:$C$12)="Control",0,""))</f>
        <v>1</v>
      </c>
      <c r="F4049" s="14">
        <f>IFERROR(_xlfn.XLOOKUP($A4049,Firm_Info!$A$2:$A$11,Firm_Info!$D$2:$D$11),"")</f>
        <v>4</v>
      </c>
      <c r="G4049" s="14">
        <f>IF($F4049="","",IF($B4049&gt;=SUMIFS(Firm_Info!$F$2:$F$11,Firm_Info!$D$2:$D$11,$F4049,Firm_Info!$C$2:$C$11,"Treated"),1,0))</f>
        <v>1</v>
      </c>
      <c r="H4049" s="14">
        <f t="shared" si="129"/>
        <v>1</v>
      </c>
      <c r="I4049" s="14">
        <f>IF($F4049="","",MOD(ROW()-2,624)-INDEX(Parallel_Trends!$F$5:$F$14,MATCH($A4049,Parallel_Trends!$A$5:$A$14,0)))</f>
        <v>18</v>
      </c>
    </row>
    <row r="4050" spans="1:9" x14ac:dyDescent="0.45">
      <c r="A4050" t="s">
        <v>25</v>
      </c>
      <c r="B4050" s="1">
        <f>Raw_Prices!AQ307</f>
        <v>45371</v>
      </c>
      <c r="C4050" s="12">
        <f>Raw_Prices!AU307</f>
        <v>140.874</v>
      </c>
      <c r="D4050" s="13">
        <f t="shared" si="128"/>
        <v>2.069295309307484E-2</v>
      </c>
      <c r="E4050" s="14">
        <f>IF(_xlfn.XLOOKUP($A4050,Firm_Info!$A$2:$A$12,Firm_Info!$C$2:$C$12)="Treated",1,IF(_xlfn.XLOOKUP($A4050,Firm_Info!$A$2:$A$12,Firm_Info!$C$2:$C$12)="Control",0,""))</f>
        <v>1</v>
      </c>
      <c r="F4050" s="14">
        <f>IFERROR(_xlfn.XLOOKUP($A4050,Firm_Info!$A$2:$A$11,Firm_Info!$D$2:$D$11),"")</f>
        <v>4</v>
      </c>
      <c r="G4050" s="14">
        <f>IF($F4050="","",IF($B4050&gt;=SUMIFS(Firm_Info!$F$2:$F$11,Firm_Info!$D$2:$D$11,$F4050,Firm_Info!$C$2:$C$11,"Treated"),1,0))</f>
        <v>1</v>
      </c>
      <c r="H4050" s="14">
        <f t="shared" si="129"/>
        <v>1</v>
      </c>
      <c r="I4050" s="14">
        <f>IF($F4050="","",MOD(ROW()-2,624)-INDEX(Parallel_Trends!$F$5:$F$14,MATCH($A4050,Parallel_Trends!$A$5:$A$14,0)))</f>
        <v>19</v>
      </c>
    </row>
    <row r="4051" spans="1:9" x14ac:dyDescent="0.45">
      <c r="A4051" t="s">
        <v>25</v>
      </c>
      <c r="B4051" s="1">
        <f>Raw_Prices!AQ308</f>
        <v>45372</v>
      </c>
      <c r="C4051" s="12">
        <f>Raw_Prices!AU308</f>
        <v>143.60499999999999</v>
      </c>
      <c r="D4051" s="13">
        <f t="shared" si="128"/>
        <v>1.938611809134394E-2</v>
      </c>
      <c r="E4051" s="14">
        <f>IF(_xlfn.XLOOKUP($A4051,Firm_Info!$A$2:$A$12,Firm_Info!$C$2:$C$12)="Treated",1,IF(_xlfn.XLOOKUP($A4051,Firm_Info!$A$2:$A$12,Firm_Info!$C$2:$C$12)="Control",0,""))</f>
        <v>1</v>
      </c>
      <c r="F4051" s="14">
        <f>IFERROR(_xlfn.XLOOKUP($A4051,Firm_Info!$A$2:$A$11,Firm_Info!$D$2:$D$11),"")</f>
        <v>4</v>
      </c>
      <c r="G4051" s="14">
        <f>IF($F4051="","",IF($B4051&gt;=SUMIFS(Firm_Info!$F$2:$F$11,Firm_Info!$D$2:$D$11,$F4051,Firm_Info!$C$2:$C$11,"Treated"),1,0))</f>
        <v>1</v>
      </c>
      <c r="H4051" s="14">
        <f t="shared" si="129"/>
        <v>1</v>
      </c>
      <c r="I4051" s="14">
        <f>IF($F4051="","",MOD(ROW()-2,624)-INDEX(Parallel_Trends!$F$5:$F$14,MATCH($A4051,Parallel_Trends!$A$5:$A$14,0)))</f>
        <v>20</v>
      </c>
    </row>
    <row r="4052" spans="1:9" x14ac:dyDescent="0.45">
      <c r="A4052" t="s">
        <v>25</v>
      </c>
      <c r="B4052" s="1">
        <f>Raw_Prices!AQ309</f>
        <v>45373</v>
      </c>
      <c r="C4052" s="12">
        <f>Raw_Prices!AU309</f>
        <v>142.69300000000001</v>
      </c>
      <c r="D4052" s="13">
        <f t="shared" si="128"/>
        <v>-6.3507538038367617E-3</v>
      </c>
      <c r="E4052" s="14">
        <f>IF(_xlfn.XLOOKUP($A4052,Firm_Info!$A$2:$A$12,Firm_Info!$C$2:$C$12)="Treated",1,IF(_xlfn.XLOOKUP($A4052,Firm_Info!$A$2:$A$12,Firm_Info!$C$2:$C$12)="Control",0,""))</f>
        <v>1</v>
      </c>
      <c r="F4052" s="14">
        <f>IFERROR(_xlfn.XLOOKUP($A4052,Firm_Info!$A$2:$A$11,Firm_Info!$D$2:$D$11),"")</f>
        <v>4</v>
      </c>
      <c r="G4052" s="14">
        <f>IF($F4052="","",IF($B4052&gt;=SUMIFS(Firm_Info!$F$2:$F$11,Firm_Info!$D$2:$D$11,$F4052,Firm_Info!$C$2:$C$11,"Treated"),1,0))</f>
        <v>1</v>
      </c>
      <c r="H4052" s="14">
        <f t="shared" si="129"/>
        <v>1</v>
      </c>
      <c r="I4052" s="14">
        <f>IF($F4052="","",MOD(ROW()-2,624)-INDEX(Parallel_Trends!$F$5:$F$14,MATCH($A4052,Parallel_Trends!$A$5:$A$14,0)))</f>
        <v>21</v>
      </c>
    </row>
    <row r="4053" spans="1:9" x14ac:dyDescent="0.45">
      <c r="A4053" t="s">
        <v>25</v>
      </c>
      <c r="B4053" s="1">
        <f>Raw_Prices!AQ310</f>
        <v>45376</v>
      </c>
      <c r="C4053" s="12">
        <f>Raw_Prices!AU310</f>
        <v>142.78100000000001</v>
      </c>
      <c r="D4053" s="13">
        <f t="shared" si="128"/>
        <v>6.1670859817919421E-4</v>
      </c>
      <c r="E4053" s="14">
        <f>IF(_xlfn.XLOOKUP($A4053,Firm_Info!$A$2:$A$12,Firm_Info!$C$2:$C$12)="Treated",1,IF(_xlfn.XLOOKUP($A4053,Firm_Info!$A$2:$A$12,Firm_Info!$C$2:$C$12)="Control",0,""))</f>
        <v>1</v>
      </c>
      <c r="F4053" s="14">
        <f>IFERROR(_xlfn.XLOOKUP($A4053,Firm_Info!$A$2:$A$11,Firm_Info!$D$2:$D$11),"")</f>
        <v>4</v>
      </c>
      <c r="G4053" s="14">
        <f>IF($F4053="","",IF($B4053&gt;=SUMIFS(Firm_Info!$F$2:$F$11,Firm_Info!$D$2:$D$11,$F4053,Firm_Info!$C$2:$C$11,"Treated"),1,0))</f>
        <v>1</v>
      </c>
      <c r="H4053" s="14">
        <f t="shared" si="129"/>
        <v>1</v>
      </c>
      <c r="I4053" s="14">
        <f>IF($F4053="","",MOD(ROW()-2,624)-INDEX(Parallel_Trends!$F$5:$F$14,MATCH($A4053,Parallel_Trends!$A$5:$A$14,0)))</f>
        <v>22</v>
      </c>
    </row>
    <row r="4054" spans="1:9" x14ac:dyDescent="0.45">
      <c r="A4054" t="s">
        <v>25</v>
      </c>
      <c r="B4054" s="1">
        <f>Raw_Prices!AQ311</f>
        <v>45377</v>
      </c>
      <c r="C4054" s="12">
        <f>Raw_Prices!AU311</f>
        <v>144.126</v>
      </c>
      <c r="D4054" s="13">
        <f t="shared" si="128"/>
        <v>9.4200208711243683E-3</v>
      </c>
      <c r="E4054" s="14">
        <f>IF(_xlfn.XLOOKUP($A4054,Firm_Info!$A$2:$A$12,Firm_Info!$C$2:$C$12)="Treated",1,IF(_xlfn.XLOOKUP($A4054,Firm_Info!$A$2:$A$12,Firm_Info!$C$2:$C$12)="Control",0,""))</f>
        <v>1</v>
      </c>
      <c r="F4054" s="14">
        <f>IFERROR(_xlfn.XLOOKUP($A4054,Firm_Info!$A$2:$A$11,Firm_Info!$D$2:$D$11),"")</f>
        <v>4</v>
      </c>
      <c r="G4054" s="14">
        <f>IF($F4054="","",IF($B4054&gt;=SUMIFS(Firm_Info!$F$2:$F$11,Firm_Info!$D$2:$D$11,$F4054,Firm_Info!$C$2:$C$11,"Treated"),1,0))</f>
        <v>1</v>
      </c>
      <c r="H4054" s="14">
        <f t="shared" si="129"/>
        <v>1</v>
      </c>
      <c r="I4054" s="14">
        <f>IF($F4054="","",MOD(ROW()-2,624)-INDEX(Parallel_Trends!$F$5:$F$14,MATCH($A4054,Parallel_Trends!$A$5:$A$14,0)))</f>
        <v>23</v>
      </c>
    </row>
    <row r="4055" spans="1:9" x14ac:dyDescent="0.45">
      <c r="A4055" t="s">
        <v>25</v>
      </c>
      <c r="B4055" s="1">
        <f>Raw_Prices!AQ312</f>
        <v>45378</v>
      </c>
      <c r="C4055" s="12">
        <f>Raw_Prices!AU312</f>
        <v>144.61500000000001</v>
      </c>
      <c r="D4055" s="13">
        <f t="shared" si="128"/>
        <v>3.3928645768286358E-3</v>
      </c>
      <c r="E4055" s="14">
        <f>IF(_xlfn.XLOOKUP($A4055,Firm_Info!$A$2:$A$12,Firm_Info!$C$2:$C$12)="Treated",1,IF(_xlfn.XLOOKUP($A4055,Firm_Info!$A$2:$A$12,Firm_Info!$C$2:$C$12)="Control",0,""))</f>
        <v>1</v>
      </c>
      <c r="F4055" s="14">
        <f>IFERROR(_xlfn.XLOOKUP($A4055,Firm_Info!$A$2:$A$11,Firm_Info!$D$2:$D$11),"")</f>
        <v>4</v>
      </c>
      <c r="G4055" s="14">
        <f>IF($F4055="","",IF($B4055&gt;=SUMIFS(Firm_Info!$F$2:$F$11,Firm_Info!$D$2:$D$11,$F4055,Firm_Info!$C$2:$C$11,"Treated"),1,0))</f>
        <v>1</v>
      </c>
      <c r="H4055" s="14">
        <f t="shared" si="129"/>
        <v>1</v>
      </c>
      <c r="I4055" s="14">
        <f>IF($F4055="","",MOD(ROW()-2,624)-INDEX(Parallel_Trends!$F$5:$F$14,MATCH($A4055,Parallel_Trends!$A$5:$A$14,0)))</f>
        <v>24</v>
      </c>
    </row>
    <row r="4056" spans="1:9" x14ac:dyDescent="0.45">
      <c r="A4056" t="s">
        <v>25</v>
      </c>
      <c r="B4056" s="1">
        <f>Raw_Prices!AQ313</f>
        <v>45379</v>
      </c>
      <c r="C4056" s="12">
        <f>Raw_Prices!AU313</f>
        <v>142.81800000000001</v>
      </c>
      <c r="D4056" s="13">
        <f t="shared" si="128"/>
        <v>-1.2426096877917181E-2</v>
      </c>
      <c r="E4056" s="14">
        <f>IF(_xlfn.XLOOKUP($A4056,Firm_Info!$A$2:$A$12,Firm_Info!$C$2:$C$12)="Treated",1,IF(_xlfn.XLOOKUP($A4056,Firm_Info!$A$2:$A$12,Firm_Info!$C$2:$C$12)="Control",0,""))</f>
        <v>1</v>
      </c>
      <c r="F4056" s="14">
        <f>IFERROR(_xlfn.XLOOKUP($A4056,Firm_Info!$A$2:$A$11,Firm_Info!$D$2:$D$11),"")</f>
        <v>4</v>
      </c>
      <c r="G4056" s="14">
        <f>IF($F4056="","",IF($B4056&gt;=SUMIFS(Firm_Info!$F$2:$F$11,Firm_Info!$D$2:$D$11,$F4056,Firm_Info!$C$2:$C$11,"Treated"),1,0))</f>
        <v>1</v>
      </c>
      <c r="H4056" s="14">
        <f t="shared" si="129"/>
        <v>1</v>
      </c>
      <c r="I4056" s="14">
        <f>IF($F4056="","",MOD(ROW()-2,624)-INDEX(Parallel_Trends!$F$5:$F$14,MATCH($A4056,Parallel_Trends!$A$5:$A$14,0)))</f>
        <v>25</v>
      </c>
    </row>
    <row r="4057" spans="1:9" x14ac:dyDescent="0.45">
      <c r="A4057" t="s">
        <v>25</v>
      </c>
      <c r="B4057" s="1">
        <f>Raw_Prices!AQ314</f>
        <v>45383</v>
      </c>
      <c r="C4057" s="12">
        <f>Raw_Prices!AU314</f>
        <v>140.49600000000001</v>
      </c>
      <c r="D4057" s="13">
        <f t="shared" si="128"/>
        <v>-1.6258454816619805E-2</v>
      </c>
      <c r="E4057" s="14">
        <f>IF(_xlfn.XLOOKUP($A4057,Firm_Info!$A$2:$A$12,Firm_Info!$C$2:$C$12)="Treated",1,IF(_xlfn.XLOOKUP($A4057,Firm_Info!$A$2:$A$12,Firm_Info!$C$2:$C$12)="Control",0,""))</f>
        <v>1</v>
      </c>
      <c r="F4057" s="14">
        <f>IFERROR(_xlfn.XLOOKUP($A4057,Firm_Info!$A$2:$A$11,Firm_Info!$D$2:$D$11),"")</f>
        <v>4</v>
      </c>
      <c r="G4057" s="14">
        <f>IF($F4057="","",IF($B4057&gt;=SUMIFS(Firm_Info!$F$2:$F$11,Firm_Info!$D$2:$D$11,$F4057,Firm_Info!$C$2:$C$11,"Treated"),1,0))</f>
        <v>1</v>
      </c>
      <c r="H4057" s="14">
        <f t="shared" si="129"/>
        <v>1</v>
      </c>
      <c r="I4057" s="14">
        <f>IF($F4057="","",MOD(ROW()-2,624)-INDEX(Parallel_Trends!$F$5:$F$14,MATCH($A4057,Parallel_Trends!$A$5:$A$14,0)))</f>
        <v>26</v>
      </c>
    </row>
    <row r="4058" spans="1:9" x14ac:dyDescent="0.45">
      <c r="A4058" t="s">
        <v>25</v>
      </c>
      <c r="B4058" s="1">
        <f>Raw_Prices!AQ315</f>
        <v>45384</v>
      </c>
      <c r="C4058" s="12">
        <f>Raw_Prices!AU315</f>
        <v>140.386</v>
      </c>
      <c r="D4058" s="13">
        <f t="shared" si="128"/>
        <v>-7.8294043958559989E-4</v>
      </c>
      <c r="E4058" s="14">
        <f>IF(_xlfn.XLOOKUP($A4058,Firm_Info!$A$2:$A$12,Firm_Info!$C$2:$C$12)="Treated",1,IF(_xlfn.XLOOKUP($A4058,Firm_Info!$A$2:$A$12,Firm_Info!$C$2:$C$12)="Control",0,""))</f>
        <v>1</v>
      </c>
      <c r="F4058" s="14">
        <f>IFERROR(_xlfn.XLOOKUP($A4058,Firm_Info!$A$2:$A$11,Firm_Info!$D$2:$D$11),"")</f>
        <v>4</v>
      </c>
      <c r="G4058" s="14">
        <f>IF($F4058="","",IF($B4058&gt;=SUMIFS(Firm_Info!$F$2:$F$11,Firm_Info!$D$2:$D$11,$F4058,Firm_Info!$C$2:$C$11,"Treated"),1,0))</f>
        <v>1</v>
      </c>
      <c r="H4058" s="14">
        <f t="shared" si="129"/>
        <v>1</v>
      </c>
      <c r="I4058" s="14">
        <f>IF($F4058="","",MOD(ROW()-2,624)-INDEX(Parallel_Trends!$F$5:$F$14,MATCH($A4058,Parallel_Trends!$A$5:$A$14,0)))</f>
        <v>27</v>
      </c>
    </row>
    <row r="4059" spans="1:9" x14ac:dyDescent="0.45">
      <c r="A4059" t="s">
        <v>25</v>
      </c>
      <c r="B4059" s="1">
        <f>Raw_Prices!AQ316</f>
        <v>45385</v>
      </c>
      <c r="C4059" s="12">
        <f>Raw_Prices!AU316</f>
        <v>142.99700000000001</v>
      </c>
      <c r="D4059" s="13">
        <f t="shared" si="128"/>
        <v>1.8598720670152336E-2</v>
      </c>
      <c r="E4059" s="14">
        <f>IF(_xlfn.XLOOKUP($A4059,Firm_Info!$A$2:$A$12,Firm_Info!$C$2:$C$12)="Treated",1,IF(_xlfn.XLOOKUP($A4059,Firm_Info!$A$2:$A$12,Firm_Info!$C$2:$C$12)="Control",0,""))</f>
        <v>1</v>
      </c>
      <c r="F4059" s="14">
        <f>IFERROR(_xlfn.XLOOKUP($A4059,Firm_Info!$A$2:$A$11,Firm_Info!$D$2:$D$11),"")</f>
        <v>4</v>
      </c>
      <c r="G4059" s="14">
        <f>IF($F4059="","",IF($B4059&gt;=SUMIFS(Firm_Info!$F$2:$F$11,Firm_Info!$D$2:$D$11,$F4059,Firm_Info!$C$2:$C$11,"Treated"),1,0))</f>
        <v>1</v>
      </c>
      <c r="H4059" s="14">
        <f t="shared" si="129"/>
        <v>1</v>
      </c>
      <c r="I4059" s="14">
        <f>IF($F4059="","",MOD(ROW()-2,624)-INDEX(Parallel_Trends!$F$5:$F$14,MATCH($A4059,Parallel_Trends!$A$5:$A$14,0)))</f>
        <v>28</v>
      </c>
    </row>
    <row r="4060" spans="1:9" x14ac:dyDescent="0.45">
      <c r="A4060" t="s">
        <v>25</v>
      </c>
      <c r="B4060" s="1">
        <f>Raw_Prices!AQ317</f>
        <v>45386</v>
      </c>
      <c r="C4060" s="12">
        <f>Raw_Prices!AU317</f>
        <v>138.64699999999999</v>
      </c>
      <c r="D4060" s="13">
        <f t="shared" si="128"/>
        <v>-3.0420218605984872E-2</v>
      </c>
      <c r="E4060" s="14">
        <f>IF(_xlfn.XLOOKUP($A4060,Firm_Info!$A$2:$A$12,Firm_Info!$C$2:$C$12)="Treated",1,IF(_xlfn.XLOOKUP($A4060,Firm_Info!$A$2:$A$12,Firm_Info!$C$2:$C$12)="Control",0,""))</f>
        <v>1</v>
      </c>
      <c r="F4060" s="14">
        <f>IFERROR(_xlfn.XLOOKUP($A4060,Firm_Info!$A$2:$A$11,Firm_Info!$D$2:$D$11),"")</f>
        <v>4</v>
      </c>
      <c r="G4060" s="14">
        <f>IF($F4060="","",IF($B4060&gt;=SUMIFS(Firm_Info!$F$2:$F$11,Firm_Info!$D$2:$D$11,$F4060,Firm_Info!$C$2:$C$11,"Treated"),1,0))</f>
        <v>1</v>
      </c>
      <c r="H4060" s="14">
        <f t="shared" si="129"/>
        <v>1</v>
      </c>
      <c r="I4060" s="14">
        <f>IF($F4060="","",MOD(ROW()-2,624)-INDEX(Parallel_Trends!$F$5:$F$14,MATCH($A4060,Parallel_Trends!$A$5:$A$14,0)))</f>
        <v>29</v>
      </c>
    </row>
    <row r="4061" spans="1:9" x14ac:dyDescent="0.45">
      <c r="A4061" t="s">
        <v>25</v>
      </c>
      <c r="B4061" s="1">
        <f>Raw_Prices!AQ318</f>
        <v>45387</v>
      </c>
      <c r="C4061" s="12">
        <f>Raw_Prices!AU318</f>
        <v>141.79599999999999</v>
      </c>
      <c r="D4061" s="13">
        <f t="shared" si="128"/>
        <v>2.2712355838929055E-2</v>
      </c>
      <c r="E4061" s="14">
        <f>IF(_xlfn.XLOOKUP($A4061,Firm_Info!$A$2:$A$12,Firm_Info!$C$2:$C$12)="Treated",1,IF(_xlfn.XLOOKUP($A4061,Firm_Info!$A$2:$A$12,Firm_Info!$C$2:$C$12)="Control",0,""))</f>
        <v>1</v>
      </c>
      <c r="F4061" s="14">
        <f>IFERROR(_xlfn.XLOOKUP($A4061,Firm_Info!$A$2:$A$11,Firm_Info!$D$2:$D$11),"")</f>
        <v>4</v>
      </c>
      <c r="G4061" s="14">
        <f>IF($F4061="","",IF($B4061&gt;=SUMIFS(Firm_Info!$F$2:$F$11,Firm_Info!$D$2:$D$11,$F4061,Firm_Info!$C$2:$C$11,"Treated"),1,0))</f>
        <v>1</v>
      </c>
      <c r="H4061" s="14">
        <f t="shared" si="129"/>
        <v>1</v>
      </c>
      <c r="I4061" s="14">
        <f>IF($F4061="","",MOD(ROW()-2,624)-INDEX(Parallel_Trends!$F$5:$F$14,MATCH($A4061,Parallel_Trends!$A$5:$A$14,0)))</f>
        <v>30</v>
      </c>
    </row>
    <row r="4062" spans="1:9" x14ac:dyDescent="0.45">
      <c r="A4062" t="s">
        <v>25</v>
      </c>
      <c r="B4062" s="1">
        <f>Raw_Prices!AQ319</f>
        <v>45390</v>
      </c>
      <c r="C4062" s="12">
        <f>Raw_Prices!AU319</f>
        <v>141.767</v>
      </c>
      <c r="D4062" s="13">
        <f t="shared" si="128"/>
        <v>-2.0451916838271078E-4</v>
      </c>
      <c r="E4062" s="14">
        <f>IF(_xlfn.XLOOKUP($A4062,Firm_Info!$A$2:$A$12,Firm_Info!$C$2:$C$12)="Treated",1,IF(_xlfn.XLOOKUP($A4062,Firm_Info!$A$2:$A$12,Firm_Info!$C$2:$C$12)="Control",0,""))</f>
        <v>1</v>
      </c>
      <c r="F4062" s="14">
        <f>IFERROR(_xlfn.XLOOKUP($A4062,Firm_Info!$A$2:$A$11,Firm_Info!$D$2:$D$11),"")</f>
        <v>4</v>
      </c>
      <c r="G4062" s="14">
        <f>IF($F4062="","",IF($B4062&gt;=SUMIFS(Firm_Info!$F$2:$F$11,Firm_Info!$D$2:$D$11,$F4062,Firm_Info!$C$2:$C$11,"Treated"),1,0))</f>
        <v>1</v>
      </c>
      <c r="H4062" s="14">
        <f t="shared" si="129"/>
        <v>1</v>
      </c>
      <c r="I4062" s="14">
        <f>IF($F4062="","",MOD(ROW()-2,624)-INDEX(Parallel_Trends!$F$5:$F$14,MATCH($A4062,Parallel_Trends!$A$5:$A$14,0)))</f>
        <v>31</v>
      </c>
    </row>
    <row r="4063" spans="1:9" x14ac:dyDescent="0.45">
      <c r="A4063" t="s">
        <v>25</v>
      </c>
      <c r="B4063" s="1">
        <f>Raw_Prices!AQ320</f>
        <v>45391</v>
      </c>
      <c r="C4063" s="12">
        <f>Raw_Prices!AU320</f>
        <v>140.99100000000001</v>
      </c>
      <c r="D4063" s="13">
        <f t="shared" si="128"/>
        <v>-5.47377034147567E-3</v>
      </c>
      <c r="E4063" s="14">
        <f>IF(_xlfn.XLOOKUP($A4063,Firm_Info!$A$2:$A$12,Firm_Info!$C$2:$C$12)="Treated",1,IF(_xlfn.XLOOKUP($A4063,Firm_Info!$A$2:$A$12,Firm_Info!$C$2:$C$12)="Control",0,""))</f>
        <v>1</v>
      </c>
      <c r="F4063" s="14">
        <f>IFERROR(_xlfn.XLOOKUP($A4063,Firm_Info!$A$2:$A$11,Firm_Info!$D$2:$D$11),"")</f>
        <v>4</v>
      </c>
      <c r="G4063" s="14">
        <f>IF($F4063="","",IF($B4063&gt;=SUMIFS(Firm_Info!$F$2:$F$11,Firm_Info!$D$2:$D$11,$F4063,Firm_Info!$C$2:$C$11,"Treated"),1,0))</f>
        <v>1</v>
      </c>
      <c r="H4063" s="14">
        <f t="shared" si="129"/>
        <v>1</v>
      </c>
      <c r="I4063" s="14">
        <f>IF($F4063="","",MOD(ROW()-2,624)-INDEX(Parallel_Trends!$F$5:$F$14,MATCH($A4063,Parallel_Trends!$A$5:$A$14,0)))</f>
        <v>32</v>
      </c>
    </row>
    <row r="4064" spans="1:9" x14ac:dyDescent="0.45">
      <c r="A4064" t="s">
        <v>25</v>
      </c>
      <c r="B4064" s="1">
        <f>Raw_Prices!AQ321</f>
        <v>45392</v>
      </c>
      <c r="C4064" s="12">
        <f>Raw_Prices!AU321</f>
        <v>141.17599999999999</v>
      </c>
      <c r="D4064" s="13">
        <f t="shared" si="128"/>
        <v>1.3121404912368462E-3</v>
      </c>
      <c r="E4064" s="14">
        <f>IF(_xlfn.XLOOKUP($A4064,Firm_Info!$A$2:$A$12,Firm_Info!$C$2:$C$12)="Treated",1,IF(_xlfn.XLOOKUP($A4064,Firm_Info!$A$2:$A$12,Firm_Info!$C$2:$C$12)="Control",0,""))</f>
        <v>1</v>
      </c>
      <c r="F4064" s="14">
        <f>IFERROR(_xlfn.XLOOKUP($A4064,Firm_Info!$A$2:$A$11,Firm_Info!$D$2:$D$11),"")</f>
        <v>4</v>
      </c>
      <c r="G4064" s="14">
        <f>IF($F4064="","",IF($B4064&gt;=SUMIFS(Firm_Info!$F$2:$F$11,Firm_Info!$D$2:$D$11,$F4064,Firm_Info!$C$2:$C$11,"Treated"),1,0))</f>
        <v>1</v>
      </c>
      <c r="H4064" s="14">
        <f t="shared" si="129"/>
        <v>1</v>
      </c>
      <c r="I4064" s="14">
        <f>IF($F4064="","",MOD(ROW()-2,624)-INDEX(Parallel_Trends!$F$5:$F$14,MATCH($A4064,Parallel_Trends!$A$5:$A$14,0)))</f>
        <v>33</v>
      </c>
    </row>
    <row r="4065" spans="1:9" x14ac:dyDescent="0.45">
      <c r="A4065" t="s">
        <v>25</v>
      </c>
      <c r="B4065" s="1">
        <f>Raw_Prices!AQ322</f>
        <v>45393</v>
      </c>
      <c r="C4065" s="12">
        <f>Raw_Prices!AU322</f>
        <v>143.21</v>
      </c>
      <c r="D4065" s="13">
        <f t="shared" si="128"/>
        <v>1.44075480251602E-2</v>
      </c>
      <c r="E4065" s="14">
        <f>IF(_xlfn.XLOOKUP($A4065,Firm_Info!$A$2:$A$12,Firm_Info!$C$2:$C$12)="Treated",1,IF(_xlfn.XLOOKUP($A4065,Firm_Info!$A$2:$A$12,Firm_Info!$C$2:$C$12)="Control",0,""))</f>
        <v>1</v>
      </c>
      <c r="F4065" s="14">
        <f>IFERROR(_xlfn.XLOOKUP($A4065,Firm_Info!$A$2:$A$11,Firm_Info!$D$2:$D$11),"")</f>
        <v>4</v>
      </c>
      <c r="G4065" s="14">
        <f>IF($F4065="","",IF($B4065&gt;=SUMIFS(Firm_Info!$F$2:$F$11,Firm_Info!$D$2:$D$11,$F4065,Firm_Info!$C$2:$C$11,"Treated"),1,0))</f>
        <v>1</v>
      </c>
      <c r="H4065" s="14">
        <f t="shared" si="129"/>
        <v>1</v>
      </c>
      <c r="I4065" s="14">
        <f>IF($F4065="","",MOD(ROW()-2,624)-INDEX(Parallel_Trends!$F$5:$F$14,MATCH($A4065,Parallel_Trends!$A$5:$A$14,0)))</f>
        <v>34</v>
      </c>
    </row>
    <row r="4066" spans="1:9" x14ac:dyDescent="0.45">
      <c r="A4066" t="s">
        <v>25</v>
      </c>
      <c r="B4066" s="1">
        <f>Raw_Prices!AQ323</f>
        <v>45394</v>
      </c>
      <c r="C4066" s="12">
        <f>Raw_Prices!AU323</f>
        <v>139.03700000000001</v>
      </c>
      <c r="D4066" s="13">
        <f t="shared" si="128"/>
        <v>-2.9139026604287466E-2</v>
      </c>
      <c r="E4066" s="14">
        <f>IF(_xlfn.XLOOKUP($A4066,Firm_Info!$A$2:$A$12,Firm_Info!$C$2:$C$12)="Treated",1,IF(_xlfn.XLOOKUP($A4066,Firm_Info!$A$2:$A$12,Firm_Info!$C$2:$C$12)="Control",0,""))</f>
        <v>1</v>
      </c>
      <c r="F4066" s="14">
        <f>IFERROR(_xlfn.XLOOKUP($A4066,Firm_Info!$A$2:$A$11,Firm_Info!$D$2:$D$11),"")</f>
        <v>4</v>
      </c>
      <c r="G4066" s="14">
        <f>IF($F4066="","",IF($B4066&gt;=SUMIFS(Firm_Info!$F$2:$F$11,Firm_Info!$D$2:$D$11,$F4066,Firm_Info!$C$2:$C$11,"Treated"),1,0))</f>
        <v>1</v>
      </c>
      <c r="H4066" s="14">
        <f t="shared" si="129"/>
        <v>1</v>
      </c>
      <c r="I4066" s="14">
        <f>IF($F4066="","",MOD(ROW()-2,624)-INDEX(Parallel_Trends!$F$5:$F$14,MATCH($A4066,Parallel_Trends!$A$5:$A$14,0)))</f>
        <v>35</v>
      </c>
    </row>
    <row r="4067" spans="1:9" x14ac:dyDescent="0.45">
      <c r="A4067" t="s">
        <v>25</v>
      </c>
      <c r="B4067" s="1">
        <f>Raw_Prices!AQ324</f>
        <v>45397</v>
      </c>
      <c r="C4067" s="12">
        <f>Raw_Prices!AU324</f>
        <v>137.21899999999999</v>
      </c>
      <c r="D4067" s="13">
        <f t="shared" si="128"/>
        <v>-1.3075656120313361E-2</v>
      </c>
      <c r="E4067" s="14">
        <f>IF(_xlfn.XLOOKUP($A4067,Firm_Info!$A$2:$A$12,Firm_Info!$C$2:$C$12)="Treated",1,IF(_xlfn.XLOOKUP($A4067,Firm_Info!$A$2:$A$12,Firm_Info!$C$2:$C$12)="Control",0,""))</f>
        <v>1</v>
      </c>
      <c r="F4067" s="14">
        <f>IFERROR(_xlfn.XLOOKUP($A4067,Firm_Info!$A$2:$A$11,Firm_Info!$D$2:$D$11),"")</f>
        <v>4</v>
      </c>
      <c r="G4067" s="14">
        <f>IF($F4067="","",IF($B4067&gt;=SUMIFS(Firm_Info!$F$2:$F$11,Firm_Info!$D$2:$D$11,$F4067,Firm_Info!$C$2:$C$11,"Treated"),1,0))</f>
        <v>1</v>
      </c>
      <c r="H4067" s="14">
        <f t="shared" si="129"/>
        <v>1</v>
      </c>
      <c r="I4067" s="14">
        <f>IF($F4067="","",MOD(ROW()-2,624)-INDEX(Parallel_Trends!$F$5:$F$14,MATCH($A4067,Parallel_Trends!$A$5:$A$14,0)))</f>
        <v>36</v>
      </c>
    </row>
    <row r="4068" spans="1:9" x14ac:dyDescent="0.45">
      <c r="A4068" t="s">
        <v>25</v>
      </c>
      <c r="B4068" s="1">
        <f>Raw_Prices!AQ325</f>
        <v>45398</v>
      </c>
      <c r="C4068" s="12">
        <f>Raw_Prices!AU325</f>
        <v>136.51599999999999</v>
      </c>
      <c r="D4068" s="13">
        <f t="shared" ref="D4068:D4131" si="130">C4068/C4067-1</f>
        <v>-5.1231972248740876E-3</v>
      </c>
      <c r="E4068" s="14">
        <f>IF(_xlfn.XLOOKUP($A4068,Firm_Info!$A$2:$A$12,Firm_Info!$C$2:$C$12)="Treated",1,IF(_xlfn.XLOOKUP($A4068,Firm_Info!$A$2:$A$12,Firm_Info!$C$2:$C$12)="Control",0,""))</f>
        <v>1</v>
      </c>
      <c r="F4068" s="14">
        <f>IFERROR(_xlfn.XLOOKUP($A4068,Firm_Info!$A$2:$A$11,Firm_Info!$D$2:$D$11),"")</f>
        <v>4</v>
      </c>
      <c r="G4068" s="14">
        <f>IF($F4068="","",IF($B4068&gt;=SUMIFS(Firm_Info!$F$2:$F$11,Firm_Info!$D$2:$D$11,$F4068,Firm_Info!$C$2:$C$11,"Treated"),1,0))</f>
        <v>1</v>
      </c>
      <c r="H4068" s="14">
        <f t="shared" ref="H4068:H4131" si="131">IF($F4068="","",$E4068*$G4068)</f>
        <v>1</v>
      </c>
      <c r="I4068" s="14">
        <f>IF($F4068="","",MOD(ROW()-2,624)-INDEX(Parallel_Trends!$F$5:$F$14,MATCH($A4068,Parallel_Trends!$A$5:$A$14,0)))</f>
        <v>37</v>
      </c>
    </row>
    <row r="4069" spans="1:9" x14ac:dyDescent="0.45">
      <c r="A4069" t="s">
        <v>25</v>
      </c>
      <c r="B4069" s="1">
        <f>Raw_Prices!AQ326</f>
        <v>45399</v>
      </c>
      <c r="C4069" s="12">
        <f>Raw_Prices!AU326</f>
        <v>135.577</v>
      </c>
      <c r="D4069" s="13">
        <f t="shared" si="130"/>
        <v>-6.8783146297869413E-3</v>
      </c>
      <c r="E4069" s="14">
        <f>IF(_xlfn.XLOOKUP($A4069,Firm_Info!$A$2:$A$12,Firm_Info!$C$2:$C$12)="Treated",1,IF(_xlfn.XLOOKUP($A4069,Firm_Info!$A$2:$A$12,Firm_Info!$C$2:$C$12)="Control",0,""))</f>
        <v>1</v>
      </c>
      <c r="F4069" s="14">
        <f>IFERROR(_xlfn.XLOOKUP($A4069,Firm_Info!$A$2:$A$11,Firm_Info!$D$2:$D$11),"")</f>
        <v>4</v>
      </c>
      <c r="G4069" s="14">
        <f>IF($F4069="","",IF($B4069&gt;=SUMIFS(Firm_Info!$F$2:$F$11,Firm_Info!$D$2:$D$11,$F4069,Firm_Info!$C$2:$C$11,"Treated"),1,0))</f>
        <v>1</v>
      </c>
      <c r="H4069" s="14">
        <f t="shared" si="131"/>
        <v>1</v>
      </c>
      <c r="I4069" s="14">
        <f>IF($F4069="","",MOD(ROW()-2,624)-INDEX(Parallel_Trends!$F$5:$F$14,MATCH($A4069,Parallel_Trends!$A$5:$A$14,0)))</f>
        <v>38</v>
      </c>
    </row>
    <row r="4070" spans="1:9" x14ac:dyDescent="0.45">
      <c r="A4070" t="s">
        <v>25</v>
      </c>
      <c r="B4070" s="1">
        <f>Raw_Prices!AQ327</f>
        <v>45400</v>
      </c>
      <c r="C4070" s="12">
        <f>Raw_Prices!AU327</f>
        <v>135.035</v>
      </c>
      <c r="D4070" s="13">
        <f t="shared" si="130"/>
        <v>-3.9977282282392945E-3</v>
      </c>
      <c r="E4070" s="14">
        <f>IF(_xlfn.XLOOKUP($A4070,Firm_Info!$A$2:$A$12,Firm_Info!$C$2:$C$12)="Treated",1,IF(_xlfn.XLOOKUP($A4070,Firm_Info!$A$2:$A$12,Firm_Info!$C$2:$C$12)="Control",0,""))</f>
        <v>1</v>
      </c>
      <c r="F4070" s="14">
        <f>IFERROR(_xlfn.XLOOKUP($A4070,Firm_Info!$A$2:$A$11,Firm_Info!$D$2:$D$11),"")</f>
        <v>4</v>
      </c>
      <c r="G4070" s="14">
        <f>IF($F4070="","",IF($B4070&gt;=SUMIFS(Firm_Info!$F$2:$F$11,Firm_Info!$D$2:$D$11,$F4070,Firm_Info!$C$2:$C$11,"Treated"),1,0))</f>
        <v>1</v>
      </c>
      <c r="H4070" s="14">
        <f t="shared" si="131"/>
        <v>1</v>
      </c>
      <c r="I4070" s="14">
        <f>IF($F4070="","",MOD(ROW()-2,624)-INDEX(Parallel_Trends!$F$5:$F$14,MATCH($A4070,Parallel_Trends!$A$5:$A$14,0)))</f>
        <v>39</v>
      </c>
    </row>
    <row r="4071" spans="1:9" x14ac:dyDescent="0.45">
      <c r="A4071" t="s">
        <v>25</v>
      </c>
      <c r="B4071" s="1">
        <f>Raw_Prices!AQ328</f>
        <v>45401</v>
      </c>
      <c r="C4071" s="12">
        <f>Raw_Prices!AU328</f>
        <v>134.58099999999999</v>
      </c>
      <c r="D4071" s="13">
        <f t="shared" si="130"/>
        <v>-3.3620913096604754E-3</v>
      </c>
      <c r="E4071" s="14">
        <f>IF(_xlfn.XLOOKUP($A4071,Firm_Info!$A$2:$A$12,Firm_Info!$C$2:$C$12)="Treated",1,IF(_xlfn.XLOOKUP($A4071,Firm_Info!$A$2:$A$12,Firm_Info!$C$2:$C$12)="Control",0,""))</f>
        <v>1</v>
      </c>
      <c r="F4071" s="14">
        <f>IFERROR(_xlfn.XLOOKUP($A4071,Firm_Info!$A$2:$A$11,Firm_Info!$D$2:$D$11),"")</f>
        <v>4</v>
      </c>
      <c r="G4071" s="14">
        <f>IF($F4071="","",IF($B4071&gt;=SUMIFS(Firm_Info!$F$2:$F$11,Firm_Info!$D$2:$D$11,$F4071,Firm_Info!$C$2:$C$11,"Treated"),1,0))</f>
        <v>1</v>
      </c>
      <c r="H4071" s="14">
        <f t="shared" si="131"/>
        <v>1</v>
      </c>
      <c r="I4071" s="14">
        <f>IF($F4071="","",MOD(ROW()-2,624)-INDEX(Parallel_Trends!$F$5:$F$14,MATCH($A4071,Parallel_Trends!$A$5:$A$14,0)))</f>
        <v>40</v>
      </c>
    </row>
    <row r="4072" spans="1:9" x14ac:dyDescent="0.45">
      <c r="A4072" t="s">
        <v>25</v>
      </c>
      <c r="B4072" s="1">
        <f>Raw_Prices!AQ329</f>
        <v>45404</v>
      </c>
      <c r="C4072" s="12">
        <f>Raw_Prices!AU329</f>
        <v>136.328</v>
      </c>
      <c r="D4072" s="13">
        <f t="shared" si="130"/>
        <v>1.298103001166595E-2</v>
      </c>
      <c r="E4072" s="14">
        <f>IF(_xlfn.XLOOKUP($A4072,Firm_Info!$A$2:$A$12,Firm_Info!$C$2:$C$12)="Treated",1,IF(_xlfn.XLOOKUP($A4072,Firm_Info!$A$2:$A$12,Firm_Info!$C$2:$C$12)="Control",0,""))</f>
        <v>1</v>
      </c>
      <c r="F4072" s="14">
        <f>IFERROR(_xlfn.XLOOKUP($A4072,Firm_Info!$A$2:$A$11,Firm_Info!$D$2:$D$11),"")</f>
        <v>4</v>
      </c>
      <c r="G4072" s="14">
        <f>IF($F4072="","",IF($B4072&gt;=SUMIFS(Firm_Info!$F$2:$F$11,Firm_Info!$D$2:$D$11,$F4072,Firm_Info!$C$2:$C$11,"Treated"),1,0))</f>
        <v>1</v>
      </c>
      <c r="H4072" s="14">
        <f t="shared" si="131"/>
        <v>1</v>
      </c>
      <c r="I4072" s="14">
        <f>IF($F4072="","",MOD(ROW()-2,624)-INDEX(Parallel_Trends!$F$5:$F$14,MATCH($A4072,Parallel_Trends!$A$5:$A$14,0)))</f>
        <v>41</v>
      </c>
    </row>
    <row r="4073" spans="1:9" x14ac:dyDescent="0.45">
      <c r="A4073" t="s">
        <v>25</v>
      </c>
      <c r="B4073" s="1">
        <f>Raw_Prices!AQ330</f>
        <v>45405</v>
      </c>
      <c r="C4073" s="12">
        <f>Raw_Prices!AU330</f>
        <v>139.12200000000001</v>
      </c>
      <c r="D4073" s="13">
        <f t="shared" si="130"/>
        <v>2.0494689278798273E-2</v>
      </c>
      <c r="E4073" s="14">
        <f>IF(_xlfn.XLOOKUP($A4073,Firm_Info!$A$2:$A$12,Firm_Info!$C$2:$C$12)="Treated",1,IF(_xlfn.XLOOKUP($A4073,Firm_Info!$A$2:$A$12,Firm_Info!$C$2:$C$12)="Control",0,""))</f>
        <v>1</v>
      </c>
      <c r="F4073" s="14">
        <f>IFERROR(_xlfn.XLOOKUP($A4073,Firm_Info!$A$2:$A$11,Firm_Info!$D$2:$D$11),"")</f>
        <v>4</v>
      </c>
      <c r="G4073" s="14">
        <f>IF($F4073="","",IF($B4073&gt;=SUMIFS(Firm_Info!$F$2:$F$11,Firm_Info!$D$2:$D$11,$F4073,Firm_Info!$C$2:$C$11,"Treated"),1,0))</f>
        <v>1</v>
      </c>
      <c r="H4073" s="14">
        <f t="shared" si="131"/>
        <v>1</v>
      </c>
      <c r="I4073" s="14">
        <f>IF($F4073="","",MOD(ROW()-2,624)-INDEX(Parallel_Trends!$F$5:$F$14,MATCH($A4073,Parallel_Trends!$A$5:$A$14,0)))</f>
        <v>42</v>
      </c>
    </row>
    <row r="4074" spans="1:9" x14ac:dyDescent="0.45">
      <c r="A4074" t="s">
        <v>25</v>
      </c>
      <c r="B4074" s="1">
        <f>Raw_Prices!AQ331</f>
        <v>45406</v>
      </c>
      <c r="C4074" s="12">
        <f>Raw_Prices!AU331</f>
        <v>138.47399999999999</v>
      </c>
      <c r="D4074" s="13">
        <f t="shared" si="130"/>
        <v>-4.6577823780568073E-3</v>
      </c>
      <c r="E4074" s="14">
        <f>IF(_xlfn.XLOOKUP($A4074,Firm_Info!$A$2:$A$12,Firm_Info!$C$2:$C$12)="Treated",1,IF(_xlfn.XLOOKUP($A4074,Firm_Info!$A$2:$A$12,Firm_Info!$C$2:$C$12)="Control",0,""))</f>
        <v>1</v>
      </c>
      <c r="F4074" s="14">
        <f>IFERROR(_xlfn.XLOOKUP($A4074,Firm_Info!$A$2:$A$11,Firm_Info!$D$2:$D$11),"")</f>
        <v>4</v>
      </c>
      <c r="G4074" s="14">
        <f>IF($F4074="","",IF($B4074&gt;=SUMIFS(Firm_Info!$F$2:$F$11,Firm_Info!$D$2:$D$11,$F4074,Firm_Info!$C$2:$C$11,"Treated"),1,0))</f>
        <v>1</v>
      </c>
      <c r="H4074" s="14">
        <f t="shared" si="131"/>
        <v>1</v>
      </c>
      <c r="I4074" s="14">
        <f>IF($F4074="","",MOD(ROW()-2,624)-INDEX(Parallel_Trends!$F$5:$F$14,MATCH($A4074,Parallel_Trends!$A$5:$A$14,0)))</f>
        <v>43</v>
      </c>
    </row>
    <row r="4075" spans="1:9" x14ac:dyDescent="0.45">
      <c r="A4075" t="s">
        <v>25</v>
      </c>
      <c r="B4075" s="1">
        <f>Raw_Prices!AQ332</f>
        <v>45407</v>
      </c>
      <c r="C4075" s="12">
        <f>Raw_Prices!AU332</f>
        <v>137.88300000000001</v>
      </c>
      <c r="D4075" s="13">
        <f t="shared" si="130"/>
        <v>-4.2679492179035217E-3</v>
      </c>
      <c r="E4075" s="14">
        <f>IF(_xlfn.XLOOKUP($A4075,Firm_Info!$A$2:$A$12,Firm_Info!$C$2:$C$12)="Treated",1,IF(_xlfn.XLOOKUP($A4075,Firm_Info!$A$2:$A$12,Firm_Info!$C$2:$C$12)="Control",0,""))</f>
        <v>1</v>
      </c>
      <c r="F4075" s="14">
        <f>IFERROR(_xlfn.XLOOKUP($A4075,Firm_Info!$A$2:$A$11,Firm_Info!$D$2:$D$11),"")</f>
        <v>4</v>
      </c>
      <c r="G4075" s="14">
        <f>IF($F4075="","",IF($B4075&gt;=SUMIFS(Firm_Info!$F$2:$F$11,Firm_Info!$D$2:$D$11,$F4075,Firm_Info!$C$2:$C$11,"Treated"),1,0))</f>
        <v>1</v>
      </c>
      <c r="H4075" s="14">
        <f t="shared" si="131"/>
        <v>1</v>
      </c>
      <c r="I4075" s="14">
        <f>IF($F4075="","",MOD(ROW()-2,624)-INDEX(Parallel_Trends!$F$5:$F$14,MATCH($A4075,Parallel_Trends!$A$5:$A$14,0)))</f>
        <v>44</v>
      </c>
    </row>
    <row r="4076" spans="1:9" x14ac:dyDescent="0.45">
      <c r="A4076" t="s">
        <v>25</v>
      </c>
      <c r="B4076" s="1">
        <f>Raw_Prices!AQ333</f>
        <v>45408</v>
      </c>
      <c r="C4076" s="12">
        <f>Raw_Prices!AU333</f>
        <v>138.614</v>
      </c>
      <c r="D4076" s="13">
        <f t="shared" si="130"/>
        <v>5.3015962809048744E-3</v>
      </c>
      <c r="E4076" s="14">
        <f>IF(_xlfn.XLOOKUP($A4076,Firm_Info!$A$2:$A$12,Firm_Info!$C$2:$C$12)="Treated",1,IF(_xlfn.XLOOKUP($A4076,Firm_Info!$A$2:$A$12,Firm_Info!$C$2:$C$12)="Control",0,""))</f>
        <v>1</v>
      </c>
      <c r="F4076" s="14">
        <f>IFERROR(_xlfn.XLOOKUP($A4076,Firm_Info!$A$2:$A$11,Firm_Info!$D$2:$D$11),"")</f>
        <v>4</v>
      </c>
      <c r="G4076" s="14">
        <f>IF($F4076="","",IF($B4076&gt;=SUMIFS(Firm_Info!$F$2:$F$11,Firm_Info!$D$2:$D$11,$F4076,Firm_Info!$C$2:$C$11,"Treated"),1,0))</f>
        <v>1</v>
      </c>
      <c r="H4076" s="14">
        <f t="shared" si="131"/>
        <v>1</v>
      </c>
      <c r="I4076" s="14">
        <f>IF($F4076="","",MOD(ROW()-2,624)-INDEX(Parallel_Trends!$F$5:$F$14,MATCH($A4076,Parallel_Trends!$A$5:$A$14,0)))</f>
        <v>45</v>
      </c>
    </row>
    <row r="4077" spans="1:9" x14ac:dyDescent="0.45">
      <c r="A4077" t="s">
        <v>25</v>
      </c>
      <c r="B4077" s="1">
        <f>Raw_Prices!AQ334</f>
        <v>45411</v>
      </c>
      <c r="C4077" s="12">
        <f>Raw_Prices!AU334</f>
        <v>138.36600000000001</v>
      </c>
      <c r="D4077" s="13">
        <f t="shared" si="130"/>
        <v>-1.789141068001765E-3</v>
      </c>
      <c r="E4077" s="14">
        <f>IF(_xlfn.XLOOKUP($A4077,Firm_Info!$A$2:$A$12,Firm_Info!$C$2:$C$12)="Treated",1,IF(_xlfn.XLOOKUP($A4077,Firm_Info!$A$2:$A$12,Firm_Info!$C$2:$C$12)="Control",0,""))</f>
        <v>1</v>
      </c>
      <c r="F4077" s="14">
        <f>IFERROR(_xlfn.XLOOKUP($A4077,Firm_Info!$A$2:$A$11,Firm_Info!$D$2:$D$11),"")</f>
        <v>4</v>
      </c>
      <c r="G4077" s="14">
        <f>IF($F4077="","",IF($B4077&gt;=SUMIFS(Firm_Info!$F$2:$F$11,Firm_Info!$D$2:$D$11,$F4077,Firm_Info!$C$2:$C$11,"Treated"),1,0))</f>
        <v>1</v>
      </c>
      <c r="H4077" s="14">
        <f t="shared" si="131"/>
        <v>1</v>
      </c>
      <c r="I4077" s="14">
        <f>IF($F4077="","",MOD(ROW()-2,624)-INDEX(Parallel_Trends!$F$5:$F$14,MATCH($A4077,Parallel_Trends!$A$5:$A$14,0)))</f>
        <v>46</v>
      </c>
    </row>
    <row r="4078" spans="1:9" x14ac:dyDescent="0.45">
      <c r="A4078" t="s">
        <v>25</v>
      </c>
      <c r="B4078" s="1">
        <f>Raw_Prices!AQ335</f>
        <v>45412</v>
      </c>
      <c r="C4078" s="12">
        <f>Raw_Prices!AU335</f>
        <v>135.89500000000001</v>
      </c>
      <c r="D4078" s="13">
        <f t="shared" si="130"/>
        <v>-1.7858433430178011E-2</v>
      </c>
      <c r="E4078" s="14">
        <f>IF(_xlfn.XLOOKUP($A4078,Firm_Info!$A$2:$A$12,Firm_Info!$C$2:$C$12)="Treated",1,IF(_xlfn.XLOOKUP($A4078,Firm_Info!$A$2:$A$12,Firm_Info!$C$2:$C$12)="Control",0,""))</f>
        <v>1</v>
      </c>
      <c r="F4078" s="14">
        <f>IFERROR(_xlfn.XLOOKUP($A4078,Firm_Info!$A$2:$A$11,Firm_Info!$D$2:$D$11),"")</f>
        <v>4</v>
      </c>
      <c r="G4078" s="14">
        <f>IF($F4078="","",IF($B4078&gt;=SUMIFS(Firm_Info!$F$2:$F$11,Firm_Info!$D$2:$D$11,$F4078,Firm_Info!$C$2:$C$11,"Treated"),1,0))</f>
        <v>1</v>
      </c>
      <c r="H4078" s="14">
        <f t="shared" si="131"/>
        <v>1</v>
      </c>
      <c r="I4078" s="14">
        <f>IF($F4078="","",MOD(ROW()-2,624)-INDEX(Parallel_Trends!$F$5:$F$14,MATCH($A4078,Parallel_Trends!$A$5:$A$14,0)))</f>
        <v>47</v>
      </c>
    </row>
    <row r="4079" spans="1:9" x14ac:dyDescent="0.45">
      <c r="A4079" t="s">
        <v>25</v>
      </c>
      <c r="B4079" s="1">
        <f>Raw_Prices!AQ336</f>
        <v>45413</v>
      </c>
      <c r="C4079" s="12">
        <f>Raw_Prices!AU336</f>
        <v>134.46299999999999</v>
      </c>
      <c r="D4079" s="13">
        <f t="shared" si="130"/>
        <v>-1.0537547371132217E-2</v>
      </c>
      <c r="E4079" s="14">
        <f>IF(_xlfn.XLOOKUP($A4079,Firm_Info!$A$2:$A$12,Firm_Info!$C$2:$C$12)="Treated",1,IF(_xlfn.XLOOKUP($A4079,Firm_Info!$A$2:$A$12,Firm_Info!$C$2:$C$12)="Control",0,""))</f>
        <v>1</v>
      </c>
      <c r="F4079" s="14">
        <f>IFERROR(_xlfn.XLOOKUP($A4079,Firm_Info!$A$2:$A$11,Firm_Info!$D$2:$D$11),"")</f>
        <v>4</v>
      </c>
      <c r="G4079" s="14">
        <f>IF($F4079="","",IF($B4079&gt;=SUMIFS(Firm_Info!$F$2:$F$11,Firm_Info!$D$2:$D$11,$F4079,Firm_Info!$C$2:$C$11,"Treated"),1,0))</f>
        <v>1</v>
      </c>
      <c r="H4079" s="14">
        <f t="shared" si="131"/>
        <v>1</v>
      </c>
      <c r="I4079" s="14">
        <f>IF($F4079="","",MOD(ROW()-2,624)-INDEX(Parallel_Trends!$F$5:$F$14,MATCH($A4079,Parallel_Trends!$A$5:$A$14,0)))</f>
        <v>48</v>
      </c>
    </row>
    <row r="4080" spans="1:9" x14ac:dyDescent="0.45">
      <c r="A4080" t="s">
        <v>25</v>
      </c>
      <c r="B4080" s="1">
        <f>Raw_Prices!AQ337</f>
        <v>45414</v>
      </c>
      <c r="C4080" s="12">
        <f>Raw_Prices!AU337</f>
        <v>136.71799999999999</v>
      </c>
      <c r="D4080" s="13">
        <f t="shared" si="130"/>
        <v>1.6770412678580593E-2</v>
      </c>
      <c r="E4080" s="14">
        <f>IF(_xlfn.XLOOKUP($A4080,Firm_Info!$A$2:$A$12,Firm_Info!$C$2:$C$12)="Treated",1,IF(_xlfn.XLOOKUP($A4080,Firm_Info!$A$2:$A$12,Firm_Info!$C$2:$C$12)="Control",0,""))</f>
        <v>1</v>
      </c>
      <c r="F4080" s="14">
        <f>IFERROR(_xlfn.XLOOKUP($A4080,Firm_Info!$A$2:$A$11,Firm_Info!$D$2:$D$11),"")</f>
        <v>4</v>
      </c>
      <c r="G4080" s="14">
        <f>IF($F4080="","",IF($B4080&gt;=SUMIFS(Firm_Info!$F$2:$F$11,Firm_Info!$D$2:$D$11,$F4080,Firm_Info!$C$2:$C$11,"Treated"),1,0))</f>
        <v>1</v>
      </c>
      <c r="H4080" s="14">
        <f t="shared" si="131"/>
        <v>1</v>
      </c>
      <c r="I4080" s="14">
        <f>IF($F4080="","",MOD(ROW()-2,624)-INDEX(Parallel_Trends!$F$5:$F$14,MATCH($A4080,Parallel_Trends!$A$5:$A$14,0)))</f>
        <v>49</v>
      </c>
    </row>
    <row r="4081" spans="1:9" x14ac:dyDescent="0.45">
      <c r="A4081" t="s">
        <v>25</v>
      </c>
      <c r="B4081" s="1">
        <f>Raw_Prices!AQ338</f>
        <v>45415</v>
      </c>
      <c r="C4081" s="12">
        <f>Raw_Prices!AU338</f>
        <v>140.83000000000001</v>
      </c>
      <c r="D4081" s="13">
        <f t="shared" si="130"/>
        <v>3.0076507848271872E-2</v>
      </c>
      <c r="E4081" s="14">
        <f>IF(_xlfn.XLOOKUP($A4081,Firm_Info!$A$2:$A$12,Firm_Info!$C$2:$C$12)="Treated",1,IF(_xlfn.XLOOKUP($A4081,Firm_Info!$A$2:$A$12,Firm_Info!$C$2:$C$12)="Control",0,""))</f>
        <v>1</v>
      </c>
      <c r="F4081" s="14">
        <f>IFERROR(_xlfn.XLOOKUP($A4081,Firm_Info!$A$2:$A$11,Firm_Info!$D$2:$D$11),"")</f>
        <v>4</v>
      </c>
      <c r="G4081" s="14">
        <f>IF($F4081="","",IF($B4081&gt;=SUMIFS(Firm_Info!$F$2:$F$11,Firm_Info!$D$2:$D$11,$F4081,Firm_Info!$C$2:$C$11,"Treated"),1,0))</f>
        <v>1</v>
      </c>
      <c r="H4081" s="14">
        <f t="shared" si="131"/>
        <v>1</v>
      </c>
      <c r="I4081" s="14">
        <f>IF($F4081="","",MOD(ROW()-2,624)-INDEX(Parallel_Trends!$F$5:$F$14,MATCH($A4081,Parallel_Trends!$A$5:$A$14,0)))</f>
        <v>50</v>
      </c>
    </row>
    <row r="4082" spans="1:9" x14ac:dyDescent="0.45">
      <c r="A4082" t="s">
        <v>25</v>
      </c>
      <c r="B4082" s="1">
        <f>Raw_Prices!AQ339</f>
        <v>45418</v>
      </c>
      <c r="C4082" s="12">
        <f>Raw_Prices!AU339</f>
        <v>141.65799999999999</v>
      </c>
      <c r="D4082" s="13">
        <f t="shared" si="130"/>
        <v>5.8794290989134801E-3</v>
      </c>
      <c r="E4082" s="14">
        <f>IF(_xlfn.XLOOKUP($A4082,Firm_Info!$A$2:$A$12,Firm_Info!$C$2:$C$12)="Treated",1,IF(_xlfn.XLOOKUP($A4082,Firm_Info!$A$2:$A$12,Firm_Info!$C$2:$C$12)="Control",0,""))</f>
        <v>1</v>
      </c>
      <c r="F4082" s="14">
        <f>IFERROR(_xlfn.XLOOKUP($A4082,Firm_Info!$A$2:$A$11,Firm_Info!$D$2:$D$11),"")</f>
        <v>4</v>
      </c>
      <c r="G4082" s="14">
        <f>IF($F4082="","",IF($B4082&gt;=SUMIFS(Firm_Info!$F$2:$F$11,Firm_Info!$D$2:$D$11,$F4082,Firm_Info!$C$2:$C$11,"Treated"),1,0))</f>
        <v>1</v>
      </c>
      <c r="H4082" s="14">
        <f t="shared" si="131"/>
        <v>1</v>
      </c>
      <c r="I4082" s="14">
        <f>IF($F4082="","",MOD(ROW()-2,624)-INDEX(Parallel_Trends!$F$5:$F$14,MATCH($A4082,Parallel_Trends!$A$5:$A$14,0)))</f>
        <v>51</v>
      </c>
    </row>
    <row r="4083" spans="1:9" x14ac:dyDescent="0.45">
      <c r="A4083" t="s">
        <v>25</v>
      </c>
      <c r="B4083" s="1">
        <f>Raw_Prices!AQ340</f>
        <v>45419</v>
      </c>
      <c r="C4083" s="12">
        <f>Raw_Prices!AU340</f>
        <v>141.934</v>
      </c>
      <c r="D4083" s="13">
        <f t="shared" si="130"/>
        <v>1.9483544875686931E-3</v>
      </c>
      <c r="E4083" s="14">
        <f>IF(_xlfn.XLOOKUP($A4083,Firm_Info!$A$2:$A$12,Firm_Info!$C$2:$C$12)="Treated",1,IF(_xlfn.XLOOKUP($A4083,Firm_Info!$A$2:$A$12,Firm_Info!$C$2:$C$12)="Control",0,""))</f>
        <v>1</v>
      </c>
      <c r="F4083" s="14">
        <f>IFERROR(_xlfn.XLOOKUP($A4083,Firm_Info!$A$2:$A$11,Firm_Info!$D$2:$D$11),"")</f>
        <v>4</v>
      </c>
      <c r="G4083" s="14">
        <f>IF($F4083="","",IF($B4083&gt;=SUMIFS(Firm_Info!$F$2:$F$11,Firm_Info!$D$2:$D$11,$F4083,Firm_Info!$C$2:$C$11,"Treated"),1,0))</f>
        <v>1</v>
      </c>
      <c r="H4083" s="14">
        <f t="shared" si="131"/>
        <v>1</v>
      </c>
      <c r="I4083" s="14">
        <f>IF($F4083="","",MOD(ROW()-2,624)-INDEX(Parallel_Trends!$F$5:$F$14,MATCH($A4083,Parallel_Trends!$A$5:$A$14,0)))</f>
        <v>52</v>
      </c>
    </row>
    <row r="4084" spans="1:9" x14ac:dyDescent="0.45">
      <c r="A4084" t="s">
        <v>25</v>
      </c>
      <c r="B4084" s="1">
        <f>Raw_Prices!AQ341</f>
        <v>45420</v>
      </c>
      <c r="C4084" s="12">
        <f>Raw_Prices!AU341</f>
        <v>144.084</v>
      </c>
      <c r="D4084" s="13">
        <f t="shared" si="130"/>
        <v>1.5147885636986214E-2</v>
      </c>
      <c r="E4084" s="14">
        <f>IF(_xlfn.XLOOKUP($A4084,Firm_Info!$A$2:$A$12,Firm_Info!$C$2:$C$12)="Treated",1,IF(_xlfn.XLOOKUP($A4084,Firm_Info!$A$2:$A$12,Firm_Info!$C$2:$C$12)="Control",0,""))</f>
        <v>1</v>
      </c>
      <c r="F4084" s="14">
        <f>IFERROR(_xlfn.XLOOKUP($A4084,Firm_Info!$A$2:$A$11,Firm_Info!$D$2:$D$11),"")</f>
        <v>4</v>
      </c>
      <c r="G4084" s="14">
        <f>IF($F4084="","",IF($B4084&gt;=SUMIFS(Firm_Info!$F$2:$F$11,Firm_Info!$D$2:$D$11,$F4084,Firm_Info!$C$2:$C$11,"Treated"),1,0))</f>
        <v>1</v>
      </c>
      <c r="H4084" s="14">
        <f t="shared" si="131"/>
        <v>1</v>
      </c>
      <c r="I4084" s="14">
        <f>IF($F4084="","",MOD(ROW()-2,624)-INDEX(Parallel_Trends!$F$5:$F$14,MATCH($A4084,Parallel_Trends!$A$5:$A$14,0)))</f>
        <v>53</v>
      </c>
    </row>
    <row r="4085" spans="1:9" x14ac:dyDescent="0.45">
      <c r="A4085" t="s">
        <v>25</v>
      </c>
      <c r="B4085" s="1">
        <f>Raw_Prices!AQ342</f>
        <v>45421</v>
      </c>
      <c r="C4085" s="12">
        <f>Raw_Prices!AU342</f>
        <v>148.81</v>
      </c>
      <c r="D4085" s="13">
        <f t="shared" si="130"/>
        <v>3.2800310929735454E-2</v>
      </c>
      <c r="E4085" s="14">
        <f>IF(_xlfn.XLOOKUP($A4085,Firm_Info!$A$2:$A$12,Firm_Info!$C$2:$C$12)="Treated",1,IF(_xlfn.XLOOKUP($A4085,Firm_Info!$A$2:$A$12,Firm_Info!$C$2:$C$12)="Control",0,""))</f>
        <v>1</v>
      </c>
      <c r="F4085" s="14">
        <f>IFERROR(_xlfn.XLOOKUP($A4085,Firm_Info!$A$2:$A$11,Firm_Info!$D$2:$D$11),"")</f>
        <v>4</v>
      </c>
      <c r="G4085" s="14">
        <f>IF($F4085="","",IF($B4085&gt;=SUMIFS(Firm_Info!$F$2:$F$11,Firm_Info!$D$2:$D$11,$F4085,Firm_Info!$C$2:$C$11,"Treated"),1,0))</f>
        <v>1</v>
      </c>
      <c r="H4085" s="14">
        <f t="shared" si="131"/>
        <v>1</v>
      </c>
      <c r="I4085" s="14">
        <f>IF($F4085="","",MOD(ROW()-2,624)-INDEX(Parallel_Trends!$F$5:$F$14,MATCH($A4085,Parallel_Trends!$A$5:$A$14,0)))</f>
        <v>54</v>
      </c>
    </row>
    <row r="4086" spans="1:9" x14ac:dyDescent="0.45">
      <c r="A4086" t="s">
        <v>25</v>
      </c>
      <c r="B4086" s="1">
        <f>Raw_Prices!AQ343</f>
        <v>45422</v>
      </c>
      <c r="C4086" s="12">
        <f>Raw_Prices!AU343</f>
        <v>149.821</v>
      </c>
      <c r="D4086" s="13">
        <f t="shared" si="130"/>
        <v>6.7938982595254771E-3</v>
      </c>
      <c r="E4086" s="14">
        <f>IF(_xlfn.XLOOKUP($A4086,Firm_Info!$A$2:$A$12,Firm_Info!$C$2:$C$12)="Treated",1,IF(_xlfn.XLOOKUP($A4086,Firm_Info!$A$2:$A$12,Firm_Info!$C$2:$C$12)="Control",0,""))</f>
        <v>1</v>
      </c>
      <c r="F4086" s="14">
        <f>IFERROR(_xlfn.XLOOKUP($A4086,Firm_Info!$A$2:$A$11,Firm_Info!$D$2:$D$11),"")</f>
        <v>4</v>
      </c>
      <c r="G4086" s="14">
        <f>IF($F4086="","",IF($B4086&gt;=SUMIFS(Firm_Info!$F$2:$F$11,Firm_Info!$D$2:$D$11,$F4086,Firm_Info!$C$2:$C$11,"Treated"),1,0))</f>
        <v>1</v>
      </c>
      <c r="H4086" s="14">
        <f t="shared" si="131"/>
        <v>1</v>
      </c>
      <c r="I4086" s="14">
        <f>IF($F4086="","",MOD(ROW()-2,624)-INDEX(Parallel_Trends!$F$5:$F$14,MATCH($A4086,Parallel_Trends!$A$5:$A$14,0)))</f>
        <v>55</v>
      </c>
    </row>
    <row r="4087" spans="1:9" x14ac:dyDescent="0.45">
      <c r="A4087" t="s">
        <v>25</v>
      </c>
      <c r="B4087" s="1">
        <f>Raw_Prices!AQ344</f>
        <v>45425</v>
      </c>
      <c r="C4087" s="12">
        <f>Raw_Prices!AU344</f>
        <v>147.429</v>
      </c>
      <c r="D4087" s="13">
        <f t="shared" si="130"/>
        <v>-1.596571909144906E-2</v>
      </c>
      <c r="E4087" s="14">
        <f>IF(_xlfn.XLOOKUP($A4087,Firm_Info!$A$2:$A$12,Firm_Info!$C$2:$C$12)="Treated",1,IF(_xlfn.XLOOKUP($A4087,Firm_Info!$A$2:$A$12,Firm_Info!$C$2:$C$12)="Control",0,""))</f>
        <v>1</v>
      </c>
      <c r="F4087" s="14">
        <f>IFERROR(_xlfn.XLOOKUP($A4087,Firm_Info!$A$2:$A$11,Firm_Info!$D$2:$D$11),"")</f>
        <v>4</v>
      </c>
      <c r="G4087" s="14">
        <f>IF($F4087="","",IF($B4087&gt;=SUMIFS(Firm_Info!$F$2:$F$11,Firm_Info!$D$2:$D$11,$F4087,Firm_Info!$C$2:$C$11,"Treated"),1,0))</f>
        <v>1</v>
      </c>
      <c r="H4087" s="14">
        <f t="shared" si="131"/>
        <v>1</v>
      </c>
      <c r="I4087" s="14">
        <f>IF($F4087="","",MOD(ROW()-2,624)-INDEX(Parallel_Trends!$F$5:$F$14,MATCH($A4087,Parallel_Trends!$A$5:$A$14,0)))</f>
        <v>56</v>
      </c>
    </row>
    <row r="4088" spans="1:9" x14ac:dyDescent="0.45">
      <c r="A4088" t="s">
        <v>25</v>
      </c>
      <c r="B4088" s="1">
        <f>Raw_Prices!AQ345</f>
        <v>45426</v>
      </c>
      <c r="C4088" s="12">
        <f>Raw_Prices!AU345</f>
        <v>148.524</v>
      </c>
      <c r="D4088" s="13">
        <f t="shared" si="130"/>
        <v>7.427303990395373E-3</v>
      </c>
      <c r="E4088" s="14">
        <f>IF(_xlfn.XLOOKUP($A4088,Firm_Info!$A$2:$A$12,Firm_Info!$C$2:$C$12)="Treated",1,IF(_xlfn.XLOOKUP($A4088,Firm_Info!$A$2:$A$12,Firm_Info!$C$2:$C$12)="Control",0,""))</f>
        <v>1</v>
      </c>
      <c r="F4088" s="14">
        <f>IFERROR(_xlfn.XLOOKUP($A4088,Firm_Info!$A$2:$A$11,Firm_Info!$D$2:$D$11),"")</f>
        <v>4</v>
      </c>
      <c r="G4088" s="14">
        <f>IF($F4088="","",IF($B4088&gt;=SUMIFS(Firm_Info!$F$2:$F$11,Firm_Info!$D$2:$D$11,$F4088,Firm_Info!$C$2:$C$11,"Treated"),1,0))</f>
        <v>1</v>
      </c>
      <c r="H4088" s="14">
        <f t="shared" si="131"/>
        <v>1</v>
      </c>
      <c r="I4088" s="14">
        <f>IF($F4088="","",MOD(ROW()-2,624)-INDEX(Parallel_Trends!$F$5:$F$14,MATCH($A4088,Parallel_Trends!$A$5:$A$14,0)))</f>
        <v>57</v>
      </c>
    </row>
    <row r="4089" spans="1:9" x14ac:dyDescent="0.45">
      <c r="A4089" t="s">
        <v>25</v>
      </c>
      <c r="B4089" s="1">
        <f>Raw_Prices!AQ346</f>
        <v>45427</v>
      </c>
      <c r="C4089" s="12">
        <f>Raw_Prices!AU346</f>
        <v>149.30199999999999</v>
      </c>
      <c r="D4089" s="13">
        <f t="shared" si="130"/>
        <v>5.2382106595565414E-3</v>
      </c>
      <c r="E4089" s="14">
        <f>IF(_xlfn.XLOOKUP($A4089,Firm_Info!$A$2:$A$12,Firm_Info!$C$2:$C$12)="Treated",1,IF(_xlfn.XLOOKUP($A4089,Firm_Info!$A$2:$A$12,Firm_Info!$C$2:$C$12)="Control",0,""))</f>
        <v>1</v>
      </c>
      <c r="F4089" s="14">
        <f>IFERROR(_xlfn.XLOOKUP($A4089,Firm_Info!$A$2:$A$11,Firm_Info!$D$2:$D$11),"")</f>
        <v>4</v>
      </c>
      <c r="G4089" s="14">
        <f>IF($F4089="","",IF($B4089&gt;=SUMIFS(Firm_Info!$F$2:$F$11,Firm_Info!$D$2:$D$11,$F4089,Firm_Info!$C$2:$C$11,"Treated"),1,0))</f>
        <v>1</v>
      </c>
      <c r="H4089" s="14">
        <f t="shared" si="131"/>
        <v>1</v>
      </c>
      <c r="I4089" s="14">
        <f>IF($F4089="","",MOD(ROW()-2,624)-INDEX(Parallel_Trends!$F$5:$F$14,MATCH($A4089,Parallel_Trends!$A$5:$A$14,0)))</f>
        <v>58</v>
      </c>
    </row>
    <row r="4090" spans="1:9" x14ac:dyDescent="0.45">
      <c r="A4090" t="s">
        <v>25</v>
      </c>
      <c r="B4090" s="1">
        <f>Raw_Prices!AQ347</f>
        <v>45428</v>
      </c>
      <c r="C4090" s="12">
        <f>Raw_Prices!AU347</f>
        <v>147.036</v>
      </c>
      <c r="D4090" s="13">
        <f t="shared" si="130"/>
        <v>-1.5177291663875825E-2</v>
      </c>
      <c r="E4090" s="14">
        <f>IF(_xlfn.XLOOKUP($A4090,Firm_Info!$A$2:$A$12,Firm_Info!$C$2:$C$12)="Treated",1,IF(_xlfn.XLOOKUP($A4090,Firm_Info!$A$2:$A$12,Firm_Info!$C$2:$C$12)="Control",0,""))</f>
        <v>1</v>
      </c>
      <c r="F4090" s="14">
        <f>IFERROR(_xlfn.XLOOKUP($A4090,Firm_Info!$A$2:$A$11,Firm_Info!$D$2:$D$11),"")</f>
        <v>4</v>
      </c>
      <c r="G4090" s="14">
        <f>IF($F4090="","",IF($B4090&gt;=SUMIFS(Firm_Info!$F$2:$F$11,Firm_Info!$D$2:$D$11,$F4090,Firm_Info!$C$2:$C$11,"Treated"),1,0))</f>
        <v>1</v>
      </c>
      <c r="H4090" s="14">
        <f t="shared" si="131"/>
        <v>1</v>
      </c>
      <c r="I4090" s="14">
        <f>IF($F4090="","",MOD(ROW()-2,624)-INDEX(Parallel_Trends!$F$5:$F$14,MATCH($A4090,Parallel_Trends!$A$5:$A$14,0)))</f>
        <v>59</v>
      </c>
    </row>
    <row r="4091" spans="1:9" x14ac:dyDescent="0.45">
      <c r="A4091" t="s">
        <v>25</v>
      </c>
      <c r="B4091" s="1">
        <f>Raw_Prices!AQ348</f>
        <v>45429</v>
      </c>
      <c r="C4091" s="12">
        <f>Raw_Prices!AU348</f>
        <v>145.98699999999999</v>
      </c>
      <c r="D4091" s="13">
        <f t="shared" si="130"/>
        <v>-7.1343072444843836E-3</v>
      </c>
      <c r="E4091" s="14">
        <f>IF(_xlfn.XLOOKUP($A4091,Firm_Info!$A$2:$A$12,Firm_Info!$C$2:$C$12)="Treated",1,IF(_xlfn.XLOOKUP($A4091,Firm_Info!$A$2:$A$12,Firm_Info!$C$2:$C$12)="Control",0,""))</f>
        <v>1</v>
      </c>
      <c r="F4091" s="14">
        <f>IFERROR(_xlfn.XLOOKUP($A4091,Firm_Info!$A$2:$A$11,Firm_Info!$D$2:$D$11),"")</f>
        <v>4</v>
      </c>
      <c r="G4091" s="14">
        <f>IF($F4091="","",IF($B4091&gt;=SUMIFS(Firm_Info!$F$2:$F$11,Firm_Info!$D$2:$D$11,$F4091,Firm_Info!$C$2:$C$11,"Treated"),1,0))</f>
        <v>1</v>
      </c>
      <c r="H4091" s="14">
        <f t="shared" si="131"/>
        <v>1</v>
      </c>
      <c r="I4091" s="14">
        <f>IF($F4091="","",MOD(ROW()-2,624)-INDEX(Parallel_Trends!$F$5:$F$14,MATCH($A4091,Parallel_Trends!$A$5:$A$14,0)))</f>
        <v>60</v>
      </c>
    </row>
    <row r="4092" spans="1:9" x14ac:dyDescent="0.45">
      <c r="A4092" t="s">
        <v>25</v>
      </c>
      <c r="B4092" s="1">
        <f>Raw_Prices!AQ349</f>
        <v>45432</v>
      </c>
      <c r="C4092" s="12">
        <f>Raw_Prices!AU349</f>
        <v>148.36099999999999</v>
      </c>
      <c r="D4092" s="13">
        <f t="shared" si="130"/>
        <v>1.6261721934144768E-2</v>
      </c>
      <c r="E4092" s="14">
        <f>IF(_xlfn.XLOOKUP($A4092,Firm_Info!$A$2:$A$12,Firm_Info!$C$2:$C$12)="Treated",1,IF(_xlfn.XLOOKUP($A4092,Firm_Info!$A$2:$A$12,Firm_Info!$C$2:$C$12)="Control",0,""))</f>
        <v>1</v>
      </c>
      <c r="F4092" s="14">
        <f>IFERROR(_xlfn.XLOOKUP($A4092,Firm_Info!$A$2:$A$11,Firm_Info!$D$2:$D$11),"")</f>
        <v>4</v>
      </c>
      <c r="G4092" s="14">
        <f>IF($F4092="","",IF($B4092&gt;=SUMIFS(Firm_Info!$F$2:$F$11,Firm_Info!$D$2:$D$11,$F4092,Firm_Info!$C$2:$C$11,"Treated"),1,0))</f>
        <v>1</v>
      </c>
      <c r="H4092" s="14">
        <f t="shared" si="131"/>
        <v>1</v>
      </c>
      <c r="I4092" s="14">
        <f>IF($F4092="","",MOD(ROW()-2,624)-INDEX(Parallel_Trends!$F$5:$F$14,MATCH($A4092,Parallel_Trends!$A$5:$A$14,0)))</f>
        <v>61</v>
      </c>
    </row>
    <row r="4093" spans="1:9" x14ac:dyDescent="0.45">
      <c r="A4093" t="s">
        <v>25</v>
      </c>
      <c r="B4093" s="1">
        <f>Raw_Prices!AQ350</f>
        <v>45433</v>
      </c>
      <c r="C4093" s="12">
        <f>Raw_Prices!AU350</f>
        <v>150.47399999999999</v>
      </c>
      <c r="D4093" s="13">
        <f t="shared" si="130"/>
        <v>1.4242287393587238E-2</v>
      </c>
      <c r="E4093" s="14">
        <f>IF(_xlfn.XLOOKUP($A4093,Firm_Info!$A$2:$A$12,Firm_Info!$C$2:$C$12)="Treated",1,IF(_xlfn.XLOOKUP($A4093,Firm_Info!$A$2:$A$12,Firm_Info!$C$2:$C$12)="Control",0,""))</f>
        <v>1</v>
      </c>
      <c r="F4093" s="14">
        <f>IFERROR(_xlfn.XLOOKUP($A4093,Firm_Info!$A$2:$A$11,Firm_Info!$D$2:$D$11),"")</f>
        <v>4</v>
      </c>
      <c r="G4093" s="14">
        <f>IF($F4093="","",IF($B4093&gt;=SUMIFS(Firm_Info!$F$2:$F$11,Firm_Info!$D$2:$D$11,$F4093,Firm_Info!$C$2:$C$11,"Treated"),1,0))</f>
        <v>1</v>
      </c>
      <c r="H4093" s="14">
        <f t="shared" si="131"/>
        <v>1</v>
      </c>
      <c r="I4093" s="14">
        <f>IF($F4093="","",MOD(ROW()-2,624)-INDEX(Parallel_Trends!$F$5:$F$14,MATCH($A4093,Parallel_Trends!$A$5:$A$14,0)))</f>
        <v>62</v>
      </c>
    </row>
    <row r="4094" spans="1:9" x14ac:dyDescent="0.45">
      <c r="A4094" t="s">
        <v>25</v>
      </c>
      <c r="B4094" s="1">
        <f>Raw_Prices!AQ351</f>
        <v>45434</v>
      </c>
      <c r="C4094" s="12">
        <f>Raw_Prices!AU351</f>
        <v>150.584</v>
      </c>
      <c r="D4094" s="13">
        <f t="shared" si="130"/>
        <v>7.3102329970642366E-4</v>
      </c>
      <c r="E4094" s="14">
        <f>IF(_xlfn.XLOOKUP($A4094,Firm_Info!$A$2:$A$12,Firm_Info!$C$2:$C$12)="Treated",1,IF(_xlfn.XLOOKUP($A4094,Firm_Info!$A$2:$A$12,Firm_Info!$C$2:$C$12)="Control",0,""))</f>
        <v>1</v>
      </c>
      <c r="F4094" s="14">
        <f>IFERROR(_xlfn.XLOOKUP($A4094,Firm_Info!$A$2:$A$11,Firm_Info!$D$2:$D$11),"")</f>
        <v>4</v>
      </c>
      <c r="G4094" s="14">
        <f>IF($F4094="","",IF($B4094&gt;=SUMIFS(Firm_Info!$F$2:$F$11,Firm_Info!$D$2:$D$11,$F4094,Firm_Info!$C$2:$C$11,"Treated"),1,0))</f>
        <v>1</v>
      </c>
      <c r="H4094" s="14">
        <f t="shared" si="131"/>
        <v>1</v>
      </c>
      <c r="I4094" s="14">
        <f>IF($F4094="","",MOD(ROW()-2,624)-INDEX(Parallel_Trends!$F$5:$F$14,MATCH($A4094,Parallel_Trends!$A$5:$A$14,0)))</f>
        <v>63</v>
      </c>
    </row>
    <row r="4095" spans="1:9" x14ac:dyDescent="0.45">
      <c r="A4095" t="s">
        <v>25</v>
      </c>
      <c r="B4095" s="1">
        <f>Raw_Prices!AQ352</f>
        <v>45435</v>
      </c>
      <c r="C4095" s="12">
        <f>Raw_Prices!AU352</f>
        <v>147.732</v>
      </c>
      <c r="D4095" s="13">
        <f t="shared" si="130"/>
        <v>-1.8939595176114321E-2</v>
      </c>
      <c r="E4095" s="14">
        <f>IF(_xlfn.XLOOKUP($A4095,Firm_Info!$A$2:$A$12,Firm_Info!$C$2:$C$12)="Treated",1,IF(_xlfn.XLOOKUP($A4095,Firm_Info!$A$2:$A$12,Firm_Info!$C$2:$C$12)="Control",0,""))</f>
        <v>1</v>
      </c>
      <c r="F4095" s="14">
        <f>IFERROR(_xlfn.XLOOKUP($A4095,Firm_Info!$A$2:$A$11,Firm_Info!$D$2:$D$11),"")</f>
        <v>4</v>
      </c>
      <c r="G4095" s="14">
        <f>IF($F4095="","",IF($B4095&gt;=SUMIFS(Firm_Info!$F$2:$F$11,Firm_Info!$D$2:$D$11,$F4095,Firm_Info!$C$2:$C$11,"Treated"),1,0))</f>
        <v>1</v>
      </c>
      <c r="H4095" s="14">
        <f t="shared" si="131"/>
        <v>1</v>
      </c>
      <c r="I4095" s="14">
        <f>IF($F4095="","",MOD(ROW()-2,624)-INDEX(Parallel_Trends!$F$5:$F$14,MATCH($A4095,Parallel_Trends!$A$5:$A$14,0)))</f>
        <v>64</v>
      </c>
    </row>
    <row r="4096" spans="1:9" x14ac:dyDescent="0.45">
      <c r="A4096" t="s">
        <v>25</v>
      </c>
      <c r="B4096" s="1">
        <f>Raw_Prices!AQ353</f>
        <v>45436</v>
      </c>
      <c r="C4096" s="12">
        <f>Raw_Prices!AU353</f>
        <v>149.41200000000001</v>
      </c>
      <c r="D4096" s="13">
        <f t="shared" si="130"/>
        <v>1.1371943790106531E-2</v>
      </c>
      <c r="E4096" s="14">
        <f>IF(_xlfn.XLOOKUP($A4096,Firm_Info!$A$2:$A$12,Firm_Info!$C$2:$C$12)="Treated",1,IF(_xlfn.XLOOKUP($A4096,Firm_Info!$A$2:$A$12,Firm_Info!$C$2:$C$12)="Control",0,""))</f>
        <v>1</v>
      </c>
      <c r="F4096" s="14">
        <f>IFERROR(_xlfn.XLOOKUP($A4096,Firm_Info!$A$2:$A$11,Firm_Info!$D$2:$D$11),"")</f>
        <v>4</v>
      </c>
      <c r="G4096" s="14">
        <f>IF($F4096="","",IF($B4096&gt;=SUMIFS(Firm_Info!$F$2:$F$11,Firm_Info!$D$2:$D$11,$F4096,Firm_Info!$C$2:$C$11,"Treated"),1,0))</f>
        <v>1</v>
      </c>
      <c r="H4096" s="14">
        <f t="shared" si="131"/>
        <v>1</v>
      </c>
      <c r="I4096" s="14">
        <f>IF($F4096="","",MOD(ROW()-2,624)-INDEX(Parallel_Trends!$F$5:$F$14,MATCH($A4096,Parallel_Trends!$A$5:$A$14,0)))</f>
        <v>65</v>
      </c>
    </row>
    <row r="4097" spans="1:9" x14ac:dyDescent="0.45">
      <c r="A4097" t="s">
        <v>25</v>
      </c>
      <c r="B4097" s="1">
        <f>Raw_Prices!AQ354</f>
        <v>45440</v>
      </c>
      <c r="C4097" s="12">
        <f>Raw_Prices!AU354</f>
        <v>149.20599999999999</v>
      </c>
      <c r="D4097" s="13">
        <f t="shared" si="130"/>
        <v>-1.3787379862395532E-3</v>
      </c>
      <c r="E4097" s="14">
        <f>IF(_xlfn.XLOOKUP($A4097,Firm_Info!$A$2:$A$12,Firm_Info!$C$2:$C$12)="Treated",1,IF(_xlfn.XLOOKUP($A4097,Firm_Info!$A$2:$A$12,Firm_Info!$C$2:$C$12)="Control",0,""))</f>
        <v>1</v>
      </c>
      <c r="F4097" s="14">
        <f>IFERROR(_xlfn.XLOOKUP($A4097,Firm_Info!$A$2:$A$11,Firm_Info!$D$2:$D$11),"")</f>
        <v>4</v>
      </c>
      <c r="G4097" s="14">
        <f>IF($F4097="","",IF($B4097&gt;=SUMIFS(Firm_Info!$F$2:$F$11,Firm_Info!$D$2:$D$11,$F4097,Firm_Info!$C$2:$C$11,"Treated"),1,0))</f>
        <v>1</v>
      </c>
      <c r="H4097" s="14">
        <f t="shared" si="131"/>
        <v>1</v>
      </c>
      <c r="I4097" s="14">
        <f>IF($F4097="","",MOD(ROW()-2,624)-INDEX(Parallel_Trends!$F$5:$F$14,MATCH($A4097,Parallel_Trends!$A$5:$A$14,0)))</f>
        <v>66</v>
      </c>
    </row>
    <row r="4098" spans="1:9" x14ac:dyDescent="0.45">
      <c r="A4098" t="s">
        <v>25</v>
      </c>
      <c r="B4098" s="1">
        <f>Raw_Prices!AQ355</f>
        <v>45441</v>
      </c>
      <c r="C4098" s="12">
        <f>Raw_Prices!AU355</f>
        <v>147.00899999999999</v>
      </c>
      <c r="D4098" s="13">
        <f t="shared" si="130"/>
        <v>-1.4724608929935767E-2</v>
      </c>
      <c r="E4098" s="14">
        <f>IF(_xlfn.XLOOKUP($A4098,Firm_Info!$A$2:$A$12,Firm_Info!$C$2:$C$12)="Treated",1,IF(_xlfn.XLOOKUP($A4098,Firm_Info!$A$2:$A$12,Firm_Info!$C$2:$C$12)="Control",0,""))</f>
        <v>1</v>
      </c>
      <c r="F4098" s="14">
        <f>IFERROR(_xlfn.XLOOKUP($A4098,Firm_Info!$A$2:$A$11,Firm_Info!$D$2:$D$11),"")</f>
        <v>4</v>
      </c>
      <c r="G4098" s="14">
        <f>IF($F4098="","",IF($B4098&gt;=SUMIFS(Firm_Info!$F$2:$F$11,Firm_Info!$D$2:$D$11,$F4098,Firm_Info!$C$2:$C$11,"Treated"),1,0))</f>
        <v>1</v>
      </c>
      <c r="H4098" s="14">
        <f t="shared" si="131"/>
        <v>1</v>
      </c>
      <c r="I4098" s="14">
        <f>IF($F4098="","",MOD(ROW()-2,624)-INDEX(Parallel_Trends!$F$5:$F$14,MATCH($A4098,Parallel_Trends!$A$5:$A$14,0)))</f>
        <v>67</v>
      </c>
    </row>
    <row r="4099" spans="1:9" x14ac:dyDescent="0.45">
      <c r="A4099" t="s">
        <v>25</v>
      </c>
      <c r="B4099" s="1">
        <f>Raw_Prices!AQ356</f>
        <v>45442</v>
      </c>
      <c r="C4099" s="12">
        <f>Raw_Prices!AU356</f>
        <v>147.80799999999999</v>
      </c>
      <c r="D4099" s="13">
        <f t="shared" si="130"/>
        <v>5.4350413920236651E-3</v>
      </c>
      <c r="E4099" s="14">
        <f>IF(_xlfn.XLOOKUP($A4099,Firm_Info!$A$2:$A$12,Firm_Info!$C$2:$C$12)="Treated",1,IF(_xlfn.XLOOKUP($A4099,Firm_Info!$A$2:$A$12,Firm_Info!$C$2:$C$12)="Control",0,""))</f>
        <v>1</v>
      </c>
      <c r="F4099" s="14">
        <f>IFERROR(_xlfn.XLOOKUP($A4099,Firm_Info!$A$2:$A$11,Firm_Info!$D$2:$D$11),"")</f>
        <v>4</v>
      </c>
      <c r="G4099" s="14">
        <f>IF($F4099="","",IF($B4099&gt;=SUMIFS(Firm_Info!$F$2:$F$11,Firm_Info!$D$2:$D$11,$F4099,Firm_Info!$C$2:$C$11,"Treated"),1,0))</f>
        <v>1</v>
      </c>
      <c r="H4099" s="14">
        <f t="shared" si="131"/>
        <v>1</v>
      </c>
      <c r="I4099" s="14">
        <f>IF($F4099="","",MOD(ROW()-2,624)-INDEX(Parallel_Trends!$F$5:$F$14,MATCH($A4099,Parallel_Trends!$A$5:$A$14,0)))</f>
        <v>68</v>
      </c>
    </row>
    <row r="4100" spans="1:9" x14ac:dyDescent="0.45">
      <c r="A4100" t="s">
        <v>25</v>
      </c>
      <c r="B4100" s="1">
        <f>Raw_Prices!AQ357</f>
        <v>45443</v>
      </c>
      <c r="C4100" s="12">
        <f>Raw_Prices!AU357</f>
        <v>148.66300000000001</v>
      </c>
      <c r="D4100" s="13">
        <f t="shared" si="130"/>
        <v>5.7845312838278318E-3</v>
      </c>
      <c r="E4100" s="14">
        <f>IF(_xlfn.XLOOKUP($A4100,Firm_Info!$A$2:$A$12,Firm_Info!$C$2:$C$12)="Treated",1,IF(_xlfn.XLOOKUP($A4100,Firm_Info!$A$2:$A$12,Firm_Info!$C$2:$C$12)="Control",0,""))</f>
        <v>1</v>
      </c>
      <c r="F4100" s="14">
        <f>IFERROR(_xlfn.XLOOKUP($A4100,Firm_Info!$A$2:$A$11,Firm_Info!$D$2:$D$11),"")</f>
        <v>4</v>
      </c>
      <c r="G4100" s="14">
        <f>IF($F4100="","",IF($B4100&gt;=SUMIFS(Firm_Info!$F$2:$F$11,Firm_Info!$D$2:$D$11,$F4100,Firm_Info!$C$2:$C$11,"Treated"),1,0))</f>
        <v>1</v>
      </c>
      <c r="H4100" s="14">
        <f t="shared" si="131"/>
        <v>1</v>
      </c>
      <c r="I4100" s="14">
        <f>IF($F4100="","",MOD(ROW()-2,624)-INDEX(Parallel_Trends!$F$5:$F$14,MATCH($A4100,Parallel_Trends!$A$5:$A$14,0)))</f>
        <v>69</v>
      </c>
    </row>
    <row r="4101" spans="1:9" x14ac:dyDescent="0.45">
      <c r="A4101" t="s">
        <v>25</v>
      </c>
      <c r="B4101" s="1">
        <f>Raw_Prices!AQ358</f>
        <v>45446</v>
      </c>
      <c r="C4101" s="12">
        <f>Raw_Prices!AU358</f>
        <v>148.16300000000001</v>
      </c>
      <c r="D4101" s="13">
        <f t="shared" si="130"/>
        <v>-3.3633116511841976E-3</v>
      </c>
      <c r="E4101" s="14">
        <f>IF(_xlfn.XLOOKUP($A4101,Firm_Info!$A$2:$A$12,Firm_Info!$C$2:$C$12)="Treated",1,IF(_xlfn.XLOOKUP($A4101,Firm_Info!$A$2:$A$12,Firm_Info!$C$2:$C$12)="Control",0,""))</f>
        <v>1</v>
      </c>
      <c r="F4101" s="14">
        <f>IFERROR(_xlfn.XLOOKUP($A4101,Firm_Info!$A$2:$A$11,Firm_Info!$D$2:$D$11),"")</f>
        <v>4</v>
      </c>
      <c r="G4101" s="14">
        <f>IF($F4101="","",IF($B4101&gt;=SUMIFS(Firm_Info!$F$2:$F$11,Firm_Info!$D$2:$D$11,$F4101,Firm_Info!$C$2:$C$11,"Treated"),1,0))</f>
        <v>1</v>
      </c>
      <c r="H4101" s="14">
        <f t="shared" si="131"/>
        <v>1</v>
      </c>
      <c r="I4101" s="14">
        <f>IF($F4101="","",MOD(ROW()-2,624)-INDEX(Parallel_Trends!$F$5:$F$14,MATCH($A4101,Parallel_Trends!$A$5:$A$14,0)))</f>
        <v>70</v>
      </c>
    </row>
    <row r="4102" spans="1:9" x14ac:dyDescent="0.45">
      <c r="A4102" t="s">
        <v>25</v>
      </c>
      <c r="B4102" s="1">
        <f>Raw_Prices!AQ359</f>
        <v>45447</v>
      </c>
      <c r="C4102" s="12">
        <f>Raw_Prices!AU359</f>
        <v>149.648</v>
      </c>
      <c r="D4102" s="13">
        <f t="shared" si="130"/>
        <v>1.0022745219791629E-2</v>
      </c>
      <c r="E4102" s="14">
        <f>IF(_xlfn.XLOOKUP($A4102,Firm_Info!$A$2:$A$12,Firm_Info!$C$2:$C$12)="Treated",1,IF(_xlfn.XLOOKUP($A4102,Firm_Info!$A$2:$A$12,Firm_Info!$C$2:$C$12)="Control",0,""))</f>
        <v>1</v>
      </c>
      <c r="F4102" s="14">
        <f>IFERROR(_xlfn.XLOOKUP($A4102,Firm_Info!$A$2:$A$11,Firm_Info!$D$2:$D$11),"")</f>
        <v>4</v>
      </c>
      <c r="G4102" s="14">
        <f>IF($F4102="","",IF($B4102&gt;=SUMIFS(Firm_Info!$F$2:$F$11,Firm_Info!$D$2:$D$11,$F4102,Firm_Info!$C$2:$C$11,"Treated"),1,0))</f>
        <v>1</v>
      </c>
      <c r="H4102" s="14">
        <f t="shared" si="131"/>
        <v>1</v>
      </c>
      <c r="I4102" s="14">
        <f>IF($F4102="","",MOD(ROW()-2,624)-INDEX(Parallel_Trends!$F$5:$F$14,MATCH($A4102,Parallel_Trends!$A$5:$A$14,0)))</f>
        <v>71</v>
      </c>
    </row>
    <row r="4103" spans="1:9" x14ac:dyDescent="0.45">
      <c r="A4103" t="s">
        <v>25</v>
      </c>
      <c r="B4103" s="1">
        <f>Raw_Prices!AQ360</f>
        <v>45448</v>
      </c>
      <c r="C4103" s="12">
        <f>Raw_Prices!AU360</f>
        <v>150.81700000000001</v>
      </c>
      <c r="D4103" s="13">
        <f t="shared" si="130"/>
        <v>7.8116647065114009E-3</v>
      </c>
      <c r="E4103" s="14">
        <f>IF(_xlfn.XLOOKUP($A4103,Firm_Info!$A$2:$A$12,Firm_Info!$C$2:$C$12)="Treated",1,IF(_xlfn.XLOOKUP($A4103,Firm_Info!$A$2:$A$12,Firm_Info!$C$2:$C$12)="Control",0,""))</f>
        <v>1</v>
      </c>
      <c r="F4103" s="14">
        <f>IFERROR(_xlfn.XLOOKUP($A4103,Firm_Info!$A$2:$A$11,Firm_Info!$D$2:$D$11),"")</f>
        <v>4</v>
      </c>
      <c r="G4103" s="14">
        <f>IF($F4103="","",IF($B4103&gt;=SUMIFS(Firm_Info!$F$2:$F$11,Firm_Info!$D$2:$D$11,$F4103,Firm_Info!$C$2:$C$11,"Treated"),1,0))</f>
        <v>1</v>
      </c>
      <c r="H4103" s="14">
        <f t="shared" si="131"/>
        <v>1</v>
      </c>
      <c r="I4103" s="14">
        <f>IF($F4103="","",MOD(ROW()-2,624)-INDEX(Parallel_Trends!$F$5:$F$14,MATCH($A4103,Parallel_Trends!$A$5:$A$14,0)))</f>
        <v>72</v>
      </c>
    </row>
    <row r="4104" spans="1:9" x14ac:dyDescent="0.45">
      <c r="A4104" t="s">
        <v>25</v>
      </c>
      <c r="B4104" s="1">
        <f>Raw_Prices!AQ361</f>
        <v>45449</v>
      </c>
      <c r="C4104" s="12">
        <f>Raw_Prices!AU361</f>
        <v>149.99</v>
      </c>
      <c r="D4104" s="13">
        <f t="shared" si="130"/>
        <v>-5.4834667179429752E-3</v>
      </c>
      <c r="E4104" s="14">
        <f>IF(_xlfn.XLOOKUP($A4104,Firm_Info!$A$2:$A$12,Firm_Info!$C$2:$C$12)="Treated",1,IF(_xlfn.XLOOKUP($A4104,Firm_Info!$A$2:$A$12,Firm_Info!$C$2:$C$12)="Control",0,""))</f>
        <v>1</v>
      </c>
      <c r="F4104" s="14">
        <f>IFERROR(_xlfn.XLOOKUP($A4104,Firm_Info!$A$2:$A$11,Firm_Info!$D$2:$D$11),"")</f>
        <v>4</v>
      </c>
      <c r="G4104" s="14">
        <f>IF($F4104="","",IF($B4104&gt;=SUMIFS(Firm_Info!$F$2:$F$11,Firm_Info!$D$2:$D$11,$F4104,Firm_Info!$C$2:$C$11,"Treated"),1,0))</f>
        <v>1</v>
      </c>
      <c r="H4104" s="14">
        <f t="shared" si="131"/>
        <v>1</v>
      </c>
      <c r="I4104" s="14">
        <f>IF($F4104="","",MOD(ROW()-2,624)-INDEX(Parallel_Trends!$F$5:$F$14,MATCH($A4104,Parallel_Trends!$A$5:$A$14,0)))</f>
        <v>73</v>
      </c>
    </row>
    <row r="4105" spans="1:9" x14ac:dyDescent="0.45">
      <c r="A4105" t="s">
        <v>25</v>
      </c>
      <c r="B4105" s="1">
        <f>Raw_Prices!AQ362</f>
        <v>45450</v>
      </c>
      <c r="C4105" s="12">
        <f>Raw_Prices!AU362</f>
        <v>150.45500000000001</v>
      </c>
      <c r="D4105" s="13">
        <f t="shared" si="130"/>
        <v>3.1002066804453055E-3</v>
      </c>
      <c r="E4105" s="14">
        <f>IF(_xlfn.XLOOKUP($A4105,Firm_Info!$A$2:$A$12,Firm_Info!$C$2:$C$12)="Treated",1,IF(_xlfn.XLOOKUP($A4105,Firm_Info!$A$2:$A$12,Firm_Info!$C$2:$C$12)="Control",0,""))</f>
        <v>1</v>
      </c>
      <c r="F4105" s="14">
        <f>IFERROR(_xlfn.XLOOKUP($A4105,Firm_Info!$A$2:$A$11,Firm_Info!$D$2:$D$11),"")</f>
        <v>4</v>
      </c>
      <c r="G4105" s="14">
        <f>IF($F4105="","",IF($B4105&gt;=SUMIFS(Firm_Info!$F$2:$F$11,Firm_Info!$D$2:$D$11,$F4105,Firm_Info!$C$2:$C$11,"Treated"),1,0))</f>
        <v>1</v>
      </c>
      <c r="H4105" s="14">
        <f t="shared" si="131"/>
        <v>1</v>
      </c>
      <c r="I4105" s="14">
        <f>IF($F4105="","",MOD(ROW()-2,624)-INDEX(Parallel_Trends!$F$5:$F$14,MATCH($A4105,Parallel_Trends!$A$5:$A$14,0)))</f>
        <v>74</v>
      </c>
    </row>
    <row r="4106" spans="1:9" x14ac:dyDescent="0.45">
      <c r="A4106" t="s">
        <v>25</v>
      </c>
      <c r="B4106" s="1">
        <f>Raw_Prices!AQ363</f>
        <v>45453</v>
      </c>
      <c r="C4106" s="12">
        <f>Raw_Prices!AU363</f>
        <v>149.49299999999999</v>
      </c>
      <c r="D4106" s="13">
        <f t="shared" si="130"/>
        <v>-6.3939383868931721E-3</v>
      </c>
      <c r="E4106" s="14">
        <f>IF(_xlfn.XLOOKUP($A4106,Firm_Info!$A$2:$A$12,Firm_Info!$C$2:$C$12)="Treated",1,IF(_xlfn.XLOOKUP($A4106,Firm_Info!$A$2:$A$12,Firm_Info!$C$2:$C$12)="Control",0,""))</f>
        <v>1</v>
      </c>
      <c r="F4106" s="14">
        <f>IFERROR(_xlfn.XLOOKUP($A4106,Firm_Info!$A$2:$A$11,Firm_Info!$D$2:$D$11),"")</f>
        <v>4</v>
      </c>
      <c r="G4106" s="14">
        <f>IF($F4106="","",IF($B4106&gt;=SUMIFS(Firm_Info!$F$2:$F$11,Firm_Info!$D$2:$D$11,$F4106,Firm_Info!$C$2:$C$11,"Treated"),1,0))</f>
        <v>1</v>
      </c>
      <c r="H4106" s="14">
        <f t="shared" si="131"/>
        <v>1</v>
      </c>
      <c r="I4106" s="14">
        <f>IF($F4106="","",MOD(ROW()-2,624)-INDEX(Parallel_Trends!$F$5:$F$14,MATCH($A4106,Parallel_Trends!$A$5:$A$14,0)))</f>
        <v>75</v>
      </c>
    </row>
    <row r="4107" spans="1:9" x14ac:dyDescent="0.45">
      <c r="A4107" t="s">
        <v>25</v>
      </c>
      <c r="B4107" s="1">
        <f>Raw_Prices!AQ364</f>
        <v>45454</v>
      </c>
      <c r="C4107" s="12">
        <f>Raw_Prices!AU364</f>
        <v>149.49199999999999</v>
      </c>
      <c r="D4107" s="13">
        <f t="shared" si="130"/>
        <v>-6.6892764210013667E-6</v>
      </c>
      <c r="E4107" s="14">
        <f>IF(_xlfn.XLOOKUP($A4107,Firm_Info!$A$2:$A$12,Firm_Info!$C$2:$C$12)="Treated",1,IF(_xlfn.XLOOKUP($A4107,Firm_Info!$A$2:$A$12,Firm_Info!$C$2:$C$12)="Control",0,""))</f>
        <v>1</v>
      </c>
      <c r="F4107" s="14">
        <f>IFERROR(_xlfn.XLOOKUP($A4107,Firm_Info!$A$2:$A$11,Firm_Info!$D$2:$D$11),"")</f>
        <v>4</v>
      </c>
      <c r="G4107" s="14">
        <f>IF($F4107="","",IF($B4107&gt;=SUMIFS(Firm_Info!$F$2:$F$11,Firm_Info!$D$2:$D$11,$F4107,Firm_Info!$C$2:$C$11,"Treated"),1,0))</f>
        <v>1</v>
      </c>
      <c r="H4107" s="14">
        <f t="shared" si="131"/>
        <v>1</v>
      </c>
      <c r="I4107" s="14">
        <f>IF($F4107="","",MOD(ROW()-2,624)-INDEX(Parallel_Trends!$F$5:$F$14,MATCH($A4107,Parallel_Trends!$A$5:$A$14,0)))</f>
        <v>76</v>
      </c>
    </row>
    <row r="4108" spans="1:9" x14ac:dyDescent="0.45">
      <c r="A4108" t="s">
        <v>25</v>
      </c>
      <c r="B4108" s="1">
        <f>Raw_Prices!AQ365</f>
        <v>45455</v>
      </c>
      <c r="C4108" s="12">
        <f>Raw_Prices!AU365</f>
        <v>152.953</v>
      </c>
      <c r="D4108" s="13">
        <f t="shared" si="130"/>
        <v>2.3151740561367928E-2</v>
      </c>
      <c r="E4108" s="14">
        <f>IF(_xlfn.XLOOKUP($A4108,Firm_Info!$A$2:$A$12,Firm_Info!$C$2:$C$12)="Treated",1,IF(_xlfn.XLOOKUP($A4108,Firm_Info!$A$2:$A$12,Firm_Info!$C$2:$C$12)="Control",0,""))</f>
        <v>1</v>
      </c>
      <c r="F4108" s="14">
        <f>IFERROR(_xlfn.XLOOKUP($A4108,Firm_Info!$A$2:$A$11,Firm_Info!$D$2:$D$11),"")</f>
        <v>4</v>
      </c>
      <c r="G4108" s="14">
        <f>IF($F4108="","",IF($B4108&gt;=SUMIFS(Firm_Info!$F$2:$F$11,Firm_Info!$D$2:$D$11,$F4108,Firm_Info!$C$2:$C$11,"Treated"),1,0))</f>
        <v>1</v>
      </c>
      <c r="H4108" s="14">
        <f t="shared" si="131"/>
        <v>1</v>
      </c>
      <c r="I4108" s="14">
        <f>IF($F4108="","",MOD(ROW()-2,624)-INDEX(Parallel_Trends!$F$5:$F$14,MATCH($A4108,Parallel_Trends!$A$5:$A$14,0)))</f>
        <v>77</v>
      </c>
    </row>
    <row r="4109" spans="1:9" x14ac:dyDescent="0.45">
      <c r="A4109" t="s">
        <v>25</v>
      </c>
      <c r="B4109" s="1">
        <f>Raw_Prices!AQ366</f>
        <v>45456</v>
      </c>
      <c r="C4109" s="12">
        <f>Raw_Prices!AU366</f>
        <v>152.154</v>
      </c>
      <c r="D4109" s="13">
        <f t="shared" si="130"/>
        <v>-5.2238269272260052E-3</v>
      </c>
      <c r="E4109" s="14">
        <f>IF(_xlfn.XLOOKUP($A4109,Firm_Info!$A$2:$A$12,Firm_Info!$C$2:$C$12)="Treated",1,IF(_xlfn.XLOOKUP($A4109,Firm_Info!$A$2:$A$12,Firm_Info!$C$2:$C$12)="Control",0,""))</f>
        <v>1</v>
      </c>
      <c r="F4109" s="14">
        <f>IFERROR(_xlfn.XLOOKUP($A4109,Firm_Info!$A$2:$A$11,Firm_Info!$D$2:$D$11),"")</f>
        <v>4</v>
      </c>
      <c r="G4109" s="14">
        <f>IF($F4109="","",IF($B4109&gt;=SUMIFS(Firm_Info!$F$2:$F$11,Firm_Info!$D$2:$D$11,$F4109,Firm_Info!$C$2:$C$11,"Treated"),1,0))</f>
        <v>1</v>
      </c>
      <c r="H4109" s="14">
        <f t="shared" si="131"/>
        <v>1</v>
      </c>
      <c r="I4109" s="14">
        <f>IF($F4109="","",MOD(ROW()-2,624)-INDEX(Parallel_Trends!$F$5:$F$14,MATCH($A4109,Parallel_Trends!$A$5:$A$14,0)))</f>
        <v>78</v>
      </c>
    </row>
    <row r="4110" spans="1:9" x14ac:dyDescent="0.45">
      <c r="A4110" t="s">
        <v>25</v>
      </c>
      <c r="B4110" s="1">
        <f>Raw_Prices!AQ367</f>
        <v>45457</v>
      </c>
      <c r="C4110" s="12">
        <f>Raw_Prices!AU367</f>
        <v>152.27199999999999</v>
      </c>
      <c r="D4110" s="13">
        <f t="shared" si="130"/>
        <v>7.7553005507580153E-4</v>
      </c>
      <c r="E4110" s="14">
        <f>IF(_xlfn.XLOOKUP($A4110,Firm_Info!$A$2:$A$12,Firm_Info!$C$2:$C$12)="Treated",1,IF(_xlfn.XLOOKUP($A4110,Firm_Info!$A$2:$A$12,Firm_Info!$C$2:$C$12)="Control",0,""))</f>
        <v>1</v>
      </c>
      <c r="F4110" s="14">
        <f>IFERROR(_xlfn.XLOOKUP($A4110,Firm_Info!$A$2:$A$11,Firm_Info!$D$2:$D$11),"")</f>
        <v>4</v>
      </c>
      <c r="G4110" s="14">
        <f>IF($F4110="","",IF($B4110&gt;=SUMIFS(Firm_Info!$F$2:$F$11,Firm_Info!$D$2:$D$11,$F4110,Firm_Info!$C$2:$C$11,"Treated"),1,0))</f>
        <v>1</v>
      </c>
      <c r="H4110" s="14">
        <f t="shared" si="131"/>
        <v>1</v>
      </c>
      <c r="I4110" s="14">
        <f>IF($F4110="","",MOD(ROW()-2,624)-INDEX(Parallel_Trends!$F$5:$F$14,MATCH($A4110,Parallel_Trends!$A$5:$A$14,0)))</f>
        <v>79</v>
      </c>
    </row>
    <row r="4111" spans="1:9" x14ac:dyDescent="0.45">
      <c r="A4111" t="s">
        <v>25</v>
      </c>
      <c r="B4111" s="1">
        <f>Raw_Prices!AQ368</f>
        <v>45460</v>
      </c>
      <c r="C4111" s="12">
        <f>Raw_Prices!AU368</f>
        <v>155.97800000000001</v>
      </c>
      <c r="D4111" s="13">
        <f t="shared" si="130"/>
        <v>2.4338026689082914E-2</v>
      </c>
      <c r="E4111" s="14">
        <f>IF(_xlfn.XLOOKUP($A4111,Firm_Info!$A$2:$A$12,Firm_Info!$C$2:$C$12)="Treated",1,IF(_xlfn.XLOOKUP($A4111,Firm_Info!$A$2:$A$12,Firm_Info!$C$2:$C$12)="Control",0,""))</f>
        <v>1</v>
      </c>
      <c r="F4111" s="14">
        <f>IFERROR(_xlfn.XLOOKUP($A4111,Firm_Info!$A$2:$A$11,Firm_Info!$D$2:$D$11),"")</f>
        <v>4</v>
      </c>
      <c r="G4111" s="14">
        <f>IF($F4111="","",IF($B4111&gt;=SUMIFS(Firm_Info!$F$2:$F$11,Firm_Info!$D$2:$D$11,$F4111,Firm_Info!$C$2:$C$11,"Treated"),1,0))</f>
        <v>1</v>
      </c>
      <c r="H4111" s="14">
        <f t="shared" si="131"/>
        <v>1</v>
      </c>
      <c r="I4111" s="14">
        <f>IF($F4111="","",MOD(ROW()-2,624)-INDEX(Parallel_Trends!$F$5:$F$14,MATCH($A4111,Parallel_Trends!$A$5:$A$14,0)))</f>
        <v>80</v>
      </c>
    </row>
    <row r="4112" spans="1:9" x14ac:dyDescent="0.45">
      <c r="A4112" t="s">
        <v>25</v>
      </c>
      <c r="B4112" s="1">
        <f>Raw_Prices!AQ369</f>
        <v>45461</v>
      </c>
      <c r="C4112" s="12">
        <f>Raw_Prices!AU369</f>
        <v>156.77199999999999</v>
      </c>
      <c r="D4112" s="13">
        <f t="shared" si="130"/>
        <v>5.0904614753362054E-3</v>
      </c>
      <c r="E4112" s="14">
        <f>IF(_xlfn.XLOOKUP($A4112,Firm_Info!$A$2:$A$12,Firm_Info!$C$2:$C$12)="Treated",1,IF(_xlfn.XLOOKUP($A4112,Firm_Info!$A$2:$A$12,Firm_Info!$C$2:$C$12)="Control",0,""))</f>
        <v>1</v>
      </c>
      <c r="F4112" s="14">
        <f>IFERROR(_xlfn.XLOOKUP($A4112,Firm_Info!$A$2:$A$11,Firm_Info!$D$2:$D$11),"")</f>
        <v>4</v>
      </c>
      <c r="G4112" s="14">
        <f>IF($F4112="","",IF($B4112&gt;=SUMIFS(Firm_Info!$F$2:$F$11,Firm_Info!$D$2:$D$11,$F4112,Firm_Info!$C$2:$C$11,"Treated"),1,0))</f>
        <v>1</v>
      </c>
      <c r="H4112" s="14">
        <f t="shared" si="131"/>
        <v>1</v>
      </c>
      <c r="I4112" s="14">
        <f>IF($F4112="","",MOD(ROW()-2,624)-INDEX(Parallel_Trends!$F$5:$F$14,MATCH($A4112,Parallel_Trends!$A$5:$A$14,0)))</f>
        <v>81</v>
      </c>
    </row>
    <row r="4113" spans="1:9" x14ac:dyDescent="0.45">
      <c r="A4113" t="s">
        <v>25</v>
      </c>
      <c r="B4113" s="1">
        <f>Raw_Prices!AQ370</f>
        <v>45463</v>
      </c>
      <c r="C4113" s="12">
        <f>Raw_Prices!AU370</f>
        <v>156.72800000000001</v>
      </c>
      <c r="D4113" s="13">
        <f t="shared" si="130"/>
        <v>-2.8066236317703108E-4</v>
      </c>
      <c r="E4113" s="14">
        <f>IF(_xlfn.XLOOKUP($A4113,Firm_Info!$A$2:$A$12,Firm_Info!$C$2:$C$12)="Treated",1,IF(_xlfn.XLOOKUP($A4113,Firm_Info!$A$2:$A$12,Firm_Info!$C$2:$C$12)="Control",0,""))</f>
        <v>1</v>
      </c>
      <c r="F4113" s="14">
        <f>IFERROR(_xlfn.XLOOKUP($A4113,Firm_Info!$A$2:$A$11,Firm_Info!$D$2:$D$11),"")</f>
        <v>4</v>
      </c>
      <c r="G4113" s="14">
        <f>IF($F4113="","",IF($B4113&gt;=SUMIFS(Firm_Info!$F$2:$F$11,Firm_Info!$D$2:$D$11,$F4113,Firm_Info!$C$2:$C$11,"Treated"),1,0))</f>
        <v>1</v>
      </c>
      <c r="H4113" s="14">
        <f t="shared" si="131"/>
        <v>1</v>
      </c>
      <c r="I4113" s="14">
        <f>IF($F4113="","",MOD(ROW()-2,624)-INDEX(Parallel_Trends!$F$5:$F$14,MATCH($A4113,Parallel_Trends!$A$5:$A$14,0)))</f>
        <v>82</v>
      </c>
    </row>
    <row r="4114" spans="1:9" x14ac:dyDescent="0.45">
      <c r="A4114" t="s">
        <v>25</v>
      </c>
      <c r="B4114" s="1">
        <f>Raw_Prices!AQ371</f>
        <v>45464</v>
      </c>
      <c r="C4114" s="12">
        <f>Raw_Prices!AU371</f>
        <v>157.40100000000001</v>
      </c>
      <c r="D4114" s="13">
        <f t="shared" si="130"/>
        <v>4.2940636006330024E-3</v>
      </c>
      <c r="E4114" s="14">
        <f>IF(_xlfn.XLOOKUP($A4114,Firm_Info!$A$2:$A$12,Firm_Info!$C$2:$C$12)="Treated",1,IF(_xlfn.XLOOKUP($A4114,Firm_Info!$A$2:$A$12,Firm_Info!$C$2:$C$12)="Control",0,""))</f>
        <v>1</v>
      </c>
      <c r="F4114" s="14">
        <f>IFERROR(_xlfn.XLOOKUP($A4114,Firm_Info!$A$2:$A$11,Firm_Info!$D$2:$D$11),"")</f>
        <v>4</v>
      </c>
      <c r="G4114" s="14">
        <f>IF($F4114="","",IF($B4114&gt;=SUMIFS(Firm_Info!$F$2:$F$11,Firm_Info!$D$2:$D$11,$F4114,Firm_Info!$C$2:$C$11,"Treated"),1,0))</f>
        <v>1</v>
      </c>
      <c r="H4114" s="14">
        <f t="shared" si="131"/>
        <v>1</v>
      </c>
      <c r="I4114" s="14">
        <f>IF($F4114="","",MOD(ROW()-2,624)-INDEX(Parallel_Trends!$F$5:$F$14,MATCH($A4114,Parallel_Trends!$A$5:$A$14,0)))</f>
        <v>83</v>
      </c>
    </row>
    <row r="4115" spans="1:9" x14ac:dyDescent="0.45">
      <c r="A4115" t="s">
        <v>25</v>
      </c>
      <c r="B4115" s="1">
        <f>Raw_Prices!AQ372</f>
        <v>45467</v>
      </c>
      <c r="C4115" s="12">
        <f>Raw_Prices!AU372</f>
        <v>157.089</v>
      </c>
      <c r="D4115" s="13">
        <f t="shared" si="130"/>
        <v>-1.9821983341911098E-3</v>
      </c>
      <c r="E4115" s="14">
        <f>IF(_xlfn.XLOOKUP($A4115,Firm_Info!$A$2:$A$12,Firm_Info!$C$2:$C$12)="Treated",1,IF(_xlfn.XLOOKUP($A4115,Firm_Info!$A$2:$A$12,Firm_Info!$C$2:$C$12)="Control",0,""))</f>
        <v>1</v>
      </c>
      <c r="F4115" s="14">
        <f>IFERROR(_xlfn.XLOOKUP($A4115,Firm_Info!$A$2:$A$11,Firm_Info!$D$2:$D$11),"")</f>
        <v>4</v>
      </c>
      <c r="G4115" s="14">
        <f>IF($F4115="","",IF($B4115&gt;=SUMIFS(Firm_Info!$F$2:$F$11,Firm_Info!$D$2:$D$11,$F4115,Firm_Info!$C$2:$C$11,"Treated"),1,0))</f>
        <v>1</v>
      </c>
      <c r="H4115" s="14">
        <f t="shared" si="131"/>
        <v>1</v>
      </c>
      <c r="I4115" s="14">
        <f>IF($F4115="","",MOD(ROW()-2,624)-INDEX(Parallel_Trends!$F$5:$F$14,MATCH($A4115,Parallel_Trends!$A$5:$A$14,0)))</f>
        <v>84</v>
      </c>
    </row>
    <row r="4116" spans="1:9" x14ac:dyDescent="0.45">
      <c r="A4116" t="s">
        <v>25</v>
      </c>
      <c r="B4116" s="1">
        <f>Raw_Prices!AQ373</f>
        <v>45468</v>
      </c>
      <c r="C4116" s="12">
        <f>Raw_Prices!AU373</f>
        <v>158.39699999999999</v>
      </c>
      <c r="D4116" s="13">
        <f t="shared" si="130"/>
        <v>8.3264900788724283E-3</v>
      </c>
      <c r="E4116" s="14">
        <f>IF(_xlfn.XLOOKUP($A4116,Firm_Info!$A$2:$A$12,Firm_Info!$C$2:$C$12)="Treated",1,IF(_xlfn.XLOOKUP($A4116,Firm_Info!$A$2:$A$12,Firm_Info!$C$2:$C$12)="Control",0,""))</f>
        <v>1</v>
      </c>
      <c r="F4116" s="14">
        <f>IFERROR(_xlfn.XLOOKUP($A4116,Firm_Info!$A$2:$A$11,Firm_Info!$D$2:$D$11),"")</f>
        <v>4</v>
      </c>
      <c r="G4116" s="14">
        <f>IF($F4116="","",IF($B4116&gt;=SUMIFS(Firm_Info!$F$2:$F$11,Firm_Info!$D$2:$D$11,$F4116,Firm_Info!$C$2:$C$11,"Treated"),1,0))</f>
        <v>1</v>
      </c>
      <c r="H4116" s="14">
        <f t="shared" si="131"/>
        <v>1</v>
      </c>
      <c r="I4116" s="14">
        <f>IF($F4116="","",MOD(ROW()-2,624)-INDEX(Parallel_Trends!$F$5:$F$14,MATCH($A4116,Parallel_Trends!$A$5:$A$14,0)))</f>
        <v>85</v>
      </c>
    </row>
    <row r="4117" spans="1:9" x14ac:dyDescent="0.45">
      <c r="A4117" t="s">
        <v>25</v>
      </c>
      <c r="B4117" s="1">
        <f>Raw_Prices!AQ374</f>
        <v>45469</v>
      </c>
      <c r="C4117" s="12">
        <f>Raw_Prices!AU374</f>
        <v>157.13499999999999</v>
      </c>
      <c r="D4117" s="13">
        <f t="shared" si="130"/>
        <v>-7.9673226134333586E-3</v>
      </c>
      <c r="E4117" s="14">
        <f>IF(_xlfn.XLOOKUP($A4117,Firm_Info!$A$2:$A$12,Firm_Info!$C$2:$C$12)="Treated",1,IF(_xlfn.XLOOKUP($A4117,Firm_Info!$A$2:$A$12,Firm_Info!$C$2:$C$12)="Control",0,""))</f>
        <v>1</v>
      </c>
      <c r="F4117" s="14">
        <f>IFERROR(_xlfn.XLOOKUP($A4117,Firm_Info!$A$2:$A$11,Firm_Info!$D$2:$D$11),"")</f>
        <v>4</v>
      </c>
      <c r="G4117" s="14">
        <f>IF($F4117="","",IF($B4117&gt;=SUMIFS(Firm_Info!$F$2:$F$11,Firm_Info!$D$2:$D$11,$F4117,Firm_Info!$C$2:$C$11,"Treated"),1,0))</f>
        <v>1</v>
      </c>
      <c r="H4117" s="14">
        <f t="shared" si="131"/>
        <v>1</v>
      </c>
      <c r="I4117" s="14">
        <f>IF($F4117="","",MOD(ROW()-2,624)-INDEX(Parallel_Trends!$F$5:$F$14,MATCH($A4117,Parallel_Trends!$A$5:$A$14,0)))</f>
        <v>86</v>
      </c>
    </row>
    <row r="4118" spans="1:9" x14ac:dyDescent="0.45">
      <c r="A4118" t="s">
        <v>25</v>
      </c>
      <c r="B4118" s="1">
        <f>Raw_Prices!AQ375</f>
        <v>45470</v>
      </c>
      <c r="C4118" s="12">
        <f>Raw_Prices!AU375</f>
        <v>158.20099999999999</v>
      </c>
      <c r="D4118" s="13">
        <f t="shared" si="130"/>
        <v>6.7839755624143905E-3</v>
      </c>
      <c r="E4118" s="14">
        <f>IF(_xlfn.XLOOKUP($A4118,Firm_Info!$A$2:$A$12,Firm_Info!$C$2:$C$12)="Treated",1,IF(_xlfn.XLOOKUP($A4118,Firm_Info!$A$2:$A$12,Firm_Info!$C$2:$C$12)="Control",0,""))</f>
        <v>1</v>
      </c>
      <c r="F4118" s="14">
        <f>IFERROR(_xlfn.XLOOKUP($A4118,Firm_Info!$A$2:$A$11,Firm_Info!$D$2:$D$11),"")</f>
        <v>4</v>
      </c>
      <c r="G4118" s="14">
        <f>IF($F4118="","",IF($B4118&gt;=SUMIFS(Firm_Info!$F$2:$F$11,Firm_Info!$D$2:$D$11,$F4118,Firm_Info!$C$2:$C$11,"Treated"),1,0))</f>
        <v>1</v>
      </c>
      <c r="H4118" s="14">
        <f t="shared" si="131"/>
        <v>1</v>
      </c>
      <c r="I4118" s="14">
        <f>IF($F4118="","",MOD(ROW()-2,624)-INDEX(Parallel_Trends!$F$5:$F$14,MATCH($A4118,Parallel_Trends!$A$5:$A$14,0)))</f>
        <v>87</v>
      </c>
    </row>
    <row r="4119" spans="1:9" x14ac:dyDescent="0.45">
      <c r="A4119" t="s">
        <v>25</v>
      </c>
      <c r="B4119" s="1">
        <f>Raw_Prices!AQ376</f>
        <v>45471</v>
      </c>
      <c r="C4119" s="12">
        <f>Raw_Prices!AU376</f>
        <v>156.31100000000001</v>
      </c>
      <c r="D4119" s="13">
        <f t="shared" si="130"/>
        <v>-1.1946827137628624E-2</v>
      </c>
      <c r="E4119" s="14">
        <f>IF(_xlfn.XLOOKUP($A4119,Firm_Info!$A$2:$A$12,Firm_Info!$C$2:$C$12)="Treated",1,IF(_xlfn.XLOOKUP($A4119,Firm_Info!$A$2:$A$12,Firm_Info!$C$2:$C$12)="Control",0,""))</f>
        <v>1</v>
      </c>
      <c r="F4119" s="14">
        <f>IFERROR(_xlfn.XLOOKUP($A4119,Firm_Info!$A$2:$A$11,Firm_Info!$D$2:$D$11),"")</f>
        <v>4</v>
      </c>
      <c r="G4119" s="14">
        <f>IF($F4119="","",IF($B4119&gt;=SUMIFS(Firm_Info!$F$2:$F$11,Firm_Info!$D$2:$D$11,$F4119,Firm_Info!$C$2:$C$11,"Treated"),1,0))</f>
        <v>1</v>
      </c>
      <c r="H4119" s="14">
        <f t="shared" si="131"/>
        <v>1</v>
      </c>
      <c r="I4119" s="14">
        <f>IF($F4119="","",MOD(ROW()-2,624)-INDEX(Parallel_Trends!$F$5:$F$14,MATCH($A4119,Parallel_Trends!$A$5:$A$14,0)))</f>
        <v>88</v>
      </c>
    </row>
    <row r="4120" spans="1:9" x14ac:dyDescent="0.45">
      <c r="A4120" t="s">
        <v>25</v>
      </c>
      <c r="B4120" s="1">
        <f>Raw_Prices!AQ377</f>
        <v>45474</v>
      </c>
      <c r="C4120" s="12">
        <f>Raw_Prices!AU377</f>
        <v>153.28700000000001</v>
      </c>
      <c r="D4120" s="13">
        <f t="shared" si="130"/>
        <v>-1.9346047303132829E-2</v>
      </c>
      <c r="E4120" s="14">
        <f>IF(_xlfn.XLOOKUP($A4120,Firm_Info!$A$2:$A$12,Firm_Info!$C$2:$C$12)="Treated",1,IF(_xlfn.XLOOKUP($A4120,Firm_Info!$A$2:$A$12,Firm_Info!$C$2:$C$12)="Control",0,""))</f>
        <v>1</v>
      </c>
      <c r="F4120" s="14">
        <f>IFERROR(_xlfn.XLOOKUP($A4120,Firm_Info!$A$2:$A$11,Firm_Info!$D$2:$D$11),"")</f>
        <v>4</v>
      </c>
      <c r="G4120" s="14">
        <f>IF($F4120="","",IF($B4120&gt;=SUMIFS(Firm_Info!$F$2:$F$11,Firm_Info!$D$2:$D$11,$F4120,Firm_Info!$C$2:$C$11,"Treated"),1,0))</f>
        <v>1</v>
      </c>
      <c r="H4120" s="14">
        <f t="shared" si="131"/>
        <v>1</v>
      </c>
      <c r="I4120" s="14">
        <f>IF($F4120="","",MOD(ROW()-2,624)-INDEX(Parallel_Trends!$F$5:$F$14,MATCH($A4120,Parallel_Trends!$A$5:$A$14,0)))</f>
        <v>89</v>
      </c>
    </row>
    <row r="4121" spans="1:9" x14ac:dyDescent="0.45">
      <c r="A4121" t="s">
        <v>25</v>
      </c>
      <c r="B4121" s="1">
        <f>Raw_Prices!AQ378</f>
        <v>45475</v>
      </c>
      <c r="C4121" s="12">
        <f>Raw_Prices!AU378</f>
        <v>154.52500000000001</v>
      </c>
      <c r="D4121" s="13">
        <f t="shared" si="130"/>
        <v>8.0763535068204551E-3</v>
      </c>
      <c r="E4121" s="14">
        <f>IF(_xlfn.XLOOKUP($A4121,Firm_Info!$A$2:$A$12,Firm_Info!$C$2:$C$12)="Treated",1,IF(_xlfn.XLOOKUP($A4121,Firm_Info!$A$2:$A$12,Firm_Info!$C$2:$C$12)="Control",0,""))</f>
        <v>1</v>
      </c>
      <c r="F4121" s="14">
        <f>IFERROR(_xlfn.XLOOKUP($A4121,Firm_Info!$A$2:$A$11,Firm_Info!$D$2:$D$11),"")</f>
        <v>4</v>
      </c>
      <c r="G4121" s="14">
        <f>IF($F4121="","",IF($B4121&gt;=SUMIFS(Firm_Info!$F$2:$F$11,Firm_Info!$D$2:$D$11,$F4121,Firm_Info!$C$2:$C$11,"Treated"),1,0))</f>
        <v>1</v>
      </c>
      <c r="H4121" s="14">
        <f t="shared" si="131"/>
        <v>1</v>
      </c>
      <c r="I4121" s="14">
        <f>IF($F4121="","",MOD(ROW()-2,624)-INDEX(Parallel_Trends!$F$5:$F$14,MATCH($A4121,Parallel_Trends!$A$5:$A$14,0)))</f>
        <v>90</v>
      </c>
    </row>
    <row r="4122" spans="1:9" x14ac:dyDescent="0.45">
      <c r="A4122" t="s">
        <v>25</v>
      </c>
      <c r="B4122" s="1">
        <f>Raw_Prices!AQ379</f>
        <v>45476</v>
      </c>
      <c r="C4122" s="12">
        <f>Raw_Prices!AU379</f>
        <v>154.553</v>
      </c>
      <c r="D4122" s="13">
        <f t="shared" si="130"/>
        <v>1.8120045300107357E-4</v>
      </c>
      <c r="E4122" s="14">
        <f>IF(_xlfn.XLOOKUP($A4122,Firm_Info!$A$2:$A$12,Firm_Info!$C$2:$C$12)="Treated",1,IF(_xlfn.XLOOKUP($A4122,Firm_Info!$A$2:$A$12,Firm_Info!$C$2:$C$12)="Control",0,""))</f>
        <v>1</v>
      </c>
      <c r="F4122" s="14">
        <f>IFERROR(_xlfn.XLOOKUP($A4122,Firm_Info!$A$2:$A$11,Firm_Info!$D$2:$D$11),"")</f>
        <v>4</v>
      </c>
      <c r="G4122" s="14">
        <f>IF($F4122="","",IF($B4122&gt;=SUMIFS(Firm_Info!$F$2:$F$11,Firm_Info!$D$2:$D$11,$F4122,Firm_Info!$C$2:$C$11,"Treated"),1,0))</f>
        <v>1</v>
      </c>
      <c r="H4122" s="14">
        <f t="shared" si="131"/>
        <v>1</v>
      </c>
      <c r="I4122" s="14">
        <f>IF($F4122="","",MOD(ROW()-2,624)-INDEX(Parallel_Trends!$F$5:$F$14,MATCH($A4122,Parallel_Trends!$A$5:$A$14,0)))</f>
        <v>91</v>
      </c>
    </row>
    <row r="4123" spans="1:9" x14ac:dyDescent="0.45">
      <c r="A4123" t="s">
        <v>25</v>
      </c>
      <c r="B4123" s="1">
        <f>Raw_Prices!AQ380</f>
        <v>45478</v>
      </c>
      <c r="C4123" s="12">
        <f>Raw_Prices!AU380</f>
        <v>155.07400000000001</v>
      </c>
      <c r="D4123" s="13">
        <f t="shared" si="130"/>
        <v>3.3710118858902849E-3</v>
      </c>
      <c r="E4123" s="14">
        <f>IF(_xlfn.XLOOKUP($A4123,Firm_Info!$A$2:$A$12,Firm_Info!$C$2:$C$12)="Treated",1,IF(_xlfn.XLOOKUP($A4123,Firm_Info!$A$2:$A$12,Firm_Info!$C$2:$C$12)="Control",0,""))</f>
        <v>1</v>
      </c>
      <c r="F4123" s="14">
        <f>IFERROR(_xlfn.XLOOKUP($A4123,Firm_Info!$A$2:$A$11,Firm_Info!$D$2:$D$11),"")</f>
        <v>4</v>
      </c>
      <c r="G4123" s="14">
        <f>IF($F4123="","",IF($B4123&gt;=SUMIFS(Firm_Info!$F$2:$F$11,Firm_Info!$D$2:$D$11,$F4123,Firm_Info!$C$2:$C$11,"Treated"),1,0))</f>
        <v>1</v>
      </c>
      <c r="H4123" s="14">
        <f t="shared" si="131"/>
        <v>1</v>
      </c>
      <c r="I4123" s="14">
        <f>IF($F4123="","",MOD(ROW()-2,624)-INDEX(Parallel_Trends!$F$5:$F$14,MATCH($A4123,Parallel_Trends!$A$5:$A$14,0)))</f>
        <v>92</v>
      </c>
    </row>
    <row r="4124" spans="1:9" x14ac:dyDescent="0.45">
      <c r="A4124" t="s">
        <v>25</v>
      </c>
      <c r="B4124" s="1">
        <f>Raw_Prices!AQ381</f>
        <v>45481</v>
      </c>
      <c r="C4124" s="12">
        <f>Raw_Prices!AU381</f>
        <v>157.22300000000001</v>
      </c>
      <c r="D4124" s="13">
        <f t="shared" si="130"/>
        <v>1.3857900099307541E-2</v>
      </c>
      <c r="E4124" s="14">
        <f>IF(_xlfn.XLOOKUP($A4124,Firm_Info!$A$2:$A$12,Firm_Info!$C$2:$C$12)="Treated",1,IF(_xlfn.XLOOKUP($A4124,Firm_Info!$A$2:$A$12,Firm_Info!$C$2:$C$12)="Control",0,""))</f>
        <v>1</v>
      </c>
      <c r="F4124" s="14">
        <f>IFERROR(_xlfn.XLOOKUP($A4124,Firm_Info!$A$2:$A$11,Firm_Info!$D$2:$D$11),"")</f>
        <v>4</v>
      </c>
      <c r="G4124" s="14">
        <f>IF($F4124="","",IF($B4124&gt;=SUMIFS(Firm_Info!$F$2:$F$11,Firm_Info!$D$2:$D$11,$F4124,Firm_Info!$C$2:$C$11,"Treated"),1,0))</f>
        <v>1</v>
      </c>
      <c r="H4124" s="14">
        <f t="shared" si="131"/>
        <v>1</v>
      </c>
      <c r="I4124" s="14">
        <f>IF($F4124="","",MOD(ROW()-2,624)-INDEX(Parallel_Trends!$F$5:$F$14,MATCH($A4124,Parallel_Trends!$A$5:$A$14,0)))</f>
        <v>93</v>
      </c>
    </row>
    <row r="4125" spans="1:9" x14ac:dyDescent="0.45">
      <c r="A4125" t="s">
        <v>25</v>
      </c>
      <c r="B4125" s="1">
        <f>Raw_Prices!AQ382</f>
        <v>45482</v>
      </c>
      <c r="C4125" s="12">
        <f>Raw_Prices!AU382</f>
        <v>156.941</v>
      </c>
      <c r="D4125" s="13">
        <f t="shared" si="130"/>
        <v>-1.7936307028870724E-3</v>
      </c>
      <c r="E4125" s="14">
        <f>IF(_xlfn.XLOOKUP($A4125,Firm_Info!$A$2:$A$12,Firm_Info!$C$2:$C$12)="Treated",1,IF(_xlfn.XLOOKUP($A4125,Firm_Info!$A$2:$A$12,Firm_Info!$C$2:$C$12)="Control",0,""))</f>
        <v>1</v>
      </c>
      <c r="F4125" s="14">
        <f>IFERROR(_xlfn.XLOOKUP($A4125,Firm_Info!$A$2:$A$11,Firm_Info!$D$2:$D$11),"")</f>
        <v>4</v>
      </c>
      <c r="G4125" s="14">
        <f>IF($F4125="","",IF($B4125&gt;=SUMIFS(Firm_Info!$F$2:$F$11,Firm_Info!$D$2:$D$11,$F4125,Firm_Info!$C$2:$C$11,"Treated"),1,0))</f>
        <v>1</v>
      </c>
      <c r="H4125" s="14">
        <f t="shared" si="131"/>
        <v>1</v>
      </c>
      <c r="I4125" s="14">
        <f>IF($F4125="","",MOD(ROW()-2,624)-INDEX(Parallel_Trends!$F$5:$F$14,MATCH($A4125,Parallel_Trends!$A$5:$A$14,0)))</f>
        <v>94</v>
      </c>
    </row>
    <row r="4126" spans="1:9" x14ac:dyDescent="0.45">
      <c r="A4126" t="s">
        <v>25</v>
      </c>
      <c r="B4126" s="1">
        <f>Raw_Prices!AQ383</f>
        <v>45483</v>
      </c>
      <c r="C4126" s="12">
        <f>Raw_Prices!AU383</f>
        <v>157.43899999999999</v>
      </c>
      <c r="D4126" s="13">
        <f t="shared" si="130"/>
        <v>3.1731669863195311E-3</v>
      </c>
      <c r="E4126" s="14">
        <f>IF(_xlfn.XLOOKUP($A4126,Firm_Info!$A$2:$A$12,Firm_Info!$C$2:$C$12)="Treated",1,IF(_xlfn.XLOOKUP($A4126,Firm_Info!$A$2:$A$12,Firm_Info!$C$2:$C$12)="Control",0,""))</f>
        <v>1</v>
      </c>
      <c r="F4126" s="14">
        <f>IFERROR(_xlfn.XLOOKUP($A4126,Firm_Info!$A$2:$A$11,Firm_Info!$D$2:$D$11),"")</f>
        <v>4</v>
      </c>
      <c r="G4126" s="14">
        <f>IF($F4126="","",IF($B4126&gt;=SUMIFS(Firm_Info!$F$2:$F$11,Firm_Info!$D$2:$D$11,$F4126,Firm_Info!$C$2:$C$11,"Treated"),1,0))</f>
        <v>1</v>
      </c>
      <c r="H4126" s="14">
        <f t="shared" si="131"/>
        <v>1</v>
      </c>
      <c r="I4126" s="14">
        <f>IF($F4126="","",MOD(ROW()-2,624)-INDEX(Parallel_Trends!$F$5:$F$14,MATCH($A4126,Parallel_Trends!$A$5:$A$14,0)))</f>
        <v>95</v>
      </c>
    </row>
    <row r="4127" spans="1:9" x14ac:dyDescent="0.45">
      <c r="A4127" t="s">
        <v>25</v>
      </c>
      <c r="B4127" s="1">
        <f>Raw_Prices!AQ384</f>
        <v>45484</v>
      </c>
      <c r="C4127" s="12">
        <f>Raw_Prices!AU384</f>
        <v>155.32</v>
      </c>
      <c r="D4127" s="13">
        <f t="shared" si="130"/>
        <v>-1.3459181016139632E-2</v>
      </c>
      <c r="E4127" s="14">
        <f>IF(_xlfn.XLOOKUP($A4127,Firm_Info!$A$2:$A$12,Firm_Info!$C$2:$C$12)="Treated",1,IF(_xlfn.XLOOKUP($A4127,Firm_Info!$A$2:$A$12,Firm_Info!$C$2:$C$12)="Control",0,""))</f>
        <v>1</v>
      </c>
      <c r="F4127" s="14">
        <f>IFERROR(_xlfn.XLOOKUP($A4127,Firm_Info!$A$2:$A$11,Firm_Info!$D$2:$D$11),"")</f>
        <v>4</v>
      </c>
      <c r="G4127" s="14">
        <f>IF($F4127="","",IF($B4127&gt;=SUMIFS(Firm_Info!$F$2:$F$11,Firm_Info!$D$2:$D$11,$F4127,Firm_Info!$C$2:$C$11,"Treated"),1,0))</f>
        <v>1</v>
      </c>
      <c r="H4127" s="14">
        <f t="shared" si="131"/>
        <v>1</v>
      </c>
      <c r="I4127" s="14">
        <f>IF($F4127="","",MOD(ROW()-2,624)-INDEX(Parallel_Trends!$F$5:$F$14,MATCH($A4127,Parallel_Trends!$A$5:$A$14,0)))</f>
        <v>96</v>
      </c>
    </row>
    <row r="4128" spans="1:9" x14ac:dyDescent="0.45">
      <c r="A4128" t="s">
        <v>25</v>
      </c>
      <c r="B4128" s="1">
        <f>Raw_Prices!AQ385</f>
        <v>45485</v>
      </c>
      <c r="C4128" s="12">
        <f>Raw_Prices!AU385</f>
        <v>158.87200000000001</v>
      </c>
      <c r="D4128" s="13">
        <f t="shared" si="130"/>
        <v>2.2868915786762978E-2</v>
      </c>
      <c r="E4128" s="14">
        <f>IF(_xlfn.XLOOKUP($A4128,Firm_Info!$A$2:$A$12,Firm_Info!$C$2:$C$12)="Treated",1,IF(_xlfn.XLOOKUP($A4128,Firm_Info!$A$2:$A$12,Firm_Info!$C$2:$C$12)="Control",0,""))</f>
        <v>1</v>
      </c>
      <c r="F4128" s="14">
        <f>IFERROR(_xlfn.XLOOKUP($A4128,Firm_Info!$A$2:$A$11,Firm_Info!$D$2:$D$11),"")</f>
        <v>4</v>
      </c>
      <c r="G4128" s="14">
        <f>IF($F4128="","",IF($B4128&gt;=SUMIFS(Firm_Info!$F$2:$F$11,Firm_Info!$D$2:$D$11,$F4128,Firm_Info!$C$2:$C$11,"Treated"),1,0))</f>
        <v>1</v>
      </c>
      <c r="H4128" s="14">
        <f t="shared" si="131"/>
        <v>1</v>
      </c>
      <c r="I4128" s="14">
        <f>IF($F4128="","",MOD(ROW()-2,624)-INDEX(Parallel_Trends!$F$5:$F$14,MATCH($A4128,Parallel_Trends!$A$5:$A$14,0)))</f>
        <v>97</v>
      </c>
    </row>
    <row r="4129" spans="1:9" x14ac:dyDescent="0.45">
      <c r="A4129" t="s">
        <v>25</v>
      </c>
      <c r="B4129" s="1">
        <f>Raw_Prices!AQ386</f>
        <v>45488</v>
      </c>
      <c r="C4129" s="12">
        <f>Raw_Prices!AU386</f>
        <v>161.303</v>
      </c>
      <c r="D4129" s="13">
        <f t="shared" si="130"/>
        <v>1.530162646658928E-2</v>
      </c>
      <c r="E4129" s="14">
        <f>IF(_xlfn.XLOOKUP($A4129,Firm_Info!$A$2:$A$12,Firm_Info!$C$2:$C$12)="Treated",1,IF(_xlfn.XLOOKUP($A4129,Firm_Info!$A$2:$A$12,Firm_Info!$C$2:$C$12)="Control",0,""))</f>
        <v>1</v>
      </c>
      <c r="F4129" s="14">
        <f>IFERROR(_xlfn.XLOOKUP($A4129,Firm_Info!$A$2:$A$11,Firm_Info!$D$2:$D$11),"")</f>
        <v>4</v>
      </c>
      <c r="G4129" s="14">
        <f>IF($F4129="","",IF($B4129&gt;=SUMIFS(Firm_Info!$F$2:$F$11,Firm_Info!$D$2:$D$11,$F4129,Firm_Info!$C$2:$C$11,"Treated"),1,0))</f>
        <v>1</v>
      </c>
      <c r="H4129" s="14">
        <f t="shared" si="131"/>
        <v>1</v>
      </c>
      <c r="I4129" s="14">
        <f>IF($F4129="","",MOD(ROW()-2,624)-INDEX(Parallel_Trends!$F$5:$F$14,MATCH($A4129,Parallel_Trends!$A$5:$A$14,0)))</f>
        <v>98</v>
      </c>
    </row>
    <row r="4130" spans="1:9" x14ac:dyDescent="0.45">
      <c r="A4130" t="s">
        <v>25</v>
      </c>
      <c r="B4130" s="1">
        <f>Raw_Prices!AQ387</f>
        <v>45489</v>
      </c>
      <c r="C4130" s="12">
        <f>Raw_Prices!AU387</f>
        <v>162.53</v>
      </c>
      <c r="D4130" s="13">
        <f t="shared" si="130"/>
        <v>7.606802105354582E-3</v>
      </c>
      <c r="E4130" s="14">
        <f>IF(_xlfn.XLOOKUP($A4130,Firm_Info!$A$2:$A$12,Firm_Info!$C$2:$C$12)="Treated",1,IF(_xlfn.XLOOKUP($A4130,Firm_Info!$A$2:$A$12,Firm_Info!$C$2:$C$12)="Control",0,""))</f>
        <v>1</v>
      </c>
      <c r="F4130" s="14">
        <f>IFERROR(_xlfn.XLOOKUP($A4130,Firm_Info!$A$2:$A$11,Firm_Info!$D$2:$D$11),"")</f>
        <v>4</v>
      </c>
      <c r="G4130" s="14">
        <f>IF($F4130="","",IF($B4130&gt;=SUMIFS(Firm_Info!$F$2:$F$11,Firm_Info!$D$2:$D$11,$F4130,Firm_Info!$C$2:$C$11,"Treated"),1,0))</f>
        <v>1</v>
      </c>
      <c r="H4130" s="14">
        <f t="shared" si="131"/>
        <v>1</v>
      </c>
      <c r="I4130" s="14">
        <f>IF($F4130="","",MOD(ROW()-2,624)-INDEX(Parallel_Trends!$F$5:$F$14,MATCH($A4130,Parallel_Trends!$A$5:$A$14,0)))</f>
        <v>99</v>
      </c>
    </row>
    <row r="4131" spans="1:9" x14ac:dyDescent="0.45">
      <c r="A4131" t="s">
        <v>25</v>
      </c>
      <c r="B4131" s="1">
        <f>Raw_Prices!AQ388</f>
        <v>45490</v>
      </c>
      <c r="C4131" s="12">
        <f>Raw_Prices!AU388</f>
        <v>157.423</v>
      </c>
      <c r="D4131" s="13">
        <f t="shared" si="130"/>
        <v>-3.1421891343136665E-2</v>
      </c>
      <c r="E4131" s="14">
        <f>IF(_xlfn.XLOOKUP($A4131,Firm_Info!$A$2:$A$12,Firm_Info!$C$2:$C$12)="Treated",1,IF(_xlfn.XLOOKUP($A4131,Firm_Info!$A$2:$A$12,Firm_Info!$C$2:$C$12)="Control",0,""))</f>
        <v>1</v>
      </c>
      <c r="F4131" s="14">
        <f>IFERROR(_xlfn.XLOOKUP($A4131,Firm_Info!$A$2:$A$11,Firm_Info!$D$2:$D$11),"")</f>
        <v>4</v>
      </c>
      <c r="G4131" s="14">
        <f>IF($F4131="","",IF($B4131&gt;=SUMIFS(Firm_Info!$F$2:$F$11,Firm_Info!$D$2:$D$11,$F4131,Firm_Info!$C$2:$C$11,"Treated"),1,0))</f>
        <v>1</v>
      </c>
      <c r="H4131" s="14">
        <f t="shared" si="131"/>
        <v>1</v>
      </c>
      <c r="I4131" s="14">
        <f>IF($F4131="","",MOD(ROW()-2,624)-INDEX(Parallel_Trends!$F$5:$F$14,MATCH($A4131,Parallel_Trends!$A$5:$A$14,0)))</f>
        <v>100</v>
      </c>
    </row>
    <row r="4132" spans="1:9" x14ac:dyDescent="0.45">
      <c r="A4132" t="s">
        <v>25</v>
      </c>
      <c r="B4132" s="1">
        <f>Raw_Prices!AQ389</f>
        <v>45491</v>
      </c>
      <c r="C4132" s="12">
        <f>Raw_Prices!AU389</f>
        <v>155.09</v>
      </c>
      <c r="D4132" s="13">
        <f t="shared" ref="D4132:D4195" si="132">C4132/C4131-1</f>
        <v>-1.481994371851636E-2</v>
      </c>
      <c r="E4132" s="14">
        <f>IF(_xlfn.XLOOKUP($A4132,Firm_Info!$A$2:$A$12,Firm_Info!$C$2:$C$12)="Treated",1,IF(_xlfn.XLOOKUP($A4132,Firm_Info!$A$2:$A$12,Firm_Info!$C$2:$C$12)="Control",0,""))</f>
        <v>1</v>
      </c>
      <c r="F4132" s="14">
        <f>IFERROR(_xlfn.XLOOKUP($A4132,Firm_Info!$A$2:$A$11,Firm_Info!$D$2:$D$11),"")</f>
        <v>4</v>
      </c>
      <c r="G4132" s="14">
        <f>IF($F4132="","",IF($B4132&gt;=SUMIFS(Firm_Info!$F$2:$F$11,Firm_Info!$D$2:$D$11,$F4132,Firm_Info!$C$2:$C$11,"Treated"),1,0))</f>
        <v>1</v>
      </c>
      <c r="H4132" s="14">
        <f t="shared" ref="H4132:H4195" si="133">IF($F4132="","",$E4132*$G4132)</f>
        <v>1</v>
      </c>
      <c r="I4132" s="14">
        <f>IF($F4132="","",MOD(ROW()-2,624)-INDEX(Parallel_Trends!$F$5:$F$14,MATCH($A4132,Parallel_Trends!$A$5:$A$14,0)))</f>
        <v>101</v>
      </c>
    </row>
    <row r="4133" spans="1:9" x14ac:dyDescent="0.45">
      <c r="A4133" t="s">
        <v>25</v>
      </c>
      <c r="B4133" s="1">
        <f>Raw_Prices!AQ390</f>
        <v>45492</v>
      </c>
      <c r="C4133" s="12">
        <f>Raw_Prices!AU390</f>
        <v>156.53800000000001</v>
      </c>
      <c r="D4133" s="13">
        <f t="shared" si="132"/>
        <v>9.3365142820298619E-3</v>
      </c>
      <c r="E4133" s="14">
        <f>IF(_xlfn.XLOOKUP($A4133,Firm_Info!$A$2:$A$12,Firm_Info!$C$2:$C$12)="Treated",1,IF(_xlfn.XLOOKUP($A4133,Firm_Info!$A$2:$A$12,Firm_Info!$C$2:$C$12)="Control",0,""))</f>
        <v>1</v>
      </c>
      <c r="F4133" s="14">
        <f>IFERROR(_xlfn.XLOOKUP($A4133,Firm_Info!$A$2:$A$11,Firm_Info!$D$2:$D$11),"")</f>
        <v>4</v>
      </c>
      <c r="G4133" s="14">
        <f>IF($F4133="","",IF($B4133&gt;=SUMIFS(Firm_Info!$F$2:$F$11,Firm_Info!$D$2:$D$11,$F4133,Firm_Info!$C$2:$C$11,"Treated"),1,0))</f>
        <v>1</v>
      </c>
      <c r="H4133" s="14">
        <f t="shared" si="133"/>
        <v>1</v>
      </c>
      <c r="I4133" s="14">
        <f>IF($F4133="","",MOD(ROW()-2,624)-INDEX(Parallel_Trends!$F$5:$F$14,MATCH($A4133,Parallel_Trends!$A$5:$A$14,0)))</f>
        <v>102</v>
      </c>
    </row>
    <row r="4134" spans="1:9" x14ac:dyDescent="0.45">
      <c r="A4134" t="s">
        <v>25</v>
      </c>
      <c r="B4134" s="1">
        <f>Raw_Prices!AQ391</f>
        <v>45495</v>
      </c>
      <c r="C4134" s="12">
        <f>Raw_Prices!AU391</f>
        <v>154.255</v>
      </c>
      <c r="D4134" s="13">
        <f t="shared" si="132"/>
        <v>-1.4584318184722056E-2</v>
      </c>
      <c r="E4134" s="14">
        <f>IF(_xlfn.XLOOKUP($A4134,Firm_Info!$A$2:$A$12,Firm_Info!$C$2:$C$12)="Treated",1,IF(_xlfn.XLOOKUP($A4134,Firm_Info!$A$2:$A$12,Firm_Info!$C$2:$C$12)="Control",0,""))</f>
        <v>1</v>
      </c>
      <c r="F4134" s="14">
        <f>IFERROR(_xlfn.XLOOKUP($A4134,Firm_Info!$A$2:$A$11,Firm_Info!$D$2:$D$11),"")</f>
        <v>4</v>
      </c>
      <c r="G4134" s="14">
        <f>IF($F4134="","",IF($B4134&gt;=SUMIFS(Firm_Info!$F$2:$F$11,Firm_Info!$D$2:$D$11,$F4134,Firm_Info!$C$2:$C$11,"Treated"),1,0))</f>
        <v>1</v>
      </c>
      <c r="H4134" s="14">
        <f t="shared" si="133"/>
        <v>1</v>
      </c>
      <c r="I4134" s="14">
        <f>IF($F4134="","",MOD(ROW()-2,624)-INDEX(Parallel_Trends!$F$5:$F$14,MATCH($A4134,Parallel_Trends!$A$5:$A$14,0)))</f>
        <v>103</v>
      </c>
    </row>
    <row r="4135" spans="1:9" x14ac:dyDescent="0.45">
      <c r="A4135" t="s">
        <v>25</v>
      </c>
      <c r="B4135" s="1">
        <f>Raw_Prices!AQ392</f>
        <v>45496</v>
      </c>
      <c r="C4135" s="12">
        <f>Raw_Prices!AU392</f>
        <v>154.64099999999999</v>
      </c>
      <c r="D4135" s="13">
        <f t="shared" si="132"/>
        <v>2.5023500048619862E-3</v>
      </c>
      <c r="E4135" s="14">
        <f>IF(_xlfn.XLOOKUP($A4135,Firm_Info!$A$2:$A$12,Firm_Info!$C$2:$C$12)="Treated",1,IF(_xlfn.XLOOKUP($A4135,Firm_Info!$A$2:$A$12,Firm_Info!$C$2:$C$12)="Control",0,""))</f>
        <v>1</v>
      </c>
      <c r="F4135" s="14">
        <f>IFERROR(_xlfn.XLOOKUP($A4135,Firm_Info!$A$2:$A$11,Firm_Info!$D$2:$D$11),"")</f>
        <v>4</v>
      </c>
      <c r="G4135" s="14">
        <f>IF($F4135="","",IF($B4135&gt;=SUMIFS(Firm_Info!$F$2:$F$11,Firm_Info!$D$2:$D$11,$F4135,Firm_Info!$C$2:$C$11,"Treated"),1,0))</f>
        <v>1</v>
      </c>
      <c r="H4135" s="14">
        <f t="shared" si="133"/>
        <v>1</v>
      </c>
      <c r="I4135" s="14">
        <f>IF($F4135="","",MOD(ROW()-2,624)-INDEX(Parallel_Trends!$F$5:$F$14,MATCH($A4135,Parallel_Trends!$A$5:$A$14,0)))</f>
        <v>104</v>
      </c>
    </row>
    <row r="4136" spans="1:9" x14ac:dyDescent="0.45">
      <c r="A4136" t="s">
        <v>25</v>
      </c>
      <c r="B4136" s="1">
        <f>Raw_Prices!AQ393</f>
        <v>45497</v>
      </c>
      <c r="C4136" s="12">
        <f>Raw_Prices!AU393</f>
        <v>150.167</v>
      </c>
      <c r="D4136" s="13">
        <f t="shared" si="132"/>
        <v>-2.8931525274668357E-2</v>
      </c>
      <c r="E4136" s="14">
        <f>IF(_xlfn.XLOOKUP($A4136,Firm_Info!$A$2:$A$12,Firm_Info!$C$2:$C$12)="Treated",1,IF(_xlfn.XLOOKUP($A4136,Firm_Info!$A$2:$A$12,Firm_Info!$C$2:$C$12)="Control",0,""))</f>
        <v>1</v>
      </c>
      <c r="F4136" s="14">
        <f>IFERROR(_xlfn.XLOOKUP($A4136,Firm_Info!$A$2:$A$11,Firm_Info!$D$2:$D$11),"")</f>
        <v>4</v>
      </c>
      <c r="G4136" s="14">
        <f>IF($F4136="","",IF($B4136&gt;=SUMIFS(Firm_Info!$F$2:$F$11,Firm_Info!$D$2:$D$11,$F4136,Firm_Info!$C$2:$C$11,"Treated"),1,0))</f>
        <v>1</v>
      </c>
      <c r="H4136" s="14">
        <f t="shared" si="133"/>
        <v>1</v>
      </c>
      <c r="I4136" s="14">
        <f>IF($F4136="","",MOD(ROW()-2,624)-INDEX(Parallel_Trends!$F$5:$F$14,MATCH($A4136,Parallel_Trends!$A$5:$A$14,0)))</f>
        <v>105</v>
      </c>
    </row>
    <row r="4137" spans="1:9" x14ac:dyDescent="0.45">
      <c r="A4137" t="s">
        <v>25</v>
      </c>
      <c r="B4137" s="1">
        <f>Raw_Prices!AQ394</f>
        <v>45498</v>
      </c>
      <c r="C4137" s="12">
        <f>Raw_Prices!AU394</f>
        <v>144.40899999999999</v>
      </c>
      <c r="D4137" s="13">
        <f t="shared" si="132"/>
        <v>-3.8343977038896804E-2</v>
      </c>
      <c r="E4137" s="14">
        <f>IF(_xlfn.XLOOKUP($A4137,Firm_Info!$A$2:$A$12,Firm_Info!$C$2:$C$12)="Treated",1,IF(_xlfn.XLOOKUP($A4137,Firm_Info!$A$2:$A$12,Firm_Info!$C$2:$C$12)="Control",0,""))</f>
        <v>1</v>
      </c>
      <c r="F4137" s="14">
        <f>IFERROR(_xlfn.XLOOKUP($A4137,Firm_Info!$A$2:$A$11,Firm_Info!$D$2:$D$11),"")</f>
        <v>4</v>
      </c>
      <c r="G4137" s="14">
        <f>IF($F4137="","",IF($B4137&gt;=SUMIFS(Firm_Info!$F$2:$F$11,Firm_Info!$D$2:$D$11,$F4137,Firm_Info!$C$2:$C$11,"Treated"),1,0))</f>
        <v>1</v>
      </c>
      <c r="H4137" s="14">
        <f t="shared" si="133"/>
        <v>1</v>
      </c>
      <c r="I4137" s="14">
        <f>IF($F4137="","",MOD(ROW()-2,624)-INDEX(Parallel_Trends!$F$5:$F$14,MATCH($A4137,Parallel_Trends!$A$5:$A$14,0)))</f>
        <v>106</v>
      </c>
    </row>
    <row r="4138" spans="1:9" x14ac:dyDescent="0.45">
      <c r="A4138" t="s">
        <v>25</v>
      </c>
      <c r="B4138" s="1">
        <f>Raw_Prices!AQ395</f>
        <v>45499</v>
      </c>
      <c r="C4138" s="12">
        <f>Raw_Prices!AU395</f>
        <v>146.03299999999999</v>
      </c>
      <c r="D4138" s="13">
        <f t="shared" si="132"/>
        <v>1.124583647833588E-2</v>
      </c>
      <c r="E4138" s="14">
        <f>IF(_xlfn.XLOOKUP($A4138,Firm_Info!$A$2:$A$12,Firm_Info!$C$2:$C$12)="Treated",1,IF(_xlfn.XLOOKUP($A4138,Firm_Info!$A$2:$A$12,Firm_Info!$C$2:$C$12)="Control",0,""))</f>
        <v>1</v>
      </c>
      <c r="F4138" s="14">
        <f>IFERROR(_xlfn.XLOOKUP($A4138,Firm_Info!$A$2:$A$11,Firm_Info!$D$2:$D$11),"")</f>
        <v>4</v>
      </c>
      <c r="G4138" s="14">
        <f>IF($F4138="","",IF($B4138&gt;=SUMIFS(Firm_Info!$F$2:$F$11,Firm_Info!$D$2:$D$11,$F4138,Firm_Info!$C$2:$C$11,"Treated"),1,0))</f>
        <v>1</v>
      </c>
      <c r="H4138" s="14">
        <f t="shared" si="133"/>
        <v>1</v>
      </c>
      <c r="I4138" s="14">
        <f>IF($F4138="","",MOD(ROW()-2,624)-INDEX(Parallel_Trends!$F$5:$F$14,MATCH($A4138,Parallel_Trends!$A$5:$A$14,0)))</f>
        <v>107</v>
      </c>
    </row>
    <row r="4139" spans="1:9" x14ac:dyDescent="0.45">
      <c r="A4139" t="s">
        <v>25</v>
      </c>
      <c r="B4139" s="1">
        <f>Raw_Prices!AQ396</f>
        <v>45502</v>
      </c>
      <c r="C4139" s="12">
        <f>Raw_Prices!AU396</f>
        <v>148.16800000000001</v>
      </c>
      <c r="D4139" s="13">
        <f t="shared" si="132"/>
        <v>1.4619983154492644E-2</v>
      </c>
      <c r="E4139" s="14">
        <f>IF(_xlfn.XLOOKUP($A4139,Firm_Info!$A$2:$A$12,Firm_Info!$C$2:$C$12)="Treated",1,IF(_xlfn.XLOOKUP($A4139,Firm_Info!$A$2:$A$12,Firm_Info!$C$2:$C$12)="Control",0,""))</f>
        <v>1</v>
      </c>
      <c r="F4139" s="14">
        <f>IFERROR(_xlfn.XLOOKUP($A4139,Firm_Info!$A$2:$A$11,Firm_Info!$D$2:$D$11),"")</f>
        <v>4</v>
      </c>
      <c r="G4139" s="14">
        <f>IF($F4139="","",IF($B4139&gt;=SUMIFS(Firm_Info!$F$2:$F$11,Firm_Info!$D$2:$D$11,$F4139,Firm_Info!$C$2:$C$11,"Treated"),1,0))</f>
        <v>1</v>
      </c>
      <c r="H4139" s="14">
        <f t="shared" si="133"/>
        <v>1</v>
      </c>
      <c r="I4139" s="14">
        <f>IF($F4139="","",MOD(ROW()-2,624)-INDEX(Parallel_Trends!$F$5:$F$14,MATCH($A4139,Parallel_Trends!$A$5:$A$14,0)))</f>
        <v>108</v>
      </c>
    </row>
    <row r="4140" spans="1:9" x14ac:dyDescent="0.45">
      <c r="A4140" t="s">
        <v>25</v>
      </c>
      <c r="B4140" s="1">
        <f>Raw_Prices!AQ397</f>
        <v>45503</v>
      </c>
      <c r="C4140" s="12">
        <f>Raw_Prices!AU397</f>
        <v>146.821</v>
      </c>
      <c r="D4140" s="13">
        <f t="shared" si="132"/>
        <v>-9.0910318017386471E-3</v>
      </c>
      <c r="E4140" s="14">
        <f>IF(_xlfn.XLOOKUP($A4140,Firm_Info!$A$2:$A$12,Firm_Info!$C$2:$C$12)="Treated",1,IF(_xlfn.XLOOKUP($A4140,Firm_Info!$A$2:$A$12,Firm_Info!$C$2:$C$12)="Control",0,""))</f>
        <v>1</v>
      </c>
      <c r="F4140" s="14">
        <f>IFERROR(_xlfn.XLOOKUP($A4140,Firm_Info!$A$2:$A$11,Firm_Info!$D$2:$D$11),"")</f>
        <v>4</v>
      </c>
      <c r="G4140" s="14">
        <f>IF($F4140="","",IF($B4140&gt;=SUMIFS(Firm_Info!$F$2:$F$11,Firm_Info!$D$2:$D$11,$F4140,Firm_Info!$C$2:$C$11,"Treated"),1,0))</f>
        <v>1</v>
      </c>
      <c r="H4140" s="14">
        <f t="shared" si="133"/>
        <v>1</v>
      </c>
      <c r="I4140" s="14">
        <f>IF($F4140="","",MOD(ROW()-2,624)-INDEX(Parallel_Trends!$F$5:$F$14,MATCH($A4140,Parallel_Trends!$A$5:$A$14,0)))</f>
        <v>109</v>
      </c>
    </row>
    <row r="4141" spans="1:9" x14ac:dyDescent="0.45">
      <c r="A4141" t="s">
        <v>25</v>
      </c>
      <c r="B4141" s="1">
        <f>Raw_Prices!AQ398</f>
        <v>45504</v>
      </c>
      <c r="C4141" s="12">
        <f>Raw_Prices!AU398</f>
        <v>146.58500000000001</v>
      </c>
      <c r="D4141" s="13">
        <f t="shared" si="132"/>
        <v>-1.6073994864493901E-3</v>
      </c>
      <c r="E4141" s="14">
        <f>IF(_xlfn.XLOOKUP($A4141,Firm_Info!$A$2:$A$12,Firm_Info!$C$2:$C$12)="Treated",1,IF(_xlfn.XLOOKUP($A4141,Firm_Info!$A$2:$A$12,Firm_Info!$C$2:$C$12)="Control",0,""))</f>
        <v>1</v>
      </c>
      <c r="F4141" s="14">
        <f>IFERROR(_xlfn.XLOOKUP($A4141,Firm_Info!$A$2:$A$11,Firm_Info!$D$2:$D$11),"")</f>
        <v>4</v>
      </c>
      <c r="G4141" s="14">
        <f>IF($F4141="","",IF($B4141&gt;=SUMIFS(Firm_Info!$F$2:$F$11,Firm_Info!$D$2:$D$11,$F4141,Firm_Info!$C$2:$C$11,"Treated"),1,0))</f>
        <v>1</v>
      </c>
      <c r="H4141" s="14">
        <f t="shared" si="133"/>
        <v>1</v>
      </c>
      <c r="I4141" s="14">
        <f>IF($F4141="","",MOD(ROW()-2,624)-INDEX(Parallel_Trends!$F$5:$F$14,MATCH($A4141,Parallel_Trends!$A$5:$A$14,0)))</f>
        <v>110</v>
      </c>
    </row>
    <row r="4142" spans="1:9" x14ac:dyDescent="0.45">
      <c r="A4142" t="s">
        <v>25</v>
      </c>
      <c r="B4142" s="1">
        <f>Raw_Prices!AQ399</f>
        <v>45505</v>
      </c>
      <c r="C4142" s="12">
        <f>Raw_Prices!AU399</f>
        <v>144.58000000000001</v>
      </c>
      <c r="D4142" s="13">
        <f t="shared" si="132"/>
        <v>-1.3678070743936899E-2</v>
      </c>
      <c r="E4142" s="14">
        <f>IF(_xlfn.XLOOKUP($A4142,Firm_Info!$A$2:$A$12,Firm_Info!$C$2:$C$12)="Treated",1,IF(_xlfn.XLOOKUP($A4142,Firm_Info!$A$2:$A$12,Firm_Info!$C$2:$C$12)="Control",0,""))</f>
        <v>1</v>
      </c>
      <c r="F4142" s="14">
        <f>IFERROR(_xlfn.XLOOKUP($A4142,Firm_Info!$A$2:$A$11,Firm_Info!$D$2:$D$11),"")</f>
        <v>4</v>
      </c>
      <c r="G4142" s="14">
        <f>IF($F4142="","",IF($B4142&gt;=SUMIFS(Firm_Info!$F$2:$F$11,Firm_Info!$D$2:$D$11,$F4142,Firm_Info!$C$2:$C$11,"Treated"),1,0))</f>
        <v>1</v>
      </c>
      <c r="H4142" s="14">
        <f t="shared" si="133"/>
        <v>1</v>
      </c>
      <c r="I4142" s="14">
        <f>IF($F4142="","",MOD(ROW()-2,624)-INDEX(Parallel_Trends!$F$5:$F$14,MATCH($A4142,Parallel_Trends!$A$5:$A$14,0)))</f>
        <v>111</v>
      </c>
    </row>
    <row r="4143" spans="1:9" x14ac:dyDescent="0.45">
      <c r="A4143" t="s">
        <v>25</v>
      </c>
      <c r="B4143" s="1">
        <f>Raw_Prices!AQ400</f>
        <v>45506</v>
      </c>
      <c r="C4143" s="12">
        <f>Raw_Prices!AU400</f>
        <v>131.32</v>
      </c>
      <c r="D4143" s="13">
        <f t="shared" si="132"/>
        <v>-9.1713930004150068E-2</v>
      </c>
      <c r="E4143" s="14">
        <f>IF(_xlfn.XLOOKUP($A4143,Firm_Info!$A$2:$A$12,Firm_Info!$C$2:$C$12)="Treated",1,IF(_xlfn.XLOOKUP($A4143,Firm_Info!$A$2:$A$12,Firm_Info!$C$2:$C$12)="Control",0,""))</f>
        <v>1</v>
      </c>
      <c r="F4143" s="14">
        <f>IFERROR(_xlfn.XLOOKUP($A4143,Firm_Info!$A$2:$A$11,Firm_Info!$D$2:$D$11),"")</f>
        <v>4</v>
      </c>
      <c r="G4143" s="14">
        <f>IF($F4143="","",IF($B4143&gt;=SUMIFS(Firm_Info!$F$2:$F$11,Firm_Info!$D$2:$D$11,$F4143,Firm_Info!$C$2:$C$11,"Treated"),1,0))</f>
        <v>1</v>
      </c>
      <c r="H4143" s="14">
        <f t="shared" si="133"/>
        <v>1</v>
      </c>
      <c r="I4143" s="14">
        <f>IF($F4143="","",MOD(ROW()-2,624)-INDEX(Parallel_Trends!$F$5:$F$14,MATCH($A4143,Parallel_Trends!$A$5:$A$14,0)))</f>
        <v>112</v>
      </c>
    </row>
    <row r="4144" spans="1:9" x14ac:dyDescent="0.45">
      <c r="A4144" t="s">
        <v>25</v>
      </c>
      <c r="B4144" s="1">
        <f>Raw_Prices!AQ401</f>
        <v>45509</v>
      </c>
      <c r="C4144" s="12">
        <f>Raw_Prices!AU401</f>
        <v>133.50200000000001</v>
      </c>
      <c r="D4144" s="13">
        <f t="shared" si="132"/>
        <v>1.661590009137992E-2</v>
      </c>
      <c r="E4144" s="14">
        <f>IF(_xlfn.XLOOKUP($A4144,Firm_Info!$A$2:$A$12,Firm_Info!$C$2:$C$12)="Treated",1,IF(_xlfn.XLOOKUP($A4144,Firm_Info!$A$2:$A$12,Firm_Info!$C$2:$C$12)="Control",0,""))</f>
        <v>1</v>
      </c>
      <c r="F4144" s="14">
        <f>IFERROR(_xlfn.XLOOKUP($A4144,Firm_Info!$A$2:$A$11,Firm_Info!$D$2:$D$11),"")</f>
        <v>4</v>
      </c>
      <c r="G4144" s="14">
        <f>IF($F4144="","",IF($B4144&gt;=SUMIFS(Firm_Info!$F$2:$F$11,Firm_Info!$D$2:$D$11,$F4144,Firm_Info!$C$2:$C$11,"Treated"),1,0))</f>
        <v>1</v>
      </c>
      <c r="H4144" s="14">
        <f t="shared" si="133"/>
        <v>1</v>
      </c>
      <c r="I4144" s="14">
        <f>IF($F4144="","",MOD(ROW()-2,624)-INDEX(Parallel_Trends!$F$5:$F$14,MATCH($A4144,Parallel_Trends!$A$5:$A$14,0)))</f>
        <v>113</v>
      </c>
    </row>
    <row r="4145" spans="1:9" x14ac:dyDescent="0.45">
      <c r="A4145" t="s">
        <v>25</v>
      </c>
      <c r="B4145" s="1">
        <f>Raw_Prices!AQ402</f>
        <v>45510</v>
      </c>
      <c r="C4145" s="12">
        <f>Raw_Prices!AU402</f>
        <v>134.83000000000001</v>
      </c>
      <c r="D4145" s="13">
        <f t="shared" si="132"/>
        <v>9.9474165181046015E-3</v>
      </c>
      <c r="E4145" s="14">
        <f>IF(_xlfn.XLOOKUP($A4145,Firm_Info!$A$2:$A$12,Firm_Info!$C$2:$C$12)="Treated",1,IF(_xlfn.XLOOKUP($A4145,Firm_Info!$A$2:$A$12,Firm_Info!$C$2:$C$12)="Control",0,""))</f>
        <v>1</v>
      </c>
      <c r="F4145" s="14">
        <f>IFERROR(_xlfn.XLOOKUP($A4145,Firm_Info!$A$2:$A$11,Firm_Info!$D$2:$D$11),"")</f>
        <v>4</v>
      </c>
      <c r="G4145" s="14">
        <f>IF($F4145="","",IF($B4145&gt;=SUMIFS(Firm_Info!$F$2:$F$11,Firm_Info!$D$2:$D$11,$F4145,Firm_Info!$C$2:$C$11,"Treated"),1,0))</f>
        <v>1</v>
      </c>
      <c r="H4145" s="14">
        <f t="shared" si="133"/>
        <v>1</v>
      </c>
      <c r="I4145" s="14">
        <f>IF($F4145="","",MOD(ROW()-2,624)-INDEX(Parallel_Trends!$F$5:$F$14,MATCH($A4145,Parallel_Trends!$A$5:$A$14,0)))</f>
        <v>114</v>
      </c>
    </row>
    <row r="4146" spans="1:9" x14ac:dyDescent="0.45">
      <c r="A4146" t="s">
        <v>25</v>
      </c>
      <c r="B4146" s="1">
        <f>Raw_Prices!AQ403</f>
        <v>45511</v>
      </c>
      <c r="C4146" s="12">
        <f>Raw_Prices!AU403</f>
        <v>130.43299999999999</v>
      </c>
      <c r="D4146" s="13">
        <f t="shared" si="132"/>
        <v>-3.2611436623896872E-2</v>
      </c>
      <c r="E4146" s="14">
        <f>IF(_xlfn.XLOOKUP($A4146,Firm_Info!$A$2:$A$12,Firm_Info!$C$2:$C$12)="Treated",1,IF(_xlfn.XLOOKUP($A4146,Firm_Info!$A$2:$A$12,Firm_Info!$C$2:$C$12)="Control",0,""))</f>
        <v>1</v>
      </c>
      <c r="F4146" s="14">
        <f>IFERROR(_xlfn.XLOOKUP($A4146,Firm_Info!$A$2:$A$11,Firm_Info!$D$2:$D$11),"")</f>
        <v>4</v>
      </c>
      <c r="G4146" s="14">
        <f>IF($F4146="","",IF($B4146&gt;=SUMIFS(Firm_Info!$F$2:$F$11,Firm_Info!$D$2:$D$11,$F4146,Firm_Info!$C$2:$C$11,"Treated"),1,0))</f>
        <v>1</v>
      </c>
      <c r="H4146" s="14">
        <f t="shared" si="133"/>
        <v>1</v>
      </c>
      <c r="I4146" s="14">
        <f>IF($F4146="","",MOD(ROW()-2,624)-INDEX(Parallel_Trends!$F$5:$F$14,MATCH($A4146,Parallel_Trends!$A$5:$A$14,0)))</f>
        <v>115</v>
      </c>
    </row>
    <row r="4147" spans="1:9" x14ac:dyDescent="0.45">
      <c r="A4147" t="s">
        <v>25</v>
      </c>
      <c r="B4147" s="1">
        <f>Raw_Prices!AQ404</f>
        <v>45512</v>
      </c>
      <c r="C4147" s="12">
        <f>Raw_Prices!AU404</f>
        <v>133.952</v>
      </c>
      <c r="D4147" s="13">
        <f t="shared" si="132"/>
        <v>2.6979368718039298E-2</v>
      </c>
      <c r="E4147" s="14">
        <f>IF(_xlfn.XLOOKUP($A4147,Firm_Info!$A$2:$A$12,Firm_Info!$C$2:$C$12)="Treated",1,IF(_xlfn.XLOOKUP($A4147,Firm_Info!$A$2:$A$12,Firm_Info!$C$2:$C$12)="Control",0,""))</f>
        <v>1</v>
      </c>
      <c r="F4147" s="14">
        <f>IFERROR(_xlfn.XLOOKUP($A4147,Firm_Info!$A$2:$A$11,Firm_Info!$D$2:$D$11),"")</f>
        <v>4</v>
      </c>
      <c r="G4147" s="14">
        <f>IF($F4147="","",IF($B4147&gt;=SUMIFS(Firm_Info!$F$2:$F$11,Firm_Info!$D$2:$D$11,$F4147,Firm_Info!$C$2:$C$11,"Treated"),1,0))</f>
        <v>1</v>
      </c>
      <c r="H4147" s="14">
        <f t="shared" si="133"/>
        <v>1</v>
      </c>
      <c r="I4147" s="14">
        <f>IF($F4147="","",MOD(ROW()-2,624)-INDEX(Parallel_Trends!$F$5:$F$14,MATCH($A4147,Parallel_Trends!$A$5:$A$14,0)))</f>
        <v>116</v>
      </c>
    </row>
    <row r="4148" spans="1:9" x14ac:dyDescent="0.45">
      <c r="A4148" t="s">
        <v>25</v>
      </c>
      <c r="B4148" s="1">
        <f>Raw_Prices!AQ405</f>
        <v>45513</v>
      </c>
      <c r="C4148" s="12">
        <f>Raw_Prices!AU405</f>
        <v>135.85400000000001</v>
      </c>
      <c r="D4148" s="13">
        <f t="shared" si="132"/>
        <v>1.419911610129021E-2</v>
      </c>
      <c r="E4148" s="14">
        <f>IF(_xlfn.XLOOKUP($A4148,Firm_Info!$A$2:$A$12,Firm_Info!$C$2:$C$12)="Treated",1,IF(_xlfn.XLOOKUP($A4148,Firm_Info!$A$2:$A$12,Firm_Info!$C$2:$C$12)="Control",0,""))</f>
        <v>1</v>
      </c>
      <c r="F4148" s="14">
        <f>IFERROR(_xlfn.XLOOKUP($A4148,Firm_Info!$A$2:$A$11,Firm_Info!$D$2:$D$11),"")</f>
        <v>4</v>
      </c>
      <c r="G4148" s="14">
        <f>IF($F4148="","",IF($B4148&gt;=SUMIFS(Firm_Info!$F$2:$F$11,Firm_Info!$D$2:$D$11,$F4148,Firm_Info!$C$2:$C$11,"Treated"),1,0))</f>
        <v>1</v>
      </c>
      <c r="H4148" s="14">
        <f t="shared" si="133"/>
        <v>1</v>
      </c>
      <c r="I4148" s="14">
        <f>IF($F4148="","",MOD(ROW()-2,624)-INDEX(Parallel_Trends!$F$5:$F$14,MATCH($A4148,Parallel_Trends!$A$5:$A$14,0)))</f>
        <v>117</v>
      </c>
    </row>
    <row r="4149" spans="1:9" x14ac:dyDescent="0.45">
      <c r="A4149" t="s">
        <v>25</v>
      </c>
      <c r="B4149" s="1">
        <f>Raw_Prices!AQ406</f>
        <v>45516</v>
      </c>
      <c r="C4149" s="12">
        <f>Raw_Prices!AU406</f>
        <v>135.702</v>
      </c>
      <c r="D4149" s="13">
        <f t="shared" si="132"/>
        <v>-1.1188481752471002E-3</v>
      </c>
      <c r="E4149" s="14">
        <f>IF(_xlfn.XLOOKUP($A4149,Firm_Info!$A$2:$A$12,Firm_Info!$C$2:$C$12)="Treated",1,IF(_xlfn.XLOOKUP($A4149,Firm_Info!$A$2:$A$12,Firm_Info!$C$2:$C$12)="Control",0,""))</f>
        <v>1</v>
      </c>
      <c r="F4149" s="14">
        <f>IFERROR(_xlfn.XLOOKUP($A4149,Firm_Info!$A$2:$A$11,Firm_Info!$D$2:$D$11),"")</f>
        <v>4</v>
      </c>
      <c r="G4149" s="14">
        <f>IF($F4149="","",IF($B4149&gt;=SUMIFS(Firm_Info!$F$2:$F$11,Firm_Info!$D$2:$D$11,$F4149,Firm_Info!$C$2:$C$11,"Treated"),1,0))</f>
        <v>1</v>
      </c>
      <c r="H4149" s="14">
        <f t="shared" si="133"/>
        <v>1</v>
      </c>
      <c r="I4149" s="14">
        <f>IF($F4149="","",MOD(ROW()-2,624)-INDEX(Parallel_Trends!$F$5:$F$14,MATCH($A4149,Parallel_Trends!$A$5:$A$14,0)))</f>
        <v>118</v>
      </c>
    </row>
    <row r="4150" spans="1:9" x14ac:dyDescent="0.45">
      <c r="A4150" t="s">
        <v>25</v>
      </c>
      <c r="B4150" s="1">
        <f>Raw_Prices!AQ407</f>
        <v>45517</v>
      </c>
      <c r="C4150" s="12">
        <f>Raw_Prices!AU407</f>
        <v>140.77500000000001</v>
      </c>
      <c r="D4150" s="13">
        <f t="shared" si="132"/>
        <v>3.7383384180041723E-2</v>
      </c>
      <c r="E4150" s="14">
        <f>IF(_xlfn.XLOOKUP($A4150,Firm_Info!$A$2:$A$12,Firm_Info!$C$2:$C$12)="Treated",1,IF(_xlfn.XLOOKUP($A4150,Firm_Info!$A$2:$A$12,Firm_Info!$C$2:$C$12)="Control",0,""))</f>
        <v>1</v>
      </c>
      <c r="F4150" s="14">
        <f>IFERROR(_xlfn.XLOOKUP($A4150,Firm_Info!$A$2:$A$11,Firm_Info!$D$2:$D$11),"")</f>
        <v>4</v>
      </c>
      <c r="G4150" s="14">
        <f>IF($F4150="","",IF($B4150&gt;=SUMIFS(Firm_Info!$F$2:$F$11,Firm_Info!$D$2:$D$11,$F4150,Firm_Info!$C$2:$C$11,"Treated"),1,0))</f>
        <v>1</v>
      </c>
      <c r="H4150" s="14">
        <f t="shared" si="133"/>
        <v>1</v>
      </c>
      <c r="I4150" s="14">
        <f>IF($F4150="","",MOD(ROW()-2,624)-INDEX(Parallel_Trends!$F$5:$F$14,MATCH($A4150,Parallel_Trends!$A$5:$A$14,0)))</f>
        <v>119</v>
      </c>
    </row>
    <row r="4151" spans="1:9" x14ac:dyDescent="0.45">
      <c r="A4151" t="s">
        <v>25</v>
      </c>
      <c r="B4151" s="1">
        <f>Raw_Prices!AQ408</f>
        <v>45518</v>
      </c>
      <c r="C4151" s="12">
        <f>Raw_Prices!AU408</f>
        <v>140.965</v>
      </c>
      <c r="D4151" s="13">
        <f t="shared" si="132"/>
        <v>1.3496714615521821E-3</v>
      </c>
      <c r="E4151" s="14">
        <f>IF(_xlfn.XLOOKUP($A4151,Firm_Info!$A$2:$A$12,Firm_Info!$C$2:$C$12)="Treated",1,IF(_xlfn.XLOOKUP($A4151,Firm_Info!$A$2:$A$12,Firm_Info!$C$2:$C$12)="Control",0,""))</f>
        <v>1</v>
      </c>
      <c r="F4151" s="14">
        <f>IFERROR(_xlfn.XLOOKUP($A4151,Firm_Info!$A$2:$A$11,Firm_Info!$D$2:$D$11),"")</f>
        <v>4</v>
      </c>
      <c r="G4151" s="14">
        <f>IF($F4151="","",IF($B4151&gt;=SUMIFS(Firm_Info!$F$2:$F$11,Firm_Info!$D$2:$D$11,$F4151,Firm_Info!$C$2:$C$11,"Treated"),1,0))</f>
        <v>1</v>
      </c>
      <c r="H4151" s="14">
        <f t="shared" si="133"/>
        <v>1</v>
      </c>
      <c r="I4151" s="14">
        <f>IF($F4151="","",MOD(ROW()-2,624)-INDEX(Parallel_Trends!$F$5:$F$14,MATCH($A4151,Parallel_Trends!$A$5:$A$14,0)))</f>
        <v>120</v>
      </c>
    </row>
    <row r="4152" spans="1:9" x14ac:dyDescent="0.45">
      <c r="A4152" t="s">
        <v>25</v>
      </c>
      <c r="B4152" s="1">
        <f>Raw_Prices!AQ409</f>
        <v>45519</v>
      </c>
      <c r="C4152" s="12">
        <f>Raw_Prices!AU409</f>
        <v>143.416</v>
      </c>
      <c r="D4152" s="13">
        <f t="shared" si="132"/>
        <v>1.7387294718547164E-2</v>
      </c>
      <c r="E4152" s="14">
        <f>IF(_xlfn.XLOOKUP($A4152,Firm_Info!$A$2:$A$12,Firm_Info!$C$2:$C$12)="Treated",1,IF(_xlfn.XLOOKUP($A4152,Firm_Info!$A$2:$A$12,Firm_Info!$C$2:$C$12)="Control",0,""))</f>
        <v>1</v>
      </c>
      <c r="F4152" s="14">
        <f>IFERROR(_xlfn.XLOOKUP($A4152,Firm_Info!$A$2:$A$11,Firm_Info!$D$2:$D$11),"")</f>
        <v>4</v>
      </c>
      <c r="G4152" s="14">
        <f>IF($F4152="","",IF($B4152&gt;=SUMIFS(Firm_Info!$F$2:$F$11,Firm_Info!$D$2:$D$11,$F4152,Firm_Info!$C$2:$C$11,"Treated"),1,0))</f>
        <v>1</v>
      </c>
      <c r="H4152" s="14">
        <f t="shared" si="133"/>
        <v>1</v>
      </c>
      <c r="I4152" s="14">
        <f>IF($F4152="","",MOD(ROW()-2,624)-INDEX(Parallel_Trends!$F$5:$F$14,MATCH($A4152,Parallel_Trends!$A$5:$A$14,0)))</f>
        <v>121</v>
      </c>
    </row>
    <row r="4153" spans="1:9" x14ac:dyDescent="0.45">
      <c r="A4153" t="s">
        <v>25</v>
      </c>
      <c r="B4153" s="1">
        <f>Raw_Prices!AQ410</f>
        <v>45520</v>
      </c>
      <c r="C4153" s="12">
        <f>Raw_Prices!AU410</f>
        <v>142.79</v>
      </c>
      <c r="D4153" s="13">
        <f t="shared" si="132"/>
        <v>-4.3649244156859224E-3</v>
      </c>
      <c r="E4153" s="14">
        <f>IF(_xlfn.XLOOKUP($A4153,Firm_Info!$A$2:$A$12,Firm_Info!$C$2:$C$12)="Treated",1,IF(_xlfn.XLOOKUP($A4153,Firm_Info!$A$2:$A$12,Firm_Info!$C$2:$C$12)="Control",0,""))</f>
        <v>1</v>
      </c>
      <c r="F4153" s="14">
        <f>IFERROR(_xlfn.XLOOKUP($A4153,Firm_Info!$A$2:$A$11,Firm_Info!$D$2:$D$11),"")</f>
        <v>4</v>
      </c>
      <c r="G4153" s="14">
        <f>IF($F4153="","",IF($B4153&gt;=SUMIFS(Firm_Info!$F$2:$F$11,Firm_Info!$D$2:$D$11,$F4153,Firm_Info!$C$2:$C$11,"Treated"),1,0))</f>
        <v>1</v>
      </c>
      <c r="H4153" s="14">
        <f t="shared" si="133"/>
        <v>1</v>
      </c>
      <c r="I4153" s="14">
        <f>IF($F4153="","",MOD(ROW()-2,624)-INDEX(Parallel_Trends!$F$5:$F$14,MATCH($A4153,Parallel_Trends!$A$5:$A$14,0)))</f>
        <v>122</v>
      </c>
    </row>
    <row r="4154" spans="1:9" x14ac:dyDescent="0.45">
      <c r="A4154" t="s">
        <v>25</v>
      </c>
      <c r="B4154" s="1">
        <f>Raw_Prices!AQ411</f>
        <v>45523</v>
      </c>
      <c r="C4154" s="12">
        <f>Raw_Prices!AU411</f>
        <v>146.071</v>
      </c>
      <c r="D4154" s="13">
        <f t="shared" si="132"/>
        <v>2.2977799565796042E-2</v>
      </c>
      <c r="E4154" s="14">
        <f>IF(_xlfn.XLOOKUP($A4154,Firm_Info!$A$2:$A$12,Firm_Info!$C$2:$C$12)="Treated",1,IF(_xlfn.XLOOKUP($A4154,Firm_Info!$A$2:$A$12,Firm_Info!$C$2:$C$12)="Control",0,""))</f>
        <v>1</v>
      </c>
      <c r="F4154" s="14">
        <f>IFERROR(_xlfn.XLOOKUP($A4154,Firm_Info!$A$2:$A$11,Firm_Info!$D$2:$D$11),"")</f>
        <v>4</v>
      </c>
      <c r="G4154" s="14">
        <f>IF($F4154="","",IF($B4154&gt;=SUMIFS(Firm_Info!$F$2:$F$11,Firm_Info!$D$2:$D$11,$F4154,Firm_Info!$C$2:$C$11,"Treated"),1,0))</f>
        <v>1</v>
      </c>
      <c r="H4154" s="14">
        <f t="shared" si="133"/>
        <v>1</v>
      </c>
      <c r="I4154" s="14">
        <f>IF($F4154="","",MOD(ROW()-2,624)-INDEX(Parallel_Trends!$F$5:$F$14,MATCH($A4154,Parallel_Trends!$A$5:$A$14,0)))</f>
        <v>123</v>
      </c>
    </row>
    <row r="4155" spans="1:9" x14ac:dyDescent="0.45">
      <c r="A4155" t="s">
        <v>25</v>
      </c>
      <c r="B4155" s="1">
        <f>Raw_Prices!AQ412</f>
        <v>45524</v>
      </c>
      <c r="C4155" s="12">
        <f>Raw_Prices!AU412</f>
        <v>146.09100000000001</v>
      </c>
      <c r="D4155" s="13">
        <f t="shared" si="132"/>
        <v>1.3691971712392892E-4</v>
      </c>
      <c r="E4155" s="14">
        <f>IF(_xlfn.XLOOKUP($A4155,Firm_Info!$A$2:$A$12,Firm_Info!$C$2:$C$12)="Treated",1,IF(_xlfn.XLOOKUP($A4155,Firm_Info!$A$2:$A$12,Firm_Info!$C$2:$C$12)="Control",0,""))</f>
        <v>1</v>
      </c>
      <c r="F4155" s="14">
        <f>IFERROR(_xlfn.XLOOKUP($A4155,Firm_Info!$A$2:$A$11,Firm_Info!$D$2:$D$11),"")</f>
        <v>4</v>
      </c>
      <c r="G4155" s="14">
        <f>IF($F4155="","",IF($B4155&gt;=SUMIFS(Firm_Info!$F$2:$F$11,Firm_Info!$D$2:$D$11,$F4155,Firm_Info!$C$2:$C$11,"Treated"),1,0))</f>
        <v>1</v>
      </c>
      <c r="H4155" s="14">
        <f t="shared" si="133"/>
        <v>1</v>
      </c>
      <c r="I4155" s="14">
        <f>IF($F4155="","",MOD(ROW()-2,624)-INDEX(Parallel_Trends!$F$5:$F$14,MATCH($A4155,Parallel_Trends!$A$5:$A$14,0)))</f>
        <v>124</v>
      </c>
    </row>
    <row r="4156" spans="1:9" x14ac:dyDescent="0.45">
      <c r="A4156" t="s">
        <v>25</v>
      </c>
      <c r="B4156" s="1">
        <f>Raw_Prices!AQ413</f>
        <v>45525</v>
      </c>
      <c r="C4156" s="12">
        <f>Raw_Prices!AU413</f>
        <v>147.49299999999999</v>
      </c>
      <c r="D4156" s="13">
        <f t="shared" si="132"/>
        <v>9.5967581849667472E-3</v>
      </c>
      <c r="E4156" s="14">
        <f>IF(_xlfn.XLOOKUP($A4156,Firm_Info!$A$2:$A$12,Firm_Info!$C$2:$C$12)="Treated",1,IF(_xlfn.XLOOKUP($A4156,Firm_Info!$A$2:$A$12,Firm_Info!$C$2:$C$12)="Control",0,""))</f>
        <v>1</v>
      </c>
      <c r="F4156" s="14">
        <f>IFERROR(_xlfn.XLOOKUP($A4156,Firm_Info!$A$2:$A$11,Firm_Info!$D$2:$D$11),"")</f>
        <v>4</v>
      </c>
      <c r="G4156" s="14">
        <f>IF($F4156="","",IF($B4156&gt;=SUMIFS(Firm_Info!$F$2:$F$11,Firm_Info!$D$2:$D$11,$F4156,Firm_Info!$C$2:$C$11,"Treated"),1,0))</f>
        <v>1</v>
      </c>
      <c r="H4156" s="14">
        <f t="shared" si="133"/>
        <v>1</v>
      </c>
      <c r="I4156" s="14">
        <f>IF($F4156="","",MOD(ROW()-2,624)-INDEX(Parallel_Trends!$F$5:$F$14,MATCH($A4156,Parallel_Trends!$A$5:$A$14,0)))</f>
        <v>125</v>
      </c>
    </row>
    <row r="4157" spans="1:9" x14ac:dyDescent="0.45">
      <c r="A4157" t="s">
        <v>25</v>
      </c>
      <c r="B4157" s="1">
        <f>Raw_Prices!AQ414</f>
        <v>45526</v>
      </c>
      <c r="C4157" s="12">
        <f>Raw_Prices!AU414</f>
        <v>148.68</v>
      </c>
      <c r="D4157" s="13">
        <f t="shared" si="132"/>
        <v>8.0478395584875351E-3</v>
      </c>
      <c r="E4157" s="14">
        <f>IF(_xlfn.XLOOKUP($A4157,Firm_Info!$A$2:$A$12,Firm_Info!$C$2:$C$12)="Treated",1,IF(_xlfn.XLOOKUP($A4157,Firm_Info!$A$2:$A$12,Firm_Info!$C$2:$C$12)="Control",0,""))</f>
        <v>1</v>
      </c>
      <c r="F4157" s="14">
        <f>IFERROR(_xlfn.XLOOKUP($A4157,Firm_Info!$A$2:$A$11,Firm_Info!$D$2:$D$11),"")</f>
        <v>4</v>
      </c>
      <c r="G4157" s="14">
        <f>IF($F4157="","",IF($B4157&gt;=SUMIFS(Firm_Info!$F$2:$F$11,Firm_Info!$D$2:$D$11,$F4157,Firm_Info!$C$2:$C$11,"Treated"),1,0))</f>
        <v>1</v>
      </c>
      <c r="H4157" s="14">
        <f t="shared" si="133"/>
        <v>1</v>
      </c>
      <c r="I4157" s="14">
        <f>IF($F4157="","",MOD(ROW()-2,624)-INDEX(Parallel_Trends!$F$5:$F$14,MATCH($A4157,Parallel_Trends!$A$5:$A$14,0)))</f>
        <v>126</v>
      </c>
    </row>
    <row r="4158" spans="1:9" x14ac:dyDescent="0.45">
      <c r="A4158" t="s">
        <v>25</v>
      </c>
      <c r="B4158" s="1">
        <f>Raw_Prices!AQ415</f>
        <v>45527</v>
      </c>
      <c r="C4158" s="12">
        <f>Raw_Prices!AU415</f>
        <v>151.14500000000001</v>
      </c>
      <c r="D4158" s="13">
        <f t="shared" si="132"/>
        <v>1.6579230562281388E-2</v>
      </c>
      <c r="E4158" s="14">
        <f>IF(_xlfn.XLOOKUP($A4158,Firm_Info!$A$2:$A$12,Firm_Info!$C$2:$C$12)="Treated",1,IF(_xlfn.XLOOKUP($A4158,Firm_Info!$A$2:$A$12,Firm_Info!$C$2:$C$12)="Control",0,""))</f>
        <v>1</v>
      </c>
      <c r="F4158" s="14">
        <f>IFERROR(_xlfn.XLOOKUP($A4158,Firm_Info!$A$2:$A$11,Firm_Info!$D$2:$D$11),"")</f>
        <v>4</v>
      </c>
      <c r="G4158" s="14">
        <f>IF($F4158="","",IF($B4158&gt;=SUMIFS(Firm_Info!$F$2:$F$11,Firm_Info!$D$2:$D$11,$F4158,Firm_Info!$C$2:$C$11,"Treated"),1,0))</f>
        <v>1</v>
      </c>
      <c r="H4158" s="14">
        <f t="shared" si="133"/>
        <v>1</v>
      </c>
      <c r="I4158" s="14">
        <f>IF($F4158="","",MOD(ROW()-2,624)-INDEX(Parallel_Trends!$F$5:$F$14,MATCH($A4158,Parallel_Trends!$A$5:$A$14,0)))</f>
        <v>127</v>
      </c>
    </row>
    <row r="4159" spans="1:9" x14ac:dyDescent="0.45">
      <c r="A4159" t="s">
        <v>25</v>
      </c>
      <c r="B4159" s="1">
        <f>Raw_Prices!AQ416</f>
        <v>45530</v>
      </c>
      <c r="C4159" s="12">
        <f>Raw_Prices!AU416</f>
        <v>149.857</v>
      </c>
      <c r="D4159" s="13">
        <f t="shared" si="132"/>
        <v>-8.5216183135400358E-3</v>
      </c>
      <c r="E4159" s="14">
        <f>IF(_xlfn.XLOOKUP($A4159,Firm_Info!$A$2:$A$12,Firm_Info!$C$2:$C$12)="Treated",1,IF(_xlfn.XLOOKUP($A4159,Firm_Info!$A$2:$A$12,Firm_Info!$C$2:$C$12)="Control",0,""))</f>
        <v>1</v>
      </c>
      <c r="F4159" s="14">
        <f>IFERROR(_xlfn.XLOOKUP($A4159,Firm_Info!$A$2:$A$11,Firm_Info!$D$2:$D$11),"")</f>
        <v>4</v>
      </c>
      <c r="G4159" s="14">
        <f>IF($F4159="","",IF($B4159&gt;=SUMIFS(Firm_Info!$F$2:$F$11,Firm_Info!$D$2:$D$11,$F4159,Firm_Info!$C$2:$C$11,"Treated"),1,0))</f>
        <v>1</v>
      </c>
      <c r="H4159" s="14">
        <f t="shared" si="133"/>
        <v>1</v>
      </c>
      <c r="I4159" s="14">
        <f>IF($F4159="","",MOD(ROW()-2,624)-INDEX(Parallel_Trends!$F$5:$F$14,MATCH($A4159,Parallel_Trends!$A$5:$A$14,0)))</f>
        <v>128</v>
      </c>
    </row>
    <row r="4160" spans="1:9" x14ac:dyDescent="0.45">
      <c r="A4160" t="s">
        <v>25</v>
      </c>
      <c r="B4160" s="1">
        <f>Raw_Prices!AQ417</f>
        <v>45531</v>
      </c>
      <c r="C4160" s="12">
        <f>Raw_Prices!AU417</f>
        <v>153.15299999999999</v>
      </c>
      <c r="D4160" s="13">
        <f t="shared" si="132"/>
        <v>2.1994301233842828E-2</v>
      </c>
      <c r="E4160" s="14">
        <f>IF(_xlfn.XLOOKUP($A4160,Firm_Info!$A$2:$A$12,Firm_Info!$C$2:$C$12)="Treated",1,IF(_xlfn.XLOOKUP($A4160,Firm_Info!$A$2:$A$12,Firm_Info!$C$2:$C$12)="Control",0,""))</f>
        <v>1</v>
      </c>
      <c r="F4160" s="14">
        <f>IFERROR(_xlfn.XLOOKUP($A4160,Firm_Info!$A$2:$A$11,Firm_Info!$D$2:$D$11),"")</f>
        <v>4</v>
      </c>
      <c r="G4160" s="14">
        <f>IF($F4160="","",IF($B4160&gt;=SUMIFS(Firm_Info!$F$2:$F$11,Firm_Info!$D$2:$D$11,$F4160,Firm_Info!$C$2:$C$11,"Treated"),1,0))</f>
        <v>1</v>
      </c>
      <c r="H4160" s="14">
        <f t="shared" si="133"/>
        <v>1</v>
      </c>
      <c r="I4160" s="14">
        <f>IF($F4160="","",MOD(ROW()-2,624)-INDEX(Parallel_Trends!$F$5:$F$14,MATCH($A4160,Parallel_Trends!$A$5:$A$14,0)))</f>
        <v>129</v>
      </c>
    </row>
    <row r="4161" spans="1:9" x14ac:dyDescent="0.45">
      <c r="A4161" t="s">
        <v>25</v>
      </c>
      <c r="B4161" s="1">
        <f>Raw_Prices!AQ418</f>
        <v>45532</v>
      </c>
      <c r="C4161" s="12">
        <f>Raw_Prices!AU418</f>
        <v>153.815</v>
      </c>
      <c r="D4161" s="13">
        <f t="shared" si="132"/>
        <v>4.32247491071025E-3</v>
      </c>
      <c r="E4161" s="14">
        <f>IF(_xlfn.XLOOKUP($A4161,Firm_Info!$A$2:$A$12,Firm_Info!$C$2:$C$12)="Treated",1,IF(_xlfn.XLOOKUP($A4161,Firm_Info!$A$2:$A$12,Firm_Info!$C$2:$C$12)="Control",0,""))</f>
        <v>1</v>
      </c>
      <c r="F4161" s="14">
        <f>IFERROR(_xlfn.XLOOKUP($A4161,Firm_Info!$A$2:$A$11,Firm_Info!$D$2:$D$11),"")</f>
        <v>4</v>
      </c>
      <c r="G4161" s="14">
        <f>IF($F4161="","",IF($B4161&gt;=SUMIFS(Firm_Info!$F$2:$F$11,Firm_Info!$D$2:$D$11,$F4161,Firm_Info!$C$2:$C$11,"Treated"),1,0))</f>
        <v>1</v>
      </c>
      <c r="H4161" s="14">
        <f t="shared" si="133"/>
        <v>1</v>
      </c>
      <c r="I4161" s="14">
        <f>IF($F4161="","",MOD(ROW()-2,624)-INDEX(Parallel_Trends!$F$5:$F$14,MATCH($A4161,Parallel_Trends!$A$5:$A$14,0)))</f>
        <v>130</v>
      </c>
    </row>
    <row r="4162" spans="1:9" x14ac:dyDescent="0.45">
      <c r="A4162" t="s">
        <v>25</v>
      </c>
      <c r="B4162" s="1">
        <f>Raw_Prices!AQ419</f>
        <v>45533</v>
      </c>
      <c r="C4162" s="12">
        <f>Raw_Prices!AU419</f>
        <v>153.52199999999999</v>
      </c>
      <c r="D4162" s="13">
        <f t="shared" si="132"/>
        <v>-1.9048857393623164E-3</v>
      </c>
      <c r="E4162" s="14">
        <f>IF(_xlfn.XLOOKUP($A4162,Firm_Info!$A$2:$A$12,Firm_Info!$C$2:$C$12)="Treated",1,IF(_xlfn.XLOOKUP($A4162,Firm_Info!$A$2:$A$12,Firm_Info!$C$2:$C$12)="Control",0,""))</f>
        <v>1</v>
      </c>
      <c r="F4162" s="14">
        <f>IFERROR(_xlfn.XLOOKUP($A4162,Firm_Info!$A$2:$A$11,Firm_Info!$D$2:$D$11),"")</f>
        <v>4</v>
      </c>
      <c r="G4162" s="14">
        <f>IF($F4162="","",IF($B4162&gt;=SUMIFS(Firm_Info!$F$2:$F$11,Firm_Info!$D$2:$D$11,$F4162,Firm_Info!$C$2:$C$11,"Treated"),1,0))</f>
        <v>1</v>
      </c>
      <c r="H4162" s="14">
        <f t="shared" si="133"/>
        <v>1</v>
      </c>
      <c r="I4162" s="14">
        <f>IF($F4162="","",MOD(ROW()-2,624)-INDEX(Parallel_Trends!$F$5:$F$14,MATCH($A4162,Parallel_Trends!$A$5:$A$14,0)))</f>
        <v>131</v>
      </c>
    </row>
    <row r="4163" spans="1:9" x14ac:dyDescent="0.45">
      <c r="A4163" t="s">
        <v>25</v>
      </c>
      <c r="B4163" s="1">
        <f>Raw_Prices!AQ420</f>
        <v>45534</v>
      </c>
      <c r="C4163" s="12">
        <f>Raw_Prices!AU420</f>
        <v>154.24799999999999</v>
      </c>
      <c r="D4163" s="13">
        <f t="shared" si="132"/>
        <v>4.7289639269940675E-3</v>
      </c>
      <c r="E4163" s="14">
        <f>IF(_xlfn.XLOOKUP($A4163,Firm_Info!$A$2:$A$12,Firm_Info!$C$2:$C$12)="Treated",1,IF(_xlfn.XLOOKUP($A4163,Firm_Info!$A$2:$A$12,Firm_Info!$C$2:$C$12)="Control",0,""))</f>
        <v>1</v>
      </c>
      <c r="F4163" s="14">
        <f>IFERROR(_xlfn.XLOOKUP($A4163,Firm_Info!$A$2:$A$11,Firm_Info!$D$2:$D$11),"")</f>
        <v>4</v>
      </c>
      <c r="G4163" s="14">
        <f>IF($F4163="","",IF($B4163&gt;=SUMIFS(Firm_Info!$F$2:$F$11,Firm_Info!$D$2:$D$11,$F4163,Firm_Info!$C$2:$C$11,"Treated"),1,0))</f>
        <v>1</v>
      </c>
      <c r="H4163" s="14">
        <f t="shared" si="133"/>
        <v>1</v>
      </c>
      <c r="I4163" s="14">
        <f>IF($F4163="","",MOD(ROW()-2,624)-INDEX(Parallel_Trends!$F$5:$F$14,MATCH($A4163,Parallel_Trends!$A$5:$A$14,0)))</f>
        <v>132</v>
      </c>
    </row>
    <row r="4164" spans="1:9" x14ac:dyDescent="0.45">
      <c r="A4164" t="s">
        <v>25</v>
      </c>
      <c r="B4164" s="1">
        <f>Raw_Prices!AQ421</f>
        <v>45538</v>
      </c>
      <c r="C4164" s="12">
        <f>Raw_Prices!AU421</f>
        <v>150.482</v>
      </c>
      <c r="D4164" s="13">
        <f t="shared" si="132"/>
        <v>-2.4415227425963359E-2</v>
      </c>
      <c r="E4164" s="14">
        <f>IF(_xlfn.XLOOKUP($A4164,Firm_Info!$A$2:$A$12,Firm_Info!$C$2:$C$12)="Treated",1,IF(_xlfn.XLOOKUP($A4164,Firm_Info!$A$2:$A$12,Firm_Info!$C$2:$C$12)="Control",0,""))</f>
        <v>1</v>
      </c>
      <c r="F4164" s="14">
        <f>IFERROR(_xlfn.XLOOKUP($A4164,Firm_Info!$A$2:$A$11,Firm_Info!$D$2:$D$11),"")</f>
        <v>4</v>
      </c>
      <c r="G4164" s="14">
        <f>IF($F4164="","",IF($B4164&gt;=SUMIFS(Firm_Info!$F$2:$F$11,Firm_Info!$D$2:$D$11,$F4164,Firm_Info!$C$2:$C$11,"Treated"),1,0))</f>
        <v>1</v>
      </c>
      <c r="H4164" s="14">
        <f t="shared" si="133"/>
        <v>1</v>
      </c>
      <c r="I4164" s="14">
        <f>IF($F4164="","",MOD(ROW()-2,624)-INDEX(Parallel_Trends!$F$5:$F$14,MATCH($A4164,Parallel_Trends!$A$5:$A$14,0)))</f>
        <v>133</v>
      </c>
    </row>
    <row r="4165" spans="1:9" x14ac:dyDescent="0.45">
      <c r="A4165" t="s">
        <v>25</v>
      </c>
      <c r="B4165" s="1">
        <f>Raw_Prices!AQ422</f>
        <v>45539</v>
      </c>
      <c r="C4165" s="12">
        <f>Raw_Prices!AU422</f>
        <v>149.90799999999999</v>
      </c>
      <c r="D4165" s="13">
        <f t="shared" si="132"/>
        <v>-3.8144096968408814E-3</v>
      </c>
      <c r="E4165" s="14">
        <f>IF(_xlfn.XLOOKUP($A4165,Firm_Info!$A$2:$A$12,Firm_Info!$C$2:$C$12)="Treated",1,IF(_xlfn.XLOOKUP($A4165,Firm_Info!$A$2:$A$12,Firm_Info!$C$2:$C$12)="Control",0,""))</f>
        <v>1</v>
      </c>
      <c r="F4165" s="14">
        <f>IFERROR(_xlfn.XLOOKUP($A4165,Firm_Info!$A$2:$A$11,Firm_Info!$D$2:$D$11),"")</f>
        <v>4</v>
      </c>
      <c r="G4165" s="14">
        <f>IF($F4165="","",IF($B4165&gt;=SUMIFS(Firm_Info!$F$2:$F$11,Firm_Info!$D$2:$D$11,$F4165,Firm_Info!$C$2:$C$11,"Treated"),1,0))</f>
        <v>1</v>
      </c>
      <c r="H4165" s="14">
        <f t="shared" si="133"/>
        <v>1</v>
      </c>
      <c r="I4165" s="14">
        <f>IF($F4165="","",MOD(ROW()-2,624)-INDEX(Parallel_Trends!$F$5:$F$14,MATCH($A4165,Parallel_Trends!$A$5:$A$14,0)))</f>
        <v>134</v>
      </c>
    </row>
    <row r="4166" spans="1:9" x14ac:dyDescent="0.45">
      <c r="A4166" t="s">
        <v>25</v>
      </c>
      <c r="B4166" s="1">
        <f>Raw_Prices!AQ423</f>
        <v>45540</v>
      </c>
      <c r="C4166" s="12">
        <f>Raw_Prices!AU423</f>
        <v>149.22399999999999</v>
      </c>
      <c r="D4166" s="13">
        <f t="shared" si="132"/>
        <v>-4.5627985164233831E-3</v>
      </c>
      <c r="E4166" s="14">
        <f>IF(_xlfn.XLOOKUP($A4166,Firm_Info!$A$2:$A$12,Firm_Info!$C$2:$C$12)="Treated",1,IF(_xlfn.XLOOKUP($A4166,Firm_Info!$A$2:$A$12,Firm_Info!$C$2:$C$12)="Control",0,""))</f>
        <v>1</v>
      </c>
      <c r="F4166" s="14">
        <f>IFERROR(_xlfn.XLOOKUP($A4166,Firm_Info!$A$2:$A$11,Firm_Info!$D$2:$D$11),"")</f>
        <v>4</v>
      </c>
      <c r="G4166" s="14">
        <f>IF($F4166="","",IF($B4166&gt;=SUMIFS(Firm_Info!$F$2:$F$11,Firm_Info!$D$2:$D$11,$F4166,Firm_Info!$C$2:$C$11,"Treated"),1,0))</f>
        <v>1</v>
      </c>
      <c r="H4166" s="14">
        <f t="shared" si="133"/>
        <v>1</v>
      </c>
      <c r="I4166" s="14">
        <f>IF($F4166="","",MOD(ROW()-2,624)-INDEX(Parallel_Trends!$F$5:$F$14,MATCH($A4166,Parallel_Trends!$A$5:$A$14,0)))</f>
        <v>135</v>
      </c>
    </row>
    <row r="4167" spans="1:9" x14ac:dyDescent="0.45">
      <c r="A4167" t="s">
        <v>25</v>
      </c>
      <c r="B4167" s="1">
        <f>Raw_Prices!AQ424</f>
        <v>45541</v>
      </c>
      <c r="C4167" s="12">
        <f>Raw_Prices!AU424</f>
        <v>147.571</v>
      </c>
      <c r="D4167" s="13">
        <f t="shared" si="132"/>
        <v>-1.107730659947459E-2</v>
      </c>
      <c r="E4167" s="14">
        <f>IF(_xlfn.XLOOKUP($A4167,Firm_Info!$A$2:$A$12,Firm_Info!$C$2:$C$12)="Treated",1,IF(_xlfn.XLOOKUP($A4167,Firm_Info!$A$2:$A$12,Firm_Info!$C$2:$C$12)="Control",0,""))</f>
        <v>1</v>
      </c>
      <c r="F4167" s="14">
        <f>IFERROR(_xlfn.XLOOKUP($A4167,Firm_Info!$A$2:$A$11,Firm_Info!$D$2:$D$11),"")</f>
        <v>4</v>
      </c>
      <c r="G4167" s="14">
        <f>IF($F4167="","",IF($B4167&gt;=SUMIFS(Firm_Info!$F$2:$F$11,Firm_Info!$D$2:$D$11,$F4167,Firm_Info!$C$2:$C$11,"Treated"),1,0))</f>
        <v>1</v>
      </c>
      <c r="H4167" s="14">
        <f t="shared" si="133"/>
        <v>1</v>
      </c>
      <c r="I4167" s="14">
        <f>IF($F4167="","",MOD(ROW()-2,624)-INDEX(Parallel_Trends!$F$5:$F$14,MATCH($A4167,Parallel_Trends!$A$5:$A$14,0)))</f>
        <v>136</v>
      </c>
    </row>
    <row r="4168" spans="1:9" x14ac:dyDescent="0.45">
      <c r="A4168" t="s">
        <v>25</v>
      </c>
      <c r="B4168" s="1">
        <f>Raw_Prices!AQ425</f>
        <v>45544</v>
      </c>
      <c r="C4168" s="12">
        <f>Raw_Prices!AU425</f>
        <v>150.40199999999999</v>
      </c>
      <c r="D4168" s="13">
        <f t="shared" si="132"/>
        <v>1.9183986013512122E-2</v>
      </c>
      <c r="E4168" s="14">
        <f>IF(_xlfn.XLOOKUP($A4168,Firm_Info!$A$2:$A$12,Firm_Info!$C$2:$C$12)="Treated",1,IF(_xlfn.XLOOKUP($A4168,Firm_Info!$A$2:$A$12,Firm_Info!$C$2:$C$12)="Control",0,""))</f>
        <v>1</v>
      </c>
      <c r="F4168" s="14">
        <f>IFERROR(_xlfn.XLOOKUP($A4168,Firm_Info!$A$2:$A$11,Firm_Info!$D$2:$D$11),"")</f>
        <v>4</v>
      </c>
      <c r="G4168" s="14">
        <f>IF($F4168="","",IF($B4168&gt;=SUMIFS(Firm_Info!$F$2:$F$11,Firm_Info!$D$2:$D$11,$F4168,Firm_Info!$C$2:$C$11,"Treated"),1,0))</f>
        <v>1</v>
      </c>
      <c r="H4168" s="14">
        <f t="shared" si="133"/>
        <v>1</v>
      </c>
      <c r="I4168" s="14">
        <f>IF($F4168="","",MOD(ROW()-2,624)-INDEX(Parallel_Trends!$F$5:$F$14,MATCH($A4168,Parallel_Trends!$A$5:$A$14,0)))</f>
        <v>137</v>
      </c>
    </row>
    <row r="4169" spans="1:9" x14ac:dyDescent="0.45">
      <c r="A4169" t="s">
        <v>25</v>
      </c>
      <c r="B4169" s="1">
        <f>Raw_Prices!AQ426</f>
        <v>45545</v>
      </c>
      <c r="C4169" s="12">
        <f>Raw_Prices!AU426</f>
        <v>151.66399999999999</v>
      </c>
      <c r="D4169" s="13">
        <f t="shared" si="132"/>
        <v>8.3908458664112562E-3</v>
      </c>
      <c r="E4169" s="14">
        <f>IF(_xlfn.XLOOKUP($A4169,Firm_Info!$A$2:$A$12,Firm_Info!$C$2:$C$12)="Treated",1,IF(_xlfn.XLOOKUP($A4169,Firm_Info!$A$2:$A$12,Firm_Info!$C$2:$C$12)="Control",0,""))</f>
        <v>1</v>
      </c>
      <c r="F4169" s="14">
        <f>IFERROR(_xlfn.XLOOKUP($A4169,Firm_Info!$A$2:$A$11,Firm_Info!$D$2:$D$11),"")</f>
        <v>4</v>
      </c>
      <c r="G4169" s="14">
        <f>IF($F4169="","",IF($B4169&gt;=SUMIFS(Firm_Info!$F$2:$F$11,Firm_Info!$D$2:$D$11,$F4169,Firm_Info!$C$2:$C$11,"Treated"),1,0))</f>
        <v>1</v>
      </c>
      <c r="H4169" s="14">
        <f t="shared" si="133"/>
        <v>1</v>
      </c>
      <c r="I4169" s="14">
        <f>IF($F4169="","",MOD(ROW()-2,624)-INDEX(Parallel_Trends!$F$5:$F$14,MATCH($A4169,Parallel_Trends!$A$5:$A$14,0)))</f>
        <v>138</v>
      </c>
    </row>
    <row r="4170" spans="1:9" x14ac:dyDescent="0.45">
      <c r="A4170" t="s">
        <v>25</v>
      </c>
      <c r="B4170" s="1">
        <f>Raw_Prices!AQ427</f>
        <v>45546</v>
      </c>
      <c r="C4170" s="12">
        <f>Raw_Prices!AU427</f>
        <v>151.374</v>
      </c>
      <c r="D4170" s="13">
        <f t="shared" si="132"/>
        <v>-1.9121215318070872E-3</v>
      </c>
      <c r="E4170" s="14">
        <f>IF(_xlfn.XLOOKUP($A4170,Firm_Info!$A$2:$A$12,Firm_Info!$C$2:$C$12)="Treated",1,IF(_xlfn.XLOOKUP($A4170,Firm_Info!$A$2:$A$12,Firm_Info!$C$2:$C$12)="Control",0,""))</f>
        <v>1</v>
      </c>
      <c r="F4170" s="14">
        <f>IFERROR(_xlfn.XLOOKUP($A4170,Firm_Info!$A$2:$A$11,Firm_Info!$D$2:$D$11),"")</f>
        <v>4</v>
      </c>
      <c r="G4170" s="14">
        <f>IF($F4170="","",IF($B4170&gt;=SUMIFS(Firm_Info!$F$2:$F$11,Firm_Info!$D$2:$D$11,$F4170,Firm_Info!$C$2:$C$11,"Treated"),1,0))</f>
        <v>1</v>
      </c>
      <c r="H4170" s="14">
        <f t="shared" si="133"/>
        <v>1</v>
      </c>
      <c r="I4170" s="14">
        <f>IF($F4170="","",MOD(ROW()-2,624)-INDEX(Parallel_Trends!$F$5:$F$14,MATCH($A4170,Parallel_Trends!$A$5:$A$14,0)))</f>
        <v>139</v>
      </c>
    </row>
    <row r="4171" spans="1:9" x14ac:dyDescent="0.45">
      <c r="A4171" t="s">
        <v>25</v>
      </c>
      <c r="B4171" s="1">
        <f>Raw_Prices!AQ428</f>
        <v>45547</v>
      </c>
      <c r="C4171" s="12">
        <f>Raw_Prices!AU428</f>
        <v>153.08199999999999</v>
      </c>
      <c r="D4171" s="13">
        <f t="shared" si="132"/>
        <v>1.1283311533024198E-2</v>
      </c>
      <c r="E4171" s="14">
        <f>IF(_xlfn.XLOOKUP($A4171,Firm_Info!$A$2:$A$12,Firm_Info!$C$2:$C$12)="Treated",1,IF(_xlfn.XLOOKUP($A4171,Firm_Info!$A$2:$A$12,Firm_Info!$C$2:$C$12)="Control",0,""))</f>
        <v>1</v>
      </c>
      <c r="F4171" s="14">
        <f>IFERROR(_xlfn.XLOOKUP($A4171,Firm_Info!$A$2:$A$11,Firm_Info!$D$2:$D$11),"")</f>
        <v>4</v>
      </c>
      <c r="G4171" s="14">
        <f>IF($F4171="","",IF($B4171&gt;=SUMIFS(Firm_Info!$F$2:$F$11,Firm_Info!$D$2:$D$11,$F4171,Firm_Info!$C$2:$C$11,"Treated"),1,0))</f>
        <v>1</v>
      </c>
      <c r="H4171" s="14">
        <f t="shared" si="133"/>
        <v>1</v>
      </c>
      <c r="I4171" s="14">
        <f>IF($F4171="","",MOD(ROW()-2,624)-INDEX(Parallel_Trends!$F$5:$F$14,MATCH($A4171,Parallel_Trends!$A$5:$A$14,0)))</f>
        <v>140</v>
      </c>
    </row>
    <row r="4172" spans="1:9" x14ac:dyDescent="0.45">
      <c r="A4172" t="s">
        <v>25</v>
      </c>
      <c r="B4172" s="1">
        <f>Raw_Prices!AQ429</f>
        <v>45548</v>
      </c>
      <c r="C4172" s="12">
        <f>Raw_Prices!AU429</f>
        <v>155.53100000000001</v>
      </c>
      <c r="D4172" s="13">
        <f t="shared" si="132"/>
        <v>1.5997961876641265E-2</v>
      </c>
      <c r="E4172" s="14">
        <f>IF(_xlfn.XLOOKUP($A4172,Firm_Info!$A$2:$A$12,Firm_Info!$C$2:$C$12)="Treated",1,IF(_xlfn.XLOOKUP($A4172,Firm_Info!$A$2:$A$12,Firm_Info!$C$2:$C$12)="Control",0,""))</f>
        <v>1</v>
      </c>
      <c r="F4172" s="14">
        <f>IFERROR(_xlfn.XLOOKUP($A4172,Firm_Info!$A$2:$A$11,Firm_Info!$D$2:$D$11),"")</f>
        <v>4</v>
      </c>
      <c r="G4172" s="14">
        <f>IF($F4172="","",IF($B4172&gt;=SUMIFS(Firm_Info!$F$2:$F$11,Firm_Info!$D$2:$D$11,$F4172,Firm_Info!$C$2:$C$11,"Treated"),1,0))</f>
        <v>1</v>
      </c>
      <c r="H4172" s="14">
        <f t="shared" si="133"/>
        <v>1</v>
      </c>
      <c r="I4172" s="14">
        <f>IF($F4172="","",MOD(ROW()-2,624)-INDEX(Parallel_Trends!$F$5:$F$14,MATCH($A4172,Parallel_Trends!$A$5:$A$14,0)))</f>
        <v>141</v>
      </c>
    </row>
    <row r="4173" spans="1:9" x14ac:dyDescent="0.45">
      <c r="A4173" t="s">
        <v>25</v>
      </c>
      <c r="B4173" s="1">
        <f>Raw_Prices!AQ430</f>
        <v>45551</v>
      </c>
      <c r="C4173" s="12">
        <f>Raw_Prices!AU430</f>
        <v>157.36600000000001</v>
      </c>
      <c r="D4173" s="13">
        <f t="shared" si="132"/>
        <v>1.17982910159391E-2</v>
      </c>
      <c r="E4173" s="14">
        <f>IF(_xlfn.XLOOKUP($A4173,Firm_Info!$A$2:$A$12,Firm_Info!$C$2:$C$12)="Treated",1,IF(_xlfn.XLOOKUP($A4173,Firm_Info!$A$2:$A$12,Firm_Info!$C$2:$C$12)="Control",0,""))</f>
        <v>1</v>
      </c>
      <c r="F4173" s="14">
        <f>IFERROR(_xlfn.XLOOKUP($A4173,Firm_Info!$A$2:$A$11,Firm_Info!$D$2:$D$11),"")</f>
        <v>4</v>
      </c>
      <c r="G4173" s="14">
        <f>IF($F4173="","",IF($B4173&gt;=SUMIFS(Firm_Info!$F$2:$F$11,Firm_Info!$D$2:$D$11,$F4173,Firm_Info!$C$2:$C$11,"Treated"),1,0))</f>
        <v>1</v>
      </c>
      <c r="H4173" s="14">
        <f t="shared" si="133"/>
        <v>1</v>
      </c>
      <c r="I4173" s="14">
        <f>IF($F4173="","",MOD(ROW()-2,624)-INDEX(Parallel_Trends!$F$5:$F$14,MATCH($A4173,Parallel_Trends!$A$5:$A$14,0)))</f>
        <v>142</v>
      </c>
    </row>
    <row r="4174" spans="1:9" x14ac:dyDescent="0.45">
      <c r="A4174" t="s">
        <v>25</v>
      </c>
      <c r="B4174" s="1">
        <f>Raw_Prices!AQ431</f>
        <v>45552</v>
      </c>
      <c r="C4174" s="12">
        <f>Raw_Prices!AU431</f>
        <v>159.87299999999999</v>
      </c>
      <c r="D4174" s="13">
        <f t="shared" si="132"/>
        <v>1.5931014323297132E-2</v>
      </c>
      <c r="E4174" s="14">
        <f>IF(_xlfn.XLOOKUP($A4174,Firm_Info!$A$2:$A$12,Firm_Info!$C$2:$C$12)="Treated",1,IF(_xlfn.XLOOKUP($A4174,Firm_Info!$A$2:$A$12,Firm_Info!$C$2:$C$12)="Control",0,""))</f>
        <v>1</v>
      </c>
      <c r="F4174" s="14">
        <f>IFERROR(_xlfn.XLOOKUP($A4174,Firm_Info!$A$2:$A$11,Firm_Info!$D$2:$D$11),"")</f>
        <v>4</v>
      </c>
      <c r="G4174" s="14">
        <f>IF($F4174="","",IF($B4174&gt;=SUMIFS(Firm_Info!$F$2:$F$11,Firm_Info!$D$2:$D$11,$F4174,Firm_Info!$C$2:$C$11,"Treated"),1,0))</f>
        <v>1</v>
      </c>
      <c r="H4174" s="14">
        <f t="shared" si="133"/>
        <v>1</v>
      </c>
      <c r="I4174" s="14">
        <f>IF($F4174="","",MOD(ROW()-2,624)-INDEX(Parallel_Trends!$F$5:$F$14,MATCH($A4174,Parallel_Trends!$A$5:$A$14,0)))</f>
        <v>143</v>
      </c>
    </row>
    <row r="4175" spans="1:9" x14ac:dyDescent="0.45">
      <c r="A4175" t="s">
        <v>25</v>
      </c>
      <c r="B4175" s="1">
        <f>Raw_Prices!AQ432</f>
        <v>45553</v>
      </c>
      <c r="C4175" s="12">
        <f>Raw_Prices!AU432</f>
        <v>159.315</v>
      </c>
      <c r="D4175" s="13">
        <f t="shared" si="132"/>
        <v>-3.4902704021316788E-3</v>
      </c>
      <c r="E4175" s="14">
        <f>IF(_xlfn.XLOOKUP($A4175,Firm_Info!$A$2:$A$12,Firm_Info!$C$2:$C$12)="Treated",1,IF(_xlfn.XLOOKUP($A4175,Firm_Info!$A$2:$A$12,Firm_Info!$C$2:$C$12)="Control",0,""))</f>
        <v>1</v>
      </c>
      <c r="F4175" s="14">
        <f>IFERROR(_xlfn.XLOOKUP($A4175,Firm_Info!$A$2:$A$11,Firm_Info!$D$2:$D$11),"")</f>
        <v>4</v>
      </c>
      <c r="G4175" s="14">
        <f>IF($F4175="","",IF($B4175&gt;=SUMIFS(Firm_Info!$F$2:$F$11,Firm_Info!$D$2:$D$11,$F4175,Firm_Info!$C$2:$C$11,"Treated"),1,0))</f>
        <v>1</v>
      </c>
      <c r="H4175" s="14">
        <f t="shared" si="133"/>
        <v>1</v>
      </c>
      <c r="I4175" s="14">
        <f>IF($F4175="","",MOD(ROW()-2,624)-INDEX(Parallel_Trends!$F$5:$F$14,MATCH($A4175,Parallel_Trends!$A$5:$A$14,0)))</f>
        <v>144</v>
      </c>
    </row>
    <row r="4176" spans="1:9" x14ac:dyDescent="0.45">
      <c r="A4176" t="s">
        <v>25</v>
      </c>
      <c r="B4176" s="1">
        <f>Raw_Prices!AQ433</f>
        <v>45554</v>
      </c>
      <c r="C4176" s="12">
        <f>Raw_Prices!AU433</f>
        <v>158.88800000000001</v>
      </c>
      <c r="D4176" s="13">
        <f t="shared" si="132"/>
        <v>-2.680224712048429E-3</v>
      </c>
      <c r="E4176" s="14">
        <f>IF(_xlfn.XLOOKUP($A4176,Firm_Info!$A$2:$A$12,Firm_Info!$C$2:$C$12)="Treated",1,IF(_xlfn.XLOOKUP($A4176,Firm_Info!$A$2:$A$12,Firm_Info!$C$2:$C$12)="Control",0,""))</f>
        <v>1</v>
      </c>
      <c r="F4176" s="14">
        <f>IFERROR(_xlfn.XLOOKUP($A4176,Firm_Info!$A$2:$A$11,Firm_Info!$D$2:$D$11),"")</f>
        <v>4</v>
      </c>
      <c r="G4176" s="14">
        <f>IF($F4176="","",IF($B4176&gt;=SUMIFS(Firm_Info!$F$2:$F$11,Firm_Info!$D$2:$D$11,$F4176,Firm_Info!$C$2:$C$11,"Treated"),1,0))</f>
        <v>1</v>
      </c>
      <c r="H4176" s="14">
        <f t="shared" si="133"/>
        <v>1</v>
      </c>
      <c r="I4176" s="14">
        <f>IF($F4176="","",MOD(ROW()-2,624)-INDEX(Parallel_Trends!$F$5:$F$14,MATCH($A4176,Parallel_Trends!$A$5:$A$14,0)))</f>
        <v>145</v>
      </c>
    </row>
    <row r="4177" spans="1:9" x14ac:dyDescent="0.45">
      <c r="A4177" t="s">
        <v>25</v>
      </c>
      <c r="B4177" s="1">
        <f>Raw_Prices!AQ434</f>
        <v>45555</v>
      </c>
      <c r="C4177" s="12">
        <f>Raw_Prices!AU434</f>
        <v>160.727</v>
      </c>
      <c r="D4177" s="13">
        <f t="shared" si="132"/>
        <v>1.1574190624842551E-2</v>
      </c>
      <c r="E4177" s="14">
        <f>IF(_xlfn.XLOOKUP($A4177,Firm_Info!$A$2:$A$12,Firm_Info!$C$2:$C$12)="Treated",1,IF(_xlfn.XLOOKUP($A4177,Firm_Info!$A$2:$A$12,Firm_Info!$C$2:$C$12)="Control",0,""))</f>
        <v>1</v>
      </c>
      <c r="F4177" s="14">
        <f>IFERROR(_xlfn.XLOOKUP($A4177,Firm_Info!$A$2:$A$11,Firm_Info!$D$2:$D$11),"")</f>
        <v>4</v>
      </c>
      <c r="G4177" s="14">
        <f>IF($F4177="","",IF($B4177&gt;=SUMIFS(Firm_Info!$F$2:$F$11,Firm_Info!$D$2:$D$11,$F4177,Firm_Info!$C$2:$C$11,"Treated"),1,0))</f>
        <v>1</v>
      </c>
      <c r="H4177" s="14">
        <f t="shared" si="133"/>
        <v>1</v>
      </c>
      <c r="I4177" s="14">
        <f>IF($F4177="","",MOD(ROW()-2,624)-INDEX(Parallel_Trends!$F$5:$F$14,MATCH($A4177,Parallel_Trends!$A$5:$A$14,0)))</f>
        <v>146</v>
      </c>
    </row>
    <row r="4178" spans="1:9" x14ac:dyDescent="0.45">
      <c r="A4178" t="s">
        <v>25</v>
      </c>
      <c r="B4178" s="1">
        <f>Raw_Prices!AQ435</f>
        <v>45558</v>
      </c>
      <c r="C4178" s="12">
        <f>Raw_Prices!AU435</f>
        <v>162.036</v>
      </c>
      <c r="D4178" s="13">
        <f t="shared" si="132"/>
        <v>8.1442445886503734E-3</v>
      </c>
      <c r="E4178" s="14">
        <f>IF(_xlfn.XLOOKUP($A4178,Firm_Info!$A$2:$A$12,Firm_Info!$C$2:$C$12)="Treated",1,IF(_xlfn.XLOOKUP($A4178,Firm_Info!$A$2:$A$12,Firm_Info!$C$2:$C$12)="Control",0,""))</f>
        <v>1</v>
      </c>
      <c r="F4178" s="14">
        <f>IFERROR(_xlfn.XLOOKUP($A4178,Firm_Info!$A$2:$A$11,Firm_Info!$D$2:$D$11),"")</f>
        <v>4</v>
      </c>
      <c r="G4178" s="14">
        <f>IF($F4178="","",IF($B4178&gt;=SUMIFS(Firm_Info!$F$2:$F$11,Firm_Info!$D$2:$D$11,$F4178,Firm_Info!$C$2:$C$11,"Treated"),1,0))</f>
        <v>1</v>
      </c>
      <c r="H4178" s="14">
        <f t="shared" si="133"/>
        <v>1</v>
      </c>
      <c r="I4178" s="14">
        <f>IF($F4178="","",MOD(ROW()-2,624)-INDEX(Parallel_Trends!$F$5:$F$14,MATCH($A4178,Parallel_Trends!$A$5:$A$14,0)))</f>
        <v>147</v>
      </c>
    </row>
    <row r="4179" spans="1:9" x14ac:dyDescent="0.45">
      <c r="A4179" t="s">
        <v>25</v>
      </c>
      <c r="B4179" s="1">
        <f>Raw_Prices!AQ436</f>
        <v>45559</v>
      </c>
      <c r="C4179" s="12">
        <f>Raw_Prices!AU436</f>
        <v>165.21700000000001</v>
      </c>
      <c r="D4179" s="13">
        <f t="shared" si="132"/>
        <v>1.963143992692995E-2</v>
      </c>
      <c r="E4179" s="14">
        <f>IF(_xlfn.XLOOKUP($A4179,Firm_Info!$A$2:$A$12,Firm_Info!$C$2:$C$12)="Treated",1,IF(_xlfn.XLOOKUP($A4179,Firm_Info!$A$2:$A$12,Firm_Info!$C$2:$C$12)="Control",0,""))</f>
        <v>1</v>
      </c>
      <c r="F4179" s="14">
        <f>IFERROR(_xlfn.XLOOKUP($A4179,Firm_Info!$A$2:$A$11,Firm_Info!$D$2:$D$11),"")</f>
        <v>4</v>
      </c>
      <c r="G4179" s="14">
        <f>IF($F4179="","",IF($B4179&gt;=SUMIFS(Firm_Info!$F$2:$F$11,Firm_Info!$D$2:$D$11,$F4179,Firm_Info!$C$2:$C$11,"Treated"),1,0))</f>
        <v>1</v>
      </c>
      <c r="H4179" s="14">
        <f t="shared" si="133"/>
        <v>1</v>
      </c>
      <c r="I4179" s="14">
        <f>IF($F4179="","",MOD(ROW()-2,624)-INDEX(Parallel_Trends!$F$5:$F$14,MATCH($A4179,Parallel_Trends!$A$5:$A$14,0)))</f>
        <v>148</v>
      </c>
    </row>
    <row r="4180" spans="1:9" x14ac:dyDescent="0.45">
      <c r="A4180" t="s">
        <v>25</v>
      </c>
      <c r="B4180" s="1">
        <f>Raw_Prices!AQ437</f>
        <v>45560</v>
      </c>
      <c r="C4180" s="12">
        <f>Raw_Prices!AU437</f>
        <v>165.14400000000001</v>
      </c>
      <c r="D4180" s="13">
        <f t="shared" si="132"/>
        <v>-4.4184315173378952E-4</v>
      </c>
      <c r="E4180" s="14">
        <f>IF(_xlfn.XLOOKUP($A4180,Firm_Info!$A$2:$A$12,Firm_Info!$C$2:$C$12)="Treated",1,IF(_xlfn.XLOOKUP($A4180,Firm_Info!$A$2:$A$12,Firm_Info!$C$2:$C$12)="Control",0,""))</f>
        <v>1</v>
      </c>
      <c r="F4180" s="14">
        <f>IFERROR(_xlfn.XLOOKUP($A4180,Firm_Info!$A$2:$A$11,Firm_Info!$D$2:$D$11),"")</f>
        <v>4</v>
      </c>
      <c r="G4180" s="14">
        <f>IF($F4180="","",IF($B4180&gt;=SUMIFS(Firm_Info!$F$2:$F$11,Firm_Info!$D$2:$D$11,$F4180,Firm_Info!$C$2:$C$11,"Treated"),1,0))</f>
        <v>1</v>
      </c>
      <c r="H4180" s="14">
        <f t="shared" si="133"/>
        <v>1</v>
      </c>
      <c r="I4180" s="14">
        <f>IF($F4180="","",MOD(ROW()-2,624)-INDEX(Parallel_Trends!$F$5:$F$14,MATCH($A4180,Parallel_Trends!$A$5:$A$14,0)))</f>
        <v>149</v>
      </c>
    </row>
    <row r="4181" spans="1:9" x14ac:dyDescent="0.45">
      <c r="A4181" t="s">
        <v>25</v>
      </c>
      <c r="B4181" s="1">
        <f>Raw_Prices!AQ438</f>
        <v>45561</v>
      </c>
      <c r="C4181" s="12">
        <f>Raw_Prices!AU438</f>
        <v>168.83199999999999</v>
      </c>
      <c r="D4181" s="13">
        <f t="shared" si="132"/>
        <v>2.2332025383907217E-2</v>
      </c>
      <c r="E4181" s="14">
        <f>IF(_xlfn.XLOOKUP($A4181,Firm_Info!$A$2:$A$12,Firm_Info!$C$2:$C$12)="Treated",1,IF(_xlfn.XLOOKUP($A4181,Firm_Info!$A$2:$A$12,Firm_Info!$C$2:$C$12)="Control",0,""))</f>
        <v>1</v>
      </c>
      <c r="F4181" s="14">
        <f>IFERROR(_xlfn.XLOOKUP($A4181,Firm_Info!$A$2:$A$11,Firm_Info!$D$2:$D$11),"")</f>
        <v>4</v>
      </c>
      <c r="G4181" s="14">
        <f>IF($F4181="","",IF($B4181&gt;=SUMIFS(Firm_Info!$F$2:$F$11,Firm_Info!$D$2:$D$11,$F4181,Firm_Info!$C$2:$C$11,"Treated"),1,0))</f>
        <v>1</v>
      </c>
      <c r="H4181" s="14">
        <f t="shared" si="133"/>
        <v>1</v>
      </c>
      <c r="I4181" s="14">
        <f>IF($F4181="","",MOD(ROW()-2,624)-INDEX(Parallel_Trends!$F$5:$F$14,MATCH($A4181,Parallel_Trends!$A$5:$A$14,0)))</f>
        <v>150</v>
      </c>
    </row>
    <row r="4182" spans="1:9" x14ac:dyDescent="0.45">
      <c r="A4182" t="s">
        <v>25</v>
      </c>
      <c r="B4182" s="1">
        <f>Raw_Prices!AQ439</f>
        <v>45562</v>
      </c>
      <c r="C4182" s="12">
        <f>Raw_Prices!AU439</f>
        <v>168.00899999999999</v>
      </c>
      <c r="D4182" s="13">
        <f t="shared" si="132"/>
        <v>-4.8746683093252585E-3</v>
      </c>
      <c r="E4182" s="14">
        <f>IF(_xlfn.XLOOKUP($A4182,Firm_Info!$A$2:$A$12,Firm_Info!$C$2:$C$12)="Treated",1,IF(_xlfn.XLOOKUP($A4182,Firm_Info!$A$2:$A$12,Firm_Info!$C$2:$C$12)="Control",0,""))</f>
        <v>1</v>
      </c>
      <c r="F4182" s="14">
        <f>IFERROR(_xlfn.XLOOKUP($A4182,Firm_Info!$A$2:$A$11,Firm_Info!$D$2:$D$11),"")</f>
        <v>4</v>
      </c>
      <c r="G4182" s="14">
        <f>IF($F4182="","",IF($B4182&gt;=SUMIFS(Firm_Info!$F$2:$F$11,Firm_Info!$D$2:$D$11,$F4182,Firm_Info!$C$2:$C$11,"Treated"),1,0))</f>
        <v>1</v>
      </c>
      <c r="H4182" s="14">
        <f t="shared" si="133"/>
        <v>1</v>
      </c>
      <c r="I4182" s="14">
        <f>IF($F4182="","",MOD(ROW()-2,624)-INDEX(Parallel_Trends!$F$5:$F$14,MATCH($A4182,Parallel_Trends!$A$5:$A$14,0)))</f>
        <v>151</v>
      </c>
    </row>
    <row r="4183" spans="1:9" x14ac:dyDescent="0.45">
      <c r="A4183" t="s">
        <v>25</v>
      </c>
      <c r="B4183" s="1">
        <f>Raw_Prices!AQ440</f>
        <v>45565</v>
      </c>
      <c r="C4183" s="12">
        <f>Raw_Prices!AU440</f>
        <v>166.58600000000001</v>
      </c>
      <c r="D4183" s="13">
        <f t="shared" si="132"/>
        <v>-8.4697843567902442E-3</v>
      </c>
      <c r="E4183" s="14">
        <f>IF(_xlfn.XLOOKUP($A4183,Firm_Info!$A$2:$A$12,Firm_Info!$C$2:$C$12)="Treated",1,IF(_xlfn.XLOOKUP($A4183,Firm_Info!$A$2:$A$12,Firm_Info!$C$2:$C$12)="Control",0,""))</f>
        <v>1</v>
      </c>
      <c r="F4183" s="14">
        <f>IFERROR(_xlfn.XLOOKUP($A4183,Firm_Info!$A$2:$A$11,Firm_Info!$D$2:$D$11),"")</f>
        <v>4</v>
      </c>
      <c r="G4183" s="14">
        <f>IF($F4183="","",IF($B4183&gt;=SUMIFS(Firm_Info!$F$2:$F$11,Firm_Info!$D$2:$D$11,$F4183,Firm_Info!$C$2:$C$11,"Treated"),1,0))</f>
        <v>1</v>
      </c>
      <c r="H4183" s="14">
        <f t="shared" si="133"/>
        <v>1</v>
      </c>
      <c r="I4183" s="14">
        <f>IF($F4183="","",MOD(ROW()-2,624)-INDEX(Parallel_Trends!$F$5:$F$14,MATCH($A4183,Parallel_Trends!$A$5:$A$14,0)))</f>
        <v>152</v>
      </c>
    </row>
    <row r="4184" spans="1:9" x14ac:dyDescent="0.45">
      <c r="A4184" t="s">
        <v>25</v>
      </c>
      <c r="B4184" s="1">
        <f>Raw_Prices!AQ441</f>
        <v>45566</v>
      </c>
      <c r="C4184" s="12">
        <f>Raw_Prices!AU441</f>
        <v>162.191</v>
      </c>
      <c r="D4184" s="13">
        <f t="shared" si="132"/>
        <v>-2.6382769260322014E-2</v>
      </c>
      <c r="E4184" s="14">
        <f>IF(_xlfn.XLOOKUP($A4184,Firm_Info!$A$2:$A$12,Firm_Info!$C$2:$C$12)="Treated",1,IF(_xlfn.XLOOKUP($A4184,Firm_Info!$A$2:$A$12,Firm_Info!$C$2:$C$12)="Control",0,""))</f>
        <v>1</v>
      </c>
      <c r="F4184" s="14">
        <f>IFERROR(_xlfn.XLOOKUP($A4184,Firm_Info!$A$2:$A$11,Firm_Info!$D$2:$D$11),"")</f>
        <v>4</v>
      </c>
      <c r="G4184" s="14">
        <f>IF($F4184="","",IF($B4184&gt;=SUMIFS(Firm_Info!$F$2:$F$11,Firm_Info!$D$2:$D$11,$F4184,Firm_Info!$C$2:$C$11,"Treated"),1,0))</f>
        <v>1</v>
      </c>
      <c r="H4184" s="14">
        <f t="shared" si="133"/>
        <v>1</v>
      </c>
      <c r="I4184" s="14">
        <f>IF($F4184="","",MOD(ROW()-2,624)-INDEX(Parallel_Trends!$F$5:$F$14,MATCH($A4184,Parallel_Trends!$A$5:$A$14,0)))</f>
        <v>153</v>
      </c>
    </row>
    <row r="4185" spans="1:9" x14ac:dyDescent="0.45">
      <c r="A4185" t="s">
        <v>25</v>
      </c>
      <c r="B4185" s="1">
        <f>Raw_Prices!AQ442</f>
        <v>45567</v>
      </c>
      <c r="C4185" s="12">
        <f>Raw_Prices!AU442</f>
        <v>163.13999999999999</v>
      </c>
      <c r="D4185" s="13">
        <f t="shared" si="132"/>
        <v>5.8511261414011528E-3</v>
      </c>
      <c r="E4185" s="14">
        <f>IF(_xlfn.XLOOKUP($A4185,Firm_Info!$A$2:$A$12,Firm_Info!$C$2:$C$12)="Treated",1,IF(_xlfn.XLOOKUP($A4185,Firm_Info!$A$2:$A$12,Firm_Info!$C$2:$C$12)="Control",0,""))</f>
        <v>1</v>
      </c>
      <c r="F4185" s="14">
        <f>IFERROR(_xlfn.XLOOKUP($A4185,Firm_Info!$A$2:$A$11,Firm_Info!$D$2:$D$11),"")</f>
        <v>4</v>
      </c>
      <c r="G4185" s="14">
        <f>IF($F4185="","",IF($B4185&gt;=SUMIFS(Firm_Info!$F$2:$F$11,Firm_Info!$D$2:$D$11,$F4185,Firm_Info!$C$2:$C$11,"Treated"),1,0))</f>
        <v>1</v>
      </c>
      <c r="H4185" s="14">
        <f t="shared" si="133"/>
        <v>1</v>
      </c>
      <c r="I4185" s="14">
        <f>IF($F4185="","",MOD(ROW()-2,624)-INDEX(Parallel_Trends!$F$5:$F$14,MATCH($A4185,Parallel_Trends!$A$5:$A$14,0)))</f>
        <v>154</v>
      </c>
    </row>
    <row r="4186" spans="1:9" x14ac:dyDescent="0.45">
      <c r="A4186" t="s">
        <v>25</v>
      </c>
      <c r="B4186" s="1">
        <f>Raw_Prices!AQ443</f>
        <v>45568</v>
      </c>
      <c r="C4186" s="12">
        <f>Raw_Prices!AU443</f>
        <v>162.31399999999999</v>
      </c>
      <c r="D4186" s="13">
        <f t="shared" si="132"/>
        <v>-5.0631359568468204E-3</v>
      </c>
      <c r="E4186" s="14">
        <f>IF(_xlfn.XLOOKUP($A4186,Firm_Info!$A$2:$A$12,Firm_Info!$C$2:$C$12)="Treated",1,IF(_xlfn.XLOOKUP($A4186,Firm_Info!$A$2:$A$12,Firm_Info!$C$2:$C$12)="Control",0,""))</f>
        <v>1</v>
      </c>
      <c r="F4186" s="14">
        <f>IFERROR(_xlfn.XLOOKUP($A4186,Firm_Info!$A$2:$A$11,Firm_Info!$D$2:$D$11),"")</f>
        <v>4</v>
      </c>
      <c r="G4186" s="14">
        <f>IF($F4186="","",IF($B4186&gt;=SUMIFS(Firm_Info!$F$2:$F$11,Firm_Info!$D$2:$D$11,$F4186,Firm_Info!$C$2:$C$11,"Treated"),1,0))</f>
        <v>1</v>
      </c>
      <c r="H4186" s="14">
        <f t="shared" si="133"/>
        <v>1</v>
      </c>
      <c r="I4186" s="14">
        <f>IF($F4186="","",MOD(ROW()-2,624)-INDEX(Parallel_Trends!$F$5:$F$14,MATCH($A4186,Parallel_Trends!$A$5:$A$14,0)))</f>
        <v>155</v>
      </c>
    </row>
    <row r="4187" spans="1:9" x14ac:dyDescent="0.45">
      <c r="A4187" t="s">
        <v>25</v>
      </c>
      <c r="B4187" s="1">
        <f>Raw_Prices!AQ444</f>
        <v>45569</v>
      </c>
      <c r="C4187" s="12">
        <f>Raw_Prices!AU444</f>
        <v>165.619</v>
      </c>
      <c r="D4187" s="13">
        <f t="shared" si="132"/>
        <v>2.0361767931293739E-2</v>
      </c>
      <c r="E4187" s="14">
        <f>IF(_xlfn.XLOOKUP($A4187,Firm_Info!$A$2:$A$12,Firm_Info!$C$2:$C$12)="Treated",1,IF(_xlfn.XLOOKUP($A4187,Firm_Info!$A$2:$A$12,Firm_Info!$C$2:$C$12)="Control",0,""))</f>
        <v>1</v>
      </c>
      <c r="F4187" s="14">
        <f>IFERROR(_xlfn.XLOOKUP($A4187,Firm_Info!$A$2:$A$11,Firm_Info!$D$2:$D$11),"")</f>
        <v>4</v>
      </c>
      <c r="G4187" s="14">
        <f>IF($F4187="","",IF($B4187&gt;=SUMIFS(Firm_Info!$F$2:$F$11,Firm_Info!$D$2:$D$11,$F4187,Firm_Info!$C$2:$C$11,"Treated"),1,0))</f>
        <v>1</v>
      </c>
      <c r="H4187" s="14">
        <f t="shared" si="133"/>
        <v>1</v>
      </c>
      <c r="I4187" s="14">
        <f>IF($F4187="","",MOD(ROW()-2,624)-INDEX(Parallel_Trends!$F$5:$F$14,MATCH($A4187,Parallel_Trends!$A$5:$A$14,0)))</f>
        <v>156</v>
      </c>
    </row>
    <row r="4188" spans="1:9" x14ac:dyDescent="0.45">
      <c r="A4188" t="s">
        <v>25</v>
      </c>
      <c r="B4188" s="1">
        <f>Raw_Prices!AQ445</f>
        <v>45572</v>
      </c>
      <c r="C4188" s="12">
        <f>Raw_Prices!AU445</f>
        <v>164.91399999999999</v>
      </c>
      <c r="D4188" s="13">
        <f t="shared" si="132"/>
        <v>-4.2567579806664924E-3</v>
      </c>
      <c r="E4188" s="14">
        <f>IF(_xlfn.XLOOKUP($A4188,Firm_Info!$A$2:$A$12,Firm_Info!$C$2:$C$12)="Treated",1,IF(_xlfn.XLOOKUP($A4188,Firm_Info!$A$2:$A$12,Firm_Info!$C$2:$C$12)="Control",0,""))</f>
        <v>1</v>
      </c>
      <c r="F4188" s="14">
        <f>IFERROR(_xlfn.XLOOKUP($A4188,Firm_Info!$A$2:$A$11,Firm_Info!$D$2:$D$11),"")</f>
        <v>4</v>
      </c>
      <c r="G4188" s="14">
        <f>IF($F4188="","",IF($B4188&gt;=SUMIFS(Firm_Info!$F$2:$F$11,Firm_Info!$D$2:$D$11,$F4188,Firm_Info!$C$2:$C$11,"Treated"),1,0))</f>
        <v>1</v>
      </c>
      <c r="H4188" s="14">
        <f t="shared" si="133"/>
        <v>1</v>
      </c>
      <c r="I4188" s="14">
        <f>IF($F4188="","",MOD(ROW()-2,624)-INDEX(Parallel_Trends!$F$5:$F$14,MATCH($A4188,Parallel_Trends!$A$5:$A$14,0)))</f>
        <v>157</v>
      </c>
    </row>
    <row r="4189" spans="1:9" x14ac:dyDescent="0.45">
      <c r="A4189" t="s">
        <v>25</v>
      </c>
      <c r="B4189" s="1">
        <f>Raw_Prices!AQ446</f>
        <v>45573</v>
      </c>
      <c r="C4189" s="12">
        <f>Raw_Prices!AU446</f>
        <v>167.41800000000001</v>
      </c>
      <c r="D4189" s="13">
        <f t="shared" si="132"/>
        <v>1.5183671489382489E-2</v>
      </c>
      <c r="E4189" s="14">
        <f>IF(_xlfn.XLOOKUP($A4189,Firm_Info!$A$2:$A$12,Firm_Info!$C$2:$C$12)="Treated",1,IF(_xlfn.XLOOKUP($A4189,Firm_Info!$A$2:$A$12,Firm_Info!$C$2:$C$12)="Control",0,""))</f>
        <v>1</v>
      </c>
      <c r="F4189" s="14">
        <f>IFERROR(_xlfn.XLOOKUP($A4189,Firm_Info!$A$2:$A$11,Firm_Info!$D$2:$D$11),"")</f>
        <v>4</v>
      </c>
      <c r="G4189" s="14">
        <f>IF($F4189="","",IF($B4189&gt;=SUMIFS(Firm_Info!$F$2:$F$11,Firm_Info!$D$2:$D$11,$F4189,Firm_Info!$C$2:$C$11,"Treated"),1,0))</f>
        <v>1</v>
      </c>
      <c r="H4189" s="14">
        <f t="shared" si="133"/>
        <v>1</v>
      </c>
      <c r="I4189" s="14">
        <f>IF($F4189="","",MOD(ROW()-2,624)-INDEX(Parallel_Trends!$F$5:$F$14,MATCH($A4189,Parallel_Trends!$A$5:$A$14,0)))</f>
        <v>158</v>
      </c>
    </row>
    <row r="4190" spans="1:9" x14ac:dyDescent="0.45">
      <c r="A4190" t="s">
        <v>25</v>
      </c>
      <c r="B4190" s="1">
        <f>Raw_Prices!AQ447</f>
        <v>45574</v>
      </c>
      <c r="C4190" s="12">
        <f>Raw_Prices!AU447</f>
        <v>169.745</v>
      </c>
      <c r="D4190" s="13">
        <f t="shared" si="132"/>
        <v>1.3899341767313E-2</v>
      </c>
      <c r="E4190" s="14">
        <f>IF(_xlfn.XLOOKUP($A4190,Firm_Info!$A$2:$A$12,Firm_Info!$C$2:$C$12)="Treated",1,IF(_xlfn.XLOOKUP($A4190,Firm_Info!$A$2:$A$12,Firm_Info!$C$2:$C$12)="Control",0,""))</f>
        <v>1</v>
      </c>
      <c r="F4190" s="14">
        <f>IFERROR(_xlfn.XLOOKUP($A4190,Firm_Info!$A$2:$A$11,Firm_Info!$D$2:$D$11),"")</f>
        <v>4</v>
      </c>
      <c r="G4190" s="14">
        <f>IF($F4190="","",IF($B4190&gt;=SUMIFS(Firm_Info!$F$2:$F$11,Firm_Info!$D$2:$D$11,$F4190,Firm_Info!$C$2:$C$11,"Treated"),1,0))</f>
        <v>1</v>
      </c>
      <c r="H4190" s="14">
        <f t="shared" si="133"/>
        <v>1</v>
      </c>
      <c r="I4190" s="14">
        <f>IF($F4190="","",MOD(ROW()-2,624)-INDEX(Parallel_Trends!$F$5:$F$14,MATCH($A4190,Parallel_Trends!$A$5:$A$14,0)))</f>
        <v>159</v>
      </c>
    </row>
    <row r="4191" spans="1:9" x14ac:dyDescent="0.45">
      <c r="A4191" t="s">
        <v>25</v>
      </c>
      <c r="B4191" s="1">
        <f>Raw_Prices!AQ448</f>
        <v>45575</v>
      </c>
      <c r="C4191" s="12">
        <f>Raw_Prices!AU448</f>
        <v>169.595</v>
      </c>
      <c r="D4191" s="13">
        <f t="shared" si="132"/>
        <v>-8.8367845886483387E-4</v>
      </c>
      <c r="E4191" s="14">
        <f>IF(_xlfn.XLOOKUP($A4191,Firm_Info!$A$2:$A$12,Firm_Info!$C$2:$C$12)="Treated",1,IF(_xlfn.XLOOKUP($A4191,Firm_Info!$A$2:$A$12,Firm_Info!$C$2:$C$12)="Control",0,""))</f>
        <v>1</v>
      </c>
      <c r="F4191" s="14">
        <f>IFERROR(_xlfn.XLOOKUP($A4191,Firm_Info!$A$2:$A$11,Firm_Info!$D$2:$D$11),"")</f>
        <v>4</v>
      </c>
      <c r="G4191" s="14">
        <f>IF($F4191="","",IF($B4191&gt;=SUMIFS(Firm_Info!$F$2:$F$11,Firm_Info!$D$2:$D$11,$F4191,Firm_Info!$C$2:$C$11,"Treated"),1,0))</f>
        <v>1</v>
      </c>
      <c r="H4191" s="14">
        <f t="shared" si="133"/>
        <v>1</v>
      </c>
      <c r="I4191" s="14">
        <f>IF($F4191="","",MOD(ROW()-2,624)-INDEX(Parallel_Trends!$F$5:$F$14,MATCH($A4191,Parallel_Trends!$A$5:$A$14,0)))</f>
        <v>160</v>
      </c>
    </row>
    <row r="4192" spans="1:9" x14ac:dyDescent="0.45">
      <c r="A4192" t="s">
        <v>25</v>
      </c>
      <c r="B4192" s="1">
        <f>Raw_Prices!AQ449</f>
        <v>45576</v>
      </c>
      <c r="C4192" s="12">
        <f>Raw_Prices!AU449</f>
        <v>169.45699999999999</v>
      </c>
      <c r="D4192" s="13">
        <f t="shared" si="132"/>
        <v>-8.1370323417551127E-4</v>
      </c>
      <c r="E4192" s="14">
        <f>IF(_xlfn.XLOOKUP($A4192,Firm_Info!$A$2:$A$12,Firm_Info!$C$2:$C$12)="Treated",1,IF(_xlfn.XLOOKUP($A4192,Firm_Info!$A$2:$A$12,Firm_Info!$C$2:$C$12)="Control",0,""))</f>
        <v>1</v>
      </c>
      <c r="F4192" s="14">
        <f>IFERROR(_xlfn.XLOOKUP($A4192,Firm_Info!$A$2:$A$11,Firm_Info!$D$2:$D$11),"")</f>
        <v>4</v>
      </c>
      <c r="G4192" s="14">
        <f>IF($F4192="","",IF($B4192&gt;=SUMIFS(Firm_Info!$F$2:$F$11,Firm_Info!$D$2:$D$11,$F4192,Firm_Info!$C$2:$C$11,"Treated"),1,0))</f>
        <v>1</v>
      </c>
      <c r="H4192" s="14">
        <f t="shared" si="133"/>
        <v>1</v>
      </c>
      <c r="I4192" s="14">
        <f>IF($F4192="","",MOD(ROW()-2,624)-INDEX(Parallel_Trends!$F$5:$F$14,MATCH($A4192,Parallel_Trends!$A$5:$A$14,0)))</f>
        <v>161</v>
      </c>
    </row>
    <row r="4193" spans="1:9" x14ac:dyDescent="0.45">
      <c r="A4193" t="s">
        <v>25</v>
      </c>
      <c r="B4193" s="1">
        <f>Raw_Prices!AQ450</f>
        <v>45579</v>
      </c>
      <c r="C4193" s="12">
        <f>Raw_Prices!AU450</f>
        <v>169.971</v>
      </c>
      <c r="D4193" s="13">
        <f t="shared" si="132"/>
        <v>3.0332178664793652E-3</v>
      </c>
      <c r="E4193" s="14">
        <f>IF(_xlfn.XLOOKUP($A4193,Firm_Info!$A$2:$A$12,Firm_Info!$C$2:$C$12)="Treated",1,IF(_xlfn.XLOOKUP($A4193,Firm_Info!$A$2:$A$12,Firm_Info!$C$2:$C$12)="Control",0,""))</f>
        <v>1</v>
      </c>
      <c r="F4193" s="14">
        <f>IFERROR(_xlfn.XLOOKUP($A4193,Firm_Info!$A$2:$A$11,Firm_Info!$D$2:$D$11),"")</f>
        <v>4</v>
      </c>
      <c r="G4193" s="14">
        <f>IF($F4193="","",IF($B4193&gt;=SUMIFS(Firm_Info!$F$2:$F$11,Firm_Info!$D$2:$D$11,$F4193,Firm_Info!$C$2:$C$11,"Treated"),1,0))</f>
        <v>1</v>
      </c>
      <c r="H4193" s="14">
        <f t="shared" si="133"/>
        <v>1</v>
      </c>
      <c r="I4193" s="14">
        <f>IF($F4193="","",MOD(ROW()-2,624)-INDEX(Parallel_Trends!$F$5:$F$14,MATCH($A4193,Parallel_Trends!$A$5:$A$14,0)))</f>
        <v>162</v>
      </c>
    </row>
    <row r="4194" spans="1:9" x14ac:dyDescent="0.45">
      <c r="A4194" t="s">
        <v>25</v>
      </c>
      <c r="B4194" s="1">
        <f>Raw_Prices!AQ451</f>
        <v>45580</v>
      </c>
      <c r="C4194" s="12">
        <f>Raw_Prices!AU451</f>
        <v>170.36699999999999</v>
      </c>
      <c r="D4194" s="13">
        <f t="shared" si="132"/>
        <v>2.3298092027461692E-3</v>
      </c>
      <c r="E4194" s="14">
        <f>IF(_xlfn.XLOOKUP($A4194,Firm_Info!$A$2:$A$12,Firm_Info!$C$2:$C$12)="Treated",1,IF(_xlfn.XLOOKUP($A4194,Firm_Info!$A$2:$A$12,Firm_Info!$C$2:$C$12)="Control",0,""))</f>
        <v>1</v>
      </c>
      <c r="F4194" s="14">
        <f>IFERROR(_xlfn.XLOOKUP($A4194,Firm_Info!$A$2:$A$11,Firm_Info!$D$2:$D$11),"")</f>
        <v>4</v>
      </c>
      <c r="G4194" s="14">
        <f>IF($F4194="","",IF($B4194&gt;=SUMIFS(Firm_Info!$F$2:$F$11,Firm_Info!$D$2:$D$11,$F4194,Firm_Info!$C$2:$C$11,"Treated"),1,0))</f>
        <v>1</v>
      </c>
      <c r="H4194" s="14">
        <f t="shared" si="133"/>
        <v>1</v>
      </c>
      <c r="I4194" s="14">
        <f>IF($F4194="","",MOD(ROW()-2,624)-INDEX(Parallel_Trends!$F$5:$F$14,MATCH($A4194,Parallel_Trends!$A$5:$A$14,0)))</f>
        <v>163</v>
      </c>
    </row>
    <row r="4195" spans="1:9" x14ac:dyDescent="0.45">
      <c r="A4195" t="s">
        <v>25</v>
      </c>
      <c r="B4195" s="1">
        <f>Raw_Prices!AQ452</f>
        <v>45581</v>
      </c>
      <c r="C4195" s="12">
        <f>Raw_Prices!AU452</f>
        <v>171.535</v>
      </c>
      <c r="D4195" s="13">
        <f t="shared" si="132"/>
        <v>6.8557877992803107E-3</v>
      </c>
      <c r="E4195" s="14">
        <f>IF(_xlfn.XLOOKUP($A4195,Firm_Info!$A$2:$A$12,Firm_Info!$C$2:$C$12)="Treated",1,IF(_xlfn.XLOOKUP($A4195,Firm_Info!$A$2:$A$12,Firm_Info!$C$2:$C$12)="Control",0,""))</f>
        <v>1</v>
      </c>
      <c r="F4195" s="14">
        <f>IFERROR(_xlfn.XLOOKUP($A4195,Firm_Info!$A$2:$A$11,Firm_Info!$D$2:$D$11),"")</f>
        <v>4</v>
      </c>
      <c r="G4195" s="14">
        <f>IF($F4195="","",IF($B4195&gt;=SUMIFS(Firm_Info!$F$2:$F$11,Firm_Info!$D$2:$D$11,$F4195,Firm_Info!$C$2:$C$11,"Treated"),1,0))</f>
        <v>1</v>
      </c>
      <c r="H4195" s="14">
        <f t="shared" si="133"/>
        <v>1</v>
      </c>
      <c r="I4195" s="14">
        <f>IF($F4195="","",MOD(ROW()-2,624)-INDEX(Parallel_Trends!$F$5:$F$14,MATCH($A4195,Parallel_Trends!$A$5:$A$14,0)))</f>
        <v>164</v>
      </c>
    </row>
    <row r="4196" spans="1:9" x14ac:dyDescent="0.45">
      <c r="A4196" t="s">
        <v>25</v>
      </c>
      <c r="B4196" s="1">
        <f>Raw_Prices!AQ453</f>
        <v>45582</v>
      </c>
      <c r="C4196" s="12">
        <f>Raw_Prices!AU453</f>
        <v>172.86099999999999</v>
      </c>
      <c r="D4196" s="13">
        <f t="shared" ref="D4196:D4259" si="134">C4196/C4195-1</f>
        <v>7.7302008336490591E-3</v>
      </c>
      <c r="E4196" s="14">
        <f>IF(_xlfn.XLOOKUP($A4196,Firm_Info!$A$2:$A$12,Firm_Info!$C$2:$C$12)="Treated",1,IF(_xlfn.XLOOKUP($A4196,Firm_Info!$A$2:$A$12,Firm_Info!$C$2:$C$12)="Control",0,""))</f>
        <v>1</v>
      </c>
      <c r="F4196" s="14">
        <f>IFERROR(_xlfn.XLOOKUP($A4196,Firm_Info!$A$2:$A$11,Firm_Info!$D$2:$D$11),"")</f>
        <v>4</v>
      </c>
      <c r="G4196" s="14">
        <f>IF($F4196="","",IF($B4196&gt;=SUMIFS(Firm_Info!$F$2:$F$11,Firm_Info!$D$2:$D$11,$F4196,Firm_Info!$C$2:$C$11,"Treated"),1,0))</f>
        <v>1</v>
      </c>
      <c r="H4196" s="14">
        <f t="shared" ref="H4196:H4259" si="135">IF($F4196="","",$E4196*$G4196)</f>
        <v>1</v>
      </c>
      <c r="I4196" s="14">
        <f>IF($F4196="","",MOD(ROW()-2,624)-INDEX(Parallel_Trends!$F$5:$F$14,MATCH($A4196,Parallel_Trends!$A$5:$A$14,0)))</f>
        <v>165</v>
      </c>
    </row>
    <row r="4197" spans="1:9" x14ac:dyDescent="0.45">
      <c r="A4197" t="s">
        <v>25</v>
      </c>
      <c r="B4197" s="1">
        <f>Raw_Prices!AQ454</f>
        <v>45583</v>
      </c>
      <c r="C4197" s="12">
        <f>Raw_Prices!AU454</f>
        <v>172.072</v>
      </c>
      <c r="D4197" s="13">
        <f t="shared" si="134"/>
        <v>-4.56436096054047E-3</v>
      </c>
      <c r="E4197" s="14">
        <f>IF(_xlfn.XLOOKUP($A4197,Firm_Info!$A$2:$A$12,Firm_Info!$C$2:$C$12)="Treated",1,IF(_xlfn.XLOOKUP($A4197,Firm_Info!$A$2:$A$12,Firm_Info!$C$2:$C$12)="Control",0,""))</f>
        <v>1</v>
      </c>
      <c r="F4197" s="14">
        <f>IFERROR(_xlfn.XLOOKUP($A4197,Firm_Info!$A$2:$A$11,Firm_Info!$D$2:$D$11),"")</f>
        <v>4</v>
      </c>
      <c r="G4197" s="14">
        <f>IF($F4197="","",IF($B4197&gt;=SUMIFS(Firm_Info!$F$2:$F$11,Firm_Info!$D$2:$D$11,$F4197,Firm_Info!$C$2:$C$11,"Treated"),1,0))</f>
        <v>1</v>
      </c>
      <c r="H4197" s="14">
        <f t="shared" si="135"/>
        <v>1</v>
      </c>
      <c r="I4197" s="14">
        <f>IF($F4197="","",MOD(ROW()-2,624)-INDEX(Parallel_Trends!$F$5:$F$14,MATCH($A4197,Parallel_Trends!$A$5:$A$14,0)))</f>
        <v>166</v>
      </c>
    </row>
    <row r="4198" spans="1:9" x14ac:dyDescent="0.45">
      <c r="A4198" t="s">
        <v>25</v>
      </c>
      <c r="B4198" s="1">
        <f>Raw_Prices!AQ455</f>
        <v>45586</v>
      </c>
      <c r="C4198" s="12">
        <f>Raw_Prices!AU455</f>
        <v>172.58099999999999</v>
      </c>
      <c r="D4198" s="13">
        <f t="shared" si="134"/>
        <v>2.9580640662048019E-3</v>
      </c>
      <c r="E4198" s="14">
        <f>IF(_xlfn.XLOOKUP($A4198,Firm_Info!$A$2:$A$12,Firm_Info!$C$2:$C$12)="Treated",1,IF(_xlfn.XLOOKUP($A4198,Firm_Info!$A$2:$A$12,Firm_Info!$C$2:$C$12)="Control",0,""))</f>
        <v>1</v>
      </c>
      <c r="F4198" s="14">
        <f>IFERROR(_xlfn.XLOOKUP($A4198,Firm_Info!$A$2:$A$11,Firm_Info!$D$2:$D$11),"")</f>
        <v>4</v>
      </c>
      <c r="G4198" s="14">
        <f>IF($F4198="","",IF($B4198&gt;=SUMIFS(Firm_Info!$F$2:$F$11,Firm_Info!$D$2:$D$11,$F4198,Firm_Info!$C$2:$C$11,"Treated"),1,0))</f>
        <v>1</v>
      </c>
      <c r="H4198" s="14">
        <f t="shared" si="135"/>
        <v>1</v>
      </c>
      <c r="I4198" s="14">
        <f>IF($F4198="","",MOD(ROW()-2,624)-INDEX(Parallel_Trends!$F$5:$F$14,MATCH($A4198,Parallel_Trends!$A$5:$A$14,0)))</f>
        <v>167</v>
      </c>
    </row>
    <row r="4199" spans="1:9" x14ac:dyDescent="0.45">
      <c r="A4199" t="s">
        <v>25</v>
      </c>
      <c r="B4199" s="1">
        <f>Raw_Prices!AQ456</f>
        <v>45587</v>
      </c>
      <c r="C4199" s="12">
        <f>Raw_Prices!AU456</f>
        <v>173.137</v>
      </c>
      <c r="D4199" s="13">
        <f t="shared" si="134"/>
        <v>3.2216756189846762E-3</v>
      </c>
      <c r="E4199" s="14">
        <f>IF(_xlfn.XLOOKUP($A4199,Firm_Info!$A$2:$A$12,Firm_Info!$C$2:$C$12)="Treated",1,IF(_xlfn.XLOOKUP($A4199,Firm_Info!$A$2:$A$12,Firm_Info!$C$2:$C$12)="Control",0,""))</f>
        <v>1</v>
      </c>
      <c r="F4199" s="14">
        <f>IFERROR(_xlfn.XLOOKUP($A4199,Firm_Info!$A$2:$A$11,Firm_Info!$D$2:$D$11),"")</f>
        <v>4</v>
      </c>
      <c r="G4199" s="14">
        <f>IF($F4199="","",IF($B4199&gt;=SUMIFS(Firm_Info!$F$2:$F$11,Firm_Info!$D$2:$D$11,$F4199,Firm_Info!$C$2:$C$11,"Treated"),1,0))</f>
        <v>1</v>
      </c>
      <c r="H4199" s="14">
        <f t="shared" si="135"/>
        <v>1</v>
      </c>
      <c r="I4199" s="14">
        <f>IF($F4199="","",MOD(ROW()-2,624)-INDEX(Parallel_Trends!$F$5:$F$14,MATCH($A4199,Parallel_Trends!$A$5:$A$14,0)))</f>
        <v>168</v>
      </c>
    </row>
    <row r="4200" spans="1:9" x14ac:dyDescent="0.45">
      <c r="A4200" t="s">
        <v>25</v>
      </c>
      <c r="B4200" s="1">
        <f>Raw_Prices!AQ457</f>
        <v>45588</v>
      </c>
      <c r="C4200" s="12">
        <f>Raw_Prices!AU457</f>
        <v>170.57599999999999</v>
      </c>
      <c r="D4200" s="13">
        <f t="shared" si="134"/>
        <v>-1.4791754506546906E-2</v>
      </c>
      <c r="E4200" s="14">
        <f>IF(_xlfn.XLOOKUP($A4200,Firm_Info!$A$2:$A$12,Firm_Info!$C$2:$C$12)="Treated",1,IF(_xlfn.XLOOKUP($A4200,Firm_Info!$A$2:$A$12,Firm_Info!$C$2:$C$12)="Control",0,""))</f>
        <v>1</v>
      </c>
      <c r="F4200" s="14">
        <f>IFERROR(_xlfn.XLOOKUP($A4200,Firm_Info!$A$2:$A$11,Firm_Info!$D$2:$D$11),"")</f>
        <v>4</v>
      </c>
      <c r="G4200" s="14">
        <f>IF($F4200="","",IF($B4200&gt;=SUMIFS(Firm_Info!$F$2:$F$11,Firm_Info!$D$2:$D$11,$F4200,Firm_Info!$C$2:$C$11,"Treated"),1,0))</f>
        <v>1</v>
      </c>
      <c r="H4200" s="14">
        <f t="shared" si="135"/>
        <v>1</v>
      </c>
      <c r="I4200" s="14">
        <f>IF($F4200="","",MOD(ROW()-2,624)-INDEX(Parallel_Trends!$F$5:$F$14,MATCH($A4200,Parallel_Trends!$A$5:$A$14,0)))</f>
        <v>169</v>
      </c>
    </row>
    <row r="4201" spans="1:9" x14ac:dyDescent="0.45">
      <c r="A4201" t="s">
        <v>25</v>
      </c>
      <c r="B4201" s="1">
        <f>Raw_Prices!AQ458</f>
        <v>45589</v>
      </c>
      <c r="C4201" s="12">
        <f>Raw_Prices!AU458</f>
        <v>171.59299999999999</v>
      </c>
      <c r="D4201" s="13">
        <f t="shared" si="134"/>
        <v>5.9621517681267555E-3</v>
      </c>
      <c r="E4201" s="14">
        <f>IF(_xlfn.XLOOKUP($A4201,Firm_Info!$A$2:$A$12,Firm_Info!$C$2:$C$12)="Treated",1,IF(_xlfn.XLOOKUP($A4201,Firm_Info!$A$2:$A$12,Firm_Info!$C$2:$C$12)="Control",0,""))</f>
        <v>1</v>
      </c>
      <c r="F4201" s="14">
        <f>IFERROR(_xlfn.XLOOKUP($A4201,Firm_Info!$A$2:$A$11,Firm_Info!$D$2:$D$11),"")</f>
        <v>4</v>
      </c>
      <c r="G4201" s="14">
        <f>IF($F4201="","",IF($B4201&gt;=SUMIFS(Firm_Info!$F$2:$F$11,Firm_Info!$D$2:$D$11,$F4201,Firm_Info!$C$2:$C$11,"Treated"),1,0))</f>
        <v>1</v>
      </c>
      <c r="H4201" s="14">
        <f t="shared" si="135"/>
        <v>1</v>
      </c>
      <c r="I4201" s="14">
        <f>IF($F4201="","",MOD(ROW()-2,624)-INDEX(Parallel_Trends!$F$5:$F$14,MATCH($A4201,Parallel_Trends!$A$5:$A$14,0)))</f>
        <v>170</v>
      </c>
    </row>
    <row r="4202" spans="1:9" x14ac:dyDescent="0.45">
      <c r="A4202" t="s">
        <v>25</v>
      </c>
      <c r="B4202" s="1">
        <f>Raw_Prices!AQ459</f>
        <v>45590</v>
      </c>
      <c r="C4202" s="12">
        <f>Raw_Prices!AU459</f>
        <v>171.952</v>
      </c>
      <c r="D4202" s="13">
        <f t="shared" si="134"/>
        <v>2.0921599365941734E-3</v>
      </c>
      <c r="E4202" s="14">
        <f>IF(_xlfn.XLOOKUP($A4202,Firm_Info!$A$2:$A$12,Firm_Info!$C$2:$C$12)="Treated",1,IF(_xlfn.XLOOKUP($A4202,Firm_Info!$A$2:$A$12,Firm_Info!$C$2:$C$12)="Control",0,""))</f>
        <v>1</v>
      </c>
      <c r="F4202" s="14">
        <f>IFERROR(_xlfn.XLOOKUP($A4202,Firm_Info!$A$2:$A$11,Firm_Info!$D$2:$D$11),"")</f>
        <v>4</v>
      </c>
      <c r="G4202" s="14">
        <f>IF($F4202="","",IF($B4202&gt;=SUMIFS(Firm_Info!$F$2:$F$11,Firm_Info!$D$2:$D$11,$F4202,Firm_Info!$C$2:$C$11,"Treated"),1,0))</f>
        <v>1</v>
      </c>
      <c r="H4202" s="14">
        <f t="shared" si="135"/>
        <v>1</v>
      </c>
      <c r="I4202" s="14">
        <f>IF($F4202="","",MOD(ROW()-2,624)-INDEX(Parallel_Trends!$F$5:$F$14,MATCH($A4202,Parallel_Trends!$A$5:$A$14,0)))</f>
        <v>171</v>
      </c>
    </row>
    <row r="4203" spans="1:9" x14ac:dyDescent="0.45">
      <c r="A4203" t="s">
        <v>25</v>
      </c>
      <c r="B4203" s="1">
        <f>Raw_Prices!AQ460</f>
        <v>45593</v>
      </c>
      <c r="C4203" s="12">
        <f>Raw_Prices!AU460</f>
        <v>171.94300000000001</v>
      </c>
      <c r="D4203" s="13">
        <f t="shared" si="134"/>
        <v>-5.2340187959298845E-5</v>
      </c>
      <c r="E4203" s="14">
        <f>IF(_xlfn.XLOOKUP($A4203,Firm_Info!$A$2:$A$12,Firm_Info!$C$2:$C$12)="Treated",1,IF(_xlfn.XLOOKUP($A4203,Firm_Info!$A$2:$A$12,Firm_Info!$C$2:$C$12)="Control",0,""))</f>
        <v>1</v>
      </c>
      <c r="F4203" s="14">
        <f>IFERROR(_xlfn.XLOOKUP($A4203,Firm_Info!$A$2:$A$11,Firm_Info!$D$2:$D$11),"")</f>
        <v>4</v>
      </c>
      <c r="G4203" s="14">
        <f>IF($F4203="","",IF($B4203&gt;=SUMIFS(Firm_Info!$F$2:$F$11,Firm_Info!$D$2:$D$11,$F4203,Firm_Info!$C$2:$C$11,"Treated"),1,0))</f>
        <v>1</v>
      </c>
      <c r="H4203" s="14">
        <f t="shared" si="135"/>
        <v>1</v>
      </c>
      <c r="I4203" s="14">
        <f>IF($F4203="","",MOD(ROW()-2,624)-INDEX(Parallel_Trends!$F$5:$F$14,MATCH($A4203,Parallel_Trends!$A$5:$A$14,0)))</f>
        <v>172</v>
      </c>
    </row>
    <row r="4204" spans="1:9" x14ac:dyDescent="0.45">
      <c r="A4204" t="s">
        <v>25</v>
      </c>
      <c r="B4204" s="1">
        <f>Raw_Prices!AQ461</f>
        <v>45594</v>
      </c>
      <c r="C4204" s="12">
        <f>Raw_Prices!AU461</f>
        <v>175.10599999999999</v>
      </c>
      <c r="D4204" s="13">
        <f t="shared" si="134"/>
        <v>1.8395631110309729E-2</v>
      </c>
      <c r="E4204" s="14">
        <f>IF(_xlfn.XLOOKUP($A4204,Firm_Info!$A$2:$A$12,Firm_Info!$C$2:$C$12)="Treated",1,IF(_xlfn.XLOOKUP($A4204,Firm_Info!$A$2:$A$12,Firm_Info!$C$2:$C$12)="Control",0,""))</f>
        <v>1</v>
      </c>
      <c r="F4204" s="14">
        <f>IFERROR(_xlfn.XLOOKUP($A4204,Firm_Info!$A$2:$A$11,Firm_Info!$D$2:$D$11),"")</f>
        <v>4</v>
      </c>
      <c r="G4204" s="14">
        <f>IF($F4204="","",IF($B4204&gt;=SUMIFS(Firm_Info!$F$2:$F$11,Firm_Info!$D$2:$D$11,$F4204,Firm_Info!$C$2:$C$11,"Treated"),1,0))</f>
        <v>1</v>
      </c>
      <c r="H4204" s="14">
        <f t="shared" si="135"/>
        <v>1</v>
      </c>
      <c r="I4204" s="14">
        <f>IF($F4204="","",MOD(ROW()-2,624)-INDEX(Parallel_Trends!$F$5:$F$14,MATCH($A4204,Parallel_Trends!$A$5:$A$14,0)))</f>
        <v>173</v>
      </c>
    </row>
    <row r="4205" spans="1:9" x14ac:dyDescent="0.45">
      <c r="A4205" t="s">
        <v>25</v>
      </c>
      <c r="B4205" s="1">
        <f>Raw_Prices!AQ462</f>
        <v>45595</v>
      </c>
      <c r="C4205" s="12">
        <f>Raw_Prices!AU462</f>
        <v>176.54400000000001</v>
      </c>
      <c r="D4205" s="13">
        <f t="shared" si="134"/>
        <v>8.2121686292875307E-3</v>
      </c>
      <c r="E4205" s="14">
        <f>IF(_xlfn.XLOOKUP($A4205,Firm_Info!$A$2:$A$12,Firm_Info!$C$2:$C$12)="Treated",1,IF(_xlfn.XLOOKUP($A4205,Firm_Info!$A$2:$A$12,Firm_Info!$C$2:$C$12)="Control",0,""))</f>
        <v>1</v>
      </c>
      <c r="F4205" s="14">
        <f>IFERROR(_xlfn.XLOOKUP($A4205,Firm_Info!$A$2:$A$11,Firm_Info!$D$2:$D$11),"")</f>
        <v>4</v>
      </c>
      <c r="G4205" s="14">
        <f>IF($F4205="","",IF($B4205&gt;=SUMIFS(Firm_Info!$F$2:$F$11,Firm_Info!$D$2:$D$11,$F4205,Firm_Info!$C$2:$C$11,"Treated"),1,0))</f>
        <v>1</v>
      </c>
      <c r="H4205" s="14">
        <f t="shared" si="135"/>
        <v>1</v>
      </c>
      <c r="I4205" s="14">
        <f>IF($F4205="","",MOD(ROW()-2,624)-INDEX(Parallel_Trends!$F$5:$F$14,MATCH($A4205,Parallel_Trends!$A$5:$A$14,0)))</f>
        <v>174</v>
      </c>
    </row>
    <row r="4206" spans="1:9" x14ac:dyDescent="0.45">
      <c r="A4206" t="s">
        <v>25</v>
      </c>
      <c r="B4206" s="1">
        <f>Raw_Prices!AQ463</f>
        <v>45596</v>
      </c>
      <c r="C4206" s="12">
        <f>Raw_Prices!AU463</f>
        <v>184.94</v>
      </c>
      <c r="D4206" s="13">
        <f t="shared" si="134"/>
        <v>4.7557549392785781E-2</v>
      </c>
      <c r="E4206" s="14">
        <f>IF(_xlfn.XLOOKUP($A4206,Firm_Info!$A$2:$A$12,Firm_Info!$C$2:$C$12)="Treated",1,IF(_xlfn.XLOOKUP($A4206,Firm_Info!$A$2:$A$12,Firm_Info!$C$2:$C$12)="Control",0,""))</f>
        <v>1</v>
      </c>
      <c r="F4206" s="14">
        <f>IFERROR(_xlfn.XLOOKUP($A4206,Firm_Info!$A$2:$A$11,Firm_Info!$D$2:$D$11),"")</f>
        <v>4</v>
      </c>
      <c r="G4206" s="14">
        <f>IF($F4206="","",IF($B4206&gt;=SUMIFS(Firm_Info!$F$2:$F$11,Firm_Info!$D$2:$D$11,$F4206,Firm_Info!$C$2:$C$11,"Treated"),1,0))</f>
        <v>1</v>
      </c>
      <c r="H4206" s="14">
        <f t="shared" si="135"/>
        <v>1</v>
      </c>
      <c r="I4206" s="14">
        <f>IF($F4206="","",MOD(ROW()-2,624)-INDEX(Parallel_Trends!$F$5:$F$14,MATCH($A4206,Parallel_Trends!$A$5:$A$14,0)))</f>
        <v>175</v>
      </c>
    </row>
    <row r="4207" spans="1:9" x14ac:dyDescent="0.45">
      <c r="A4207" t="s">
        <v>25</v>
      </c>
      <c r="B4207" s="1">
        <f>Raw_Prices!AQ464</f>
        <v>45597</v>
      </c>
      <c r="C4207" s="12">
        <f>Raw_Prices!AU464</f>
        <v>187.82300000000001</v>
      </c>
      <c r="D4207" s="13">
        <f t="shared" si="134"/>
        <v>1.5588839623661865E-2</v>
      </c>
      <c r="E4207" s="14">
        <f>IF(_xlfn.XLOOKUP($A4207,Firm_Info!$A$2:$A$12,Firm_Info!$C$2:$C$12)="Treated",1,IF(_xlfn.XLOOKUP($A4207,Firm_Info!$A$2:$A$12,Firm_Info!$C$2:$C$12)="Control",0,""))</f>
        <v>1</v>
      </c>
      <c r="F4207" s="14">
        <f>IFERROR(_xlfn.XLOOKUP($A4207,Firm_Info!$A$2:$A$11,Firm_Info!$D$2:$D$11),"")</f>
        <v>4</v>
      </c>
      <c r="G4207" s="14">
        <f>IF($F4207="","",IF($B4207&gt;=SUMIFS(Firm_Info!$F$2:$F$11,Firm_Info!$D$2:$D$11,$F4207,Firm_Info!$C$2:$C$11,"Treated"),1,0))</f>
        <v>1</v>
      </c>
      <c r="H4207" s="14">
        <f t="shared" si="135"/>
        <v>1</v>
      </c>
      <c r="I4207" s="14">
        <f>IF($F4207="","",MOD(ROW()-2,624)-INDEX(Parallel_Trends!$F$5:$F$14,MATCH($A4207,Parallel_Trends!$A$5:$A$14,0)))</f>
        <v>176</v>
      </c>
    </row>
    <row r="4208" spans="1:9" x14ac:dyDescent="0.45">
      <c r="A4208" t="s">
        <v>25</v>
      </c>
      <c r="B4208" s="1">
        <f>Raw_Prices!AQ465</f>
        <v>45600</v>
      </c>
      <c r="C4208" s="12">
        <f>Raw_Prices!AU465</f>
        <v>188.904</v>
      </c>
      <c r="D4208" s="13">
        <f t="shared" si="134"/>
        <v>5.7554186654455997E-3</v>
      </c>
      <c r="E4208" s="14">
        <f>IF(_xlfn.XLOOKUP($A4208,Firm_Info!$A$2:$A$12,Firm_Info!$C$2:$C$12)="Treated",1,IF(_xlfn.XLOOKUP($A4208,Firm_Info!$A$2:$A$12,Firm_Info!$C$2:$C$12)="Control",0,""))</f>
        <v>1</v>
      </c>
      <c r="F4208" s="14">
        <f>IFERROR(_xlfn.XLOOKUP($A4208,Firm_Info!$A$2:$A$11,Firm_Info!$D$2:$D$11),"")</f>
        <v>4</v>
      </c>
      <c r="G4208" s="14">
        <f>IF($F4208="","",IF($B4208&gt;=SUMIFS(Firm_Info!$F$2:$F$11,Firm_Info!$D$2:$D$11,$F4208,Firm_Info!$C$2:$C$11,"Treated"),1,0))</f>
        <v>1</v>
      </c>
      <c r="H4208" s="14">
        <f t="shared" si="135"/>
        <v>1</v>
      </c>
      <c r="I4208" s="14">
        <f>IF($F4208="","",MOD(ROW()-2,624)-INDEX(Parallel_Trends!$F$5:$F$14,MATCH($A4208,Parallel_Trends!$A$5:$A$14,0)))</f>
        <v>177</v>
      </c>
    </row>
    <row r="4209" spans="1:9" x14ac:dyDescent="0.45">
      <c r="A4209" t="s">
        <v>25</v>
      </c>
      <c r="B4209" s="1">
        <f>Raw_Prices!AQ466</f>
        <v>45601</v>
      </c>
      <c r="C4209" s="12">
        <f>Raw_Prices!AU466</f>
        <v>194.38300000000001</v>
      </c>
      <c r="D4209" s="13">
        <f t="shared" si="134"/>
        <v>2.9004150256214833E-2</v>
      </c>
      <c r="E4209" s="14">
        <f>IF(_xlfn.XLOOKUP($A4209,Firm_Info!$A$2:$A$12,Firm_Info!$C$2:$C$12)="Treated",1,IF(_xlfn.XLOOKUP($A4209,Firm_Info!$A$2:$A$12,Firm_Info!$C$2:$C$12)="Control",0,""))</f>
        <v>1</v>
      </c>
      <c r="F4209" s="14">
        <f>IFERROR(_xlfn.XLOOKUP($A4209,Firm_Info!$A$2:$A$11,Firm_Info!$D$2:$D$11),"")</f>
        <v>4</v>
      </c>
      <c r="G4209" s="14">
        <f>IF($F4209="","",IF($B4209&gt;=SUMIFS(Firm_Info!$F$2:$F$11,Firm_Info!$D$2:$D$11,$F4209,Firm_Info!$C$2:$C$11,"Treated"),1,0))</f>
        <v>1</v>
      </c>
      <c r="H4209" s="14">
        <f t="shared" si="135"/>
        <v>1</v>
      </c>
      <c r="I4209" s="14">
        <f>IF($F4209="","",MOD(ROW()-2,624)-INDEX(Parallel_Trends!$F$5:$F$14,MATCH($A4209,Parallel_Trends!$A$5:$A$14,0)))</f>
        <v>178</v>
      </c>
    </row>
    <row r="4210" spans="1:9" x14ac:dyDescent="0.45">
      <c r="A4210" t="s">
        <v>25</v>
      </c>
      <c r="B4210" s="1">
        <f>Raw_Prices!AQ467</f>
        <v>45602</v>
      </c>
      <c r="C4210" s="12">
        <f>Raw_Prices!AU467</f>
        <v>197.79400000000001</v>
      </c>
      <c r="D4210" s="13">
        <f t="shared" si="134"/>
        <v>1.7547830828827715E-2</v>
      </c>
      <c r="E4210" s="14">
        <f>IF(_xlfn.XLOOKUP($A4210,Firm_Info!$A$2:$A$12,Firm_Info!$C$2:$C$12)="Treated",1,IF(_xlfn.XLOOKUP($A4210,Firm_Info!$A$2:$A$12,Firm_Info!$C$2:$C$12)="Control",0,""))</f>
        <v>1</v>
      </c>
      <c r="F4210" s="14">
        <f>IFERROR(_xlfn.XLOOKUP($A4210,Firm_Info!$A$2:$A$11,Firm_Info!$D$2:$D$11),"")</f>
        <v>4</v>
      </c>
      <c r="G4210" s="14">
        <f>IF($F4210="","",IF($B4210&gt;=SUMIFS(Firm_Info!$F$2:$F$11,Firm_Info!$D$2:$D$11,$F4210,Firm_Info!$C$2:$C$11,"Treated"),1,0))</f>
        <v>1</v>
      </c>
      <c r="H4210" s="14">
        <f t="shared" si="135"/>
        <v>1</v>
      </c>
      <c r="I4210" s="14">
        <f>IF($F4210="","",MOD(ROW()-2,624)-INDEX(Parallel_Trends!$F$5:$F$14,MATCH($A4210,Parallel_Trends!$A$5:$A$14,0)))</f>
        <v>179</v>
      </c>
    </row>
    <row r="4211" spans="1:9" x14ac:dyDescent="0.45">
      <c r="A4211" t="s">
        <v>25</v>
      </c>
      <c r="B4211" s="1">
        <f>Raw_Prices!AQ468</f>
        <v>45603</v>
      </c>
      <c r="C4211" s="12">
        <f>Raw_Prices!AU468</f>
        <v>194.61600000000001</v>
      </c>
      <c r="D4211" s="13">
        <f t="shared" si="134"/>
        <v>-1.6067221452622404E-2</v>
      </c>
      <c r="E4211" s="14">
        <f>IF(_xlfn.XLOOKUP($A4211,Firm_Info!$A$2:$A$12,Firm_Info!$C$2:$C$12)="Treated",1,IF(_xlfn.XLOOKUP($A4211,Firm_Info!$A$2:$A$12,Firm_Info!$C$2:$C$12)="Control",0,""))</f>
        <v>1</v>
      </c>
      <c r="F4211" s="14">
        <f>IFERROR(_xlfn.XLOOKUP($A4211,Firm_Info!$A$2:$A$11,Firm_Info!$D$2:$D$11),"")</f>
        <v>4</v>
      </c>
      <c r="G4211" s="14">
        <f>IF($F4211="","",IF($B4211&gt;=SUMIFS(Firm_Info!$F$2:$F$11,Firm_Info!$D$2:$D$11,$F4211,Firm_Info!$C$2:$C$11,"Treated"),1,0))</f>
        <v>1</v>
      </c>
      <c r="H4211" s="14">
        <f t="shared" si="135"/>
        <v>1</v>
      </c>
      <c r="I4211" s="14">
        <f>IF($F4211="","",MOD(ROW()-2,624)-INDEX(Parallel_Trends!$F$5:$F$14,MATCH($A4211,Parallel_Trends!$A$5:$A$14,0)))</f>
        <v>180</v>
      </c>
    </row>
    <row r="4212" spans="1:9" x14ac:dyDescent="0.45">
      <c r="A4212" t="s">
        <v>25</v>
      </c>
      <c r="B4212" s="1">
        <f>Raw_Prices!AQ469</f>
        <v>45604</v>
      </c>
      <c r="C4212" s="12">
        <f>Raw_Prices!AU469</f>
        <v>195.501</v>
      </c>
      <c r="D4212" s="13">
        <f t="shared" si="134"/>
        <v>4.5474164508569892E-3</v>
      </c>
      <c r="E4212" s="14">
        <f>IF(_xlfn.XLOOKUP($A4212,Firm_Info!$A$2:$A$12,Firm_Info!$C$2:$C$12)="Treated",1,IF(_xlfn.XLOOKUP($A4212,Firm_Info!$A$2:$A$12,Firm_Info!$C$2:$C$12)="Control",0,""))</f>
        <v>1</v>
      </c>
      <c r="F4212" s="14">
        <f>IFERROR(_xlfn.XLOOKUP($A4212,Firm_Info!$A$2:$A$11,Firm_Info!$D$2:$D$11),"")</f>
        <v>4</v>
      </c>
      <c r="G4212" s="14">
        <f>IF($F4212="","",IF($B4212&gt;=SUMIFS(Firm_Info!$F$2:$F$11,Firm_Info!$D$2:$D$11,$F4212,Firm_Info!$C$2:$C$11,"Treated"),1,0))</f>
        <v>1</v>
      </c>
      <c r="H4212" s="14">
        <f t="shared" si="135"/>
        <v>1</v>
      </c>
      <c r="I4212" s="14">
        <f>IF($F4212="","",MOD(ROW()-2,624)-INDEX(Parallel_Trends!$F$5:$F$14,MATCH($A4212,Parallel_Trends!$A$5:$A$14,0)))</f>
        <v>181</v>
      </c>
    </row>
    <row r="4213" spans="1:9" x14ac:dyDescent="0.45">
      <c r="A4213" t="s">
        <v>25</v>
      </c>
      <c r="B4213" s="1">
        <f>Raw_Prices!AQ470</f>
        <v>45607</v>
      </c>
      <c r="C4213" s="12">
        <f>Raw_Prices!AU470</f>
        <v>200.33199999999999</v>
      </c>
      <c r="D4213" s="13">
        <f t="shared" si="134"/>
        <v>2.4710871044137717E-2</v>
      </c>
      <c r="E4213" s="14">
        <f>IF(_xlfn.XLOOKUP($A4213,Firm_Info!$A$2:$A$12,Firm_Info!$C$2:$C$12)="Treated",1,IF(_xlfn.XLOOKUP($A4213,Firm_Info!$A$2:$A$12,Firm_Info!$C$2:$C$12)="Control",0,""))</f>
        <v>1</v>
      </c>
      <c r="F4213" s="14">
        <f>IFERROR(_xlfn.XLOOKUP($A4213,Firm_Info!$A$2:$A$11,Firm_Info!$D$2:$D$11),"")</f>
        <v>4</v>
      </c>
      <c r="G4213" s="14">
        <f>IF($F4213="","",IF($B4213&gt;=SUMIFS(Firm_Info!$F$2:$F$11,Firm_Info!$D$2:$D$11,$F4213,Firm_Info!$C$2:$C$11,"Treated"),1,0))</f>
        <v>1</v>
      </c>
      <c r="H4213" s="14">
        <f t="shared" si="135"/>
        <v>1</v>
      </c>
      <c r="I4213" s="14">
        <f>IF($F4213="","",MOD(ROW()-2,624)-INDEX(Parallel_Trends!$F$5:$F$14,MATCH($A4213,Parallel_Trends!$A$5:$A$14,0)))</f>
        <v>182</v>
      </c>
    </row>
    <row r="4214" spans="1:9" x14ac:dyDescent="0.45">
      <c r="A4214" t="s">
        <v>25</v>
      </c>
      <c r="B4214" s="1">
        <f>Raw_Prices!AQ471</f>
        <v>45608</v>
      </c>
      <c r="C4214" s="12">
        <f>Raw_Prices!AU471</f>
        <v>198.65299999999999</v>
      </c>
      <c r="D4214" s="13">
        <f t="shared" si="134"/>
        <v>-8.3810873949244913E-3</v>
      </c>
      <c r="E4214" s="14">
        <f>IF(_xlfn.XLOOKUP($A4214,Firm_Info!$A$2:$A$12,Firm_Info!$C$2:$C$12)="Treated",1,IF(_xlfn.XLOOKUP($A4214,Firm_Info!$A$2:$A$12,Firm_Info!$C$2:$C$12)="Control",0,""))</f>
        <v>1</v>
      </c>
      <c r="F4214" s="14">
        <f>IFERROR(_xlfn.XLOOKUP($A4214,Firm_Info!$A$2:$A$11,Firm_Info!$D$2:$D$11),"")</f>
        <v>4</v>
      </c>
      <c r="G4214" s="14">
        <f>IF($F4214="","",IF($B4214&gt;=SUMIFS(Firm_Info!$F$2:$F$11,Firm_Info!$D$2:$D$11,$F4214,Firm_Info!$C$2:$C$11,"Treated"),1,0))</f>
        <v>1</v>
      </c>
      <c r="H4214" s="14">
        <f t="shared" si="135"/>
        <v>1</v>
      </c>
      <c r="I4214" s="14">
        <f>IF($F4214="","",MOD(ROW()-2,624)-INDEX(Parallel_Trends!$F$5:$F$14,MATCH($A4214,Parallel_Trends!$A$5:$A$14,0)))</f>
        <v>183</v>
      </c>
    </row>
    <row r="4215" spans="1:9" x14ac:dyDescent="0.45">
      <c r="A4215" t="s">
        <v>25</v>
      </c>
      <c r="B4215" s="1">
        <f>Raw_Prices!AQ472</f>
        <v>45609</v>
      </c>
      <c r="C4215" s="12">
        <f>Raw_Prices!AU472</f>
        <v>197.249</v>
      </c>
      <c r="D4215" s="13">
        <f t="shared" si="134"/>
        <v>-7.0676002879392907E-3</v>
      </c>
      <c r="E4215" s="14">
        <f>IF(_xlfn.XLOOKUP($A4215,Firm_Info!$A$2:$A$12,Firm_Info!$C$2:$C$12)="Treated",1,IF(_xlfn.XLOOKUP($A4215,Firm_Info!$A$2:$A$12,Firm_Info!$C$2:$C$12)="Control",0,""))</f>
        <v>1</v>
      </c>
      <c r="F4215" s="14">
        <f>IFERROR(_xlfn.XLOOKUP($A4215,Firm_Info!$A$2:$A$11,Firm_Info!$D$2:$D$11),"")</f>
        <v>4</v>
      </c>
      <c r="G4215" s="14">
        <f>IF($F4215="","",IF($B4215&gt;=SUMIFS(Firm_Info!$F$2:$F$11,Firm_Info!$D$2:$D$11,$F4215,Firm_Info!$C$2:$C$11,"Treated"),1,0))</f>
        <v>1</v>
      </c>
      <c r="H4215" s="14">
        <f t="shared" si="135"/>
        <v>1</v>
      </c>
      <c r="I4215" s="14">
        <f>IF($F4215="","",MOD(ROW()-2,624)-INDEX(Parallel_Trends!$F$5:$F$14,MATCH($A4215,Parallel_Trends!$A$5:$A$14,0)))</f>
        <v>184</v>
      </c>
    </row>
    <row r="4216" spans="1:9" x14ac:dyDescent="0.45">
      <c r="A4216" t="s">
        <v>25</v>
      </c>
      <c r="B4216" s="1">
        <f>Raw_Prices!AQ473</f>
        <v>45610</v>
      </c>
      <c r="C4216" s="12">
        <f>Raw_Prices!AU473</f>
        <v>196.59800000000001</v>
      </c>
      <c r="D4216" s="13">
        <f t="shared" si="134"/>
        <v>-3.3003969601872463E-3</v>
      </c>
      <c r="E4216" s="14">
        <f>IF(_xlfn.XLOOKUP($A4216,Firm_Info!$A$2:$A$12,Firm_Info!$C$2:$C$12)="Treated",1,IF(_xlfn.XLOOKUP($A4216,Firm_Info!$A$2:$A$12,Firm_Info!$C$2:$C$12)="Control",0,""))</f>
        <v>1</v>
      </c>
      <c r="F4216" s="14">
        <f>IFERROR(_xlfn.XLOOKUP($A4216,Firm_Info!$A$2:$A$11,Firm_Info!$D$2:$D$11),"")</f>
        <v>4</v>
      </c>
      <c r="G4216" s="14">
        <f>IF($F4216="","",IF($B4216&gt;=SUMIFS(Firm_Info!$F$2:$F$11,Firm_Info!$D$2:$D$11,$F4216,Firm_Info!$C$2:$C$11,"Treated"),1,0))</f>
        <v>1</v>
      </c>
      <c r="H4216" s="14">
        <f t="shared" si="135"/>
        <v>1</v>
      </c>
      <c r="I4216" s="14">
        <f>IF($F4216="","",MOD(ROW()-2,624)-INDEX(Parallel_Trends!$F$5:$F$14,MATCH($A4216,Parallel_Trends!$A$5:$A$14,0)))</f>
        <v>185</v>
      </c>
    </row>
    <row r="4217" spans="1:9" x14ac:dyDescent="0.45">
      <c r="A4217" t="s">
        <v>25</v>
      </c>
      <c r="B4217" s="1">
        <f>Raw_Prices!AQ474</f>
        <v>45611</v>
      </c>
      <c r="C4217" s="12">
        <f>Raw_Prices!AU474</f>
        <v>196.76499999999999</v>
      </c>
      <c r="D4217" s="13">
        <f t="shared" si="134"/>
        <v>8.494491296959783E-4</v>
      </c>
      <c r="E4217" s="14">
        <f>IF(_xlfn.XLOOKUP($A4217,Firm_Info!$A$2:$A$12,Firm_Info!$C$2:$C$12)="Treated",1,IF(_xlfn.XLOOKUP($A4217,Firm_Info!$A$2:$A$12,Firm_Info!$C$2:$C$12)="Control",0,""))</f>
        <v>1</v>
      </c>
      <c r="F4217" s="14">
        <f>IFERROR(_xlfn.XLOOKUP($A4217,Firm_Info!$A$2:$A$11,Firm_Info!$D$2:$D$11),"")</f>
        <v>4</v>
      </c>
      <c r="G4217" s="14">
        <f>IF($F4217="","",IF($B4217&gt;=SUMIFS(Firm_Info!$F$2:$F$11,Firm_Info!$D$2:$D$11,$F4217,Firm_Info!$C$2:$C$11,"Treated"),1,0))</f>
        <v>1</v>
      </c>
      <c r="H4217" s="14">
        <f t="shared" si="135"/>
        <v>1</v>
      </c>
      <c r="I4217" s="14">
        <f>IF($F4217="","",MOD(ROW()-2,624)-INDEX(Parallel_Trends!$F$5:$F$14,MATCH($A4217,Parallel_Trends!$A$5:$A$14,0)))</f>
        <v>186</v>
      </c>
    </row>
    <row r="4218" spans="1:9" x14ac:dyDescent="0.45">
      <c r="A4218" t="s">
        <v>25</v>
      </c>
      <c r="B4218" s="1">
        <f>Raw_Prices!AQ475</f>
        <v>45614</v>
      </c>
      <c r="C4218" s="12">
        <f>Raw_Prices!AU475</f>
        <v>198.447</v>
      </c>
      <c r="D4218" s="13">
        <f t="shared" si="134"/>
        <v>8.5482682387620912E-3</v>
      </c>
      <c r="E4218" s="14">
        <f>IF(_xlfn.XLOOKUP($A4218,Firm_Info!$A$2:$A$12,Firm_Info!$C$2:$C$12)="Treated",1,IF(_xlfn.XLOOKUP($A4218,Firm_Info!$A$2:$A$12,Firm_Info!$C$2:$C$12)="Control",0,""))</f>
        <v>1</v>
      </c>
      <c r="F4218" s="14">
        <f>IFERROR(_xlfn.XLOOKUP($A4218,Firm_Info!$A$2:$A$11,Firm_Info!$D$2:$D$11),"")</f>
        <v>4</v>
      </c>
      <c r="G4218" s="14">
        <f>IF($F4218="","",IF($B4218&gt;=SUMIFS(Firm_Info!$F$2:$F$11,Firm_Info!$D$2:$D$11,$F4218,Firm_Info!$C$2:$C$11,"Treated"),1,0))</f>
        <v>1</v>
      </c>
      <c r="H4218" s="14">
        <f t="shared" si="135"/>
        <v>1</v>
      </c>
      <c r="I4218" s="14">
        <f>IF($F4218="","",MOD(ROW()-2,624)-INDEX(Parallel_Trends!$F$5:$F$14,MATCH($A4218,Parallel_Trends!$A$5:$A$14,0)))</f>
        <v>187</v>
      </c>
    </row>
    <row r="4219" spans="1:9" x14ac:dyDescent="0.45">
      <c r="A4219" t="s">
        <v>25</v>
      </c>
      <c r="B4219" s="1">
        <f>Raw_Prices!AQ476</f>
        <v>45615</v>
      </c>
      <c r="C4219" s="12">
        <f>Raw_Prices!AU476</f>
        <v>196.83699999999999</v>
      </c>
      <c r="D4219" s="13">
        <f t="shared" si="134"/>
        <v>-8.1129974250052639E-3</v>
      </c>
      <c r="E4219" s="14">
        <f>IF(_xlfn.XLOOKUP($A4219,Firm_Info!$A$2:$A$12,Firm_Info!$C$2:$C$12)="Treated",1,IF(_xlfn.XLOOKUP($A4219,Firm_Info!$A$2:$A$12,Firm_Info!$C$2:$C$12)="Control",0,""))</f>
        <v>1</v>
      </c>
      <c r="F4219" s="14">
        <f>IFERROR(_xlfn.XLOOKUP($A4219,Firm_Info!$A$2:$A$11,Firm_Info!$D$2:$D$11),"")</f>
        <v>4</v>
      </c>
      <c r="G4219" s="14">
        <f>IF($F4219="","",IF($B4219&gt;=SUMIFS(Firm_Info!$F$2:$F$11,Firm_Info!$D$2:$D$11,$F4219,Firm_Info!$C$2:$C$11,"Treated"),1,0))</f>
        <v>1</v>
      </c>
      <c r="H4219" s="14">
        <f t="shared" si="135"/>
        <v>1</v>
      </c>
      <c r="I4219" s="14">
        <f>IF($F4219="","",MOD(ROW()-2,624)-INDEX(Parallel_Trends!$F$5:$F$14,MATCH($A4219,Parallel_Trends!$A$5:$A$14,0)))</f>
        <v>188</v>
      </c>
    </row>
    <row r="4220" spans="1:9" x14ac:dyDescent="0.45">
      <c r="A4220" t="s">
        <v>25</v>
      </c>
      <c r="B4220" s="1">
        <f>Raw_Prices!AQ477</f>
        <v>45616</v>
      </c>
      <c r="C4220" s="12">
        <f>Raw_Prices!AU477</f>
        <v>198.39500000000001</v>
      </c>
      <c r="D4220" s="13">
        <f t="shared" si="134"/>
        <v>7.9151785487485693E-3</v>
      </c>
      <c r="E4220" s="14">
        <f>IF(_xlfn.XLOOKUP($A4220,Firm_Info!$A$2:$A$12,Firm_Info!$C$2:$C$12)="Treated",1,IF(_xlfn.XLOOKUP($A4220,Firm_Info!$A$2:$A$12,Firm_Info!$C$2:$C$12)="Control",0,""))</f>
        <v>1</v>
      </c>
      <c r="F4220" s="14">
        <f>IFERROR(_xlfn.XLOOKUP($A4220,Firm_Info!$A$2:$A$11,Firm_Info!$D$2:$D$11),"")</f>
        <v>4</v>
      </c>
      <c r="G4220" s="14">
        <f>IF($F4220="","",IF($B4220&gt;=SUMIFS(Firm_Info!$F$2:$F$11,Firm_Info!$D$2:$D$11,$F4220,Firm_Info!$C$2:$C$11,"Treated"),1,0))</f>
        <v>1</v>
      </c>
      <c r="H4220" s="14">
        <f t="shared" si="135"/>
        <v>1</v>
      </c>
      <c r="I4220" s="14">
        <f>IF($F4220="","",MOD(ROW()-2,624)-INDEX(Parallel_Trends!$F$5:$F$14,MATCH($A4220,Parallel_Trends!$A$5:$A$14,0)))</f>
        <v>189</v>
      </c>
    </row>
    <row r="4221" spans="1:9" x14ac:dyDescent="0.45">
      <c r="A4221" t="s">
        <v>25</v>
      </c>
      <c r="B4221" s="1">
        <f>Raw_Prices!AQ478</f>
        <v>45617</v>
      </c>
      <c r="C4221" s="12">
        <f>Raw_Prices!AU478</f>
        <v>206.08799999999999</v>
      </c>
      <c r="D4221" s="13">
        <f t="shared" si="134"/>
        <v>3.8776178835151942E-2</v>
      </c>
      <c r="E4221" s="14">
        <f>IF(_xlfn.XLOOKUP($A4221,Firm_Info!$A$2:$A$12,Firm_Info!$C$2:$C$12)="Treated",1,IF(_xlfn.XLOOKUP($A4221,Firm_Info!$A$2:$A$12,Firm_Info!$C$2:$C$12)="Control",0,""))</f>
        <v>1</v>
      </c>
      <c r="F4221" s="14">
        <f>IFERROR(_xlfn.XLOOKUP($A4221,Firm_Info!$A$2:$A$11,Firm_Info!$D$2:$D$11),"")</f>
        <v>4</v>
      </c>
      <c r="G4221" s="14">
        <f>IF($F4221="","",IF($B4221&gt;=SUMIFS(Firm_Info!$F$2:$F$11,Firm_Info!$D$2:$D$11,$F4221,Firm_Info!$C$2:$C$11,"Treated"),1,0))</f>
        <v>1</v>
      </c>
      <c r="H4221" s="14">
        <f t="shared" si="135"/>
        <v>1</v>
      </c>
      <c r="I4221" s="14">
        <f>IF($F4221="","",MOD(ROW()-2,624)-INDEX(Parallel_Trends!$F$5:$F$14,MATCH($A4221,Parallel_Trends!$A$5:$A$14,0)))</f>
        <v>190</v>
      </c>
    </row>
    <row r="4222" spans="1:9" x14ac:dyDescent="0.45">
      <c r="A4222" t="s">
        <v>25</v>
      </c>
      <c r="B4222" s="1">
        <f>Raw_Prices!AQ479</f>
        <v>45618</v>
      </c>
      <c r="C4222" s="12">
        <f>Raw_Prices!AU479</f>
        <v>204.75</v>
      </c>
      <c r="D4222" s="13">
        <f t="shared" si="134"/>
        <v>-6.4923721905205678E-3</v>
      </c>
      <c r="E4222" s="14">
        <f>IF(_xlfn.XLOOKUP($A4222,Firm_Info!$A$2:$A$12,Firm_Info!$C$2:$C$12)="Treated",1,IF(_xlfn.XLOOKUP($A4222,Firm_Info!$A$2:$A$12,Firm_Info!$C$2:$C$12)="Control",0,""))</f>
        <v>1</v>
      </c>
      <c r="F4222" s="14">
        <f>IFERROR(_xlfn.XLOOKUP($A4222,Firm_Info!$A$2:$A$11,Firm_Info!$D$2:$D$11),"")</f>
        <v>4</v>
      </c>
      <c r="G4222" s="14">
        <f>IF($F4222="","",IF($B4222&gt;=SUMIFS(Firm_Info!$F$2:$F$11,Firm_Info!$D$2:$D$11,$F4222,Firm_Info!$C$2:$C$11,"Treated"),1,0))</f>
        <v>1</v>
      </c>
      <c r="H4222" s="14">
        <f t="shared" si="135"/>
        <v>1</v>
      </c>
      <c r="I4222" s="14">
        <f>IF($F4222="","",MOD(ROW()-2,624)-INDEX(Parallel_Trends!$F$5:$F$14,MATCH($A4222,Parallel_Trends!$A$5:$A$14,0)))</f>
        <v>191</v>
      </c>
    </row>
    <row r="4223" spans="1:9" x14ac:dyDescent="0.45">
      <c r="A4223" t="s">
        <v>25</v>
      </c>
      <c r="B4223" s="1">
        <f>Raw_Prices!AQ480</f>
        <v>45621</v>
      </c>
      <c r="C4223" s="12">
        <f>Raw_Prices!AU480</f>
        <v>202.05</v>
      </c>
      <c r="D4223" s="13">
        <f t="shared" si="134"/>
        <v>-1.318681318681314E-2</v>
      </c>
      <c r="E4223" s="14">
        <f>IF(_xlfn.XLOOKUP($A4223,Firm_Info!$A$2:$A$12,Firm_Info!$C$2:$C$12)="Treated",1,IF(_xlfn.XLOOKUP($A4223,Firm_Info!$A$2:$A$12,Firm_Info!$C$2:$C$12)="Control",0,""))</f>
        <v>1</v>
      </c>
      <c r="F4223" s="14">
        <f>IFERROR(_xlfn.XLOOKUP($A4223,Firm_Info!$A$2:$A$11,Firm_Info!$D$2:$D$11),"")</f>
        <v>4</v>
      </c>
      <c r="G4223" s="14">
        <f>IF($F4223="","",IF($B4223&gt;=SUMIFS(Firm_Info!$F$2:$F$11,Firm_Info!$D$2:$D$11,$F4223,Firm_Info!$C$2:$C$11,"Treated"),1,0))</f>
        <v>1</v>
      </c>
      <c r="H4223" s="14">
        <f t="shared" si="135"/>
        <v>1</v>
      </c>
      <c r="I4223" s="14">
        <f>IF($F4223="","",MOD(ROW()-2,624)-INDEX(Parallel_Trends!$F$5:$F$14,MATCH($A4223,Parallel_Trends!$A$5:$A$14,0)))</f>
        <v>192</v>
      </c>
    </row>
    <row r="4224" spans="1:9" x14ac:dyDescent="0.45">
      <c r="A4224" t="s">
        <v>25</v>
      </c>
      <c r="B4224" s="1">
        <f>Raw_Prices!AQ481</f>
        <v>45622</v>
      </c>
      <c r="C4224" s="12">
        <f>Raw_Prices!AU481</f>
        <v>206.238</v>
      </c>
      <c r="D4224" s="13">
        <f t="shared" si="134"/>
        <v>2.0727542687453582E-2</v>
      </c>
      <c r="E4224" s="14">
        <f>IF(_xlfn.XLOOKUP($A4224,Firm_Info!$A$2:$A$12,Firm_Info!$C$2:$C$12)="Treated",1,IF(_xlfn.XLOOKUP($A4224,Firm_Info!$A$2:$A$12,Firm_Info!$C$2:$C$12)="Control",0,""))</f>
        <v>1</v>
      </c>
      <c r="F4224" s="14">
        <f>IFERROR(_xlfn.XLOOKUP($A4224,Firm_Info!$A$2:$A$11,Firm_Info!$D$2:$D$11),"")</f>
        <v>4</v>
      </c>
      <c r="G4224" s="14">
        <f>IF($F4224="","",IF($B4224&gt;=SUMIFS(Firm_Info!$F$2:$F$11,Firm_Info!$D$2:$D$11,$F4224,Firm_Info!$C$2:$C$11,"Treated"),1,0))</f>
        <v>1</v>
      </c>
      <c r="H4224" s="14">
        <f t="shared" si="135"/>
        <v>1</v>
      </c>
      <c r="I4224" s="14">
        <f>IF($F4224="","",MOD(ROW()-2,624)-INDEX(Parallel_Trends!$F$5:$F$14,MATCH($A4224,Parallel_Trends!$A$5:$A$14,0)))</f>
        <v>193</v>
      </c>
    </row>
    <row r="4225" spans="1:9" x14ac:dyDescent="0.45">
      <c r="A4225" t="s">
        <v>25</v>
      </c>
      <c r="B4225" s="1">
        <f>Raw_Prices!AQ482</f>
        <v>45623</v>
      </c>
      <c r="C4225" s="12">
        <f>Raw_Prices!AU482</f>
        <v>206.571</v>
      </c>
      <c r="D4225" s="13">
        <f t="shared" si="134"/>
        <v>1.6146393972011897E-3</v>
      </c>
      <c r="E4225" s="14">
        <f>IF(_xlfn.XLOOKUP($A4225,Firm_Info!$A$2:$A$12,Firm_Info!$C$2:$C$12)="Treated",1,IF(_xlfn.XLOOKUP($A4225,Firm_Info!$A$2:$A$12,Firm_Info!$C$2:$C$12)="Control",0,""))</f>
        <v>1</v>
      </c>
      <c r="F4225" s="14">
        <f>IFERROR(_xlfn.XLOOKUP($A4225,Firm_Info!$A$2:$A$11,Firm_Info!$D$2:$D$11),"")</f>
        <v>4</v>
      </c>
      <c r="G4225" s="14">
        <f>IF($F4225="","",IF($B4225&gt;=SUMIFS(Firm_Info!$F$2:$F$11,Firm_Info!$D$2:$D$11,$F4225,Firm_Info!$C$2:$C$11,"Treated"),1,0))</f>
        <v>1</v>
      </c>
      <c r="H4225" s="14">
        <f t="shared" si="135"/>
        <v>1</v>
      </c>
      <c r="I4225" s="14">
        <f>IF($F4225="","",MOD(ROW()-2,624)-INDEX(Parallel_Trends!$F$5:$F$14,MATCH($A4225,Parallel_Trends!$A$5:$A$14,0)))</f>
        <v>194</v>
      </c>
    </row>
    <row r="4226" spans="1:9" x14ac:dyDescent="0.45">
      <c r="A4226" t="s">
        <v>25</v>
      </c>
      <c r="B4226" s="1">
        <f>Raw_Prices!AQ483</f>
        <v>45625</v>
      </c>
      <c r="C4226" s="12">
        <f>Raw_Prices!AU483</f>
        <v>205.733</v>
      </c>
      <c r="D4226" s="13">
        <f t="shared" si="134"/>
        <v>-4.0567165768670144E-3</v>
      </c>
      <c r="E4226" s="14">
        <f>IF(_xlfn.XLOOKUP($A4226,Firm_Info!$A$2:$A$12,Firm_Info!$C$2:$C$12)="Treated",1,IF(_xlfn.XLOOKUP($A4226,Firm_Info!$A$2:$A$12,Firm_Info!$C$2:$C$12)="Control",0,""))</f>
        <v>1</v>
      </c>
      <c r="F4226" s="14">
        <f>IFERROR(_xlfn.XLOOKUP($A4226,Firm_Info!$A$2:$A$11,Firm_Info!$D$2:$D$11),"")</f>
        <v>4</v>
      </c>
      <c r="G4226" s="14">
        <f>IF($F4226="","",IF($B4226&gt;=SUMIFS(Firm_Info!$F$2:$F$11,Firm_Info!$D$2:$D$11,$F4226,Firm_Info!$C$2:$C$11,"Treated"),1,0))</f>
        <v>1</v>
      </c>
      <c r="H4226" s="14">
        <f t="shared" si="135"/>
        <v>1</v>
      </c>
      <c r="I4226" s="14">
        <f>IF($F4226="","",MOD(ROW()-2,624)-INDEX(Parallel_Trends!$F$5:$F$14,MATCH($A4226,Parallel_Trends!$A$5:$A$14,0)))</f>
        <v>195</v>
      </c>
    </row>
    <row r="4227" spans="1:9" x14ac:dyDescent="0.45">
      <c r="A4227" t="s">
        <v>25</v>
      </c>
      <c r="B4227" s="1">
        <f>Raw_Prices!AQ484</f>
        <v>45628</v>
      </c>
      <c r="C4227" s="12">
        <f>Raw_Prices!AU484</f>
        <v>206.61600000000001</v>
      </c>
      <c r="D4227" s="13">
        <f t="shared" si="134"/>
        <v>4.2919706610025088E-3</v>
      </c>
      <c r="E4227" s="14">
        <f>IF(_xlfn.XLOOKUP($A4227,Firm_Info!$A$2:$A$12,Firm_Info!$C$2:$C$12)="Treated",1,IF(_xlfn.XLOOKUP($A4227,Firm_Info!$A$2:$A$12,Firm_Info!$C$2:$C$12)="Control",0,""))</f>
        <v>1</v>
      </c>
      <c r="F4227" s="14">
        <f>IFERROR(_xlfn.XLOOKUP($A4227,Firm_Info!$A$2:$A$11,Firm_Info!$D$2:$D$11),"")</f>
        <v>4</v>
      </c>
      <c r="G4227" s="14">
        <f>IF($F4227="","",IF($B4227&gt;=SUMIFS(Firm_Info!$F$2:$F$11,Firm_Info!$D$2:$D$11,$F4227,Firm_Info!$C$2:$C$11,"Treated"),1,0))</f>
        <v>1</v>
      </c>
      <c r="H4227" s="14">
        <f t="shared" si="135"/>
        <v>1</v>
      </c>
      <c r="I4227" s="14">
        <f>IF($F4227="","",MOD(ROW()-2,624)-INDEX(Parallel_Trends!$F$5:$F$14,MATCH($A4227,Parallel_Trends!$A$5:$A$14,0)))</f>
        <v>196</v>
      </c>
    </row>
    <row r="4228" spans="1:9" x14ac:dyDescent="0.45">
      <c r="A4228" t="s">
        <v>25</v>
      </c>
      <c r="B4228" s="1">
        <f>Raw_Prices!AQ485</f>
        <v>45629</v>
      </c>
      <c r="C4228" s="12">
        <f>Raw_Prices!AU485</f>
        <v>206.22399999999999</v>
      </c>
      <c r="D4228" s="13">
        <f t="shared" si="134"/>
        <v>-1.8972393231890816E-3</v>
      </c>
      <c r="E4228" s="14">
        <f>IF(_xlfn.XLOOKUP($A4228,Firm_Info!$A$2:$A$12,Firm_Info!$C$2:$C$12)="Treated",1,IF(_xlfn.XLOOKUP($A4228,Firm_Info!$A$2:$A$12,Firm_Info!$C$2:$C$12)="Control",0,""))</f>
        <v>1</v>
      </c>
      <c r="F4228" s="14">
        <f>IFERROR(_xlfn.XLOOKUP($A4228,Firm_Info!$A$2:$A$11,Firm_Info!$D$2:$D$11),"")</f>
        <v>4</v>
      </c>
      <c r="G4228" s="14">
        <f>IF($F4228="","",IF($B4228&gt;=SUMIFS(Firm_Info!$F$2:$F$11,Firm_Info!$D$2:$D$11,$F4228,Firm_Info!$C$2:$C$11,"Treated"),1,0))</f>
        <v>1</v>
      </c>
      <c r="H4228" s="14">
        <f t="shared" si="135"/>
        <v>1</v>
      </c>
      <c r="I4228" s="14">
        <f>IF($F4228="","",MOD(ROW()-2,624)-INDEX(Parallel_Trends!$F$5:$F$14,MATCH($A4228,Parallel_Trends!$A$5:$A$14,0)))</f>
        <v>197</v>
      </c>
    </row>
    <row r="4229" spans="1:9" x14ac:dyDescent="0.45">
      <c r="A4229" t="s">
        <v>25</v>
      </c>
      <c r="B4229" s="1">
        <f>Raw_Prices!AQ486</f>
        <v>45630</v>
      </c>
      <c r="C4229" s="12">
        <f>Raw_Prices!AU486</f>
        <v>207.36199999999999</v>
      </c>
      <c r="D4229" s="13">
        <f t="shared" si="134"/>
        <v>5.5182713942121264E-3</v>
      </c>
      <c r="E4229" s="14">
        <f>IF(_xlfn.XLOOKUP($A4229,Firm_Info!$A$2:$A$12,Firm_Info!$C$2:$C$12)="Treated",1,IF(_xlfn.XLOOKUP($A4229,Firm_Info!$A$2:$A$12,Firm_Info!$C$2:$C$12)="Control",0,""))</f>
        <v>1</v>
      </c>
      <c r="F4229" s="14">
        <f>IFERROR(_xlfn.XLOOKUP($A4229,Firm_Info!$A$2:$A$11,Firm_Info!$D$2:$D$11),"")</f>
        <v>4</v>
      </c>
      <c r="G4229" s="14">
        <f>IF($F4229="","",IF($B4229&gt;=SUMIFS(Firm_Info!$F$2:$F$11,Firm_Info!$D$2:$D$11,$F4229,Firm_Info!$C$2:$C$11,"Treated"),1,0))</f>
        <v>1</v>
      </c>
      <c r="H4229" s="14">
        <f t="shared" si="135"/>
        <v>1</v>
      </c>
      <c r="I4229" s="14">
        <f>IF($F4229="","",MOD(ROW()-2,624)-INDEX(Parallel_Trends!$F$5:$F$14,MATCH($A4229,Parallel_Trends!$A$5:$A$14,0)))</f>
        <v>198</v>
      </c>
    </row>
    <row r="4230" spans="1:9" x14ac:dyDescent="0.45">
      <c r="A4230" t="s">
        <v>25</v>
      </c>
      <c r="B4230" s="1">
        <f>Raw_Prices!AQ487</f>
        <v>45631</v>
      </c>
      <c r="C4230" s="12">
        <f>Raw_Prices!AU487</f>
        <v>209.13300000000001</v>
      </c>
      <c r="D4230" s="13">
        <f t="shared" si="134"/>
        <v>8.5406197856887633E-3</v>
      </c>
      <c r="E4230" s="14">
        <f>IF(_xlfn.XLOOKUP($A4230,Firm_Info!$A$2:$A$12,Firm_Info!$C$2:$C$12)="Treated",1,IF(_xlfn.XLOOKUP($A4230,Firm_Info!$A$2:$A$12,Firm_Info!$C$2:$C$12)="Control",0,""))</f>
        <v>1</v>
      </c>
      <c r="F4230" s="14">
        <f>IFERROR(_xlfn.XLOOKUP($A4230,Firm_Info!$A$2:$A$11,Firm_Info!$D$2:$D$11),"")</f>
        <v>4</v>
      </c>
      <c r="G4230" s="14">
        <f>IF($F4230="","",IF($B4230&gt;=SUMIFS(Firm_Info!$F$2:$F$11,Firm_Info!$D$2:$D$11,$F4230,Firm_Info!$C$2:$C$11,"Treated"),1,0))</f>
        <v>1</v>
      </c>
      <c r="H4230" s="14">
        <f t="shared" si="135"/>
        <v>1</v>
      </c>
      <c r="I4230" s="14">
        <f>IF($F4230="","",MOD(ROW()-2,624)-INDEX(Parallel_Trends!$F$5:$F$14,MATCH($A4230,Parallel_Trends!$A$5:$A$14,0)))</f>
        <v>199</v>
      </c>
    </row>
    <row r="4231" spans="1:9" x14ac:dyDescent="0.45">
      <c r="A4231" t="s">
        <v>25</v>
      </c>
      <c r="B4231" s="1">
        <f>Raw_Prices!AQ488</f>
        <v>45632</v>
      </c>
      <c r="C4231" s="12">
        <f>Raw_Prices!AU488</f>
        <v>209.971</v>
      </c>
      <c r="D4231" s="13">
        <f t="shared" si="134"/>
        <v>4.0070194565180461E-3</v>
      </c>
      <c r="E4231" s="14">
        <f>IF(_xlfn.XLOOKUP($A4231,Firm_Info!$A$2:$A$12,Firm_Info!$C$2:$C$12)="Treated",1,IF(_xlfn.XLOOKUP($A4231,Firm_Info!$A$2:$A$12,Firm_Info!$C$2:$C$12)="Control",0,""))</f>
        <v>1</v>
      </c>
      <c r="F4231" s="14">
        <f>IFERROR(_xlfn.XLOOKUP($A4231,Firm_Info!$A$2:$A$11,Firm_Info!$D$2:$D$11),"")</f>
        <v>4</v>
      </c>
      <c r="G4231" s="14">
        <f>IF($F4231="","",IF($B4231&gt;=SUMIFS(Firm_Info!$F$2:$F$11,Firm_Info!$D$2:$D$11,$F4231,Firm_Info!$C$2:$C$11,"Treated"),1,0))</f>
        <v>1</v>
      </c>
      <c r="H4231" s="14">
        <f t="shared" si="135"/>
        <v>1</v>
      </c>
      <c r="I4231" s="14">
        <f>IF($F4231="","",MOD(ROW()-2,624)-INDEX(Parallel_Trends!$F$5:$F$14,MATCH($A4231,Parallel_Trends!$A$5:$A$14,0)))</f>
        <v>200</v>
      </c>
    </row>
    <row r="4232" spans="1:9" x14ac:dyDescent="0.45">
      <c r="A4232" t="s">
        <v>25</v>
      </c>
      <c r="B4232" s="1">
        <f>Raw_Prices!AQ489</f>
        <v>45635</v>
      </c>
      <c r="C4232" s="12">
        <f>Raw_Prices!AU489</f>
        <v>204</v>
      </c>
      <c r="D4232" s="13">
        <f t="shared" si="134"/>
        <v>-2.8437260383576746E-2</v>
      </c>
      <c r="E4232" s="14">
        <f>IF(_xlfn.XLOOKUP($A4232,Firm_Info!$A$2:$A$12,Firm_Info!$C$2:$C$12)="Treated",1,IF(_xlfn.XLOOKUP($A4232,Firm_Info!$A$2:$A$12,Firm_Info!$C$2:$C$12)="Control",0,""))</f>
        <v>1</v>
      </c>
      <c r="F4232" s="14">
        <f>IFERROR(_xlfn.XLOOKUP($A4232,Firm_Info!$A$2:$A$11,Firm_Info!$D$2:$D$11),"")</f>
        <v>4</v>
      </c>
      <c r="G4232" s="14">
        <f>IF($F4232="","",IF($B4232&gt;=SUMIFS(Firm_Info!$F$2:$F$11,Firm_Info!$D$2:$D$11,$F4232,Firm_Info!$C$2:$C$11,"Treated"),1,0))</f>
        <v>1</v>
      </c>
      <c r="H4232" s="14">
        <f t="shared" si="135"/>
        <v>1</v>
      </c>
      <c r="I4232" s="14">
        <f>IF($F4232="","",MOD(ROW()-2,624)-INDEX(Parallel_Trends!$F$5:$F$14,MATCH($A4232,Parallel_Trends!$A$5:$A$14,0)))</f>
        <v>201</v>
      </c>
    </row>
    <row r="4233" spans="1:9" x14ac:dyDescent="0.45">
      <c r="A4233" t="s">
        <v>25</v>
      </c>
      <c r="B4233" s="1">
        <f>Raw_Prices!AQ490</f>
        <v>45636</v>
      </c>
      <c r="C4233" s="12">
        <f>Raw_Prices!AU490</f>
        <v>205.41499999999999</v>
      </c>
      <c r="D4233" s="13">
        <f t="shared" si="134"/>
        <v>6.9362745098038303E-3</v>
      </c>
      <c r="E4233" s="14">
        <f>IF(_xlfn.XLOOKUP($A4233,Firm_Info!$A$2:$A$12,Firm_Info!$C$2:$C$12)="Treated",1,IF(_xlfn.XLOOKUP($A4233,Firm_Info!$A$2:$A$12,Firm_Info!$C$2:$C$12)="Control",0,""))</f>
        <v>1</v>
      </c>
      <c r="F4233" s="14">
        <f>IFERROR(_xlfn.XLOOKUP($A4233,Firm_Info!$A$2:$A$11,Firm_Info!$D$2:$D$11),"")</f>
        <v>4</v>
      </c>
      <c r="G4233" s="14">
        <f>IF($F4233="","",IF($B4233&gt;=SUMIFS(Firm_Info!$F$2:$F$11,Firm_Info!$D$2:$D$11,$F4233,Firm_Info!$C$2:$C$11,"Treated"),1,0))</f>
        <v>1</v>
      </c>
      <c r="H4233" s="14">
        <f t="shared" si="135"/>
        <v>1</v>
      </c>
      <c r="I4233" s="14">
        <f>IF($F4233="","",MOD(ROW()-2,624)-INDEX(Parallel_Trends!$F$5:$F$14,MATCH($A4233,Parallel_Trends!$A$5:$A$14,0)))</f>
        <v>202</v>
      </c>
    </row>
    <row r="4234" spans="1:9" x14ac:dyDescent="0.45">
      <c r="A4234" t="s">
        <v>25</v>
      </c>
      <c r="B4234" s="1">
        <f>Raw_Prices!AQ491</f>
        <v>45637</v>
      </c>
      <c r="C4234" s="12">
        <f>Raw_Prices!AU491</f>
        <v>209.68100000000001</v>
      </c>
      <c r="D4234" s="13">
        <f t="shared" si="134"/>
        <v>2.0767714139668492E-2</v>
      </c>
      <c r="E4234" s="14">
        <f>IF(_xlfn.XLOOKUP($A4234,Firm_Info!$A$2:$A$12,Firm_Info!$C$2:$C$12)="Treated",1,IF(_xlfn.XLOOKUP($A4234,Firm_Info!$A$2:$A$12,Firm_Info!$C$2:$C$12)="Control",0,""))</f>
        <v>1</v>
      </c>
      <c r="F4234" s="14">
        <f>IFERROR(_xlfn.XLOOKUP($A4234,Firm_Info!$A$2:$A$11,Firm_Info!$D$2:$D$11),"")</f>
        <v>4</v>
      </c>
      <c r="G4234" s="14">
        <f>IF($F4234="","",IF($B4234&gt;=SUMIFS(Firm_Info!$F$2:$F$11,Firm_Info!$D$2:$D$11,$F4234,Firm_Info!$C$2:$C$11,"Treated"),1,0))</f>
        <v>1</v>
      </c>
      <c r="H4234" s="14">
        <f t="shared" si="135"/>
        <v>1</v>
      </c>
      <c r="I4234" s="14">
        <f>IF($F4234="","",MOD(ROW()-2,624)-INDEX(Parallel_Trends!$F$5:$F$14,MATCH($A4234,Parallel_Trends!$A$5:$A$14,0)))</f>
        <v>203</v>
      </c>
    </row>
    <row r="4235" spans="1:9" x14ac:dyDescent="0.45">
      <c r="A4235" t="s">
        <v>25</v>
      </c>
      <c r="B4235" s="1">
        <f>Raw_Prices!AQ492</f>
        <v>45638</v>
      </c>
      <c r="C4235" s="12">
        <f>Raw_Prices!AU492</f>
        <v>208.727</v>
      </c>
      <c r="D4235" s="13">
        <f t="shared" si="134"/>
        <v>-4.5497684578001962E-3</v>
      </c>
      <c r="E4235" s="14">
        <f>IF(_xlfn.XLOOKUP($A4235,Firm_Info!$A$2:$A$12,Firm_Info!$C$2:$C$12)="Treated",1,IF(_xlfn.XLOOKUP($A4235,Firm_Info!$A$2:$A$12,Firm_Info!$C$2:$C$12)="Control",0,""))</f>
        <v>1</v>
      </c>
      <c r="F4235" s="14">
        <f>IFERROR(_xlfn.XLOOKUP($A4235,Firm_Info!$A$2:$A$11,Firm_Info!$D$2:$D$11),"")</f>
        <v>4</v>
      </c>
      <c r="G4235" s="14">
        <f>IF($F4235="","",IF($B4235&gt;=SUMIFS(Firm_Info!$F$2:$F$11,Firm_Info!$D$2:$D$11,$F4235,Firm_Info!$C$2:$C$11,"Treated"),1,0))</f>
        <v>1</v>
      </c>
      <c r="H4235" s="14">
        <f t="shared" si="135"/>
        <v>1</v>
      </c>
      <c r="I4235" s="14">
        <f>IF($F4235="","",MOD(ROW()-2,624)-INDEX(Parallel_Trends!$F$5:$F$14,MATCH($A4235,Parallel_Trends!$A$5:$A$14,0)))</f>
        <v>204</v>
      </c>
    </row>
    <row r="4236" spans="1:9" x14ac:dyDescent="0.45">
      <c r="A4236" t="s">
        <v>25</v>
      </c>
      <c r="B4236" s="1">
        <f>Raw_Prices!AQ493</f>
        <v>45639</v>
      </c>
      <c r="C4236" s="12">
        <f>Raw_Prices!AU493</f>
        <v>207.09</v>
      </c>
      <c r="D4236" s="13">
        <f t="shared" si="134"/>
        <v>-7.8427802823783921E-3</v>
      </c>
      <c r="E4236" s="14">
        <f>IF(_xlfn.XLOOKUP($A4236,Firm_Info!$A$2:$A$12,Firm_Info!$C$2:$C$12)="Treated",1,IF(_xlfn.XLOOKUP($A4236,Firm_Info!$A$2:$A$12,Firm_Info!$C$2:$C$12)="Control",0,""))</f>
        <v>1</v>
      </c>
      <c r="F4236" s="14">
        <f>IFERROR(_xlfn.XLOOKUP($A4236,Firm_Info!$A$2:$A$11,Firm_Info!$D$2:$D$11),"")</f>
        <v>4</v>
      </c>
      <c r="G4236" s="14">
        <f>IF($F4236="","",IF($B4236&gt;=SUMIFS(Firm_Info!$F$2:$F$11,Firm_Info!$D$2:$D$11,$F4236,Firm_Info!$C$2:$C$11,"Treated"),1,0))</f>
        <v>1</v>
      </c>
      <c r="H4236" s="14">
        <f t="shared" si="135"/>
        <v>1</v>
      </c>
      <c r="I4236" s="14">
        <f>IF($F4236="","",MOD(ROW()-2,624)-INDEX(Parallel_Trends!$F$5:$F$14,MATCH($A4236,Parallel_Trends!$A$5:$A$14,0)))</f>
        <v>205</v>
      </c>
    </row>
    <row r="4237" spans="1:9" x14ac:dyDescent="0.45">
      <c r="A4237" t="s">
        <v>25</v>
      </c>
      <c r="B4237" s="1">
        <f>Raw_Prices!AQ494</f>
        <v>45642</v>
      </c>
      <c r="C4237" s="12">
        <f>Raw_Prices!AU494</f>
        <v>204.101</v>
      </c>
      <c r="D4237" s="13">
        <f t="shared" si="134"/>
        <v>-1.4433338162151754E-2</v>
      </c>
      <c r="E4237" s="14">
        <f>IF(_xlfn.XLOOKUP($A4237,Firm_Info!$A$2:$A$12,Firm_Info!$C$2:$C$12)="Treated",1,IF(_xlfn.XLOOKUP($A4237,Firm_Info!$A$2:$A$12,Firm_Info!$C$2:$C$12)="Control",0,""))</f>
        <v>1</v>
      </c>
      <c r="F4237" s="14">
        <f>IFERROR(_xlfn.XLOOKUP($A4237,Firm_Info!$A$2:$A$11,Firm_Info!$D$2:$D$11),"")</f>
        <v>4</v>
      </c>
      <c r="G4237" s="14">
        <f>IF($F4237="","",IF($B4237&gt;=SUMIFS(Firm_Info!$F$2:$F$11,Firm_Info!$D$2:$D$11,$F4237,Firm_Info!$C$2:$C$11,"Treated"),1,0))</f>
        <v>1</v>
      </c>
      <c r="H4237" s="14">
        <f t="shared" si="135"/>
        <v>1</v>
      </c>
      <c r="I4237" s="14">
        <f>IF($F4237="","",MOD(ROW()-2,624)-INDEX(Parallel_Trends!$F$5:$F$14,MATCH($A4237,Parallel_Trends!$A$5:$A$14,0)))</f>
        <v>206</v>
      </c>
    </row>
    <row r="4238" spans="1:9" x14ac:dyDescent="0.45">
      <c r="A4238" t="s">
        <v>25</v>
      </c>
      <c r="B4238" s="1">
        <f>Raw_Prices!AQ495</f>
        <v>45643</v>
      </c>
      <c r="C4238" s="12">
        <f>Raw_Prices!AU495</f>
        <v>204.21</v>
      </c>
      <c r="D4238" s="13">
        <f t="shared" si="134"/>
        <v>5.3404931871958716E-4</v>
      </c>
      <c r="E4238" s="14">
        <f>IF(_xlfn.XLOOKUP($A4238,Firm_Info!$A$2:$A$12,Firm_Info!$C$2:$C$12)="Treated",1,IF(_xlfn.XLOOKUP($A4238,Firm_Info!$A$2:$A$12,Firm_Info!$C$2:$C$12)="Control",0,""))</f>
        <v>1</v>
      </c>
      <c r="F4238" s="14">
        <f>IFERROR(_xlfn.XLOOKUP($A4238,Firm_Info!$A$2:$A$11,Firm_Info!$D$2:$D$11),"")</f>
        <v>4</v>
      </c>
      <c r="G4238" s="14">
        <f>IF($F4238="","",IF($B4238&gt;=SUMIFS(Firm_Info!$F$2:$F$11,Firm_Info!$D$2:$D$11,$F4238,Firm_Info!$C$2:$C$11,"Treated"),1,0))</f>
        <v>1</v>
      </c>
      <c r="H4238" s="14">
        <f t="shared" si="135"/>
        <v>1</v>
      </c>
      <c r="I4238" s="14">
        <f>IF($F4238="","",MOD(ROW()-2,624)-INDEX(Parallel_Trends!$F$5:$F$14,MATCH($A4238,Parallel_Trends!$A$5:$A$14,0)))</f>
        <v>207</v>
      </c>
    </row>
    <row r="4239" spans="1:9" x14ac:dyDescent="0.45">
      <c r="A4239" t="s">
        <v>25</v>
      </c>
      <c r="B4239" s="1">
        <f>Raw_Prices!AQ496</f>
        <v>45644</v>
      </c>
      <c r="C4239" s="12">
        <f>Raw_Prices!AU496</f>
        <v>195.828</v>
      </c>
      <c r="D4239" s="13">
        <f t="shared" si="134"/>
        <v>-4.1045982077273391E-2</v>
      </c>
      <c r="E4239" s="14">
        <f>IF(_xlfn.XLOOKUP($A4239,Firm_Info!$A$2:$A$12,Firm_Info!$C$2:$C$12)="Treated",1,IF(_xlfn.XLOOKUP($A4239,Firm_Info!$A$2:$A$12,Firm_Info!$C$2:$C$12)="Control",0,""))</f>
        <v>1</v>
      </c>
      <c r="F4239" s="14">
        <f>IFERROR(_xlfn.XLOOKUP($A4239,Firm_Info!$A$2:$A$11,Firm_Info!$D$2:$D$11),"")</f>
        <v>4</v>
      </c>
      <c r="G4239" s="14">
        <f>IF($F4239="","",IF($B4239&gt;=SUMIFS(Firm_Info!$F$2:$F$11,Firm_Info!$D$2:$D$11,$F4239,Firm_Info!$C$2:$C$11,"Treated"),1,0))</f>
        <v>1</v>
      </c>
      <c r="H4239" s="14">
        <f t="shared" si="135"/>
        <v>1</v>
      </c>
      <c r="I4239" s="14">
        <f>IF($F4239="","",MOD(ROW()-2,624)-INDEX(Parallel_Trends!$F$5:$F$14,MATCH($A4239,Parallel_Trends!$A$5:$A$14,0)))</f>
        <v>208</v>
      </c>
    </row>
    <row r="4240" spans="1:9" x14ac:dyDescent="0.45">
      <c r="A4240" t="s">
        <v>25</v>
      </c>
      <c r="B4240" s="1">
        <f>Raw_Prices!AQ497</f>
        <v>45645</v>
      </c>
      <c r="C4240" s="12">
        <f>Raw_Prices!AU497</f>
        <v>197.297</v>
      </c>
      <c r="D4240" s="13">
        <f t="shared" si="134"/>
        <v>7.5014808913944631E-3</v>
      </c>
      <c r="E4240" s="14">
        <f>IF(_xlfn.XLOOKUP($A4240,Firm_Info!$A$2:$A$12,Firm_Info!$C$2:$C$12)="Treated",1,IF(_xlfn.XLOOKUP($A4240,Firm_Info!$A$2:$A$12,Firm_Info!$C$2:$C$12)="Control",0,""))</f>
        <v>1</v>
      </c>
      <c r="F4240" s="14">
        <f>IFERROR(_xlfn.XLOOKUP($A4240,Firm_Info!$A$2:$A$11,Firm_Info!$D$2:$D$11),"")</f>
        <v>4</v>
      </c>
      <c r="G4240" s="14">
        <f>IF($F4240="","",IF($B4240&gt;=SUMIFS(Firm_Info!$F$2:$F$11,Firm_Info!$D$2:$D$11,$F4240,Firm_Info!$C$2:$C$11,"Treated"),1,0))</f>
        <v>1</v>
      </c>
      <c r="H4240" s="14">
        <f t="shared" si="135"/>
        <v>1</v>
      </c>
      <c r="I4240" s="14">
        <f>IF($F4240="","",MOD(ROW()-2,624)-INDEX(Parallel_Trends!$F$5:$F$14,MATCH($A4240,Parallel_Trends!$A$5:$A$14,0)))</f>
        <v>209</v>
      </c>
    </row>
    <row r="4241" spans="1:9" x14ac:dyDescent="0.45">
      <c r="A4241" t="s">
        <v>25</v>
      </c>
      <c r="B4241" s="1">
        <f>Raw_Prices!AQ498</f>
        <v>45646</v>
      </c>
      <c r="C4241" s="12">
        <f>Raw_Prices!AU498</f>
        <v>199.99799999999999</v>
      </c>
      <c r="D4241" s="13">
        <f t="shared" si="134"/>
        <v>1.3690020628798205E-2</v>
      </c>
      <c r="E4241" s="14">
        <f>IF(_xlfn.XLOOKUP($A4241,Firm_Info!$A$2:$A$12,Firm_Info!$C$2:$C$12)="Treated",1,IF(_xlfn.XLOOKUP($A4241,Firm_Info!$A$2:$A$12,Firm_Info!$C$2:$C$12)="Control",0,""))</f>
        <v>1</v>
      </c>
      <c r="F4241" s="14">
        <f>IFERROR(_xlfn.XLOOKUP($A4241,Firm_Info!$A$2:$A$11,Firm_Info!$D$2:$D$11),"")</f>
        <v>4</v>
      </c>
      <c r="G4241" s="14">
        <f>IF($F4241="","",IF($B4241&gt;=SUMIFS(Firm_Info!$F$2:$F$11,Firm_Info!$D$2:$D$11,$F4241,Firm_Info!$C$2:$C$11,"Treated"),1,0))</f>
        <v>1</v>
      </c>
      <c r="H4241" s="14">
        <f t="shared" si="135"/>
        <v>1</v>
      </c>
      <c r="I4241" s="14">
        <f>IF($F4241="","",MOD(ROW()-2,624)-INDEX(Parallel_Trends!$F$5:$F$14,MATCH($A4241,Parallel_Trends!$A$5:$A$14,0)))</f>
        <v>210</v>
      </c>
    </row>
    <row r="4242" spans="1:9" x14ac:dyDescent="0.45">
      <c r="A4242" t="s">
        <v>25</v>
      </c>
      <c r="B4242" s="1">
        <f>Raw_Prices!AQ499</f>
        <v>45649</v>
      </c>
      <c r="C4242" s="12">
        <f>Raw_Prices!AU499</f>
        <v>200.57400000000001</v>
      </c>
      <c r="D4242" s="13">
        <f t="shared" si="134"/>
        <v>2.880028800288148E-3</v>
      </c>
      <c r="E4242" s="14">
        <f>IF(_xlfn.XLOOKUP($A4242,Firm_Info!$A$2:$A$12,Firm_Info!$C$2:$C$12)="Treated",1,IF(_xlfn.XLOOKUP($A4242,Firm_Info!$A$2:$A$12,Firm_Info!$C$2:$C$12)="Control",0,""))</f>
        <v>1</v>
      </c>
      <c r="F4242" s="14">
        <f>IFERROR(_xlfn.XLOOKUP($A4242,Firm_Info!$A$2:$A$11,Firm_Info!$D$2:$D$11),"")</f>
        <v>4</v>
      </c>
      <c r="G4242" s="14">
        <f>IF($F4242="","",IF($B4242&gt;=SUMIFS(Firm_Info!$F$2:$F$11,Firm_Info!$D$2:$D$11,$F4242,Firm_Info!$C$2:$C$11,"Treated"),1,0))</f>
        <v>1</v>
      </c>
      <c r="H4242" s="14">
        <f t="shared" si="135"/>
        <v>1</v>
      </c>
      <c r="I4242" s="14">
        <f>IF($F4242="","",MOD(ROW()-2,624)-INDEX(Parallel_Trends!$F$5:$F$14,MATCH($A4242,Parallel_Trends!$A$5:$A$14,0)))</f>
        <v>211</v>
      </c>
    </row>
    <row r="4243" spans="1:9" x14ac:dyDescent="0.45">
      <c r="A4243" t="s">
        <v>25</v>
      </c>
      <c r="B4243" s="1">
        <f>Raw_Prices!AQ500</f>
        <v>45650</v>
      </c>
      <c r="C4243" s="12">
        <f>Raw_Prices!AU500</f>
        <v>202.94399999999999</v>
      </c>
      <c r="D4243" s="13">
        <f t="shared" si="134"/>
        <v>1.1816087827933641E-2</v>
      </c>
      <c r="E4243" s="14">
        <f>IF(_xlfn.XLOOKUP($A4243,Firm_Info!$A$2:$A$12,Firm_Info!$C$2:$C$12)="Treated",1,IF(_xlfn.XLOOKUP($A4243,Firm_Info!$A$2:$A$12,Firm_Info!$C$2:$C$12)="Control",0,""))</f>
        <v>1</v>
      </c>
      <c r="F4243" s="14">
        <f>IFERROR(_xlfn.XLOOKUP($A4243,Firm_Info!$A$2:$A$11,Firm_Info!$D$2:$D$11),"")</f>
        <v>4</v>
      </c>
      <c r="G4243" s="14">
        <f>IF($F4243="","",IF($B4243&gt;=SUMIFS(Firm_Info!$F$2:$F$11,Firm_Info!$D$2:$D$11,$F4243,Firm_Info!$C$2:$C$11,"Treated"),1,0))</f>
        <v>1</v>
      </c>
      <c r="H4243" s="14">
        <f t="shared" si="135"/>
        <v>1</v>
      </c>
      <c r="I4243" s="14">
        <f>IF($F4243="","",MOD(ROW()-2,624)-INDEX(Parallel_Trends!$F$5:$F$14,MATCH($A4243,Parallel_Trends!$A$5:$A$14,0)))</f>
        <v>212</v>
      </c>
    </row>
    <row r="4244" spans="1:9" x14ac:dyDescent="0.45">
      <c r="A4244" t="s">
        <v>25</v>
      </c>
      <c r="B4244" s="1">
        <f>Raw_Prices!AQ501</f>
        <v>45652</v>
      </c>
      <c r="C4244" s="12">
        <f>Raw_Prices!AU501</f>
        <v>201.87799999999999</v>
      </c>
      <c r="D4244" s="13">
        <f t="shared" si="134"/>
        <v>-5.2526805424156775E-3</v>
      </c>
      <c r="E4244" s="14">
        <f>IF(_xlfn.XLOOKUP($A4244,Firm_Info!$A$2:$A$12,Firm_Info!$C$2:$C$12)="Treated",1,IF(_xlfn.XLOOKUP($A4244,Firm_Info!$A$2:$A$12,Firm_Info!$C$2:$C$12)="Control",0,""))</f>
        <v>1</v>
      </c>
      <c r="F4244" s="14">
        <f>IFERROR(_xlfn.XLOOKUP($A4244,Firm_Info!$A$2:$A$11,Firm_Info!$D$2:$D$11),"")</f>
        <v>4</v>
      </c>
      <c r="G4244" s="14">
        <f>IF($F4244="","",IF($B4244&gt;=SUMIFS(Firm_Info!$F$2:$F$11,Firm_Info!$D$2:$D$11,$F4244,Firm_Info!$C$2:$C$11,"Treated"),1,0))</f>
        <v>1</v>
      </c>
      <c r="H4244" s="14">
        <f t="shared" si="135"/>
        <v>1</v>
      </c>
      <c r="I4244" s="14">
        <f>IF($F4244="","",MOD(ROW()-2,624)-INDEX(Parallel_Trends!$F$5:$F$14,MATCH($A4244,Parallel_Trends!$A$5:$A$14,0)))</f>
        <v>213</v>
      </c>
    </row>
    <row r="4245" spans="1:9" x14ac:dyDescent="0.45">
      <c r="A4245" t="s">
        <v>25</v>
      </c>
      <c r="B4245" s="1">
        <f>Raw_Prices!AQ502</f>
        <v>45653</v>
      </c>
      <c r="C4245" s="12">
        <f>Raw_Prices!AU502</f>
        <v>199.554</v>
      </c>
      <c r="D4245" s="13">
        <f t="shared" si="134"/>
        <v>-1.1511903228682563E-2</v>
      </c>
      <c r="E4245" s="14">
        <f>IF(_xlfn.XLOOKUP($A4245,Firm_Info!$A$2:$A$12,Firm_Info!$C$2:$C$12)="Treated",1,IF(_xlfn.XLOOKUP($A4245,Firm_Info!$A$2:$A$12,Firm_Info!$C$2:$C$12)="Control",0,""))</f>
        <v>1</v>
      </c>
      <c r="F4245" s="14">
        <f>IFERROR(_xlfn.XLOOKUP($A4245,Firm_Info!$A$2:$A$11,Firm_Info!$D$2:$D$11),"")</f>
        <v>4</v>
      </c>
      <c r="G4245" s="14">
        <f>IF($F4245="","",IF($B4245&gt;=SUMIFS(Firm_Info!$F$2:$F$11,Firm_Info!$D$2:$D$11,$F4245,Firm_Info!$C$2:$C$11,"Treated"),1,0))</f>
        <v>1</v>
      </c>
      <c r="H4245" s="14">
        <f t="shared" si="135"/>
        <v>1</v>
      </c>
      <c r="I4245" s="14">
        <f>IF($F4245="","",MOD(ROW()-2,624)-INDEX(Parallel_Trends!$F$5:$F$14,MATCH($A4245,Parallel_Trends!$A$5:$A$14,0)))</f>
        <v>214</v>
      </c>
    </row>
    <row r="4246" spans="1:9" x14ac:dyDescent="0.45">
      <c r="A4246" t="s">
        <v>25</v>
      </c>
      <c r="B4246" s="1">
        <f>Raw_Prices!AQ503</f>
        <v>45656</v>
      </c>
      <c r="C4246" s="12">
        <f>Raw_Prices!AU503</f>
        <v>197.71199999999999</v>
      </c>
      <c r="D4246" s="13">
        <f t="shared" si="134"/>
        <v>-9.2305842027722296E-3</v>
      </c>
      <c r="E4246" s="14">
        <f>IF(_xlfn.XLOOKUP($A4246,Firm_Info!$A$2:$A$12,Firm_Info!$C$2:$C$12)="Treated",1,IF(_xlfn.XLOOKUP($A4246,Firm_Info!$A$2:$A$12,Firm_Info!$C$2:$C$12)="Control",0,""))</f>
        <v>1</v>
      </c>
      <c r="F4246" s="14">
        <f>IFERROR(_xlfn.XLOOKUP($A4246,Firm_Info!$A$2:$A$11,Firm_Info!$D$2:$D$11),"")</f>
        <v>4</v>
      </c>
      <c r="G4246" s="14">
        <f>IF($F4246="","",IF($B4246&gt;=SUMIFS(Firm_Info!$F$2:$F$11,Firm_Info!$D$2:$D$11,$F4246,Firm_Info!$C$2:$C$11,"Treated"),1,0))</f>
        <v>1</v>
      </c>
      <c r="H4246" s="14">
        <f t="shared" si="135"/>
        <v>1</v>
      </c>
      <c r="I4246" s="14">
        <f>IF($F4246="","",MOD(ROW()-2,624)-INDEX(Parallel_Trends!$F$5:$F$14,MATCH($A4246,Parallel_Trends!$A$5:$A$14,0)))</f>
        <v>215</v>
      </c>
    </row>
    <row r="4247" spans="1:9" x14ac:dyDescent="0.45">
      <c r="A4247" t="s">
        <v>25</v>
      </c>
      <c r="B4247" s="1">
        <f>Raw_Prices!AQ504</f>
        <v>45657</v>
      </c>
      <c r="C4247" s="12">
        <f>Raw_Prices!AU504</f>
        <v>196.82300000000001</v>
      </c>
      <c r="D4247" s="13">
        <f t="shared" si="134"/>
        <v>-4.4964392651937191E-3</v>
      </c>
      <c r="E4247" s="14">
        <f>IF(_xlfn.XLOOKUP($A4247,Firm_Info!$A$2:$A$12,Firm_Info!$C$2:$C$12)="Treated",1,IF(_xlfn.XLOOKUP($A4247,Firm_Info!$A$2:$A$12,Firm_Info!$C$2:$C$12)="Control",0,""))</f>
        <v>1</v>
      </c>
      <c r="F4247" s="14">
        <f>IFERROR(_xlfn.XLOOKUP($A4247,Firm_Info!$A$2:$A$11,Firm_Info!$D$2:$D$11),"")</f>
        <v>4</v>
      </c>
      <c r="G4247" s="14">
        <f>IF($F4247="","",IF($B4247&gt;=SUMIFS(Firm_Info!$F$2:$F$11,Firm_Info!$D$2:$D$11,$F4247,Firm_Info!$C$2:$C$11,"Treated"),1,0))</f>
        <v>1</v>
      </c>
      <c r="H4247" s="14">
        <f t="shared" si="135"/>
        <v>1</v>
      </c>
      <c r="I4247" s="14">
        <f>IF($F4247="","",MOD(ROW()-2,624)-INDEX(Parallel_Trends!$F$5:$F$14,MATCH($A4247,Parallel_Trends!$A$5:$A$14,0)))</f>
        <v>216</v>
      </c>
    </row>
    <row r="4248" spans="1:9" x14ac:dyDescent="0.45">
      <c r="A4248" t="s">
        <v>25</v>
      </c>
      <c r="B4248" s="1">
        <f>Raw_Prices!AQ505</f>
        <v>45659</v>
      </c>
      <c r="C4248" s="12">
        <f>Raw_Prices!AU505</f>
        <v>195.114</v>
      </c>
      <c r="D4248" s="13">
        <f t="shared" si="134"/>
        <v>-8.6829283163044613E-3</v>
      </c>
      <c r="E4248" s="14">
        <f>IF(_xlfn.XLOOKUP($A4248,Firm_Info!$A$2:$A$12,Firm_Info!$C$2:$C$12)="Treated",1,IF(_xlfn.XLOOKUP($A4248,Firm_Info!$A$2:$A$12,Firm_Info!$C$2:$C$12)="Control",0,""))</f>
        <v>1</v>
      </c>
      <c r="F4248" s="14">
        <f>IFERROR(_xlfn.XLOOKUP($A4248,Firm_Info!$A$2:$A$11,Firm_Info!$D$2:$D$11),"")</f>
        <v>4</v>
      </c>
      <c r="G4248" s="14">
        <f>IF($F4248="","",IF($B4248&gt;=SUMIFS(Firm_Info!$F$2:$F$11,Firm_Info!$D$2:$D$11,$F4248,Firm_Info!$C$2:$C$11,"Treated"),1,0))</f>
        <v>1</v>
      </c>
      <c r="H4248" s="14">
        <f t="shared" si="135"/>
        <v>1</v>
      </c>
      <c r="I4248" s="14">
        <f>IF($F4248="","",MOD(ROW()-2,624)-INDEX(Parallel_Trends!$F$5:$F$14,MATCH($A4248,Parallel_Trends!$A$5:$A$14,0)))</f>
        <v>217</v>
      </c>
    </row>
    <row r="4249" spans="1:9" x14ac:dyDescent="0.45">
      <c r="A4249" t="s">
        <v>25</v>
      </c>
      <c r="B4249" s="1">
        <f>Raw_Prices!AQ506</f>
        <v>45660</v>
      </c>
      <c r="C4249" s="12">
        <f>Raw_Prices!AU506</f>
        <v>194.26400000000001</v>
      </c>
      <c r="D4249" s="13">
        <f t="shared" si="134"/>
        <v>-4.3564275244215578E-3</v>
      </c>
      <c r="E4249" s="14">
        <f>IF(_xlfn.XLOOKUP($A4249,Firm_Info!$A$2:$A$12,Firm_Info!$C$2:$C$12)="Treated",1,IF(_xlfn.XLOOKUP($A4249,Firm_Info!$A$2:$A$12,Firm_Info!$C$2:$C$12)="Control",0,""))</f>
        <v>1</v>
      </c>
      <c r="F4249" s="14">
        <f>IFERROR(_xlfn.XLOOKUP($A4249,Firm_Info!$A$2:$A$11,Firm_Info!$D$2:$D$11),"")</f>
        <v>4</v>
      </c>
      <c r="G4249" s="14">
        <f>IF($F4249="","",IF($B4249&gt;=SUMIFS(Firm_Info!$F$2:$F$11,Firm_Info!$D$2:$D$11,$F4249,Firm_Info!$C$2:$C$11,"Treated"),1,0))</f>
        <v>1</v>
      </c>
      <c r="H4249" s="14">
        <f t="shared" si="135"/>
        <v>1</v>
      </c>
      <c r="I4249" s="14">
        <f>IF($F4249="","",MOD(ROW()-2,624)-INDEX(Parallel_Trends!$F$5:$F$14,MATCH($A4249,Parallel_Trends!$A$5:$A$14,0)))</f>
        <v>218</v>
      </c>
    </row>
    <row r="4250" spans="1:9" x14ac:dyDescent="0.45">
      <c r="A4250" t="s">
        <v>25</v>
      </c>
      <c r="B4250" s="1">
        <f>Raw_Prices!AQ507</f>
        <v>45663</v>
      </c>
      <c r="C4250" s="12">
        <f>Raw_Prices!AU507</f>
        <v>194.5</v>
      </c>
      <c r="D4250" s="13">
        <f t="shared" si="134"/>
        <v>1.2148416587736133E-3</v>
      </c>
      <c r="E4250" s="14">
        <f>IF(_xlfn.XLOOKUP($A4250,Firm_Info!$A$2:$A$12,Firm_Info!$C$2:$C$12)="Treated",1,IF(_xlfn.XLOOKUP($A4250,Firm_Info!$A$2:$A$12,Firm_Info!$C$2:$C$12)="Control",0,""))</f>
        <v>1</v>
      </c>
      <c r="F4250" s="14">
        <f>IFERROR(_xlfn.XLOOKUP($A4250,Firm_Info!$A$2:$A$11,Firm_Info!$D$2:$D$11),"")</f>
        <v>4</v>
      </c>
      <c r="G4250" s="14">
        <f>IF($F4250="","",IF($B4250&gt;=SUMIFS(Firm_Info!$F$2:$F$11,Firm_Info!$D$2:$D$11,$F4250,Firm_Info!$C$2:$C$11,"Treated"),1,0))</f>
        <v>1</v>
      </c>
      <c r="H4250" s="14">
        <f t="shared" si="135"/>
        <v>1</v>
      </c>
      <c r="I4250" s="14">
        <f>IF($F4250="","",MOD(ROW()-2,624)-INDEX(Parallel_Trends!$F$5:$F$14,MATCH($A4250,Parallel_Trends!$A$5:$A$14,0)))</f>
        <v>219</v>
      </c>
    </row>
    <row r="4251" spans="1:9" x14ac:dyDescent="0.45">
      <c r="A4251" t="s">
        <v>25</v>
      </c>
      <c r="B4251" s="1">
        <f>Raw_Prices!AQ508</f>
        <v>45664</v>
      </c>
      <c r="C4251" s="12">
        <f>Raw_Prices!AU508</f>
        <v>189.99700000000001</v>
      </c>
      <c r="D4251" s="13">
        <f t="shared" si="134"/>
        <v>-2.3151670951156778E-2</v>
      </c>
      <c r="E4251" s="14">
        <f>IF(_xlfn.XLOOKUP($A4251,Firm_Info!$A$2:$A$12,Firm_Info!$C$2:$C$12)="Treated",1,IF(_xlfn.XLOOKUP($A4251,Firm_Info!$A$2:$A$12,Firm_Info!$C$2:$C$12)="Control",0,""))</f>
        <v>1</v>
      </c>
      <c r="F4251" s="14">
        <f>IFERROR(_xlfn.XLOOKUP($A4251,Firm_Info!$A$2:$A$11,Firm_Info!$D$2:$D$11),"")</f>
        <v>4</v>
      </c>
      <c r="G4251" s="14">
        <f>IF($F4251="","",IF($B4251&gt;=SUMIFS(Firm_Info!$F$2:$F$11,Firm_Info!$D$2:$D$11,$F4251,Firm_Info!$C$2:$C$11,"Treated"),1,0))</f>
        <v>1</v>
      </c>
      <c r="H4251" s="14">
        <f t="shared" si="135"/>
        <v>1</v>
      </c>
      <c r="I4251" s="14">
        <f>IF($F4251="","",MOD(ROW()-2,624)-INDEX(Parallel_Trends!$F$5:$F$14,MATCH($A4251,Parallel_Trends!$A$5:$A$14,0)))</f>
        <v>220</v>
      </c>
    </row>
    <row r="4252" spans="1:9" x14ac:dyDescent="0.45">
      <c r="A4252" t="s">
        <v>25</v>
      </c>
      <c r="B4252" s="1">
        <f>Raw_Prices!AQ509</f>
        <v>45665</v>
      </c>
      <c r="C4252" s="12">
        <f>Raw_Prices!AU509</f>
        <v>193.02</v>
      </c>
      <c r="D4252" s="13">
        <f t="shared" si="134"/>
        <v>1.5910777538592713E-2</v>
      </c>
      <c r="E4252" s="14">
        <f>IF(_xlfn.XLOOKUP($A4252,Firm_Info!$A$2:$A$12,Firm_Info!$C$2:$C$12)="Treated",1,IF(_xlfn.XLOOKUP($A4252,Firm_Info!$A$2:$A$12,Firm_Info!$C$2:$C$12)="Control",0,""))</f>
        <v>1</v>
      </c>
      <c r="F4252" s="14">
        <f>IFERROR(_xlfn.XLOOKUP($A4252,Firm_Info!$A$2:$A$11,Firm_Info!$D$2:$D$11),"")</f>
        <v>4</v>
      </c>
      <c r="G4252" s="14">
        <f>IF($F4252="","",IF($B4252&gt;=SUMIFS(Firm_Info!$F$2:$F$11,Firm_Info!$D$2:$D$11,$F4252,Firm_Info!$C$2:$C$11,"Treated"),1,0))</f>
        <v>1</v>
      </c>
      <c r="H4252" s="14">
        <f t="shared" si="135"/>
        <v>1</v>
      </c>
      <c r="I4252" s="14">
        <f>IF($F4252="","",MOD(ROW()-2,624)-INDEX(Parallel_Trends!$F$5:$F$14,MATCH($A4252,Parallel_Trends!$A$5:$A$14,0)))</f>
        <v>221</v>
      </c>
    </row>
    <row r="4253" spans="1:9" x14ac:dyDescent="0.45">
      <c r="A4253" t="s">
        <v>25</v>
      </c>
      <c r="B4253" s="1">
        <f>Raw_Prices!AQ510</f>
        <v>45667</v>
      </c>
      <c r="C4253" s="12">
        <f>Raw_Prices!AU510</f>
        <v>187.755</v>
      </c>
      <c r="D4253" s="13">
        <f t="shared" si="134"/>
        <v>-2.7276966117500856E-2</v>
      </c>
      <c r="E4253" s="14">
        <f>IF(_xlfn.XLOOKUP($A4253,Firm_Info!$A$2:$A$12,Firm_Info!$C$2:$C$12)="Treated",1,IF(_xlfn.XLOOKUP($A4253,Firm_Info!$A$2:$A$12,Firm_Info!$C$2:$C$12)="Control",0,""))</f>
        <v>1</v>
      </c>
      <c r="F4253" s="14">
        <f>IFERROR(_xlfn.XLOOKUP($A4253,Firm_Info!$A$2:$A$11,Firm_Info!$D$2:$D$11),"")</f>
        <v>4</v>
      </c>
      <c r="G4253" s="14">
        <f>IF($F4253="","",IF($B4253&gt;=SUMIFS(Firm_Info!$F$2:$F$11,Firm_Info!$D$2:$D$11,$F4253,Firm_Info!$C$2:$C$11,"Treated"),1,0))</f>
        <v>1</v>
      </c>
      <c r="H4253" s="14">
        <f t="shared" si="135"/>
        <v>1</v>
      </c>
      <c r="I4253" s="14">
        <f>IF($F4253="","",MOD(ROW()-2,624)-INDEX(Parallel_Trends!$F$5:$F$14,MATCH($A4253,Parallel_Trends!$A$5:$A$14,0)))</f>
        <v>222</v>
      </c>
    </row>
    <row r="4254" spans="1:9" x14ac:dyDescent="0.45">
      <c r="A4254" t="s">
        <v>25</v>
      </c>
      <c r="B4254" s="1">
        <f>Raw_Prices!AQ511</f>
        <v>45670</v>
      </c>
      <c r="C4254" s="12">
        <f>Raw_Prices!AU511</f>
        <v>188.72</v>
      </c>
      <c r="D4254" s="13">
        <f t="shared" si="134"/>
        <v>5.1396767063460747E-3</v>
      </c>
      <c r="E4254" s="14">
        <f>IF(_xlfn.XLOOKUP($A4254,Firm_Info!$A$2:$A$12,Firm_Info!$C$2:$C$12)="Treated",1,IF(_xlfn.XLOOKUP($A4254,Firm_Info!$A$2:$A$12,Firm_Info!$C$2:$C$12)="Control",0,""))</f>
        <v>1</v>
      </c>
      <c r="F4254" s="14">
        <f>IFERROR(_xlfn.XLOOKUP($A4254,Firm_Info!$A$2:$A$11,Firm_Info!$D$2:$D$11),"")</f>
        <v>4</v>
      </c>
      <c r="G4254" s="14">
        <f>IF($F4254="","",IF($B4254&gt;=SUMIFS(Firm_Info!$F$2:$F$11,Firm_Info!$D$2:$D$11,$F4254,Firm_Info!$C$2:$C$11,"Treated"),1,0))</f>
        <v>1</v>
      </c>
      <c r="H4254" s="14">
        <f t="shared" si="135"/>
        <v>1</v>
      </c>
      <c r="I4254" s="14">
        <f>IF($F4254="","",MOD(ROW()-2,624)-INDEX(Parallel_Trends!$F$5:$F$14,MATCH($A4254,Parallel_Trends!$A$5:$A$14,0)))</f>
        <v>223</v>
      </c>
    </row>
    <row r="4255" spans="1:9" x14ac:dyDescent="0.45">
      <c r="A4255" t="s">
        <v>25</v>
      </c>
      <c r="B4255" s="1">
        <f>Raw_Prices!AQ512</f>
        <v>45671</v>
      </c>
      <c r="C4255" s="12">
        <f>Raw_Prices!AU512</f>
        <v>189.31</v>
      </c>
      <c r="D4255" s="13">
        <f t="shared" si="134"/>
        <v>3.1263247138617611E-3</v>
      </c>
      <c r="E4255" s="14">
        <f>IF(_xlfn.XLOOKUP($A4255,Firm_Info!$A$2:$A$12,Firm_Info!$C$2:$C$12)="Treated",1,IF(_xlfn.XLOOKUP($A4255,Firm_Info!$A$2:$A$12,Firm_Info!$C$2:$C$12)="Control",0,""))</f>
        <v>1</v>
      </c>
      <c r="F4255" s="14">
        <f>IFERROR(_xlfn.XLOOKUP($A4255,Firm_Info!$A$2:$A$11,Firm_Info!$D$2:$D$11),"")</f>
        <v>4</v>
      </c>
      <c r="G4255" s="14">
        <f>IF($F4255="","",IF($B4255&gt;=SUMIFS(Firm_Info!$F$2:$F$11,Firm_Info!$D$2:$D$11,$F4255,Firm_Info!$C$2:$C$11,"Treated"),1,0))</f>
        <v>1</v>
      </c>
      <c r="H4255" s="14">
        <f t="shared" si="135"/>
        <v>1</v>
      </c>
      <c r="I4255" s="14">
        <f>IF($F4255="","",MOD(ROW()-2,624)-INDEX(Parallel_Trends!$F$5:$F$14,MATCH($A4255,Parallel_Trends!$A$5:$A$14,0)))</f>
        <v>224</v>
      </c>
    </row>
    <row r="4256" spans="1:9" x14ac:dyDescent="0.45">
      <c r="A4256" t="s">
        <v>25</v>
      </c>
      <c r="B4256" s="1">
        <f>Raw_Prices!AQ513</f>
        <v>45672</v>
      </c>
      <c r="C4256" s="12">
        <f>Raw_Prices!AU513</f>
        <v>191.32499999999999</v>
      </c>
      <c r="D4256" s="13">
        <f t="shared" si="134"/>
        <v>1.0643917384184576E-2</v>
      </c>
      <c r="E4256" s="14">
        <f>IF(_xlfn.XLOOKUP($A4256,Firm_Info!$A$2:$A$12,Firm_Info!$C$2:$C$12)="Treated",1,IF(_xlfn.XLOOKUP($A4256,Firm_Info!$A$2:$A$12,Firm_Info!$C$2:$C$12)="Control",0,""))</f>
        <v>1</v>
      </c>
      <c r="F4256" s="14">
        <f>IFERROR(_xlfn.XLOOKUP($A4256,Firm_Info!$A$2:$A$11,Firm_Info!$D$2:$D$11),"")</f>
        <v>4</v>
      </c>
      <c r="G4256" s="14">
        <f>IF($F4256="","",IF($B4256&gt;=SUMIFS(Firm_Info!$F$2:$F$11,Firm_Info!$D$2:$D$11,$F4256,Firm_Info!$C$2:$C$11,"Treated"),1,0))</f>
        <v>1</v>
      </c>
      <c r="H4256" s="14">
        <f t="shared" si="135"/>
        <v>1</v>
      </c>
      <c r="I4256" s="14">
        <f>IF($F4256="","",MOD(ROW()-2,624)-INDEX(Parallel_Trends!$F$5:$F$14,MATCH($A4256,Parallel_Trends!$A$5:$A$14,0)))</f>
        <v>225</v>
      </c>
    </row>
    <row r="4257" spans="1:9" x14ac:dyDescent="0.45">
      <c r="A4257" t="s">
        <v>25</v>
      </c>
      <c r="B4257" s="1">
        <f>Raw_Prices!AQ514</f>
        <v>45673</v>
      </c>
      <c r="C4257" s="12">
        <f>Raw_Prices!AU514</f>
        <v>192.72499999999999</v>
      </c>
      <c r="D4257" s="13">
        <f t="shared" si="134"/>
        <v>7.3173918724682707E-3</v>
      </c>
      <c r="E4257" s="14">
        <f>IF(_xlfn.XLOOKUP($A4257,Firm_Info!$A$2:$A$12,Firm_Info!$C$2:$C$12)="Treated",1,IF(_xlfn.XLOOKUP($A4257,Firm_Info!$A$2:$A$12,Firm_Info!$C$2:$C$12)="Control",0,""))</f>
        <v>1</v>
      </c>
      <c r="F4257" s="14">
        <f>IFERROR(_xlfn.XLOOKUP($A4257,Firm_Info!$A$2:$A$11,Firm_Info!$D$2:$D$11),"")</f>
        <v>4</v>
      </c>
      <c r="G4257" s="14">
        <f>IF($F4257="","",IF($B4257&gt;=SUMIFS(Firm_Info!$F$2:$F$11,Firm_Info!$D$2:$D$11,$F4257,Firm_Info!$C$2:$C$11,"Treated"),1,0))</f>
        <v>1</v>
      </c>
      <c r="H4257" s="14">
        <f t="shared" si="135"/>
        <v>1</v>
      </c>
      <c r="I4257" s="14">
        <f>IF($F4257="","",MOD(ROW()-2,624)-INDEX(Parallel_Trends!$F$5:$F$14,MATCH($A4257,Parallel_Trends!$A$5:$A$14,0)))</f>
        <v>226</v>
      </c>
    </row>
    <row r="4258" spans="1:9" x14ac:dyDescent="0.45">
      <c r="A4258" t="s">
        <v>25</v>
      </c>
      <c r="B4258" s="1">
        <f>Raw_Prices!AQ515</f>
        <v>45674</v>
      </c>
      <c r="C4258" s="12">
        <f>Raw_Prices!AU515</f>
        <v>195.17400000000001</v>
      </c>
      <c r="D4258" s="13">
        <f t="shared" si="134"/>
        <v>1.2707225321053395E-2</v>
      </c>
      <c r="E4258" s="14">
        <f>IF(_xlfn.XLOOKUP($A4258,Firm_Info!$A$2:$A$12,Firm_Info!$C$2:$C$12)="Treated",1,IF(_xlfn.XLOOKUP($A4258,Firm_Info!$A$2:$A$12,Firm_Info!$C$2:$C$12)="Control",0,""))</f>
        <v>1</v>
      </c>
      <c r="F4258" s="14">
        <f>IFERROR(_xlfn.XLOOKUP($A4258,Firm_Info!$A$2:$A$11,Firm_Info!$D$2:$D$11),"")</f>
        <v>4</v>
      </c>
      <c r="G4258" s="14">
        <f>IF($F4258="","",IF($B4258&gt;=SUMIFS(Firm_Info!$F$2:$F$11,Firm_Info!$D$2:$D$11,$F4258,Firm_Info!$C$2:$C$11,"Treated"),1,0))</f>
        <v>1</v>
      </c>
      <c r="H4258" s="14">
        <f t="shared" si="135"/>
        <v>1</v>
      </c>
      <c r="I4258" s="14">
        <f>IF($F4258="","",MOD(ROW()-2,624)-INDEX(Parallel_Trends!$F$5:$F$14,MATCH($A4258,Parallel_Trends!$A$5:$A$14,0)))</f>
        <v>227</v>
      </c>
    </row>
    <row r="4259" spans="1:9" x14ac:dyDescent="0.45">
      <c r="A4259" t="s">
        <v>25</v>
      </c>
      <c r="B4259" s="1">
        <f>Raw_Prices!AQ516</f>
        <v>45678</v>
      </c>
      <c r="C4259" s="12">
        <f>Raw_Prices!AU516</f>
        <v>185.65100000000001</v>
      </c>
      <c r="D4259" s="13">
        <f t="shared" si="134"/>
        <v>-4.8792359638066496E-2</v>
      </c>
      <c r="E4259" s="14">
        <f>IF(_xlfn.XLOOKUP($A4259,Firm_Info!$A$2:$A$12,Firm_Info!$C$2:$C$12)="Treated",1,IF(_xlfn.XLOOKUP($A4259,Firm_Info!$A$2:$A$12,Firm_Info!$C$2:$C$12)="Control",0,""))</f>
        <v>1</v>
      </c>
      <c r="F4259" s="14">
        <f>IFERROR(_xlfn.XLOOKUP($A4259,Firm_Info!$A$2:$A$11,Firm_Info!$D$2:$D$11),"")</f>
        <v>4</v>
      </c>
      <c r="G4259" s="14">
        <f>IF($F4259="","",IF($B4259&gt;=SUMIFS(Firm_Info!$F$2:$F$11,Firm_Info!$D$2:$D$11,$F4259,Firm_Info!$C$2:$C$11,"Treated"),1,0))</f>
        <v>1</v>
      </c>
      <c r="H4259" s="14">
        <f t="shared" si="135"/>
        <v>1</v>
      </c>
      <c r="I4259" s="14">
        <f>IF($F4259="","",MOD(ROW()-2,624)-INDEX(Parallel_Trends!$F$5:$F$14,MATCH($A4259,Parallel_Trends!$A$5:$A$14,0)))</f>
        <v>228</v>
      </c>
    </row>
    <row r="4260" spans="1:9" x14ac:dyDescent="0.45">
      <c r="A4260" t="s">
        <v>25</v>
      </c>
      <c r="B4260" s="1">
        <f>Raw_Prices!AQ517</f>
        <v>45679</v>
      </c>
      <c r="C4260" s="12">
        <f>Raw_Prices!AU517</f>
        <v>182.988</v>
      </c>
      <c r="D4260" s="13">
        <f t="shared" ref="D4260:D4323" si="136">C4260/C4259-1</f>
        <v>-1.4344118803561567E-2</v>
      </c>
      <c r="E4260" s="14">
        <f>IF(_xlfn.XLOOKUP($A4260,Firm_Info!$A$2:$A$12,Firm_Info!$C$2:$C$12)="Treated",1,IF(_xlfn.XLOOKUP($A4260,Firm_Info!$A$2:$A$12,Firm_Info!$C$2:$C$12)="Control",0,""))</f>
        <v>1</v>
      </c>
      <c r="F4260" s="14">
        <f>IFERROR(_xlfn.XLOOKUP($A4260,Firm_Info!$A$2:$A$11,Firm_Info!$D$2:$D$11),"")</f>
        <v>4</v>
      </c>
      <c r="G4260" s="14">
        <f>IF($F4260="","",IF($B4260&gt;=SUMIFS(Firm_Info!$F$2:$F$11,Firm_Info!$D$2:$D$11,$F4260,Firm_Info!$C$2:$C$11,"Treated"),1,0))</f>
        <v>1</v>
      </c>
      <c r="H4260" s="14">
        <f t="shared" ref="H4260:H4323" si="137">IF($F4260="","",$E4260*$G4260)</f>
        <v>1</v>
      </c>
      <c r="I4260" s="14">
        <f>IF($F4260="","",MOD(ROW()-2,624)-INDEX(Parallel_Trends!$F$5:$F$14,MATCH($A4260,Parallel_Trends!$A$5:$A$14,0)))</f>
        <v>229</v>
      </c>
    </row>
    <row r="4261" spans="1:9" x14ac:dyDescent="0.45">
      <c r="A4261" t="s">
        <v>25</v>
      </c>
      <c r="B4261" s="1">
        <f>Raw_Prices!AQ518</f>
        <v>45680</v>
      </c>
      <c r="C4261" s="12">
        <f>Raw_Prices!AU518</f>
        <v>190.87</v>
      </c>
      <c r="D4261" s="13">
        <f t="shared" si="136"/>
        <v>4.3073862766957349E-2</v>
      </c>
      <c r="E4261" s="14">
        <f>IF(_xlfn.XLOOKUP($A4261,Firm_Info!$A$2:$A$12,Firm_Info!$C$2:$C$12)="Treated",1,IF(_xlfn.XLOOKUP($A4261,Firm_Info!$A$2:$A$12,Firm_Info!$C$2:$C$12)="Control",0,""))</f>
        <v>1</v>
      </c>
      <c r="F4261" s="14">
        <f>IFERROR(_xlfn.XLOOKUP($A4261,Firm_Info!$A$2:$A$11,Firm_Info!$D$2:$D$11),"")</f>
        <v>4</v>
      </c>
      <c r="G4261" s="14">
        <f>IF($F4261="","",IF($B4261&gt;=SUMIFS(Firm_Info!$F$2:$F$11,Firm_Info!$D$2:$D$11,$F4261,Firm_Info!$C$2:$C$11,"Treated"),1,0))</f>
        <v>1</v>
      </c>
      <c r="H4261" s="14">
        <f t="shared" si="137"/>
        <v>1</v>
      </c>
      <c r="I4261" s="14">
        <f>IF($F4261="","",MOD(ROW()-2,624)-INDEX(Parallel_Trends!$F$5:$F$14,MATCH($A4261,Parallel_Trends!$A$5:$A$14,0)))</f>
        <v>230</v>
      </c>
    </row>
    <row r="4262" spans="1:9" x14ac:dyDescent="0.45">
      <c r="A4262" t="s">
        <v>25</v>
      </c>
      <c r="B4262" s="1">
        <f>Raw_Prices!AQ519</f>
        <v>45681</v>
      </c>
      <c r="C4262" s="12">
        <f>Raw_Prices!AU519</f>
        <v>188.76</v>
      </c>
      <c r="D4262" s="13">
        <f t="shared" si="136"/>
        <v>-1.1054644522449864E-2</v>
      </c>
      <c r="E4262" s="14">
        <f>IF(_xlfn.XLOOKUP($A4262,Firm_Info!$A$2:$A$12,Firm_Info!$C$2:$C$12)="Treated",1,IF(_xlfn.XLOOKUP($A4262,Firm_Info!$A$2:$A$12,Firm_Info!$C$2:$C$12)="Control",0,""))</f>
        <v>1</v>
      </c>
      <c r="F4262" s="14">
        <f>IFERROR(_xlfn.XLOOKUP($A4262,Firm_Info!$A$2:$A$11,Firm_Info!$D$2:$D$11),"")</f>
        <v>4</v>
      </c>
      <c r="G4262" s="14">
        <f>IF($F4262="","",IF($B4262&gt;=SUMIFS(Firm_Info!$F$2:$F$11,Firm_Info!$D$2:$D$11,$F4262,Firm_Info!$C$2:$C$11,"Treated"),1,0))</f>
        <v>1</v>
      </c>
      <c r="H4262" s="14">
        <f t="shared" si="137"/>
        <v>1</v>
      </c>
      <c r="I4262" s="14">
        <f>IF($F4262="","",MOD(ROW()-2,624)-INDEX(Parallel_Trends!$F$5:$F$14,MATCH($A4262,Parallel_Trends!$A$5:$A$14,0)))</f>
        <v>231</v>
      </c>
    </row>
    <row r="4263" spans="1:9" x14ac:dyDescent="0.45">
      <c r="A4263" t="s">
        <v>25</v>
      </c>
      <c r="B4263" s="1">
        <f>Raw_Prices!AQ520</f>
        <v>45684</v>
      </c>
      <c r="C4263" s="12">
        <f>Raw_Prices!AU520</f>
        <v>185.21299999999999</v>
      </c>
      <c r="D4263" s="13">
        <f t="shared" si="136"/>
        <v>-1.8791057427421043E-2</v>
      </c>
      <c r="E4263" s="14">
        <f>IF(_xlfn.XLOOKUP($A4263,Firm_Info!$A$2:$A$12,Firm_Info!$C$2:$C$12)="Treated",1,IF(_xlfn.XLOOKUP($A4263,Firm_Info!$A$2:$A$12,Firm_Info!$C$2:$C$12)="Control",0,""))</f>
        <v>1</v>
      </c>
      <c r="F4263" s="14">
        <f>IFERROR(_xlfn.XLOOKUP($A4263,Firm_Info!$A$2:$A$11,Firm_Info!$D$2:$D$11),"")</f>
        <v>4</v>
      </c>
      <c r="G4263" s="14">
        <f>IF($F4263="","",IF($B4263&gt;=SUMIFS(Firm_Info!$F$2:$F$11,Firm_Info!$D$2:$D$11,$F4263,Firm_Info!$C$2:$C$11,"Treated"),1,0))</f>
        <v>1</v>
      </c>
      <c r="H4263" s="14">
        <f t="shared" si="137"/>
        <v>1</v>
      </c>
      <c r="I4263" s="14">
        <f>IF($F4263="","",MOD(ROW()-2,624)-INDEX(Parallel_Trends!$F$5:$F$14,MATCH($A4263,Parallel_Trends!$A$5:$A$14,0)))</f>
        <v>232</v>
      </c>
    </row>
    <row r="4264" spans="1:9" x14ac:dyDescent="0.45">
      <c r="A4264" t="s">
        <v>25</v>
      </c>
      <c r="B4264" s="1">
        <f>Raw_Prices!AQ521</f>
        <v>45685</v>
      </c>
      <c r="C4264" s="12">
        <f>Raw_Prices!AU521</f>
        <v>185.58199999999999</v>
      </c>
      <c r="D4264" s="13">
        <f t="shared" si="136"/>
        <v>1.9923007564264239E-3</v>
      </c>
      <c r="E4264" s="14">
        <f>IF(_xlfn.XLOOKUP($A4264,Firm_Info!$A$2:$A$12,Firm_Info!$C$2:$C$12)="Treated",1,IF(_xlfn.XLOOKUP($A4264,Firm_Info!$A$2:$A$12,Firm_Info!$C$2:$C$12)="Control",0,""))</f>
        <v>1</v>
      </c>
      <c r="F4264" s="14">
        <f>IFERROR(_xlfn.XLOOKUP($A4264,Firm_Info!$A$2:$A$11,Firm_Info!$D$2:$D$11),"")</f>
        <v>4</v>
      </c>
      <c r="G4264" s="14">
        <f>IF($F4264="","",IF($B4264&gt;=SUMIFS(Firm_Info!$F$2:$F$11,Firm_Info!$D$2:$D$11,$F4264,Firm_Info!$C$2:$C$11,"Treated"),1,0))</f>
        <v>1</v>
      </c>
      <c r="H4264" s="14">
        <f t="shared" si="137"/>
        <v>1</v>
      </c>
      <c r="I4264" s="14">
        <f>IF($F4264="","",MOD(ROW()-2,624)-INDEX(Parallel_Trends!$F$5:$F$14,MATCH($A4264,Parallel_Trends!$A$5:$A$14,0)))</f>
        <v>233</v>
      </c>
    </row>
    <row r="4265" spans="1:9" x14ac:dyDescent="0.45">
      <c r="A4265" t="s">
        <v>25</v>
      </c>
      <c r="B4265" s="1">
        <f>Raw_Prices!AQ522</f>
        <v>45686</v>
      </c>
      <c r="C4265" s="12">
        <f>Raw_Prices!AU522</f>
        <v>187.054</v>
      </c>
      <c r="D4265" s="13">
        <f t="shared" si="136"/>
        <v>7.9318037309652478E-3</v>
      </c>
      <c r="E4265" s="14">
        <f>IF(_xlfn.XLOOKUP($A4265,Firm_Info!$A$2:$A$12,Firm_Info!$C$2:$C$12)="Treated",1,IF(_xlfn.XLOOKUP($A4265,Firm_Info!$A$2:$A$12,Firm_Info!$C$2:$C$12)="Control",0,""))</f>
        <v>1</v>
      </c>
      <c r="F4265" s="14">
        <f>IFERROR(_xlfn.XLOOKUP($A4265,Firm_Info!$A$2:$A$11,Firm_Info!$D$2:$D$11),"")</f>
        <v>4</v>
      </c>
      <c r="G4265" s="14">
        <f>IF($F4265="","",IF($B4265&gt;=SUMIFS(Firm_Info!$F$2:$F$11,Firm_Info!$D$2:$D$11,$F4265,Firm_Info!$C$2:$C$11,"Treated"),1,0))</f>
        <v>1</v>
      </c>
      <c r="H4265" s="14">
        <f t="shared" si="137"/>
        <v>1</v>
      </c>
      <c r="I4265" s="14">
        <f>IF($F4265="","",MOD(ROW()-2,624)-INDEX(Parallel_Trends!$F$5:$F$14,MATCH($A4265,Parallel_Trends!$A$5:$A$14,0)))</f>
        <v>234</v>
      </c>
    </row>
    <row r="4266" spans="1:9" x14ac:dyDescent="0.45">
      <c r="A4266" t="s">
        <v>25</v>
      </c>
      <c r="B4266" s="1">
        <f>Raw_Prices!AQ523</f>
        <v>45687</v>
      </c>
      <c r="C4266" s="12">
        <f>Raw_Prices!AU523</f>
        <v>189.13399999999999</v>
      </c>
      <c r="D4266" s="13">
        <f t="shared" si="136"/>
        <v>1.1119783591903909E-2</v>
      </c>
      <c r="E4266" s="14">
        <f>IF(_xlfn.XLOOKUP($A4266,Firm_Info!$A$2:$A$12,Firm_Info!$C$2:$C$12)="Treated",1,IF(_xlfn.XLOOKUP($A4266,Firm_Info!$A$2:$A$12,Firm_Info!$C$2:$C$12)="Control",0,""))</f>
        <v>1</v>
      </c>
      <c r="F4266" s="14">
        <f>IFERROR(_xlfn.XLOOKUP($A4266,Firm_Info!$A$2:$A$11,Firm_Info!$D$2:$D$11),"")</f>
        <v>4</v>
      </c>
      <c r="G4266" s="14">
        <f>IF($F4266="","",IF($B4266&gt;=SUMIFS(Firm_Info!$F$2:$F$11,Firm_Info!$D$2:$D$11,$F4266,Firm_Info!$C$2:$C$11,"Treated"),1,0))</f>
        <v>1</v>
      </c>
      <c r="H4266" s="14">
        <f t="shared" si="137"/>
        <v>1</v>
      </c>
      <c r="I4266" s="14">
        <f>IF($F4266="","",MOD(ROW()-2,624)-INDEX(Parallel_Trends!$F$5:$F$14,MATCH($A4266,Parallel_Trends!$A$5:$A$14,0)))</f>
        <v>235</v>
      </c>
    </row>
    <row r="4267" spans="1:9" x14ac:dyDescent="0.45">
      <c r="A4267" t="s">
        <v>25</v>
      </c>
      <c r="B4267" s="1">
        <f>Raw_Prices!AQ524</f>
        <v>45688</v>
      </c>
      <c r="C4267" s="12">
        <f>Raw_Prices!AU524</f>
        <v>187.67699999999999</v>
      </c>
      <c r="D4267" s="13">
        <f t="shared" si="136"/>
        <v>-7.7035329448962298E-3</v>
      </c>
      <c r="E4267" s="14">
        <f>IF(_xlfn.XLOOKUP($A4267,Firm_Info!$A$2:$A$12,Firm_Info!$C$2:$C$12)="Treated",1,IF(_xlfn.XLOOKUP($A4267,Firm_Info!$A$2:$A$12,Firm_Info!$C$2:$C$12)="Control",0,""))</f>
        <v>1</v>
      </c>
      <c r="F4267" s="14">
        <f>IFERROR(_xlfn.XLOOKUP($A4267,Firm_Info!$A$2:$A$11,Firm_Info!$D$2:$D$11),"")</f>
        <v>4</v>
      </c>
      <c r="G4267" s="14">
        <f>IF($F4267="","",IF($B4267&gt;=SUMIFS(Firm_Info!$F$2:$F$11,Firm_Info!$D$2:$D$11,$F4267,Firm_Info!$C$2:$C$11,"Treated"),1,0))</f>
        <v>1</v>
      </c>
      <c r="H4267" s="14">
        <f t="shared" si="137"/>
        <v>1</v>
      </c>
      <c r="I4267" s="14">
        <f>IF($F4267="","",MOD(ROW()-2,624)-INDEX(Parallel_Trends!$F$5:$F$14,MATCH($A4267,Parallel_Trends!$A$5:$A$14,0)))</f>
        <v>236</v>
      </c>
    </row>
    <row r="4268" spans="1:9" x14ac:dyDescent="0.45">
      <c r="A4268" t="s">
        <v>25</v>
      </c>
      <c r="B4268" s="1">
        <f>Raw_Prices!AQ525</f>
        <v>45691</v>
      </c>
      <c r="C4268" s="12">
        <f>Raw_Prices!AU525</f>
        <v>185.90700000000001</v>
      </c>
      <c r="D4268" s="13">
        <f t="shared" si="136"/>
        <v>-9.4310970443900466E-3</v>
      </c>
      <c r="E4268" s="14">
        <f>IF(_xlfn.XLOOKUP($A4268,Firm_Info!$A$2:$A$12,Firm_Info!$C$2:$C$12)="Treated",1,IF(_xlfn.XLOOKUP($A4268,Firm_Info!$A$2:$A$12,Firm_Info!$C$2:$C$12)="Control",0,""))</f>
        <v>1</v>
      </c>
      <c r="F4268" s="14">
        <f>IFERROR(_xlfn.XLOOKUP($A4268,Firm_Info!$A$2:$A$11,Firm_Info!$D$2:$D$11),"")</f>
        <v>4</v>
      </c>
      <c r="G4268" s="14">
        <f>IF($F4268="","",IF($B4268&gt;=SUMIFS(Firm_Info!$F$2:$F$11,Firm_Info!$D$2:$D$11,$F4268,Firm_Info!$C$2:$C$11,"Treated"),1,0))</f>
        <v>1</v>
      </c>
      <c r="H4268" s="14">
        <f t="shared" si="137"/>
        <v>1</v>
      </c>
      <c r="I4268" s="14">
        <f>IF($F4268="","",MOD(ROW()-2,624)-INDEX(Parallel_Trends!$F$5:$F$14,MATCH($A4268,Parallel_Trends!$A$5:$A$14,0)))</f>
        <v>237</v>
      </c>
    </row>
    <row r="4269" spans="1:9" x14ac:dyDescent="0.45">
      <c r="A4269" t="s">
        <v>25</v>
      </c>
      <c r="B4269" s="1">
        <f>Raw_Prices!AQ526</f>
        <v>45692</v>
      </c>
      <c r="C4269" s="12">
        <f>Raw_Prices!AU526</f>
        <v>185.35499999999999</v>
      </c>
      <c r="D4269" s="13">
        <f t="shared" si="136"/>
        <v>-2.969226548758308E-3</v>
      </c>
      <c r="E4269" s="14">
        <f>IF(_xlfn.XLOOKUP($A4269,Firm_Info!$A$2:$A$12,Firm_Info!$C$2:$C$12)="Treated",1,IF(_xlfn.XLOOKUP($A4269,Firm_Info!$A$2:$A$12,Firm_Info!$C$2:$C$12)="Control",0,""))</f>
        <v>1</v>
      </c>
      <c r="F4269" s="14">
        <f>IFERROR(_xlfn.XLOOKUP($A4269,Firm_Info!$A$2:$A$11,Firm_Info!$D$2:$D$11),"")</f>
        <v>4</v>
      </c>
      <c r="G4269" s="14">
        <f>IF($F4269="","",IF($B4269&gt;=SUMIFS(Firm_Info!$F$2:$F$11,Firm_Info!$D$2:$D$11,$F4269,Firm_Info!$C$2:$C$11,"Treated"),1,0))</f>
        <v>1</v>
      </c>
      <c r="H4269" s="14">
        <f t="shared" si="137"/>
        <v>1</v>
      </c>
      <c r="I4269" s="14">
        <f>IF($F4269="","",MOD(ROW()-2,624)-INDEX(Parallel_Trends!$F$5:$F$14,MATCH($A4269,Parallel_Trends!$A$5:$A$14,0)))</f>
        <v>238</v>
      </c>
    </row>
    <row r="4270" spans="1:9" x14ac:dyDescent="0.45">
      <c r="A4270" t="s">
        <v>25</v>
      </c>
      <c r="B4270" s="1">
        <f>Raw_Prices!AQ527</f>
        <v>45693</v>
      </c>
      <c r="C4270" s="12">
        <f>Raw_Prices!AU527</f>
        <v>186.16499999999999</v>
      </c>
      <c r="D4270" s="13">
        <f t="shared" si="136"/>
        <v>4.3699927166789276E-3</v>
      </c>
      <c r="E4270" s="14">
        <f>IF(_xlfn.XLOOKUP($A4270,Firm_Info!$A$2:$A$12,Firm_Info!$C$2:$C$12)="Treated",1,IF(_xlfn.XLOOKUP($A4270,Firm_Info!$A$2:$A$12,Firm_Info!$C$2:$C$12)="Control",0,""))</f>
        <v>1</v>
      </c>
      <c r="F4270" s="14">
        <f>IFERROR(_xlfn.XLOOKUP($A4270,Firm_Info!$A$2:$A$11,Firm_Info!$D$2:$D$11),"")</f>
        <v>4</v>
      </c>
      <c r="G4270" s="14">
        <f>IF($F4270="","",IF($B4270&gt;=SUMIFS(Firm_Info!$F$2:$F$11,Firm_Info!$D$2:$D$11,$F4270,Firm_Info!$C$2:$C$11,"Treated"),1,0))</f>
        <v>1</v>
      </c>
      <c r="H4270" s="14">
        <f t="shared" si="137"/>
        <v>1</v>
      </c>
      <c r="I4270" s="14">
        <f>IF($F4270="","",MOD(ROW()-2,624)-INDEX(Parallel_Trends!$F$5:$F$14,MATCH($A4270,Parallel_Trends!$A$5:$A$14,0)))</f>
        <v>239</v>
      </c>
    </row>
    <row r="4271" spans="1:9" x14ac:dyDescent="0.45">
      <c r="A4271" t="s">
        <v>25</v>
      </c>
      <c r="B4271" s="1">
        <f>Raw_Prices!AQ528</f>
        <v>45694</v>
      </c>
      <c r="C4271" s="12">
        <f>Raw_Prices!AU528</f>
        <v>189.346</v>
      </c>
      <c r="D4271" s="13">
        <f t="shared" si="136"/>
        <v>1.7086992721510486E-2</v>
      </c>
      <c r="E4271" s="14">
        <f>IF(_xlfn.XLOOKUP($A4271,Firm_Info!$A$2:$A$12,Firm_Info!$C$2:$C$12)="Treated",1,IF(_xlfn.XLOOKUP($A4271,Firm_Info!$A$2:$A$12,Firm_Info!$C$2:$C$12)="Control",0,""))</f>
        <v>1</v>
      </c>
      <c r="F4271" s="14">
        <f>IFERROR(_xlfn.XLOOKUP($A4271,Firm_Info!$A$2:$A$11,Firm_Info!$D$2:$D$11),"")</f>
        <v>4</v>
      </c>
      <c r="G4271" s="14">
        <f>IF($F4271="","",IF($B4271&gt;=SUMIFS(Firm_Info!$F$2:$F$11,Firm_Info!$D$2:$D$11,$F4271,Firm_Info!$C$2:$C$11,"Treated"),1,0))</f>
        <v>1</v>
      </c>
      <c r="H4271" s="14">
        <f t="shared" si="137"/>
        <v>1</v>
      </c>
      <c r="I4271" s="14">
        <f>IF($F4271="","",MOD(ROW()-2,624)-INDEX(Parallel_Trends!$F$5:$F$14,MATCH($A4271,Parallel_Trends!$A$5:$A$14,0)))</f>
        <v>240</v>
      </c>
    </row>
    <row r="4272" spans="1:9" x14ac:dyDescent="0.45">
      <c r="A4272" t="s">
        <v>25</v>
      </c>
      <c r="B4272" s="1">
        <f>Raw_Prices!AQ529</f>
        <v>45695</v>
      </c>
      <c r="C4272" s="12">
        <f>Raw_Prices!AU529</f>
        <v>193.61500000000001</v>
      </c>
      <c r="D4272" s="13">
        <f t="shared" si="136"/>
        <v>2.254602685031637E-2</v>
      </c>
      <c r="E4272" s="14">
        <f>IF(_xlfn.XLOOKUP($A4272,Firm_Info!$A$2:$A$12,Firm_Info!$C$2:$C$12)="Treated",1,IF(_xlfn.XLOOKUP($A4272,Firm_Info!$A$2:$A$12,Firm_Info!$C$2:$C$12)="Control",0,""))</f>
        <v>1</v>
      </c>
      <c r="F4272" s="14">
        <f>IFERROR(_xlfn.XLOOKUP($A4272,Firm_Info!$A$2:$A$11,Firm_Info!$D$2:$D$11),"")</f>
        <v>4</v>
      </c>
      <c r="G4272" s="14">
        <f>IF($F4272="","",IF($B4272&gt;=SUMIFS(Firm_Info!$F$2:$F$11,Firm_Info!$D$2:$D$11,$F4272,Firm_Info!$C$2:$C$11,"Treated"),1,0))</f>
        <v>1</v>
      </c>
      <c r="H4272" s="14">
        <f t="shared" si="137"/>
        <v>1</v>
      </c>
      <c r="I4272" s="14">
        <f>IF($F4272="","",MOD(ROW()-2,624)-INDEX(Parallel_Trends!$F$5:$F$14,MATCH($A4272,Parallel_Trends!$A$5:$A$14,0)))</f>
        <v>241</v>
      </c>
    </row>
    <row r="4273" spans="1:9" x14ac:dyDescent="0.45">
      <c r="A4273" t="s">
        <v>25</v>
      </c>
      <c r="B4273" s="1">
        <f>Raw_Prices!AQ530</f>
        <v>45698</v>
      </c>
      <c r="C4273" s="12">
        <f>Raw_Prices!AU530</f>
        <v>194.64500000000001</v>
      </c>
      <c r="D4273" s="13">
        <f t="shared" si="136"/>
        <v>5.3198357565271692E-3</v>
      </c>
      <c r="E4273" s="14">
        <f>IF(_xlfn.XLOOKUP($A4273,Firm_Info!$A$2:$A$12,Firm_Info!$C$2:$C$12)="Treated",1,IF(_xlfn.XLOOKUP($A4273,Firm_Info!$A$2:$A$12,Firm_Info!$C$2:$C$12)="Control",0,""))</f>
        <v>1</v>
      </c>
      <c r="F4273" s="14">
        <f>IFERROR(_xlfn.XLOOKUP($A4273,Firm_Info!$A$2:$A$11,Firm_Info!$D$2:$D$11),"")</f>
        <v>4</v>
      </c>
      <c r="G4273" s="14">
        <f>IF($F4273="","",IF($B4273&gt;=SUMIFS(Firm_Info!$F$2:$F$11,Firm_Info!$D$2:$D$11,$F4273,Firm_Info!$C$2:$C$11,"Treated"),1,0))</f>
        <v>1</v>
      </c>
      <c r="H4273" s="14">
        <f t="shared" si="137"/>
        <v>1</v>
      </c>
      <c r="I4273" s="14">
        <f>IF($F4273="","",MOD(ROW()-2,624)-INDEX(Parallel_Trends!$F$5:$F$14,MATCH($A4273,Parallel_Trends!$A$5:$A$14,0)))</f>
        <v>242</v>
      </c>
    </row>
    <row r="4274" spans="1:9" x14ac:dyDescent="0.45">
      <c r="A4274" t="s">
        <v>25</v>
      </c>
      <c r="B4274" s="1">
        <f>Raw_Prices!AQ531</f>
        <v>45699</v>
      </c>
      <c r="C4274" s="12">
        <f>Raw_Prices!AU531</f>
        <v>194.00700000000001</v>
      </c>
      <c r="D4274" s="13">
        <f t="shared" si="136"/>
        <v>-3.2777620796835549E-3</v>
      </c>
      <c r="E4274" s="14">
        <f>IF(_xlfn.XLOOKUP($A4274,Firm_Info!$A$2:$A$12,Firm_Info!$C$2:$C$12)="Treated",1,IF(_xlfn.XLOOKUP($A4274,Firm_Info!$A$2:$A$12,Firm_Info!$C$2:$C$12)="Control",0,""))</f>
        <v>1</v>
      </c>
      <c r="F4274" s="14">
        <f>IFERROR(_xlfn.XLOOKUP($A4274,Firm_Info!$A$2:$A$11,Firm_Info!$D$2:$D$11),"")</f>
        <v>4</v>
      </c>
      <c r="G4274" s="14">
        <f>IF($F4274="","",IF($B4274&gt;=SUMIFS(Firm_Info!$F$2:$F$11,Firm_Info!$D$2:$D$11,$F4274,Firm_Info!$C$2:$C$11,"Treated"),1,0))</f>
        <v>1</v>
      </c>
      <c r="H4274" s="14">
        <f t="shared" si="137"/>
        <v>1</v>
      </c>
      <c r="I4274" s="14">
        <f>IF($F4274="","",MOD(ROW()-2,624)-INDEX(Parallel_Trends!$F$5:$F$14,MATCH($A4274,Parallel_Trends!$A$5:$A$14,0)))</f>
        <v>243</v>
      </c>
    </row>
    <row r="4275" spans="1:9" x14ac:dyDescent="0.45">
      <c r="A4275" t="s">
        <v>25</v>
      </c>
      <c r="B4275" s="1">
        <f>Raw_Prices!AQ532</f>
        <v>45700</v>
      </c>
      <c r="C4275" s="12">
        <f>Raw_Prices!AU532</f>
        <v>198.791</v>
      </c>
      <c r="D4275" s="13">
        <f t="shared" si="136"/>
        <v>2.4658904060162801E-2</v>
      </c>
      <c r="E4275" s="14">
        <f>IF(_xlfn.XLOOKUP($A4275,Firm_Info!$A$2:$A$12,Firm_Info!$C$2:$C$12)="Treated",1,IF(_xlfn.XLOOKUP($A4275,Firm_Info!$A$2:$A$12,Firm_Info!$C$2:$C$12)="Control",0,""))</f>
        <v>1</v>
      </c>
      <c r="F4275" s="14">
        <f>IFERROR(_xlfn.XLOOKUP($A4275,Firm_Info!$A$2:$A$11,Firm_Info!$D$2:$D$11),"")</f>
        <v>4</v>
      </c>
      <c r="G4275" s="14">
        <f>IF($F4275="","",IF($B4275&gt;=SUMIFS(Firm_Info!$F$2:$F$11,Firm_Info!$D$2:$D$11,$F4275,Firm_Info!$C$2:$C$11,"Treated"),1,0))</f>
        <v>1</v>
      </c>
      <c r="H4275" s="14">
        <f t="shared" si="137"/>
        <v>1</v>
      </c>
      <c r="I4275" s="14">
        <f>IF($F4275="","",MOD(ROW()-2,624)-INDEX(Parallel_Trends!$F$5:$F$14,MATCH($A4275,Parallel_Trends!$A$5:$A$14,0)))</f>
        <v>244</v>
      </c>
    </row>
    <row r="4276" spans="1:9" x14ac:dyDescent="0.45">
      <c r="A4276" t="s">
        <v>25</v>
      </c>
      <c r="B4276" s="1">
        <f>Raw_Prices!AQ533</f>
        <v>45701</v>
      </c>
      <c r="C4276" s="12">
        <f>Raw_Prices!AU533</f>
        <v>198.41800000000001</v>
      </c>
      <c r="D4276" s="13">
        <f t="shared" si="136"/>
        <v>-1.876342490354177E-3</v>
      </c>
      <c r="E4276" s="14">
        <f>IF(_xlfn.XLOOKUP($A4276,Firm_Info!$A$2:$A$12,Firm_Info!$C$2:$C$12)="Treated",1,IF(_xlfn.XLOOKUP($A4276,Firm_Info!$A$2:$A$12,Firm_Info!$C$2:$C$12)="Control",0,""))</f>
        <v>1</v>
      </c>
      <c r="F4276" s="14">
        <f>IFERROR(_xlfn.XLOOKUP($A4276,Firm_Info!$A$2:$A$11,Firm_Info!$D$2:$D$11),"")</f>
        <v>4</v>
      </c>
      <c r="G4276" s="14">
        <f>IF($F4276="","",IF($B4276&gt;=SUMIFS(Firm_Info!$F$2:$F$11,Firm_Info!$D$2:$D$11,$F4276,Firm_Info!$C$2:$C$11,"Treated"),1,0))</f>
        <v>1</v>
      </c>
      <c r="H4276" s="14">
        <f t="shared" si="137"/>
        <v>1</v>
      </c>
      <c r="I4276" s="14">
        <f>IF($F4276="","",MOD(ROW()-2,624)-INDEX(Parallel_Trends!$F$5:$F$14,MATCH($A4276,Parallel_Trends!$A$5:$A$14,0)))</f>
        <v>245</v>
      </c>
    </row>
    <row r="4277" spans="1:9" x14ac:dyDescent="0.45">
      <c r="A4277" t="s">
        <v>25</v>
      </c>
      <c r="B4277" s="1">
        <f>Raw_Prices!AQ534</f>
        <v>45702</v>
      </c>
      <c r="C4277" s="12">
        <f>Raw_Prices!AU534</f>
        <v>199.833</v>
      </c>
      <c r="D4277" s="13">
        <f t="shared" si="136"/>
        <v>7.1314094487395785E-3</v>
      </c>
      <c r="E4277" s="14">
        <f>IF(_xlfn.XLOOKUP($A4277,Firm_Info!$A$2:$A$12,Firm_Info!$C$2:$C$12)="Treated",1,IF(_xlfn.XLOOKUP($A4277,Firm_Info!$A$2:$A$12,Firm_Info!$C$2:$C$12)="Control",0,""))</f>
        <v>1</v>
      </c>
      <c r="F4277" s="14">
        <f>IFERROR(_xlfn.XLOOKUP($A4277,Firm_Info!$A$2:$A$11,Firm_Info!$D$2:$D$11),"")</f>
        <v>4</v>
      </c>
      <c r="G4277" s="14">
        <f>IF($F4277="","",IF($B4277&gt;=SUMIFS(Firm_Info!$F$2:$F$11,Firm_Info!$D$2:$D$11,$F4277,Firm_Info!$C$2:$C$11,"Treated"),1,0))</f>
        <v>1</v>
      </c>
      <c r="H4277" s="14">
        <f t="shared" si="137"/>
        <v>1</v>
      </c>
      <c r="I4277" s="14">
        <f>IF($F4277="","",MOD(ROW()-2,624)-INDEX(Parallel_Trends!$F$5:$F$14,MATCH($A4277,Parallel_Trends!$A$5:$A$14,0)))</f>
        <v>246</v>
      </c>
    </row>
    <row r="4278" spans="1:9" x14ac:dyDescent="0.45">
      <c r="A4278" t="s">
        <v>25</v>
      </c>
      <c r="B4278" s="1">
        <f>Raw_Prices!AQ535</f>
        <v>45706</v>
      </c>
      <c r="C4278" s="12">
        <f>Raw_Prices!AU535</f>
        <v>203.69399999999999</v>
      </c>
      <c r="D4278" s="13">
        <f t="shared" si="136"/>
        <v>1.9321133146177116E-2</v>
      </c>
      <c r="E4278" s="14">
        <f>IF(_xlfn.XLOOKUP($A4278,Firm_Info!$A$2:$A$12,Firm_Info!$C$2:$C$12)="Treated",1,IF(_xlfn.XLOOKUP($A4278,Firm_Info!$A$2:$A$12,Firm_Info!$C$2:$C$12)="Control",0,""))</f>
        <v>1</v>
      </c>
      <c r="F4278" s="14">
        <f>IFERROR(_xlfn.XLOOKUP($A4278,Firm_Info!$A$2:$A$11,Firm_Info!$D$2:$D$11),"")</f>
        <v>4</v>
      </c>
      <c r="G4278" s="14">
        <f>IF($F4278="","",IF($B4278&gt;=SUMIFS(Firm_Info!$F$2:$F$11,Firm_Info!$D$2:$D$11,$F4278,Firm_Info!$C$2:$C$11,"Treated"),1,0))</f>
        <v>1</v>
      </c>
      <c r="H4278" s="14">
        <f t="shared" si="137"/>
        <v>1</v>
      </c>
      <c r="I4278" s="14">
        <f>IF($F4278="","",MOD(ROW()-2,624)-INDEX(Parallel_Trends!$F$5:$F$14,MATCH($A4278,Parallel_Trends!$A$5:$A$14,0)))</f>
        <v>247</v>
      </c>
    </row>
    <row r="4279" spans="1:9" x14ac:dyDescent="0.45">
      <c r="A4279" t="s">
        <v>25</v>
      </c>
      <c r="B4279" s="1">
        <f>Raw_Prices!AQ536</f>
        <v>45707</v>
      </c>
      <c r="C4279" s="12">
        <f>Raw_Prices!AU536</f>
        <v>202.45400000000001</v>
      </c>
      <c r="D4279" s="13">
        <f t="shared" si="136"/>
        <v>-6.0875627166238067E-3</v>
      </c>
      <c r="E4279" s="14">
        <f>IF(_xlfn.XLOOKUP($A4279,Firm_Info!$A$2:$A$12,Firm_Info!$C$2:$C$12)="Treated",1,IF(_xlfn.XLOOKUP($A4279,Firm_Info!$A$2:$A$12,Firm_Info!$C$2:$C$12)="Control",0,""))</f>
        <v>1</v>
      </c>
      <c r="F4279" s="14">
        <f>IFERROR(_xlfn.XLOOKUP($A4279,Firm_Info!$A$2:$A$11,Firm_Info!$D$2:$D$11),"")</f>
        <v>4</v>
      </c>
      <c r="G4279" s="14">
        <f>IF($F4279="","",IF($B4279&gt;=SUMIFS(Firm_Info!$F$2:$F$11,Firm_Info!$D$2:$D$11,$F4279,Firm_Info!$C$2:$C$11,"Treated"),1,0))</f>
        <v>1</v>
      </c>
      <c r="H4279" s="14">
        <f t="shared" si="137"/>
        <v>1</v>
      </c>
      <c r="I4279" s="14">
        <f>IF($F4279="","",MOD(ROW()-2,624)-INDEX(Parallel_Trends!$F$5:$F$14,MATCH($A4279,Parallel_Trends!$A$5:$A$14,0)))</f>
        <v>248</v>
      </c>
    </row>
    <row r="4280" spans="1:9" x14ac:dyDescent="0.45">
      <c r="A4280" t="s">
        <v>25</v>
      </c>
      <c r="B4280" s="1">
        <f>Raw_Prices!AQ537</f>
        <v>45708</v>
      </c>
      <c r="C4280" s="12">
        <f>Raw_Prices!AU537</f>
        <v>198.79599999999999</v>
      </c>
      <c r="D4280" s="13">
        <f t="shared" si="136"/>
        <v>-1.8068301935254549E-2</v>
      </c>
      <c r="E4280" s="14">
        <f>IF(_xlfn.XLOOKUP($A4280,Firm_Info!$A$2:$A$12,Firm_Info!$C$2:$C$12)="Treated",1,IF(_xlfn.XLOOKUP($A4280,Firm_Info!$A$2:$A$12,Firm_Info!$C$2:$C$12)="Control",0,""))</f>
        <v>1</v>
      </c>
      <c r="F4280" s="14">
        <f>IFERROR(_xlfn.XLOOKUP($A4280,Firm_Info!$A$2:$A$11,Firm_Info!$D$2:$D$11),"")</f>
        <v>4</v>
      </c>
      <c r="G4280" s="14">
        <f>IF($F4280="","",IF($B4280&gt;=SUMIFS(Firm_Info!$F$2:$F$11,Firm_Info!$D$2:$D$11,$F4280,Firm_Info!$C$2:$C$11,"Treated"),1,0))</f>
        <v>1</v>
      </c>
      <c r="H4280" s="14">
        <f t="shared" si="137"/>
        <v>1</v>
      </c>
      <c r="I4280" s="14">
        <f>IF($F4280="","",MOD(ROW()-2,624)-INDEX(Parallel_Trends!$F$5:$F$14,MATCH($A4280,Parallel_Trends!$A$5:$A$14,0)))</f>
        <v>249</v>
      </c>
    </row>
    <row r="4281" spans="1:9" x14ac:dyDescent="0.45">
      <c r="A4281" t="s">
        <v>25</v>
      </c>
      <c r="B4281" s="1">
        <f>Raw_Prices!AQ538</f>
        <v>45709</v>
      </c>
      <c r="C4281" s="12">
        <f>Raw_Prices!AU538</f>
        <v>197.703</v>
      </c>
      <c r="D4281" s="13">
        <f t="shared" si="136"/>
        <v>-5.4980985532907534E-3</v>
      </c>
      <c r="E4281" s="14">
        <f>IF(_xlfn.XLOOKUP($A4281,Firm_Info!$A$2:$A$12,Firm_Info!$C$2:$C$12)="Treated",1,IF(_xlfn.XLOOKUP($A4281,Firm_Info!$A$2:$A$12,Firm_Info!$C$2:$C$12)="Control",0,""))</f>
        <v>1</v>
      </c>
      <c r="F4281" s="14">
        <f>IFERROR(_xlfn.XLOOKUP($A4281,Firm_Info!$A$2:$A$11,Firm_Info!$D$2:$D$11),"")</f>
        <v>4</v>
      </c>
      <c r="G4281" s="14">
        <f>IF($F4281="","",IF($B4281&gt;=SUMIFS(Firm_Info!$F$2:$F$11,Firm_Info!$D$2:$D$11,$F4281,Firm_Info!$C$2:$C$11,"Treated"),1,0))</f>
        <v>1</v>
      </c>
      <c r="H4281" s="14">
        <f t="shared" si="137"/>
        <v>1</v>
      </c>
      <c r="I4281" s="14">
        <f>IF($F4281="","",MOD(ROW()-2,624)-INDEX(Parallel_Trends!$F$5:$F$14,MATCH($A4281,Parallel_Trends!$A$5:$A$14,0)))</f>
        <v>250</v>
      </c>
    </row>
    <row r="4282" spans="1:9" x14ac:dyDescent="0.45">
      <c r="A4282" t="s">
        <v>25</v>
      </c>
      <c r="B4282" s="1">
        <f>Raw_Prices!AQ539</f>
        <v>45712</v>
      </c>
      <c r="C4282" s="12">
        <f>Raw_Prices!AU539</f>
        <v>200.059</v>
      </c>
      <c r="D4282" s="13">
        <f t="shared" si="136"/>
        <v>1.1916865196785142E-2</v>
      </c>
      <c r="E4282" s="14">
        <f>IF(_xlfn.XLOOKUP($A4282,Firm_Info!$A$2:$A$12,Firm_Info!$C$2:$C$12)="Treated",1,IF(_xlfn.XLOOKUP($A4282,Firm_Info!$A$2:$A$12,Firm_Info!$C$2:$C$12)="Control",0,""))</f>
        <v>1</v>
      </c>
      <c r="F4282" s="14">
        <f>IFERROR(_xlfn.XLOOKUP($A4282,Firm_Info!$A$2:$A$11,Firm_Info!$D$2:$D$11),"")</f>
        <v>4</v>
      </c>
      <c r="G4282" s="14">
        <f>IF($F4282="","",IF($B4282&gt;=SUMIFS(Firm_Info!$F$2:$F$11,Firm_Info!$D$2:$D$11,$F4282,Firm_Info!$C$2:$C$11,"Treated"),1,0))</f>
        <v>1</v>
      </c>
      <c r="H4282" s="14">
        <f t="shared" si="137"/>
        <v>1</v>
      </c>
      <c r="I4282" s="14">
        <f>IF($F4282="","",MOD(ROW()-2,624)-INDEX(Parallel_Trends!$F$5:$F$14,MATCH($A4282,Parallel_Trends!$A$5:$A$14,0)))</f>
        <v>251</v>
      </c>
    </row>
    <row r="4283" spans="1:9" x14ac:dyDescent="0.45">
      <c r="A4283" t="s">
        <v>25</v>
      </c>
      <c r="B4283" s="1">
        <f>Raw_Prices!AQ540</f>
        <v>45713</v>
      </c>
      <c r="C4283" s="12">
        <f>Raw_Prices!AU540</f>
        <v>199.41300000000001</v>
      </c>
      <c r="D4283" s="13">
        <f t="shared" si="136"/>
        <v>-3.2290474310078254E-3</v>
      </c>
      <c r="E4283" s="14">
        <f>IF(_xlfn.XLOOKUP($A4283,Firm_Info!$A$2:$A$12,Firm_Info!$C$2:$C$12)="Treated",1,IF(_xlfn.XLOOKUP($A4283,Firm_Info!$A$2:$A$12,Firm_Info!$C$2:$C$12)="Control",0,""))</f>
        <v>1</v>
      </c>
      <c r="F4283" s="14">
        <f>IFERROR(_xlfn.XLOOKUP($A4283,Firm_Info!$A$2:$A$11,Firm_Info!$D$2:$D$11),"")</f>
        <v>4</v>
      </c>
      <c r="G4283" s="14">
        <f>IF($F4283="","",IF($B4283&gt;=SUMIFS(Firm_Info!$F$2:$F$11,Firm_Info!$D$2:$D$11,$F4283,Firm_Info!$C$2:$C$11,"Treated"),1,0))</f>
        <v>1</v>
      </c>
      <c r="H4283" s="14">
        <f t="shared" si="137"/>
        <v>1</v>
      </c>
      <c r="I4283" s="14">
        <f>IF($F4283="","",MOD(ROW()-2,624)-INDEX(Parallel_Trends!$F$5:$F$14,MATCH($A4283,Parallel_Trends!$A$5:$A$14,0)))</f>
        <v>252</v>
      </c>
    </row>
    <row r="4284" spans="1:9" x14ac:dyDescent="0.45">
      <c r="A4284" t="s">
        <v>25</v>
      </c>
      <c r="B4284" s="1">
        <f>Raw_Prices!AQ541</f>
        <v>45714</v>
      </c>
      <c r="C4284" s="12">
        <f>Raw_Prices!AU541</f>
        <v>199.44200000000001</v>
      </c>
      <c r="D4284" s="13">
        <f t="shared" si="136"/>
        <v>1.454268277394366E-4</v>
      </c>
      <c r="E4284" s="14">
        <f>IF(_xlfn.XLOOKUP($A4284,Firm_Info!$A$2:$A$12,Firm_Info!$C$2:$C$12)="Treated",1,IF(_xlfn.XLOOKUP($A4284,Firm_Info!$A$2:$A$12,Firm_Info!$C$2:$C$12)="Control",0,""))</f>
        <v>1</v>
      </c>
      <c r="F4284" s="14">
        <f>IFERROR(_xlfn.XLOOKUP($A4284,Firm_Info!$A$2:$A$11,Firm_Info!$D$2:$D$11),"")</f>
        <v>4</v>
      </c>
      <c r="G4284" s="14">
        <f>IF($F4284="","",IF($B4284&gt;=SUMIFS(Firm_Info!$F$2:$F$11,Firm_Info!$D$2:$D$11,$F4284,Firm_Info!$C$2:$C$11,"Treated"),1,0))</f>
        <v>1</v>
      </c>
      <c r="H4284" s="14">
        <f t="shared" si="137"/>
        <v>1</v>
      </c>
      <c r="I4284" s="14">
        <f>IF($F4284="","",MOD(ROW()-2,624)-INDEX(Parallel_Trends!$F$5:$F$14,MATCH($A4284,Parallel_Trends!$A$5:$A$14,0)))</f>
        <v>253</v>
      </c>
    </row>
    <row r="4285" spans="1:9" x14ac:dyDescent="0.45">
      <c r="A4285" t="s">
        <v>25</v>
      </c>
      <c r="B4285" s="1">
        <f>Raw_Prices!AQ542</f>
        <v>45715</v>
      </c>
      <c r="C4285" s="12">
        <f>Raw_Prices!AU542</f>
        <v>194.83</v>
      </c>
      <c r="D4285" s="13">
        <f t="shared" si="136"/>
        <v>-2.3124517403555922E-2</v>
      </c>
      <c r="E4285" s="14">
        <f>IF(_xlfn.XLOOKUP($A4285,Firm_Info!$A$2:$A$12,Firm_Info!$C$2:$C$12)="Treated",1,IF(_xlfn.XLOOKUP($A4285,Firm_Info!$A$2:$A$12,Firm_Info!$C$2:$C$12)="Control",0,""))</f>
        <v>1</v>
      </c>
      <c r="F4285" s="14">
        <f>IFERROR(_xlfn.XLOOKUP($A4285,Firm_Info!$A$2:$A$11,Firm_Info!$D$2:$D$11),"")</f>
        <v>4</v>
      </c>
      <c r="G4285" s="14">
        <f>IF($F4285="","",IF($B4285&gt;=SUMIFS(Firm_Info!$F$2:$F$11,Firm_Info!$D$2:$D$11,$F4285,Firm_Info!$C$2:$C$11,"Treated"),1,0))</f>
        <v>1</v>
      </c>
      <c r="H4285" s="14">
        <f t="shared" si="137"/>
        <v>1</v>
      </c>
      <c r="I4285" s="14">
        <f>IF($F4285="","",MOD(ROW()-2,624)-INDEX(Parallel_Trends!$F$5:$F$14,MATCH($A4285,Parallel_Trends!$A$5:$A$14,0)))</f>
        <v>254</v>
      </c>
    </row>
    <row r="4286" spans="1:9" x14ac:dyDescent="0.45">
      <c r="A4286" t="s">
        <v>25</v>
      </c>
      <c r="B4286" s="1">
        <f>Raw_Prices!AQ543</f>
        <v>45716</v>
      </c>
      <c r="C4286" s="12">
        <f>Raw_Prices!AU543</f>
        <v>198.70699999999999</v>
      </c>
      <c r="D4286" s="13">
        <f t="shared" si="136"/>
        <v>1.9899399476466462E-2</v>
      </c>
      <c r="E4286" s="14">
        <f>IF(_xlfn.XLOOKUP($A4286,Firm_Info!$A$2:$A$12,Firm_Info!$C$2:$C$12)="Treated",1,IF(_xlfn.XLOOKUP($A4286,Firm_Info!$A$2:$A$12,Firm_Info!$C$2:$C$12)="Control",0,""))</f>
        <v>1</v>
      </c>
      <c r="F4286" s="14">
        <f>IFERROR(_xlfn.XLOOKUP($A4286,Firm_Info!$A$2:$A$11,Firm_Info!$D$2:$D$11),"")</f>
        <v>4</v>
      </c>
      <c r="G4286" s="14">
        <f>IF($F4286="","",IF($B4286&gt;=SUMIFS(Firm_Info!$F$2:$F$11,Firm_Info!$D$2:$D$11,$F4286,Firm_Info!$C$2:$C$11,"Treated"),1,0))</f>
        <v>1</v>
      </c>
      <c r="H4286" s="14">
        <f t="shared" si="137"/>
        <v>1</v>
      </c>
      <c r="I4286" s="14">
        <f>IF($F4286="","",MOD(ROW()-2,624)-INDEX(Parallel_Trends!$F$5:$F$14,MATCH($A4286,Parallel_Trends!$A$5:$A$14,0)))</f>
        <v>255</v>
      </c>
    </row>
    <row r="4287" spans="1:9" x14ac:dyDescent="0.45">
      <c r="A4287" t="s">
        <v>25</v>
      </c>
      <c r="B4287" s="1">
        <f>Raw_Prices!AQ544</f>
        <v>45719</v>
      </c>
      <c r="C4287" s="12">
        <f>Raw_Prices!AU544</f>
        <v>195.94</v>
      </c>
      <c r="D4287" s="13">
        <f t="shared" si="136"/>
        <v>-1.3925025288490045E-2</v>
      </c>
      <c r="E4287" s="14">
        <f>IF(_xlfn.XLOOKUP($A4287,Firm_Info!$A$2:$A$12,Firm_Info!$C$2:$C$12)="Treated",1,IF(_xlfn.XLOOKUP($A4287,Firm_Info!$A$2:$A$12,Firm_Info!$C$2:$C$12)="Control",0,""))</f>
        <v>1</v>
      </c>
      <c r="F4287" s="14">
        <f>IFERROR(_xlfn.XLOOKUP($A4287,Firm_Info!$A$2:$A$11,Firm_Info!$D$2:$D$11),"")</f>
        <v>4</v>
      </c>
      <c r="G4287" s="14">
        <f>IF($F4287="","",IF($B4287&gt;=SUMIFS(Firm_Info!$F$2:$F$11,Firm_Info!$D$2:$D$11,$F4287,Firm_Info!$C$2:$C$11,"Treated"),1,0))</f>
        <v>1</v>
      </c>
      <c r="H4287" s="14">
        <f t="shared" si="137"/>
        <v>1</v>
      </c>
      <c r="I4287" s="14">
        <f>IF($F4287="","",MOD(ROW()-2,624)-INDEX(Parallel_Trends!$F$5:$F$14,MATCH($A4287,Parallel_Trends!$A$5:$A$14,0)))</f>
        <v>256</v>
      </c>
    </row>
    <row r="4288" spans="1:9" x14ac:dyDescent="0.45">
      <c r="A4288" t="s">
        <v>25</v>
      </c>
      <c r="B4288" s="1">
        <f>Raw_Prices!AQ545</f>
        <v>45720</v>
      </c>
      <c r="C4288" s="12">
        <f>Raw_Prices!AU545</f>
        <v>194.048</v>
      </c>
      <c r="D4288" s="13">
        <f t="shared" si="136"/>
        <v>-9.6560171481064883E-3</v>
      </c>
      <c r="E4288" s="14">
        <f>IF(_xlfn.XLOOKUP($A4288,Firm_Info!$A$2:$A$12,Firm_Info!$C$2:$C$12)="Treated",1,IF(_xlfn.XLOOKUP($A4288,Firm_Info!$A$2:$A$12,Firm_Info!$C$2:$C$12)="Control",0,""))</f>
        <v>1</v>
      </c>
      <c r="F4288" s="14">
        <f>IFERROR(_xlfn.XLOOKUP($A4288,Firm_Info!$A$2:$A$11,Firm_Info!$D$2:$D$11),"")</f>
        <v>4</v>
      </c>
      <c r="G4288" s="14">
        <f>IF($F4288="","",IF($B4288&gt;=SUMIFS(Firm_Info!$F$2:$F$11,Firm_Info!$D$2:$D$11,$F4288,Firm_Info!$C$2:$C$11,"Treated"),1,0))</f>
        <v>1</v>
      </c>
      <c r="H4288" s="14">
        <f t="shared" si="137"/>
        <v>1</v>
      </c>
      <c r="I4288" s="14">
        <f>IF($F4288="","",MOD(ROW()-2,624)-INDEX(Parallel_Trends!$F$5:$F$14,MATCH($A4288,Parallel_Trends!$A$5:$A$14,0)))</f>
        <v>257</v>
      </c>
    </row>
    <row r="4289" spans="1:9" x14ac:dyDescent="0.45">
      <c r="A4289" t="s">
        <v>25</v>
      </c>
      <c r="B4289" s="1">
        <f>Raw_Prices!AQ546</f>
        <v>45721</v>
      </c>
      <c r="C4289" s="12">
        <f>Raw_Prices!AU546</f>
        <v>194.803</v>
      </c>
      <c r="D4289" s="13">
        <f t="shared" si="136"/>
        <v>3.8907899076516816E-3</v>
      </c>
      <c r="E4289" s="14">
        <f>IF(_xlfn.XLOOKUP($A4289,Firm_Info!$A$2:$A$12,Firm_Info!$C$2:$C$12)="Treated",1,IF(_xlfn.XLOOKUP($A4289,Firm_Info!$A$2:$A$12,Firm_Info!$C$2:$C$12)="Control",0,""))</f>
        <v>1</v>
      </c>
      <c r="F4289" s="14">
        <f>IFERROR(_xlfn.XLOOKUP($A4289,Firm_Info!$A$2:$A$11,Firm_Info!$D$2:$D$11),"")</f>
        <v>4</v>
      </c>
      <c r="G4289" s="14">
        <f>IF($F4289="","",IF($B4289&gt;=SUMIFS(Firm_Info!$F$2:$F$11,Firm_Info!$D$2:$D$11,$F4289,Firm_Info!$C$2:$C$11,"Treated"),1,0))</f>
        <v>1</v>
      </c>
      <c r="H4289" s="14">
        <f t="shared" si="137"/>
        <v>1</v>
      </c>
      <c r="I4289" s="14">
        <f>IF($F4289="","",MOD(ROW()-2,624)-INDEX(Parallel_Trends!$F$5:$F$14,MATCH($A4289,Parallel_Trends!$A$5:$A$14,0)))</f>
        <v>258</v>
      </c>
    </row>
    <row r="4290" spans="1:9" x14ac:dyDescent="0.45">
      <c r="A4290" t="s">
        <v>25</v>
      </c>
      <c r="B4290" s="1">
        <f>Raw_Prices!AQ547</f>
        <v>45722</v>
      </c>
      <c r="C4290" s="12">
        <f>Raw_Prices!AU547</f>
        <v>186.029</v>
      </c>
      <c r="D4290" s="13">
        <f t="shared" si="136"/>
        <v>-4.5040374121548488E-2</v>
      </c>
      <c r="E4290" s="14">
        <f>IF(_xlfn.XLOOKUP($A4290,Firm_Info!$A$2:$A$12,Firm_Info!$C$2:$C$12)="Treated",1,IF(_xlfn.XLOOKUP($A4290,Firm_Info!$A$2:$A$12,Firm_Info!$C$2:$C$12)="Control",0,""))</f>
        <v>1</v>
      </c>
      <c r="F4290" s="14">
        <f>IFERROR(_xlfn.XLOOKUP($A4290,Firm_Info!$A$2:$A$11,Firm_Info!$D$2:$D$11),"")</f>
        <v>4</v>
      </c>
      <c r="G4290" s="14">
        <f>IF($F4290="","",IF($B4290&gt;=SUMIFS(Firm_Info!$F$2:$F$11,Firm_Info!$D$2:$D$11,$F4290,Firm_Info!$C$2:$C$11,"Treated"),1,0))</f>
        <v>1</v>
      </c>
      <c r="H4290" s="14">
        <f t="shared" si="137"/>
        <v>1</v>
      </c>
      <c r="I4290" s="14">
        <f>IF($F4290="","",MOD(ROW()-2,624)-INDEX(Parallel_Trends!$F$5:$F$14,MATCH($A4290,Parallel_Trends!$A$5:$A$14,0)))</f>
        <v>259</v>
      </c>
    </row>
    <row r="4291" spans="1:9" x14ac:dyDescent="0.45">
      <c r="A4291" t="s">
        <v>25</v>
      </c>
      <c r="B4291" s="1">
        <f>Raw_Prices!AQ548</f>
        <v>45723</v>
      </c>
      <c r="C4291" s="12">
        <f>Raw_Prices!AU548</f>
        <v>185.51300000000001</v>
      </c>
      <c r="D4291" s="13">
        <f t="shared" si="136"/>
        <v>-2.7737610802616164E-3</v>
      </c>
      <c r="E4291" s="14">
        <f>IF(_xlfn.XLOOKUP($A4291,Firm_Info!$A$2:$A$12,Firm_Info!$C$2:$C$12)="Treated",1,IF(_xlfn.XLOOKUP($A4291,Firm_Info!$A$2:$A$12,Firm_Info!$C$2:$C$12)="Control",0,""))</f>
        <v>1</v>
      </c>
      <c r="F4291" s="14">
        <f>IFERROR(_xlfn.XLOOKUP($A4291,Firm_Info!$A$2:$A$11,Firm_Info!$D$2:$D$11),"")</f>
        <v>4</v>
      </c>
      <c r="G4291" s="14">
        <f>IF($F4291="","",IF($B4291&gt;=SUMIFS(Firm_Info!$F$2:$F$11,Firm_Info!$D$2:$D$11,$F4291,Firm_Info!$C$2:$C$11,"Treated"),1,0))</f>
        <v>1</v>
      </c>
      <c r="H4291" s="14">
        <f t="shared" si="137"/>
        <v>1</v>
      </c>
      <c r="I4291" s="14">
        <f>IF($F4291="","",MOD(ROW()-2,624)-INDEX(Parallel_Trends!$F$5:$F$14,MATCH($A4291,Parallel_Trends!$A$5:$A$14,0)))</f>
        <v>260</v>
      </c>
    </row>
    <row r="4292" spans="1:9" x14ac:dyDescent="0.45">
      <c r="A4292" t="s">
        <v>25</v>
      </c>
      <c r="B4292" s="1">
        <f>Raw_Prices!AQ549</f>
        <v>45726</v>
      </c>
      <c r="C4292" s="12">
        <f>Raw_Prices!AU549</f>
        <v>176.68700000000001</v>
      </c>
      <c r="D4292" s="13">
        <f t="shared" si="136"/>
        <v>-4.7576180645022115E-2</v>
      </c>
      <c r="E4292" s="14">
        <f>IF(_xlfn.XLOOKUP($A4292,Firm_Info!$A$2:$A$12,Firm_Info!$C$2:$C$12)="Treated",1,IF(_xlfn.XLOOKUP($A4292,Firm_Info!$A$2:$A$12,Firm_Info!$C$2:$C$12)="Control",0,""))</f>
        <v>1</v>
      </c>
      <c r="F4292" s="14">
        <f>IFERROR(_xlfn.XLOOKUP($A4292,Firm_Info!$A$2:$A$11,Firm_Info!$D$2:$D$11),"")</f>
        <v>4</v>
      </c>
      <c r="G4292" s="14">
        <f>IF($F4292="","",IF($B4292&gt;=SUMIFS(Firm_Info!$F$2:$F$11,Firm_Info!$D$2:$D$11,$F4292,Firm_Info!$C$2:$C$11,"Treated"),1,0))</f>
        <v>1</v>
      </c>
      <c r="H4292" s="14">
        <f t="shared" si="137"/>
        <v>1</v>
      </c>
      <c r="I4292" s="14">
        <f>IF($F4292="","",MOD(ROW()-2,624)-INDEX(Parallel_Trends!$F$5:$F$14,MATCH($A4292,Parallel_Trends!$A$5:$A$14,0)))</f>
        <v>261</v>
      </c>
    </row>
    <row r="4293" spans="1:9" x14ac:dyDescent="0.45">
      <c r="A4293" t="s">
        <v>25</v>
      </c>
      <c r="B4293" s="1">
        <f>Raw_Prices!AQ550</f>
        <v>45727</v>
      </c>
      <c r="C4293" s="12">
        <f>Raw_Prices!AU550</f>
        <v>172.81200000000001</v>
      </c>
      <c r="D4293" s="13">
        <f t="shared" si="136"/>
        <v>-2.1931438079768162E-2</v>
      </c>
      <c r="E4293" s="14">
        <f>IF(_xlfn.XLOOKUP($A4293,Firm_Info!$A$2:$A$12,Firm_Info!$C$2:$C$12)="Treated",1,IF(_xlfn.XLOOKUP($A4293,Firm_Info!$A$2:$A$12,Firm_Info!$C$2:$C$12)="Control",0,""))</f>
        <v>1</v>
      </c>
      <c r="F4293" s="14">
        <f>IFERROR(_xlfn.XLOOKUP($A4293,Firm_Info!$A$2:$A$11,Firm_Info!$D$2:$D$11),"")</f>
        <v>4</v>
      </c>
      <c r="G4293" s="14">
        <f>IF($F4293="","",IF($B4293&gt;=SUMIFS(Firm_Info!$F$2:$F$11,Firm_Info!$D$2:$D$11,$F4293,Firm_Info!$C$2:$C$11,"Treated"),1,0))</f>
        <v>1</v>
      </c>
      <c r="H4293" s="14">
        <f t="shared" si="137"/>
        <v>1</v>
      </c>
      <c r="I4293" s="14">
        <f>IF($F4293="","",MOD(ROW()-2,624)-INDEX(Parallel_Trends!$F$5:$F$14,MATCH($A4293,Parallel_Trends!$A$5:$A$14,0)))</f>
        <v>262</v>
      </c>
    </row>
    <row r="4294" spans="1:9" x14ac:dyDescent="0.45">
      <c r="A4294" t="s">
        <v>25</v>
      </c>
      <c r="B4294" s="1">
        <f>Raw_Prices!AQ551</f>
        <v>45728</v>
      </c>
      <c r="C4294" s="12">
        <f>Raw_Prices!AU551</f>
        <v>174.68299999999999</v>
      </c>
      <c r="D4294" s="13">
        <f t="shared" si="136"/>
        <v>1.0826794435571552E-2</v>
      </c>
      <c r="E4294" s="14">
        <f>IF(_xlfn.XLOOKUP($A4294,Firm_Info!$A$2:$A$12,Firm_Info!$C$2:$C$12)="Treated",1,IF(_xlfn.XLOOKUP($A4294,Firm_Info!$A$2:$A$12,Firm_Info!$C$2:$C$12)="Control",0,""))</f>
        <v>1</v>
      </c>
      <c r="F4294" s="14">
        <f>IFERROR(_xlfn.XLOOKUP($A4294,Firm_Info!$A$2:$A$11,Firm_Info!$D$2:$D$11),"")</f>
        <v>4</v>
      </c>
      <c r="G4294" s="14">
        <f>IF($F4294="","",IF($B4294&gt;=SUMIFS(Firm_Info!$F$2:$F$11,Firm_Info!$D$2:$D$11,$F4294,Firm_Info!$C$2:$C$11,"Treated"),1,0))</f>
        <v>1</v>
      </c>
      <c r="H4294" s="14">
        <f t="shared" si="137"/>
        <v>1</v>
      </c>
      <c r="I4294" s="14">
        <f>IF($F4294="","",MOD(ROW()-2,624)-INDEX(Parallel_Trends!$F$5:$F$14,MATCH($A4294,Parallel_Trends!$A$5:$A$14,0)))</f>
        <v>263</v>
      </c>
    </row>
    <row r="4295" spans="1:9" x14ac:dyDescent="0.45">
      <c r="A4295" t="s">
        <v>25</v>
      </c>
      <c r="B4295" s="1">
        <f>Raw_Prices!AQ552</f>
        <v>45729</v>
      </c>
      <c r="C4295" s="12">
        <f>Raw_Prices!AU552</f>
        <v>170.50899999999999</v>
      </c>
      <c r="D4295" s="13">
        <f t="shared" si="136"/>
        <v>-2.3894712135697271E-2</v>
      </c>
      <c r="E4295" s="14">
        <f>IF(_xlfn.XLOOKUP($A4295,Firm_Info!$A$2:$A$12,Firm_Info!$C$2:$C$12)="Treated",1,IF(_xlfn.XLOOKUP($A4295,Firm_Info!$A$2:$A$12,Firm_Info!$C$2:$C$12)="Control",0,""))</f>
        <v>1</v>
      </c>
      <c r="F4295" s="14">
        <f>IFERROR(_xlfn.XLOOKUP($A4295,Firm_Info!$A$2:$A$11,Firm_Info!$D$2:$D$11),"")</f>
        <v>4</v>
      </c>
      <c r="G4295" s="14">
        <f>IF($F4295="","",IF($B4295&gt;=SUMIFS(Firm_Info!$F$2:$F$11,Firm_Info!$D$2:$D$11,$F4295,Firm_Info!$C$2:$C$11,"Treated"),1,0))</f>
        <v>1</v>
      </c>
      <c r="H4295" s="14">
        <f t="shared" si="137"/>
        <v>1</v>
      </c>
      <c r="I4295" s="14">
        <f>IF($F4295="","",MOD(ROW()-2,624)-INDEX(Parallel_Trends!$F$5:$F$14,MATCH($A4295,Parallel_Trends!$A$5:$A$14,0)))</f>
        <v>264</v>
      </c>
    </row>
    <row r="4296" spans="1:9" x14ac:dyDescent="0.45">
      <c r="A4296" t="s">
        <v>25</v>
      </c>
      <c r="B4296" s="1">
        <f>Raw_Prices!AQ553</f>
        <v>45730</v>
      </c>
      <c r="C4296" s="12">
        <f>Raw_Prices!AU553</f>
        <v>177.261</v>
      </c>
      <c r="D4296" s="13">
        <f t="shared" si="136"/>
        <v>3.9599082746365255E-2</v>
      </c>
      <c r="E4296" s="14">
        <f>IF(_xlfn.XLOOKUP($A4296,Firm_Info!$A$2:$A$12,Firm_Info!$C$2:$C$12)="Treated",1,IF(_xlfn.XLOOKUP($A4296,Firm_Info!$A$2:$A$12,Firm_Info!$C$2:$C$12)="Control",0,""))</f>
        <v>1</v>
      </c>
      <c r="F4296" s="14">
        <f>IFERROR(_xlfn.XLOOKUP($A4296,Firm_Info!$A$2:$A$11,Firm_Info!$D$2:$D$11),"")</f>
        <v>4</v>
      </c>
      <c r="G4296" s="14">
        <f>IF($F4296="","",IF($B4296&gt;=SUMIFS(Firm_Info!$F$2:$F$11,Firm_Info!$D$2:$D$11,$F4296,Firm_Info!$C$2:$C$11,"Treated"),1,0))</f>
        <v>1</v>
      </c>
      <c r="H4296" s="14">
        <f t="shared" si="137"/>
        <v>1</v>
      </c>
      <c r="I4296" s="14">
        <f>IF($F4296="","",MOD(ROW()-2,624)-INDEX(Parallel_Trends!$F$5:$F$14,MATCH($A4296,Parallel_Trends!$A$5:$A$14,0)))</f>
        <v>265</v>
      </c>
    </row>
    <row r="4297" spans="1:9" x14ac:dyDescent="0.45">
      <c r="A4297" t="s">
        <v>25</v>
      </c>
      <c r="B4297" s="1">
        <f>Raw_Prices!AQ554</f>
        <v>45733</v>
      </c>
      <c r="C4297" s="12">
        <f>Raw_Prices!AU554</f>
        <v>181.148</v>
      </c>
      <c r="D4297" s="13">
        <f t="shared" si="136"/>
        <v>2.1928117295964666E-2</v>
      </c>
      <c r="E4297" s="14">
        <f>IF(_xlfn.XLOOKUP($A4297,Firm_Info!$A$2:$A$12,Firm_Info!$C$2:$C$12)="Treated",1,IF(_xlfn.XLOOKUP($A4297,Firm_Info!$A$2:$A$12,Firm_Info!$C$2:$C$12)="Control",0,""))</f>
        <v>1</v>
      </c>
      <c r="F4297" s="14">
        <f>IFERROR(_xlfn.XLOOKUP($A4297,Firm_Info!$A$2:$A$11,Firm_Info!$D$2:$D$11),"")</f>
        <v>4</v>
      </c>
      <c r="G4297" s="14">
        <f>IF($F4297="","",IF($B4297&gt;=SUMIFS(Firm_Info!$F$2:$F$11,Firm_Info!$D$2:$D$11,$F4297,Firm_Info!$C$2:$C$11,"Treated"),1,0))</f>
        <v>1</v>
      </c>
      <c r="H4297" s="14">
        <f t="shared" si="137"/>
        <v>1</v>
      </c>
      <c r="I4297" s="14">
        <f>IF($F4297="","",MOD(ROW()-2,624)-INDEX(Parallel_Trends!$F$5:$F$14,MATCH($A4297,Parallel_Trends!$A$5:$A$14,0)))</f>
        <v>266</v>
      </c>
    </row>
    <row r="4298" spans="1:9" x14ac:dyDescent="0.45">
      <c r="A4298" t="s">
        <v>25</v>
      </c>
      <c r="B4298" s="1">
        <f>Raw_Prices!AQ555</f>
        <v>45734</v>
      </c>
      <c r="C4298" s="12">
        <f>Raw_Prices!AU555</f>
        <v>177.5</v>
      </c>
      <c r="D4298" s="13">
        <f t="shared" si="136"/>
        <v>-2.0138229513988581E-2</v>
      </c>
      <c r="E4298" s="14">
        <f>IF(_xlfn.XLOOKUP($A4298,Firm_Info!$A$2:$A$12,Firm_Info!$C$2:$C$12)="Treated",1,IF(_xlfn.XLOOKUP($A4298,Firm_Info!$A$2:$A$12,Firm_Info!$C$2:$C$12)="Control",0,""))</f>
        <v>1</v>
      </c>
      <c r="F4298" s="14">
        <f>IFERROR(_xlfn.XLOOKUP($A4298,Firm_Info!$A$2:$A$11,Firm_Info!$D$2:$D$11),"")</f>
        <v>4</v>
      </c>
      <c r="G4298" s="14">
        <f>IF($F4298="","",IF($B4298&gt;=SUMIFS(Firm_Info!$F$2:$F$11,Firm_Info!$D$2:$D$11,$F4298,Firm_Info!$C$2:$C$11,"Treated"),1,0))</f>
        <v>1</v>
      </c>
      <c r="H4298" s="14">
        <f t="shared" si="137"/>
        <v>1</v>
      </c>
      <c r="I4298" s="14">
        <f>IF($F4298="","",MOD(ROW()-2,624)-INDEX(Parallel_Trends!$F$5:$F$14,MATCH($A4298,Parallel_Trends!$A$5:$A$14,0)))</f>
        <v>267</v>
      </c>
    </row>
    <row r="4299" spans="1:9" x14ac:dyDescent="0.45">
      <c r="A4299" t="s">
        <v>25</v>
      </c>
      <c r="B4299" s="1">
        <f>Raw_Prices!AQ556</f>
        <v>45735</v>
      </c>
      <c r="C4299" s="12">
        <f>Raw_Prices!AU556</f>
        <v>182.27799999999999</v>
      </c>
      <c r="D4299" s="13">
        <f t="shared" si="136"/>
        <v>2.6918309859154776E-2</v>
      </c>
      <c r="E4299" s="14">
        <f>IF(_xlfn.XLOOKUP($A4299,Firm_Info!$A$2:$A$12,Firm_Info!$C$2:$C$12)="Treated",1,IF(_xlfn.XLOOKUP($A4299,Firm_Info!$A$2:$A$12,Firm_Info!$C$2:$C$12)="Control",0,""))</f>
        <v>1</v>
      </c>
      <c r="F4299" s="14">
        <f>IFERROR(_xlfn.XLOOKUP($A4299,Firm_Info!$A$2:$A$11,Firm_Info!$D$2:$D$11),"")</f>
        <v>4</v>
      </c>
      <c r="G4299" s="14">
        <f>IF($F4299="","",IF($B4299&gt;=SUMIFS(Firm_Info!$F$2:$F$11,Firm_Info!$D$2:$D$11,$F4299,Firm_Info!$C$2:$C$11,"Treated"),1,0))</f>
        <v>1</v>
      </c>
      <c r="H4299" s="14">
        <f t="shared" si="137"/>
        <v>1</v>
      </c>
      <c r="I4299" s="14">
        <f>IF($F4299="","",MOD(ROW()-2,624)-INDEX(Parallel_Trends!$F$5:$F$14,MATCH($A4299,Parallel_Trends!$A$5:$A$14,0)))</f>
        <v>268</v>
      </c>
    </row>
    <row r="4300" spans="1:9" x14ac:dyDescent="0.45">
      <c r="A4300" t="s">
        <v>25</v>
      </c>
      <c r="B4300" s="1">
        <f>Raw_Prices!AQ557</f>
        <v>45736</v>
      </c>
      <c r="C4300" s="12">
        <f>Raw_Prices!AU557</f>
        <v>182.166</v>
      </c>
      <c r="D4300" s="13">
        <f t="shared" si="136"/>
        <v>-6.1444606589933226E-4</v>
      </c>
      <c r="E4300" s="14">
        <f>IF(_xlfn.XLOOKUP($A4300,Firm_Info!$A$2:$A$12,Firm_Info!$C$2:$C$12)="Treated",1,IF(_xlfn.XLOOKUP($A4300,Firm_Info!$A$2:$A$12,Firm_Info!$C$2:$C$12)="Control",0,""))</f>
        <v>1</v>
      </c>
      <c r="F4300" s="14">
        <f>IFERROR(_xlfn.XLOOKUP($A4300,Firm_Info!$A$2:$A$11,Firm_Info!$D$2:$D$11),"")</f>
        <v>4</v>
      </c>
      <c r="G4300" s="14">
        <f>IF($F4300="","",IF($B4300&gt;=SUMIFS(Firm_Info!$F$2:$F$11,Firm_Info!$D$2:$D$11,$F4300,Firm_Info!$C$2:$C$11,"Treated"),1,0))</f>
        <v>1</v>
      </c>
      <c r="H4300" s="14">
        <f t="shared" si="137"/>
        <v>1</v>
      </c>
      <c r="I4300" s="14">
        <f>IF($F4300="","",MOD(ROW()-2,624)-INDEX(Parallel_Trends!$F$5:$F$14,MATCH($A4300,Parallel_Trends!$A$5:$A$14,0)))</f>
        <v>269</v>
      </c>
    </row>
    <row r="4301" spans="1:9" x14ac:dyDescent="0.45">
      <c r="A4301" t="s">
        <v>25</v>
      </c>
      <c r="B4301" s="1">
        <f>Raw_Prices!AQ558</f>
        <v>45737</v>
      </c>
      <c r="C4301" s="12">
        <f>Raw_Prices!AU558</f>
        <v>183.286</v>
      </c>
      <c r="D4301" s="13">
        <f t="shared" si="136"/>
        <v>6.1482384199027518E-3</v>
      </c>
      <c r="E4301" s="14">
        <f>IF(_xlfn.XLOOKUP($A4301,Firm_Info!$A$2:$A$12,Firm_Info!$C$2:$C$12)="Treated",1,IF(_xlfn.XLOOKUP($A4301,Firm_Info!$A$2:$A$12,Firm_Info!$C$2:$C$12)="Control",0,""))</f>
        <v>1</v>
      </c>
      <c r="F4301" s="14">
        <f>IFERROR(_xlfn.XLOOKUP($A4301,Firm_Info!$A$2:$A$11,Firm_Info!$D$2:$D$11),"")</f>
        <v>4</v>
      </c>
      <c r="G4301" s="14">
        <f>IF($F4301="","",IF($B4301&gt;=SUMIFS(Firm_Info!$F$2:$F$11,Firm_Info!$D$2:$D$11,$F4301,Firm_Info!$C$2:$C$11,"Treated"),1,0))</f>
        <v>1</v>
      </c>
      <c r="H4301" s="14">
        <f t="shared" si="137"/>
        <v>1</v>
      </c>
      <c r="I4301" s="14">
        <f>IF($F4301="","",MOD(ROW()-2,624)-INDEX(Parallel_Trends!$F$5:$F$14,MATCH($A4301,Parallel_Trends!$A$5:$A$14,0)))</f>
        <v>270</v>
      </c>
    </row>
    <row r="4302" spans="1:9" x14ac:dyDescent="0.45">
      <c r="A4302" t="s">
        <v>25</v>
      </c>
      <c r="B4302" s="1">
        <f>Raw_Prices!AQ559</f>
        <v>45740</v>
      </c>
      <c r="C4302" s="12">
        <f>Raw_Prices!AU559</f>
        <v>186.95599999999999</v>
      </c>
      <c r="D4302" s="13">
        <f t="shared" si="136"/>
        <v>2.0023351483473784E-2</v>
      </c>
      <c r="E4302" s="14">
        <f>IF(_xlfn.XLOOKUP($A4302,Firm_Info!$A$2:$A$12,Firm_Info!$C$2:$C$12)="Treated",1,IF(_xlfn.XLOOKUP($A4302,Firm_Info!$A$2:$A$12,Firm_Info!$C$2:$C$12)="Control",0,""))</f>
        <v>1</v>
      </c>
      <c r="F4302" s="14">
        <f>IFERROR(_xlfn.XLOOKUP($A4302,Firm_Info!$A$2:$A$11,Firm_Info!$D$2:$D$11),"")</f>
        <v>4</v>
      </c>
      <c r="G4302" s="14">
        <f>IF($F4302="","",IF($B4302&gt;=SUMIFS(Firm_Info!$F$2:$F$11,Firm_Info!$D$2:$D$11,$F4302,Firm_Info!$C$2:$C$11,"Treated"),1,0))</f>
        <v>1</v>
      </c>
      <c r="H4302" s="14">
        <f t="shared" si="137"/>
        <v>1</v>
      </c>
      <c r="I4302" s="14">
        <f>IF($F4302="","",MOD(ROW()-2,624)-INDEX(Parallel_Trends!$F$5:$F$14,MATCH($A4302,Parallel_Trends!$A$5:$A$14,0)))</f>
        <v>271</v>
      </c>
    </row>
    <row r="4303" spans="1:9" x14ac:dyDescent="0.45">
      <c r="A4303" t="s">
        <v>25</v>
      </c>
      <c r="B4303" s="1">
        <f>Raw_Prices!AQ560</f>
        <v>45741</v>
      </c>
      <c r="C4303" s="12">
        <f>Raw_Prices!AU560</f>
        <v>189.66200000000001</v>
      </c>
      <c r="D4303" s="13">
        <f t="shared" si="136"/>
        <v>1.4473993880913305E-2</v>
      </c>
      <c r="E4303" s="14">
        <f>IF(_xlfn.XLOOKUP($A4303,Firm_Info!$A$2:$A$12,Firm_Info!$C$2:$C$12)="Treated",1,IF(_xlfn.XLOOKUP($A4303,Firm_Info!$A$2:$A$12,Firm_Info!$C$2:$C$12)="Control",0,""))</f>
        <v>1</v>
      </c>
      <c r="F4303" s="14">
        <f>IFERROR(_xlfn.XLOOKUP($A4303,Firm_Info!$A$2:$A$11,Firm_Info!$D$2:$D$11),"")</f>
        <v>4</v>
      </c>
      <c r="G4303" s="14">
        <f>IF($F4303="","",IF($B4303&gt;=SUMIFS(Firm_Info!$F$2:$F$11,Firm_Info!$D$2:$D$11,$F4303,Firm_Info!$C$2:$C$11,"Treated"),1,0))</f>
        <v>1</v>
      </c>
      <c r="H4303" s="14">
        <f t="shared" si="137"/>
        <v>1</v>
      </c>
      <c r="I4303" s="14">
        <f>IF($F4303="","",MOD(ROW()-2,624)-INDEX(Parallel_Trends!$F$5:$F$14,MATCH($A4303,Parallel_Trends!$A$5:$A$14,0)))</f>
        <v>272</v>
      </c>
    </row>
    <row r="4304" spans="1:9" x14ac:dyDescent="0.45">
      <c r="A4304" t="s">
        <v>25</v>
      </c>
      <c r="B4304" s="1">
        <f>Raw_Prices!AQ561</f>
        <v>45742</v>
      </c>
      <c r="C4304" s="12">
        <f>Raw_Prices!AU561</f>
        <v>189.11699999999999</v>
      </c>
      <c r="D4304" s="13">
        <f t="shared" si="136"/>
        <v>-2.8735329164514267E-3</v>
      </c>
      <c r="E4304" s="14">
        <f>IF(_xlfn.XLOOKUP($A4304,Firm_Info!$A$2:$A$12,Firm_Info!$C$2:$C$12)="Treated",1,IF(_xlfn.XLOOKUP($A4304,Firm_Info!$A$2:$A$12,Firm_Info!$C$2:$C$12)="Control",0,""))</f>
        <v>1</v>
      </c>
      <c r="F4304" s="14">
        <f>IFERROR(_xlfn.XLOOKUP($A4304,Firm_Info!$A$2:$A$11,Firm_Info!$D$2:$D$11),"")</f>
        <v>4</v>
      </c>
      <c r="G4304" s="14">
        <f>IF($F4304="","",IF($B4304&gt;=SUMIFS(Firm_Info!$F$2:$F$11,Firm_Info!$D$2:$D$11,$F4304,Firm_Info!$C$2:$C$11,"Treated"),1,0))</f>
        <v>1</v>
      </c>
      <c r="H4304" s="14">
        <f t="shared" si="137"/>
        <v>1</v>
      </c>
      <c r="I4304" s="14">
        <f>IF($F4304="","",MOD(ROW()-2,624)-INDEX(Parallel_Trends!$F$5:$F$14,MATCH($A4304,Parallel_Trends!$A$5:$A$14,0)))</f>
        <v>273</v>
      </c>
    </row>
    <row r="4305" spans="1:9" x14ac:dyDescent="0.45">
      <c r="A4305" t="s">
        <v>25</v>
      </c>
      <c r="B4305" s="1">
        <f>Raw_Prices!AQ562</f>
        <v>45743</v>
      </c>
      <c r="C4305" s="12">
        <f>Raw_Prices!AU562</f>
        <v>188.666</v>
      </c>
      <c r="D4305" s="13">
        <f t="shared" si="136"/>
        <v>-2.3847671018469851E-3</v>
      </c>
      <c r="E4305" s="14">
        <f>IF(_xlfn.XLOOKUP($A4305,Firm_Info!$A$2:$A$12,Firm_Info!$C$2:$C$12)="Treated",1,IF(_xlfn.XLOOKUP($A4305,Firm_Info!$A$2:$A$12,Firm_Info!$C$2:$C$12)="Control",0,""))</f>
        <v>1</v>
      </c>
      <c r="F4305" s="14">
        <f>IFERROR(_xlfn.XLOOKUP($A4305,Firm_Info!$A$2:$A$11,Firm_Info!$D$2:$D$11),"")</f>
        <v>4</v>
      </c>
      <c r="G4305" s="14">
        <f>IF($F4305="","",IF($B4305&gt;=SUMIFS(Firm_Info!$F$2:$F$11,Firm_Info!$D$2:$D$11,$F4305,Firm_Info!$C$2:$C$11,"Treated"),1,0))</f>
        <v>1</v>
      </c>
      <c r="H4305" s="14">
        <f t="shared" si="137"/>
        <v>1</v>
      </c>
      <c r="I4305" s="14">
        <f>IF($F4305="","",MOD(ROW()-2,624)-INDEX(Parallel_Trends!$F$5:$F$14,MATCH($A4305,Parallel_Trends!$A$5:$A$14,0)))</f>
        <v>274</v>
      </c>
    </row>
    <row r="4306" spans="1:9" x14ac:dyDescent="0.45">
      <c r="A4306" t="s">
        <v>25</v>
      </c>
      <c r="B4306" s="1">
        <f>Raw_Prices!AQ563</f>
        <v>45744</v>
      </c>
      <c r="C4306" s="12">
        <f>Raw_Prices!AU563</f>
        <v>183.96100000000001</v>
      </c>
      <c r="D4306" s="13">
        <f t="shared" si="136"/>
        <v>-2.4938250665196615E-2</v>
      </c>
      <c r="E4306" s="14">
        <f>IF(_xlfn.XLOOKUP($A4306,Firm_Info!$A$2:$A$12,Firm_Info!$C$2:$C$12)="Treated",1,IF(_xlfn.XLOOKUP($A4306,Firm_Info!$A$2:$A$12,Firm_Info!$C$2:$C$12)="Control",0,""))</f>
        <v>1</v>
      </c>
      <c r="F4306" s="14">
        <f>IFERROR(_xlfn.XLOOKUP($A4306,Firm_Info!$A$2:$A$11,Firm_Info!$D$2:$D$11),"")</f>
        <v>4</v>
      </c>
      <c r="G4306" s="14">
        <f>IF($F4306="","",IF($B4306&gt;=SUMIFS(Firm_Info!$F$2:$F$11,Firm_Info!$D$2:$D$11,$F4306,Firm_Info!$C$2:$C$11,"Treated"),1,0))</f>
        <v>1</v>
      </c>
      <c r="H4306" s="14">
        <f t="shared" si="137"/>
        <v>1</v>
      </c>
      <c r="I4306" s="14">
        <f>IF($F4306="","",MOD(ROW()-2,624)-INDEX(Parallel_Trends!$F$5:$F$14,MATCH($A4306,Parallel_Trends!$A$5:$A$14,0)))</f>
        <v>275</v>
      </c>
    </row>
    <row r="4307" spans="1:9" x14ac:dyDescent="0.45">
      <c r="A4307" t="s">
        <v>25</v>
      </c>
      <c r="B4307" s="1">
        <f>Raw_Prices!AQ564</f>
        <v>45747</v>
      </c>
      <c r="C4307" s="12">
        <f>Raw_Prices!AU564</f>
        <v>182.874</v>
      </c>
      <c r="D4307" s="13">
        <f t="shared" si="136"/>
        <v>-5.9088611173021555E-3</v>
      </c>
      <c r="E4307" s="14">
        <f>IF(_xlfn.XLOOKUP($A4307,Firm_Info!$A$2:$A$12,Firm_Info!$C$2:$C$12)="Treated",1,IF(_xlfn.XLOOKUP($A4307,Firm_Info!$A$2:$A$12,Firm_Info!$C$2:$C$12)="Control",0,""))</f>
        <v>1</v>
      </c>
      <c r="F4307" s="14">
        <f>IFERROR(_xlfn.XLOOKUP($A4307,Firm_Info!$A$2:$A$11,Firm_Info!$D$2:$D$11),"")</f>
        <v>4</v>
      </c>
      <c r="G4307" s="14">
        <f>IF($F4307="","",IF($B4307&gt;=SUMIFS(Firm_Info!$F$2:$F$11,Firm_Info!$D$2:$D$11,$F4307,Firm_Info!$C$2:$C$11,"Treated"),1,0))</f>
        <v>1</v>
      </c>
      <c r="H4307" s="14">
        <f t="shared" si="137"/>
        <v>1</v>
      </c>
      <c r="I4307" s="14">
        <f>IF($F4307="","",MOD(ROW()-2,624)-INDEX(Parallel_Trends!$F$5:$F$14,MATCH($A4307,Parallel_Trends!$A$5:$A$14,0)))</f>
        <v>276</v>
      </c>
    </row>
    <row r="4308" spans="1:9" x14ac:dyDescent="0.45">
      <c r="A4308" t="s">
        <v>25</v>
      </c>
      <c r="B4308" s="1">
        <f>Raw_Prices!AQ565</f>
        <v>45748</v>
      </c>
      <c r="C4308" s="12">
        <f>Raw_Prices!AU565</f>
        <v>186.00399999999999</v>
      </c>
      <c r="D4308" s="13">
        <f t="shared" si="136"/>
        <v>1.7115609654734909E-2</v>
      </c>
      <c r="E4308" s="14">
        <f>IF(_xlfn.XLOOKUP($A4308,Firm_Info!$A$2:$A$12,Firm_Info!$C$2:$C$12)="Treated",1,IF(_xlfn.XLOOKUP($A4308,Firm_Info!$A$2:$A$12,Firm_Info!$C$2:$C$12)="Control",0,""))</f>
        <v>1</v>
      </c>
      <c r="F4308" s="14">
        <f>IFERROR(_xlfn.XLOOKUP($A4308,Firm_Info!$A$2:$A$11,Firm_Info!$D$2:$D$11),"")</f>
        <v>4</v>
      </c>
      <c r="G4308" s="14">
        <f>IF($F4308="","",IF($B4308&gt;=SUMIFS(Firm_Info!$F$2:$F$11,Firm_Info!$D$2:$D$11,$F4308,Firm_Info!$C$2:$C$11,"Treated"),1,0))</f>
        <v>1</v>
      </c>
      <c r="H4308" s="14">
        <f t="shared" si="137"/>
        <v>1</v>
      </c>
      <c r="I4308" s="14">
        <f>IF($F4308="","",MOD(ROW()-2,624)-INDEX(Parallel_Trends!$F$5:$F$14,MATCH($A4308,Parallel_Trends!$A$5:$A$14,0)))</f>
        <v>277</v>
      </c>
    </row>
    <row r="4309" spans="1:9" x14ac:dyDescent="0.45">
      <c r="A4309" t="s">
        <v>25</v>
      </c>
      <c r="B4309" s="1">
        <f>Raw_Prices!AQ566</f>
        <v>45749</v>
      </c>
      <c r="C4309" s="12">
        <f>Raw_Prices!AU566</f>
        <v>186.14599999999999</v>
      </c>
      <c r="D4309" s="13">
        <f t="shared" si="136"/>
        <v>7.6342444248500563E-4</v>
      </c>
      <c r="E4309" s="14">
        <f>IF(_xlfn.XLOOKUP($A4309,Firm_Info!$A$2:$A$12,Firm_Info!$C$2:$C$12)="Treated",1,IF(_xlfn.XLOOKUP($A4309,Firm_Info!$A$2:$A$12,Firm_Info!$C$2:$C$12)="Control",0,""))</f>
        <v>1</v>
      </c>
      <c r="F4309" s="14">
        <f>IFERROR(_xlfn.XLOOKUP($A4309,Firm_Info!$A$2:$A$11,Firm_Info!$D$2:$D$11),"")</f>
        <v>4</v>
      </c>
      <c r="G4309" s="14">
        <f>IF($F4309="","",IF($B4309&gt;=SUMIFS(Firm_Info!$F$2:$F$11,Firm_Info!$D$2:$D$11,$F4309,Firm_Info!$C$2:$C$11,"Treated"),1,0))</f>
        <v>1</v>
      </c>
      <c r="H4309" s="14">
        <f t="shared" si="137"/>
        <v>1</v>
      </c>
      <c r="I4309" s="14">
        <f>IF($F4309="","",MOD(ROW()-2,624)-INDEX(Parallel_Trends!$F$5:$F$14,MATCH($A4309,Parallel_Trends!$A$5:$A$14,0)))</f>
        <v>278</v>
      </c>
    </row>
    <row r="4310" spans="1:9" x14ac:dyDescent="0.45">
      <c r="A4310" t="s">
        <v>25</v>
      </c>
      <c r="B4310" s="1">
        <f>Raw_Prices!AQ567</f>
        <v>45750</v>
      </c>
      <c r="C4310" s="12">
        <f>Raw_Prices!AU567</f>
        <v>176.667</v>
      </c>
      <c r="D4310" s="13">
        <f t="shared" si="136"/>
        <v>-5.0922394249674929E-2</v>
      </c>
      <c r="E4310" s="14">
        <f>IF(_xlfn.XLOOKUP($A4310,Firm_Info!$A$2:$A$12,Firm_Info!$C$2:$C$12)="Treated",1,IF(_xlfn.XLOOKUP($A4310,Firm_Info!$A$2:$A$12,Firm_Info!$C$2:$C$12)="Control",0,""))</f>
        <v>1</v>
      </c>
      <c r="F4310" s="14">
        <f>IFERROR(_xlfn.XLOOKUP($A4310,Firm_Info!$A$2:$A$11,Firm_Info!$D$2:$D$11),"")</f>
        <v>4</v>
      </c>
      <c r="G4310" s="14">
        <f>IF($F4310="","",IF($B4310&gt;=SUMIFS(Firm_Info!$F$2:$F$11,Firm_Info!$D$2:$D$11,$F4310,Firm_Info!$C$2:$C$11,"Treated"),1,0))</f>
        <v>1</v>
      </c>
      <c r="H4310" s="14">
        <f t="shared" si="137"/>
        <v>1</v>
      </c>
      <c r="I4310" s="14">
        <f>IF($F4310="","",MOD(ROW()-2,624)-INDEX(Parallel_Trends!$F$5:$F$14,MATCH($A4310,Parallel_Trends!$A$5:$A$14,0)))</f>
        <v>279</v>
      </c>
    </row>
    <row r="4311" spans="1:9" x14ac:dyDescent="0.45">
      <c r="A4311" t="s">
        <v>25</v>
      </c>
      <c r="B4311" s="1">
        <f>Raw_Prices!AQ568</f>
        <v>45751</v>
      </c>
      <c r="C4311" s="12">
        <f>Raw_Prices!AU568</f>
        <v>170.05799999999999</v>
      </c>
      <c r="D4311" s="13">
        <f t="shared" si="136"/>
        <v>-3.7409363378559712E-2</v>
      </c>
      <c r="E4311" s="14">
        <f>IF(_xlfn.XLOOKUP($A4311,Firm_Info!$A$2:$A$12,Firm_Info!$C$2:$C$12)="Treated",1,IF(_xlfn.XLOOKUP($A4311,Firm_Info!$A$2:$A$12,Firm_Info!$C$2:$C$12)="Control",0,""))</f>
        <v>1</v>
      </c>
      <c r="F4311" s="14">
        <f>IFERROR(_xlfn.XLOOKUP($A4311,Firm_Info!$A$2:$A$11,Firm_Info!$D$2:$D$11),"")</f>
        <v>4</v>
      </c>
      <c r="G4311" s="14">
        <f>IF($F4311="","",IF($B4311&gt;=SUMIFS(Firm_Info!$F$2:$F$11,Firm_Info!$D$2:$D$11,$F4311,Firm_Info!$C$2:$C$11,"Treated"),1,0))</f>
        <v>1</v>
      </c>
      <c r="H4311" s="14">
        <f t="shared" si="137"/>
        <v>1</v>
      </c>
      <c r="I4311" s="14">
        <f>IF($F4311="","",MOD(ROW()-2,624)-INDEX(Parallel_Trends!$F$5:$F$14,MATCH($A4311,Parallel_Trends!$A$5:$A$14,0)))</f>
        <v>280</v>
      </c>
    </row>
    <row r="4312" spans="1:9" x14ac:dyDescent="0.45">
      <c r="A4312" t="s">
        <v>25</v>
      </c>
      <c r="B4312" s="1">
        <f>Raw_Prices!AQ569</f>
        <v>45754</v>
      </c>
      <c r="C4312" s="12">
        <f>Raw_Prices!AU569</f>
        <v>168.49600000000001</v>
      </c>
      <c r="D4312" s="13">
        <f t="shared" si="136"/>
        <v>-9.185101553587538E-3</v>
      </c>
      <c r="E4312" s="14">
        <f>IF(_xlfn.XLOOKUP($A4312,Firm_Info!$A$2:$A$12,Firm_Info!$C$2:$C$12)="Treated",1,IF(_xlfn.XLOOKUP($A4312,Firm_Info!$A$2:$A$12,Firm_Info!$C$2:$C$12)="Control",0,""))</f>
        <v>1</v>
      </c>
      <c r="F4312" s="14">
        <f>IFERROR(_xlfn.XLOOKUP($A4312,Firm_Info!$A$2:$A$11,Firm_Info!$D$2:$D$11),"")</f>
        <v>4</v>
      </c>
      <c r="G4312" s="14">
        <f>IF($F4312="","",IF($B4312&gt;=SUMIFS(Firm_Info!$F$2:$F$11,Firm_Info!$D$2:$D$11,$F4312,Firm_Info!$C$2:$C$11,"Treated"),1,0))</f>
        <v>1</v>
      </c>
      <c r="H4312" s="14">
        <f t="shared" si="137"/>
        <v>1</v>
      </c>
      <c r="I4312" s="14">
        <f>IF($F4312="","",MOD(ROW()-2,624)-INDEX(Parallel_Trends!$F$5:$F$14,MATCH($A4312,Parallel_Trends!$A$5:$A$14,0)))</f>
        <v>281</v>
      </c>
    </row>
    <row r="4313" spans="1:9" x14ac:dyDescent="0.45">
      <c r="A4313" t="s">
        <v>25</v>
      </c>
      <c r="B4313" s="1">
        <f>Raw_Prices!AQ570</f>
        <v>45755</v>
      </c>
      <c r="C4313" s="12">
        <f>Raw_Prices!AU570</f>
        <v>165.29900000000001</v>
      </c>
      <c r="D4313" s="13">
        <f t="shared" si="136"/>
        <v>-1.8973744183838237E-2</v>
      </c>
      <c r="E4313" s="14">
        <f>IF(_xlfn.XLOOKUP($A4313,Firm_Info!$A$2:$A$12,Firm_Info!$C$2:$C$12)="Treated",1,IF(_xlfn.XLOOKUP($A4313,Firm_Info!$A$2:$A$12,Firm_Info!$C$2:$C$12)="Control",0,""))</f>
        <v>1</v>
      </c>
      <c r="F4313" s="14">
        <f>IFERROR(_xlfn.XLOOKUP($A4313,Firm_Info!$A$2:$A$11,Firm_Info!$D$2:$D$11),"")</f>
        <v>4</v>
      </c>
      <c r="G4313" s="14">
        <f>IF($F4313="","",IF($B4313&gt;=SUMIFS(Firm_Info!$F$2:$F$11,Firm_Info!$D$2:$D$11,$F4313,Firm_Info!$C$2:$C$11,"Treated"),1,0))</f>
        <v>1</v>
      </c>
      <c r="H4313" s="14">
        <f t="shared" si="137"/>
        <v>1</v>
      </c>
      <c r="I4313" s="14">
        <f>IF($F4313="","",MOD(ROW()-2,624)-INDEX(Parallel_Trends!$F$5:$F$14,MATCH($A4313,Parallel_Trends!$A$5:$A$14,0)))</f>
        <v>282</v>
      </c>
    </row>
    <row r="4314" spans="1:9" x14ac:dyDescent="0.45">
      <c r="A4314" t="s">
        <v>25</v>
      </c>
      <c r="B4314" s="1">
        <f>Raw_Prices!AQ571</f>
        <v>45756</v>
      </c>
      <c r="C4314" s="12">
        <f>Raw_Prices!AU571</f>
        <v>183.249</v>
      </c>
      <c r="D4314" s="13">
        <f t="shared" si="136"/>
        <v>0.10859109855474003</v>
      </c>
      <c r="E4314" s="14">
        <f>IF(_xlfn.XLOOKUP($A4314,Firm_Info!$A$2:$A$12,Firm_Info!$C$2:$C$12)="Treated",1,IF(_xlfn.XLOOKUP($A4314,Firm_Info!$A$2:$A$12,Firm_Info!$C$2:$C$12)="Control",0,""))</f>
        <v>1</v>
      </c>
      <c r="F4314" s="14">
        <f>IFERROR(_xlfn.XLOOKUP($A4314,Firm_Info!$A$2:$A$11,Firm_Info!$D$2:$D$11),"")</f>
        <v>4</v>
      </c>
      <c r="G4314" s="14">
        <f>IF($F4314="","",IF($B4314&gt;=SUMIFS(Firm_Info!$F$2:$F$11,Firm_Info!$D$2:$D$11,$F4314,Firm_Info!$C$2:$C$11,"Treated"),1,0))</f>
        <v>1</v>
      </c>
      <c r="H4314" s="14">
        <f t="shared" si="137"/>
        <v>1</v>
      </c>
      <c r="I4314" s="14">
        <f>IF($F4314="","",MOD(ROW()-2,624)-INDEX(Parallel_Trends!$F$5:$F$14,MATCH($A4314,Parallel_Trends!$A$5:$A$14,0)))</f>
        <v>283</v>
      </c>
    </row>
    <row r="4315" spans="1:9" x14ac:dyDescent="0.45">
      <c r="A4315" t="s">
        <v>25</v>
      </c>
      <c r="B4315" s="1">
        <f>Raw_Prices!AQ572</f>
        <v>45757</v>
      </c>
      <c r="C4315" s="12">
        <f>Raw_Prices!AU572</f>
        <v>178.41900000000001</v>
      </c>
      <c r="D4315" s="13">
        <f t="shared" si="136"/>
        <v>-2.6357579031809131E-2</v>
      </c>
      <c r="E4315" s="14">
        <f>IF(_xlfn.XLOOKUP($A4315,Firm_Info!$A$2:$A$12,Firm_Info!$C$2:$C$12)="Treated",1,IF(_xlfn.XLOOKUP($A4315,Firm_Info!$A$2:$A$12,Firm_Info!$C$2:$C$12)="Control",0,""))</f>
        <v>1</v>
      </c>
      <c r="F4315" s="14">
        <f>IFERROR(_xlfn.XLOOKUP($A4315,Firm_Info!$A$2:$A$11,Firm_Info!$D$2:$D$11),"")</f>
        <v>4</v>
      </c>
      <c r="G4315" s="14">
        <f>IF($F4315="","",IF($B4315&gt;=SUMIFS(Firm_Info!$F$2:$F$11,Firm_Info!$D$2:$D$11,$F4315,Firm_Info!$C$2:$C$11,"Treated"),1,0))</f>
        <v>1</v>
      </c>
      <c r="H4315" s="14">
        <f t="shared" si="137"/>
        <v>1</v>
      </c>
      <c r="I4315" s="14">
        <f>IF($F4315="","",MOD(ROW()-2,624)-INDEX(Parallel_Trends!$F$5:$F$14,MATCH($A4315,Parallel_Trends!$A$5:$A$14,0)))</f>
        <v>284</v>
      </c>
    </row>
    <row r="4316" spans="1:9" x14ac:dyDescent="0.45">
      <c r="A4316" t="s">
        <v>25</v>
      </c>
      <c r="B4316" s="1">
        <f>Raw_Prices!AQ573</f>
        <v>45758</v>
      </c>
      <c r="C4316" s="12">
        <f>Raw_Prices!AU573</f>
        <v>182.066</v>
      </c>
      <c r="D4316" s="13">
        <f t="shared" si="136"/>
        <v>2.0440648137249884E-2</v>
      </c>
      <c r="E4316" s="14">
        <f>IF(_xlfn.XLOOKUP($A4316,Firm_Info!$A$2:$A$12,Firm_Info!$C$2:$C$12)="Treated",1,IF(_xlfn.XLOOKUP($A4316,Firm_Info!$A$2:$A$12,Firm_Info!$C$2:$C$12)="Control",0,""))</f>
        <v>1</v>
      </c>
      <c r="F4316" s="14">
        <f>IFERROR(_xlfn.XLOOKUP($A4316,Firm_Info!$A$2:$A$11,Firm_Info!$D$2:$D$11),"")</f>
        <v>4</v>
      </c>
      <c r="G4316" s="14">
        <f>IF($F4316="","",IF($B4316&gt;=SUMIFS(Firm_Info!$F$2:$F$11,Firm_Info!$D$2:$D$11,$F4316,Firm_Info!$C$2:$C$11,"Treated"),1,0))</f>
        <v>1</v>
      </c>
      <c r="H4316" s="14">
        <f t="shared" si="137"/>
        <v>1</v>
      </c>
      <c r="I4316" s="14">
        <f>IF($F4316="","",MOD(ROW()-2,624)-INDEX(Parallel_Trends!$F$5:$F$14,MATCH($A4316,Parallel_Trends!$A$5:$A$14,0)))</f>
        <v>285</v>
      </c>
    </row>
    <row r="4317" spans="1:9" x14ac:dyDescent="0.45">
      <c r="A4317" t="s">
        <v>25</v>
      </c>
      <c r="B4317" s="1">
        <f>Raw_Prices!AQ574</f>
        <v>45761</v>
      </c>
      <c r="C4317" s="12">
        <f>Raw_Prices!AU574</f>
        <v>180.88800000000001</v>
      </c>
      <c r="D4317" s="13">
        <f t="shared" si="136"/>
        <v>-6.4701811431019385E-3</v>
      </c>
      <c r="E4317" s="14">
        <f>IF(_xlfn.XLOOKUP($A4317,Firm_Info!$A$2:$A$12,Firm_Info!$C$2:$C$12)="Treated",1,IF(_xlfn.XLOOKUP($A4317,Firm_Info!$A$2:$A$12,Firm_Info!$C$2:$C$12)="Control",0,""))</f>
        <v>1</v>
      </c>
      <c r="F4317" s="14">
        <f>IFERROR(_xlfn.XLOOKUP($A4317,Firm_Info!$A$2:$A$11,Firm_Info!$D$2:$D$11),"")</f>
        <v>4</v>
      </c>
      <c r="G4317" s="14">
        <f>IF($F4317="","",IF($B4317&gt;=SUMIFS(Firm_Info!$F$2:$F$11,Firm_Info!$D$2:$D$11,$F4317,Firm_Info!$C$2:$C$11,"Treated"),1,0))</f>
        <v>1</v>
      </c>
      <c r="H4317" s="14">
        <f t="shared" si="137"/>
        <v>1</v>
      </c>
      <c r="I4317" s="14">
        <f>IF($F4317="","",MOD(ROW()-2,624)-INDEX(Parallel_Trends!$F$5:$F$14,MATCH($A4317,Parallel_Trends!$A$5:$A$14,0)))</f>
        <v>286</v>
      </c>
    </row>
    <row r="4318" spans="1:9" x14ac:dyDescent="0.45">
      <c r="A4318" t="s">
        <v>25</v>
      </c>
      <c r="B4318" s="1">
        <f>Raw_Prices!AQ575</f>
        <v>45762</v>
      </c>
      <c r="C4318" s="12">
        <f>Raw_Prices!AU575</f>
        <v>183.09399999999999</v>
      </c>
      <c r="D4318" s="13">
        <f t="shared" si="136"/>
        <v>1.2195391623545992E-2</v>
      </c>
      <c r="E4318" s="14">
        <f>IF(_xlfn.XLOOKUP($A4318,Firm_Info!$A$2:$A$12,Firm_Info!$C$2:$C$12)="Treated",1,IF(_xlfn.XLOOKUP($A4318,Firm_Info!$A$2:$A$12,Firm_Info!$C$2:$C$12)="Control",0,""))</f>
        <v>1</v>
      </c>
      <c r="F4318" s="14">
        <f>IFERROR(_xlfn.XLOOKUP($A4318,Firm_Info!$A$2:$A$11,Firm_Info!$D$2:$D$11),"")</f>
        <v>4</v>
      </c>
      <c r="G4318" s="14">
        <f>IF($F4318="","",IF($B4318&gt;=SUMIFS(Firm_Info!$F$2:$F$11,Firm_Info!$D$2:$D$11,$F4318,Firm_Info!$C$2:$C$11,"Treated"),1,0))</f>
        <v>1</v>
      </c>
      <c r="H4318" s="14">
        <f t="shared" si="137"/>
        <v>1</v>
      </c>
      <c r="I4318" s="14">
        <f>IF($F4318="","",MOD(ROW()-2,624)-INDEX(Parallel_Trends!$F$5:$F$14,MATCH($A4318,Parallel_Trends!$A$5:$A$14,0)))</f>
        <v>287</v>
      </c>
    </row>
    <row r="4319" spans="1:9" x14ac:dyDescent="0.45">
      <c r="A4319" t="s">
        <v>25</v>
      </c>
      <c r="B4319" s="1">
        <f>Raw_Prices!AQ576</f>
        <v>45763</v>
      </c>
      <c r="C4319" s="12">
        <f>Raw_Prices!AU576</f>
        <v>180.25200000000001</v>
      </c>
      <c r="D4319" s="13">
        <f t="shared" si="136"/>
        <v>-1.5522081553737355E-2</v>
      </c>
      <c r="E4319" s="14">
        <f>IF(_xlfn.XLOOKUP($A4319,Firm_Info!$A$2:$A$12,Firm_Info!$C$2:$C$12)="Treated",1,IF(_xlfn.XLOOKUP($A4319,Firm_Info!$A$2:$A$12,Firm_Info!$C$2:$C$12)="Control",0,""))</f>
        <v>1</v>
      </c>
      <c r="F4319" s="14">
        <f>IFERROR(_xlfn.XLOOKUP($A4319,Firm_Info!$A$2:$A$11,Firm_Info!$D$2:$D$11),"")</f>
        <v>4</v>
      </c>
      <c r="G4319" s="14">
        <f>IF($F4319="","",IF($B4319&gt;=SUMIFS(Firm_Info!$F$2:$F$11,Firm_Info!$D$2:$D$11,$F4319,Firm_Info!$C$2:$C$11,"Treated"),1,0))</f>
        <v>1</v>
      </c>
      <c r="H4319" s="14">
        <f t="shared" si="137"/>
        <v>1</v>
      </c>
      <c r="I4319" s="14">
        <f>IF($F4319="","",MOD(ROW()-2,624)-INDEX(Parallel_Trends!$F$5:$F$14,MATCH($A4319,Parallel_Trends!$A$5:$A$14,0)))</f>
        <v>288</v>
      </c>
    </row>
    <row r="4320" spans="1:9" x14ac:dyDescent="0.45">
      <c r="A4320" t="s">
        <v>25</v>
      </c>
      <c r="B4320" s="1">
        <f>Raw_Prices!AQ577</f>
        <v>45764</v>
      </c>
      <c r="C4320" s="12">
        <f>Raw_Prices!AU577</f>
        <v>181.541</v>
      </c>
      <c r="D4320" s="13">
        <f t="shared" si="136"/>
        <v>7.1510995717105619E-3</v>
      </c>
      <c r="E4320" s="14">
        <f>IF(_xlfn.XLOOKUP($A4320,Firm_Info!$A$2:$A$12,Firm_Info!$C$2:$C$12)="Treated",1,IF(_xlfn.XLOOKUP($A4320,Firm_Info!$A$2:$A$12,Firm_Info!$C$2:$C$12)="Control",0,""))</f>
        <v>1</v>
      </c>
      <c r="F4320" s="14">
        <f>IFERROR(_xlfn.XLOOKUP($A4320,Firm_Info!$A$2:$A$11,Firm_Info!$D$2:$D$11),"")</f>
        <v>4</v>
      </c>
      <c r="G4320" s="14">
        <f>IF($F4320="","",IF($B4320&gt;=SUMIFS(Firm_Info!$F$2:$F$11,Firm_Info!$D$2:$D$11,$F4320,Firm_Info!$C$2:$C$11,"Treated"),1,0))</f>
        <v>1</v>
      </c>
      <c r="H4320" s="14">
        <f t="shared" si="137"/>
        <v>1</v>
      </c>
      <c r="I4320" s="14">
        <f>IF($F4320="","",MOD(ROW()-2,624)-INDEX(Parallel_Trends!$F$5:$F$14,MATCH($A4320,Parallel_Trends!$A$5:$A$14,0)))</f>
        <v>289</v>
      </c>
    </row>
    <row r="4321" spans="1:9" x14ac:dyDescent="0.45">
      <c r="A4321" t="s">
        <v>25</v>
      </c>
      <c r="B4321" s="1">
        <f>Raw_Prices!AQ578</f>
        <v>45768</v>
      </c>
      <c r="C4321" s="12">
        <f>Raw_Prices!AU578</f>
        <v>176.154</v>
      </c>
      <c r="D4321" s="13">
        <f t="shared" si="136"/>
        <v>-2.9673737612990969E-2</v>
      </c>
      <c r="E4321" s="14">
        <f>IF(_xlfn.XLOOKUP($A4321,Firm_Info!$A$2:$A$12,Firm_Info!$C$2:$C$12)="Treated",1,IF(_xlfn.XLOOKUP($A4321,Firm_Info!$A$2:$A$12,Firm_Info!$C$2:$C$12)="Control",0,""))</f>
        <v>1</v>
      </c>
      <c r="F4321" s="14">
        <f>IFERROR(_xlfn.XLOOKUP($A4321,Firm_Info!$A$2:$A$11,Firm_Info!$D$2:$D$11),"")</f>
        <v>4</v>
      </c>
      <c r="G4321" s="14">
        <f>IF($F4321="","",IF($B4321&gt;=SUMIFS(Firm_Info!$F$2:$F$11,Firm_Info!$D$2:$D$11,$F4321,Firm_Info!$C$2:$C$11,"Treated"),1,0))</f>
        <v>1</v>
      </c>
      <c r="H4321" s="14">
        <f t="shared" si="137"/>
        <v>1</v>
      </c>
      <c r="I4321" s="14">
        <f>IF($F4321="","",MOD(ROW()-2,624)-INDEX(Parallel_Trends!$F$5:$F$14,MATCH($A4321,Parallel_Trends!$A$5:$A$14,0)))</f>
        <v>290</v>
      </c>
    </row>
    <row r="4322" spans="1:9" x14ac:dyDescent="0.45">
      <c r="A4322" t="s">
        <v>25</v>
      </c>
      <c r="B4322" s="1">
        <f>Raw_Prices!AQ579</f>
        <v>45769</v>
      </c>
      <c r="C4322" s="12">
        <f>Raw_Prices!AU579</f>
        <v>182.524</v>
      </c>
      <c r="D4322" s="13">
        <f t="shared" si="136"/>
        <v>3.6161540470270426E-2</v>
      </c>
      <c r="E4322" s="14">
        <f>IF(_xlfn.XLOOKUP($A4322,Firm_Info!$A$2:$A$12,Firm_Info!$C$2:$C$12)="Treated",1,IF(_xlfn.XLOOKUP($A4322,Firm_Info!$A$2:$A$12,Firm_Info!$C$2:$C$12)="Control",0,""))</f>
        <v>1</v>
      </c>
      <c r="F4322" s="14">
        <f>IFERROR(_xlfn.XLOOKUP($A4322,Firm_Info!$A$2:$A$11,Firm_Info!$D$2:$D$11),"")</f>
        <v>4</v>
      </c>
      <c r="G4322" s="14">
        <f>IF($F4322="","",IF($B4322&gt;=SUMIFS(Firm_Info!$F$2:$F$11,Firm_Info!$D$2:$D$11,$F4322,Firm_Info!$C$2:$C$11,"Treated"),1,0))</f>
        <v>1</v>
      </c>
      <c r="H4322" s="14">
        <f t="shared" si="137"/>
        <v>1</v>
      </c>
      <c r="I4322" s="14">
        <f>IF($F4322="","",MOD(ROW()-2,624)-INDEX(Parallel_Trends!$F$5:$F$14,MATCH($A4322,Parallel_Trends!$A$5:$A$14,0)))</f>
        <v>291</v>
      </c>
    </row>
    <row r="4323" spans="1:9" x14ac:dyDescent="0.45">
      <c r="A4323" t="s">
        <v>25</v>
      </c>
      <c r="B4323" s="1">
        <f>Raw_Prices!AQ580</f>
        <v>45770</v>
      </c>
      <c r="C4323" s="12">
        <f>Raw_Prices!AU580</f>
        <v>187.80199999999999</v>
      </c>
      <c r="D4323" s="13">
        <f t="shared" si="136"/>
        <v>2.8916745195152416E-2</v>
      </c>
      <c r="E4323" s="14">
        <f>IF(_xlfn.XLOOKUP($A4323,Firm_Info!$A$2:$A$12,Firm_Info!$C$2:$C$12)="Treated",1,IF(_xlfn.XLOOKUP($A4323,Firm_Info!$A$2:$A$12,Firm_Info!$C$2:$C$12)="Control",0,""))</f>
        <v>1</v>
      </c>
      <c r="F4323" s="14">
        <f>IFERROR(_xlfn.XLOOKUP($A4323,Firm_Info!$A$2:$A$11,Firm_Info!$D$2:$D$11),"")</f>
        <v>4</v>
      </c>
      <c r="G4323" s="14">
        <f>IF($F4323="","",IF($B4323&gt;=SUMIFS(Firm_Info!$F$2:$F$11,Firm_Info!$D$2:$D$11,$F4323,Firm_Info!$C$2:$C$11,"Treated"),1,0))</f>
        <v>1</v>
      </c>
      <c r="H4323" s="14">
        <f t="shared" si="137"/>
        <v>1</v>
      </c>
      <c r="I4323" s="14">
        <f>IF($F4323="","",MOD(ROW()-2,624)-INDEX(Parallel_Trends!$F$5:$F$14,MATCH($A4323,Parallel_Trends!$A$5:$A$14,0)))</f>
        <v>292</v>
      </c>
    </row>
    <row r="4324" spans="1:9" x14ac:dyDescent="0.45">
      <c r="A4324" t="s">
        <v>25</v>
      </c>
      <c r="B4324" s="1">
        <f>Raw_Prices!AQ581</f>
        <v>45771</v>
      </c>
      <c r="C4324" s="12">
        <f>Raw_Prices!AU581</f>
        <v>191.65</v>
      </c>
      <c r="D4324" s="13">
        <f t="shared" ref="D4324:D4369" si="138">C4324/C4323-1</f>
        <v>2.0489664646808903E-2</v>
      </c>
      <c r="E4324" s="14">
        <f>IF(_xlfn.XLOOKUP($A4324,Firm_Info!$A$2:$A$12,Firm_Info!$C$2:$C$12)="Treated",1,IF(_xlfn.XLOOKUP($A4324,Firm_Info!$A$2:$A$12,Firm_Info!$C$2:$C$12)="Control",0,""))</f>
        <v>1</v>
      </c>
      <c r="F4324" s="14">
        <f>IFERROR(_xlfn.XLOOKUP($A4324,Firm_Info!$A$2:$A$11,Firm_Info!$D$2:$D$11),"")</f>
        <v>4</v>
      </c>
      <c r="G4324" s="14">
        <f>IF($F4324="","",IF($B4324&gt;=SUMIFS(Firm_Info!$F$2:$F$11,Firm_Info!$D$2:$D$11,$F4324,Firm_Info!$C$2:$C$11,"Treated"),1,0))</f>
        <v>1</v>
      </c>
      <c r="H4324" s="14">
        <f t="shared" ref="H4324:H4369" si="139">IF($F4324="","",$E4324*$G4324)</f>
        <v>1</v>
      </c>
      <c r="I4324" s="14">
        <f>IF($F4324="","",MOD(ROW()-2,624)-INDEX(Parallel_Trends!$F$5:$F$14,MATCH($A4324,Parallel_Trends!$A$5:$A$14,0)))</f>
        <v>293</v>
      </c>
    </row>
    <row r="4325" spans="1:9" x14ac:dyDescent="0.45">
      <c r="A4325" t="s">
        <v>25</v>
      </c>
      <c r="B4325" s="1">
        <f>Raw_Prices!AQ582</f>
        <v>45772</v>
      </c>
      <c r="C4325" s="12">
        <f>Raw_Prices!AU582</f>
        <v>192.066</v>
      </c>
      <c r="D4325" s="13">
        <f t="shared" si="138"/>
        <v>2.1706235324809864E-3</v>
      </c>
      <c r="E4325" s="14">
        <f>IF(_xlfn.XLOOKUP($A4325,Firm_Info!$A$2:$A$12,Firm_Info!$C$2:$C$12)="Treated",1,IF(_xlfn.XLOOKUP($A4325,Firm_Info!$A$2:$A$12,Firm_Info!$C$2:$C$12)="Control",0,""))</f>
        <v>1</v>
      </c>
      <c r="F4325" s="14">
        <f>IFERROR(_xlfn.XLOOKUP($A4325,Firm_Info!$A$2:$A$11,Firm_Info!$D$2:$D$11),"")</f>
        <v>4</v>
      </c>
      <c r="G4325" s="14">
        <f>IF($F4325="","",IF($B4325&gt;=SUMIFS(Firm_Info!$F$2:$F$11,Firm_Info!$D$2:$D$11,$F4325,Firm_Info!$C$2:$C$11,"Treated"),1,0))</f>
        <v>1</v>
      </c>
      <c r="H4325" s="14">
        <f t="shared" si="139"/>
        <v>1</v>
      </c>
      <c r="I4325" s="14">
        <f>IF($F4325="","",MOD(ROW()-2,624)-INDEX(Parallel_Trends!$F$5:$F$14,MATCH($A4325,Parallel_Trends!$A$5:$A$14,0)))</f>
        <v>294</v>
      </c>
    </row>
    <row r="4326" spans="1:9" x14ac:dyDescent="0.45">
      <c r="A4326" t="s">
        <v>25</v>
      </c>
      <c r="B4326" s="1">
        <f>Raw_Prices!AQ583</f>
        <v>45775</v>
      </c>
      <c r="C4326" s="12">
        <f>Raw_Prices!AU583</f>
        <v>194.11</v>
      </c>
      <c r="D4326" s="13">
        <f t="shared" si="138"/>
        <v>1.0642175085647798E-2</v>
      </c>
      <c r="E4326" s="14">
        <f>IF(_xlfn.XLOOKUP($A4326,Firm_Info!$A$2:$A$12,Firm_Info!$C$2:$C$12)="Treated",1,IF(_xlfn.XLOOKUP($A4326,Firm_Info!$A$2:$A$12,Firm_Info!$C$2:$C$12)="Control",0,""))</f>
        <v>1</v>
      </c>
      <c r="F4326" s="14">
        <f>IFERROR(_xlfn.XLOOKUP($A4326,Firm_Info!$A$2:$A$11,Firm_Info!$D$2:$D$11),"")</f>
        <v>4</v>
      </c>
      <c r="G4326" s="14">
        <f>IF($F4326="","",IF($B4326&gt;=SUMIFS(Firm_Info!$F$2:$F$11,Firm_Info!$D$2:$D$11,$F4326,Firm_Info!$C$2:$C$11,"Treated"),1,0))</f>
        <v>1</v>
      </c>
      <c r="H4326" s="14">
        <f t="shared" si="139"/>
        <v>1</v>
      </c>
      <c r="I4326" s="14">
        <f>IF($F4326="","",MOD(ROW()-2,624)-INDEX(Parallel_Trends!$F$5:$F$14,MATCH($A4326,Parallel_Trends!$A$5:$A$14,0)))</f>
        <v>295</v>
      </c>
    </row>
    <row r="4327" spans="1:9" x14ac:dyDescent="0.45">
      <c r="A4327" t="s">
        <v>25</v>
      </c>
      <c r="B4327" s="1">
        <f>Raw_Prices!AQ584</f>
        <v>45776</v>
      </c>
      <c r="C4327" s="12">
        <f>Raw_Prices!AU584</f>
        <v>194.876</v>
      </c>
      <c r="D4327" s="13">
        <f t="shared" si="138"/>
        <v>3.9462160630570065E-3</v>
      </c>
      <c r="E4327" s="14">
        <f>IF(_xlfn.XLOOKUP($A4327,Firm_Info!$A$2:$A$12,Firm_Info!$C$2:$C$12)="Treated",1,IF(_xlfn.XLOOKUP($A4327,Firm_Info!$A$2:$A$12,Firm_Info!$C$2:$C$12)="Control",0,""))</f>
        <v>1</v>
      </c>
      <c r="F4327" s="14">
        <f>IFERROR(_xlfn.XLOOKUP($A4327,Firm_Info!$A$2:$A$11,Firm_Info!$D$2:$D$11),"")</f>
        <v>4</v>
      </c>
      <c r="G4327" s="14">
        <f>IF($F4327="","",IF($B4327&gt;=SUMIFS(Firm_Info!$F$2:$F$11,Firm_Info!$D$2:$D$11,$F4327,Firm_Info!$C$2:$C$11,"Treated"),1,0))</f>
        <v>1</v>
      </c>
      <c r="H4327" s="14">
        <f t="shared" si="139"/>
        <v>1</v>
      </c>
      <c r="I4327" s="14">
        <f>IF($F4327="","",MOD(ROW()-2,624)-INDEX(Parallel_Trends!$F$5:$F$14,MATCH($A4327,Parallel_Trends!$A$5:$A$14,0)))</f>
        <v>296</v>
      </c>
    </row>
    <row r="4328" spans="1:9" x14ac:dyDescent="0.45">
      <c r="A4328" t="s">
        <v>25</v>
      </c>
      <c r="B4328" s="1">
        <f>Raw_Prices!AQ585</f>
        <v>45777</v>
      </c>
      <c r="C4328" s="12">
        <f>Raw_Prices!AU585</f>
        <v>202.41900000000001</v>
      </c>
      <c r="D4328" s="13">
        <f t="shared" si="138"/>
        <v>3.8706664750918662E-2</v>
      </c>
      <c r="E4328" s="14">
        <f>IF(_xlfn.XLOOKUP($A4328,Firm_Info!$A$2:$A$12,Firm_Info!$C$2:$C$12)="Treated",1,IF(_xlfn.XLOOKUP($A4328,Firm_Info!$A$2:$A$12,Firm_Info!$C$2:$C$12)="Control",0,""))</f>
        <v>1</v>
      </c>
      <c r="F4328" s="14">
        <f>IFERROR(_xlfn.XLOOKUP($A4328,Firm_Info!$A$2:$A$11,Firm_Info!$D$2:$D$11),"")</f>
        <v>4</v>
      </c>
      <c r="G4328" s="14">
        <f>IF($F4328="","",IF($B4328&gt;=SUMIFS(Firm_Info!$F$2:$F$11,Firm_Info!$D$2:$D$11,$F4328,Firm_Info!$C$2:$C$11,"Treated"),1,0))</f>
        <v>1</v>
      </c>
      <c r="H4328" s="14">
        <f t="shared" si="139"/>
        <v>1</v>
      </c>
      <c r="I4328" s="14">
        <f>IF($F4328="","",MOD(ROW()-2,624)-INDEX(Parallel_Trends!$F$5:$F$14,MATCH($A4328,Parallel_Trends!$A$5:$A$14,0)))</f>
        <v>297</v>
      </c>
    </row>
    <row r="4329" spans="1:9" x14ac:dyDescent="0.45">
      <c r="A4329" t="s">
        <v>25</v>
      </c>
      <c r="B4329" s="1">
        <f>Raw_Prices!AQ586</f>
        <v>45778</v>
      </c>
      <c r="C4329" s="12">
        <f>Raw_Prices!AU586</f>
        <v>202.505</v>
      </c>
      <c r="D4329" s="13">
        <f t="shared" si="138"/>
        <v>4.2486130254570931E-4</v>
      </c>
      <c r="E4329" s="14">
        <f>IF(_xlfn.XLOOKUP($A4329,Firm_Info!$A$2:$A$12,Firm_Info!$C$2:$C$12)="Treated",1,IF(_xlfn.XLOOKUP($A4329,Firm_Info!$A$2:$A$12,Firm_Info!$C$2:$C$12)="Control",0,""))</f>
        <v>1</v>
      </c>
      <c r="F4329" s="14">
        <f>IFERROR(_xlfn.XLOOKUP($A4329,Firm_Info!$A$2:$A$11,Firm_Info!$D$2:$D$11),"")</f>
        <v>4</v>
      </c>
      <c r="G4329" s="14">
        <f>IF($F4329="","",IF($B4329&gt;=SUMIFS(Firm_Info!$F$2:$F$11,Firm_Info!$D$2:$D$11,$F4329,Firm_Info!$C$2:$C$11,"Treated"),1,0))</f>
        <v>1</v>
      </c>
      <c r="H4329" s="14">
        <f t="shared" si="139"/>
        <v>1</v>
      </c>
      <c r="I4329" s="14">
        <f>IF($F4329="","",MOD(ROW()-2,624)-INDEX(Parallel_Trends!$F$5:$F$14,MATCH($A4329,Parallel_Trends!$A$5:$A$14,0)))</f>
        <v>298</v>
      </c>
    </row>
    <row r="4330" spans="1:9" x14ac:dyDescent="0.45">
      <c r="A4330" t="s">
        <v>25</v>
      </c>
      <c r="B4330" s="1">
        <f>Raw_Prices!AQ587</f>
        <v>45779</v>
      </c>
      <c r="C4330" s="12">
        <f>Raw_Prices!AU587</f>
        <v>206.529</v>
      </c>
      <c r="D4330" s="13">
        <f t="shared" si="138"/>
        <v>1.9871114293474212E-2</v>
      </c>
      <c r="E4330" s="14">
        <f>IF(_xlfn.XLOOKUP($A4330,Firm_Info!$A$2:$A$12,Firm_Info!$C$2:$C$12)="Treated",1,IF(_xlfn.XLOOKUP($A4330,Firm_Info!$A$2:$A$12,Firm_Info!$C$2:$C$12)="Control",0,""))</f>
        <v>1</v>
      </c>
      <c r="F4330" s="14">
        <f>IFERROR(_xlfn.XLOOKUP($A4330,Firm_Info!$A$2:$A$11,Firm_Info!$D$2:$D$11),"")</f>
        <v>4</v>
      </c>
      <c r="G4330" s="14">
        <f>IF($F4330="","",IF($B4330&gt;=SUMIFS(Firm_Info!$F$2:$F$11,Firm_Info!$D$2:$D$11,$F4330,Firm_Info!$C$2:$C$11,"Treated"),1,0))</f>
        <v>1</v>
      </c>
      <c r="H4330" s="14">
        <f t="shared" si="139"/>
        <v>1</v>
      </c>
      <c r="I4330" s="14">
        <f>IF($F4330="","",MOD(ROW()-2,624)-INDEX(Parallel_Trends!$F$5:$F$14,MATCH($A4330,Parallel_Trends!$A$5:$A$14,0)))</f>
        <v>299</v>
      </c>
    </row>
    <row r="4331" spans="1:9" x14ac:dyDescent="0.45">
      <c r="A4331" t="s">
        <v>25</v>
      </c>
      <c r="B4331" s="1">
        <f>Raw_Prices!AQ588</f>
        <v>45782</v>
      </c>
      <c r="C4331" s="12">
        <f>Raw_Prices!AU588</f>
        <v>206.066</v>
      </c>
      <c r="D4331" s="13">
        <f t="shared" si="138"/>
        <v>-2.2418159193139386E-3</v>
      </c>
      <c r="E4331" s="14">
        <f>IF(_xlfn.XLOOKUP($A4331,Firm_Info!$A$2:$A$12,Firm_Info!$C$2:$C$12)="Treated",1,IF(_xlfn.XLOOKUP($A4331,Firm_Info!$A$2:$A$12,Firm_Info!$C$2:$C$12)="Control",0,""))</f>
        <v>1</v>
      </c>
      <c r="F4331" s="14">
        <f>IFERROR(_xlfn.XLOOKUP($A4331,Firm_Info!$A$2:$A$11,Firm_Info!$D$2:$D$11),"")</f>
        <v>4</v>
      </c>
      <c r="G4331" s="14">
        <f>IF($F4331="","",IF($B4331&gt;=SUMIFS(Firm_Info!$F$2:$F$11,Firm_Info!$D$2:$D$11,$F4331,Firm_Info!$C$2:$C$11,"Treated"),1,0))</f>
        <v>1</v>
      </c>
      <c r="H4331" s="14">
        <f t="shared" si="139"/>
        <v>1</v>
      </c>
      <c r="I4331" s="14">
        <f>IF($F4331="","",MOD(ROW()-2,624)-INDEX(Parallel_Trends!$F$5:$F$14,MATCH($A4331,Parallel_Trends!$A$5:$A$14,0)))</f>
        <v>300</v>
      </c>
    </row>
    <row r="4332" spans="1:9" x14ac:dyDescent="0.45">
      <c r="A4332" t="s">
        <v>25</v>
      </c>
      <c r="B4332" s="1">
        <f>Raw_Prices!AQ589</f>
        <v>45783</v>
      </c>
      <c r="C4332" s="12">
        <f>Raw_Prices!AU589</f>
        <v>204.92500000000001</v>
      </c>
      <c r="D4332" s="13">
        <f t="shared" si="138"/>
        <v>-5.5370609416399708E-3</v>
      </c>
      <c r="E4332" s="14">
        <f>IF(_xlfn.XLOOKUP($A4332,Firm_Info!$A$2:$A$12,Firm_Info!$C$2:$C$12)="Treated",1,IF(_xlfn.XLOOKUP($A4332,Firm_Info!$A$2:$A$12,Firm_Info!$C$2:$C$12)="Control",0,""))</f>
        <v>1</v>
      </c>
      <c r="F4332" s="14">
        <f>IFERROR(_xlfn.XLOOKUP($A4332,Firm_Info!$A$2:$A$11,Firm_Info!$D$2:$D$11),"")</f>
        <v>4</v>
      </c>
      <c r="G4332" s="14">
        <f>IF($F4332="","",IF($B4332&gt;=SUMIFS(Firm_Info!$F$2:$F$11,Firm_Info!$D$2:$D$11,$F4332,Firm_Info!$C$2:$C$11,"Treated"),1,0))</f>
        <v>1</v>
      </c>
      <c r="H4332" s="14">
        <f t="shared" si="139"/>
        <v>1</v>
      </c>
      <c r="I4332" s="14">
        <f>IF($F4332="","",MOD(ROW()-2,624)-INDEX(Parallel_Trends!$F$5:$F$14,MATCH($A4332,Parallel_Trends!$A$5:$A$14,0)))</f>
        <v>301</v>
      </c>
    </row>
    <row r="4333" spans="1:9" x14ac:dyDescent="0.45">
      <c r="A4333" t="s">
        <v>25</v>
      </c>
      <c r="B4333" s="1">
        <f>Raw_Prices!AQ590</f>
        <v>45784</v>
      </c>
      <c r="C4333" s="12">
        <f>Raw_Prices!AU590</f>
        <v>206.26900000000001</v>
      </c>
      <c r="D4333" s="13">
        <f t="shared" si="138"/>
        <v>6.5584970111016716E-3</v>
      </c>
      <c r="E4333" s="14">
        <f>IF(_xlfn.XLOOKUP($A4333,Firm_Info!$A$2:$A$12,Firm_Info!$C$2:$C$12)="Treated",1,IF(_xlfn.XLOOKUP($A4333,Firm_Info!$A$2:$A$12,Firm_Info!$C$2:$C$12)="Control",0,""))</f>
        <v>1</v>
      </c>
      <c r="F4333" s="14">
        <f>IFERROR(_xlfn.XLOOKUP($A4333,Firm_Info!$A$2:$A$11,Firm_Info!$D$2:$D$11),"")</f>
        <v>4</v>
      </c>
      <c r="G4333" s="14">
        <f>IF($F4333="","",IF($B4333&gt;=SUMIFS(Firm_Info!$F$2:$F$11,Firm_Info!$D$2:$D$11,$F4333,Firm_Info!$C$2:$C$11,"Treated"),1,0))</f>
        <v>1</v>
      </c>
      <c r="H4333" s="14">
        <f t="shared" si="139"/>
        <v>1</v>
      </c>
      <c r="I4333" s="14">
        <f>IF($F4333="","",MOD(ROW()-2,624)-INDEX(Parallel_Trends!$F$5:$F$14,MATCH($A4333,Parallel_Trends!$A$5:$A$14,0)))</f>
        <v>302</v>
      </c>
    </row>
    <row r="4334" spans="1:9" x14ac:dyDescent="0.45">
      <c r="A4334" t="s">
        <v>25</v>
      </c>
      <c r="B4334" s="1">
        <f>Raw_Prices!AQ591</f>
        <v>45785</v>
      </c>
      <c r="C4334" s="12">
        <f>Raw_Prices!AU591</f>
        <v>205.04</v>
      </c>
      <c r="D4334" s="13">
        <f t="shared" si="138"/>
        <v>-5.9582389985892714E-3</v>
      </c>
      <c r="E4334" s="14">
        <f>IF(_xlfn.XLOOKUP($A4334,Firm_Info!$A$2:$A$12,Firm_Info!$C$2:$C$12)="Treated",1,IF(_xlfn.XLOOKUP($A4334,Firm_Info!$A$2:$A$12,Firm_Info!$C$2:$C$12)="Control",0,""))</f>
        <v>1</v>
      </c>
      <c r="F4334" s="14">
        <f>IFERROR(_xlfn.XLOOKUP($A4334,Firm_Info!$A$2:$A$11,Firm_Info!$D$2:$D$11),"")</f>
        <v>4</v>
      </c>
      <c r="G4334" s="14">
        <f>IF($F4334="","",IF($B4334&gt;=SUMIFS(Firm_Info!$F$2:$F$11,Firm_Info!$D$2:$D$11,$F4334,Firm_Info!$C$2:$C$11,"Treated"),1,0))</f>
        <v>1</v>
      </c>
      <c r="H4334" s="14">
        <f t="shared" si="139"/>
        <v>1</v>
      </c>
      <c r="I4334" s="14">
        <f>IF($F4334="","",MOD(ROW()-2,624)-INDEX(Parallel_Trends!$F$5:$F$14,MATCH($A4334,Parallel_Trends!$A$5:$A$14,0)))</f>
        <v>303</v>
      </c>
    </row>
    <row r="4335" spans="1:9" x14ac:dyDescent="0.45">
      <c r="A4335" t="s">
        <v>25</v>
      </c>
      <c r="B4335" s="1">
        <f>Raw_Prices!AQ592</f>
        <v>45786</v>
      </c>
      <c r="C4335" s="12">
        <f>Raw_Prices!AU592</f>
        <v>201.35900000000001</v>
      </c>
      <c r="D4335" s="13">
        <f t="shared" si="138"/>
        <v>-1.7952594615684658E-2</v>
      </c>
      <c r="E4335" s="14">
        <f>IF(_xlfn.XLOOKUP($A4335,Firm_Info!$A$2:$A$12,Firm_Info!$C$2:$C$12)="Treated",1,IF(_xlfn.XLOOKUP($A4335,Firm_Info!$A$2:$A$12,Firm_Info!$C$2:$C$12)="Control",0,""))</f>
        <v>1</v>
      </c>
      <c r="F4335" s="14">
        <f>IFERROR(_xlfn.XLOOKUP($A4335,Firm_Info!$A$2:$A$11,Firm_Info!$D$2:$D$11),"")</f>
        <v>4</v>
      </c>
      <c r="G4335" s="14">
        <f>IF($F4335="","",IF($B4335&gt;=SUMIFS(Firm_Info!$F$2:$F$11,Firm_Info!$D$2:$D$11,$F4335,Firm_Info!$C$2:$C$11,"Treated"),1,0))</f>
        <v>1</v>
      </c>
      <c r="H4335" s="14">
        <f t="shared" si="139"/>
        <v>1</v>
      </c>
      <c r="I4335" s="14">
        <f>IF($F4335="","",MOD(ROW()-2,624)-INDEX(Parallel_Trends!$F$5:$F$14,MATCH($A4335,Parallel_Trends!$A$5:$A$14,0)))</f>
        <v>304</v>
      </c>
    </row>
    <row r="4336" spans="1:9" x14ac:dyDescent="0.45">
      <c r="A4336" t="s">
        <v>25</v>
      </c>
      <c r="B4336" s="1">
        <f>Raw_Prices!AQ593</f>
        <v>45789</v>
      </c>
      <c r="C4336" s="12">
        <f>Raw_Prices!AU593</f>
        <v>206.22</v>
      </c>
      <c r="D4336" s="13">
        <f t="shared" si="138"/>
        <v>2.4140962162108481E-2</v>
      </c>
      <c r="E4336" s="14">
        <f>IF(_xlfn.XLOOKUP($A4336,Firm_Info!$A$2:$A$12,Firm_Info!$C$2:$C$12)="Treated",1,IF(_xlfn.XLOOKUP($A4336,Firm_Info!$A$2:$A$12,Firm_Info!$C$2:$C$12)="Control",0,""))</f>
        <v>1</v>
      </c>
      <c r="F4336" s="14">
        <f>IFERROR(_xlfn.XLOOKUP($A4336,Firm_Info!$A$2:$A$11,Firm_Info!$D$2:$D$11),"")</f>
        <v>4</v>
      </c>
      <c r="G4336" s="14">
        <f>IF($F4336="","",IF($B4336&gt;=SUMIFS(Firm_Info!$F$2:$F$11,Firm_Info!$D$2:$D$11,$F4336,Firm_Info!$C$2:$C$11,"Treated"),1,0))</f>
        <v>1</v>
      </c>
      <c r="H4336" s="14">
        <f t="shared" si="139"/>
        <v>1</v>
      </c>
      <c r="I4336" s="14">
        <f>IF($F4336="","",MOD(ROW()-2,624)-INDEX(Parallel_Trends!$F$5:$F$14,MATCH($A4336,Parallel_Trends!$A$5:$A$14,0)))</f>
        <v>305</v>
      </c>
    </row>
    <row r="4337" spans="1:9" x14ac:dyDescent="0.45">
      <c r="A4337" t="s">
        <v>25</v>
      </c>
      <c r="B4337" s="1">
        <f>Raw_Prices!AQ594</f>
        <v>45790</v>
      </c>
      <c r="C4337" s="12">
        <f>Raw_Prices!AU594</f>
        <v>208.89599999999999</v>
      </c>
      <c r="D4337" s="13">
        <f t="shared" si="138"/>
        <v>1.2976432935699611E-2</v>
      </c>
      <c r="E4337" s="14">
        <f>IF(_xlfn.XLOOKUP($A4337,Firm_Info!$A$2:$A$12,Firm_Info!$C$2:$C$12)="Treated",1,IF(_xlfn.XLOOKUP($A4337,Firm_Info!$A$2:$A$12,Firm_Info!$C$2:$C$12)="Control",0,""))</f>
        <v>1</v>
      </c>
      <c r="F4337" s="14">
        <f>IFERROR(_xlfn.XLOOKUP($A4337,Firm_Info!$A$2:$A$11,Firm_Info!$D$2:$D$11),"")</f>
        <v>4</v>
      </c>
      <c r="G4337" s="14">
        <f>IF($F4337="","",IF($B4337&gt;=SUMIFS(Firm_Info!$F$2:$F$11,Firm_Info!$D$2:$D$11,$F4337,Firm_Info!$C$2:$C$11,"Treated"),1,0))</f>
        <v>1</v>
      </c>
      <c r="H4337" s="14">
        <f t="shared" si="139"/>
        <v>1</v>
      </c>
      <c r="I4337" s="14">
        <f>IF($F4337="","",MOD(ROW()-2,624)-INDEX(Parallel_Trends!$F$5:$F$14,MATCH($A4337,Parallel_Trends!$A$5:$A$14,0)))</f>
        <v>306</v>
      </c>
    </row>
    <row r="4338" spans="1:9" x14ac:dyDescent="0.45">
      <c r="A4338" t="s">
        <v>25</v>
      </c>
      <c r="B4338" s="1">
        <f>Raw_Prices!AQ595</f>
        <v>45791</v>
      </c>
      <c r="C4338" s="12">
        <f>Raw_Prices!AU595</f>
        <v>207.07499999999999</v>
      </c>
      <c r="D4338" s="13">
        <f t="shared" si="138"/>
        <v>-8.7172564338234837E-3</v>
      </c>
      <c r="E4338" s="14">
        <f>IF(_xlfn.XLOOKUP($A4338,Firm_Info!$A$2:$A$12,Firm_Info!$C$2:$C$12)="Treated",1,IF(_xlfn.XLOOKUP($A4338,Firm_Info!$A$2:$A$12,Firm_Info!$C$2:$C$12)="Control",0,""))</f>
        <v>1</v>
      </c>
      <c r="F4338" s="14">
        <f>IFERROR(_xlfn.XLOOKUP($A4338,Firm_Info!$A$2:$A$11,Firm_Info!$D$2:$D$11),"")</f>
        <v>4</v>
      </c>
      <c r="G4338" s="14">
        <f>IF($F4338="","",IF($B4338&gt;=SUMIFS(Firm_Info!$F$2:$F$11,Firm_Info!$D$2:$D$11,$F4338,Firm_Info!$C$2:$C$11,"Treated"),1,0))</f>
        <v>1</v>
      </c>
      <c r="H4338" s="14">
        <f t="shared" si="139"/>
        <v>1</v>
      </c>
      <c r="I4338" s="14">
        <f>IF($F4338="","",MOD(ROW()-2,624)-INDEX(Parallel_Trends!$F$5:$F$14,MATCH($A4338,Parallel_Trends!$A$5:$A$14,0)))</f>
        <v>307</v>
      </c>
    </row>
    <row r="4339" spans="1:9" x14ac:dyDescent="0.45">
      <c r="A4339" t="s">
        <v>25</v>
      </c>
      <c r="B4339" s="1">
        <f>Raw_Prices!AQ596</f>
        <v>45792</v>
      </c>
      <c r="C4339" s="12">
        <f>Raw_Prices!AU596</f>
        <v>207.917</v>
      </c>
      <c r="D4339" s="13">
        <f t="shared" si="138"/>
        <v>4.066159604008357E-3</v>
      </c>
      <c r="E4339" s="14">
        <f>IF(_xlfn.XLOOKUP($A4339,Firm_Info!$A$2:$A$12,Firm_Info!$C$2:$C$12)="Treated",1,IF(_xlfn.XLOOKUP($A4339,Firm_Info!$A$2:$A$12,Firm_Info!$C$2:$C$12)="Control",0,""))</f>
        <v>1</v>
      </c>
      <c r="F4339" s="14">
        <f>IFERROR(_xlfn.XLOOKUP($A4339,Firm_Info!$A$2:$A$11,Firm_Info!$D$2:$D$11),"")</f>
        <v>4</v>
      </c>
      <c r="G4339" s="14">
        <f>IF($F4339="","",IF($B4339&gt;=SUMIFS(Firm_Info!$F$2:$F$11,Firm_Info!$D$2:$D$11,$F4339,Firm_Info!$C$2:$C$11,"Treated"),1,0))</f>
        <v>1</v>
      </c>
      <c r="H4339" s="14">
        <f t="shared" si="139"/>
        <v>1</v>
      </c>
      <c r="I4339" s="14">
        <f>IF($F4339="","",MOD(ROW()-2,624)-INDEX(Parallel_Trends!$F$5:$F$14,MATCH($A4339,Parallel_Trends!$A$5:$A$14,0)))</f>
        <v>308</v>
      </c>
    </row>
    <row r="4340" spans="1:9" x14ac:dyDescent="0.45">
      <c r="A4340" t="s">
        <v>25</v>
      </c>
      <c r="B4340" s="1">
        <f>Raw_Prices!AQ597</f>
        <v>45793</v>
      </c>
      <c r="C4340" s="12">
        <f>Raw_Prices!AU597</f>
        <v>211.065</v>
      </c>
      <c r="D4340" s="13">
        <f t="shared" si="138"/>
        <v>1.5140657089126819E-2</v>
      </c>
      <c r="E4340" s="14">
        <f>IF(_xlfn.XLOOKUP($A4340,Firm_Info!$A$2:$A$12,Firm_Info!$C$2:$C$12)="Treated",1,IF(_xlfn.XLOOKUP($A4340,Firm_Info!$A$2:$A$12,Firm_Info!$C$2:$C$12)="Control",0,""))</f>
        <v>1</v>
      </c>
      <c r="F4340" s="14">
        <f>IFERROR(_xlfn.XLOOKUP($A4340,Firm_Info!$A$2:$A$11,Firm_Info!$D$2:$D$11),"")</f>
        <v>4</v>
      </c>
      <c r="G4340" s="14">
        <f>IF($F4340="","",IF($B4340&gt;=SUMIFS(Firm_Info!$F$2:$F$11,Firm_Info!$D$2:$D$11,$F4340,Firm_Info!$C$2:$C$11,"Treated"),1,0))</f>
        <v>1</v>
      </c>
      <c r="H4340" s="14">
        <f t="shared" si="139"/>
        <v>1</v>
      </c>
      <c r="I4340" s="14">
        <f>IF($F4340="","",MOD(ROW()-2,624)-INDEX(Parallel_Trends!$F$5:$F$14,MATCH($A4340,Parallel_Trends!$A$5:$A$14,0)))</f>
        <v>309</v>
      </c>
    </row>
    <row r="4341" spans="1:9" x14ac:dyDescent="0.45">
      <c r="A4341" t="s">
        <v>25</v>
      </c>
      <c r="B4341" s="1">
        <f>Raw_Prices!AQ598</f>
        <v>45796</v>
      </c>
      <c r="C4341" s="12">
        <f>Raw_Prices!AU598</f>
        <v>213.48400000000001</v>
      </c>
      <c r="D4341" s="13">
        <f t="shared" si="138"/>
        <v>1.1460924359794511E-2</v>
      </c>
      <c r="E4341" s="14">
        <f>IF(_xlfn.XLOOKUP($A4341,Firm_Info!$A$2:$A$12,Firm_Info!$C$2:$C$12)="Treated",1,IF(_xlfn.XLOOKUP($A4341,Firm_Info!$A$2:$A$12,Firm_Info!$C$2:$C$12)="Control",0,""))</f>
        <v>1</v>
      </c>
      <c r="F4341" s="14">
        <f>IFERROR(_xlfn.XLOOKUP($A4341,Firm_Info!$A$2:$A$11,Firm_Info!$D$2:$D$11),"")</f>
        <v>4</v>
      </c>
      <c r="G4341" s="14">
        <f>IF($F4341="","",IF($B4341&gt;=SUMIFS(Firm_Info!$F$2:$F$11,Firm_Info!$D$2:$D$11,$F4341,Firm_Info!$C$2:$C$11,"Treated"),1,0))</f>
        <v>1</v>
      </c>
      <c r="H4341" s="14">
        <f t="shared" si="139"/>
        <v>1</v>
      </c>
      <c r="I4341" s="14">
        <f>IF($F4341="","",MOD(ROW()-2,624)-INDEX(Parallel_Trends!$F$5:$F$14,MATCH($A4341,Parallel_Trends!$A$5:$A$14,0)))</f>
        <v>310</v>
      </c>
    </row>
    <row r="4342" spans="1:9" x14ac:dyDescent="0.45">
      <c r="A4342" t="s">
        <v>25</v>
      </c>
      <c r="B4342" s="1">
        <f>Raw_Prices!AQ599</f>
        <v>45797</v>
      </c>
      <c r="C4342" s="12">
        <f>Raw_Prices!AU599</f>
        <v>210.81200000000001</v>
      </c>
      <c r="D4342" s="13">
        <f t="shared" si="138"/>
        <v>-1.251616046167392E-2</v>
      </c>
      <c r="E4342" s="14">
        <f>IF(_xlfn.XLOOKUP($A4342,Firm_Info!$A$2:$A$12,Firm_Info!$C$2:$C$12)="Treated",1,IF(_xlfn.XLOOKUP($A4342,Firm_Info!$A$2:$A$12,Firm_Info!$C$2:$C$12)="Control",0,""))</f>
        <v>1</v>
      </c>
      <c r="F4342" s="14">
        <f>IFERROR(_xlfn.XLOOKUP($A4342,Firm_Info!$A$2:$A$11,Firm_Info!$D$2:$D$11),"")</f>
        <v>4</v>
      </c>
      <c r="G4342" s="14">
        <f>IF($F4342="","",IF($B4342&gt;=SUMIFS(Firm_Info!$F$2:$F$11,Firm_Info!$D$2:$D$11,$F4342,Firm_Info!$C$2:$C$11,"Treated"),1,0))</f>
        <v>1</v>
      </c>
      <c r="H4342" s="14">
        <f t="shared" si="139"/>
        <v>1</v>
      </c>
      <c r="I4342" s="14">
        <f>IF($F4342="","",MOD(ROW()-2,624)-INDEX(Parallel_Trends!$F$5:$F$14,MATCH($A4342,Parallel_Trends!$A$5:$A$14,0)))</f>
        <v>311</v>
      </c>
    </row>
    <row r="4343" spans="1:9" x14ac:dyDescent="0.45">
      <c r="A4343" t="s">
        <v>25</v>
      </c>
      <c r="B4343" s="1">
        <f>Raw_Prices!AQ600</f>
        <v>45798</v>
      </c>
      <c r="C4343" s="12">
        <f>Raw_Prices!AU600</f>
        <v>210.12200000000001</v>
      </c>
      <c r="D4343" s="13">
        <f t="shared" si="138"/>
        <v>-3.2730584596701862E-3</v>
      </c>
      <c r="E4343" s="14">
        <f>IF(_xlfn.XLOOKUP($A4343,Firm_Info!$A$2:$A$12,Firm_Info!$C$2:$C$12)="Treated",1,IF(_xlfn.XLOOKUP($A4343,Firm_Info!$A$2:$A$12,Firm_Info!$C$2:$C$12)="Control",0,""))</f>
        <v>1</v>
      </c>
      <c r="F4343" s="14">
        <f>IFERROR(_xlfn.XLOOKUP($A4343,Firm_Info!$A$2:$A$11,Firm_Info!$D$2:$D$11),"")</f>
        <v>4</v>
      </c>
      <c r="G4343" s="14">
        <f>IF($F4343="","",IF($B4343&gt;=SUMIFS(Firm_Info!$F$2:$F$11,Firm_Info!$D$2:$D$11,$F4343,Firm_Info!$C$2:$C$11,"Treated"),1,0))</f>
        <v>1</v>
      </c>
      <c r="H4343" s="14">
        <f t="shared" si="139"/>
        <v>1</v>
      </c>
      <c r="I4343" s="14">
        <f>IF($F4343="","",MOD(ROW()-2,624)-INDEX(Parallel_Trends!$F$5:$F$14,MATCH($A4343,Parallel_Trends!$A$5:$A$14,0)))</f>
        <v>312</v>
      </c>
    </row>
    <row r="4344" spans="1:9" x14ac:dyDescent="0.45">
      <c r="A4344" t="s">
        <v>25</v>
      </c>
      <c r="B4344" s="1">
        <f>Raw_Prices!AQ601</f>
        <v>45799</v>
      </c>
      <c r="C4344" s="12">
        <f>Raw_Prices!AU601</f>
        <v>212.05</v>
      </c>
      <c r="D4344" s="13">
        <f t="shared" si="138"/>
        <v>9.175621781631671E-3</v>
      </c>
      <c r="E4344" s="14">
        <f>IF(_xlfn.XLOOKUP($A4344,Firm_Info!$A$2:$A$12,Firm_Info!$C$2:$C$12)="Treated",1,IF(_xlfn.XLOOKUP($A4344,Firm_Info!$A$2:$A$12,Firm_Info!$C$2:$C$12)="Control",0,""))</f>
        <v>1</v>
      </c>
      <c r="F4344" s="14">
        <f>IFERROR(_xlfn.XLOOKUP($A4344,Firm_Info!$A$2:$A$11,Firm_Info!$D$2:$D$11),"")</f>
        <v>4</v>
      </c>
      <c r="G4344" s="14">
        <f>IF($F4344="","",IF($B4344&gt;=SUMIFS(Firm_Info!$F$2:$F$11,Firm_Info!$D$2:$D$11,$F4344,Firm_Info!$C$2:$C$11,"Treated"),1,0))</f>
        <v>1</v>
      </c>
      <c r="H4344" s="14">
        <f t="shared" si="139"/>
        <v>1</v>
      </c>
      <c r="I4344" s="14">
        <f>IF($F4344="","",MOD(ROW()-2,624)-INDEX(Parallel_Trends!$F$5:$F$14,MATCH($A4344,Parallel_Trends!$A$5:$A$14,0)))</f>
        <v>313</v>
      </c>
    </row>
    <row r="4345" spans="1:9" x14ac:dyDescent="0.45">
      <c r="A4345" t="s">
        <v>25</v>
      </c>
      <c r="B4345" s="1">
        <f>Raw_Prices!AQ602</f>
        <v>45800</v>
      </c>
      <c r="C4345" s="12">
        <f>Raw_Prices!AU602</f>
        <v>211.68899999999999</v>
      </c>
      <c r="D4345" s="13">
        <f t="shared" si="138"/>
        <v>-1.7024286724829363E-3</v>
      </c>
      <c r="E4345" s="14">
        <f>IF(_xlfn.XLOOKUP($A4345,Firm_Info!$A$2:$A$12,Firm_Info!$C$2:$C$12)="Treated",1,IF(_xlfn.XLOOKUP($A4345,Firm_Info!$A$2:$A$12,Firm_Info!$C$2:$C$12)="Control",0,""))</f>
        <v>1</v>
      </c>
      <c r="F4345" s="14">
        <f>IFERROR(_xlfn.XLOOKUP($A4345,Firm_Info!$A$2:$A$11,Firm_Info!$D$2:$D$11),"")</f>
        <v>4</v>
      </c>
      <c r="G4345" s="14">
        <f>IF($F4345="","",IF($B4345&gt;=SUMIFS(Firm_Info!$F$2:$F$11,Firm_Info!$D$2:$D$11,$F4345,Firm_Info!$C$2:$C$11,"Treated"),1,0))</f>
        <v>1</v>
      </c>
      <c r="H4345" s="14">
        <f t="shared" si="139"/>
        <v>1</v>
      </c>
      <c r="I4345" s="14">
        <f>IF($F4345="","",MOD(ROW()-2,624)-INDEX(Parallel_Trends!$F$5:$F$14,MATCH($A4345,Parallel_Trends!$A$5:$A$14,0)))</f>
        <v>314</v>
      </c>
    </row>
    <row r="4346" spans="1:9" x14ac:dyDescent="0.45">
      <c r="A4346" t="s">
        <v>25</v>
      </c>
      <c r="B4346" s="1">
        <f>Raw_Prices!AQ603</f>
        <v>45804</v>
      </c>
      <c r="C4346" s="12">
        <f>Raw_Prices!AU603</f>
        <v>216.411</v>
      </c>
      <c r="D4346" s="13">
        <f t="shared" si="138"/>
        <v>2.2306307838385608E-2</v>
      </c>
      <c r="E4346" s="14">
        <f>IF(_xlfn.XLOOKUP($A4346,Firm_Info!$A$2:$A$12,Firm_Info!$C$2:$C$12)="Treated",1,IF(_xlfn.XLOOKUP($A4346,Firm_Info!$A$2:$A$12,Firm_Info!$C$2:$C$12)="Control",0,""))</f>
        <v>1</v>
      </c>
      <c r="F4346" s="14">
        <f>IFERROR(_xlfn.XLOOKUP($A4346,Firm_Info!$A$2:$A$11,Firm_Info!$D$2:$D$11),"")</f>
        <v>4</v>
      </c>
      <c r="G4346" s="14">
        <f>IF($F4346="","",IF($B4346&gt;=SUMIFS(Firm_Info!$F$2:$F$11,Firm_Info!$D$2:$D$11,$F4346,Firm_Info!$C$2:$C$11,"Treated"),1,0))</f>
        <v>1</v>
      </c>
      <c r="H4346" s="14">
        <f t="shared" si="139"/>
        <v>1</v>
      </c>
      <c r="I4346" s="14">
        <f>IF($F4346="","",MOD(ROW()-2,624)-INDEX(Parallel_Trends!$F$5:$F$14,MATCH($A4346,Parallel_Trends!$A$5:$A$14,0)))</f>
        <v>315</v>
      </c>
    </row>
    <row r="4347" spans="1:9" x14ac:dyDescent="0.45">
      <c r="A4347" t="s">
        <v>25</v>
      </c>
      <c r="B4347" s="1">
        <f>Raw_Prices!AQ604</f>
        <v>45805</v>
      </c>
      <c r="C4347" s="12">
        <f>Raw_Prices!AU604</f>
        <v>217.34399999999999</v>
      </c>
      <c r="D4347" s="13">
        <f t="shared" si="138"/>
        <v>4.3112411106644988E-3</v>
      </c>
      <c r="E4347" s="14">
        <f>IF(_xlfn.XLOOKUP($A4347,Firm_Info!$A$2:$A$12,Firm_Info!$C$2:$C$12)="Treated",1,IF(_xlfn.XLOOKUP($A4347,Firm_Info!$A$2:$A$12,Firm_Info!$C$2:$C$12)="Control",0,""))</f>
        <v>1</v>
      </c>
      <c r="F4347" s="14">
        <f>IFERROR(_xlfn.XLOOKUP($A4347,Firm_Info!$A$2:$A$11,Firm_Info!$D$2:$D$11),"")</f>
        <v>4</v>
      </c>
      <c r="G4347" s="14">
        <f>IF($F4347="","",IF($B4347&gt;=SUMIFS(Firm_Info!$F$2:$F$11,Firm_Info!$D$2:$D$11,$F4347,Firm_Info!$C$2:$C$11,"Treated"),1,0))</f>
        <v>1</v>
      </c>
      <c r="H4347" s="14">
        <f t="shared" si="139"/>
        <v>1</v>
      </c>
      <c r="I4347" s="14">
        <f>IF($F4347="","",MOD(ROW()-2,624)-INDEX(Parallel_Trends!$F$5:$F$14,MATCH($A4347,Parallel_Trends!$A$5:$A$14,0)))</f>
        <v>316</v>
      </c>
    </row>
    <row r="4348" spans="1:9" x14ac:dyDescent="0.45">
      <c r="A4348" t="s">
        <v>25</v>
      </c>
      <c r="B4348" s="1">
        <f>Raw_Prices!AQ605</f>
        <v>45806</v>
      </c>
      <c r="C4348" s="12">
        <f>Raw_Prices!AU605</f>
        <v>218.40600000000001</v>
      </c>
      <c r="D4348" s="13">
        <f t="shared" si="138"/>
        <v>4.8862632508834825E-3</v>
      </c>
      <c r="E4348" s="14">
        <f>IF(_xlfn.XLOOKUP($A4348,Firm_Info!$A$2:$A$12,Firm_Info!$C$2:$C$12)="Treated",1,IF(_xlfn.XLOOKUP($A4348,Firm_Info!$A$2:$A$12,Firm_Info!$C$2:$C$12)="Control",0,""))</f>
        <v>1</v>
      </c>
      <c r="F4348" s="14">
        <f>IFERROR(_xlfn.XLOOKUP($A4348,Firm_Info!$A$2:$A$11,Firm_Info!$D$2:$D$11),"")</f>
        <v>4</v>
      </c>
      <c r="G4348" s="14">
        <f>IF($F4348="","",IF($B4348&gt;=SUMIFS(Firm_Info!$F$2:$F$11,Firm_Info!$D$2:$D$11,$F4348,Firm_Info!$C$2:$C$11,"Treated"),1,0))</f>
        <v>1</v>
      </c>
      <c r="H4348" s="14">
        <f t="shared" si="139"/>
        <v>1</v>
      </c>
      <c r="I4348" s="14">
        <f>IF($F4348="","",MOD(ROW()-2,624)-INDEX(Parallel_Trends!$F$5:$F$14,MATCH($A4348,Parallel_Trends!$A$5:$A$14,0)))</f>
        <v>317</v>
      </c>
    </row>
    <row r="4349" spans="1:9" x14ac:dyDescent="0.45">
      <c r="A4349" t="s">
        <v>25</v>
      </c>
      <c r="B4349" s="1">
        <f>Raw_Prices!AQ606</f>
        <v>45807</v>
      </c>
      <c r="C4349" s="12">
        <f>Raw_Prices!AU606</f>
        <v>219.078</v>
      </c>
      <c r="D4349" s="13">
        <f t="shared" si="138"/>
        <v>3.0768385483914695E-3</v>
      </c>
      <c r="E4349" s="14">
        <f>IF(_xlfn.XLOOKUP($A4349,Firm_Info!$A$2:$A$12,Firm_Info!$C$2:$C$12)="Treated",1,IF(_xlfn.XLOOKUP($A4349,Firm_Info!$A$2:$A$12,Firm_Info!$C$2:$C$12)="Control",0,""))</f>
        <v>1</v>
      </c>
      <c r="F4349" s="14">
        <f>IFERROR(_xlfn.XLOOKUP($A4349,Firm_Info!$A$2:$A$11,Firm_Info!$D$2:$D$11),"")</f>
        <v>4</v>
      </c>
      <c r="G4349" s="14">
        <f>IF($F4349="","",IF($B4349&gt;=SUMIFS(Firm_Info!$F$2:$F$11,Firm_Info!$D$2:$D$11,$F4349,Firm_Info!$C$2:$C$11,"Treated"),1,0))</f>
        <v>1</v>
      </c>
      <c r="H4349" s="14">
        <f t="shared" si="139"/>
        <v>1</v>
      </c>
      <c r="I4349" s="14">
        <f>IF($F4349="","",MOD(ROW()-2,624)-INDEX(Parallel_Trends!$F$5:$F$14,MATCH($A4349,Parallel_Trends!$A$5:$A$14,0)))</f>
        <v>318</v>
      </c>
    </row>
    <row r="4350" spans="1:9" x14ac:dyDescent="0.45">
      <c r="A4350" t="s">
        <v>25</v>
      </c>
      <c r="B4350" s="1">
        <f>Raw_Prices!AQ607</f>
        <v>45810</v>
      </c>
      <c r="C4350" s="12">
        <f>Raw_Prices!AU607</f>
        <v>219.87100000000001</v>
      </c>
      <c r="D4350" s="13">
        <f t="shared" si="138"/>
        <v>3.6197153525228121E-3</v>
      </c>
      <c r="E4350" s="14">
        <f>IF(_xlfn.XLOOKUP($A4350,Firm_Info!$A$2:$A$12,Firm_Info!$C$2:$C$12)="Treated",1,IF(_xlfn.XLOOKUP($A4350,Firm_Info!$A$2:$A$12,Firm_Info!$C$2:$C$12)="Control",0,""))</f>
        <v>1</v>
      </c>
      <c r="F4350" s="14">
        <f>IFERROR(_xlfn.XLOOKUP($A4350,Firm_Info!$A$2:$A$11,Firm_Info!$D$2:$D$11),"")</f>
        <v>4</v>
      </c>
      <c r="G4350" s="14">
        <f>IF($F4350="","",IF($B4350&gt;=SUMIFS(Firm_Info!$F$2:$F$11,Firm_Info!$D$2:$D$11,$F4350,Firm_Info!$C$2:$C$11,"Treated"),1,0))</f>
        <v>1</v>
      </c>
      <c r="H4350" s="14">
        <f t="shared" si="139"/>
        <v>1</v>
      </c>
      <c r="I4350" s="14">
        <f>IF($F4350="","",MOD(ROW()-2,624)-INDEX(Parallel_Trends!$F$5:$F$14,MATCH($A4350,Parallel_Trends!$A$5:$A$14,0)))</f>
        <v>319</v>
      </c>
    </row>
    <row r="4351" spans="1:9" x14ac:dyDescent="0.45">
      <c r="A4351" t="s">
        <v>25</v>
      </c>
      <c r="B4351" s="1">
        <f>Raw_Prices!AQ608</f>
        <v>45811</v>
      </c>
      <c r="C4351" s="12">
        <f>Raw_Prices!AU608</f>
        <v>217.33699999999999</v>
      </c>
      <c r="D4351" s="13">
        <f t="shared" si="138"/>
        <v>-1.1524939623688502E-2</v>
      </c>
      <c r="E4351" s="14">
        <f>IF(_xlfn.XLOOKUP($A4351,Firm_Info!$A$2:$A$12,Firm_Info!$C$2:$C$12)="Treated",1,IF(_xlfn.XLOOKUP($A4351,Firm_Info!$A$2:$A$12,Firm_Info!$C$2:$C$12)="Control",0,""))</f>
        <v>1</v>
      </c>
      <c r="F4351" s="14">
        <f>IFERROR(_xlfn.XLOOKUP($A4351,Firm_Info!$A$2:$A$11,Firm_Info!$D$2:$D$11),"")</f>
        <v>4</v>
      </c>
      <c r="G4351" s="14">
        <f>IF($F4351="","",IF($B4351&gt;=SUMIFS(Firm_Info!$F$2:$F$11,Firm_Info!$D$2:$D$11,$F4351,Firm_Info!$C$2:$C$11,"Treated"),1,0))</f>
        <v>1</v>
      </c>
      <c r="H4351" s="14">
        <f t="shared" si="139"/>
        <v>1</v>
      </c>
      <c r="I4351" s="14">
        <f>IF($F4351="","",MOD(ROW()-2,624)-INDEX(Parallel_Trends!$F$5:$F$14,MATCH($A4351,Parallel_Trends!$A$5:$A$14,0)))</f>
        <v>320</v>
      </c>
    </row>
    <row r="4352" spans="1:9" x14ac:dyDescent="0.45">
      <c r="A4352" t="s">
        <v>25</v>
      </c>
      <c r="B4352" s="1">
        <f>Raw_Prices!AQ609</f>
        <v>45812</v>
      </c>
      <c r="C4352" s="12">
        <f>Raw_Prices!AU609</f>
        <v>220.59</v>
      </c>
      <c r="D4352" s="13">
        <f t="shared" si="138"/>
        <v>1.496753889121516E-2</v>
      </c>
      <c r="E4352" s="14">
        <f>IF(_xlfn.XLOOKUP($A4352,Firm_Info!$A$2:$A$12,Firm_Info!$C$2:$C$12)="Treated",1,IF(_xlfn.XLOOKUP($A4352,Firm_Info!$A$2:$A$12,Firm_Info!$C$2:$C$12)="Control",0,""))</f>
        <v>1</v>
      </c>
      <c r="F4352" s="14">
        <f>IFERROR(_xlfn.XLOOKUP($A4352,Firm_Info!$A$2:$A$11,Firm_Info!$D$2:$D$11),"")</f>
        <v>4</v>
      </c>
      <c r="G4352" s="14">
        <f>IF($F4352="","",IF($B4352&gt;=SUMIFS(Firm_Info!$F$2:$F$11,Firm_Info!$D$2:$D$11,$F4352,Firm_Info!$C$2:$C$11,"Treated"),1,0))</f>
        <v>1</v>
      </c>
      <c r="H4352" s="14">
        <f t="shared" si="139"/>
        <v>1</v>
      </c>
      <c r="I4352" s="14">
        <f>IF($F4352="","",MOD(ROW()-2,624)-INDEX(Parallel_Trends!$F$5:$F$14,MATCH($A4352,Parallel_Trends!$A$5:$A$14,0)))</f>
        <v>321</v>
      </c>
    </row>
    <row r="4353" spans="1:9" x14ac:dyDescent="0.45">
      <c r="A4353" t="s">
        <v>25</v>
      </c>
      <c r="B4353" s="1">
        <f>Raw_Prices!AQ610</f>
        <v>45813</v>
      </c>
      <c r="C4353" s="12">
        <f>Raw_Prices!AU610</f>
        <v>221.12700000000001</v>
      </c>
      <c r="D4353" s="13">
        <f t="shared" si="138"/>
        <v>2.4343805249558148E-3</v>
      </c>
      <c r="E4353" s="14">
        <f>IF(_xlfn.XLOOKUP($A4353,Firm_Info!$A$2:$A$12,Firm_Info!$C$2:$C$12)="Treated",1,IF(_xlfn.XLOOKUP($A4353,Firm_Info!$A$2:$A$12,Firm_Info!$C$2:$C$12)="Control",0,""))</f>
        <v>1</v>
      </c>
      <c r="F4353" s="14">
        <f>IFERROR(_xlfn.XLOOKUP($A4353,Firm_Info!$A$2:$A$11,Firm_Info!$D$2:$D$11),"")</f>
        <v>4</v>
      </c>
      <c r="G4353" s="14">
        <f>IF($F4353="","",IF($B4353&gt;=SUMIFS(Firm_Info!$F$2:$F$11,Firm_Info!$D$2:$D$11,$F4353,Firm_Info!$C$2:$C$11,"Treated"),1,0))</f>
        <v>1</v>
      </c>
      <c r="H4353" s="14">
        <f t="shared" si="139"/>
        <v>1</v>
      </c>
      <c r="I4353" s="14">
        <f>IF($F4353="","",MOD(ROW()-2,624)-INDEX(Parallel_Trends!$F$5:$F$14,MATCH($A4353,Parallel_Trends!$A$5:$A$14,0)))</f>
        <v>322</v>
      </c>
    </row>
    <row r="4354" spans="1:9" x14ac:dyDescent="0.45">
      <c r="A4354" t="s">
        <v>25</v>
      </c>
      <c r="B4354" s="1">
        <f>Raw_Prices!AQ611</f>
        <v>45814</v>
      </c>
      <c r="C4354" s="12">
        <f>Raw_Prices!AU611</f>
        <v>223.261</v>
      </c>
      <c r="D4354" s="13">
        <f t="shared" si="138"/>
        <v>9.650562798753537E-3</v>
      </c>
      <c r="E4354" s="14">
        <f>IF(_xlfn.XLOOKUP($A4354,Firm_Info!$A$2:$A$12,Firm_Info!$C$2:$C$12)="Treated",1,IF(_xlfn.XLOOKUP($A4354,Firm_Info!$A$2:$A$12,Firm_Info!$C$2:$C$12)="Control",0,""))</f>
        <v>1</v>
      </c>
      <c r="F4354" s="14">
        <f>IFERROR(_xlfn.XLOOKUP($A4354,Firm_Info!$A$2:$A$11,Firm_Info!$D$2:$D$11),"")</f>
        <v>4</v>
      </c>
      <c r="G4354" s="14">
        <f>IF($F4354="","",IF($B4354&gt;=SUMIFS(Firm_Info!$F$2:$F$11,Firm_Info!$D$2:$D$11,$F4354,Firm_Info!$C$2:$C$11,"Treated"),1,0))</f>
        <v>1</v>
      </c>
      <c r="H4354" s="14">
        <f t="shared" si="139"/>
        <v>1</v>
      </c>
      <c r="I4354" s="14">
        <f>IF($F4354="","",MOD(ROW()-2,624)-INDEX(Parallel_Trends!$F$5:$F$14,MATCH($A4354,Parallel_Trends!$A$5:$A$14,0)))</f>
        <v>323</v>
      </c>
    </row>
    <row r="4355" spans="1:9" x14ac:dyDescent="0.45">
      <c r="A4355" t="s">
        <v>25</v>
      </c>
      <c r="B4355" s="1">
        <f>Raw_Prices!AQ612</f>
        <v>45817</v>
      </c>
      <c r="C4355" s="12">
        <f>Raw_Prices!AU612</f>
        <v>220.27099999999999</v>
      </c>
      <c r="D4355" s="13">
        <f t="shared" si="138"/>
        <v>-1.3392397239105791E-2</v>
      </c>
      <c r="E4355" s="14">
        <f>IF(_xlfn.XLOOKUP($A4355,Firm_Info!$A$2:$A$12,Firm_Info!$C$2:$C$12)="Treated",1,IF(_xlfn.XLOOKUP($A4355,Firm_Info!$A$2:$A$12,Firm_Info!$C$2:$C$12)="Control",0,""))</f>
        <v>1</v>
      </c>
      <c r="F4355" s="14">
        <f>IFERROR(_xlfn.XLOOKUP($A4355,Firm_Info!$A$2:$A$11,Firm_Info!$D$2:$D$11),"")</f>
        <v>4</v>
      </c>
      <c r="G4355" s="14">
        <f>IF($F4355="","",IF($B4355&gt;=SUMIFS(Firm_Info!$F$2:$F$11,Firm_Info!$D$2:$D$11,$F4355,Firm_Info!$C$2:$C$11,"Treated"),1,0))</f>
        <v>1</v>
      </c>
      <c r="H4355" s="14">
        <f t="shared" si="139"/>
        <v>1</v>
      </c>
      <c r="I4355" s="14">
        <f>IF($F4355="","",MOD(ROW()-2,624)-INDEX(Parallel_Trends!$F$5:$F$14,MATCH($A4355,Parallel_Trends!$A$5:$A$14,0)))</f>
        <v>324</v>
      </c>
    </row>
    <row r="4356" spans="1:9" x14ac:dyDescent="0.45">
      <c r="A4356" t="s">
        <v>25</v>
      </c>
      <c r="B4356" s="1">
        <f>Raw_Prices!AQ613</f>
        <v>45818</v>
      </c>
      <c r="C4356" s="12">
        <f>Raw_Prices!AU613</f>
        <v>218.226</v>
      </c>
      <c r="D4356" s="13">
        <f t="shared" si="138"/>
        <v>-9.2840183228840578E-3</v>
      </c>
      <c r="E4356" s="14">
        <f>IF(_xlfn.XLOOKUP($A4356,Firm_Info!$A$2:$A$12,Firm_Info!$C$2:$C$12)="Treated",1,IF(_xlfn.XLOOKUP($A4356,Firm_Info!$A$2:$A$12,Firm_Info!$C$2:$C$12)="Control",0,""))</f>
        <v>1</v>
      </c>
      <c r="F4356" s="14">
        <f>IFERROR(_xlfn.XLOOKUP($A4356,Firm_Info!$A$2:$A$11,Firm_Info!$D$2:$D$11),"")</f>
        <v>4</v>
      </c>
      <c r="G4356" s="14">
        <f>IF($F4356="","",IF($B4356&gt;=SUMIFS(Firm_Info!$F$2:$F$11,Firm_Info!$D$2:$D$11,$F4356,Firm_Info!$C$2:$C$11,"Treated"),1,0))</f>
        <v>1</v>
      </c>
      <c r="H4356" s="14">
        <f t="shared" si="139"/>
        <v>1</v>
      </c>
      <c r="I4356" s="14">
        <f>IF($F4356="","",MOD(ROW()-2,624)-INDEX(Parallel_Trends!$F$5:$F$14,MATCH($A4356,Parallel_Trends!$A$5:$A$14,0)))</f>
        <v>325</v>
      </c>
    </row>
    <row r="4357" spans="1:9" x14ac:dyDescent="0.45">
      <c r="A4357" t="s">
        <v>25</v>
      </c>
      <c r="B4357" s="1">
        <f>Raw_Prices!AQ614</f>
        <v>45819</v>
      </c>
      <c r="C4357" s="12">
        <f>Raw_Prices!AU614</f>
        <v>217.36199999999999</v>
      </c>
      <c r="D4357" s="13">
        <f t="shared" si="138"/>
        <v>-3.9591982623519151E-3</v>
      </c>
      <c r="E4357" s="14">
        <f>IF(_xlfn.XLOOKUP($A4357,Firm_Info!$A$2:$A$12,Firm_Info!$C$2:$C$12)="Treated",1,IF(_xlfn.XLOOKUP($A4357,Firm_Info!$A$2:$A$12,Firm_Info!$C$2:$C$12)="Control",0,""))</f>
        <v>1</v>
      </c>
      <c r="F4357" s="14">
        <f>IFERROR(_xlfn.XLOOKUP($A4357,Firm_Info!$A$2:$A$11,Firm_Info!$D$2:$D$11),"")</f>
        <v>4</v>
      </c>
      <c r="G4357" s="14">
        <f>IF($F4357="","",IF($B4357&gt;=SUMIFS(Firm_Info!$F$2:$F$11,Firm_Info!$D$2:$D$11,$F4357,Firm_Info!$C$2:$C$11,"Treated"),1,0))</f>
        <v>1</v>
      </c>
      <c r="H4357" s="14">
        <f t="shared" si="139"/>
        <v>1</v>
      </c>
      <c r="I4357" s="14">
        <f>IF($F4357="","",MOD(ROW()-2,624)-INDEX(Parallel_Trends!$F$5:$F$14,MATCH($A4357,Parallel_Trends!$A$5:$A$14,0)))</f>
        <v>326</v>
      </c>
    </row>
    <row r="4358" spans="1:9" x14ac:dyDescent="0.45">
      <c r="A4358" t="s">
        <v>25</v>
      </c>
      <c r="B4358" s="1">
        <f>Raw_Prices!AQ615</f>
        <v>45820</v>
      </c>
      <c r="C4358" s="12">
        <f>Raw_Prices!AU615</f>
        <v>217.19200000000001</v>
      </c>
      <c r="D4358" s="13">
        <f t="shared" si="138"/>
        <v>-7.8210542781165238E-4</v>
      </c>
      <c r="E4358" s="14">
        <f>IF(_xlfn.XLOOKUP($A4358,Firm_Info!$A$2:$A$12,Firm_Info!$C$2:$C$12)="Treated",1,IF(_xlfn.XLOOKUP($A4358,Firm_Info!$A$2:$A$12,Firm_Info!$C$2:$C$12)="Control",0,""))</f>
        <v>1</v>
      </c>
      <c r="F4358" s="14">
        <f>IFERROR(_xlfn.XLOOKUP($A4358,Firm_Info!$A$2:$A$11,Firm_Info!$D$2:$D$11),"")</f>
        <v>4</v>
      </c>
      <c r="G4358" s="14">
        <f>IF($F4358="","",IF($B4358&gt;=SUMIFS(Firm_Info!$F$2:$F$11,Firm_Info!$D$2:$D$11,$F4358,Firm_Info!$C$2:$C$11,"Treated"),1,0))</f>
        <v>1</v>
      </c>
      <c r="H4358" s="14">
        <f t="shared" si="139"/>
        <v>1</v>
      </c>
      <c r="I4358" s="14">
        <f>IF($F4358="","",MOD(ROW()-2,624)-INDEX(Parallel_Trends!$F$5:$F$14,MATCH($A4358,Parallel_Trends!$A$5:$A$14,0)))</f>
        <v>327</v>
      </c>
    </row>
    <row r="4359" spans="1:9" x14ac:dyDescent="0.45">
      <c r="A4359" t="s">
        <v>25</v>
      </c>
      <c r="B4359" s="1">
        <f>Raw_Prices!AQ616</f>
        <v>45821</v>
      </c>
      <c r="C4359" s="12">
        <f>Raw_Prices!AU616</f>
        <v>210.68700000000001</v>
      </c>
      <c r="D4359" s="13">
        <f t="shared" si="138"/>
        <v>-2.9950458580426553E-2</v>
      </c>
      <c r="E4359" s="14">
        <f>IF(_xlfn.XLOOKUP($A4359,Firm_Info!$A$2:$A$12,Firm_Info!$C$2:$C$12)="Treated",1,IF(_xlfn.XLOOKUP($A4359,Firm_Info!$A$2:$A$12,Firm_Info!$C$2:$C$12)="Control",0,""))</f>
        <v>1</v>
      </c>
      <c r="F4359" s="14">
        <f>IFERROR(_xlfn.XLOOKUP($A4359,Firm_Info!$A$2:$A$11,Firm_Info!$D$2:$D$11),"")</f>
        <v>4</v>
      </c>
      <c r="G4359" s="14">
        <f>IF($F4359="","",IF($B4359&gt;=SUMIFS(Firm_Info!$F$2:$F$11,Firm_Info!$D$2:$D$11,$F4359,Firm_Info!$C$2:$C$11,"Treated"),1,0))</f>
        <v>1</v>
      </c>
      <c r="H4359" s="14">
        <f t="shared" si="139"/>
        <v>1</v>
      </c>
      <c r="I4359" s="14">
        <f>IF($F4359="","",MOD(ROW()-2,624)-INDEX(Parallel_Trends!$F$5:$F$14,MATCH($A4359,Parallel_Trends!$A$5:$A$14,0)))</f>
        <v>328</v>
      </c>
    </row>
    <row r="4360" spans="1:9" x14ac:dyDescent="0.45">
      <c r="A4360" t="s">
        <v>25</v>
      </c>
      <c r="B4360" s="1">
        <f>Raw_Prices!AQ617</f>
        <v>45824</v>
      </c>
      <c r="C4360" s="12">
        <f>Raw_Prices!AU617</f>
        <v>213.49700000000001</v>
      </c>
      <c r="D4360" s="13">
        <f t="shared" si="138"/>
        <v>1.3337320290288446E-2</v>
      </c>
      <c r="E4360" s="14">
        <f>IF(_xlfn.XLOOKUP($A4360,Firm_Info!$A$2:$A$12,Firm_Info!$C$2:$C$12)="Treated",1,IF(_xlfn.XLOOKUP($A4360,Firm_Info!$A$2:$A$12,Firm_Info!$C$2:$C$12)="Control",0,""))</f>
        <v>1</v>
      </c>
      <c r="F4360" s="14">
        <f>IFERROR(_xlfn.XLOOKUP($A4360,Firm_Info!$A$2:$A$11,Firm_Info!$D$2:$D$11),"")</f>
        <v>4</v>
      </c>
      <c r="G4360" s="14">
        <f>IF($F4360="","",IF($B4360&gt;=SUMIFS(Firm_Info!$F$2:$F$11,Firm_Info!$D$2:$D$11,$F4360,Firm_Info!$C$2:$C$11,"Treated"),1,0))</f>
        <v>1</v>
      </c>
      <c r="H4360" s="14">
        <f t="shared" si="139"/>
        <v>1</v>
      </c>
      <c r="I4360" s="14">
        <f>IF($F4360="","",MOD(ROW()-2,624)-INDEX(Parallel_Trends!$F$5:$F$14,MATCH($A4360,Parallel_Trends!$A$5:$A$14,0)))</f>
        <v>329</v>
      </c>
    </row>
    <row r="4361" spans="1:9" x14ac:dyDescent="0.45">
      <c r="A4361" t="s">
        <v>25</v>
      </c>
      <c r="B4361" s="1">
        <f>Raw_Prices!AQ618</f>
        <v>45825</v>
      </c>
      <c r="C4361" s="12">
        <f>Raw_Prices!AU618</f>
        <v>210.79300000000001</v>
      </c>
      <c r="D4361" s="13">
        <f t="shared" si="138"/>
        <v>-1.2665283352927714E-2</v>
      </c>
      <c r="E4361" s="14">
        <f>IF(_xlfn.XLOOKUP($A4361,Firm_Info!$A$2:$A$12,Firm_Info!$C$2:$C$12)="Treated",1,IF(_xlfn.XLOOKUP($A4361,Firm_Info!$A$2:$A$12,Firm_Info!$C$2:$C$12)="Control",0,""))</f>
        <v>1</v>
      </c>
      <c r="F4361" s="14">
        <f>IFERROR(_xlfn.XLOOKUP($A4361,Firm_Info!$A$2:$A$11,Firm_Info!$D$2:$D$11),"")</f>
        <v>4</v>
      </c>
      <c r="G4361" s="14">
        <f>IF($F4361="","",IF($B4361&gt;=SUMIFS(Firm_Info!$F$2:$F$11,Firm_Info!$D$2:$D$11,$F4361,Firm_Info!$C$2:$C$11,"Treated"),1,0))</f>
        <v>1</v>
      </c>
      <c r="H4361" s="14">
        <f t="shared" si="139"/>
        <v>1</v>
      </c>
      <c r="I4361" s="14">
        <f>IF($F4361="","",MOD(ROW()-2,624)-INDEX(Parallel_Trends!$F$5:$F$14,MATCH($A4361,Parallel_Trends!$A$5:$A$14,0)))</f>
        <v>330</v>
      </c>
    </row>
    <row r="4362" spans="1:9" x14ac:dyDescent="0.45">
      <c r="A4362" t="s">
        <v>25</v>
      </c>
      <c r="B4362" s="1">
        <f>Raw_Prices!AQ619</f>
        <v>45826</v>
      </c>
      <c r="C4362" s="12">
        <f>Raw_Prices!AU619</f>
        <v>210.20500000000001</v>
      </c>
      <c r="D4362" s="13">
        <f t="shared" si="138"/>
        <v>-2.7894664433828487E-3</v>
      </c>
      <c r="E4362" s="14">
        <f>IF(_xlfn.XLOOKUP($A4362,Firm_Info!$A$2:$A$12,Firm_Info!$C$2:$C$12)="Treated",1,IF(_xlfn.XLOOKUP($A4362,Firm_Info!$A$2:$A$12,Firm_Info!$C$2:$C$12)="Control",0,""))</f>
        <v>1</v>
      </c>
      <c r="F4362" s="14">
        <f>IFERROR(_xlfn.XLOOKUP($A4362,Firm_Info!$A$2:$A$11,Firm_Info!$D$2:$D$11),"")</f>
        <v>4</v>
      </c>
      <c r="G4362" s="14">
        <f>IF($F4362="","",IF($B4362&gt;=SUMIFS(Firm_Info!$F$2:$F$11,Firm_Info!$D$2:$D$11,$F4362,Firm_Info!$C$2:$C$11,"Treated"),1,0))</f>
        <v>1</v>
      </c>
      <c r="H4362" s="14">
        <f t="shared" si="139"/>
        <v>1</v>
      </c>
      <c r="I4362" s="14">
        <f>IF($F4362="","",MOD(ROW()-2,624)-INDEX(Parallel_Trends!$F$5:$F$14,MATCH($A4362,Parallel_Trends!$A$5:$A$14,0)))</f>
        <v>331</v>
      </c>
    </row>
    <row r="4363" spans="1:9" x14ac:dyDescent="0.45">
      <c r="A4363" t="s">
        <v>25</v>
      </c>
      <c r="B4363" s="1">
        <f>Raw_Prices!AQ620</f>
        <v>45828</v>
      </c>
      <c r="C4363" s="12">
        <f>Raw_Prices!AU620</f>
        <v>210.911</v>
      </c>
      <c r="D4363" s="13">
        <f t="shared" si="138"/>
        <v>3.3586261030897901E-3</v>
      </c>
      <c r="E4363" s="14">
        <f>IF(_xlfn.XLOOKUP($A4363,Firm_Info!$A$2:$A$12,Firm_Info!$C$2:$C$12)="Treated",1,IF(_xlfn.XLOOKUP($A4363,Firm_Info!$A$2:$A$12,Firm_Info!$C$2:$C$12)="Control",0,""))</f>
        <v>1</v>
      </c>
      <c r="F4363" s="14">
        <f>IFERROR(_xlfn.XLOOKUP($A4363,Firm_Info!$A$2:$A$11,Firm_Info!$D$2:$D$11),"")</f>
        <v>4</v>
      </c>
      <c r="G4363" s="14">
        <f>IF($F4363="","",IF($B4363&gt;=SUMIFS(Firm_Info!$F$2:$F$11,Firm_Info!$D$2:$D$11,$F4363,Firm_Info!$C$2:$C$11,"Treated"),1,0))</f>
        <v>1</v>
      </c>
      <c r="H4363" s="14">
        <f t="shared" si="139"/>
        <v>1</v>
      </c>
      <c r="I4363" s="14">
        <f>IF($F4363="","",MOD(ROW()-2,624)-INDEX(Parallel_Trends!$F$5:$F$14,MATCH($A4363,Parallel_Trends!$A$5:$A$14,0)))</f>
        <v>332</v>
      </c>
    </row>
    <row r="4364" spans="1:9" x14ac:dyDescent="0.45">
      <c r="A4364" t="s">
        <v>25</v>
      </c>
      <c r="B4364" s="1">
        <f>Raw_Prices!AQ621</f>
        <v>45831</v>
      </c>
      <c r="C4364" s="12">
        <f>Raw_Prices!AU621</f>
        <v>212.07900000000001</v>
      </c>
      <c r="D4364" s="13">
        <f t="shared" si="138"/>
        <v>5.5378809071124913E-3</v>
      </c>
      <c r="E4364" s="14">
        <f>IF(_xlfn.XLOOKUP($A4364,Firm_Info!$A$2:$A$12,Firm_Info!$C$2:$C$12)="Treated",1,IF(_xlfn.XLOOKUP($A4364,Firm_Info!$A$2:$A$12,Firm_Info!$C$2:$C$12)="Control",0,""))</f>
        <v>1</v>
      </c>
      <c r="F4364" s="14">
        <f>IFERROR(_xlfn.XLOOKUP($A4364,Firm_Info!$A$2:$A$11,Firm_Info!$D$2:$D$11),"")</f>
        <v>4</v>
      </c>
      <c r="G4364" s="14">
        <f>IF($F4364="","",IF($B4364&gt;=SUMIFS(Firm_Info!$F$2:$F$11,Firm_Info!$D$2:$D$11,$F4364,Firm_Info!$C$2:$C$11,"Treated"),1,0))</f>
        <v>1</v>
      </c>
      <c r="H4364" s="14">
        <f t="shared" si="139"/>
        <v>1</v>
      </c>
      <c r="I4364" s="14">
        <f>IF($F4364="","",MOD(ROW()-2,624)-INDEX(Parallel_Trends!$F$5:$F$14,MATCH($A4364,Parallel_Trends!$A$5:$A$14,0)))</f>
        <v>333</v>
      </c>
    </row>
    <row r="4365" spans="1:9" x14ac:dyDescent="0.45">
      <c r="A4365" t="s">
        <v>25</v>
      </c>
      <c r="B4365" s="1">
        <f>Raw_Prices!AQ622</f>
        <v>45832</v>
      </c>
      <c r="C4365" s="12">
        <f>Raw_Prices!AU622</f>
        <v>217.99700000000001</v>
      </c>
      <c r="D4365" s="13">
        <f t="shared" si="138"/>
        <v>2.7904695891625364E-2</v>
      </c>
      <c r="E4365" s="14">
        <f>IF(_xlfn.XLOOKUP($A4365,Firm_Info!$A$2:$A$12,Firm_Info!$C$2:$C$12)="Treated",1,IF(_xlfn.XLOOKUP($A4365,Firm_Info!$A$2:$A$12,Firm_Info!$C$2:$C$12)="Control",0,""))</f>
        <v>1</v>
      </c>
      <c r="F4365" s="14">
        <f>IFERROR(_xlfn.XLOOKUP($A4365,Firm_Info!$A$2:$A$11,Firm_Info!$D$2:$D$11),"")</f>
        <v>4</v>
      </c>
      <c r="G4365" s="14">
        <f>IF($F4365="","",IF($B4365&gt;=SUMIFS(Firm_Info!$F$2:$F$11,Firm_Info!$D$2:$D$11,$F4365,Firm_Info!$C$2:$C$11,"Treated"),1,0))</f>
        <v>1</v>
      </c>
      <c r="H4365" s="14">
        <f t="shared" si="139"/>
        <v>1</v>
      </c>
      <c r="I4365" s="14">
        <f>IF($F4365="","",MOD(ROW()-2,624)-INDEX(Parallel_Trends!$F$5:$F$14,MATCH($A4365,Parallel_Trends!$A$5:$A$14,0)))</f>
        <v>334</v>
      </c>
    </row>
    <row r="4366" spans="1:9" x14ac:dyDescent="0.45">
      <c r="A4366" t="s">
        <v>25</v>
      </c>
      <c r="B4366" s="1">
        <f>Raw_Prices!AQ623</f>
        <v>45833</v>
      </c>
      <c r="C4366" s="12">
        <f>Raw_Prices!AU623</f>
        <v>218.12200000000001</v>
      </c>
      <c r="D4366" s="13">
        <f t="shared" si="138"/>
        <v>5.7340238627134887E-4</v>
      </c>
      <c r="E4366" s="14">
        <f>IF(_xlfn.XLOOKUP($A4366,Firm_Info!$A$2:$A$12,Firm_Info!$C$2:$C$12)="Treated",1,IF(_xlfn.XLOOKUP($A4366,Firm_Info!$A$2:$A$12,Firm_Info!$C$2:$C$12)="Control",0,""))</f>
        <v>1</v>
      </c>
      <c r="F4366" s="14">
        <f>IFERROR(_xlfn.XLOOKUP($A4366,Firm_Info!$A$2:$A$11,Firm_Info!$D$2:$D$11),"")</f>
        <v>4</v>
      </c>
      <c r="G4366" s="14">
        <f>IF($F4366="","",IF($B4366&gt;=SUMIFS(Firm_Info!$F$2:$F$11,Firm_Info!$D$2:$D$11,$F4366,Firm_Info!$C$2:$C$11,"Treated"),1,0))</f>
        <v>1</v>
      </c>
      <c r="H4366" s="14">
        <f t="shared" si="139"/>
        <v>1</v>
      </c>
      <c r="I4366" s="14">
        <f>IF($F4366="","",MOD(ROW()-2,624)-INDEX(Parallel_Trends!$F$5:$F$14,MATCH($A4366,Parallel_Trends!$A$5:$A$14,0)))</f>
        <v>335</v>
      </c>
    </row>
    <row r="4367" spans="1:9" x14ac:dyDescent="0.45">
      <c r="A4367" t="s">
        <v>25</v>
      </c>
      <c r="B4367" s="1">
        <f>Raw_Prices!AQ624</f>
        <v>45834</v>
      </c>
      <c r="C4367" s="12">
        <f>Raw_Prices!AU624</f>
        <v>222.52099999999999</v>
      </c>
      <c r="D4367" s="13">
        <f t="shared" si="138"/>
        <v>2.0167612620459963E-2</v>
      </c>
      <c r="E4367" s="14">
        <f>IF(_xlfn.XLOOKUP($A4367,Firm_Info!$A$2:$A$12,Firm_Info!$C$2:$C$12)="Treated",1,IF(_xlfn.XLOOKUP($A4367,Firm_Info!$A$2:$A$12,Firm_Info!$C$2:$C$12)="Control",0,""))</f>
        <v>1</v>
      </c>
      <c r="F4367" s="14">
        <f>IFERROR(_xlfn.XLOOKUP($A4367,Firm_Info!$A$2:$A$11,Firm_Info!$D$2:$D$11),"")</f>
        <v>4</v>
      </c>
      <c r="G4367" s="14">
        <f>IF($F4367="","",IF($B4367&gt;=SUMIFS(Firm_Info!$F$2:$F$11,Firm_Info!$D$2:$D$11,$F4367,Firm_Info!$C$2:$C$11,"Treated"),1,0))</f>
        <v>1</v>
      </c>
      <c r="H4367" s="14">
        <f t="shared" si="139"/>
        <v>1</v>
      </c>
      <c r="I4367" s="14">
        <f>IF($F4367="","",MOD(ROW()-2,624)-INDEX(Parallel_Trends!$F$5:$F$14,MATCH($A4367,Parallel_Trends!$A$5:$A$14,0)))</f>
        <v>336</v>
      </c>
    </row>
    <row r="4368" spans="1:9" x14ac:dyDescent="0.45">
      <c r="A4368" t="s">
        <v>25</v>
      </c>
      <c r="B4368" s="1">
        <f>Raw_Prices!AQ625</f>
        <v>45835</v>
      </c>
      <c r="C4368" s="12">
        <f>Raw_Prices!AU625</f>
        <v>226.38399999999999</v>
      </c>
      <c r="D4368" s="13">
        <f t="shared" si="138"/>
        <v>1.7360159265866981E-2</v>
      </c>
      <c r="E4368" s="14">
        <f>IF(_xlfn.XLOOKUP($A4368,Firm_Info!$A$2:$A$12,Firm_Info!$C$2:$C$12)="Treated",1,IF(_xlfn.XLOOKUP($A4368,Firm_Info!$A$2:$A$12,Firm_Info!$C$2:$C$12)="Control",0,""))</f>
        <v>1</v>
      </c>
      <c r="F4368" s="14">
        <f>IFERROR(_xlfn.XLOOKUP($A4368,Firm_Info!$A$2:$A$11,Firm_Info!$D$2:$D$11),"")</f>
        <v>4</v>
      </c>
      <c r="G4368" s="14">
        <f>IF($F4368="","",IF($B4368&gt;=SUMIFS(Firm_Info!$F$2:$F$11,Firm_Info!$D$2:$D$11,$F4368,Firm_Info!$C$2:$C$11,"Treated"),1,0))</f>
        <v>1</v>
      </c>
      <c r="H4368" s="14">
        <f t="shared" si="139"/>
        <v>1</v>
      </c>
      <c r="I4368" s="14">
        <f>IF($F4368="","",MOD(ROW()-2,624)-INDEX(Parallel_Trends!$F$5:$F$14,MATCH($A4368,Parallel_Trends!$A$5:$A$14,0)))</f>
        <v>337</v>
      </c>
    </row>
    <row r="4369" spans="1:9" x14ac:dyDescent="0.45">
      <c r="A4369" t="s">
        <v>25</v>
      </c>
      <c r="B4369" s="1">
        <f>Raw_Prices!AQ626</f>
        <v>45838</v>
      </c>
      <c r="C4369" s="12">
        <f>Raw_Prices!AU626</f>
        <v>230.20599999999999</v>
      </c>
      <c r="D4369" s="13">
        <f t="shared" si="138"/>
        <v>1.6882818573750846E-2</v>
      </c>
      <c r="E4369" s="14">
        <f>IF(_xlfn.XLOOKUP($A4369,Firm_Info!$A$2:$A$12,Firm_Info!$C$2:$C$12)="Treated",1,IF(_xlfn.XLOOKUP($A4369,Firm_Info!$A$2:$A$12,Firm_Info!$C$2:$C$12)="Control",0,""))</f>
        <v>1</v>
      </c>
      <c r="F4369" s="14">
        <f>IFERROR(_xlfn.XLOOKUP($A4369,Firm_Info!$A$2:$A$11,Firm_Info!$D$2:$D$11),"")</f>
        <v>4</v>
      </c>
      <c r="G4369" s="14">
        <f>IF($F4369="","",IF($B4369&gt;=SUMIFS(Firm_Info!$F$2:$F$11,Firm_Info!$D$2:$D$11,$F4369,Firm_Info!$C$2:$C$11,"Treated"),1,0))</f>
        <v>1</v>
      </c>
      <c r="H4369" s="14">
        <f t="shared" si="139"/>
        <v>1</v>
      </c>
      <c r="I4369" s="14">
        <f>IF($F4369="","",MOD(ROW()-2,624)-INDEX(Parallel_Trends!$F$5:$F$14,MATCH($A4369,Parallel_Trends!$A$5:$A$14,0)))</f>
        <v>338</v>
      </c>
    </row>
    <row r="4370" spans="1:9" x14ac:dyDescent="0.45">
      <c r="A4370" t="s">
        <v>27</v>
      </c>
      <c r="B4370" s="1">
        <f>Raw_Prices!AX3</f>
        <v>44929</v>
      </c>
      <c r="C4370" s="12">
        <f>Raw_Prices!BB3</f>
        <v>84.9</v>
      </c>
      <c r="D4370" s="13"/>
      <c r="E4370" s="14">
        <f>IF(_xlfn.XLOOKUP($A4370,Firm_Info!$A$2:$A$12,Firm_Info!$C$2:$C$12)="Treated",1,IF(_xlfn.XLOOKUP($A4370,Firm_Info!$A$2:$A$12,Firm_Info!$C$2:$C$12)="Control",0,""))</f>
        <v>0</v>
      </c>
      <c r="F4370" s="14">
        <f>IFERROR(_xlfn.XLOOKUP($A4370,Firm_Info!$A$2:$A$11,Firm_Info!$D$2:$D$11),"")</f>
        <v>4</v>
      </c>
      <c r="G4370" s="14">
        <f>IF($F4370="","",IF($B4370&gt;=SUMIFS(Firm_Info!$F$2:$F$11,Firm_Info!$D$2:$D$11,$F4370,Firm_Info!$C$2:$C$11,"Treated"),1,0))</f>
        <v>0</v>
      </c>
      <c r="H4370" s="14">
        <f>IF($F4370="","",$E4370*$G4370)</f>
        <v>0</v>
      </c>
      <c r="I4370" s="14">
        <f>IF($F4370="","",MOD(ROW()-2,624)-INDEX(Parallel_Trends!$F$5:$F$14,MATCH($A4370,Parallel_Trends!$A$5:$A$14,0)))</f>
        <v>-285</v>
      </c>
    </row>
    <row r="4371" spans="1:9" x14ac:dyDescent="0.45">
      <c r="A4371" t="s">
        <v>27</v>
      </c>
      <c r="B4371" s="1">
        <f>Raw_Prices!AX4</f>
        <v>44930</v>
      </c>
      <c r="C4371" s="12">
        <f>Raw_Prices!BB4</f>
        <v>88.72</v>
      </c>
      <c r="D4371" s="13">
        <f>C4371/C4370-1</f>
        <v>4.4994110718492353E-2</v>
      </c>
      <c r="E4371" s="14">
        <f>IF(_xlfn.XLOOKUP($A4371,Firm_Info!$A$2:$A$12,Firm_Info!$C$2:$C$12)="Treated",1,IF(_xlfn.XLOOKUP($A4371,Firm_Info!$A$2:$A$12,Firm_Info!$C$2:$C$12)="Control",0,""))</f>
        <v>0</v>
      </c>
      <c r="F4371" s="14">
        <f>IFERROR(_xlfn.XLOOKUP($A4371,Firm_Info!$A$2:$A$11,Firm_Info!$D$2:$D$11),"")</f>
        <v>4</v>
      </c>
      <c r="G4371" s="14">
        <f>IF($F4371="","",IF($B4371&gt;=SUMIFS(Firm_Info!$F$2:$F$11,Firm_Info!$D$2:$D$11,$F4371,Firm_Info!$C$2:$C$11,"Treated"),1,0))</f>
        <v>0</v>
      </c>
      <c r="H4371" s="14">
        <f>IF($F4371="","",$E4371*$G4371)</f>
        <v>0</v>
      </c>
      <c r="I4371" s="14">
        <f>IF($F4371="","",MOD(ROW()-2,624)-INDEX(Parallel_Trends!$F$5:$F$14,MATCH($A4371,Parallel_Trends!$A$5:$A$14,0)))</f>
        <v>-284</v>
      </c>
    </row>
    <row r="4372" spans="1:9" x14ac:dyDescent="0.45">
      <c r="A4372" t="s">
        <v>27</v>
      </c>
      <c r="B4372" s="1">
        <f>Raw_Prices!AX5</f>
        <v>44931</v>
      </c>
      <c r="C4372" s="12">
        <f>Raw_Prices!BB5</f>
        <v>87.71</v>
      </c>
      <c r="D4372" s="13">
        <f t="shared" ref="D4372:D4435" si="140">C4372/C4371-1</f>
        <v>-1.1384129846708779E-2</v>
      </c>
      <c r="E4372" s="14">
        <f>IF(_xlfn.XLOOKUP($A4372,Firm_Info!$A$2:$A$12,Firm_Info!$C$2:$C$12)="Treated",1,IF(_xlfn.XLOOKUP($A4372,Firm_Info!$A$2:$A$12,Firm_Info!$C$2:$C$12)="Control",0,""))</f>
        <v>0</v>
      </c>
      <c r="F4372" s="14">
        <f>IFERROR(_xlfn.XLOOKUP($A4372,Firm_Info!$A$2:$A$11,Firm_Info!$D$2:$D$11),"")</f>
        <v>4</v>
      </c>
      <c r="G4372" s="14">
        <f>IF($F4372="","",IF($B4372&gt;=SUMIFS(Firm_Info!$F$2:$F$11,Firm_Info!$D$2:$D$11,$F4372,Firm_Info!$C$2:$C$11,"Treated"),1,0))</f>
        <v>0</v>
      </c>
      <c r="H4372" s="14">
        <f t="shared" ref="H4372:H4435" si="141">IF($F4372="","",$E4372*$G4372)</f>
        <v>0</v>
      </c>
      <c r="I4372" s="14">
        <f>IF($F4372="","",MOD(ROW()-2,624)-INDEX(Parallel_Trends!$F$5:$F$14,MATCH($A4372,Parallel_Trends!$A$5:$A$14,0)))</f>
        <v>-283</v>
      </c>
    </row>
    <row r="4373" spans="1:9" x14ac:dyDescent="0.45">
      <c r="A4373" t="s">
        <v>27</v>
      </c>
      <c r="B4373" s="1">
        <f>Raw_Prices!AX6</f>
        <v>44932</v>
      </c>
      <c r="C4373" s="12">
        <f>Raw_Prices!BB6</f>
        <v>88.52</v>
      </c>
      <c r="D4373" s="13">
        <f t="shared" si="140"/>
        <v>9.2349789077641464E-3</v>
      </c>
      <c r="E4373" s="14">
        <f>IF(_xlfn.XLOOKUP($A4373,Firm_Info!$A$2:$A$12,Firm_Info!$C$2:$C$12)="Treated",1,IF(_xlfn.XLOOKUP($A4373,Firm_Info!$A$2:$A$12,Firm_Info!$C$2:$C$12)="Control",0,""))</f>
        <v>0</v>
      </c>
      <c r="F4373" s="14">
        <f>IFERROR(_xlfn.XLOOKUP($A4373,Firm_Info!$A$2:$A$11,Firm_Info!$D$2:$D$11),"")</f>
        <v>4</v>
      </c>
      <c r="G4373" s="14">
        <f>IF($F4373="","",IF($B4373&gt;=SUMIFS(Firm_Info!$F$2:$F$11,Firm_Info!$D$2:$D$11,$F4373,Firm_Info!$C$2:$C$11,"Treated"),1,0))</f>
        <v>0</v>
      </c>
      <c r="H4373" s="14">
        <f t="shared" si="141"/>
        <v>0</v>
      </c>
      <c r="I4373" s="14">
        <f>IF($F4373="","",MOD(ROW()-2,624)-INDEX(Parallel_Trends!$F$5:$F$14,MATCH($A4373,Parallel_Trends!$A$5:$A$14,0)))</f>
        <v>-282</v>
      </c>
    </row>
    <row r="4374" spans="1:9" x14ac:dyDescent="0.45">
      <c r="A4374" t="s">
        <v>27</v>
      </c>
      <c r="B4374" s="1">
        <f>Raw_Prices!AX7</f>
        <v>44935</v>
      </c>
      <c r="C4374" s="12">
        <f>Raw_Prices!BB7</f>
        <v>89.24</v>
      </c>
      <c r="D4374" s="13">
        <f t="shared" si="140"/>
        <v>8.1337550835969274E-3</v>
      </c>
      <c r="E4374" s="14">
        <f>IF(_xlfn.XLOOKUP($A4374,Firm_Info!$A$2:$A$12,Firm_Info!$C$2:$C$12)="Treated",1,IF(_xlfn.XLOOKUP($A4374,Firm_Info!$A$2:$A$12,Firm_Info!$C$2:$C$12)="Control",0,""))</f>
        <v>0</v>
      </c>
      <c r="F4374" s="14">
        <f>IFERROR(_xlfn.XLOOKUP($A4374,Firm_Info!$A$2:$A$11,Firm_Info!$D$2:$D$11),"")</f>
        <v>4</v>
      </c>
      <c r="G4374" s="14">
        <f>IF($F4374="","",IF($B4374&gt;=SUMIFS(Firm_Info!$F$2:$F$11,Firm_Info!$D$2:$D$11,$F4374,Firm_Info!$C$2:$C$11,"Treated"),1,0))</f>
        <v>0</v>
      </c>
      <c r="H4374" s="14">
        <f t="shared" si="141"/>
        <v>0</v>
      </c>
      <c r="I4374" s="14">
        <f>IF($F4374="","",MOD(ROW()-2,624)-INDEX(Parallel_Trends!$F$5:$F$14,MATCH($A4374,Parallel_Trends!$A$5:$A$14,0)))</f>
        <v>-281</v>
      </c>
    </row>
    <row r="4375" spans="1:9" x14ac:dyDescent="0.45">
      <c r="A4375" t="s">
        <v>27</v>
      </c>
      <c r="B4375" s="1">
        <f>Raw_Prices!AX8</f>
        <v>44936</v>
      </c>
      <c r="C4375" s="12">
        <f>Raw_Prices!BB8</f>
        <v>88.54</v>
      </c>
      <c r="D4375" s="13">
        <f t="shared" si="140"/>
        <v>-7.8440161362616223E-3</v>
      </c>
      <c r="E4375" s="14">
        <f>IF(_xlfn.XLOOKUP($A4375,Firm_Info!$A$2:$A$12,Firm_Info!$C$2:$C$12)="Treated",1,IF(_xlfn.XLOOKUP($A4375,Firm_Info!$A$2:$A$12,Firm_Info!$C$2:$C$12)="Control",0,""))</f>
        <v>0</v>
      </c>
      <c r="F4375" s="14">
        <f>IFERROR(_xlfn.XLOOKUP($A4375,Firm_Info!$A$2:$A$11,Firm_Info!$D$2:$D$11),"")</f>
        <v>4</v>
      </c>
      <c r="G4375" s="14">
        <f>IF($F4375="","",IF($B4375&gt;=SUMIFS(Firm_Info!$F$2:$F$11,Firm_Info!$D$2:$D$11,$F4375,Firm_Info!$C$2:$C$11,"Treated"),1,0))</f>
        <v>0</v>
      </c>
      <c r="H4375" s="14">
        <f t="shared" si="141"/>
        <v>0</v>
      </c>
      <c r="I4375" s="14">
        <f>IF($F4375="","",MOD(ROW()-2,624)-INDEX(Parallel_Trends!$F$5:$F$14,MATCH($A4375,Parallel_Trends!$A$5:$A$14,0)))</f>
        <v>-280</v>
      </c>
    </row>
    <row r="4376" spans="1:9" x14ac:dyDescent="0.45">
      <c r="A4376" t="s">
        <v>27</v>
      </c>
      <c r="B4376" s="1">
        <f>Raw_Prices!AX9</f>
        <v>44937</v>
      </c>
      <c r="C4376" s="12">
        <f>Raw_Prices!BB9</f>
        <v>94.44</v>
      </c>
      <c r="D4376" s="13">
        <f t="shared" si="140"/>
        <v>6.6636548452676747E-2</v>
      </c>
      <c r="E4376" s="14">
        <f>IF(_xlfn.XLOOKUP($A4376,Firm_Info!$A$2:$A$12,Firm_Info!$C$2:$C$12)="Treated",1,IF(_xlfn.XLOOKUP($A4376,Firm_Info!$A$2:$A$12,Firm_Info!$C$2:$C$12)="Control",0,""))</f>
        <v>0</v>
      </c>
      <c r="F4376" s="14">
        <f>IFERROR(_xlfn.XLOOKUP($A4376,Firm_Info!$A$2:$A$11,Firm_Info!$D$2:$D$11),"")</f>
        <v>4</v>
      </c>
      <c r="G4376" s="14">
        <f>IF($F4376="","",IF($B4376&gt;=SUMIFS(Firm_Info!$F$2:$F$11,Firm_Info!$D$2:$D$11,$F4376,Firm_Info!$C$2:$C$11,"Treated"),1,0))</f>
        <v>0</v>
      </c>
      <c r="H4376" s="14">
        <f t="shared" si="141"/>
        <v>0</v>
      </c>
      <c r="I4376" s="14">
        <f>IF($F4376="","",MOD(ROW()-2,624)-INDEX(Parallel_Trends!$F$5:$F$14,MATCH($A4376,Parallel_Trends!$A$5:$A$14,0)))</f>
        <v>-279</v>
      </c>
    </row>
    <row r="4377" spans="1:9" x14ac:dyDescent="0.45">
      <c r="A4377" t="s">
        <v>27</v>
      </c>
      <c r="B4377" s="1">
        <f>Raw_Prices!AX10</f>
        <v>44938</v>
      </c>
      <c r="C4377" s="12">
        <f>Raw_Prices!BB10</f>
        <v>98.49</v>
      </c>
      <c r="D4377" s="13">
        <f t="shared" si="140"/>
        <v>4.2884371029224821E-2</v>
      </c>
      <c r="E4377" s="14">
        <f>IF(_xlfn.XLOOKUP($A4377,Firm_Info!$A$2:$A$12,Firm_Info!$C$2:$C$12)="Treated",1,IF(_xlfn.XLOOKUP($A4377,Firm_Info!$A$2:$A$12,Firm_Info!$C$2:$C$12)="Control",0,""))</f>
        <v>0</v>
      </c>
      <c r="F4377" s="14">
        <f>IFERROR(_xlfn.XLOOKUP($A4377,Firm_Info!$A$2:$A$11,Firm_Info!$D$2:$D$11),"")</f>
        <v>4</v>
      </c>
      <c r="G4377" s="14">
        <f>IF($F4377="","",IF($B4377&gt;=SUMIFS(Firm_Info!$F$2:$F$11,Firm_Info!$D$2:$D$11,$F4377,Firm_Info!$C$2:$C$11,"Treated"),1,0))</f>
        <v>0</v>
      </c>
      <c r="H4377" s="14">
        <f t="shared" si="141"/>
        <v>0</v>
      </c>
      <c r="I4377" s="14">
        <f>IF($F4377="","",MOD(ROW()-2,624)-INDEX(Parallel_Trends!$F$5:$F$14,MATCH($A4377,Parallel_Trends!$A$5:$A$14,0)))</f>
        <v>-278</v>
      </c>
    </row>
    <row r="4378" spans="1:9" x14ac:dyDescent="0.45">
      <c r="A4378" t="s">
        <v>27</v>
      </c>
      <c r="B4378" s="1">
        <f>Raw_Prices!AX11</f>
        <v>44939</v>
      </c>
      <c r="C4378" s="12">
        <f>Raw_Prices!BB11</f>
        <v>100.37</v>
      </c>
      <c r="D4378" s="13">
        <f t="shared" si="140"/>
        <v>1.9088232307848507E-2</v>
      </c>
      <c r="E4378" s="14">
        <f>IF(_xlfn.XLOOKUP($A4378,Firm_Info!$A$2:$A$12,Firm_Info!$C$2:$C$12)="Treated",1,IF(_xlfn.XLOOKUP($A4378,Firm_Info!$A$2:$A$12,Firm_Info!$C$2:$C$12)="Control",0,""))</f>
        <v>0</v>
      </c>
      <c r="F4378" s="14">
        <f>IFERROR(_xlfn.XLOOKUP($A4378,Firm_Info!$A$2:$A$11,Firm_Info!$D$2:$D$11),"")</f>
        <v>4</v>
      </c>
      <c r="G4378" s="14">
        <f>IF($F4378="","",IF($B4378&gt;=SUMIFS(Firm_Info!$F$2:$F$11,Firm_Info!$D$2:$D$11,$F4378,Firm_Info!$C$2:$C$11,"Treated"),1,0))</f>
        <v>0</v>
      </c>
      <c r="H4378" s="14">
        <f t="shared" si="141"/>
        <v>0</v>
      </c>
      <c r="I4378" s="14">
        <f>IF($F4378="","",MOD(ROW()-2,624)-INDEX(Parallel_Trends!$F$5:$F$14,MATCH($A4378,Parallel_Trends!$A$5:$A$14,0)))</f>
        <v>-277</v>
      </c>
    </row>
    <row r="4379" spans="1:9" x14ac:dyDescent="0.45">
      <c r="A4379" t="s">
        <v>27</v>
      </c>
      <c r="B4379" s="1">
        <f>Raw_Prices!AX12</f>
        <v>44943</v>
      </c>
      <c r="C4379" s="12">
        <f>Raw_Prices!BB12</f>
        <v>101.27</v>
      </c>
      <c r="D4379" s="13">
        <f t="shared" si="140"/>
        <v>8.9668227558035163E-3</v>
      </c>
      <c r="E4379" s="14">
        <f>IF(_xlfn.XLOOKUP($A4379,Firm_Info!$A$2:$A$12,Firm_Info!$C$2:$C$12)="Treated",1,IF(_xlfn.XLOOKUP($A4379,Firm_Info!$A$2:$A$12,Firm_Info!$C$2:$C$12)="Control",0,""))</f>
        <v>0</v>
      </c>
      <c r="F4379" s="14">
        <f>IFERROR(_xlfn.XLOOKUP($A4379,Firm_Info!$A$2:$A$11,Firm_Info!$D$2:$D$11),"")</f>
        <v>4</v>
      </c>
      <c r="G4379" s="14">
        <f>IF($F4379="","",IF($B4379&gt;=SUMIFS(Firm_Info!$F$2:$F$11,Firm_Info!$D$2:$D$11,$F4379,Firm_Info!$C$2:$C$11,"Treated"),1,0))</f>
        <v>0</v>
      </c>
      <c r="H4379" s="14">
        <f t="shared" si="141"/>
        <v>0</v>
      </c>
      <c r="I4379" s="14">
        <f>IF($F4379="","",MOD(ROW()-2,624)-INDEX(Parallel_Trends!$F$5:$F$14,MATCH($A4379,Parallel_Trends!$A$5:$A$14,0)))</f>
        <v>-276</v>
      </c>
    </row>
    <row r="4380" spans="1:9" x14ac:dyDescent="0.45">
      <c r="A4380" t="s">
        <v>27</v>
      </c>
      <c r="B4380" s="1">
        <f>Raw_Prices!AX13</f>
        <v>44944</v>
      </c>
      <c r="C4380" s="12">
        <f>Raw_Prices!BB13</f>
        <v>101.11</v>
      </c>
      <c r="D4380" s="13">
        <f t="shared" si="140"/>
        <v>-1.5799348276883673E-3</v>
      </c>
      <c r="E4380" s="14">
        <f>IF(_xlfn.XLOOKUP($A4380,Firm_Info!$A$2:$A$12,Firm_Info!$C$2:$C$12)="Treated",1,IF(_xlfn.XLOOKUP($A4380,Firm_Info!$A$2:$A$12,Firm_Info!$C$2:$C$12)="Control",0,""))</f>
        <v>0</v>
      </c>
      <c r="F4380" s="14">
        <f>IFERROR(_xlfn.XLOOKUP($A4380,Firm_Info!$A$2:$A$11,Firm_Info!$D$2:$D$11),"")</f>
        <v>4</v>
      </c>
      <c r="G4380" s="14">
        <f>IF($F4380="","",IF($B4380&gt;=SUMIFS(Firm_Info!$F$2:$F$11,Firm_Info!$D$2:$D$11,$F4380,Firm_Info!$C$2:$C$11,"Treated"),1,0))</f>
        <v>0</v>
      </c>
      <c r="H4380" s="14">
        <f t="shared" si="141"/>
        <v>0</v>
      </c>
      <c r="I4380" s="14">
        <f>IF($F4380="","",MOD(ROW()-2,624)-INDEX(Parallel_Trends!$F$5:$F$14,MATCH($A4380,Parallel_Trends!$A$5:$A$14,0)))</f>
        <v>-275</v>
      </c>
    </row>
    <row r="4381" spans="1:9" x14ac:dyDescent="0.45">
      <c r="A4381" t="s">
        <v>27</v>
      </c>
      <c r="B4381" s="1">
        <f>Raw_Prices!AX14</f>
        <v>44945</v>
      </c>
      <c r="C4381" s="12">
        <f>Raw_Prices!BB14</f>
        <v>99.1</v>
      </c>
      <c r="D4381" s="13">
        <f t="shared" si="140"/>
        <v>-1.987933933339936E-2</v>
      </c>
      <c r="E4381" s="14">
        <f>IF(_xlfn.XLOOKUP($A4381,Firm_Info!$A$2:$A$12,Firm_Info!$C$2:$C$12)="Treated",1,IF(_xlfn.XLOOKUP($A4381,Firm_Info!$A$2:$A$12,Firm_Info!$C$2:$C$12)="Control",0,""))</f>
        <v>0</v>
      </c>
      <c r="F4381" s="14">
        <f>IFERROR(_xlfn.XLOOKUP($A4381,Firm_Info!$A$2:$A$11,Firm_Info!$D$2:$D$11),"")</f>
        <v>4</v>
      </c>
      <c r="G4381" s="14">
        <f>IF($F4381="","",IF($B4381&gt;=SUMIFS(Firm_Info!$F$2:$F$11,Firm_Info!$D$2:$D$11,$F4381,Firm_Info!$C$2:$C$11,"Treated"),1,0))</f>
        <v>0</v>
      </c>
      <c r="H4381" s="14">
        <f t="shared" si="141"/>
        <v>0</v>
      </c>
      <c r="I4381" s="14">
        <f>IF($F4381="","",MOD(ROW()-2,624)-INDEX(Parallel_Trends!$F$5:$F$14,MATCH($A4381,Parallel_Trends!$A$5:$A$14,0)))</f>
        <v>-274</v>
      </c>
    </row>
    <row r="4382" spans="1:9" x14ac:dyDescent="0.45">
      <c r="A4382" t="s">
        <v>27</v>
      </c>
      <c r="B4382" s="1">
        <f>Raw_Prices!AX15</f>
        <v>44946</v>
      </c>
      <c r="C4382" s="12">
        <f>Raw_Prices!BB15</f>
        <v>101.28</v>
      </c>
      <c r="D4382" s="13">
        <f t="shared" si="140"/>
        <v>2.199798183652879E-2</v>
      </c>
      <c r="E4382" s="14">
        <f>IF(_xlfn.XLOOKUP($A4382,Firm_Info!$A$2:$A$12,Firm_Info!$C$2:$C$12)="Treated",1,IF(_xlfn.XLOOKUP($A4382,Firm_Info!$A$2:$A$12,Firm_Info!$C$2:$C$12)="Control",0,""))</f>
        <v>0</v>
      </c>
      <c r="F4382" s="14">
        <f>IFERROR(_xlfn.XLOOKUP($A4382,Firm_Info!$A$2:$A$11,Firm_Info!$D$2:$D$11),"")</f>
        <v>4</v>
      </c>
      <c r="G4382" s="14">
        <f>IF($F4382="","",IF($B4382&gt;=SUMIFS(Firm_Info!$F$2:$F$11,Firm_Info!$D$2:$D$11,$F4382,Firm_Info!$C$2:$C$11,"Treated"),1,0))</f>
        <v>0</v>
      </c>
      <c r="H4382" s="14">
        <f t="shared" si="141"/>
        <v>0</v>
      </c>
      <c r="I4382" s="14">
        <f>IF($F4382="","",MOD(ROW()-2,624)-INDEX(Parallel_Trends!$F$5:$F$14,MATCH($A4382,Parallel_Trends!$A$5:$A$14,0)))</f>
        <v>-273</v>
      </c>
    </row>
    <row r="4383" spans="1:9" x14ac:dyDescent="0.45">
      <c r="A4383" t="s">
        <v>27</v>
      </c>
      <c r="B4383" s="1">
        <f>Raw_Prices!AX16</f>
        <v>44949</v>
      </c>
      <c r="C4383" s="12">
        <f>Raw_Prices!BB16</f>
        <v>105.22</v>
      </c>
      <c r="D4383" s="13">
        <f t="shared" si="140"/>
        <v>3.8902053712480233E-2</v>
      </c>
      <c r="E4383" s="14">
        <f>IF(_xlfn.XLOOKUP($A4383,Firm_Info!$A$2:$A$12,Firm_Info!$C$2:$C$12)="Treated",1,IF(_xlfn.XLOOKUP($A4383,Firm_Info!$A$2:$A$12,Firm_Info!$C$2:$C$12)="Control",0,""))</f>
        <v>0</v>
      </c>
      <c r="F4383" s="14">
        <f>IFERROR(_xlfn.XLOOKUP($A4383,Firm_Info!$A$2:$A$11,Firm_Info!$D$2:$D$11),"")</f>
        <v>4</v>
      </c>
      <c r="G4383" s="14">
        <f>IF($F4383="","",IF($B4383&gt;=SUMIFS(Firm_Info!$F$2:$F$11,Firm_Info!$D$2:$D$11,$F4383,Firm_Info!$C$2:$C$11,"Treated"),1,0))</f>
        <v>0</v>
      </c>
      <c r="H4383" s="14">
        <f t="shared" si="141"/>
        <v>0</v>
      </c>
      <c r="I4383" s="14">
        <f>IF($F4383="","",MOD(ROW()-2,624)-INDEX(Parallel_Trends!$F$5:$F$14,MATCH($A4383,Parallel_Trends!$A$5:$A$14,0)))</f>
        <v>-272</v>
      </c>
    </row>
    <row r="4384" spans="1:9" x14ac:dyDescent="0.45">
      <c r="A4384" t="s">
        <v>27</v>
      </c>
      <c r="B4384" s="1">
        <f>Raw_Prices!AX17</f>
        <v>44950</v>
      </c>
      <c r="C4384" s="12">
        <f>Raw_Prices!BB17</f>
        <v>104.13</v>
      </c>
      <c r="D4384" s="13">
        <f t="shared" si="140"/>
        <v>-1.0359247291389484E-2</v>
      </c>
      <c r="E4384" s="14">
        <f>IF(_xlfn.XLOOKUP($A4384,Firm_Info!$A$2:$A$12,Firm_Info!$C$2:$C$12)="Treated",1,IF(_xlfn.XLOOKUP($A4384,Firm_Info!$A$2:$A$12,Firm_Info!$C$2:$C$12)="Control",0,""))</f>
        <v>0</v>
      </c>
      <c r="F4384" s="14">
        <f>IFERROR(_xlfn.XLOOKUP($A4384,Firm_Info!$A$2:$A$11,Firm_Info!$D$2:$D$11),"")</f>
        <v>4</v>
      </c>
      <c r="G4384" s="14">
        <f>IF($F4384="","",IF($B4384&gt;=SUMIFS(Firm_Info!$F$2:$F$11,Firm_Info!$D$2:$D$11,$F4384,Firm_Info!$C$2:$C$11,"Treated"),1,0))</f>
        <v>0</v>
      </c>
      <c r="H4384" s="14">
        <f t="shared" si="141"/>
        <v>0</v>
      </c>
      <c r="I4384" s="14">
        <f>IF($F4384="","",MOD(ROW()-2,624)-INDEX(Parallel_Trends!$F$5:$F$14,MATCH($A4384,Parallel_Trends!$A$5:$A$14,0)))</f>
        <v>-271</v>
      </c>
    </row>
    <row r="4385" spans="1:9" x14ac:dyDescent="0.45">
      <c r="A4385" t="s">
        <v>27</v>
      </c>
      <c r="B4385" s="1">
        <f>Raw_Prices!AX18</f>
        <v>44951</v>
      </c>
      <c r="C4385" s="12">
        <f>Raw_Prices!BB18</f>
        <v>104.44</v>
      </c>
      <c r="D4385" s="13">
        <f t="shared" si="140"/>
        <v>2.9770479208681699E-3</v>
      </c>
      <c r="E4385" s="14">
        <f>IF(_xlfn.XLOOKUP($A4385,Firm_Info!$A$2:$A$12,Firm_Info!$C$2:$C$12)="Treated",1,IF(_xlfn.XLOOKUP($A4385,Firm_Info!$A$2:$A$12,Firm_Info!$C$2:$C$12)="Control",0,""))</f>
        <v>0</v>
      </c>
      <c r="F4385" s="14">
        <f>IFERROR(_xlfn.XLOOKUP($A4385,Firm_Info!$A$2:$A$11,Firm_Info!$D$2:$D$11),"")</f>
        <v>4</v>
      </c>
      <c r="G4385" s="14">
        <f>IF($F4385="","",IF($B4385&gt;=SUMIFS(Firm_Info!$F$2:$F$11,Firm_Info!$D$2:$D$11,$F4385,Firm_Info!$C$2:$C$11,"Treated"),1,0))</f>
        <v>0</v>
      </c>
      <c r="H4385" s="14">
        <f t="shared" si="141"/>
        <v>0</v>
      </c>
      <c r="I4385" s="14">
        <f>IF($F4385="","",MOD(ROW()-2,624)-INDEX(Parallel_Trends!$F$5:$F$14,MATCH($A4385,Parallel_Trends!$A$5:$A$14,0)))</f>
        <v>-270</v>
      </c>
    </row>
    <row r="4386" spans="1:9" x14ac:dyDescent="0.45">
      <c r="A4386" t="s">
        <v>27</v>
      </c>
      <c r="B4386" s="1">
        <f>Raw_Prices!AX19</f>
        <v>44952</v>
      </c>
      <c r="C4386" s="12">
        <f>Raw_Prices!BB19</f>
        <v>109.42</v>
      </c>
      <c r="D4386" s="13">
        <f t="shared" si="140"/>
        <v>4.7682880122558391E-2</v>
      </c>
      <c r="E4386" s="14">
        <f>IF(_xlfn.XLOOKUP($A4386,Firm_Info!$A$2:$A$12,Firm_Info!$C$2:$C$12)="Treated",1,IF(_xlfn.XLOOKUP($A4386,Firm_Info!$A$2:$A$12,Firm_Info!$C$2:$C$12)="Control",0,""))</f>
        <v>0</v>
      </c>
      <c r="F4386" s="14">
        <f>IFERROR(_xlfn.XLOOKUP($A4386,Firm_Info!$A$2:$A$11,Firm_Info!$D$2:$D$11),"")</f>
        <v>4</v>
      </c>
      <c r="G4386" s="14">
        <f>IF($F4386="","",IF($B4386&gt;=SUMIFS(Firm_Info!$F$2:$F$11,Firm_Info!$D$2:$D$11,$F4386,Firm_Info!$C$2:$C$11,"Treated"),1,0))</f>
        <v>0</v>
      </c>
      <c r="H4386" s="14">
        <f t="shared" si="141"/>
        <v>0</v>
      </c>
      <c r="I4386" s="14">
        <f>IF($F4386="","",MOD(ROW()-2,624)-INDEX(Parallel_Trends!$F$5:$F$14,MATCH($A4386,Parallel_Trends!$A$5:$A$14,0)))</f>
        <v>-269</v>
      </c>
    </row>
    <row r="4387" spans="1:9" x14ac:dyDescent="0.45">
      <c r="A4387" t="s">
        <v>27</v>
      </c>
      <c r="B4387" s="1">
        <f>Raw_Prices!AX20</f>
        <v>44953</v>
      </c>
      <c r="C4387" s="12">
        <f>Raw_Prices!BB20</f>
        <v>115.94</v>
      </c>
      <c r="D4387" s="13">
        <f t="shared" si="140"/>
        <v>5.9586912813013981E-2</v>
      </c>
      <c r="E4387" s="14">
        <f>IF(_xlfn.XLOOKUP($A4387,Firm_Info!$A$2:$A$12,Firm_Info!$C$2:$C$12)="Treated",1,IF(_xlfn.XLOOKUP($A4387,Firm_Info!$A$2:$A$12,Firm_Info!$C$2:$C$12)="Control",0,""))</f>
        <v>0</v>
      </c>
      <c r="F4387" s="14">
        <f>IFERROR(_xlfn.XLOOKUP($A4387,Firm_Info!$A$2:$A$11,Firm_Info!$D$2:$D$11),"")</f>
        <v>4</v>
      </c>
      <c r="G4387" s="14">
        <f>IF($F4387="","",IF($B4387&gt;=SUMIFS(Firm_Info!$F$2:$F$11,Firm_Info!$D$2:$D$11,$F4387,Firm_Info!$C$2:$C$11,"Treated"),1,0))</f>
        <v>0</v>
      </c>
      <c r="H4387" s="14">
        <f t="shared" si="141"/>
        <v>0</v>
      </c>
      <c r="I4387" s="14">
        <f>IF($F4387="","",MOD(ROW()-2,624)-INDEX(Parallel_Trends!$F$5:$F$14,MATCH($A4387,Parallel_Trends!$A$5:$A$14,0)))</f>
        <v>-268</v>
      </c>
    </row>
    <row r="4388" spans="1:9" x14ac:dyDescent="0.45">
      <c r="A4388" t="s">
        <v>27</v>
      </c>
      <c r="B4388" s="1">
        <f>Raw_Prices!AX21</f>
        <v>44956</v>
      </c>
      <c r="C4388" s="12">
        <f>Raw_Prices!BB21</f>
        <v>109.48</v>
      </c>
      <c r="D4388" s="13">
        <f t="shared" si="140"/>
        <v>-5.5718475073313734E-2</v>
      </c>
      <c r="E4388" s="14">
        <f>IF(_xlfn.XLOOKUP($A4388,Firm_Info!$A$2:$A$12,Firm_Info!$C$2:$C$12)="Treated",1,IF(_xlfn.XLOOKUP($A4388,Firm_Info!$A$2:$A$12,Firm_Info!$C$2:$C$12)="Control",0,""))</f>
        <v>0</v>
      </c>
      <c r="F4388" s="14">
        <f>IFERROR(_xlfn.XLOOKUP($A4388,Firm_Info!$A$2:$A$11,Firm_Info!$D$2:$D$11),"")</f>
        <v>4</v>
      </c>
      <c r="G4388" s="14">
        <f>IF($F4388="","",IF($B4388&gt;=SUMIFS(Firm_Info!$F$2:$F$11,Firm_Info!$D$2:$D$11,$F4388,Firm_Info!$C$2:$C$11,"Treated"),1,0))</f>
        <v>0</v>
      </c>
      <c r="H4388" s="14">
        <f t="shared" si="141"/>
        <v>0</v>
      </c>
      <c r="I4388" s="14">
        <f>IF($F4388="","",MOD(ROW()-2,624)-INDEX(Parallel_Trends!$F$5:$F$14,MATCH($A4388,Parallel_Trends!$A$5:$A$14,0)))</f>
        <v>-267</v>
      </c>
    </row>
    <row r="4389" spans="1:9" x14ac:dyDescent="0.45">
      <c r="A4389" t="s">
        <v>27</v>
      </c>
      <c r="B4389" s="1">
        <f>Raw_Prices!AX22</f>
        <v>44957</v>
      </c>
      <c r="C4389" s="12">
        <f>Raw_Prices!BB22</f>
        <v>111.11</v>
      </c>
      <c r="D4389" s="13">
        <f t="shared" si="140"/>
        <v>1.4888564121300574E-2</v>
      </c>
      <c r="E4389" s="14">
        <f>IF(_xlfn.XLOOKUP($A4389,Firm_Info!$A$2:$A$12,Firm_Info!$C$2:$C$12)="Treated",1,IF(_xlfn.XLOOKUP($A4389,Firm_Info!$A$2:$A$12,Firm_Info!$C$2:$C$12)="Control",0,""))</f>
        <v>0</v>
      </c>
      <c r="F4389" s="14">
        <f>IFERROR(_xlfn.XLOOKUP($A4389,Firm_Info!$A$2:$A$11,Firm_Info!$D$2:$D$11),"")</f>
        <v>4</v>
      </c>
      <c r="G4389" s="14">
        <f>IF($F4389="","",IF($B4389&gt;=SUMIFS(Firm_Info!$F$2:$F$11,Firm_Info!$D$2:$D$11,$F4389,Firm_Info!$C$2:$C$11,"Treated"),1,0))</f>
        <v>0</v>
      </c>
      <c r="H4389" s="14">
        <f t="shared" si="141"/>
        <v>0</v>
      </c>
      <c r="I4389" s="14">
        <f>IF($F4389="","",MOD(ROW()-2,624)-INDEX(Parallel_Trends!$F$5:$F$14,MATCH($A4389,Parallel_Trends!$A$5:$A$14,0)))</f>
        <v>-266</v>
      </c>
    </row>
    <row r="4390" spans="1:9" x14ac:dyDescent="0.45">
      <c r="A4390" t="s">
        <v>27</v>
      </c>
      <c r="B4390" s="1">
        <f>Raw_Prices!AX23</f>
        <v>44958</v>
      </c>
      <c r="C4390" s="12">
        <f>Raw_Prices!BB23</f>
        <v>113.99</v>
      </c>
      <c r="D4390" s="13">
        <f t="shared" si="140"/>
        <v>2.5920259202592E-2</v>
      </c>
      <c r="E4390" s="14">
        <f>IF(_xlfn.XLOOKUP($A4390,Firm_Info!$A$2:$A$12,Firm_Info!$C$2:$C$12)="Treated",1,IF(_xlfn.XLOOKUP($A4390,Firm_Info!$A$2:$A$12,Firm_Info!$C$2:$C$12)="Control",0,""))</f>
        <v>0</v>
      </c>
      <c r="F4390" s="14">
        <f>IFERROR(_xlfn.XLOOKUP($A4390,Firm_Info!$A$2:$A$11,Firm_Info!$D$2:$D$11),"")</f>
        <v>4</v>
      </c>
      <c r="G4390" s="14">
        <f>IF($F4390="","",IF($B4390&gt;=SUMIFS(Firm_Info!$F$2:$F$11,Firm_Info!$D$2:$D$11,$F4390,Firm_Info!$C$2:$C$11,"Treated"),1,0))</f>
        <v>0</v>
      </c>
      <c r="H4390" s="14">
        <f t="shared" si="141"/>
        <v>0</v>
      </c>
      <c r="I4390" s="14">
        <f>IF($F4390="","",MOD(ROW()-2,624)-INDEX(Parallel_Trends!$F$5:$F$14,MATCH($A4390,Parallel_Trends!$A$5:$A$14,0)))</f>
        <v>-265</v>
      </c>
    </row>
    <row r="4391" spans="1:9" x14ac:dyDescent="0.45">
      <c r="A4391" t="s">
        <v>27</v>
      </c>
      <c r="B4391" s="1">
        <f>Raw_Prices!AX24</f>
        <v>44959</v>
      </c>
      <c r="C4391" s="12">
        <f>Raw_Prices!BB24</f>
        <v>118.52</v>
      </c>
      <c r="D4391" s="13">
        <f t="shared" si="140"/>
        <v>3.9740328098956113E-2</v>
      </c>
      <c r="E4391" s="14">
        <f>IF(_xlfn.XLOOKUP($A4391,Firm_Info!$A$2:$A$12,Firm_Info!$C$2:$C$12)="Treated",1,IF(_xlfn.XLOOKUP($A4391,Firm_Info!$A$2:$A$12,Firm_Info!$C$2:$C$12)="Control",0,""))</f>
        <v>0</v>
      </c>
      <c r="F4391" s="14">
        <f>IFERROR(_xlfn.XLOOKUP($A4391,Firm_Info!$A$2:$A$11,Firm_Info!$D$2:$D$11),"")</f>
        <v>4</v>
      </c>
      <c r="G4391" s="14">
        <f>IF($F4391="","",IF($B4391&gt;=SUMIFS(Firm_Info!$F$2:$F$11,Firm_Info!$D$2:$D$11,$F4391,Firm_Info!$C$2:$C$11,"Treated"),1,0))</f>
        <v>0</v>
      </c>
      <c r="H4391" s="14">
        <f t="shared" si="141"/>
        <v>0</v>
      </c>
      <c r="I4391" s="14">
        <f>IF($F4391="","",MOD(ROW()-2,624)-INDEX(Parallel_Trends!$F$5:$F$14,MATCH($A4391,Parallel_Trends!$A$5:$A$14,0)))</f>
        <v>-264</v>
      </c>
    </row>
    <row r="4392" spans="1:9" x14ac:dyDescent="0.45">
      <c r="A4392" t="s">
        <v>27</v>
      </c>
      <c r="B4392" s="1">
        <f>Raw_Prices!AX25</f>
        <v>44960</v>
      </c>
      <c r="C4392" s="12">
        <f>Raw_Prices!BB25</f>
        <v>118.7</v>
      </c>
      <c r="D4392" s="13">
        <f t="shared" si="140"/>
        <v>1.5187310158624179E-3</v>
      </c>
      <c r="E4392" s="14">
        <f>IF(_xlfn.XLOOKUP($A4392,Firm_Info!$A$2:$A$12,Firm_Info!$C$2:$C$12)="Treated",1,IF(_xlfn.XLOOKUP($A4392,Firm_Info!$A$2:$A$12,Firm_Info!$C$2:$C$12)="Control",0,""))</f>
        <v>0</v>
      </c>
      <c r="F4392" s="14">
        <f>IFERROR(_xlfn.XLOOKUP($A4392,Firm_Info!$A$2:$A$11,Firm_Info!$D$2:$D$11),"")</f>
        <v>4</v>
      </c>
      <c r="G4392" s="14">
        <f>IF($F4392="","",IF($B4392&gt;=SUMIFS(Firm_Info!$F$2:$F$11,Firm_Info!$D$2:$D$11,$F4392,Firm_Info!$C$2:$C$11,"Treated"),1,0))</f>
        <v>0</v>
      </c>
      <c r="H4392" s="14">
        <f t="shared" si="141"/>
        <v>0</v>
      </c>
      <c r="I4392" s="14">
        <f>IF($F4392="","",MOD(ROW()-2,624)-INDEX(Parallel_Trends!$F$5:$F$14,MATCH($A4392,Parallel_Trends!$A$5:$A$14,0)))</f>
        <v>-263</v>
      </c>
    </row>
    <row r="4393" spans="1:9" x14ac:dyDescent="0.45">
      <c r="A4393" t="s">
        <v>27</v>
      </c>
      <c r="B4393" s="1">
        <f>Raw_Prices!AX26</f>
        <v>44963</v>
      </c>
      <c r="C4393" s="12">
        <f>Raw_Prices!BB26</f>
        <v>118.35</v>
      </c>
      <c r="D4393" s="13">
        <f t="shared" si="140"/>
        <v>-2.9486099410278577E-3</v>
      </c>
      <c r="E4393" s="14">
        <f>IF(_xlfn.XLOOKUP($A4393,Firm_Info!$A$2:$A$12,Firm_Info!$C$2:$C$12)="Treated",1,IF(_xlfn.XLOOKUP($A4393,Firm_Info!$A$2:$A$12,Firm_Info!$C$2:$C$12)="Control",0,""))</f>
        <v>0</v>
      </c>
      <c r="F4393" s="14">
        <f>IFERROR(_xlfn.XLOOKUP($A4393,Firm_Info!$A$2:$A$11,Firm_Info!$D$2:$D$11),"")</f>
        <v>4</v>
      </c>
      <c r="G4393" s="14">
        <f>IF($F4393="","",IF($B4393&gt;=SUMIFS(Firm_Info!$F$2:$F$11,Firm_Info!$D$2:$D$11,$F4393,Firm_Info!$C$2:$C$11,"Treated"),1,0))</f>
        <v>0</v>
      </c>
      <c r="H4393" s="14">
        <f t="shared" si="141"/>
        <v>0</v>
      </c>
      <c r="I4393" s="14">
        <f>IF($F4393="","",MOD(ROW()-2,624)-INDEX(Parallel_Trends!$F$5:$F$14,MATCH($A4393,Parallel_Trends!$A$5:$A$14,0)))</f>
        <v>-262</v>
      </c>
    </row>
    <row r="4394" spans="1:9" x14ac:dyDescent="0.45">
      <c r="A4394" t="s">
        <v>27</v>
      </c>
      <c r="B4394" s="1">
        <f>Raw_Prices!AX27</f>
        <v>44964</v>
      </c>
      <c r="C4394" s="12">
        <f>Raw_Prices!BB27</f>
        <v>119.69</v>
      </c>
      <c r="D4394" s="13">
        <f t="shared" si="140"/>
        <v>1.1322348964934559E-2</v>
      </c>
      <c r="E4394" s="14">
        <f>IF(_xlfn.XLOOKUP($A4394,Firm_Info!$A$2:$A$12,Firm_Info!$C$2:$C$12)="Treated",1,IF(_xlfn.XLOOKUP($A4394,Firm_Info!$A$2:$A$12,Firm_Info!$C$2:$C$12)="Control",0,""))</f>
        <v>0</v>
      </c>
      <c r="F4394" s="14">
        <f>IFERROR(_xlfn.XLOOKUP($A4394,Firm_Info!$A$2:$A$11,Firm_Info!$D$2:$D$11),"")</f>
        <v>4</v>
      </c>
      <c r="G4394" s="14">
        <f>IF($F4394="","",IF($B4394&gt;=SUMIFS(Firm_Info!$F$2:$F$11,Firm_Info!$D$2:$D$11,$F4394,Firm_Info!$C$2:$C$11,"Treated"),1,0))</f>
        <v>0</v>
      </c>
      <c r="H4394" s="14">
        <f t="shared" si="141"/>
        <v>0</v>
      </c>
      <c r="I4394" s="14">
        <f>IF($F4394="","",MOD(ROW()-2,624)-INDEX(Parallel_Trends!$F$5:$F$14,MATCH($A4394,Parallel_Trends!$A$5:$A$14,0)))</f>
        <v>-261</v>
      </c>
    </row>
    <row r="4395" spans="1:9" x14ac:dyDescent="0.45">
      <c r="A4395" t="s">
        <v>27</v>
      </c>
      <c r="B4395" s="1">
        <f>Raw_Prices!AX28</f>
        <v>44965</v>
      </c>
      <c r="C4395" s="12">
        <f>Raw_Prices!BB28</f>
        <v>116.36</v>
      </c>
      <c r="D4395" s="13">
        <f t="shared" si="140"/>
        <v>-2.7821873172361955E-2</v>
      </c>
      <c r="E4395" s="14">
        <f>IF(_xlfn.XLOOKUP($A4395,Firm_Info!$A$2:$A$12,Firm_Info!$C$2:$C$12)="Treated",1,IF(_xlfn.XLOOKUP($A4395,Firm_Info!$A$2:$A$12,Firm_Info!$C$2:$C$12)="Control",0,""))</f>
        <v>0</v>
      </c>
      <c r="F4395" s="14">
        <f>IFERROR(_xlfn.XLOOKUP($A4395,Firm_Info!$A$2:$A$11,Firm_Info!$D$2:$D$11),"")</f>
        <v>4</v>
      </c>
      <c r="G4395" s="14">
        <f>IF($F4395="","",IF($B4395&gt;=SUMIFS(Firm_Info!$F$2:$F$11,Firm_Info!$D$2:$D$11,$F4395,Firm_Info!$C$2:$C$11,"Treated"),1,0))</f>
        <v>0</v>
      </c>
      <c r="H4395" s="14">
        <f t="shared" si="141"/>
        <v>0</v>
      </c>
      <c r="I4395" s="14">
        <f>IF($F4395="","",MOD(ROW()-2,624)-INDEX(Parallel_Trends!$F$5:$F$14,MATCH($A4395,Parallel_Trends!$A$5:$A$14,0)))</f>
        <v>-260</v>
      </c>
    </row>
    <row r="4396" spans="1:9" x14ac:dyDescent="0.45">
      <c r="A4396" t="s">
        <v>27</v>
      </c>
      <c r="B4396" s="1">
        <f>Raw_Prices!AX29</f>
        <v>44966</v>
      </c>
      <c r="C4396" s="12">
        <f>Raw_Prices!BB29</f>
        <v>114.94</v>
      </c>
      <c r="D4396" s="13">
        <f t="shared" si="140"/>
        <v>-1.220350635957379E-2</v>
      </c>
      <c r="E4396" s="14">
        <f>IF(_xlfn.XLOOKUP($A4396,Firm_Info!$A$2:$A$12,Firm_Info!$C$2:$C$12)="Treated",1,IF(_xlfn.XLOOKUP($A4396,Firm_Info!$A$2:$A$12,Firm_Info!$C$2:$C$12)="Control",0,""))</f>
        <v>0</v>
      </c>
      <c r="F4396" s="14">
        <f>IFERROR(_xlfn.XLOOKUP($A4396,Firm_Info!$A$2:$A$11,Firm_Info!$D$2:$D$11),"")</f>
        <v>4</v>
      </c>
      <c r="G4396" s="14">
        <f>IF($F4396="","",IF($B4396&gt;=SUMIFS(Firm_Info!$F$2:$F$11,Firm_Info!$D$2:$D$11,$F4396,Firm_Info!$C$2:$C$11,"Treated"),1,0))</f>
        <v>0</v>
      </c>
      <c r="H4396" s="14">
        <f t="shared" si="141"/>
        <v>0</v>
      </c>
      <c r="I4396" s="14">
        <f>IF($F4396="","",MOD(ROW()-2,624)-INDEX(Parallel_Trends!$F$5:$F$14,MATCH($A4396,Parallel_Trends!$A$5:$A$14,0)))</f>
        <v>-259</v>
      </c>
    </row>
    <row r="4397" spans="1:9" x14ac:dyDescent="0.45">
      <c r="A4397" t="s">
        <v>27</v>
      </c>
      <c r="B4397" s="1">
        <f>Raw_Prices!AX30</f>
        <v>44967</v>
      </c>
      <c r="C4397" s="12">
        <f>Raw_Prices!BB30</f>
        <v>108.87</v>
      </c>
      <c r="D4397" s="13">
        <f t="shared" si="140"/>
        <v>-5.281016182356002E-2</v>
      </c>
      <c r="E4397" s="14">
        <f>IF(_xlfn.XLOOKUP($A4397,Firm_Info!$A$2:$A$12,Firm_Info!$C$2:$C$12)="Treated",1,IF(_xlfn.XLOOKUP($A4397,Firm_Info!$A$2:$A$12,Firm_Info!$C$2:$C$12)="Control",0,""))</f>
        <v>0</v>
      </c>
      <c r="F4397" s="14">
        <f>IFERROR(_xlfn.XLOOKUP($A4397,Firm_Info!$A$2:$A$11,Firm_Info!$D$2:$D$11),"")</f>
        <v>4</v>
      </c>
      <c r="G4397" s="14">
        <f>IF($F4397="","",IF($B4397&gt;=SUMIFS(Firm_Info!$F$2:$F$11,Firm_Info!$D$2:$D$11,$F4397,Firm_Info!$C$2:$C$11,"Treated"),1,0))</f>
        <v>0</v>
      </c>
      <c r="H4397" s="14">
        <f t="shared" si="141"/>
        <v>0</v>
      </c>
      <c r="I4397" s="14">
        <f>IF($F4397="","",MOD(ROW()-2,624)-INDEX(Parallel_Trends!$F$5:$F$14,MATCH($A4397,Parallel_Trends!$A$5:$A$14,0)))</f>
        <v>-258</v>
      </c>
    </row>
    <row r="4398" spans="1:9" x14ac:dyDescent="0.45">
      <c r="A4398" t="s">
        <v>27</v>
      </c>
      <c r="B4398" s="1">
        <f>Raw_Prices!AX31</f>
        <v>44970</v>
      </c>
      <c r="C4398" s="12">
        <f>Raw_Prices!BB31</f>
        <v>116.42</v>
      </c>
      <c r="D4398" s="13">
        <f t="shared" si="140"/>
        <v>6.93487645816111E-2</v>
      </c>
      <c r="E4398" s="14">
        <f>IF(_xlfn.XLOOKUP($A4398,Firm_Info!$A$2:$A$12,Firm_Info!$C$2:$C$12)="Treated",1,IF(_xlfn.XLOOKUP($A4398,Firm_Info!$A$2:$A$12,Firm_Info!$C$2:$C$12)="Control",0,""))</f>
        <v>0</v>
      </c>
      <c r="F4398" s="14">
        <f>IFERROR(_xlfn.XLOOKUP($A4398,Firm_Info!$A$2:$A$11,Firm_Info!$D$2:$D$11),"")</f>
        <v>4</v>
      </c>
      <c r="G4398" s="14">
        <f>IF($F4398="","",IF($B4398&gt;=SUMIFS(Firm_Info!$F$2:$F$11,Firm_Info!$D$2:$D$11,$F4398,Firm_Info!$C$2:$C$11,"Treated"),1,0))</f>
        <v>0</v>
      </c>
      <c r="H4398" s="14">
        <f t="shared" si="141"/>
        <v>0</v>
      </c>
      <c r="I4398" s="14">
        <f>IF($F4398="","",MOD(ROW()-2,624)-INDEX(Parallel_Trends!$F$5:$F$14,MATCH($A4398,Parallel_Trends!$A$5:$A$14,0)))</f>
        <v>-257</v>
      </c>
    </row>
    <row r="4399" spans="1:9" x14ac:dyDescent="0.45">
      <c r="A4399" t="s">
        <v>27</v>
      </c>
      <c r="B4399" s="1">
        <f>Raw_Prices!AX32</f>
        <v>44971</v>
      </c>
      <c r="C4399" s="12">
        <f>Raw_Prices!BB32</f>
        <v>120.87</v>
      </c>
      <c r="D4399" s="13">
        <f t="shared" si="140"/>
        <v>3.8223672908435091E-2</v>
      </c>
      <c r="E4399" s="14">
        <f>IF(_xlfn.XLOOKUP($A4399,Firm_Info!$A$2:$A$12,Firm_Info!$C$2:$C$12)="Treated",1,IF(_xlfn.XLOOKUP($A4399,Firm_Info!$A$2:$A$12,Firm_Info!$C$2:$C$12)="Control",0,""))</f>
        <v>0</v>
      </c>
      <c r="F4399" s="14">
        <f>IFERROR(_xlfn.XLOOKUP($A4399,Firm_Info!$A$2:$A$11,Firm_Info!$D$2:$D$11),"")</f>
        <v>4</v>
      </c>
      <c r="G4399" s="14">
        <f>IF($F4399="","",IF($B4399&gt;=SUMIFS(Firm_Info!$F$2:$F$11,Firm_Info!$D$2:$D$11,$F4399,Firm_Info!$C$2:$C$11,"Treated"),1,0))</f>
        <v>0</v>
      </c>
      <c r="H4399" s="14">
        <f t="shared" si="141"/>
        <v>0</v>
      </c>
      <c r="I4399" s="14">
        <f>IF($F4399="","",MOD(ROW()-2,624)-INDEX(Parallel_Trends!$F$5:$F$14,MATCH($A4399,Parallel_Trends!$A$5:$A$14,0)))</f>
        <v>-256</v>
      </c>
    </row>
    <row r="4400" spans="1:9" x14ac:dyDescent="0.45">
      <c r="A4400" t="s">
        <v>27</v>
      </c>
      <c r="B4400" s="1">
        <f>Raw_Prices!AX33</f>
        <v>44972</v>
      </c>
      <c r="C4400" s="12">
        <f>Raw_Prices!BB33</f>
        <v>137.01</v>
      </c>
      <c r="D4400" s="13">
        <f t="shared" si="140"/>
        <v>0.13353189377016617</v>
      </c>
      <c r="E4400" s="14">
        <f>IF(_xlfn.XLOOKUP($A4400,Firm_Info!$A$2:$A$12,Firm_Info!$C$2:$C$12)="Treated",1,IF(_xlfn.XLOOKUP($A4400,Firm_Info!$A$2:$A$12,Firm_Info!$C$2:$C$12)="Control",0,""))</f>
        <v>0</v>
      </c>
      <c r="F4400" s="14">
        <f>IFERROR(_xlfn.XLOOKUP($A4400,Firm_Info!$A$2:$A$11,Firm_Info!$D$2:$D$11),"")</f>
        <v>4</v>
      </c>
      <c r="G4400" s="14">
        <f>IF($F4400="","",IF($B4400&gt;=SUMIFS(Firm_Info!$F$2:$F$11,Firm_Info!$D$2:$D$11,$F4400,Firm_Info!$C$2:$C$11,"Treated"),1,0))</f>
        <v>0</v>
      </c>
      <c r="H4400" s="14">
        <f t="shared" si="141"/>
        <v>0</v>
      </c>
      <c r="I4400" s="14">
        <f>IF($F4400="","",MOD(ROW()-2,624)-INDEX(Parallel_Trends!$F$5:$F$14,MATCH($A4400,Parallel_Trends!$A$5:$A$14,0)))</f>
        <v>-255</v>
      </c>
    </row>
    <row r="4401" spans="1:9" x14ac:dyDescent="0.45">
      <c r="A4401" t="s">
        <v>27</v>
      </c>
      <c r="B4401" s="1">
        <f>Raw_Prices!AX34</f>
        <v>44973</v>
      </c>
      <c r="C4401" s="12">
        <f>Raw_Prices!BB34</f>
        <v>139.41999999999999</v>
      </c>
      <c r="D4401" s="13">
        <f t="shared" si="140"/>
        <v>1.7589956937449802E-2</v>
      </c>
      <c r="E4401" s="14">
        <f>IF(_xlfn.XLOOKUP($A4401,Firm_Info!$A$2:$A$12,Firm_Info!$C$2:$C$12)="Treated",1,IF(_xlfn.XLOOKUP($A4401,Firm_Info!$A$2:$A$12,Firm_Info!$C$2:$C$12)="Control",0,""))</f>
        <v>0</v>
      </c>
      <c r="F4401" s="14">
        <f>IFERROR(_xlfn.XLOOKUP($A4401,Firm_Info!$A$2:$A$11,Firm_Info!$D$2:$D$11),"")</f>
        <v>4</v>
      </c>
      <c r="G4401" s="14">
        <f>IF($F4401="","",IF($B4401&gt;=SUMIFS(Firm_Info!$F$2:$F$11,Firm_Info!$D$2:$D$11,$F4401,Firm_Info!$C$2:$C$11,"Treated"),1,0))</f>
        <v>0</v>
      </c>
      <c r="H4401" s="14">
        <f t="shared" si="141"/>
        <v>0</v>
      </c>
      <c r="I4401" s="14">
        <f>IF($F4401="","",MOD(ROW()-2,624)-INDEX(Parallel_Trends!$F$5:$F$14,MATCH($A4401,Parallel_Trends!$A$5:$A$14,0)))</f>
        <v>-254</v>
      </c>
    </row>
    <row r="4402" spans="1:9" x14ac:dyDescent="0.45">
      <c r="A4402" t="s">
        <v>27</v>
      </c>
      <c r="B4402" s="1">
        <f>Raw_Prices!AX35</f>
        <v>44974</v>
      </c>
      <c r="C4402" s="12">
        <f>Raw_Prices!BB35</f>
        <v>131.6</v>
      </c>
      <c r="D4402" s="13">
        <f t="shared" si="140"/>
        <v>-5.6089513699612681E-2</v>
      </c>
      <c r="E4402" s="14">
        <f>IF(_xlfn.XLOOKUP($A4402,Firm_Info!$A$2:$A$12,Firm_Info!$C$2:$C$12)="Treated",1,IF(_xlfn.XLOOKUP($A4402,Firm_Info!$A$2:$A$12,Firm_Info!$C$2:$C$12)="Control",0,""))</f>
        <v>0</v>
      </c>
      <c r="F4402" s="14">
        <f>IFERROR(_xlfn.XLOOKUP($A4402,Firm_Info!$A$2:$A$11,Firm_Info!$D$2:$D$11),"")</f>
        <v>4</v>
      </c>
      <c r="G4402" s="14">
        <f>IF($F4402="","",IF($B4402&gt;=SUMIFS(Firm_Info!$F$2:$F$11,Firm_Info!$D$2:$D$11,$F4402,Firm_Info!$C$2:$C$11,"Treated"),1,0))</f>
        <v>0</v>
      </c>
      <c r="H4402" s="14">
        <f t="shared" si="141"/>
        <v>0</v>
      </c>
      <c r="I4402" s="14">
        <f>IF($F4402="","",MOD(ROW()-2,624)-INDEX(Parallel_Trends!$F$5:$F$14,MATCH($A4402,Parallel_Trends!$A$5:$A$14,0)))</f>
        <v>-253</v>
      </c>
    </row>
    <row r="4403" spans="1:9" x14ac:dyDescent="0.45">
      <c r="A4403" t="s">
        <v>27</v>
      </c>
      <c r="B4403" s="1">
        <f>Raw_Prices!AX36</f>
        <v>44978</v>
      </c>
      <c r="C4403" s="12">
        <f>Raw_Prices!BB36</f>
        <v>128.78</v>
      </c>
      <c r="D4403" s="13">
        <f t="shared" si="140"/>
        <v>-2.1428571428571352E-2</v>
      </c>
      <c r="E4403" s="14">
        <f>IF(_xlfn.XLOOKUP($A4403,Firm_Info!$A$2:$A$12,Firm_Info!$C$2:$C$12)="Treated",1,IF(_xlfn.XLOOKUP($A4403,Firm_Info!$A$2:$A$12,Firm_Info!$C$2:$C$12)="Control",0,""))</f>
        <v>0</v>
      </c>
      <c r="F4403" s="14">
        <f>IFERROR(_xlfn.XLOOKUP($A4403,Firm_Info!$A$2:$A$11,Firm_Info!$D$2:$D$11),"")</f>
        <v>4</v>
      </c>
      <c r="G4403" s="14">
        <f>IF($F4403="","",IF($B4403&gt;=SUMIFS(Firm_Info!$F$2:$F$11,Firm_Info!$D$2:$D$11,$F4403,Firm_Info!$C$2:$C$11,"Treated"),1,0))</f>
        <v>0</v>
      </c>
      <c r="H4403" s="14">
        <f t="shared" si="141"/>
        <v>0</v>
      </c>
      <c r="I4403" s="14">
        <f>IF($F4403="","",MOD(ROW()-2,624)-INDEX(Parallel_Trends!$F$5:$F$14,MATCH($A4403,Parallel_Trends!$A$5:$A$14,0)))</f>
        <v>-252</v>
      </c>
    </row>
    <row r="4404" spans="1:9" x14ac:dyDescent="0.45">
      <c r="A4404" t="s">
        <v>27</v>
      </c>
      <c r="B4404" s="1">
        <f>Raw_Prices!AX37</f>
        <v>44979</v>
      </c>
      <c r="C4404" s="12">
        <f>Raw_Prices!BB37</f>
        <v>127.21</v>
      </c>
      <c r="D4404" s="13">
        <f t="shared" si="140"/>
        <v>-1.2191334058083592E-2</v>
      </c>
      <c r="E4404" s="14">
        <f>IF(_xlfn.XLOOKUP($A4404,Firm_Info!$A$2:$A$12,Firm_Info!$C$2:$C$12)="Treated",1,IF(_xlfn.XLOOKUP($A4404,Firm_Info!$A$2:$A$12,Firm_Info!$C$2:$C$12)="Control",0,""))</f>
        <v>0</v>
      </c>
      <c r="F4404" s="14">
        <f>IFERROR(_xlfn.XLOOKUP($A4404,Firm_Info!$A$2:$A$11,Firm_Info!$D$2:$D$11),"")</f>
        <v>4</v>
      </c>
      <c r="G4404" s="14">
        <f>IF($F4404="","",IF($B4404&gt;=SUMIFS(Firm_Info!$F$2:$F$11,Firm_Info!$D$2:$D$11,$F4404,Firm_Info!$C$2:$C$11,"Treated"),1,0))</f>
        <v>0</v>
      </c>
      <c r="H4404" s="14">
        <f t="shared" si="141"/>
        <v>0</v>
      </c>
      <c r="I4404" s="14">
        <f>IF($F4404="","",MOD(ROW()-2,624)-INDEX(Parallel_Trends!$F$5:$F$14,MATCH($A4404,Parallel_Trends!$A$5:$A$14,0)))</f>
        <v>-251</v>
      </c>
    </row>
    <row r="4405" spans="1:9" x14ac:dyDescent="0.45">
      <c r="A4405" t="s">
        <v>27</v>
      </c>
      <c r="B4405" s="1">
        <f>Raw_Prices!AX38</f>
        <v>44980</v>
      </c>
      <c r="C4405" s="12">
        <f>Raw_Prices!BB38</f>
        <v>125.52</v>
      </c>
      <c r="D4405" s="13">
        <f t="shared" si="140"/>
        <v>-1.3285119094410769E-2</v>
      </c>
      <c r="E4405" s="14">
        <f>IF(_xlfn.XLOOKUP($A4405,Firm_Info!$A$2:$A$12,Firm_Info!$C$2:$C$12)="Treated",1,IF(_xlfn.XLOOKUP($A4405,Firm_Info!$A$2:$A$12,Firm_Info!$C$2:$C$12)="Control",0,""))</f>
        <v>0</v>
      </c>
      <c r="F4405" s="14">
        <f>IFERROR(_xlfn.XLOOKUP($A4405,Firm_Info!$A$2:$A$11,Firm_Info!$D$2:$D$11),"")</f>
        <v>4</v>
      </c>
      <c r="G4405" s="14">
        <f>IF($F4405="","",IF($B4405&gt;=SUMIFS(Firm_Info!$F$2:$F$11,Firm_Info!$D$2:$D$11,$F4405,Firm_Info!$C$2:$C$11,"Treated"),1,0))</f>
        <v>0</v>
      </c>
      <c r="H4405" s="14">
        <f t="shared" si="141"/>
        <v>0</v>
      </c>
      <c r="I4405" s="14">
        <f>IF($F4405="","",MOD(ROW()-2,624)-INDEX(Parallel_Trends!$F$5:$F$14,MATCH($A4405,Parallel_Trends!$A$5:$A$14,0)))</f>
        <v>-250</v>
      </c>
    </row>
    <row r="4406" spans="1:9" x14ac:dyDescent="0.45">
      <c r="A4406" t="s">
        <v>27</v>
      </c>
      <c r="B4406" s="1">
        <f>Raw_Prices!AX39</f>
        <v>44981</v>
      </c>
      <c r="C4406" s="12">
        <f>Raw_Prices!BB39</f>
        <v>122.78</v>
      </c>
      <c r="D4406" s="13">
        <f t="shared" si="140"/>
        <v>-2.1829190567240198E-2</v>
      </c>
      <c r="E4406" s="14">
        <f>IF(_xlfn.XLOOKUP($A4406,Firm_Info!$A$2:$A$12,Firm_Info!$C$2:$C$12)="Treated",1,IF(_xlfn.XLOOKUP($A4406,Firm_Info!$A$2:$A$12,Firm_Info!$C$2:$C$12)="Control",0,""))</f>
        <v>0</v>
      </c>
      <c r="F4406" s="14">
        <f>IFERROR(_xlfn.XLOOKUP($A4406,Firm_Info!$A$2:$A$11,Firm_Info!$D$2:$D$11),"")</f>
        <v>4</v>
      </c>
      <c r="G4406" s="14">
        <f>IF($F4406="","",IF($B4406&gt;=SUMIFS(Firm_Info!$F$2:$F$11,Firm_Info!$D$2:$D$11,$F4406,Firm_Info!$C$2:$C$11,"Treated"),1,0))</f>
        <v>0</v>
      </c>
      <c r="H4406" s="14">
        <f t="shared" si="141"/>
        <v>0</v>
      </c>
      <c r="I4406" s="14">
        <f>IF($F4406="","",MOD(ROW()-2,624)-INDEX(Parallel_Trends!$F$5:$F$14,MATCH($A4406,Parallel_Trends!$A$5:$A$14,0)))</f>
        <v>-249</v>
      </c>
    </row>
    <row r="4407" spans="1:9" x14ac:dyDescent="0.45">
      <c r="A4407" t="s">
        <v>27</v>
      </c>
      <c r="B4407" s="1">
        <f>Raw_Prices!AX40</f>
        <v>44984</v>
      </c>
      <c r="C4407" s="12">
        <f>Raw_Prices!BB40</f>
        <v>123.53</v>
      </c>
      <c r="D4407" s="13">
        <f t="shared" si="140"/>
        <v>6.1084867242222618E-3</v>
      </c>
      <c r="E4407" s="14">
        <f>IF(_xlfn.XLOOKUP($A4407,Firm_Info!$A$2:$A$12,Firm_Info!$C$2:$C$12)="Treated",1,IF(_xlfn.XLOOKUP($A4407,Firm_Info!$A$2:$A$12,Firm_Info!$C$2:$C$12)="Control",0,""))</f>
        <v>0</v>
      </c>
      <c r="F4407" s="14">
        <f>IFERROR(_xlfn.XLOOKUP($A4407,Firm_Info!$A$2:$A$11,Firm_Info!$D$2:$D$11),"")</f>
        <v>4</v>
      </c>
      <c r="G4407" s="14">
        <f>IF($F4407="","",IF($B4407&gt;=SUMIFS(Firm_Info!$F$2:$F$11,Firm_Info!$D$2:$D$11,$F4407,Firm_Info!$C$2:$C$11,"Treated"),1,0))</f>
        <v>0</v>
      </c>
      <c r="H4407" s="14">
        <f t="shared" si="141"/>
        <v>0</v>
      </c>
      <c r="I4407" s="14">
        <f>IF($F4407="","",MOD(ROW()-2,624)-INDEX(Parallel_Trends!$F$5:$F$14,MATCH($A4407,Parallel_Trends!$A$5:$A$14,0)))</f>
        <v>-248</v>
      </c>
    </row>
    <row r="4408" spans="1:9" x14ac:dyDescent="0.45">
      <c r="A4408" t="s">
        <v>27</v>
      </c>
      <c r="B4408" s="1">
        <f>Raw_Prices!AX41</f>
        <v>44985</v>
      </c>
      <c r="C4408" s="12">
        <f>Raw_Prices!BB41</f>
        <v>123.28</v>
      </c>
      <c r="D4408" s="13">
        <f t="shared" si="140"/>
        <v>-2.0237998866672324E-3</v>
      </c>
      <c r="E4408" s="14">
        <f>IF(_xlfn.XLOOKUP($A4408,Firm_Info!$A$2:$A$12,Firm_Info!$C$2:$C$12)="Treated",1,IF(_xlfn.XLOOKUP($A4408,Firm_Info!$A$2:$A$12,Firm_Info!$C$2:$C$12)="Control",0,""))</f>
        <v>0</v>
      </c>
      <c r="F4408" s="14">
        <f>IFERROR(_xlfn.XLOOKUP($A4408,Firm_Info!$A$2:$A$11,Firm_Info!$D$2:$D$11),"")</f>
        <v>4</v>
      </c>
      <c r="G4408" s="14">
        <f>IF($F4408="","",IF($B4408&gt;=SUMIFS(Firm_Info!$F$2:$F$11,Firm_Info!$D$2:$D$11,$F4408,Firm_Info!$C$2:$C$11,"Treated"),1,0))</f>
        <v>0</v>
      </c>
      <c r="H4408" s="14">
        <f t="shared" si="141"/>
        <v>0</v>
      </c>
      <c r="I4408" s="14">
        <f>IF($F4408="","",MOD(ROW()-2,624)-INDEX(Parallel_Trends!$F$5:$F$14,MATCH($A4408,Parallel_Trends!$A$5:$A$14,0)))</f>
        <v>-247</v>
      </c>
    </row>
    <row r="4409" spans="1:9" x14ac:dyDescent="0.45">
      <c r="A4409" t="s">
        <v>27</v>
      </c>
      <c r="B4409" s="1">
        <f>Raw_Prices!AX42</f>
        <v>44986</v>
      </c>
      <c r="C4409" s="12">
        <f>Raw_Prices!BB42</f>
        <v>120.83</v>
      </c>
      <c r="D4409" s="13">
        <f t="shared" si="140"/>
        <v>-1.9873458792991627E-2</v>
      </c>
      <c r="E4409" s="14">
        <f>IF(_xlfn.XLOOKUP($A4409,Firm_Info!$A$2:$A$12,Firm_Info!$C$2:$C$12)="Treated",1,IF(_xlfn.XLOOKUP($A4409,Firm_Info!$A$2:$A$12,Firm_Info!$C$2:$C$12)="Control",0,""))</f>
        <v>0</v>
      </c>
      <c r="F4409" s="14">
        <f>IFERROR(_xlfn.XLOOKUP($A4409,Firm_Info!$A$2:$A$11,Firm_Info!$D$2:$D$11),"")</f>
        <v>4</v>
      </c>
      <c r="G4409" s="14">
        <f>IF($F4409="","",IF($B4409&gt;=SUMIFS(Firm_Info!$F$2:$F$11,Firm_Info!$D$2:$D$11,$F4409,Firm_Info!$C$2:$C$11,"Treated"),1,0))</f>
        <v>0</v>
      </c>
      <c r="H4409" s="14">
        <f t="shared" si="141"/>
        <v>0</v>
      </c>
      <c r="I4409" s="14">
        <f>IF($F4409="","",MOD(ROW()-2,624)-INDEX(Parallel_Trends!$F$5:$F$14,MATCH($A4409,Parallel_Trends!$A$5:$A$14,0)))</f>
        <v>-246</v>
      </c>
    </row>
    <row r="4410" spans="1:9" x14ac:dyDescent="0.45">
      <c r="A4410" t="s">
        <v>27</v>
      </c>
      <c r="B4410" s="1">
        <f>Raw_Prices!AX43</f>
        <v>44987</v>
      </c>
      <c r="C4410" s="12">
        <f>Raw_Prices!BB43</f>
        <v>122.38</v>
      </c>
      <c r="D4410" s="13">
        <f t="shared" si="140"/>
        <v>1.2827940081105771E-2</v>
      </c>
      <c r="E4410" s="14">
        <f>IF(_xlfn.XLOOKUP($A4410,Firm_Info!$A$2:$A$12,Firm_Info!$C$2:$C$12)="Treated",1,IF(_xlfn.XLOOKUP($A4410,Firm_Info!$A$2:$A$12,Firm_Info!$C$2:$C$12)="Control",0,""))</f>
        <v>0</v>
      </c>
      <c r="F4410" s="14">
        <f>IFERROR(_xlfn.XLOOKUP($A4410,Firm_Info!$A$2:$A$11,Firm_Info!$D$2:$D$11),"")</f>
        <v>4</v>
      </c>
      <c r="G4410" s="14">
        <f>IF($F4410="","",IF($B4410&gt;=SUMIFS(Firm_Info!$F$2:$F$11,Firm_Info!$D$2:$D$11,$F4410,Firm_Info!$C$2:$C$11,"Treated"),1,0))</f>
        <v>0</v>
      </c>
      <c r="H4410" s="14">
        <f t="shared" si="141"/>
        <v>0</v>
      </c>
      <c r="I4410" s="14">
        <f>IF($F4410="","",MOD(ROW()-2,624)-INDEX(Parallel_Trends!$F$5:$F$14,MATCH($A4410,Parallel_Trends!$A$5:$A$14,0)))</f>
        <v>-245</v>
      </c>
    </row>
    <row r="4411" spans="1:9" x14ac:dyDescent="0.45">
      <c r="A4411" t="s">
        <v>27</v>
      </c>
      <c r="B4411" s="1">
        <f>Raw_Prices!AX44</f>
        <v>44988</v>
      </c>
      <c r="C4411" s="12">
        <f>Raw_Prices!BB44</f>
        <v>125.73</v>
      </c>
      <c r="D4411" s="13">
        <f t="shared" si="140"/>
        <v>2.7373753881353213E-2</v>
      </c>
      <c r="E4411" s="14">
        <f>IF(_xlfn.XLOOKUP($A4411,Firm_Info!$A$2:$A$12,Firm_Info!$C$2:$C$12)="Treated",1,IF(_xlfn.XLOOKUP($A4411,Firm_Info!$A$2:$A$12,Firm_Info!$C$2:$C$12)="Control",0,""))</f>
        <v>0</v>
      </c>
      <c r="F4411" s="14">
        <f>IFERROR(_xlfn.XLOOKUP($A4411,Firm_Info!$A$2:$A$11,Firm_Info!$D$2:$D$11),"")</f>
        <v>4</v>
      </c>
      <c r="G4411" s="14">
        <f>IF($F4411="","",IF($B4411&gt;=SUMIFS(Firm_Info!$F$2:$F$11,Firm_Info!$D$2:$D$11,$F4411,Firm_Info!$C$2:$C$11,"Treated"),1,0))</f>
        <v>0</v>
      </c>
      <c r="H4411" s="14">
        <f t="shared" si="141"/>
        <v>0</v>
      </c>
      <c r="I4411" s="14">
        <f>IF($F4411="","",MOD(ROW()-2,624)-INDEX(Parallel_Trends!$F$5:$F$14,MATCH($A4411,Parallel_Trends!$A$5:$A$14,0)))</f>
        <v>-244</v>
      </c>
    </row>
    <row r="4412" spans="1:9" x14ac:dyDescent="0.45">
      <c r="A4412" t="s">
        <v>27</v>
      </c>
      <c r="B4412" s="1">
        <f>Raw_Prices!AX45</f>
        <v>44991</v>
      </c>
      <c r="C4412" s="12">
        <f>Raw_Prices!BB45</f>
        <v>126.33</v>
      </c>
      <c r="D4412" s="13">
        <f t="shared" si="140"/>
        <v>4.7721307563826088E-3</v>
      </c>
      <c r="E4412" s="14">
        <f>IF(_xlfn.XLOOKUP($A4412,Firm_Info!$A$2:$A$12,Firm_Info!$C$2:$C$12)="Treated",1,IF(_xlfn.XLOOKUP($A4412,Firm_Info!$A$2:$A$12,Firm_Info!$C$2:$C$12)="Control",0,""))</f>
        <v>0</v>
      </c>
      <c r="F4412" s="14">
        <f>IFERROR(_xlfn.XLOOKUP($A4412,Firm_Info!$A$2:$A$11,Firm_Info!$D$2:$D$11),"")</f>
        <v>4</v>
      </c>
      <c r="G4412" s="14">
        <f>IF($F4412="","",IF($B4412&gt;=SUMIFS(Firm_Info!$F$2:$F$11,Firm_Info!$D$2:$D$11,$F4412,Firm_Info!$C$2:$C$11,"Treated"),1,0))</f>
        <v>0</v>
      </c>
      <c r="H4412" s="14">
        <f t="shared" si="141"/>
        <v>0</v>
      </c>
      <c r="I4412" s="14">
        <f>IF($F4412="","",MOD(ROW()-2,624)-INDEX(Parallel_Trends!$F$5:$F$14,MATCH($A4412,Parallel_Trends!$A$5:$A$14,0)))</f>
        <v>-243</v>
      </c>
    </row>
    <row r="4413" spans="1:9" x14ac:dyDescent="0.45">
      <c r="A4413" t="s">
        <v>27</v>
      </c>
      <c r="B4413" s="1">
        <f>Raw_Prices!AX46</f>
        <v>44992</v>
      </c>
      <c r="C4413" s="12">
        <f>Raw_Prices!BB46</f>
        <v>126.94</v>
      </c>
      <c r="D4413" s="13">
        <f t="shared" si="140"/>
        <v>4.8286234465289013E-3</v>
      </c>
      <c r="E4413" s="14">
        <f>IF(_xlfn.XLOOKUP($A4413,Firm_Info!$A$2:$A$12,Firm_Info!$C$2:$C$12)="Treated",1,IF(_xlfn.XLOOKUP($A4413,Firm_Info!$A$2:$A$12,Firm_Info!$C$2:$C$12)="Control",0,""))</f>
        <v>0</v>
      </c>
      <c r="F4413" s="14">
        <f>IFERROR(_xlfn.XLOOKUP($A4413,Firm_Info!$A$2:$A$11,Firm_Info!$D$2:$D$11),"")</f>
        <v>4</v>
      </c>
      <c r="G4413" s="14">
        <f>IF($F4413="","",IF($B4413&gt;=SUMIFS(Firm_Info!$F$2:$F$11,Firm_Info!$D$2:$D$11,$F4413,Firm_Info!$C$2:$C$11,"Treated"),1,0))</f>
        <v>0</v>
      </c>
      <c r="H4413" s="14">
        <f t="shared" si="141"/>
        <v>0</v>
      </c>
      <c r="I4413" s="14">
        <f>IF($F4413="","",MOD(ROW()-2,624)-INDEX(Parallel_Trends!$F$5:$F$14,MATCH($A4413,Parallel_Trends!$A$5:$A$14,0)))</f>
        <v>-242</v>
      </c>
    </row>
    <row r="4414" spans="1:9" x14ac:dyDescent="0.45">
      <c r="A4414" t="s">
        <v>27</v>
      </c>
      <c r="B4414" s="1">
        <f>Raw_Prices!AX47</f>
        <v>44993</v>
      </c>
      <c r="C4414" s="12">
        <f>Raw_Prices!BB47</f>
        <v>125</v>
      </c>
      <c r="D4414" s="13">
        <f t="shared" si="140"/>
        <v>-1.5282810776744871E-2</v>
      </c>
      <c r="E4414" s="14">
        <f>IF(_xlfn.XLOOKUP($A4414,Firm_Info!$A$2:$A$12,Firm_Info!$C$2:$C$12)="Treated",1,IF(_xlfn.XLOOKUP($A4414,Firm_Info!$A$2:$A$12,Firm_Info!$C$2:$C$12)="Control",0,""))</f>
        <v>0</v>
      </c>
      <c r="F4414" s="14">
        <f>IFERROR(_xlfn.XLOOKUP($A4414,Firm_Info!$A$2:$A$11,Firm_Info!$D$2:$D$11),"")</f>
        <v>4</v>
      </c>
      <c r="G4414" s="14">
        <f>IF($F4414="","",IF($B4414&gt;=SUMIFS(Firm_Info!$F$2:$F$11,Firm_Info!$D$2:$D$11,$F4414,Firm_Info!$C$2:$C$11,"Treated"),1,0))</f>
        <v>0</v>
      </c>
      <c r="H4414" s="14">
        <f t="shared" si="141"/>
        <v>0</v>
      </c>
      <c r="I4414" s="14">
        <f>IF($F4414="","",MOD(ROW()-2,624)-INDEX(Parallel_Trends!$F$5:$F$14,MATCH($A4414,Parallel_Trends!$A$5:$A$14,0)))</f>
        <v>-241</v>
      </c>
    </row>
    <row r="4415" spans="1:9" x14ac:dyDescent="0.45">
      <c r="A4415" t="s">
        <v>27</v>
      </c>
      <c r="B4415" s="1">
        <f>Raw_Prices!AX48</f>
        <v>44994</v>
      </c>
      <c r="C4415" s="12">
        <f>Raw_Prices!BB48</f>
        <v>119.84</v>
      </c>
      <c r="D4415" s="13">
        <f t="shared" si="140"/>
        <v>-4.1279999999999983E-2</v>
      </c>
      <c r="E4415" s="14">
        <f>IF(_xlfn.XLOOKUP($A4415,Firm_Info!$A$2:$A$12,Firm_Info!$C$2:$C$12)="Treated",1,IF(_xlfn.XLOOKUP($A4415,Firm_Info!$A$2:$A$12,Firm_Info!$C$2:$C$12)="Control",0,""))</f>
        <v>0</v>
      </c>
      <c r="F4415" s="14">
        <f>IFERROR(_xlfn.XLOOKUP($A4415,Firm_Info!$A$2:$A$11,Firm_Info!$D$2:$D$11),"")</f>
        <v>4</v>
      </c>
      <c r="G4415" s="14">
        <f>IF($F4415="","",IF($B4415&gt;=SUMIFS(Firm_Info!$F$2:$F$11,Firm_Info!$D$2:$D$11,$F4415,Firm_Info!$C$2:$C$11,"Treated"),1,0))</f>
        <v>0</v>
      </c>
      <c r="H4415" s="14">
        <f t="shared" si="141"/>
        <v>0</v>
      </c>
      <c r="I4415" s="14">
        <f>IF($F4415="","",MOD(ROW()-2,624)-INDEX(Parallel_Trends!$F$5:$F$14,MATCH($A4415,Parallel_Trends!$A$5:$A$14,0)))</f>
        <v>-240</v>
      </c>
    </row>
    <row r="4416" spans="1:9" x14ac:dyDescent="0.45">
      <c r="A4416" t="s">
        <v>27</v>
      </c>
      <c r="B4416" s="1">
        <f>Raw_Prices!AX49</f>
        <v>44995</v>
      </c>
      <c r="C4416" s="12">
        <f>Raw_Prices!BB49</f>
        <v>118.3</v>
      </c>
      <c r="D4416" s="13">
        <f t="shared" si="140"/>
        <v>-1.2850467289719725E-2</v>
      </c>
      <c r="E4416" s="14">
        <f>IF(_xlfn.XLOOKUP($A4416,Firm_Info!$A$2:$A$12,Firm_Info!$C$2:$C$12)="Treated",1,IF(_xlfn.XLOOKUP($A4416,Firm_Info!$A$2:$A$12,Firm_Info!$C$2:$C$12)="Control",0,""))</f>
        <v>0</v>
      </c>
      <c r="F4416" s="14">
        <f>IFERROR(_xlfn.XLOOKUP($A4416,Firm_Info!$A$2:$A$11,Firm_Info!$D$2:$D$11),"")</f>
        <v>4</v>
      </c>
      <c r="G4416" s="14">
        <f>IF($F4416="","",IF($B4416&gt;=SUMIFS(Firm_Info!$F$2:$F$11,Firm_Info!$D$2:$D$11,$F4416,Firm_Info!$C$2:$C$11,"Treated"),1,0))</f>
        <v>0</v>
      </c>
      <c r="H4416" s="14">
        <f t="shared" si="141"/>
        <v>0</v>
      </c>
      <c r="I4416" s="14">
        <f>IF($F4416="","",MOD(ROW()-2,624)-INDEX(Parallel_Trends!$F$5:$F$14,MATCH($A4416,Parallel_Trends!$A$5:$A$14,0)))</f>
        <v>-239</v>
      </c>
    </row>
    <row r="4417" spans="1:9" x14ac:dyDescent="0.45">
      <c r="A4417" t="s">
        <v>27</v>
      </c>
      <c r="B4417" s="1">
        <f>Raw_Prices!AX50</f>
        <v>44998</v>
      </c>
      <c r="C4417" s="12">
        <f>Raw_Prices!BB50</f>
        <v>115.96</v>
      </c>
      <c r="D4417" s="13">
        <f t="shared" si="140"/>
        <v>-1.9780219780219821E-2</v>
      </c>
      <c r="E4417" s="14">
        <f>IF(_xlfn.XLOOKUP($A4417,Firm_Info!$A$2:$A$12,Firm_Info!$C$2:$C$12)="Treated",1,IF(_xlfn.XLOOKUP($A4417,Firm_Info!$A$2:$A$12,Firm_Info!$C$2:$C$12)="Control",0,""))</f>
        <v>0</v>
      </c>
      <c r="F4417" s="14">
        <f>IFERROR(_xlfn.XLOOKUP($A4417,Firm_Info!$A$2:$A$11,Firm_Info!$D$2:$D$11),"")</f>
        <v>4</v>
      </c>
      <c r="G4417" s="14">
        <f>IF($F4417="","",IF($B4417&gt;=SUMIFS(Firm_Info!$F$2:$F$11,Firm_Info!$D$2:$D$11,$F4417,Firm_Info!$C$2:$C$11,"Treated"),1,0))</f>
        <v>0</v>
      </c>
      <c r="H4417" s="14">
        <f t="shared" si="141"/>
        <v>0</v>
      </c>
      <c r="I4417" s="14">
        <f>IF($F4417="","",MOD(ROW()-2,624)-INDEX(Parallel_Trends!$F$5:$F$14,MATCH($A4417,Parallel_Trends!$A$5:$A$14,0)))</f>
        <v>-238</v>
      </c>
    </row>
    <row r="4418" spans="1:9" x14ac:dyDescent="0.45">
      <c r="A4418" t="s">
        <v>27</v>
      </c>
      <c r="B4418" s="1">
        <f>Raw_Prices!AX51</f>
        <v>44999</v>
      </c>
      <c r="C4418" s="12">
        <f>Raw_Prices!BB51</f>
        <v>116.36</v>
      </c>
      <c r="D4418" s="13">
        <f t="shared" si="140"/>
        <v>3.4494653328733804E-3</v>
      </c>
      <c r="E4418" s="14">
        <f>IF(_xlfn.XLOOKUP($A4418,Firm_Info!$A$2:$A$12,Firm_Info!$C$2:$C$12)="Treated",1,IF(_xlfn.XLOOKUP($A4418,Firm_Info!$A$2:$A$12,Firm_Info!$C$2:$C$12)="Control",0,""))</f>
        <v>0</v>
      </c>
      <c r="F4418" s="14">
        <f>IFERROR(_xlfn.XLOOKUP($A4418,Firm_Info!$A$2:$A$11,Firm_Info!$D$2:$D$11),"")</f>
        <v>4</v>
      </c>
      <c r="G4418" s="14">
        <f>IF($F4418="","",IF($B4418&gt;=SUMIFS(Firm_Info!$F$2:$F$11,Firm_Info!$D$2:$D$11,$F4418,Firm_Info!$C$2:$C$11,"Treated"),1,0))</f>
        <v>0</v>
      </c>
      <c r="H4418" s="14">
        <f t="shared" si="141"/>
        <v>0</v>
      </c>
      <c r="I4418" s="14">
        <f>IF($F4418="","",MOD(ROW()-2,624)-INDEX(Parallel_Trends!$F$5:$F$14,MATCH($A4418,Parallel_Trends!$A$5:$A$14,0)))</f>
        <v>-237</v>
      </c>
    </row>
    <row r="4419" spans="1:9" x14ac:dyDescent="0.45">
      <c r="A4419" t="s">
        <v>27</v>
      </c>
      <c r="B4419" s="1">
        <f>Raw_Prices!AX52</f>
        <v>45000</v>
      </c>
      <c r="C4419" s="12">
        <f>Raw_Prices!BB52</f>
        <v>113.58</v>
      </c>
      <c r="D4419" s="13">
        <f t="shared" si="140"/>
        <v>-2.3891371605362699E-2</v>
      </c>
      <c r="E4419" s="14">
        <f>IF(_xlfn.XLOOKUP($A4419,Firm_Info!$A$2:$A$12,Firm_Info!$C$2:$C$12)="Treated",1,IF(_xlfn.XLOOKUP($A4419,Firm_Info!$A$2:$A$12,Firm_Info!$C$2:$C$12)="Control",0,""))</f>
        <v>0</v>
      </c>
      <c r="F4419" s="14">
        <f>IFERROR(_xlfn.XLOOKUP($A4419,Firm_Info!$A$2:$A$11,Firm_Info!$D$2:$D$11),"")</f>
        <v>4</v>
      </c>
      <c r="G4419" s="14">
        <f>IF($F4419="","",IF($B4419&gt;=SUMIFS(Firm_Info!$F$2:$F$11,Firm_Info!$D$2:$D$11,$F4419,Firm_Info!$C$2:$C$11,"Treated"),1,0))</f>
        <v>0</v>
      </c>
      <c r="H4419" s="14">
        <f t="shared" si="141"/>
        <v>0</v>
      </c>
      <c r="I4419" s="14">
        <f>IF($F4419="","",MOD(ROW()-2,624)-INDEX(Parallel_Trends!$F$5:$F$14,MATCH($A4419,Parallel_Trends!$A$5:$A$14,0)))</f>
        <v>-236</v>
      </c>
    </row>
    <row r="4420" spans="1:9" x14ac:dyDescent="0.45">
      <c r="A4420" t="s">
        <v>27</v>
      </c>
      <c r="B4420" s="1">
        <f>Raw_Prices!AX53</f>
        <v>45001</v>
      </c>
      <c r="C4420" s="12">
        <f>Raw_Prices!BB53</f>
        <v>119.99</v>
      </c>
      <c r="D4420" s="13">
        <f t="shared" si="140"/>
        <v>5.6435992252157119E-2</v>
      </c>
      <c r="E4420" s="14">
        <f>IF(_xlfn.XLOOKUP($A4420,Firm_Info!$A$2:$A$12,Firm_Info!$C$2:$C$12)="Treated",1,IF(_xlfn.XLOOKUP($A4420,Firm_Info!$A$2:$A$12,Firm_Info!$C$2:$C$12)="Control",0,""))</f>
        <v>0</v>
      </c>
      <c r="F4420" s="14">
        <f>IFERROR(_xlfn.XLOOKUP($A4420,Firm_Info!$A$2:$A$11,Firm_Info!$D$2:$D$11),"")</f>
        <v>4</v>
      </c>
      <c r="G4420" s="14">
        <f>IF($F4420="","",IF($B4420&gt;=SUMIFS(Firm_Info!$F$2:$F$11,Firm_Info!$D$2:$D$11,$F4420,Firm_Info!$C$2:$C$11,"Treated"),1,0))</f>
        <v>0</v>
      </c>
      <c r="H4420" s="14">
        <f t="shared" si="141"/>
        <v>0</v>
      </c>
      <c r="I4420" s="14">
        <f>IF($F4420="","",MOD(ROW()-2,624)-INDEX(Parallel_Trends!$F$5:$F$14,MATCH($A4420,Parallel_Trends!$A$5:$A$14,0)))</f>
        <v>-235</v>
      </c>
    </row>
    <row r="4421" spans="1:9" x14ac:dyDescent="0.45">
      <c r="A4421" t="s">
        <v>27</v>
      </c>
      <c r="B4421" s="1">
        <f>Raw_Prices!AX54</f>
        <v>45002</v>
      </c>
      <c r="C4421" s="12">
        <f>Raw_Prices!BB54</f>
        <v>118.15</v>
      </c>
      <c r="D4421" s="13">
        <f t="shared" si="140"/>
        <v>-1.5334611217601379E-2</v>
      </c>
      <c r="E4421" s="14">
        <f>IF(_xlfn.XLOOKUP($A4421,Firm_Info!$A$2:$A$12,Firm_Info!$C$2:$C$12)="Treated",1,IF(_xlfn.XLOOKUP($A4421,Firm_Info!$A$2:$A$12,Firm_Info!$C$2:$C$12)="Control",0,""))</f>
        <v>0</v>
      </c>
      <c r="F4421" s="14">
        <f>IFERROR(_xlfn.XLOOKUP($A4421,Firm_Info!$A$2:$A$11,Firm_Info!$D$2:$D$11),"")</f>
        <v>4</v>
      </c>
      <c r="G4421" s="14">
        <f>IF($F4421="","",IF($B4421&gt;=SUMIFS(Firm_Info!$F$2:$F$11,Firm_Info!$D$2:$D$11,$F4421,Firm_Info!$C$2:$C$11,"Treated"),1,0))</f>
        <v>0</v>
      </c>
      <c r="H4421" s="14">
        <f t="shared" si="141"/>
        <v>0</v>
      </c>
      <c r="I4421" s="14">
        <f>IF($F4421="","",MOD(ROW()-2,624)-INDEX(Parallel_Trends!$F$5:$F$14,MATCH($A4421,Parallel_Trends!$A$5:$A$14,0)))</f>
        <v>-234</v>
      </c>
    </row>
    <row r="4422" spans="1:9" x14ac:dyDescent="0.45">
      <c r="A4422" t="s">
        <v>27</v>
      </c>
      <c r="B4422" s="1">
        <f>Raw_Prices!AX55</f>
        <v>45005</v>
      </c>
      <c r="C4422" s="12">
        <f>Raw_Prices!BB55</f>
        <v>118.4</v>
      </c>
      <c r="D4422" s="13">
        <f t="shared" si="140"/>
        <v>2.1159542953872457E-3</v>
      </c>
      <c r="E4422" s="14">
        <f>IF(_xlfn.XLOOKUP($A4422,Firm_Info!$A$2:$A$12,Firm_Info!$C$2:$C$12)="Treated",1,IF(_xlfn.XLOOKUP($A4422,Firm_Info!$A$2:$A$12,Firm_Info!$C$2:$C$12)="Control",0,""))</f>
        <v>0</v>
      </c>
      <c r="F4422" s="14">
        <f>IFERROR(_xlfn.XLOOKUP($A4422,Firm_Info!$A$2:$A$11,Firm_Info!$D$2:$D$11),"")</f>
        <v>4</v>
      </c>
      <c r="G4422" s="14">
        <f>IF($F4422="","",IF($B4422&gt;=SUMIFS(Firm_Info!$F$2:$F$11,Firm_Info!$D$2:$D$11,$F4422,Firm_Info!$C$2:$C$11,"Treated"),1,0))</f>
        <v>0</v>
      </c>
      <c r="H4422" s="14">
        <f t="shared" si="141"/>
        <v>0</v>
      </c>
      <c r="I4422" s="14">
        <f>IF($F4422="","",MOD(ROW()-2,624)-INDEX(Parallel_Trends!$F$5:$F$14,MATCH($A4422,Parallel_Trends!$A$5:$A$14,0)))</f>
        <v>-233</v>
      </c>
    </row>
    <row r="4423" spans="1:9" x14ac:dyDescent="0.45">
      <c r="A4423" t="s">
        <v>27</v>
      </c>
      <c r="B4423" s="1">
        <f>Raw_Prices!AX56</f>
        <v>45006</v>
      </c>
      <c r="C4423" s="12">
        <f>Raw_Prices!BB56</f>
        <v>123.69</v>
      </c>
      <c r="D4423" s="13">
        <f t="shared" si="140"/>
        <v>4.4679054054054035E-2</v>
      </c>
      <c r="E4423" s="14">
        <f>IF(_xlfn.XLOOKUP($A4423,Firm_Info!$A$2:$A$12,Firm_Info!$C$2:$C$12)="Treated",1,IF(_xlfn.XLOOKUP($A4423,Firm_Info!$A$2:$A$12,Firm_Info!$C$2:$C$12)="Control",0,""))</f>
        <v>0</v>
      </c>
      <c r="F4423" s="14">
        <f>IFERROR(_xlfn.XLOOKUP($A4423,Firm_Info!$A$2:$A$11,Firm_Info!$D$2:$D$11),"")</f>
        <v>4</v>
      </c>
      <c r="G4423" s="14">
        <f>IF($F4423="","",IF($B4423&gt;=SUMIFS(Firm_Info!$F$2:$F$11,Firm_Info!$D$2:$D$11,$F4423,Firm_Info!$C$2:$C$11,"Treated"),1,0))</f>
        <v>0</v>
      </c>
      <c r="H4423" s="14">
        <f t="shared" si="141"/>
        <v>0</v>
      </c>
      <c r="I4423" s="14">
        <f>IF($F4423="","",MOD(ROW()-2,624)-INDEX(Parallel_Trends!$F$5:$F$14,MATCH($A4423,Parallel_Trends!$A$5:$A$14,0)))</f>
        <v>-232</v>
      </c>
    </row>
    <row r="4424" spans="1:9" x14ac:dyDescent="0.45">
      <c r="A4424" t="s">
        <v>27</v>
      </c>
      <c r="B4424" s="1">
        <f>Raw_Prices!AX57</f>
        <v>45007</v>
      </c>
      <c r="C4424" s="12">
        <f>Raw_Prices!BB57</f>
        <v>121.17</v>
      </c>
      <c r="D4424" s="13">
        <f t="shared" si="140"/>
        <v>-2.0373514431239359E-2</v>
      </c>
      <c r="E4424" s="14">
        <f>IF(_xlfn.XLOOKUP($A4424,Firm_Info!$A$2:$A$12,Firm_Info!$C$2:$C$12)="Treated",1,IF(_xlfn.XLOOKUP($A4424,Firm_Info!$A$2:$A$12,Firm_Info!$C$2:$C$12)="Control",0,""))</f>
        <v>0</v>
      </c>
      <c r="F4424" s="14">
        <f>IFERROR(_xlfn.XLOOKUP($A4424,Firm_Info!$A$2:$A$11,Firm_Info!$D$2:$D$11),"")</f>
        <v>4</v>
      </c>
      <c r="G4424" s="14">
        <f>IF($F4424="","",IF($B4424&gt;=SUMIFS(Firm_Info!$F$2:$F$11,Firm_Info!$D$2:$D$11,$F4424,Firm_Info!$C$2:$C$11,"Treated"),1,0))</f>
        <v>0</v>
      </c>
      <c r="H4424" s="14">
        <f t="shared" si="141"/>
        <v>0</v>
      </c>
      <c r="I4424" s="14">
        <f>IF($F4424="","",MOD(ROW()-2,624)-INDEX(Parallel_Trends!$F$5:$F$14,MATCH($A4424,Parallel_Trends!$A$5:$A$14,0)))</f>
        <v>-231</v>
      </c>
    </row>
    <row r="4425" spans="1:9" x14ac:dyDescent="0.45">
      <c r="A4425" t="s">
        <v>27</v>
      </c>
      <c r="B4425" s="1">
        <f>Raw_Prices!AX58</f>
        <v>45008</v>
      </c>
      <c r="C4425" s="12">
        <f>Raw_Prices!BB58</f>
        <v>120.3</v>
      </c>
      <c r="D4425" s="13">
        <f t="shared" si="140"/>
        <v>-7.179995048279264E-3</v>
      </c>
      <c r="E4425" s="14">
        <f>IF(_xlfn.XLOOKUP($A4425,Firm_Info!$A$2:$A$12,Firm_Info!$C$2:$C$12)="Treated",1,IF(_xlfn.XLOOKUP($A4425,Firm_Info!$A$2:$A$12,Firm_Info!$C$2:$C$12)="Control",0,""))</f>
        <v>0</v>
      </c>
      <c r="F4425" s="14">
        <f>IFERROR(_xlfn.XLOOKUP($A4425,Firm_Info!$A$2:$A$11,Firm_Info!$D$2:$D$11),"")</f>
        <v>4</v>
      </c>
      <c r="G4425" s="14">
        <f>IF($F4425="","",IF($B4425&gt;=SUMIFS(Firm_Info!$F$2:$F$11,Firm_Info!$D$2:$D$11,$F4425,Firm_Info!$C$2:$C$11,"Treated"),1,0))</f>
        <v>0</v>
      </c>
      <c r="H4425" s="14">
        <f t="shared" si="141"/>
        <v>0</v>
      </c>
      <c r="I4425" s="14">
        <f>IF($F4425="","",MOD(ROW()-2,624)-INDEX(Parallel_Trends!$F$5:$F$14,MATCH($A4425,Parallel_Trends!$A$5:$A$14,0)))</f>
        <v>-230</v>
      </c>
    </row>
    <row r="4426" spans="1:9" x14ac:dyDescent="0.45">
      <c r="A4426" t="s">
        <v>27</v>
      </c>
      <c r="B4426" s="1">
        <f>Raw_Prices!AX59</f>
        <v>45009</v>
      </c>
      <c r="C4426" s="12">
        <f>Raw_Prices!BB59</f>
        <v>116.92</v>
      </c>
      <c r="D4426" s="13">
        <f t="shared" si="140"/>
        <v>-2.8096425602660013E-2</v>
      </c>
      <c r="E4426" s="14">
        <f>IF(_xlfn.XLOOKUP($A4426,Firm_Info!$A$2:$A$12,Firm_Info!$C$2:$C$12)="Treated",1,IF(_xlfn.XLOOKUP($A4426,Firm_Info!$A$2:$A$12,Firm_Info!$C$2:$C$12)="Control",0,""))</f>
        <v>0</v>
      </c>
      <c r="F4426" s="14">
        <f>IFERROR(_xlfn.XLOOKUP($A4426,Firm_Info!$A$2:$A$11,Firm_Info!$D$2:$D$11),"")</f>
        <v>4</v>
      </c>
      <c r="G4426" s="14">
        <f>IF($F4426="","",IF($B4426&gt;=SUMIFS(Firm_Info!$F$2:$F$11,Firm_Info!$D$2:$D$11,$F4426,Firm_Info!$C$2:$C$11,"Treated"),1,0))</f>
        <v>0</v>
      </c>
      <c r="H4426" s="14">
        <f t="shared" si="141"/>
        <v>0</v>
      </c>
      <c r="I4426" s="14">
        <f>IF($F4426="","",MOD(ROW()-2,624)-INDEX(Parallel_Trends!$F$5:$F$14,MATCH($A4426,Parallel_Trends!$A$5:$A$14,0)))</f>
        <v>-229</v>
      </c>
    </row>
    <row r="4427" spans="1:9" x14ac:dyDescent="0.45">
      <c r="A4427" t="s">
        <v>27</v>
      </c>
      <c r="B4427" s="1">
        <f>Raw_Prices!AX60</f>
        <v>45012</v>
      </c>
      <c r="C4427" s="12">
        <f>Raw_Prices!BB60</f>
        <v>117.91</v>
      </c>
      <c r="D4427" s="13">
        <f t="shared" si="140"/>
        <v>8.4673280875811052E-3</v>
      </c>
      <c r="E4427" s="14">
        <f>IF(_xlfn.XLOOKUP($A4427,Firm_Info!$A$2:$A$12,Firm_Info!$C$2:$C$12)="Treated",1,IF(_xlfn.XLOOKUP($A4427,Firm_Info!$A$2:$A$12,Firm_Info!$C$2:$C$12)="Control",0,""))</f>
        <v>0</v>
      </c>
      <c r="F4427" s="14">
        <f>IFERROR(_xlfn.XLOOKUP($A4427,Firm_Info!$A$2:$A$11,Firm_Info!$D$2:$D$11),"")</f>
        <v>4</v>
      </c>
      <c r="G4427" s="14">
        <f>IF($F4427="","",IF($B4427&gt;=SUMIFS(Firm_Info!$F$2:$F$11,Firm_Info!$D$2:$D$11,$F4427,Firm_Info!$C$2:$C$11,"Treated"),1,0))</f>
        <v>0</v>
      </c>
      <c r="H4427" s="14">
        <f t="shared" si="141"/>
        <v>0</v>
      </c>
      <c r="I4427" s="14">
        <f>IF($F4427="","",MOD(ROW()-2,624)-INDEX(Parallel_Trends!$F$5:$F$14,MATCH($A4427,Parallel_Trends!$A$5:$A$14,0)))</f>
        <v>-228</v>
      </c>
    </row>
    <row r="4428" spans="1:9" x14ac:dyDescent="0.45">
      <c r="A4428" t="s">
        <v>27</v>
      </c>
      <c r="B4428" s="1">
        <f>Raw_Prices!AX61</f>
        <v>45013</v>
      </c>
      <c r="C4428" s="12">
        <f>Raw_Prices!BB61</f>
        <v>116.61</v>
      </c>
      <c r="D4428" s="13">
        <f t="shared" si="140"/>
        <v>-1.1025358324145529E-2</v>
      </c>
      <c r="E4428" s="14">
        <f>IF(_xlfn.XLOOKUP($A4428,Firm_Info!$A$2:$A$12,Firm_Info!$C$2:$C$12)="Treated",1,IF(_xlfn.XLOOKUP($A4428,Firm_Info!$A$2:$A$12,Firm_Info!$C$2:$C$12)="Control",0,""))</f>
        <v>0</v>
      </c>
      <c r="F4428" s="14">
        <f>IFERROR(_xlfn.XLOOKUP($A4428,Firm_Info!$A$2:$A$11,Firm_Info!$D$2:$D$11),"")</f>
        <v>4</v>
      </c>
      <c r="G4428" s="14">
        <f>IF($F4428="","",IF($B4428&gt;=SUMIFS(Firm_Info!$F$2:$F$11,Firm_Info!$D$2:$D$11,$F4428,Firm_Info!$C$2:$C$11,"Treated"),1,0))</f>
        <v>0</v>
      </c>
      <c r="H4428" s="14">
        <f t="shared" si="141"/>
        <v>0</v>
      </c>
      <c r="I4428" s="14">
        <f>IF($F4428="","",MOD(ROW()-2,624)-INDEX(Parallel_Trends!$F$5:$F$14,MATCH($A4428,Parallel_Trends!$A$5:$A$14,0)))</f>
        <v>-227</v>
      </c>
    </row>
    <row r="4429" spans="1:9" x14ac:dyDescent="0.45">
      <c r="A4429" t="s">
        <v>27</v>
      </c>
      <c r="B4429" s="1">
        <f>Raw_Prices!AX62</f>
        <v>45014</v>
      </c>
      <c r="C4429" s="12">
        <f>Raw_Prices!BB62</f>
        <v>118.8</v>
      </c>
      <c r="D4429" s="13">
        <f t="shared" si="140"/>
        <v>1.8780550553125774E-2</v>
      </c>
      <c r="E4429" s="14">
        <f>IF(_xlfn.XLOOKUP($A4429,Firm_Info!$A$2:$A$12,Firm_Info!$C$2:$C$12)="Treated",1,IF(_xlfn.XLOOKUP($A4429,Firm_Info!$A$2:$A$12,Firm_Info!$C$2:$C$12)="Control",0,""))</f>
        <v>0</v>
      </c>
      <c r="F4429" s="14">
        <f>IFERROR(_xlfn.XLOOKUP($A4429,Firm_Info!$A$2:$A$11,Firm_Info!$D$2:$D$11),"")</f>
        <v>4</v>
      </c>
      <c r="G4429" s="14">
        <f>IF($F4429="","",IF($B4429&gt;=SUMIFS(Firm_Info!$F$2:$F$11,Firm_Info!$D$2:$D$11,$F4429,Firm_Info!$C$2:$C$11,"Treated"),1,0))</f>
        <v>0</v>
      </c>
      <c r="H4429" s="14">
        <f t="shared" si="141"/>
        <v>0</v>
      </c>
      <c r="I4429" s="14">
        <f>IF($F4429="","",MOD(ROW()-2,624)-INDEX(Parallel_Trends!$F$5:$F$14,MATCH($A4429,Parallel_Trends!$A$5:$A$14,0)))</f>
        <v>-226</v>
      </c>
    </row>
    <row r="4430" spans="1:9" x14ac:dyDescent="0.45">
      <c r="A4430" t="s">
        <v>27</v>
      </c>
      <c r="B4430" s="1">
        <f>Raw_Prices!AX63</f>
        <v>45015</v>
      </c>
      <c r="C4430" s="12">
        <f>Raw_Prices!BB63</f>
        <v>122.28</v>
      </c>
      <c r="D4430" s="13">
        <f t="shared" si="140"/>
        <v>2.9292929292929371E-2</v>
      </c>
      <c r="E4430" s="14">
        <f>IF(_xlfn.XLOOKUP($A4430,Firm_Info!$A$2:$A$12,Firm_Info!$C$2:$C$12)="Treated",1,IF(_xlfn.XLOOKUP($A4430,Firm_Info!$A$2:$A$12,Firm_Info!$C$2:$C$12)="Control",0,""))</f>
        <v>0</v>
      </c>
      <c r="F4430" s="14">
        <f>IFERROR(_xlfn.XLOOKUP($A4430,Firm_Info!$A$2:$A$11,Firm_Info!$D$2:$D$11),"")</f>
        <v>4</v>
      </c>
      <c r="G4430" s="14">
        <f>IF($F4430="","",IF($B4430&gt;=SUMIFS(Firm_Info!$F$2:$F$11,Firm_Info!$D$2:$D$11,$F4430,Firm_Info!$C$2:$C$11,"Treated"),1,0))</f>
        <v>0</v>
      </c>
      <c r="H4430" s="14">
        <f t="shared" si="141"/>
        <v>0</v>
      </c>
      <c r="I4430" s="14">
        <f>IF($F4430="","",MOD(ROW()-2,624)-INDEX(Parallel_Trends!$F$5:$F$14,MATCH($A4430,Parallel_Trends!$A$5:$A$14,0)))</f>
        <v>-225</v>
      </c>
    </row>
    <row r="4431" spans="1:9" x14ac:dyDescent="0.45">
      <c r="A4431" t="s">
        <v>27</v>
      </c>
      <c r="B4431" s="1">
        <f>Raw_Prices!AX64</f>
        <v>45016</v>
      </c>
      <c r="C4431" s="12">
        <f>Raw_Prices!BB64</f>
        <v>124.4</v>
      </c>
      <c r="D4431" s="13">
        <f t="shared" si="140"/>
        <v>1.7337258750409035E-2</v>
      </c>
      <c r="E4431" s="14">
        <f>IF(_xlfn.XLOOKUP($A4431,Firm_Info!$A$2:$A$12,Firm_Info!$C$2:$C$12)="Treated",1,IF(_xlfn.XLOOKUP($A4431,Firm_Info!$A$2:$A$12,Firm_Info!$C$2:$C$12)="Control",0,""))</f>
        <v>0</v>
      </c>
      <c r="F4431" s="14">
        <f>IFERROR(_xlfn.XLOOKUP($A4431,Firm_Info!$A$2:$A$11,Firm_Info!$D$2:$D$11),"")</f>
        <v>4</v>
      </c>
      <c r="G4431" s="14">
        <f>IF($F4431="","",IF($B4431&gt;=SUMIFS(Firm_Info!$F$2:$F$11,Firm_Info!$D$2:$D$11,$F4431,Firm_Info!$C$2:$C$11,"Treated"),1,0))</f>
        <v>0</v>
      </c>
      <c r="H4431" s="14">
        <f t="shared" si="141"/>
        <v>0</v>
      </c>
      <c r="I4431" s="14">
        <f>IF($F4431="","",MOD(ROW()-2,624)-INDEX(Parallel_Trends!$F$5:$F$14,MATCH($A4431,Parallel_Trends!$A$5:$A$14,0)))</f>
        <v>-224</v>
      </c>
    </row>
    <row r="4432" spans="1:9" x14ac:dyDescent="0.45">
      <c r="A4432" t="s">
        <v>27</v>
      </c>
      <c r="B4432" s="1">
        <f>Raw_Prices!AX65</f>
        <v>45019</v>
      </c>
      <c r="C4432" s="12">
        <f>Raw_Prices!BB65</f>
        <v>121.46</v>
      </c>
      <c r="D4432" s="13">
        <f t="shared" si="140"/>
        <v>-2.3633440514469584E-2</v>
      </c>
      <c r="E4432" s="14">
        <f>IF(_xlfn.XLOOKUP($A4432,Firm_Info!$A$2:$A$12,Firm_Info!$C$2:$C$12)="Treated",1,IF(_xlfn.XLOOKUP($A4432,Firm_Info!$A$2:$A$12,Firm_Info!$C$2:$C$12)="Control",0,""))</f>
        <v>0</v>
      </c>
      <c r="F4432" s="14">
        <f>IFERROR(_xlfn.XLOOKUP($A4432,Firm_Info!$A$2:$A$11,Firm_Info!$D$2:$D$11),"")</f>
        <v>4</v>
      </c>
      <c r="G4432" s="14">
        <f>IF($F4432="","",IF($B4432&gt;=SUMIFS(Firm_Info!$F$2:$F$11,Firm_Info!$D$2:$D$11,$F4432,Firm_Info!$C$2:$C$11,"Treated"),1,0))</f>
        <v>0</v>
      </c>
      <c r="H4432" s="14">
        <f t="shared" si="141"/>
        <v>0</v>
      </c>
      <c r="I4432" s="14">
        <f>IF($F4432="","",MOD(ROW()-2,624)-INDEX(Parallel_Trends!$F$5:$F$14,MATCH($A4432,Parallel_Trends!$A$5:$A$14,0)))</f>
        <v>-223</v>
      </c>
    </row>
    <row r="4433" spans="1:9" x14ac:dyDescent="0.45">
      <c r="A4433" t="s">
        <v>27</v>
      </c>
      <c r="B4433" s="1">
        <f>Raw_Prices!AX66</f>
        <v>45020</v>
      </c>
      <c r="C4433" s="12">
        <f>Raw_Prices!BB66</f>
        <v>118.46</v>
      </c>
      <c r="D4433" s="13">
        <f t="shared" si="140"/>
        <v>-2.4699489543882791E-2</v>
      </c>
      <c r="E4433" s="14">
        <f>IF(_xlfn.XLOOKUP($A4433,Firm_Info!$A$2:$A$12,Firm_Info!$C$2:$C$12)="Treated",1,IF(_xlfn.XLOOKUP($A4433,Firm_Info!$A$2:$A$12,Firm_Info!$C$2:$C$12)="Control",0,""))</f>
        <v>0</v>
      </c>
      <c r="F4433" s="14">
        <f>IFERROR(_xlfn.XLOOKUP($A4433,Firm_Info!$A$2:$A$11,Firm_Info!$D$2:$D$11),"")</f>
        <v>4</v>
      </c>
      <c r="G4433" s="14">
        <f>IF($F4433="","",IF($B4433&gt;=SUMIFS(Firm_Info!$F$2:$F$11,Firm_Info!$D$2:$D$11,$F4433,Firm_Info!$C$2:$C$11,"Treated"),1,0))</f>
        <v>0</v>
      </c>
      <c r="H4433" s="14">
        <f t="shared" si="141"/>
        <v>0</v>
      </c>
      <c r="I4433" s="14">
        <f>IF($F4433="","",MOD(ROW()-2,624)-INDEX(Parallel_Trends!$F$5:$F$14,MATCH($A4433,Parallel_Trends!$A$5:$A$14,0)))</f>
        <v>-222</v>
      </c>
    </row>
    <row r="4434" spans="1:9" x14ac:dyDescent="0.45">
      <c r="A4434" t="s">
        <v>27</v>
      </c>
      <c r="B4434" s="1">
        <f>Raw_Prices!AX67</f>
        <v>45021</v>
      </c>
      <c r="C4434" s="12">
        <f>Raw_Prices!BB67</f>
        <v>115.34</v>
      </c>
      <c r="D4434" s="13">
        <f t="shared" si="140"/>
        <v>-2.6338004389667269E-2</v>
      </c>
      <c r="E4434" s="14">
        <f>IF(_xlfn.XLOOKUP($A4434,Firm_Info!$A$2:$A$12,Firm_Info!$C$2:$C$12)="Treated",1,IF(_xlfn.XLOOKUP($A4434,Firm_Info!$A$2:$A$12,Firm_Info!$C$2:$C$12)="Control",0,""))</f>
        <v>0</v>
      </c>
      <c r="F4434" s="14">
        <f>IFERROR(_xlfn.XLOOKUP($A4434,Firm_Info!$A$2:$A$11,Firm_Info!$D$2:$D$11),"")</f>
        <v>4</v>
      </c>
      <c r="G4434" s="14">
        <f>IF($F4434="","",IF($B4434&gt;=SUMIFS(Firm_Info!$F$2:$F$11,Firm_Info!$D$2:$D$11,$F4434,Firm_Info!$C$2:$C$11,"Treated"),1,0))</f>
        <v>0</v>
      </c>
      <c r="H4434" s="14">
        <f t="shared" si="141"/>
        <v>0</v>
      </c>
      <c r="I4434" s="14">
        <f>IF($F4434="","",MOD(ROW()-2,624)-INDEX(Parallel_Trends!$F$5:$F$14,MATCH($A4434,Parallel_Trends!$A$5:$A$14,0)))</f>
        <v>-221</v>
      </c>
    </row>
    <row r="4435" spans="1:9" x14ac:dyDescent="0.45">
      <c r="A4435" t="s">
        <v>27</v>
      </c>
      <c r="B4435" s="1">
        <f>Raw_Prices!AX68</f>
        <v>45022</v>
      </c>
      <c r="C4435" s="12">
        <f>Raw_Prices!BB68</f>
        <v>109.69</v>
      </c>
      <c r="D4435" s="13">
        <f t="shared" si="140"/>
        <v>-4.8985607768337158E-2</v>
      </c>
      <c r="E4435" s="14">
        <f>IF(_xlfn.XLOOKUP($A4435,Firm_Info!$A$2:$A$12,Firm_Info!$C$2:$C$12)="Treated",1,IF(_xlfn.XLOOKUP($A4435,Firm_Info!$A$2:$A$12,Firm_Info!$C$2:$C$12)="Control",0,""))</f>
        <v>0</v>
      </c>
      <c r="F4435" s="14">
        <f>IFERROR(_xlfn.XLOOKUP($A4435,Firm_Info!$A$2:$A$11,Firm_Info!$D$2:$D$11),"")</f>
        <v>4</v>
      </c>
      <c r="G4435" s="14">
        <f>IF($F4435="","",IF($B4435&gt;=SUMIFS(Firm_Info!$F$2:$F$11,Firm_Info!$D$2:$D$11,$F4435,Firm_Info!$C$2:$C$11,"Treated"),1,0))</f>
        <v>0</v>
      </c>
      <c r="H4435" s="14">
        <f t="shared" si="141"/>
        <v>0</v>
      </c>
      <c r="I4435" s="14">
        <f>IF($F4435="","",MOD(ROW()-2,624)-INDEX(Parallel_Trends!$F$5:$F$14,MATCH($A4435,Parallel_Trends!$A$5:$A$14,0)))</f>
        <v>-220</v>
      </c>
    </row>
    <row r="4436" spans="1:9" x14ac:dyDescent="0.45">
      <c r="A4436" t="s">
        <v>27</v>
      </c>
      <c r="B4436" s="1">
        <f>Raw_Prices!AX69</f>
        <v>45026</v>
      </c>
      <c r="C4436" s="12">
        <f>Raw_Prices!BB69</f>
        <v>112.6</v>
      </c>
      <c r="D4436" s="13">
        <f t="shared" ref="D4436:D4499" si="142">C4436/C4435-1</f>
        <v>2.6529309873279283E-2</v>
      </c>
      <c r="E4436" s="14">
        <f>IF(_xlfn.XLOOKUP($A4436,Firm_Info!$A$2:$A$12,Firm_Info!$C$2:$C$12)="Treated",1,IF(_xlfn.XLOOKUP($A4436,Firm_Info!$A$2:$A$12,Firm_Info!$C$2:$C$12)="Control",0,""))</f>
        <v>0</v>
      </c>
      <c r="F4436" s="14">
        <f>IFERROR(_xlfn.XLOOKUP($A4436,Firm_Info!$A$2:$A$11,Firm_Info!$D$2:$D$11),"")</f>
        <v>4</v>
      </c>
      <c r="G4436" s="14">
        <f>IF($F4436="","",IF($B4436&gt;=SUMIFS(Firm_Info!$F$2:$F$11,Firm_Info!$D$2:$D$11,$F4436,Firm_Info!$C$2:$C$11,"Treated"),1,0))</f>
        <v>0</v>
      </c>
      <c r="H4436" s="14">
        <f t="shared" ref="H4436:H4499" si="143">IF($F4436="","",$E4436*$G4436)</f>
        <v>0</v>
      </c>
      <c r="I4436" s="14">
        <f>IF($F4436="","",MOD(ROW()-2,624)-INDEX(Parallel_Trends!$F$5:$F$14,MATCH($A4436,Parallel_Trends!$A$5:$A$14,0)))</f>
        <v>-219</v>
      </c>
    </row>
    <row r="4437" spans="1:9" x14ac:dyDescent="0.45">
      <c r="A4437" t="s">
        <v>27</v>
      </c>
      <c r="B4437" s="1">
        <f>Raw_Prices!AX70</f>
        <v>45027</v>
      </c>
      <c r="C4437" s="12">
        <f>Raw_Prices!BB70</f>
        <v>114.25</v>
      </c>
      <c r="D4437" s="13">
        <f t="shared" si="142"/>
        <v>1.4653641207815316E-2</v>
      </c>
      <c r="E4437" s="14">
        <f>IF(_xlfn.XLOOKUP($A4437,Firm_Info!$A$2:$A$12,Firm_Info!$C$2:$C$12)="Treated",1,IF(_xlfn.XLOOKUP($A4437,Firm_Info!$A$2:$A$12,Firm_Info!$C$2:$C$12)="Control",0,""))</f>
        <v>0</v>
      </c>
      <c r="F4437" s="14">
        <f>IFERROR(_xlfn.XLOOKUP($A4437,Firm_Info!$A$2:$A$11,Firm_Info!$D$2:$D$11),"")</f>
        <v>4</v>
      </c>
      <c r="G4437" s="14">
        <f>IF($F4437="","",IF($B4437&gt;=SUMIFS(Firm_Info!$F$2:$F$11,Firm_Info!$D$2:$D$11,$F4437,Firm_Info!$C$2:$C$11,"Treated"),1,0))</f>
        <v>0</v>
      </c>
      <c r="H4437" s="14">
        <f t="shared" si="143"/>
        <v>0</v>
      </c>
      <c r="I4437" s="14">
        <f>IF($F4437="","",MOD(ROW()-2,624)-INDEX(Parallel_Trends!$F$5:$F$14,MATCH($A4437,Parallel_Trends!$A$5:$A$14,0)))</f>
        <v>-218</v>
      </c>
    </row>
    <row r="4438" spans="1:9" x14ac:dyDescent="0.45">
      <c r="A4438" t="s">
        <v>27</v>
      </c>
      <c r="B4438" s="1">
        <f>Raw_Prices!AX71</f>
        <v>45028</v>
      </c>
      <c r="C4438" s="12">
        <f>Raw_Prices!BB71</f>
        <v>112.42</v>
      </c>
      <c r="D4438" s="13">
        <f t="shared" si="142"/>
        <v>-1.6017505470459548E-2</v>
      </c>
      <c r="E4438" s="14">
        <f>IF(_xlfn.XLOOKUP($A4438,Firm_Info!$A$2:$A$12,Firm_Info!$C$2:$C$12)="Treated",1,IF(_xlfn.XLOOKUP($A4438,Firm_Info!$A$2:$A$12,Firm_Info!$C$2:$C$12)="Control",0,""))</f>
        <v>0</v>
      </c>
      <c r="F4438" s="14">
        <f>IFERROR(_xlfn.XLOOKUP($A4438,Firm_Info!$A$2:$A$11,Firm_Info!$D$2:$D$11),"")</f>
        <v>4</v>
      </c>
      <c r="G4438" s="14">
        <f>IF($F4438="","",IF($B4438&gt;=SUMIFS(Firm_Info!$F$2:$F$11,Firm_Info!$D$2:$D$11,$F4438,Firm_Info!$C$2:$C$11,"Treated"),1,0))</f>
        <v>0</v>
      </c>
      <c r="H4438" s="14">
        <f t="shared" si="143"/>
        <v>0</v>
      </c>
      <c r="I4438" s="14">
        <f>IF($F4438="","",MOD(ROW()-2,624)-INDEX(Parallel_Trends!$F$5:$F$14,MATCH($A4438,Parallel_Trends!$A$5:$A$14,0)))</f>
        <v>-217</v>
      </c>
    </row>
    <row r="4439" spans="1:9" x14ac:dyDescent="0.45">
      <c r="A4439" t="s">
        <v>27</v>
      </c>
      <c r="B4439" s="1">
        <f>Raw_Prices!AX72</f>
        <v>45029</v>
      </c>
      <c r="C4439" s="12">
        <f>Raw_Prices!BB72</f>
        <v>113.95</v>
      </c>
      <c r="D4439" s="13">
        <f t="shared" si="142"/>
        <v>1.3609677993239755E-2</v>
      </c>
      <c r="E4439" s="14">
        <f>IF(_xlfn.XLOOKUP($A4439,Firm_Info!$A$2:$A$12,Firm_Info!$C$2:$C$12)="Treated",1,IF(_xlfn.XLOOKUP($A4439,Firm_Info!$A$2:$A$12,Firm_Info!$C$2:$C$12)="Control",0,""))</f>
        <v>0</v>
      </c>
      <c r="F4439" s="14">
        <f>IFERROR(_xlfn.XLOOKUP($A4439,Firm_Info!$A$2:$A$11,Firm_Info!$D$2:$D$11),"")</f>
        <v>4</v>
      </c>
      <c r="G4439" s="14">
        <f>IF($F4439="","",IF($B4439&gt;=SUMIFS(Firm_Info!$F$2:$F$11,Firm_Info!$D$2:$D$11,$F4439,Firm_Info!$C$2:$C$11,"Treated"),1,0))</f>
        <v>0</v>
      </c>
      <c r="H4439" s="14">
        <f t="shared" si="143"/>
        <v>0</v>
      </c>
      <c r="I4439" s="14">
        <f>IF($F4439="","",MOD(ROW()-2,624)-INDEX(Parallel_Trends!$F$5:$F$14,MATCH($A4439,Parallel_Trends!$A$5:$A$14,0)))</f>
        <v>-216</v>
      </c>
    </row>
    <row r="4440" spans="1:9" x14ac:dyDescent="0.45">
      <c r="A4440" t="s">
        <v>27</v>
      </c>
      <c r="B4440" s="1">
        <f>Raw_Prices!AX73</f>
        <v>45030</v>
      </c>
      <c r="C4440" s="12">
        <f>Raw_Prices!BB73</f>
        <v>114.65</v>
      </c>
      <c r="D4440" s="13">
        <f t="shared" si="142"/>
        <v>6.1430451952610987E-3</v>
      </c>
      <c r="E4440" s="14">
        <f>IF(_xlfn.XLOOKUP($A4440,Firm_Info!$A$2:$A$12,Firm_Info!$C$2:$C$12)="Treated",1,IF(_xlfn.XLOOKUP($A4440,Firm_Info!$A$2:$A$12,Firm_Info!$C$2:$C$12)="Control",0,""))</f>
        <v>0</v>
      </c>
      <c r="F4440" s="14">
        <f>IFERROR(_xlfn.XLOOKUP($A4440,Firm_Info!$A$2:$A$11,Firm_Info!$D$2:$D$11),"")</f>
        <v>4</v>
      </c>
      <c r="G4440" s="14">
        <f>IF($F4440="","",IF($B4440&gt;=SUMIFS(Firm_Info!$F$2:$F$11,Firm_Info!$D$2:$D$11,$F4440,Firm_Info!$C$2:$C$11,"Treated"),1,0))</f>
        <v>0</v>
      </c>
      <c r="H4440" s="14">
        <f t="shared" si="143"/>
        <v>0</v>
      </c>
      <c r="I4440" s="14">
        <f>IF($F4440="","",MOD(ROW()-2,624)-INDEX(Parallel_Trends!$F$5:$F$14,MATCH($A4440,Parallel_Trends!$A$5:$A$14,0)))</f>
        <v>-215</v>
      </c>
    </row>
    <row r="4441" spans="1:9" x14ac:dyDescent="0.45">
      <c r="A4441" t="s">
        <v>27</v>
      </c>
      <c r="B4441" s="1">
        <f>Raw_Prices!AX74</f>
        <v>45033</v>
      </c>
      <c r="C4441" s="12">
        <f>Raw_Prices!BB74</f>
        <v>116.17</v>
      </c>
      <c r="D4441" s="13">
        <f t="shared" si="142"/>
        <v>1.3257740950719521E-2</v>
      </c>
      <c r="E4441" s="14">
        <f>IF(_xlfn.XLOOKUP($A4441,Firm_Info!$A$2:$A$12,Firm_Info!$C$2:$C$12)="Treated",1,IF(_xlfn.XLOOKUP($A4441,Firm_Info!$A$2:$A$12,Firm_Info!$C$2:$C$12)="Control",0,""))</f>
        <v>0</v>
      </c>
      <c r="F4441" s="14">
        <f>IFERROR(_xlfn.XLOOKUP($A4441,Firm_Info!$A$2:$A$11,Firm_Info!$D$2:$D$11),"")</f>
        <v>4</v>
      </c>
      <c r="G4441" s="14">
        <f>IF($F4441="","",IF($B4441&gt;=SUMIFS(Firm_Info!$F$2:$F$11,Firm_Info!$D$2:$D$11,$F4441,Firm_Info!$C$2:$C$11,"Treated"),1,0))</f>
        <v>0</v>
      </c>
      <c r="H4441" s="14">
        <f t="shared" si="143"/>
        <v>0</v>
      </c>
      <c r="I4441" s="14">
        <f>IF($F4441="","",MOD(ROW()-2,624)-INDEX(Parallel_Trends!$F$5:$F$14,MATCH($A4441,Parallel_Trends!$A$5:$A$14,0)))</f>
        <v>-214</v>
      </c>
    </row>
    <row r="4442" spans="1:9" x14ac:dyDescent="0.45">
      <c r="A4442" t="s">
        <v>27</v>
      </c>
      <c r="B4442" s="1">
        <f>Raw_Prices!AX75</f>
        <v>45034</v>
      </c>
      <c r="C4442" s="12">
        <f>Raw_Prices!BB75</f>
        <v>119.19</v>
      </c>
      <c r="D4442" s="13">
        <f t="shared" si="142"/>
        <v>2.5996384608762968E-2</v>
      </c>
      <c r="E4442" s="14">
        <f>IF(_xlfn.XLOOKUP($A4442,Firm_Info!$A$2:$A$12,Firm_Info!$C$2:$C$12)="Treated",1,IF(_xlfn.XLOOKUP($A4442,Firm_Info!$A$2:$A$12,Firm_Info!$C$2:$C$12)="Control",0,""))</f>
        <v>0</v>
      </c>
      <c r="F4442" s="14">
        <f>IFERROR(_xlfn.XLOOKUP($A4442,Firm_Info!$A$2:$A$11,Firm_Info!$D$2:$D$11),"")</f>
        <v>4</v>
      </c>
      <c r="G4442" s="14">
        <f>IF($F4442="","",IF($B4442&gt;=SUMIFS(Firm_Info!$F$2:$F$11,Firm_Info!$D$2:$D$11,$F4442,Firm_Info!$C$2:$C$11,"Treated"),1,0))</f>
        <v>0</v>
      </c>
      <c r="H4442" s="14">
        <f t="shared" si="143"/>
        <v>0</v>
      </c>
      <c r="I4442" s="14">
        <f>IF($F4442="","",MOD(ROW()-2,624)-INDEX(Parallel_Trends!$F$5:$F$14,MATCH($A4442,Parallel_Trends!$A$5:$A$14,0)))</f>
        <v>-213</v>
      </c>
    </row>
    <row r="4443" spans="1:9" x14ac:dyDescent="0.45">
      <c r="A4443" t="s">
        <v>27</v>
      </c>
      <c r="B4443" s="1">
        <f>Raw_Prices!AX76</f>
        <v>45035</v>
      </c>
      <c r="C4443" s="12">
        <f>Raw_Prices!BB76</f>
        <v>120.1</v>
      </c>
      <c r="D4443" s="13">
        <f t="shared" si="142"/>
        <v>7.6348686970382218E-3</v>
      </c>
      <c r="E4443" s="14">
        <f>IF(_xlfn.XLOOKUP($A4443,Firm_Info!$A$2:$A$12,Firm_Info!$C$2:$C$12)="Treated",1,IF(_xlfn.XLOOKUP($A4443,Firm_Info!$A$2:$A$12,Firm_Info!$C$2:$C$12)="Control",0,""))</f>
        <v>0</v>
      </c>
      <c r="F4443" s="14">
        <f>IFERROR(_xlfn.XLOOKUP($A4443,Firm_Info!$A$2:$A$11,Firm_Info!$D$2:$D$11),"")</f>
        <v>4</v>
      </c>
      <c r="G4443" s="14">
        <f>IF($F4443="","",IF($B4443&gt;=SUMIFS(Firm_Info!$F$2:$F$11,Firm_Info!$D$2:$D$11,$F4443,Firm_Info!$C$2:$C$11,"Treated"),1,0))</f>
        <v>0</v>
      </c>
      <c r="H4443" s="14">
        <f t="shared" si="143"/>
        <v>0</v>
      </c>
      <c r="I4443" s="14">
        <f>IF($F4443="","",MOD(ROW()-2,624)-INDEX(Parallel_Trends!$F$5:$F$14,MATCH($A4443,Parallel_Trends!$A$5:$A$14,0)))</f>
        <v>-212</v>
      </c>
    </row>
    <row r="4444" spans="1:9" x14ac:dyDescent="0.45">
      <c r="A4444" t="s">
        <v>27</v>
      </c>
      <c r="B4444" s="1">
        <f>Raw_Prices!AX77</f>
        <v>45036</v>
      </c>
      <c r="C4444" s="12">
        <f>Raw_Prices!BB77</f>
        <v>118.4</v>
      </c>
      <c r="D4444" s="13">
        <f t="shared" si="142"/>
        <v>-1.4154870940882525E-2</v>
      </c>
      <c r="E4444" s="14">
        <f>IF(_xlfn.XLOOKUP($A4444,Firm_Info!$A$2:$A$12,Firm_Info!$C$2:$C$12)="Treated",1,IF(_xlfn.XLOOKUP($A4444,Firm_Info!$A$2:$A$12,Firm_Info!$C$2:$C$12)="Control",0,""))</f>
        <v>0</v>
      </c>
      <c r="F4444" s="14">
        <f>IFERROR(_xlfn.XLOOKUP($A4444,Firm_Info!$A$2:$A$11,Firm_Info!$D$2:$D$11),"")</f>
        <v>4</v>
      </c>
      <c r="G4444" s="14">
        <f>IF($F4444="","",IF($B4444&gt;=SUMIFS(Firm_Info!$F$2:$F$11,Firm_Info!$D$2:$D$11,$F4444,Firm_Info!$C$2:$C$11,"Treated"),1,0))</f>
        <v>0</v>
      </c>
      <c r="H4444" s="14">
        <f t="shared" si="143"/>
        <v>0</v>
      </c>
      <c r="I4444" s="14">
        <f>IF($F4444="","",MOD(ROW()-2,624)-INDEX(Parallel_Trends!$F$5:$F$14,MATCH($A4444,Parallel_Trends!$A$5:$A$14,0)))</f>
        <v>-211</v>
      </c>
    </row>
    <row r="4445" spans="1:9" x14ac:dyDescent="0.45">
      <c r="A4445" t="s">
        <v>27</v>
      </c>
      <c r="B4445" s="1">
        <f>Raw_Prices!AX78</f>
        <v>45037</v>
      </c>
      <c r="C4445" s="12">
        <f>Raw_Prices!BB78</f>
        <v>115.5</v>
      </c>
      <c r="D4445" s="13">
        <f t="shared" si="142"/>
        <v>-2.4493243243243312E-2</v>
      </c>
      <c r="E4445" s="14">
        <f>IF(_xlfn.XLOOKUP($A4445,Firm_Info!$A$2:$A$12,Firm_Info!$C$2:$C$12)="Treated",1,IF(_xlfn.XLOOKUP($A4445,Firm_Info!$A$2:$A$12,Firm_Info!$C$2:$C$12)="Control",0,""))</f>
        <v>0</v>
      </c>
      <c r="F4445" s="14">
        <f>IFERROR(_xlfn.XLOOKUP($A4445,Firm_Info!$A$2:$A$11,Firm_Info!$D$2:$D$11),"")</f>
        <v>4</v>
      </c>
      <c r="G4445" s="14">
        <f>IF($F4445="","",IF($B4445&gt;=SUMIFS(Firm_Info!$F$2:$F$11,Firm_Info!$D$2:$D$11,$F4445,Firm_Info!$C$2:$C$11,"Treated"),1,0))</f>
        <v>0</v>
      </c>
      <c r="H4445" s="14">
        <f t="shared" si="143"/>
        <v>0</v>
      </c>
      <c r="I4445" s="14">
        <f>IF($F4445="","",MOD(ROW()-2,624)-INDEX(Parallel_Trends!$F$5:$F$14,MATCH($A4445,Parallel_Trends!$A$5:$A$14,0)))</f>
        <v>-210</v>
      </c>
    </row>
    <row r="4446" spans="1:9" x14ac:dyDescent="0.45">
      <c r="A4446" t="s">
        <v>27</v>
      </c>
      <c r="B4446" s="1">
        <f>Raw_Prices!AX79</f>
        <v>45040</v>
      </c>
      <c r="C4446" s="12">
        <f>Raw_Prices!BB79</f>
        <v>116.12</v>
      </c>
      <c r="D4446" s="13">
        <f t="shared" si="142"/>
        <v>5.367965367965466E-3</v>
      </c>
      <c r="E4446" s="14">
        <f>IF(_xlfn.XLOOKUP($A4446,Firm_Info!$A$2:$A$12,Firm_Info!$C$2:$C$12)="Treated",1,IF(_xlfn.XLOOKUP($A4446,Firm_Info!$A$2:$A$12,Firm_Info!$C$2:$C$12)="Control",0,""))</f>
        <v>0</v>
      </c>
      <c r="F4446" s="14">
        <f>IFERROR(_xlfn.XLOOKUP($A4446,Firm_Info!$A$2:$A$11,Firm_Info!$D$2:$D$11),"")</f>
        <v>4</v>
      </c>
      <c r="G4446" s="14">
        <f>IF($F4446="","",IF($B4446&gt;=SUMIFS(Firm_Info!$F$2:$F$11,Firm_Info!$D$2:$D$11,$F4446,Firm_Info!$C$2:$C$11,"Treated"),1,0))</f>
        <v>0</v>
      </c>
      <c r="H4446" s="14">
        <f t="shared" si="143"/>
        <v>0</v>
      </c>
      <c r="I4446" s="14">
        <f>IF($F4446="","",MOD(ROW()-2,624)-INDEX(Parallel_Trends!$F$5:$F$14,MATCH($A4446,Parallel_Trends!$A$5:$A$14,0)))</f>
        <v>-209</v>
      </c>
    </row>
    <row r="4447" spans="1:9" x14ac:dyDescent="0.45">
      <c r="A4447" t="s">
        <v>27</v>
      </c>
      <c r="B4447" s="1">
        <f>Raw_Prices!AX80</f>
        <v>45041</v>
      </c>
      <c r="C4447" s="12">
        <f>Raw_Prices!BB80</f>
        <v>112.505</v>
      </c>
      <c r="D4447" s="13">
        <f t="shared" si="142"/>
        <v>-3.1131588012401012E-2</v>
      </c>
      <c r="E4447" s="14">
        <f>IF(_xlfn.XLOOKUP($A4447,Firm_Info!$A$2:$A$12,Firm_Info!$C$2:$C$12)="Treated",1,IF(_xlfn.XLOOKUP($A4447,Firm_Info!$A$2:$A$12,Firm_Info!$C$2:$C$12)="Control",0,""))</f>
        <v>0</v>
      </c>
      <c r="F4447" s="14">
        <f>IFERROR(_xlfn.XLOOKUP($A4447,Firm_Info!$A$2:$A$11,Firm_Info!$D$2:$D$11),"")</f>
        <v>4</v>
      </c>
      <c r="G4447" s="14">
        <f>IF($F4447="","",IF($B4447&gt;=SUMIFS(Firm_Info!$F$2:$F$11,Firm_Info!$D$2:$D$11,$F4447,Firm_Info!$C$2:$C$11,"Treated"),1,0))</f>
        <v>0</v>
      </c>
      <c r="H4447" s="14">
        <f t="shared" si="143"/>
        <v>0</v>
      </c>
      <c r="I4447" s="14">
        <f>IF($F4447="","",MOD(ROW()-2,624)-INDEX(Parallel_Trends!$F$5:$F$14,MATCH($A4447,Parallel_Trends!$A$5:$A$14,0)))</f>
        <v>-208</v>
      </c>
    </row>
    <row r="4448" spans="1:9" x14ac:dyDescent="0.45">
      <c r="A4448" t="s">
        <v>27</v>
      </c>
      <c r="B4448" s="1">
        <f>Raw_Prices!AX81</f>
        <v>45042</v>
      </c>
      <c r="C4448" s="12">
        <f>Raw_Prices!BB81</f>
        <v>113.68</v>
      </c>
      <c r="D4448" s="13">
        <f t="shared" si="142"/>
        <v>1.0443980267543784E-2</v>
      </c>
      <c r="E4448" s="14">
        <f>IF(_xlfn.XLOOKUP($A4448,Firm_Info!$A$2:$A$12,Firm_Info!$C$2:$C$12)="Treated",1,IF(_xlfn.XLOOKUP($A4448,Firm_Info!$A$2:$A$12,Firm_Info!$C$2:$C$12)="Control",0,""))</f>
        <v>0</v>
      </c>
      <c r="F4448" s="14">
        <f>IFERROR(_xlfn.XLOOKUP($A4448,Firm_Info!$A$2:$A$11,Firm_Info!$D$2:$D$11),"")</f>
        <v>4</v>
      </c>
      <c r="G4448" s="14">
        <f>IF($F4448="","",IF($B4448&gt;=SUMIFS(Firm_Info!$F$2:$F$11,Firm_Info!$D$2:$D$11,$F4448,Firm_Info!$C$2:$C$11,"Treated"),1,0))</f>
        <v>0</v>
      </c>
      <c r="H4448" s="14">
        <f t="shared" si="143"/>
        <v>0</v>
      </c>
      <c r="I4448" s="14">
        <f>IF($F4448="","",MOD(ROW()-2,624)-INDEX(Parallel_Trends!$F$5:$F$14,MATCH($A4448,Parallel_Trends!$A$5:$A$14,0)))</f>
        <v>-207</v>
      </c>
    </row>
    <row r="4449" spans="1:9" x14ac:dyDescent="0.45">
      <c r="A4449" t="s">
        <v>27</v>
      </c>
      <c r="B4449" s="1">
        <f>Raw_Prices!AX82</f>
        <v>45043</v>
      </c>
      <c r="C4449" s="12">
        <f>Raw_Prices!BB82</f>
        <v>115.25</v>
      </c>
      <c r="D4449" s="13">
        <f t="shared" si="142"/>
        <v>1.3810696692470037E-2</v>
      </c>
      <c r="E4449" s="14">
        <f>IF(_xlfn.XLOOKUP($A4449,Firm_Info!$A$2:$A$12,Firm_Info!$C$2:$C$12)="Treated",1,IF(_xlfn.XLOOKUP($A4449,Firm_Info!$A$2:$A$12,Firm_Info!$C$2:$C$12)="Control",0,""))</f>
        <v>0</v>
      </c>
      <c r="F4449" s="14">
        <f>IFERROR(_xlfn.XLOOKUP($A4449,Firm_Info!$A$2:$A$11,Firm_Info!$D$2:$D$11),"")</f>
        <v>4</v>
      </c>
      <c r="G4449" s="14">
        <f>IF($F4449="","",IF($B4449&gt;=SUMIFS(Firm_Info!$F$2:$F$11,Firm_Info!$D$2:$D$11,$F4449,Firm_Info!$C$2:$C$11,"Treated"),1,0))</f>
        <v>0</v>
      </c>
      <c r="H4449" s="14">
        <f t="shared" si="143"/>
        <v>0</v>
      </c>
      <c r="I4449" s="14">
        <f>IF($F4449="","",MOD(ROW()-2,624)-INDEX(Parallel_Trends!$F$5:$F$14,MATCH($A4449,Parallel_Trends!$A$5:$A$14,0)))</f>
        <v>-206</v>
      </c>
    </row>
    <row r="4450" spans="1:9" x14ac:dyDescent="0.45">
      <c r="A4450" t="s">
        <v>27</v>
      </c>
      <c r="B4450" s="1">
        <f>Raw_Prices!AX83</f>
        <v>45044</v>
      </c>
      <c r="C4450" s="12">
        <f>Raw_Prices!BB83</f>
        <v>119.67</v>
      </c>
      <c r="D4450" s="13">
        <f t="shared" si="142"/>
        <v>3.8351409978307993E-2</v>
      </c>
      <c r="E4450" s="14">
        <f>IF(_xlfn.XLOOKUP($A4450,Firm_Info!$A$2:$A$12,Firm_Info!$C$2:$C$12)="Treated",1,IF(_xlfn.XLOOKUP($A4450,Firm_Info!$A$2:$A$12,Firm_Info!$C$2:$C$12)="Control",0,""))</f>
        <v>0</v>
      </c>
      <c r="F4450" s="14">
        <f>IFERROR(_xlfn.XLOOKUP($A4450,Firm_Info!$A$2:$A$11,Firm_Info!$D$2:$D$11),"")</f>
        <v>4</v>
      </c>
      <c r="G4450" s="14">
        <f>IF($F4450="","",IF($B4450&gt;=SUMIFS(Firm_Info!$F$2:$F$11,Firm_Info!$D$2:$D$11,$F4450,Firm_Info!$C$2:$C$11,"Treated"),1,0))</f>
        <v>0</v>
      </c>
      <c r="H4450" s="14">
        <f t="shared" si="143"/>
        <v>0</v>
      </c>
      <c r="I4450" s="14">
        <f>IF($F4450="","",MOD(ROW()-2,624)-INDEX(Parallel_Trends!$F$5:$F$14,MATCH($A4450,Parallel_Trends!$A$5:$A$14,0)))</f>
        <v>-205</v>
      </c>
    </row>
    <row r="4451" spans="1:9" x14ac:dyDescent="0.45">
      <c r="A4451" t="s">
        <v>27</v>
      </c>
      <c r="B4451" s="1">
        <f>Raw_Prices!AX84</f>
        <v>45047</v>
      </c>
      <c r="C4451" s="12">
        <f>Raw_Prices!BB84</f>
        <v>121.42</v>
      </c>
      <c r="D4451" s="13">
        <f t="shared" si="142"/>
        <v>1.4623548090582528E-2</v>
      </c>
      <c r="E4451" s="14">
        <f>IF(_xlfn.XLOOKUP($A4451,Firm_Info!$A$2:$A$12,Firm_Info!$C$2:$C$12)="Treated",1,IF(_xlfn.XLOOKUP($A4451,Firm_Info!$A$2:$A$12,Firm_Info!$C$2:$C$12)="Control",0,""))</f>
        <v>0</v>
      </c>
      <c r="F4451" s="14">
        <f>IFERROR(_xlfn.XLOOKUP($A4451,Firm_Info!$A$2:$A$11,Firm_Info!$D$2:$D$11),"")</f>
        <v>4</v>
      </c>
      <c r="G4451" s="14">
        <f>IF($F4451="","",IF($B4451&gt;=SUMIFS(Firm_Info!$F$2:$F$11,Firm_Info!$D$2:$D$11,$F4451,Firm_Info!$C$2:$C$11,"Treated"),1,0))</f>
        <v>0</v>
      </c>
      <c r="H4451" s="14">
        <f t="shared" si="143"/>
        <v>0</v>
      </c>
      <c r="I4451" s="14">
        <f>IF($F4451="","",MOD(ROW()-2,624)-INDEX(Parallel_Trends!$F$5:$F$14,MATCH($A4451,Parallel_Trends!$A$5:$A$14,0)))</f>
        <v>-204</v>
      </c>
    </row>
    <row r="4452" spans="1:9" x14ac:dyDescent="0.45">
      <c r="A4452" t="s">
        <v>27</v>
      </c>
      <c r="B4452" s="1">
        <f>Raw_Prices!AX85</f>
        <v>45048</v>
      </c>
      <c r="C4452" s="12">
        <f>Raw_Prices!BB85</f>
        <v>120.58</v>
      </c>
      <c r="D4452" s="13">
        <f t="shared" si="142"/>
        <v>-6.9181353977928461E-3</v>
      </c>
      <c r="E4452" s="14">
        <f>IF(_xlfn.XLOOKUP($A4452,Firm_Info!$A$2:$A$12,Firm_Info!$C$2:$C$12)="Treated",1,IF(_xlfn.XLOOKUP($A4452,Firm_Info!$A$2:$A$12,Firm_Info!$C$2:$C$12)="Control",0,""))</f>
        <v>0</v>
      </c>
      <c r="F4452" s="14">
        <f>IFERROR(_xlfn.XLOOKUP($A4452,Firm_Info!$A$2:$A$11,Firm_Info!$D$2:$D$11),"")</f>
        <v>4</v>
      </c>
      <c r="G4452" s="14">
        <f>IF($F4452="","",IF($B4452&gt;=SUMIFS(Firm_Info!$F$2:$F$11,Firm_Info!$D$2:$D$11,$F4452,Firm_Info!$C$2:$C$11,"Treated"),1,0))</f>
        <v>0</v>
      </c>
      <c r="H4452" s="14">
        <f t="shared" si="143"/>
        <v>0</v>
      </c>
      <c r="I4452" s="14">
        <f>IF($F4452="","",MOD(ROW()-2,624)-INDEX(Parallel_Trends!$F$5:$F$14,MATCH($A4452,Parallel_Trends!$A$5:$A$14,0)))</f>
        <v>-203</v>
      </c>
    </row>
    <row r="4453" spans="1:9" x14ac:dyDescent="0.45">
      <c r="A4453" t="s">
        <v>27</v>
      </c>
      <c r="B4453" s="1">
        <f>Raw_Prices!AX86</f>
        <v>45049</v>
      </c>
      <c r="C4453" s="12">
        <f>Raw_Prices!BB86</f>
        <v>118.86</v>
      </c>
      <c r="D4453" s="13">
        <f t="shared" si="142"/>
        <v>-1.4264388787526894E-2</v>
      </c>
      <c r="E4453" s="14">
        <f>IF(_xlfn.XLOOKUP($A4453,Firm_Info!$A$2:$A$12,Firm_Info!$C$2:$C$12)="Treated",1,IF(_xlfn.XLOOKUP($A4453,Firm_Info!$A$2:$A$12,Firm_Info!$C$2:$C$12)="Control",0,""))</f>
        <v>0</v>
      </c>
      <c r="F4453" s="14">
        <f>IFERROR(_xlfn.XLOOKUP($A4453,Firm_Info!$A$2:$A$11,Firm_Info!$D$2:$D$11),"")</f>
        <v>4</v>
      </c>
      <c r="G4453" s="14">
        <f>IF($F4453="","",IF($B4453&gt;=SUMIFS(Firm_Info!$F$2:$F$11,Firm_Info!$D$2:$D$11,$F4453,Firm_Info!$C$2:$C$11,"Treated"),1,0))</f>
        <v>0</v>
      </c>
      <c r="H4453" s="14">
        <f t="shared" si="143"/>
        <v>0</v>
      </c>
      <c r="I4453" s="14">
        <f>IF($F4453="","",MOD(ROW()-2,624)-INDEX(Parallel_Trends!$F$5:$F$14,MATCH($A4453,Parallel_Trends!$A$5:$A$14,0)))</f>
        <v>-202</v>
      </c>
    </row>
    <row r="4454" spans="1:9" x14ac:dyDescent="0.45">
      <c r="A4454" t="s">
        <v>27</v>
      </c>
      <c r="B4454" s="1">
        <f>Raw_Prices!AX87</f>
        <v>45050</v>
      </c>
      <c r="C4454" s="12">
        <f>Raw_Prices!BB87</f>
        <v>117.63</v>
      </c>
      <c r="D4454" s="13">
        <f t="shared" si="142"/>
        <v>-1.0348308934881367E-2</v>
      </c>
      <c r="E4454" s="14">
        <f>IF(_xlfn.XLOOKUP($A4454,Firm_Info!$A$2:$A$12,Firm_Info!$C$2:$C$12)="Treated",1,IF(_xlfn.XLOOKUP($A4454,Firm_Info!$A$2:$A$12,Firm_Info!$C$2:$C$12)="Control",0,""))</f>
        <v>0</v>
      </c>
      <c r="F4454" s="14">
        <f>IFERROR(_xlfn.XLOOKUP($A4454,Firm_Info!$A$2:$A$11,Firm_Info!$D$2:$D$11),"")</f>
        <v>4</v>
      </c>
      <c r="G4454" s="14">
        <f>IF($F4454="","",IF($B4454&gt;=SUMIFS(Firm_Info!$F$2:$F$11,Firm_Info!$D$2:$D$11,$F4454,Firm_Info!$C$2:$C$11,"Treated"),1,0))</f>
        <v>0</v>
      </c>
      <c r="H4454" s="14">
        <f t="shared" si="143"/>
        <v>0</v>
      </c>
      <c r="I4454" s="14">
        <f>IF($F4454="","",MOD(ROW()-2,624)-INDEX(Parallel_Trends!$F$5:$F$14,MATCH($A4454,Parallel_Trends!$A$5:$A$14,0)))</f>
        <v>-201</v>
      </c>
    </row>
    <row r="4455" spans="1:9" x14ac:dyDescent="0.45">
      <c r="A4455" t="s">
        <v>27</v>
      </c>
      <c r="B4455" s="1">
        <f>Raw_Prices!AX88</f>
        <v>45051</v>
      </c>
      <c r="C4455" s="12">
        <f>Raw_Prices!BB88</f>
        <v>119.9</v>
      </c>
      <c r="D4455" s="13">
        <f t="shared" si="142"/>
        <v>1.9297798180736292E-2</v>
      </c>
      <c r="E4455" s="14">
        <f>IF(_xlfn.XLOOKUP($A4455,Firm_Info!$A$2:$A$12,Firm_Info!$C$2:$C$12)="Treated",1,IF(_xlfn.XLOOKUP($A4455,Firm_Info!$A$2:$A$12,Firm_Info!$C$2:$C$12)="Control",0,""))</f>
        <v>0</v>
      </c>
      <c r="F4455" s="14">
        <f>IFERROR(_xlfn.XLOOKUP($A4455,Firm_Info!$A$2:$A$11,Firm_Info!$D$2:$D$11),"")</f>
        <v>4</v>
      </c>
      <c r="G4455" s="14">
        <f>IF($F4455="","",IF($B4455&gt;=SUMIFS(Firm_Info!$F$2:$F$11,Firm_Info!$D$2:$D$11,$F4455,Firm_Info!$C$2:$C$11,"Treated"),1,0))</f>
        <v>0</v>
      </c>
      <c r="H4455" s="14">
        <f t="shared" si="143"/>
        <v>0</v>
      </c>
      <c r="I4455" s="14">
        <f>IF($F4455="","",MOD(ROW()-2,624)-INDEX(Parallel_Trends!$F$5:$F$14,MATCH($A4455,Parallel_Trends!$A$5:$A$14,0)))</f>
        <v>-200</v>
      </c>
    </row>
    <row r="4456" spans="1:9" x14ac:dyDescent="0.45">
      <c r="A4456" t="s">
        <v>27</v>
      </c>
      <c r="B4456" s="1">
        <f>Raw_Prices!AX89</f>
        <v>45054</v>
      </c>
      <c r="C4456" s="12">
        <f>Raw_Prices!BB89</f>
        <v>125.65</v>
      </c>
      <c r="D4456" s="13">
        <f t="shared" si="142"/>
        <v>4.7956630525437971E-2</v>
      </c>
      <c r="E4456" s="14">
        <f>IF(_xlfn.XLOOKUP($A4456,Firm_Info!$A$2:$A$12,Firm_Info!$C$2:$C$12)="Treated",1,IF(_xlfn.XLOOKUP($A4456,Firm_Info!$A$2:$A$12,Firm_Info!$C$2:$C$12)="Control",0,""))</f>
        <v>0</v>
      </c>
      <c r="F4456" s="14">
        <f>IFERROR(_xlfn.XLOOKUP($A4456,Firm_Info!$A$2:$A$11,Firm_Info!$D$2:$D$11),"")</f>
        <v>4</v>
      </c>
      <c r="G4456" s="14">
        <f>IF($F4456="","",IF($B4456&gt;=SUMIFS(Firm_Info!$F$2:$F$11,Firm_Info!$D$2:$D$11,$F4456,Firm_Info!$C$2:$C$11,"Treated"),1,0))</f>
        <v>0</v>
      </c>
      <c r="H4456" s="14">
        <f t="shared" si="143"/>
        <v>0</v>
      </c>
      <c r="I4456" s="14">
        <f>IF($F4456="","",MOD(ROW()-2,624)-INDEX(Parallel_Trends!$F$5:$F$14,MATCH($A4456,Parallel_Trends!$A$5:$A$14,0)))</f>
        <v>-199</v>
      </c>
    </row>
    <row r="4457" spans="1:9" x14ac:dyDescent="0.45">
      <c r="A4457" t="s">
        <v>27</v>
      </c>
      <c r="B4457" s="1">
        <f>Raw_Prices!AX90</f>
        <v>45055</v>
      </c>
      <c r="C4457" s="12">
        <f>Raw_Prices!BB90</f>
        <v>127.07</v>
      </c>
      <c r="D4457" s="13">
        <f t="shared" si="142"/>
        <v>1.1301233585355952E-2</v>
      </c>
      <c r="E4457" s="14">
        <f>IF(_xlfn.XLOOKUP($A4457,Firm_Info!$A$2:$A$12,Firm_Info!$C$2:$C$12)="Treated",1,IF(_xlfn.XLOOKUP($A4457,Firm_Info!$A$2:$A$12,Firm_Info!$C$2:$C$12)="Control",0,""))</f>
        <v>0</v>
      </c>
      <c r="F4457" s="14">
        <f>IFERROR(_xlfn.XLOOKUP($A4457,Firm_Info!$A$2:$A$11,Firm_Info!$D$2:$D$11),"")</f>
        <v>4</v>
      </c>
      <c r="G4457" s="14">
        <f>IF($F4457="","",IF($B4457&gt;=SUMIFS(Firm_Info!$F$2:$F$11,Firm_Info!$D$2:$D$11,$F4457,Firm_Info!$C$2:$C$11,"Treated"),1,0))</f>
        <v>0</v>
      </c>
      <c r="H4457" s="14">
        <f t="shared" si="143"/>
        <v>0</v>
      </c>
      <c r="I4457" s="14">
        <f>IF($F4457="","",MOD(ROW()-2,624)-INDEX(Parallel_Trends!$F$5:$F$14,MATCH($A4457,Parallel_Trends!$A$5:$A$14,0)))</f>
        <v>-198</v>
      </c>
    </row>
    <row r="4458" spans="1:9" x14ac:dyDescent="0.45">
      <c r="A4458" t="s">
        <v>27</v>
      </c>
      <c r="B4458" s="1">
        <f>Raw_Prices!AX91</f>
        <v>45056</v>
      </c>
      <c r="C4458" s="12">
        <f>Raw_Prices!BB91</f>
        <v>113.19</v>
      </c>
      <c r="D4458" s="13">
        <f t="shared" si="142"/>
        <v>-0.10923113244668292</v>
      </c>
      <c r="E4458" s="14">
        <f>IF(_xlfn.XLOOKUP($A4458,Firm_Info!$A$2:$A$12,Firm_Info!$C$2:$C$12)="Treated",1,IF(_xlfn.XLOOKUP($A4458,Firm_Info!$A$2:$A$12,Firm_Info!$C$2:$C$12)="Control",0,""))</f>
        <v>0</v>
      </c>
      <c r="F4458" s="14">
        <f>IFERROR(_xlfn.XLOOKUP($A4458,Firm_Info!$A$2:$A$11,Firm_Info!$D$2:$D$11),"")</f>
        <v>4</v>
      </c>
      <c r="G4458" s="14">
        <f>IF($F4458="","",IF($B4458&gt;=SUMIFS(Firm_Info!$F$2:$F$11,Firm_Info!$D$2:$D$11,$F4458,Firm_Info!$C$2:$C$11,"Treated"),1,0))</f>
        <v>0</v>
      </c>
      <c r="H4458" s="14">
        <f t="shared" si="143"/>
        <v>0</v>
      </c>
      <c r="I4458" s="14">
        <f>IF($F4458="","",MOD(ROW()-2,624)-INDEX(Parallel_Trends!$F$5:$F$14,MATCH($A4458,Parallel_Trends!$A$5:$A$14,0)))</f>
        <v>-197</v>
      </c>
    </row>
    <row r="4459" spans="1:9" x14ac:dyDescent="0.45">
      <c r="A4459" t="s">
        <v>27</v>
      </c>
      <c r="B4459" s="1">
        <f>Raw_Prices!AX92</f>
        <v>45057</v>
      </c>
      <c r="C4459" s="12">
        <f>Raw_Prices!BB92</f>
        <v>111.2</v>
      </c>
      <c r="D4459" s="13">
        <f t="shared" si="142"/>
        <v>-1.7581058397384886E-2</v>
      </c>
      <c r="E4459" s="14">
        <f>IF(_xlfn.XLOOKUP($A4459,Firm_Info!$A$2:$A$12,Firm_Info!$C$2:$C$12)="Treated",1,IF(_xlfn.XLOOKUP($A4459,Firm_Info!$A$2:$A$12,Firm_Info!$C$2:$C$12)="Control",0,""))</f>
        <v>0</v>
      </c>
      <c r="F4459" s="14">
        <f>IFERROR(_xlfn.XLOOKUP($A4459,Firm_Info!$A$2:$A$11,Firm_Info!$D$2:$D$11),"")</f>
        <v>4</v>
      </c>
      <c r="G4459" s="14">
        <f>IF($F4459="","",IF($B4459&gt;=SUMIFS(Firm_Info!$F$2:$F$11,Firm_Info!$D$2:$D$11,$F4459,Firm_Info!$C$2:$C$11,"Treated"),1,0))</f>
        <v>0</v>
      </c>
      <c r="H4459" s="14">
        <f t="shared" si="143"/>
        <v>0</v>
      </c>
      <c r="I4459" s="14">
        <f>IF($F4459="","",MOD(ROW()-2,624)-INDEX(Parallel_Trends!$F$5:$F$14,MATCH($A4459,Parallel_Trends!$A$5:$A$14,0)))</f>
        <v>-196</v>
      </c>
    </row>
    <row r="4460" spans="1:9" x14ac:dyDescent="0.45">
      <c r="A4460" t="s">
        <v>27</v>
      </c>
      <c r="B4460" s="1">
        <f>Raw_Prices!AX93</f>
        <v>45058</v>
      </c>
      <c r="C4460" s="12">
        <f>Raw_Prices!BB93</f>
        <v>105.27500000000001</v>
      </c>
      <c r="D4460" s="13">
        <f t="shared" si="142"/>
        <v>-5.3282374100719343E-2</v>
      </c>
      <c r="E4460" s="14">
        <f>IF(_xlfn.XLOOKUP($A4460,Firm_Info!$A$2:$A$12,Firm_Info!$C$2:$C$12)="Treated",1,IF(_xlfn.XLOOKUP($A4460,Firm_Info!$A$2:$A$12,Firm_Info!$C$2:$C$12)="Control",0,""))</f>
        <v>0</v>
      </c>
      <c r="F4460" s="14">
        <f>IFERROR(_xlfn.XLOOKUP($A4460,Firm_Info!$A$2:$A$11,Firm_Info!$D$2:$D$11),"")</f>
        <v>4</v>
      </c>
      <c r="G4460" s="14">
        <f>IF($F4460="","",IF($B4460&gt;=SUMIFS(Firm_Info!$F$2:$F$11,Firm_Info!$D$2:$D$11,$F4460,Firm_Info!$C$2:$C$11,"Treated"),1,0))</f>
        <v>0</v>
      </c>
      <c r="H4460" s="14">
        <f t="shared" si="143"/>
        <v>0</v>
      </c>
      <c r="I4460" s="14">
        <f>IF($F4460="","",MOD(ROW()-2,624)-INDEX(Parallel_Trends!$F$5:$F$14,MATCH($A4460,Parallel_Trends!$A$5:$A$14,0)))</f>
        <v>-195</v>
      </c>
    </row>
    <row r="4461" spans="1:9" x14ac:dyDescent="0.45">
      <c r="A4461" t="s">
        <v>27</v>
      </c>
      <c r="B4461" s="1">
        <f>Raw_Prices!AX94</f>
        <v>45061</v>
      </c>
      <c r="C4461" s="12">
        <f>Raw_Prices!BB94</f>
        <v>105.78</v>
      </c>
      <c r="D4461" s="13">
        <f t="shared" si="142"/>
        <v>4.7969603419615314E-3</v>
      </c>
      <c r="E4461" s="14">
        <f>IF(_xlfn.XLOOKUP($A4461,Firm_Info!$A$2:$A$12,Firm_Info!$C$2:$C$12)="Treated",1,IF(_xlfn.XLOOKUP($A4461,Firm_Info!$A$2:$A$12,Firm_Info!$C$2:$C$12)="Control",0,""))</f>
        <v>0</v>
      </c>
      <c r="F4461" s="14">
        <f>IFERROR(_xlfn.XLOOKUP($A4461,Firm_Info!$A$2:$A$11,Firm_Info!$D$2:$D$11),"")</f>
        <v>4</v>
      </c>
      <c r="G4461" s="14">
        <f>IF($F4461="","",IF($B4461&gt;=SUMIFS(Firm_Info!$F$2:$F$11,Firm_Info!$D$2:$D$11,$F4461,Firm_Info!$C$2:$C$11,"Treated"),1,0))</f>
        <v>0</v>
      </c>
      <c r="H4461" s="14">
        <f t="shared" si="143"/>
        <v>0</v>
      </c>
      <c r="I4461" s="14">
        <f>IF($F4461="","",MOD(ROW()-2,624)-INDEX(Parallel_Trends!$F$5:$F$14,MATCH($A4461,Parallel_Trends!$A$5:$A$14,0)))</f>
        <v>-194</v>
      </c>
    </row>
    <row r="4462" spans="1:9" x14ac:dyDescent="0.45">
      <c r="A4462" t="s">
        <v>27</v>
      </c>
      <c r="B4462" s="1">
        <f>Raw_Prices!AX95</f>
        <v>45062</v>
      </c>
      <c r="C4462" s="12">
        <f>Raw_Prices!BB95</f>
        <v>105.41</v>
      </c>
      <c r="D4462" s="13">
        <f t="shared" si="142"/>
        <v>-3.4978256759312654E-3</v>
      </c>
      <c r="E4462" s="14">
        <f>IF(_xlfn.XLOOKUP($A4462,Firm_Info!$A$2:$A$12,Firm_Info!$C$2:$C$12)="Treated",1,IF(_xlfn.XLOOKUP($A4462,Firm_Info!$A$2:$A$12,Firm_Info!$C$2:$C$12)="Control",0,""))</f>
        <v>0</v>
      </c>
      <c r="F4462" s="14">
        <f>IFERROR(_xlfn.XLOOKUP($A4462,Firm_Info!$A$2:$A$11,Firm_Info!$D$2:$D$11),"")</f>
        <v>4</v>
      </c>
      <c r="G4462" s="14">
        <f>IF($F4462="","",IF($B4462&gt;=SUMIFS(Firm_Info!$F$2:$F$11,Firm_Info!$D$2:$D$11,$F4462,Firm_Info!$C$2:$C$11,"Treated"),1,0))</f>
        <v>0</v>
      </c>
      <c r="H4462" s="14">
        <f t="shared" si="143"/>
        <v>0</v>
      </c>
      <c r="I4462" s="14">
        <f>IF($F4462="","",MOD(ROW()-2,624)-INDEX(Parallel_Trends!$F$5:$F$14,MATCH($A4462,Parallel_Trends!$A$5:$A$14,0)))</f>
        <v>-193</v>
      </c>
    </row>
    <row r="4463" spans="1:9" x14ac:dyDescent="0.45">
      <c r="A4463" t="s">
        <v>27</v>
      </c>
      <c r="B4463" s="1">
        <f>Raw_Prices!AX96</f>
        <v>45063</v>
      </c>
      <c r="C4463" s="12">
        <f>Raw_Prices!BB96</f>
        <v>108.33</v>
      </c>
      <c r="D4463" s="13">
        <f t="shared" si="142"/>
        <v>2.770135660753259E-2</v>
      </c>
      <c r="E4463" s="14">
        <f>IF(_xlfn.XLOOKUP($A4463,Firm_Info!$A$2:$A$12,Firm_Info!$C$2:$C$12)="Treated",1,IF(_xlfn.XLOOKUP($A4463,Firm_Info!$A$2:$A$12,Firm_Info!$C$2:$C$12)="Control",0,""))</f>
        <v>0</v>
      </c>
      <c r="F4463" s="14">
        <f>IFERROR(_xlfn.XLOOKUP($A4463,Firm_Info!$A$2:$A$11,Firm_Info!$D$2:$D$11),"")</f>
        <v>4</v>
      </c>
      <c r="G4463" s="14">
        <f>IF($F4463="","",IF($B4463&gt;=SUMIFS(Firm_Info!$F$2:$F$11,Firm_Info!$D$2:$D$11,$F4463,Firm_Info!$C$2:$C$11,"Treated"),1,0))</f>
        <v>0</v>
      </c>
      <c r="H4463" s="14">
        <f t="shared" si="143"/>
        <v>0</v>
      </c>
      <c r="I4463" s="14">
        <f>IF($F4463="","",MOD(ROW()-2,624)-INDEX(Parallel_Trends!$F$5:$F$14,MATCH($A4463,Parallel_Trends!$A$5:$A$14,0)))</f>
        <v>-192</v>
      </c>
    </row>
    <row r="4464" spans="1:9" x14ac:dyDescent="0.45">
      <c r="A4464" t="s">
        <v>27</v>
      </c>
      <c r="B4464" s="1">
        <f>Raw_Prices!AX97</f>
        <v>45064</v>
      </c>
      <c r="C4464" s="12">
        <f>Raw_Prices!BB97</f>
        <v>111.87</v>
      </c>
      <c r="D4464" s="13">
        <f t="shared" si="142"/>
        <v>3.2677928551647861E-2</v>
      </c>
      <c r="E4464" s="14">
        <f>IF(_xlfn.XLOOKUP($A4464,Firm_Info!$A$2:$A$12,Firm_Info!$C$2:$C$12)="Treated",1,IF(_xlfn.XLOOKUP($A4464,Firm_Info!$A$2:$A$12,Firm_Info!$C$2:$C$12)="Control",0,""))</f>
        <v>0</v>
      </c>
      <c r="F4464" s="14">
        <f>IFERROR(_xlfn.XLOOKUP($A4464,Firm_Info!$A$2:$A$11,Firm_Info!$D$2:$D$11),"")</f>
        <v>4</v>
      </c>
      <c r="G4464" s="14">
        <f>IF($F4464="","",IF($B4464&gt;=SUMIFS(Firm_Info!$F$2:$F$11,Firm_Info!$D$2:$D$11,$F4464,Firm_Info!$C$2:$C$11,"Treated"),1,0))</f>
        <v>0</v>
      </c>
      <c r="H4464" s="14">
        <f t="shared" si="143"/>
        <v>0</v>
      </c>
      <c r="I4464" s="14">
        <f>IF($F4464="","",MOD(ROW()-2,624)-INDEX(Parallel_Trends!$F$5:$F$14,MATCH($A4464,Parallel_Trends!$A$5:$A$14,0)))</f>
        <v>-191</v>
      </c>
    </row>
    <row r="4465" spans="1:9" x14ac:dyDescent="0.45">
      <c r="A4465" t="s">
        <v>27</v>
      </c>
      <c r="B4465" s="1">
        <f>Raw_Prices!AX98</f>
        <v>45065</v>
      </c>
      <c r="C4465" s="12">
        <f>Raw_Prices!BB98</f>
        <v>107.38</v>
      </c>
      <c r="D4465" s="13">
        <f t="shared" si="142"/>
        <v>-4.0135871994279149E-2</v>
      </c>
      <c r="E4465" s="14">
        <f>IF(_xlfn.XLOOKUP($A4465,Firm_Info!$A$2:$A$12,Firm_Info!$C$2:$C$12)="Treated",1,IF(_xlfn.XLOOKUP($A4465,Firm_Info!$A$2:$A$12,Firm_Info!$C$2:$C$12)="Control",0,""))</f>
        <v>0</v>
      </c>
      <c r="F4465" s="14">
        <f>IFERROR(_xlfn.XLOOKUP($A4465,Firm_Info!$A$2:$A$11,Firm_Info!$D$2:$D$11),"")</f>
        <v>4</v>
      </c>
      <c r="G4465" s="14">
        <f>IF($F4465="","",IF($B4465&gt;=SUMIFS(Firm_Info!$F$2:$F$11,Firm_Info!$D$2:$D$11,$F4465,Firm_Info!$C$2:$C$11,"Treated"),1,0))</f>
        <v>0</v>
      </c>
      <c r="H4465" s="14">
        <f t="shared" si="143"/>
        <v>0</v>
      </c>
      <c r="I4465" s="14">
        <f>IF($F4465="","",MOD(ROW()-2,624)-INDEX(Parallel_Trends!$F$5:$F$14,MATCH($A4465,Parallel_Trends!$A$5:$A$14,0)))</f>
        <v>-190</v>
      </c>
    </row>
    <row r="4466" spans="1:9" x14ac:dyDescent="0.45">
      <c r="A4466" t="s">
        <v>27</v>
      </c>
      <c r="B4466" s="1">
        <f>Raw_Prices!AX99</f>
        <v>45068</v>
      </c>
      <c r="C4466" s="12">
        <f>Raw_Prices!BB99</f>
        <v>109.93</v>
      </c>
      <c r="D4466" s="13">
        <f t="shared" si="142"/>
        <v>2.3747439001676307E-2</v>
      </c>
      <c r="E4466" s="14">
        <f>IF(_xlfn.XLOOKUP($A4466,Firm_Info!$A$2:$A$12,Firm_Info!$C$2:$C$12)="Treated",1,IF(_xlfn.XLOOKUP($A4466,Firm_Info!$A$2:$A$12,Firm_Info!$C$2:$C$12)="Control",0,""))</f>
        <v>0</v>
      </c>
      <c r="F4466" s="14">
        <f>IFERROR(_xlfn.XLOOKUP($A4466,Firm_Info!$A$2:$A$11,Firm_Info!$D$2:$D$11),"")</f>
        <v>4</v>
      </c>
      <c r="G4466" s="14">
        <f>IF($F4466="","",IF($B4466&gt;=SUMIFS(Firm_Info!$F$2:$F$11,Firm_Info!$D$2:$D$11,$F4466,Firm_Info!$C$2:$C$11,"Treated"),1,0))</f>
        <v>0</v>
      </c>
      <c r="H4466" s="14">
        <f t="shared" si="143"/>
        <v>0</v>
      </c>
      <c r="I4466" s="14">
        <f>IF($F4466="","",MOD(ROW()-2,624)-INDEX(Parallel_Trends!$F$5:$F$14,MATCH($A4466,Parallel_Trends!$A$5:$A$14,0)))</f>
        <v>-189</v>
      </c>
    </row>
    <row r="4467" spans="1:9" x14ac:dyDescent="0.45">
      <c r="A4467" t="s">
        <v>27</v>
      </c>
      <c r="B4467" s="1">
        <f>Raw_Prices!AX100</f>
        <v>45069</v>
      </c>
      <c r="C4467" s="12">
        <f>Raw_Prices!BB100</f>
        <v>106.25</v>
      </c>
      <c r="D4467" s="13">
        <f t="shared" si="142"/>
        <v>-3.3475848267079056E-2</v>
      </c>
      <c r="E4467" s="14">
        <f>IF(_xlfn.XLOOKUP($A4467,Firm_Info!$A$2:$A$12,Firm_Info!$C$2:$C$12)="Treated",1,IF(_xlfn.XLOOKUP($A4467,Firm_Info!$A$2:$A$12,Firm_Info!$C$2:$C$12)="Control",0,""))</f>
        <v>0</v>
      </c>
      <c r="F4467" s="14">
        <f>IFERROR(_xlfn.XLOOKUP($A4467,Firm_Info!$A$2:$A$11,Firm_Info!$D$2:$D$11),"")</f>
        <v>4</v>
      </c>
      <c r="G4467" s="14">
        <f>IF($F4467="","",IF($B4467&gt;=SUMIFS(Firm_Info!$F$2:$F$11,Firm_Info!$D$2:$D$11,$F4467,Firm_Info!$C$2:$C$11,"Treated"),1,0))</f>
        <v>0</v>
      </c>
      <c r="H4467" s="14">
        <f t="shared" si="143"/>
        <v>0</v>
      </c>
      <c r="I4467" s="14">
        <f>IF($F4467="","",MOD(ROW()-2,624)-INDEX(Parallel_Trends!$F$5:$F$14,MATCH($A4467,Parallel_Trends!$A$5:$A$14,0)))</f>
        <v>-188</v>
      </c>
    </row>
    <row r="4468" spans="1:9" x14ac:dyDescent="0.45">
      <c r="A4468" t="s">
        <v>27</v>
      </c>
      <c r="B4468" s="1">
        <f>Raw_Prices!AX101</f>
        <v>45070</v>
      </c>
      <c r="C4468" s="12">
        <f>Raw_Prices!BB101</f>
        <v>105.71</v>
      </c>
      <c r="D4468" s="13">
        <f t="shared" si="142"/>
        <v>-5.0823529411765378E-3</v>
      </c>
      <c r="E4468" s="14">
        <f>IF(_xlfn.XLOOKUP($A4468,Firm_Info!$A$2:$A$12,Firm_Info!$C$2:$C$12)="Treated",1,IF(_xlfn.XLOOKUP($A4468,Firm_Info!$A$2:$A$12,Firm_Info!$C$2:$C$12)="Control",0,""))</f>
        <v>0</v>
      </c>
      <c r="F4468" s="14">
        <f>IFERROR(_xlfn.XLOOKUP($A4468,Firm_Info!$A$2:$A$11,Firm_Info!$D$2:$D$11),"")</f>
        <v>4</v>
      </c>
      <c r="G4468" s="14">
        <f>IF($F4468="","",IF($B4468&gt;=SUMIFS(Firm_Info!$F$2:$F$11,Firm_Info!$D$2:$D$11,$F4468,Firm_Info!$C$2:$C$11,"Treated"),1,0))</f>
        <v>0</v>
      </c>
      <c r="H4468" s="14">
        <f t="shared" si="143"/>
        <v>0</v>
      </c>
      <c r="I4468" s="14">
        <f>IF($F4468="","",MOD(ROW()-2,624)-INDEX(Parallel_Trends!$F$5:$F$14,MATCH($A4468,Parallel_Trends!$A$5:$A$14,0)))</f>
        <v>-187</v>
      </c>
    </row>
    <row r="4469" spans="1:9" x14ac:dyDescent="0.45">
      <c r="A4469" t="s">
        <v>27</v>
      </c>
      <c r="B4469" s="1">
        <f>Raw_Prices!AX102</f>
        <v>45071</v>
      </c>
      <c r="C4469" s="12">
        <f>Raw_Prices!BB102</f>
        <v>104.42</v>
      </c>
      <c r="D4469" s="13">
        <f t="shared" si="142"/>
        <v>-1.2203197426922663E-2</v>
      </c>
      <c r="E4469" s="14">
        <f>IF(_xlfn.XLOOKUP($A4469,Firm_Info!$A$2:$A$12,Firm_Info!$C$2:$C$12)="Treated",1,IF(_xlfn.XLOOKUP($A4469,Firm_Info!$A$2:$A$12,Firm_Info!$C$2:$C$12)="Control",0,""))</f>
        <v>0</v>
      </c>
      <c r="F4469" s="14">
        <f>IFERROR(_xlfn.XLOOKUP($A4469,Firm_Info!$A$2:$A$11,Firm_Info!$D$2:$D$11),"")</f>
        <v>4</v>
      </c>
      <c r="G4469" s="14">
        <f>IF($F4469="","",IF($B4469&gt;=SUMIFS(Firm_Info!$F$2:$F$11,Firm_Info!$D$2:$D$11,$F4469,Firm_Info!$C$2:$C$11,"Treated"),1,0))</f>
        <v>0</v>
      </c>
      <c r="H4469" s="14">
        <f t="shared" si="143"/>
        <v>0</v>
      </c>
      <c r="I4469" s="14">
        <f>IF($F4469="","",MOD(ROW()-2,624)-INDEX(Parallel_Trends!$F$5:$F$14,MATCH($A4469,Parallel_Trends!$A$5:$A$14,0)))</f>
        <v>-186</v>
      </c>
    </row>
    <row r="4470" spans="1:9" x14ac:dyDescent="0.45">
      <c r="A4470" t="s">
        <v>27</v>
      </c>
      <c r="B4470" s="1">
        <f>Raw_Prices!AX103</f>
        <v>45072</v>
      </c>
      <c r="C4470" s="12">
        <f>Raw_Prices!BB103</f>
        <v>106.81</v>
      </c>
      <c r="D4470" s="13">
        <f t="shared" si="142"/>
        <v>2.2888335567898821E-2</v>
      </c>
      <c r="E4470" s="14">
        <f>IF(_xlfn.XLOOKUP($A4470,Firm_Info!$A$2:$A$12,Firm_Info!$C$2:$C$12)="Treated",1,IF(_xlfn.XLOOKUP($A4470,Firm_Info!$A$2:$A$12,Firm_Info!$C$2:$C$12)="Control",0,""))</f>
        <v>0</v>
      </c>
      <c r="F4470" s="14">
        <f>IFERROR(_xlfn.XLOOKUP($A4470,Firm_Info!$A$2:$A$11,Firm_Info!$D$2:$D$11),"")</f>
        <v>4</v>
      </c>
      <c r="G4470" s="14">
        <f>IF($F4470="","",IF($B4470&gt;=SUMIFS(Firm_Info!$F$2:$F$11,Firm_Info!$D$2:$D$11,$F4470,Firm_Info!$C$2:$C$11,"Treated"),1,0))</f>
        <v>0</v>
      </c>
      <c r="H4470" s="14">
        <f t="shared" si="143"/>
        <v>0</v>
      </c>
      <c r="I4470" s="14">
        <f>IF($F4470="","",MOD(ROW()-2,624)-INDEX(Parallel_Trends!$F$5:$F$14,MATCH($A4470,Parallel_Trends!$A$5:$A$14,0)))</f>
        <v>-185</v>
      </c>
    </row>
    <row r="4471" spans="1:9" x14ac:dyDescent="0.45">
      <c r="A4471" t="s">
        <v>27</v>
      </c>
      <c r="B4471" s="1">
        <f>Raw_Prices!AX104</f>
        <v>45076</v>
      </c>
      <c r="C4471" s="12">
        <f>Raw_Prices!BB104</f>
        <v>107.19</v>
      </c>
      <c r="D4471" s="13">
        <f t="shared" si="142"/>
        <v>3.5577193146709707E-3</v>
      </c>
      <c r="E4471" s="14">
        <f>IF(_xlfn.XLOOKUP($A4471,Firm_Info!$A$2:$A$12,Firm_Info!$C$2:$C$12)="Treated",1,IF(_xlfn.XLOOKUP($A4471,Firm_Info!$A$2:$A$12,Firm_Info!$C$2:$C$12)="Control",0,""))</f>
        <v>0</v>
      </c>
      <c r="F4471" s="14">
        <f>IFERROR(_xlfn.XLOOKUP($A4471,Firm_Info!$A$2:$A$11,Firm_Info!$D$2:$D$11),"")</f>
        <v>4</v>
      </c>
      <c r="G4471" s="14">
        <f>IF($F4471="","",IF($B4471&gt;=SUMIFS(Firm_Info!$F$2:$F$11,Firm_Info!$D$2:$D$11,$F4471,Firm_Info!$C$2:$C$11,"Treated"),1,0))</f>
        <v>0</v>
      </c>
      <c r="H4471" s="14">
        <f t="shared" si="143"/>
        <v>0</v>
      </c>
      <c r="I4471" s="14">
        <f>IF($F4471="","",MOD(ROW()-2,624)-INDEX(Parallel_Trends!$F$5:$F$14,MATCH($A4471,Parallel_Trends!$A$5:$A$14,0)))</f>
        <v>-184</v>
      </c>
    </row>
    <row r="4472" spans="1:9" x14ac:dyDescent="0.45">
      <c r="A4472" t="s">
        <v>27</v>
      </c>
      <c r="B4472" s="1">
        <f>Raw_Prices!AX105</f>
        <v>45077</v>
      </c>
      <c r="C4472" s="12">
        <f>Raw_Prices!BB105</f>
        <v>109.77</v>
      </c>
      <c r="D4472" s="13">
        <f t="shared" si="142"/>
        <v>2.406940945983771E-2</v>
      </c>
      <c r="E4472" s="14">
        <f>IF(_xlfn.XLOOKUP($A4472,Firm_Info!$A$2:$A$12,Firm_Info!$C$2:$C$12)="Treated",1,IF(_xlfn.XLOOKUP($A4472,Firm_Info!$A$2:$A$12,Firm_Info!$C$2:$C$12)="Control",0,""))</f>
        <v>0</v>
      </c>
      <c r="F4472" s="14">
        <f>IFERROR(_xlfn.XLOOKUP($A4472,Firm_Info!$A$2:$A$11,Firm_Info!$D$2:$D$11),"")</f>
        <v>4</v>
      </c>
      <c r="G4472" s="14">
        <f>IF($F4472="","",IF($B4472&gt;=SUMIFS(Firm_Info!$F$2:$F$11,Firm_Info!$D$2:$D$11,$F4472,Firm_Info!$C$2:$C$11,"Treated"),1,0))</f>
        <v>0</v>
      </c>
      <c r="H4472" s="14">
        <f t="shared" si="143"/>
        <v>0</v>
      </c>
      <c r="I4472" s="14">
        <f>IF($F4472="","",MOD(ROW()-2,624)-INDEX(Parallel_Trends!$F$5:$F$14,MATCH($A4472,Parallel_Trends!$A$5:$A$14,0)))</f>
        <v>-183</v>
      </c>
    </row>
    <row r="4473" spans="1:9" x14ac:dyDescent="0.45">
      <c r="A4473" t="s">
        <v>27</v>
      </c>
      <c r="B4473" s="1">
        <f>Raw_Prices!AX106</f>
        <v>45078</v>
      </c>
      <c r="C4473" s="12">
        <f>Raw_Prices!BB106</f>
        <v>112.16</v>
      </c>
      <c r="D4473" s="13">
        <f t="shared" si="142"/>
        <v>2.1772797667851007E-2</v>
      </c>
      <c r="E4473" s="14">
        <f>IF(_xlfn.XLOOKUP($A4473,Firm_Info!$A$2:$A$12,Firm_Info!$C$2:$C$12)="Treated",1,IF(_xlfn.XLOOKUP($A4473,Firm_Info!$A$2:$A$12,Firm_Info!$C$2:$C$12)="Control",0,""))</f>
        <v>0</v>
      </c>
      <c r="F4473" s="14">
        <f>IFERROR(_xlfn.XLOOKUP($A4473,Firm_Info!$A$2:$A$11,Firm_Info!$D$2:$D$11),"")</f>
        <v>4</v>
      </c>
      <c r="G4473" s="14">
        <f>IF($F4473="","",IF($B4473&gt;=SUMIFS(Firm_Info!$F$2:$F$11,Firm_Info!$D$2:$D$11,$F4473,Firm_Info!$C$2:$C$11,"Treated"),1,0))</f>
        <v>0</v>
      </c>
      <c r="H4473" s="14">
        <f t="shared" si="143"/>
        <v>0</v>
      </c>
      <c r="I4473" s="14">
        <f>IF($F4473="","",MOD(ROW()-2,624)-INDEX(Parallel_Trends!$F$5:$F$14,MATCH($A4473,Parallel_Trends!$A$5:$A$14,0)))</f>
        <v>-182</v>
      </c>
    </row>
    <row r="4474" spans="1:9" x14ac:dyDescent="0.45">
      <c r="A4474" t="s">
        <v>27</v>
      </c>
      <c r="B4474" s="1">
        <f>Raw_Prices!AX107</f>
        <v>45079</v>
      </c>
      <c r="C4474" s="12">
        <f>Raw_Prices!BB107</f>
        <v>118.06</v>
      </c>
      <c r="D4474" s="13">
        <f t="shared" si="142"/>
        <v>5.2603423680456451E-2</v>
      </c>
      <c r="E4474" s="14">
        <f>IF(_xlfn.XLOOKUP($A4474,Firm_Info!$A$2:$A$12,Firm_Info!$C$2:$C$12)="Treated",1,IF(_xlfn.XLOOKUP($A4474,Firm_Info!$A$2:$A$12,Firm_Info!$C$2:$C$12)="Control",0,""))</f>
        <v>0</v>
      </c>
      <c r="F4474" s="14">
        <f>IFERROR(_xlfn.XLOOKUP($A4474,Firm_Info!$A$2:$A$11,Firm_Info!$D$2:$D$11),"")</f>
        <v>4</v>
      </c>
      <c r="G4474" s="14">
        <f>IF($F4474="","",IF($B4474&gt;=SUMIFS(Firm_Info!$F$2:$F$11,Firm_Info!$D$2:$D$11,$F4474,Firm_Info!$C$2:$C$11,"Treated"),1,0))</f>
        <v>0</v>
      </c>
      <c r="H4474" s="14">
        <f t="shared" si="143"/>
        <v>0</v>
      </c>
      <c r="I4474" s="14">
        <f>IF($F4474="","",MOD(ROW()-2,624)-INDEX(Parallel_Trends!$F$5:$F$14,MATCH($A4474,Parallel_Trends!$A$5:$A$14,0)))</f>
        <v>-181</v>
      </c>
    </row>
    <row r="4475" spans="1:9" x14ac:dyDescent="0.45">
      <c r="A4475" t="s">
        <v>27</v>
      </c>
      <c r="B4475" s="1">
        <f>Raw_Prices!AX108</f>
        <v>45082</v>
      </c>
      <c r="C4475" s="12">
        <f>Raw_Prices!BB108</f>
        <v>115.69</v>
      </c>
      <c r="D4475" s="13">
        <f t="shared" si="142"/>
        <v>-2.007453837032025E-2</v>
      </c>
      <c r="E4475" s="14">
        <f>IF(_xlfn.XLOOKUP($A4475,Firm_Info!$A$2:$A$12,Firm_Info!$C$2:$C$12)="Treated",1,IF(_xlfn.XLOOKUP($A4475,Firm_Info!$A$2:$A$12,Firm_Info!$C$2:$C$12)="Control",0,""))</f>
        <v>0</v>
      </c>
      <c r="F4475" s="14">
        <f>IFERROR(_xlfn.XLOOKUP($A4475,Firm_Info!$A$2:$A$11,Firm_Info!$D$2:$D$11),"")</f>
        <v>4</v>
      </c>
      <c r="G4475" s="14">
        <f>IF($F4475="","",IF($B4475&gt;=SUMIFS(Firm_Info!$F$2:$F$11,Firm_Info!$D$2:$D$11,$F4475,Firm_Info!$C$2:$C$11,"Treated"),1,0))</f>
        <v>0</v>
      </c>
      <c r="H4475" s="14">
        <f t="shared" si="143"/>
        <v>0</v>
      </c>
      <c r="I4475" s="14">
        <f>IF($F4475="","",MOD(ROW()-2,624)-INDEX(Parallel_Trends!$F$5:$F$14,MATCH($A4475,Parallel_Trends!$A$5:$A$14,0)))</f>
        <v>-180</v>
      </c>
    </row>
    <row r="4476" spans="1:9" x14ac:dyDescent="0.45">
      <c r="A4476" t="s">
        <v>27</v>
      </c>
      <c r="B4476" s="1">
        <f>Raw_Prices!AX109</f>
        <v>45083</v>
      </c>
      <c r="C4476" s="12">
        <f>Raw_Prices!BB109</f>
        <v>117.3</v>
      </c>
      <c r="D4476" s="13">
        <f t="shared" si="142"/>
        <v>1.3916500994035852E-2</v>
      </c>
      <c r="E4476" s="14">
        <f>IF(_xlfn.XLOOKUP($A4476,Firm_Info!$A$2:$A$12,Firm_Info!$C$2:$C$12)="Treated",1,IF(_xlfn.XLOOKUP($A4476,Firm_Info!$A$2:$A$12,Firm_Info!$C$2:$C$12)="Control",0,""))</f>
        <v>0</v>
      </c>
      <c r="F4476" s="14">
        <f>IFERROR(_xlfn.XLOOKUP($A4476,Firm_Info!$A$2:$A$11,Firm_Info!$D$2:$D$11),"")</f>
        <v>4</v>
      </c>
      <c r="G4476" s="14">
        <f>IF($F4476="","",IF($B4476&gt;=SUMIFS(Firm_Info!$F$2:$F$11,Firm_Info!$D$2:$D$11,$F4476,Firm_Info!$C$2:$C$11,"Treated"),1,0))</f>
        <v>0</v>
      </c>
      <c r="H4476" s="14">
        <f t="shared" si="143"/>
        <v>0</v>
      </c>
      <c r="I4476" s="14">
        <f>IF($F4476="","",MOD(ROW()-2,624)-INDEX(Parallel_Trends!$F$5:$F$14,MATCH($A4476,Parallel_Trends!$A$5:$A$14,0)))</f>
        <v>-179</v>
      </c>
    </row>
    <row r="4477" spans="1:9" x14ac:dyDescent="0.45">
      <c r="A4477" t="s">
        <v>27</v>
      </c>
      <c r="B4477" s="1">
        <f>Raw_Prices!AX110</f>
        <v>45084</v>
      </c>
      <c r="C4477" s="12">
        <f>Raw_Prices!BB110</f>
        <v>116.55</v>
      </c>
      <c r="D4477" s="13">
        <f t="shared" si="142"/>
        <v>-6.3938618925831747E-3</v>
      </c>
      <c r="E4477" s="14">
        <f>IF(_xlfn.XLOOKUP($A4477,Firm_Info!$A$2:$A$12,Firm_Info!$C$2:$C$12)="Treated",1,IF(_xlfn.XLOOKUP($A4477,Firm_Info!$A$2:$A$12,Firm_Info!$C$2:$C$12)="Control",0,""))</f>
        <v>0</v>
      </c>
      <c r="F4477" s="14">
        <f>IFERROR(_xlfn.XLOOKUP($A4477,Firm_Info!$A$2:$A$11,Firm_Info!$D$2:$D$11),"")</f>
        <v>4</v>
      </c>
      <c r="G4477" s="14">
        <f>IF($F4477="","",IF($B4477&gt;=SUMIFS(Firm_Info!$F$2:$F$11,Firm_Info!$D$2:$D$11,$F4477,Firm_Info!$C$2:$C$11,"Treated"),1,0))</f>
        <v>0</v>
      </c>
      <c r="H4477" s="14">
        <f t="shared" si="143"/>
        <v>0</v>
      </c>
      <c r="I4477" s="14">
        <f>IF($F4477="","",MOD(ROW()-2,624)-INDEX(Parallel_Trends!$F$5:$F$14,MATCH($A4477,Parallel_Trends!$A$5:$A$14,0)))</f>
        <v>-178</v>
      </c>
    </row>
    <row r="4478" spans="1:9" x14ac:dyDescent="0.45">
      <c r="A4478" t="s">
        <v>27</v>
      </c>
      <c r="B4478" s="1">
        <f>Raw_Prices!AX111</f>
        <v>45085</v>
      </c>
      <c r="C4478" s="12">
        <f>Raw_Prices!BB111</f>
        <v>115.5</v>
      </c>
      <c r="D4478" s="13">
        <f t="shared" si="142"/>
        <v>-9.009009009009028E-3</v>
      </c>
      <c r="E4478" s="14">
        <f>IF(_xlfn.XLOOKUP($A4478,Firm_Info!$A$2:$A$12,Firm_Info!$C$2:$C$12)="Treated",1,IF(_xlfn.XLOOKUP($A4478,Firm_Info!$A$2:$A$12,Firm_Info!$C$2:$C$12)="Control",0,""))</f>
        <v>0</v>
      </c>
      <c r="F4478" s="14">
        <f>IFERROR(_xlfn.XLOOKUP($A4478,Firm_Info!$A$2:$A$11,Firm_Info!$D$2:$D$11),"")</f>
        <v>4</v>
      </c>
      <c r="G4478" s="14">
        <f>IF($F4478="","",IF($B4478&gt;=SUMIFS(Firm_Info!$F$2:$F$11,Firm_Info!$D$2:$D$11,$F4478,Firm_Info!$C$2:$C$11,"Treated"),1,0))</f>
        <v>0</v>
      </c>
      <c r="H4478" s="14">
        <f t="shared" si="143"/>
        <v>0</v>
      </c>
      <c r="I4478" s="14">
        <f>IF($F4478="","",MOD(ROW()-2,624)-INDEX(Parallel_Trends!$F$5:$F$14,MATCH($A4478,Parallel_Trends!$A$5:$A$14,0)))</f>
        <v>-177</v>
      </c>
    </row>
    <row r="4479" spans="1:9" x14ac:dyDescent="0.45">
      <c r="A4479" t="s">
        <v>27</v>
      </c>
      <c r="B4479" s="1">
        <f>Raw_Prices!AX112</f>
        <v>45086</v>
      </c>
      <c r="C4479" s="12">
        <f>Raw_Prices!BB112</f>
        <v>117.86</v>
      </c>
      <c r="D4479" s="13">
        <f t="shared" si="142"/>
        <v>2.0432900432900469E-2</v>
      </c>
      <c r="E4479" s="14">
        <f>IF(_xlfn.XLOOKUP($A4479,Firm_Info!$A$2:$A$12,Firm_Info!$C$2:$C$12)="Treated",1,IF(_xlfn.XLOOKUP($A4479,Firm_Info!$A$2:$A$12,Firm_Info!$C$2:$C$12)="Control",0,""))</f>
        <v>0</v>
      </c>
      <c r="F4479" s="14">
        <f>IFERROR(_xlfn.XLOOKUP($A4479,Firm_Info!$A$2:$A$11,Firm_Info!$D$2:$D$11),"")</f>
        <v>4</v>
      </c>
      <c r="G4479" s="14">
        <f>IF($F4479="","",IF($B4479&gt;=SUMIFS(Firm_Info!$F$2:$F$11,Firm_Info!$D$2:$D$11,$F4479,Firm_Info!$C$2:$C$11,"Treated"),1,0))</f>
        <v>0</v>
      </c>
      <c r="H4479" s="14">
        <f t="shared" si="143"/>
        <v>0</v>
      </c>
      <c r="I4479" s="14">
        <f>IF($F4479="","",MOD(ROW()-2,624)-INDEX(Parallel_Trends!$F$5:$F$14,MATCH($A4479,Parallel_Trends!$A$5:$A$14,0)))</f>
        <v>-176</v>
      </c>
    </row>
    <row r="4480" spans="1:9" x14ac:dyDescent="0.45">
      <c r="A4480" t="s">
        <v>27</v>
      </c>
      <c r="B4480" s="1">
        <f>Raw_Prices!AX113</f>
        <v>45089</v>
      </c>
      <c r="C4480" s="12">
        <f>Raw_Prices!BB113</f>
        <v>124.59</v>
      </c>
      <c r="D4480" s="13">
        <f t="shared" si="142"/>
        <v>5.7101646020702557E-2</v>
      </c>
      <c r="E4480" s="14">
        <f>IF(_xlfn.XLOOKUP($A4480,Firm_Info!$A$2:$A$12,Firm_Info!$C$2:$C$12)="Treated",1,IF(_xlfn.XLOOKUP($A4480,Firm_Info!$A$2:$A$12,Firm_Info!$C$2:$C$12)="Control",0,""))</f>
        <v>0</v>
      </c>
      <c r="F4480" s="14">
        <f>IFERROR(_xlfn.XLOOKUP($A4480,Firm_Info!$A$2:$A$11,Firm_Info!$D$2:$D$11),"")</f>
        <v>4</v>
      </c>
      <c r="G4480" s="14">
        <f>IF($F4480="","",IF($B4480&gt;=SUMIFS(Firm_Info!$F$2:$F$11,Firm_Info!$D$2:$D$11,$F4480,Firm_Info!$C$2:$C$11,"Treated"),1,0))</f>
        <v>0</v>
      </c>
      <c r="H4480" s="14">
        <f t="shared" si="143"/>
        <v>0</v>
      </c>
      <c r="I4480" s="14">
        <f>IF($F4480="","",MOD(ROW()-2,624)-INDEX(Parallel_Trends!$F$5:$F$14,MATCH($A4480,Parallel_Trends!$A$5:$A$14,0)))</f>
        <v>-175</v>
      </c>
    </row>
    <row r="4481" spans="1:9" x14ac:dyDescent="0.45">
      <c r="A4481" t="s">
        <v>27</v>
      </c>
      <c r="B4481" s="1">
        <f>Raw_Prices!AX114</f>
        <v>45090</v>
      </c>
      <c r="C4481" s="12">
        <f>Raw_Prices!BB114</f>
        <v>124.9</v>
      </c>
      <c r="D4481" s="13">
        <f t="shared" si="142"/>
        <v>2.4881611686331517E-3</v>
      </c>
      <c r="E4481" s="14">
        <f>IF(_xlfn.XLOOKUP($A4481,Firm_Info!$A$2:$A$12,Firm_Info!$C$2:$C$12)="Treated",1,IF(_xlfn.XLOOKUP($A4481,Firm_Info!$A$2:$A$12,Firm_Info!$C$2:$C$12)="Control",0,""))</f>
        <v>0</v>
      </c>
      <c r="F4481" s="14">
        <f>IFERROR(_xlfn.XLOOKUP($A4481,Firm_Info!$A$2:$A$11,Firm_Info!$D$2:$D$11),"")</f>
        <v>4</v>
      </c>
      <c r="G4481" s="14">
        <f>IF($F4481="","",IF($B4481&gt;=SUMIFS(Firm_Info!$F$2:$F$11,Firm_Info!$D$2:$D$11,$F4481,Firm_Info!$C$2:$C$11,"Treated"),1,0))</f>
        <v>0</v>
      </c>
      <c r="H4481" s="14">
        <f t="shared" si="143"/>
        <v>0</v>
      </c>
      <c r="I4481" s="14">
        <f>IF($F4481="","",MOD(ROW()-2,624)-INDEX(Parallel_Trends!$F$5:$F$14,MATCH($A4481,Parallel_Trends!$A$5:$A$14,0)))</f>
        <v>-174</v>
      </c>
    </row>
    <row r="4482" spans="1:9" x14ac:dyDescent="0.45">
      <c r="A4482" t="s">
        <v>27</v>
      </c>
      <c r="B4482" s="1">
        <f>Raw_Prices!AX115</f>
        <v>45091</v>
      </c>
      <c r="C4482" s="12">
        <f>Raw_Prices!BB115</f>
        <v>125.14</v>
      </c>
      <c r="D4482" s="13">
        <f t="shared" si="142"/>
        <v>1.9215372297838318E-3</v>
      </c>
      <c r="E4482" s="14">
        <f>IF(_xlfn.XLOOKUP($A4482,Firm_Info!$A$2:$A$12,Firm_Info!$C$2:$C$12)="Treated",1,IF(_xlfn.XLOOKUP($A4482,Firm_Info!$A$2:$A$12,Firm_Info!$C$2:$C$12)="Control",0,""))</f>
        <v>0</v>
      </c>
      <c r="F4482" s="14">
        <f>IFERROR(_xlfn.XLOOKUP($A4482,Firm_Info!$A$2:$A$11,Firm_Info!$D$2:$D$11),"")</f>
        <v>4</v>
      </c>
      <c r="G4482" s="14">
        <f>IF($F4482="","",IF($B4482&gt;=SUMIFS(Firm_Info!$F$2:$F$11,Firm_Info!$D$2:$D$11,$F4482,Firm_Info!$C$2:$C$11,"Treated"),1,0))</f>
        <v>0</v>
      </c>
      <c r="H4482" s="14">
        <f t="shared" si="143"/>
        <v>0</v>
      </c>
      <c r="I4482" s="14">
        <f>IF($F4482="","",MOD(ROW()-2,624)-INDEX(Parallel_Trends!$F$5:$F$14,MATCH($A4482,Parallel_Trends!$A$5:$A$14,0)))</f>
        <v>-173</v>
      </c>
    </row>
    <row r="4483" spans="1:9" x14ac:dyDescent="0.45">
      <c r="A4483" t="s">
        <v>27</v>
      </c>
      <c r="B4483" s="1">
        <f>Raw_Prices!AX116</f>
        <v>45092</v>
      </c>
      <c r="C4483" s="12">
        <f>Raw_Prices!BB116</f>
        <v>127.85</v>
      </c>
      <c r="D4483" s="13">
        <f t="shared" si="142"/>
        <v>2.1655745564967077E-2</v>
      </c>
      <c r="E4483" s="14">
        <f>IF(_xlfn.XLOOKUP($A4483,Firm_Info!$A$2:$A$12,Firm_Info!$C$2:$C$12)="Treated",1,IF(_xlfn.XLOOKUP($A4483,Firm_Info!$A$2:$A$12,Firm_Info!$C$2:$C$12)="Control",0,""))</f>
        <v>0</v>
      </c>
      <c r="F4483" s="14">
        <f>IFERROR(_xlfn.XLOOKUP($A4483,Firm_Info!$A$2:$A$11,Firm_Info!$D$2:$D$11),"")</f>
        <v>4</v>
      </c>
      <c r="G4483" s="14">
        <f>IF($F4483="","",IF($B4483&gt;=SUMIFS(Firm_Info!$F$2:$F$11,Firm_Info!$D$2:$D$11,$F4483,Firm_Info!$C$2:$C$11,"Treated"),1,0))</f>
        <v>0</v>
      </c>
      <c r="H4483" s="14">
        <f t="shared" si="143"/>
        <v>0</v>
      </c>
      <c r="I4483" s="14">
        <f>IF($F4483="","",MOD(ROW()-2,624)-INDEX(Parallel_Trends!$F$5:$F$14,MATCH($A4483,Parallel_Trends!$A$5:$A$14,0)))</f>
        <v>-172</v>
      </c>
    </row>
    <row r="4484" spans="1:9" x14ac:dyDescent="0.45">
      <c r="A4484" t="s">
        <v>27</v>
      </c>
      <c r="B4484" s="1">
        <f>Raw_Prices!AX117</f>
        <v>45093</v>
      </c>
      <c r="C4484" s="12">
        <f>Raw_Prices!BB117</f>
        <v>128.68</v>
      </c>
      <c r="D4484" s="13">
        <f t="shared" si="142"/>
        <v>6.4919827923348716E-3</v>
      </c>
      <c r="E4484" s="14">
        <f>IF(_xlfn.XLOOKUP($A4484,Firm_Info!$A$2:$A$12,Firm_Info!$C$2:$C$12)="Treated",1,IF(_xlfn.XLOOKUP($A4484,Firm_Info!$A$2:$A$12,Firm_Info!$C$2:$C$12)="Control",0,""))</f>
        <v>0</v>
      </c>
      <c r="F4484" s="14">
        <f>IFERROR(_xlfn.XLOOKUP($A4484,Firm_Info!$A$2:$A$11,Firm_Info!$D$2:$D$11),"")</f>
        <v>4</v>
      </c>
      <c r="G4484" s="14">
        <f>IF($F4484="","",IF($B4484&gt;=SUMIFS(Firm_Info!$F$2:$F$11,Firm_Info!$D$2:$D$11,$F4484,Firm_Info!$C$2:$C$11,"Treated"),1,0))</f>
        <v>0</v>
      </c>
      <c r="H4484" s="14">
        <f t="shared" si="143"/>
        <v>0</v>
      </c>
      <c r="I4484" s="14">
        <f>IF($F4484="","",MOD(ROW()-2,624)-INDEX(Parallel_Trends!$F$5:$F$14,MATCH($A4484,Parallel_Trends!$A$5:$A$14,0)))</f>
        <v>-171</v>
      </c>
    </row>
    <row r="4485" spans="1:9" x14ac:dyDescent="0.45">
      <c r="A4485" t="s">
        <v>27</v>
      </c>
      <c r="B4485" s="1">
        <f>Raw_Prices!AX118</f>
        <v>45097</v>
      </c>
      <c r="C4485" s="12">
        <f>Raw_Prices!BB118</f>
        <v>126.45</v>
      </c>
      <c r="D4485" s="13">
        <f t="shared" si="142"/>
        <v>-1.7329810382343824E-2</v>
      </c>
      <c r="E4485" s="14">
        <f>IF(_xlfn.XLOOKUP($A4485,Firm_Info!$A$2:$A$12,Firm_Info!$C$2:$C$12)="Treated",1,IF(_xlfn.XLOOKUP($A4485,Firm_Info!$A$2:$A$12,Firm_Info!$C$2:$C$12)="Control",0,""))</f>
        <v>0</v>
      </c>
      <c r="F4485" s="14">
        <f>IFERROR(_xlfn.XLOOKUP($A4485,Firm_Info!$A$2:$A$11,Firm_Info!$D$2:$D$11),"")</f>
        <v>4</v>
      </c>
      <c r="G4485" s="14">
        <f>IF($F4485="","",IF($B4485&gt;=SUMIFS(Firm_Info!$F$2:$F$11,Firm_Info!$D$2:$D$11,$F4485,Firm_Info!$C$2:$C$11,"Treated"),1,0))</f>
        <v>0</v>
      </c>
      <c r="H4485" s="14">
        <f t="shared" si="143"/>
        <v>0</v>
      </c>
      <c r="I4485" s="14">
        <f>IF($F4485="","",MOD(ROW()-2,624)-INDEX(Parallel_Trends!$F$5:$F$14,MATCH($A4485,Parallel_Trends!$A$5:$A$14,0)))</f>
        <v>-170</v>
      </c>
    </row>
    <row r="4486" spans="1:9" x14ac:dyDescent="0.45">
      <c r="A4486" t="s">
        <v>27</v>
      </c>
      <c r="B4486" s="1">
        <f>Raw_Prices!AX119</f>
        <v>45098</v>
      </c>
      <c r="C4486" s="12">
        <f>Raw_Prices!BB119</f>
        <v>127.46</v>
      </c>
      <c r="D4486" s="13">
        <f t="shared" si="142"/>
        <v>7.9873467773823315E-3</v>
      </c>
      <c r="E4486" s="14">
        <f>IF(_xlfn.XLOOKUP($A4486,Firm_Info!$A$2:$A$12,Firm_Info!$C$2:$C$12)="Treated",1,IF(_xlfn.XLOOKUP($A4486,Firm_Info!$A$2:$A$12,Firm_Info!$C$2:$C$12)="Control",0,""))</f>
        <v>0</v>
      </c>
      <c r="F4486" s="14">
        <f>IFERROR(_xlfn.XLOOKUP($A4486,Firm_Info!$A$2:$A$11,Firm_Info!$D$2:$D$11),"")</f>
        <v>4</v>
      </c>
      <c r="G4486" s="14">
        <f>IF($F4486="","",IF($B4486&gt;=SUMIFS(Firm_Info!$F$2:$F$11,Firm_Info!$D$2:$D$11,$F4486,Firm_Info!$C$2:$C$11,"Treated"),1,0))</f>
        <v>0</v>
      </c>
      <c r="H4486" s="14">
        <f t="shared" si="143"/>
        <v>0</v>
      </c>
      <c r="I4486" s="14">
        <f>IF($F4486="","",MOD(ROW()-2,624)-INDEX(Parallel_Trends!$F$5:$F$14,MATCH($A4486,Parallel_Trends!$A$5:$A$14,0)))</f>
        <v>-169</v>
      </c>
    </row>
    <row r="4487" spans="1:9" x14ac:dyDescent="0.45">
      <c r="A4487" t="s">
        <v>27</v>
      </c>
      <c r="B4487" s="1">
        <f>Raw_Prices!AX120</f>
        <v>45099</v>
      </c>
      <c r="C4487" s="12">
        <f>Raw_Prices!BB120</f>
        <v>127.96</v>
      </c>
      <c r="D4487" s="13">
        <f t="shared" si="142"/>
        <v>3.9227993095873881E-3</v>
      </c>
      <c r="E4487" s="14">
        <f>IF(_xlfn.XLOOKUP($A4487,Firm_Info!$A$2:$A$12,Firm_Info!$C$2:$C$12)="Treated",1,IF(_xlfn.XLOOKUP($A4487,Firm_Info!$A$2:$A$12,Firm_Info!$C$2:$C$12)="Control",0,""))</f>
        <v>0</v>
      </c>
      <c r="F4487" s="14">
        <f>IFERROR(_xlfn.XLOOKUP($A4487,Firm_Info!$A$2:$A$11,Firm_Info!$D$2:$D$11),"")</f>
        <v>4</v>
      </c>
      <c r="G4487" s="14">
        <f>IF($F4487="","",IF($B4487&gt;=SUMIFS(Firm_Info!$F$2:$F$11,Firm_Info!$D$2:$D$11,$F4487,Firm_Info!$C$2:$C$11,"Treated"),1,0))</f>
        <v>0</v>
      </c>
      <c r="H4487" s="14">
        <f t="shared" si="143"/>
        <v>0</v>
      </c>
      <c r="I4487" s="14">
        <f>IF($F4487="","",MOD(ROW()-2,624)-INDEX(Parallel_Trends!$F$5:$F$14,MATCH($A4487,Parallel_Trends!$A$5:$A$14,0)))</f>
        <v>-168</v>
      </c>
    </row>
    <row r="4488" spans="1:9" x14ac:dyDescent="0.45">
      <c r="A4488" t="s">
        <v>27</v>
      </c>
      <c r="B4488" s="1">
        <f>Raw_Prices!AX121</f>
        <v>45100</v>
      </c>
      <c r="C4488" s="12">
        <f>Raw_Prices!BB121</f>
        <v>124.73</v>
      </c>
      <c r="D4488" s="13">
        <f t="shared" si="142"/>
        <v>-2.5242263207252202E-2</v>
      </c>
      <c r="E4488" s="14">
        <f>IF(_xlfn.XLOOKUP($A4488,Firm_Info!$A$2:$A$12,Firm_Info!$C$2:$C$12)="Treated",1,IF(_xlfn.XLOOKUP($A4488,Firm_Info!$A$2:$A$12,Firm_Info!$C$2:$C$12)="Control",0,""))</f>
        <v>0</v>
      </c>
      <c r="F4488" s="14">
        <f>IFERROR(_xlfn.XLOOKUP($A4488,Firm_Info!$A$2:$A$11,Firm_Info!$D$2:$D$11),"")</f>
        <v>4</v>
      </c>
      <c r="G4488" s="14">
        <f>IF($F4488="","",IF($B4488&gt;=SUMIFS(Firm_Info!$F$2:$F$11,Firm_Info!$D$2:$D$11,$F4488,Firm_Info!$C$2:$C$11,"Treated"),1,0))</f>
        <v>0</v>
      </c>
      <c r="H4488" s="14">
        <f t="shared" si="143"/>
        <v>0</v>
      </c>
      <c r="I4488" s="14">
        <f>IF($F4488="","",MOD(ROW()-2,624)-INDEX(Parallel_Trends!$F$5:$F$14,MATCH($A4488,Parallel_Trends!$A$5:$A$14,0)))</f>
        <v>-167</v>
      </c>
    </row>
    <row r="4489" spans="1:9" x14ac:dyDescent="0.45">
      <c r="A4489" t="s">
        <v>27</v>
      </c>
      <c r="B4489" s="1">
        <f>Raw_Prices!AX122</f>
        <v>45103</v>
      </c>
      <c r="C4489" s="12">
        <f>Raw_Prices!BB122</f>
        <v>123.13</v>
      </c>
      <c r="D4489" s="13">
        <f t="shared" si="142"/>
        <v>-1.2827707848953818E-2</v>
      </c>
      <c r="E4489" s="14">
        <f>IF(_xlfn.XLOOKUP($A4489,Firm_Info!$A$2:$A$12,Firm_Info!$C$2:$C$12)="Treated",1,IF(_xlfn.XLOOKUP($A4489,Firm_Info!$A$2:$A$12,Firm_Info!$C$2:$C$12)="Control",0,""))</f>
        <v>0</v>
      </c>
      <c r="F4489" s="14">
        <f>IFERROR(_xlfn.XLOOKUP($A4489,Firm_Info!$A$2:$A$11,Firm_Info!$D$2:$D$11),"")</f>
        <v>4</v>
      </c>
      <c r="G4489" s="14">
        <f>IF($F4489="","",IF($B4489&gt;=SUMIFS(Firm_Info!$F$2:$F$11,Firm_Info!$D$2:$D$11,$F4489,Firm_Info!$C$2:$C$11,"Treated"),1,0))</f>
        <v>0</v>
      </c>
      <c r="H4489" s="14">
        <f t="shared" si="143"/>
        <v>0</v>
      </c>
      <c r="I4489" s="14">
        <f>IF($F4489="","",MOD(ROW()-2,624)-INDEX(Parallel_Trends!$F$5:$F$14,MATCH($A4489,Parallel_Trends!$A$5:$A$14,0)))</f>
        <v>-166</v>
      </c>
    </row>
    <row r="4490" spans="1:9" x14ac:dyDescent="0.45">
      <c r="A4490" t="s">
        <v>27</v>
      </c>
      <c r="B4490" s="1">
        <f>Raw_Prices!AX123</f>
        <v>45104</v>
      </c>
      <c r="C4490" s="12">
        <f>Raw_Prices!BB123</f>
        <v>127.89</v>
      </c>
      <c r="D4490" s="13">
        <f t="shared" si="142"/>
        <v>3.8658328595793101E-2</v>
      </c>
      <c r="E4490" s="14">
        <f>IF(_xlfn.XLOOKUP($A4490,Firm_Info!$A$2:$A$12,Firm_Info!$C$2:$C$12)="Treated",1,IF(_xlfn.XLOOKUP($A4490,Firm_Info!$A$2:$A$12,Firm_Info!$C$2:$C$12)="Control",0,""))</f>
        <v>0</v>
      </c>
      <c r="F4490" s="14">
        <f>IFERROR(_xlfn.XLOOKUP($A4490,Firm_Info!$A$2:$A$11,Firm_Info!$D$2:$D$11),"")</f>
        <v>4</v>
      </c>
      <c r="G4490" s="14">
        <f>IF($F4490="","",IF($B4490&gt;=SUMIFS(Firm_Info!$F$2:$F$11,Firm_Info!$D$2:$D$11,$F4490,Firm_Info!$C$2:$C$11,"Treated"),1,0))</f>
        <v>0</v>
      </c>
      <c r="H4490" s="14">
        <f t="shared" si="143"/>
        <v>0</v>
      </c>
      <c r="I4490" s="14">
        <f>IF($F4490="","",MOD(ROW()-2,624)-INDEX(Parallel_Trends!$F$5:$F$14,MATCH($A4490,Parallel_Trends!$A$5:$A$14,0)))</f>
        <v>-165</v>
      </c>
    </row>
    <row r="4491" spans="1:9" x14ac:dyDescent="0.45">
      <c r="A4491" t="s">
        <v>27</v>
      </c>
      <c r="B4491" s="1">
        <f>Raw_Prices!AX124</f>
        <v>45105</v>
      </c>
      <c r="C4491" s="12">
        <f>Raw_Prices!BB124</f>
        <v>127.63</v>
      </c>
      <c r="D4491" s="13">
        <f t="shared" si="142"/>
        <v>-2.0329971068887565E-3</v>
      </c>
      <c r="E4491" s="14">
        <f>IF(_xlfn.XLOOKUP($A4491,Firm_Info!$A$2:$A$12,Firm_Info!$C$2:$C$12)="Treated",1,IF(_xlfn.XLOOKUP($A4491,Firm_Info!$A$2:$A$12,Firm_Info!$C$2:$C$12)="Control",0,""))</f>
        <v>0</v>
      </c>
      <c r="F4491" s="14">
        <f>IFERROR(_xlfn.XLOOKUP($A4491,Firm_Info!$A$2:$A$11,Firm_Info!$D$2:$D$11),"")</f>
        <v>4</v>
      </c>
      <c r="G4491" s="14">
        <f>IF($F4491="","",IF($B4491&gt;=SUMIFS(Firm_Info!$F$2:$F$11,Firm_Info!$D$2:$D$11,$F4491,Firm_Info!$C$2:$C$11,"Treated"),1,0))</f>
        <v>0</v>
      </c>
      <c r="H4491" s="14">
        <f t="shared" si="143"/>
        <v>0</v>
      </c>
      <c r="I4491" s="14">
        <f>IF($F4491="","",MOD(ROW()-2,624)-INDEX(Parallel_Trends!$F$5:$F$14,MATCH($A4491,Parallel_Trends!$A$5:$A$14,0)))</f>
        <v>-164</v>
      </c>
    </row>
    <row r="4492" spans="1:9" x14ac:dyDescent="0.45">
      <c r="A4492" t="s">
        <v>27</v>
      </c>
      <c r="B4492" s="1">
        <f>Raw_Prices!AX125</f>
        <v>45106</v>
      </c>
      <c r="C4492" s="12">
        <f>Raw_Prices!BB125</f>
        <v>125.1</v>
      </c>
      <c r="D4492" s="13">
        <f t="shared" si="142"/>
        <v>-1.9822925644440992E-2</v>
      </c>
      <c r="E4492" s="14">
        <f>IF(_xlfn.XLOOKUP($A4492,Firm_Info!$A$2:$A$12,Firm_Info!$C$2:$C$12)="Treated",1,IF(_xlfn.XLOOKUP($A4492,Firm_Info!$A$2:$A$12,Firm_Info!$C$2:$C$12)="Control",0,""))</f>
        <v>0</v>
      </c>
      <c r="F4492" s="14">
        <f>IFERROR(_xlfn.XLOOKUP($A4492,Firm_Info!$A$2:$A$11,Firm_Info!$D$2:$D$11),"")</f>
        <v>4</v>
      </c>
      <c r="G4492" s="14">
        <f>IF($F4492="","",IF($B4492&gt;=SUMIFS(Firm_Info!$F$2:$F$11,Firm_Info!$D$2:$D$11,$F4492,Firm_Info!$C$2:$C$11,"Treated"),1,0))</f>
        <v>0</v>
      </c>
      <c r="H4492" s="14">
        <f t="shared" si="143"/>
        <v>0</v>
      </c>
      <c r="I4492" s="14">
        <f>IF($F4492="","",MOD(ROW()-2,624)-INDEX(Parallel_Trends!$F$5:$F$14,MATCH($A4492,Parallel_Trends!$A$5:$A$14,0)))</f>
        <v>-163</v>
      </c>
    </row>
    <row r="4493" spans="1:9" x14ac:dyDescent="0.45">
      <c r="A4493" t="s">
        <v>27</v>
      </c>
      <c r="B4493" s="1">
        <f>Raw_Prices!AX126</f>
        <v>45107</v>
      </c>
      <c r="C4493" s="12">
        <f>Raw_Prices!BB126</f>
        <v>128.16</v>
      </c>
      <c r="D4493" s="13">
        <f t="shared" si="142"/>
        <v>2.4460431654676373E-2</v>
      </c>
      <c r="E4493" s="14">
        <f>IF(_xlfn.XLOOKUP($A4493,Firm_Info!$A$2:$A$12,Firm_Info!$C$2:$C$12)="Treated",1,IF(_xlfn.XLOOKUP($A4493,Firm_Info!$A$2:$A$12,Firm_Info!$C$2:$C$12)="Control",0,""))</f>
        <v>0</v>
      </c>
      <c r="F4493" s="14">
        <f>IFERROR(_xlfn.XLOOKUP($A4493,Firm_Info!$A$2:$A$11,Firm_Info!$D$2:$D$11),"")</f>
        <v>4</v>
      </c>
      <c r="G4493" s="14">
        <f>IF($F4493="","",IF($B4493&gt;=SUMIFS(Firm_Info!$F$2:$F$11,Firm_Info!$D$2:$D$11,$F4493,Firm_Info!$C$2:$C$11,"Treated"),1,0))</f>
        <v>0</v>
      </c>
      <c r="H4493" s="14">
        <f t="shared" si="143"/>
        <v>0</v>
      </c>
      <c r="I4493" s="14">
        <f>IF($F4493="","",MOD(ROW()-2,624)-INDEX(Parallel_Trends!$F$5:$F$14,MATCH($A4493,Parallel_Trends!$A$5:$A$14,0)))</f>
        <v>-162</v>
      </c>
    </row>
    <row r="4494" spans="1:9" x14ac:dyDescent="0.45">
      <c r="A4494" t="s">
        <v>27</v>
      </c>
      <c r="B4494" s="1">
        <f>Raw_Prices!AX127</f>
        <v>45110</v>
      </c>
      <c r="C4494" s="12">
        <f>Raw_Prices!BB127</f>
        <v>132.35</v>
      </c>
      <c r="D4494" s="13">
        <f t="shared" si="142"/>
        <v>3.2693508114856495E-2</v>
      </c>
      <c r="E4494" s="14">
        <f>IF(_xlfn.XLOOKUP($A4494,Firm_Info!$A$2:$A$12,Firm_Info!$C$2:$C$12)="Treated",1,IF(_xlfn.XLOOKUP($A4494,Firm_Info!$A$2:$A$12,Firm_Info!$C$2:$C$12)="Control",0,""))</f>
        <v>0</v>
      </c>
      <c r="F4494" s="14">
        <f>IFERROR(_xlfn.XLOOKUP($A4494,Firm_Info!$A$2:$A$11,Firm_Info!$D$2:$D$11),"")</f>
        <v>4</v>
      </c>
      <c r="G4494" s="14">
        <f>IF($F4494="","",IF($B4494&gt;=SUMIFS(Firm_Info!$F$2:$F$11,Firm_Info!$D$2:$D$11,$F4494,Firm_Info!$C$2:$C$11,"Treated"),1,0))</f>
        <v>0</v>
      </c>
      <c r="H4494" s="14">
        <f t="shared" si="143"/>
        <v>0</v>
      </c>
      <c r="I4494" s="14">
        <f>IF($F4494="","",MOD(ROW()-2,624)-INDEX(Parallel_Trends!$F$5:$F$14,MATCH($A4494,Parallel_Trends!$A$5:$A$14,0)))</f>
        <v>-161</v>
      </c>
    </row>
    <row r="4495" spans="1:9" x14ac:dyDescent="0.45">
      <c r="A4495" t="s">
        <v>27</v>
      </c>
      <c r="B4495" s="1">
        <f>Raw_Prices!AX128</f>
        <v>45112</v>
      </c>
      <c r="C4495" s="12">
        <f>Raw_Prices!BB128</f>
        <v>131.69</v>
      </c>
      <c r="D4495" s="13">
        <f t="shared" si="142"/>
        <v>-4.9867774839440493E-3</v>
      </c>
      <c r="E4495" s="14">
        <f>IF(_xlfn.XLOOKUP($A4495,Firm_Info!$A$2:$A$12,Firm_Info!$C$2:$C$12)="Treated",1,IF(_xlfn.XLOOKUP($A4495,Firm_Info!$A$2:$A$12,Firm_Info!$C$2:$C$12)="Control",0,""))</f>
        <v>0</v>
      </c>
      <c r="F4495" s="14">
        <f>IFERROR(_xlfn.XLOOKUP($A4495,Firm_Info!$A$2:$A$11,Firm_Info!$D$2:$D$11),"")</f>
        <v>4</v>
      </c>
      <c r="G4495" s="14">
        <f>IF($F4495="","",IF($B4495&gt;=SUMIFS(Firm_Info!$F$2:$F$11,Firm_Info!$D$2:$D$11,$F4495,Firm_Info!$C$2:$C$11,"Treated"),1,0))</f>
        <v>0</v>
      </c>
      <c r="H4495" s="14">
        <f t="shared" si="143"/>
        <v>0</v>
      </c>
      <c r="I4495" s="14">
        <f>IF($F4495="","",MOD(ROW()-2,624)-INDEX(Parallel_Trends!$F$5:$F$14,MATCH($A4495,Parallel_Trends!$A$5:$A$14,0)))</f>
        <v>-160</v>
      </c>
    </row>
    <row r="4496" spans="1:9" x14ac:dyDescent="0.45">
      <c r="A4496" t="s">
        <v>27</v>
      </c>
      <c r="B4496" s="1">
        <f>Raw_Prices!AX129</f>
        <v>45113</v>
      </c>
      <c r="C4496" s="12">
        <f>Raw_Prices!BB129</f>
        <v>128.16</v>
      </c>
      <c r="D4496" s="13">
        <f t="shared" si="142"/>
        <v>-2.680537626243451E-2</v>
      </c>
      <c r="E4496" s="14">
        <f>IF(_xlfn.XLOOKUP($A4496,Firm_Info!$A$2:$A$12,Firm_Info!$C$2:$C$12)="Treated",1,IF(_xlfn.XLOOKUP($A4496,Firm_Info!$A$2:$A$12,Firm_Info!$C$2:$C$12)="Control",0,""))</f>
        <v>0</v>
      </c>
      <c r="F4496" s="14">
        <f>IFERROR(_xlfn.XLOOKUP($A4496,Firm_Info!$A$2:$A$11,Firm_Info!$D$2:$D$11),"")</f>
        <v>4</v>
      </c>
      <c r="G4496" s="14">
        <f>IF($F4496="","",IF($B4496&gt;=SUMIFS(Firm_Info!$F$2:$F$11,Firm_Info!$D$2:$D$11,$F4496,Firm_Info!$C$2:$C$11,"Treated"),1,0))</f>
        <v>0</v>
      </c>
      <c r="H4496" s="14">
        <f t="shared" si="143"/>
        <v>0</v>
      </c>
      <c r="I4496" s="14">
        <f>IF($F4496="","",MOD(ROW()-2,624)-INDEX(Parallel_Trends!$F$5:$F$14,MATCH($A4496,Parallel_Trends!$A$5:$A$14,0)))</f>
        <v>-159</v>
      </c>
    </row>
    <row r="4497" spans="1:9" x14ac:dyDescent="0.45">
      <c r="A4497" t="s">
        <v>27</v>
      </c>
      <c r="B4497" s="1">
        <f>Raw_Prices!AX130</f>
        <v>45114</v>
      </c>
      <c r="C4497" s="12">
        <f>Raw_Prices!BB130</f>
        <v>130.32</v>
      </c>
      <c r="D4497" s="13">
        <f t="shared" si="142"/>
        <v>1.6853932584269593E-2</v>
      </c>
      <c r="E4497" s="14">
        <f>IF(_xlfn.XLOOKUP($A4497,Firm_Info!$A$2:$A$12,Firm_Info!$C$2:$C$12)="Treated",1,IF(_xlfn.XLOOKUP($A4497,Firm_Info!$A$2:$A$12,Firm_Info!$C$2:$C$12)="Control",0,""))</f>
        <v>0</v>
      </c>
      <c r="F4497" s="14">
        <f>IFERROR(_xlfn.XLOOKUP($A4497,Firm_Info!$A$2:$A$11,Firm_Info!$D$2:$D$11),"")</f>
        <v>4</v>
      </c>
      <c r="G4497" s="14">
        <f>IF($F4497="","",IF($B4497&gt;=SUMIFS(Firm_Info!$F$2:$F$11,Firm_Info!$D$2:$D$11,$F4497,Firm_Info!$C$2:$C$11,"Treated"),1,0))</f>
        <v>0</v>
      </c>
      <c r="H4497" s="14">
        <f t="shared" si="143"/>
        <v>0</v>
      </c>
      <c r="I4497" s="14">
        <f>IF($F4497="","",MOD(ROW()-2,624)-INDEX(Parallel_Trends!$F$5:$F$14,MATCH($A4497,Parallel_Trends!$A$5:$A$14,0)))</f>
        <v>-158</v>
      </c>
    </row>
    <row r="4498" spans="1:9" x14ac:dyDescent="0.45">
      <c r="A4498" t="s">
        <v>27</v>
      </c>
      <c r="B4498" s="1">
        <f>Raw_Prices!AX131</f>
        <v>45117</v>
      </c>
      <c r="C4498" s="12">
        <f>Raw_Prices!BB131</f>
        <v>131.71</v>
      </c>
      <c r="D4498" s="13">
        <f t="shared" si="142"/>
        <v>1.0666052793124825E-2</v>
      </c>
      <c r="E4498" s="14">
        <f>IF(_xlfn.XLOOKUP($A4498,Firm_Info!$A$2:$A$12,Firm_Info!$C$2:$C$12)="Treated",1,IF(_xlfn.XLOOKUP($A4498,Firm_Info!$A$2:$A$12,Firm_Info!$C$2:$C$12)="Control",0,""))</f>
        <v>0</v>
      </c>
      <c r="F4498" s="14">
        <f>IFERROR(_xlfn.XLOOKUP($A4498,Firm_Info!$A$2:$A$11,Firm_Info!$D$2:$D$11),"")</f>
        <v>4</v>
      </c>
      <c r="G4498" s="14">
        <f>IF($F4498="","",IF($B4498&gt;=SUMIFS(Firm_Info!$F$2:$F$11,Firm_Info!$D$2:$D$11,$F4498,Firm_Info!$C$2:$C$11,"Treated"),1,0))</f>
        <v>0</v>
      </c>
      <c r="H4498" s="14">
        <f t="shared" si="143"/>
        <v>0</v>
      </c>
      <c r="I4498" s="14">
        <f>IF($F4498="","",MOD(ROW()-2,624)-INDEX(Parallel_Trends!$F$5:$F$14,MATCH($A4498,Parallel_Trends!$A$5:$A$14,0)))</f>
        <v>-157</v>
      </c>
    </row>
    <row r="4499" spans="1:9" x14ac:dyDescent="0.45">
      <c r="A4499" t="s">
        <v>27</v>
      </c>
      <c r="B4499" s="1">
        <f>Raw_Prices!AX132</f>
        <v>45118</v>
      </c>
      <c r="C4499" s="12">
        <f>Raw_Prices!BB132</f>
        <v>137.54</v>
      </c>
      <c r="D4499" s="13">
        <f t="shared" si="142"/>
        <v>4.4263913142509992E-2</v>
      </c>
      <c r="E4499" s="14">
        <f>IF(_xlfn.XLOOKUP($A4499,Firm_Info!$A$2:$A$12,Firm_Info!$C$2:$C$12)="Treated",1,IF(_xlfn.XLOOKUP($A4499,Firm_Info!$A$2:$A$12,Firm_Info!$C$2:$C$12)="Control",0,""))</f>
        <v>0</v>
      </c>
      <c r="F4499" s="14">
        <f>IFERROR(_xlfn.XLOOKUP($A4499,Firm_Info!$A$2:$A$11,Firm_Info!$D$2:$D$11),"")</f>
        <v>4</v>
      </c>
      <c r="G4499" s="14">
        <f>IF($F4499="","",IF($B4499&gt;=SUMIFS(Firm_Info!$F$2:$F$11,Firm_Info!$D$2:$D$11,$F4499,Firm_Info!$C$2:$C$11,"Treated"),1,0))</f>
        <v>0</v>
      </c>
      <c r="H4499" s="14">
        <f t="shared" si="143"/>
        <v>0</v>
      </c>
      <c r="I4499" s="14">
        <f>IF($F4499="","",MOD(ROW()-2,624)-INDEX(Parallel_Trends!$F$5:$F$14,MATCH($A4499,Parallel_Trends!$A$5:$A$14,0)))</f>
        <v>-156</v>
      </c>
    </row>
    <row r="4500" spans="1:9" x14ac:dyDescent="0.45">
      <c r="A4500" t="s">
        <v>27</v>
      </c>
      <c r="B4500" s="1">
        <f>Raw_Prices!AX133</f>
        <v>45119</v>
      </c>
      <c r="C4500" s="12">
        <f>Raw_Prices!BB133</f>
        <v>137.02000000000001</v>
      </c>
      <c r="D4500" s="13">
        <f t="shared" ref="D4500:D4563" si="144">C4500/C4499-1</f>
        <v>-3.780718336483746E-3</v>
      </c>
      <c r="E4500" s="14">
        <f>IF(_xlfn.XLOOKUP($A4500,Firm_Info!$A$2:$A$12,Firm_Info!$C$2:$C$12)="Treated",1,IF(_xlfn.XLOOKUP($A4500,Firm_Info!$A$2:$A$12,Firm_Info!$C$2:$C$12)="Control",0,""))</f>
        <v>0</v>
      </c>
      <c r="F4500" s="14">
        <f>IFERROR(_xlfn.XLOOKUP($A4500,Firm_Info!$A$2:$A$11,Firm_Info!$D$2:$D$11),"")</f>
        <v>4</v>
      </c>
      <c r="G4500" s="14">
        <f>IF($F4500="","",IF($B4500&gt;=SUMIFS(Firm_Info!$F$2:$F$11,Firm_Info!$D$2:$D$11,$F4500,Firm_Info!$C$2:$C$11,"Treated"),1,0))</f>
        <v>0</v>
      </c>
      <c r="H4500" s="14">
        <f t="shared" ref="H4500:H4563" si="145">IF($F4500="","",$E4500*$G4500)</f>
        <v>0</v>
      </c>
      <c r="I4500" s="14">
        <f>IF($F4500="","",MOD(ROW()-2,624)-INDEX(Parallel_Trends!$F$5:$F$14,MATCH($A4500,Parallel_Trends!$A$5:$A$14,0)))</f>
        <v>-155</v>
      </c>
    </row>
    <row r="4501" spans="1:9" x14ac:dyDescent="0.45">
      <c r="A4501" t="s">
        <v>27</v>
      </c>
      <c r="B4501" s="1">
        <f>Raw_Prices!AX134</f>
        <v>45120</v>
      </c>
      <c r="C4501" s="12">
        <f>Raw_Prices!BB134</f>
        <v>140.09</v>
      </c>
      <c r="D4501" s="13">
        <f t="shared" si="144"/>
        <v>2.2405488249890526E-2</v>
      </c>
      <c r="E4501" s="14">
        <f>IF(_xlfn.XLOOKUP($A4501,Firm_Info!$A$2:$A$12,Firm_Info!$C$2:$C$12)="Treated",1,IF(_xlfn.XLOOKUP($A4501,Firm_Info!$A$2:$A$12,Firm_Info!$C$2:$C$12)="Control",0,""))</f>
        <v>0</v>
      </c>
      <c r="F4501" s="14">
        <f>IFERROR(_xlfn.XLOOKUP($A4501,Firm_Info!$A$2:$A$11,Firm_Info!$D$2:$D$11),"")</f>
        <v>4</v>
      </c>
      <c r="G4501" s="14">
        <f>IF($F4501="","",IF($B4501&gt;=SUMIFS(Firm_Info!$F$2:$F$11,Firm_Info!$D$2:$D$11,$F4501,Firm_Info!$C$2:$C$11,"Treated"),1,0))</f>
        <v>0</v>
      </c>
      <c r="H4501" s="14">
        <f t="shared" si="145"/>
        <v>0</v>
      </c>
      <c r="I4501" s="14">
        <f>IF($F4501="","",MOD(ROW()-2,624)-INDEX(Parallel_Trends!$F$5:$F$14,MATCH($A4501,Parallel_Trends!$A$5:$A$14,0)))</f>
        <v>-154</v>
      </c>
    </row>
    <row r="4502" spans="1:9" x14ac:dyDescent="0.45">
      <c r="A4502" t="s">
        <v>27</v>
      </c>
      <c r="B4502" s="1">
        <f>Raw_Prices!AX135</f>
        <v>45121</v>
      </c>
      <c r="C4502" s="12">
        <f>Raw_Prices!BB135</f>
        <v>143.34</v>
      </c>
      <c r="D4502" s="13">
        <f t="shared" si="144"/>
        <v>2.3199371832393512E-2</v>
      </c>
      <c r="E4502" s="14">
        <f>IF(_xlfn.XLOOKUP($A4502,Firm_Info!$A$2:$A$12,Firm_Info!$C$2:$C$12)="Treated",1,IF(_xlfn.XLOOKUP($A4502,Firm_Info!$A$2:$A$12,Firm_Info!$C$2:$C$12)="Control",0,""))</f>
        <v>0</v>
      </c>
      <c r="F4502" s="14">
        <f>IFERROR(_xlfn.XLOOKUP($A4502,Firm_Info!$A$2:$A$11,Firm_Info!$D$2:$D$11),"")</f>
        <v>4</v>
      </c>
      <c r="G4502" s="14">
        <f>IF($F4502="","",IF($B4502&gt;=SUMIFS(Firm_Info!$F$2:$F$11,Firm_Info!$D$2:$D$11,$F4502,Firm_Info!$C$2:$C$11,"Treated"),1,0))</f>
        <v>0</v>
      </c>
      <c r="H4502" s="14">
        <f t="shared" si="145"/>
        <v>0</v>
      </c>
      <c r="I4502" s="14">
        <f>IF($F4502="","",MOD(ROW()-2,624)-INDEX(Parallel_Trends!$F$5:$F$14,MATCH($A4502,Parallel_Trends!$A$5:$A$14,0)))</f>
        <v>-153</v>
      </c>
    </row>
    <row r="4503" spans="1:9" x14ac:dyDescent="0.45">
      <c r="A4503" t="s">
        <v>27</v>
      </c>
      <c r="B4503" s="1">
        <f>Raw_Prices!AX136</f>
        <v>45124</v>
      </c>
      <c r="C4503" s="12">
        <f>Raw_Prices!BB136</f>
        <v>145.36000000000001</v>
      </c>
      <c r="D4503" s="13">
        <f t="shared" si="144"/>
        <v>1.409236779684675E-2</v>
      </c>
      <c r="E4503" s="14">
        <f>IF(_xlfn.XLOOKUP($A4503,Firm_Info!$A$2:$A$12,Firm_Info!$C$2:$C$12)="Treated",1,IF(_xlfn.XLOOKUP($A4503,Firm_Info!$A$2:$A$12,Firm_Info!$C$2:$C$12)="Control",0,""))</f>
        <v>0</v>
      </c>
      <c r="F4503" s="14">
        <f>IFERROR(_xlfn.XLOOKUP($A4503,Firm_Info!$A$2:$A$11,Firm_Info!$D$2:$D$11),"")</f>
        <v>4</v>
      </c>
      <c r="G4503" s="14">
        <f>IF($F4503="","",IF($B4503&gt;=SUMIFS(Firm_Info!$F$2:$F$11,Firm_Info!$D$2:$D$11,$F4503,Firm_Info!$C$2:$C$11,"Treated"),1,0))</f>
        <v>0</v>
      </c>
      <c r="H4503" s="14">
        <f t="shared" si="145"/>
        <v>0</v>
      </c>
      <c r="I4503" s="14">
        <f>IF($F4503="","",MOD(ROW()-2,624)-INDEX(Parallel_Trends!$F$5:$F$14,MATCH($A4503,Parallel_Trends!$A$5:$A$14,0)))</f>
        <v>-152</v>
      </c>
    </row>
    <row r="4504" spans="1:9" x14ac:dyDescent="0.45">
      <c r="A4504" t="s">
        <v>27</v>
      </c>
      <c r="B4504" s="1">
        <f>Raw_Prices!AX137</f>
        <v>45125</v>
      </c>
      <c r="C4504" s="12">
        <f>Raw_Prices!BB137</f>
        <v>146.53</v>
      </c>
      <c r="D4504" s="13">
        <f t="shared" si="144"/>
        <v>8.048981838194802E-3</v>
      </c>
      <c r="E4504" s="14">
        <f>IF(_xlfn.XLOOKUP($A4504,Firm_Info!$A$2:$A$12,Firm_Info!$C$2:$C$12)="Treated",1,IF(_xlfn.XLOOKUP($A4504,Firm_Info!$A$2:$A$12,Firm_Info!$C$2:$C$12)="Control",0,""))</f>
        <v>0</v>
      </c>
      <c r="F4504" s="14">
        <f>IFERROR(_xlfn.XLOOKUP($A4504,Firm_Info!$A$2:$A$11,Firm_Info!$D$2:$D$11),"")</f>
        <v>4</v>
      </c>
      <c r="G4504" s="14">
        <f>IF($F4504="","",IF($B4504&gt;=SUMIFS(Firm_Info!$F$2:$F$11,Firm_Info!$D$2:$D$11,$F4504,Firm_Info!$C$2:$C$11,"Treated"),1,0))</f>
        <v>0</v>
      </c>
      <c r="H4504" s="14">
        <f t="shared" si="145"/>
        <v>0</v>
      </c>
      <c r="I4504" s="14">
        <f>IF($F4504="","",MOD(ROW()-2,624)-INDEX(Parallel_Trends!$F$5:$F$14,MATCH($A4504,Parallel_Trends!$A$5:$A$14,0)))</f>
        <v>-151</v>
      </c>
    </row>
    <row r="4505" spans="1:9" x14ac:dyDescent="0.45">
      <c r="A4505" t="s">
        <v>27</v>
      </c>
      <c r="B4505" s="1">
        <f>Raw_Prices!AX138</f>
        <v>45126</v>
      </c>
      <c r="C4505" s="12">
        <f>Raw_Prices!BB138</f>
        <v>145.535</v>
      </c>
      <c r="D4505" s="13">
        <f t="shared" si="144"/>
        <v>-6.7904183443663335E-3</v>
      </c>
      <c r="E4505" s="14">
        <f>IF(_xlfn.XLOOKUP($A4505,Firm_Info!$A$2:$A$12,Firm_Info!$C$2:$C$12)="Treated",1,IF(_xlfn.XLOOKUP($A4505,Firm_Info!$A$2:$A$12,Firm_Info!$C$2:$C$12)="Control",0,""))</f>
        <v>0</v>
      </c>
      <c r="F4505" s="14">
        <f>IFERROR(_xlfn.XLOOKUP($A4505,Firm_Info!$A$2:$A$11,Firm_Info!$D$2:$D$11),"")</f>
        <v>4</v>
      </c>
      <c r="G4505" s="14">
        <f>IF($F4505="","",IF($B4505&gt;=SUMIFS(Firm_Info!$F$2:$F$11,Firm_Info!$D$2:$D$11,$F4505,Firm_Info!$C$2:$C$11,"Treated"),1,0))</f>
        <v>0</v>
      </c>
      <c r="H4505" s="14">
        <f t="shared" si="145"/>
        <v>0</v>
      </c>
      <c r="I4505" s="14">
        <f>IF($F4505="","",MOD(ROW()-2,624)-INDEX(Parallel_Trends!$F$5:$F$14,MATCH($A4505,Parallel_Trends!$A$5:$A$14,0)))</f>
        <v>-150</v>
      </c>
    </row>
    <row r="4506" spans="1:9" x14ac:dyDescent="0.45">
      <c r="A4506" t="s">
        <v>27</v>
      </c>
      <c r="B4506" s="1">
        <f>Raw_Prices!AX139</f>
        <v>45127</v>
      </c>
      <c r="C4506" s="12">
        <f>Raw_Prices!BB139</f>
        <v>145.28</v>
      </c>
      <c r="D4506" s="13">
        <f t="shared" si="144"/>
        <v>-1.7521558388016167E-3</v>
      </c>
      <c r="E4506" s="14">
        <f>IF(_xlfn.XLOOKUP($A4506,Firm_Info!$A$2:$A$12,Firm_Info!$C$2:$C$12)="Treated",1,IF(_xlfn.XLOOKUP($A4506,Firm_Info!$A$2:$A$12,Firm_Info!$C$2:$C$12)="Control",0,""))</f>
        <v>0</v>
      </c>
      <c r="F4506" s="14">
        <f>IFERROR(_xlfn.XLOOKUP($A4506,Firm_Info!$A$2:$A$11,Firm_Info!$D$2:$D$11),"")</f>
        <v>4</v>
      </c>
      <c r="G4506" s="14">
        <f>IF($F4506="","",IF($B4506&gt;=SUMIFS(Firm_Info!$F$2:$F$11,Firm_Info!$D$2:$D$11,$F4506,Firm_Info!$C$2:$C$11,"Treated"),1,0))</f>
        <v>0</v>
      </c>
      <c r="H4506" s="14">
        <f t="shared" si="145"/>
        <v>0</v>
      </c>
      <c r="I4506" s="14">
        <f>IF($F4506="","",MOD(ROW()-2,624)-INDEX(Parallel_Trends!$F$5:$F$14,MATCH($A4506,Parallel_Trends!$A$5:$A$14,0)))</f>
        <v>-149</v>
      </c>
    </row>
    <row r="4507" spans="1:9" x14ac:dyDescent="0.45">
      <c r="A4507" t="s">
        <v>27</v>
      </c>
      <c r="B4507" s="1">
        <f>Raw_Prices!AX140</f>
        <v>45128</v>
      </c>
      <c r="C4507" s="12">
        <f>Raw_Prices!BB140</f>
        <v>148.77000000000001</v>
      </c>
      <c r="D4507" s="13">
        <f t="shared" si="144"/>
        <v>2.4022577092511099E-2</v>
      </c>
      <c r="E4507" s="14">
        <f>IF(_xlfn.XLOOKUP($A4507,Firm_Info!$A$2:$A$12,Firm_Info!$C$2:$C$12)="Treated",1,IF(_xlfn.XLOOKUP($A4507,Firm_Info!$A$2:$A$12,Firm_Info!$C$2:$C$12)="Control",0,""))</f>
        <v>0</v>
      </c>
      <c r="F4507" s="14">
        <f>IFERROR(_xlfn.XLOOKUP($A4507,Firm_Info!$A$2:$A$11,Firm_Info!$D$2:$D$11),"")</f>
        <v>4</v>
      </c>
      <c r="G4507" s="14">
        <f>IF($F4507="","",IF($B4507&gt;=SUMIFS(Firm_Info!$F$2:$F$11,Firm_Info!$D$2:$D$11,$F4507,Firm_Info!$C$2:$C$11,"Treated"),1,0))</f>
        <v>0</v>
      </c>
      <c r="H4507" s="14">
        <f t="shared" si="145"/>
        <v>0</v>
      </c>
      <c r="I4507" s="14">
        <f>IF($F4507="","",MOD(ROW()-2,624)-INDEX(Parallel_Trends!$F$5:$F$14,MATCH($A4507,Parallel_Trends!$A$5:$A$14,0)))</f>
        <v>-148</v>
      </c>
    </row>
    <row r="4508" spans="1:9" x14ac:dyDescent="0.45">
      <c r="A4508" t="s">
        <v>27</v>
      </c>
      <c r="B4508" s="1">
        <f>Raw_Prices!AX141</f>
        <v>45131</v>
      </c>
      <c r="C4508" s="12">
        <f>Raw_Prices!BB141</f>
        <v>147.62</v>
      </c>
      <c r="D4508" s="13">
        <f t="shared" si="144"/>
        <v>-7.7300531021039509E-3</v>
      </c>
      <c r="E4508" s="14">
        <f>IF(_xlfn.XLOOKUP($A4508,Firm_Info!$A$2:$A$12,Firm_Info!$C$2:$C$12)="Treated",1,IF(_xlfn.XLOOKUP($A4508,Firm_Info!$A$2:$A$12,Firm_Info!$C$2:$C$12)="Control",0,""))</f>
        <v>0</v>
      </c>
      <c r="F4508" s="14">
        <f>IFERROR(_xlfn.XLOOKUP($A4508,Firm_Info!$A$2:$A$11,Firm_Info!$D$2:$D$11),"")</f>
        <v>4</v>
      </c>
      <c r="G4508" s="14">
        <f>IF($F4508="","",IF($B4508&gt;=SUMIFS(Firm_Info!$F$2:$F$11,Firm_Info!$D$2:$D$11,$F4508,Firm_Info!$C$2:$C$11,"Treated"),1,0))</f>
        <v>0</v>
      </c>
      <c r="H4508" s="14">
        <f t="shared" si="145"/>
        <v>0</v>
      </c>
      <c r="I4508" s="14">
        <f>IF($F4508="","",MOD(ROW()-2,624)-INDEX(Parallel_Trends!$F$5:$F$14,MATCH($A4508,Parallel_Trends!$A$5:$A$14,0)))</f>
        <v>-147</v>
      </c>
    </row>
    <row r="4509" spans="1:9" x14ac:dyDescent="0.45">
      <c r="A4509" t="s">
        <v>27</v>
      </c>
      <c r="B4509" s="1">
        <f>Raw_Prices!AX142</f>
        <v>45132</v>
      </c>
      <c r="C4509" s="12">
        <f>Raw_Prices!BB142</f>
        <v>148.65</v>
      </c>
      <c r="D4509" s="13">
        <f t="shared" si="144"/>
        <v>6.9773743395205035E-3</v>
      </c>
      <c r="E4509" s="14">
        <f>IF(_xlfn.XLOOKUP($A4509,Firm_Info!$A$2:$A$12,Firm_Info!$C$2:$C$12)="Treated",1,IF(_xlfn.XLOOKUP($A4509,Firm_Info!$A$2:$A$12,Firm_Info!$C$2:$C$12)="Control",0,""))</f>
        <v>0</v>
      </c>
      <c r="F4509" s="14">
        <f>IFERROR(_xlfn.XLOOKUP($A4509,Firm_Info!$A$2:$A$11,Firm_Info!$D$2:$D$11),"")</f>
        <v>4</v>
      </c>
      <c r="G4509" s="14">
        <f>IF($F4509="","",IF($B4509&gt;=SUMIFS(Firm_Info!$F$2:$F$11,Firm_Info!$D$2:$D$11,$F4509,Firm_Info!$C$2:$C$11,"Treated"),1,0))</f>
        <v>0</v>
      </c>
      <c r="H4509" s="14">
        <f t="shared" si="145"/>
        <v>0</v>
      </c>
      <c r="I4509" s="14">
        <f>IF($F4509="","",MOD(ROW()-2,624)-INDEX(Parallel_Trends!$F$5:$F$14,MATCH($A4509,Parallel_Trends!$A$5:$A$14,0)))</f>
        <v>-146</v>
      </c>
    </row>
    <row r="4510" spans="1:9" x14ac:dyDescent="0.45">
      <c r="A4510" t="s">
        <v>27</v>
      </c>
      <c r="B4510" s="1">
        <f>Raw_Prices!AX143</f>
        <v>45133</v>
      </c>
      <c r="C4510" s="12">
        <f>Raw_Prices!BB143</f>
        <v>150.16999999999999</v>
      </c>
      <c r="D4510" s="13">
        <f t="shared" si="144"/>
        <v>1.0225361587621773E-2</v>
      </c>
      <c r="E4510" s="14">
        <f>IF(_xlfn.XLOOKUP($A4510,Firm_Info!$A$2:$A$12,Firm_Info!$C$2:$C$12)="Treated",1,IF(_xlfn.XLOOKUP($A4510,Firm_Info!$A$2:$A$12,Firm_Info!$C$2:$C$12)="Control",0,""))</f>
        <v>0</v>
      </c>
      <c r="F4510" s="14">
        <f>IFERROR(_xlfn.XLOOKUP($A4510,Firm_Info!$A$2:$A$11,Firm_Info!$D$2:$D$11),"")</f>
        <v>4</v>
      </c>
      <c r="G4510" s="14">
        <f>IF($F4510="","",IF($B4510&gt;=SUMIFS(Firm_Info!$F$2:$F$11,Firm_Info!$D$2:$D$11,$F4510,Firm_Info!$C$2:$C$11,"Treated"),1,0))</f>
        <v>0</v>
      </c>
      <c r="H4510" s="14">
        <f t="shared" si="145"/>
        <v>0</v>
      </c>
      <c r="I4510" s="14">
        <f>IF($F4510="","",MOD(ROW()-2,624)-INDEX(Parallel_Trends!$F$5:$F$14,MATCH($A4510,Parallel_Trends!$A$5:$A$14,0)))</f>
        <v>-145</v>
      </c>
    </row>
    <row r="4511" spans="1:9" x14ac:dyDescent="0.45">
      <c r="A4511" t="s">
        <v>27</v>
      </c>
      <c r="B4511" s="1">
        <f>Raw_Prices!AX144</f>
        <v>45134</v>
      </c>
      <c r="C4511" s="12">
        <f>Raw_Prices!BB144</f>
        <v>148.5</v>
      </c>
      <c r="D4511" s="13">
        <f t="shared" si="144"/>
        <v>-1.1120729839515175E-2</v>
      </c>
      <c r="E4511" s="14">
        <f>IF(_xlfn.XLOOKUP($A4511,Firm_Info!$A$2:$A$12,Firm_Info!$C$2:$C$12)="Treated",1,IF(_xlfn.XLOOKUP($A4511,Firm_Info!$A$2:$A$12,Firm_Info!$C$2:$C$12)="Control",0,""))</f>
        <v>0</v>
      </c>
      <c r="F4511" s="14">
        <f>IFERROR(_xlfn.XLOOKUP($A4511,Firm_Info!$A$2:$A$11,Firm_Info!$D$2:$D$11),"")</f>
        <v>4</v>
      </c>
      <c r="G4511" s="14">
        <f>IF($F4511="","",IF($B4511&gt;=SUMIFS(Firm_Info!$F$2:$F$11,Firm_Info!$D$2:$D$11,$F4511,Firm_Info!$C$2:$C$11,"Treated"),1,0))</f>
        <v>0</v>
      </c>
      <c r="H4511" s="14">
        <f t="shared" si="145"/>
        <v>0</v>
      </c>
      <c r="I4511" s="14">
        <f>IF($F4511="","",MOD(ROW()-2,624)-INDEX(Parallel_Trends!$F$5:$F$14,MATCH($A4511,Parallel_Trends!$A$5:$A$14,0)))</f>
        <v>-144</v>
      </c>
    </row>
    <row r="4512" spans="1:9" x14ac:dyDescent="0.45">
      <c r="A4512" t="s">
        <v>27</v>
      </c>
      <c r="B4512" s="1">
        <f>Raw_Prices!AX145</f>
        <v>45135</v>
      </c>
      <c r="C4512" s="12">
        <f>Raw_Prices!BB145</f>
        <v>153.33000000000001</v>
      </c>
      <c r="D4512" s="13">
        <f t="shared" si="144"/>
        <v>3.2525252525252624E-2</v>
      </c>
      <c r="E4512" s="14">
        <f>IF(_xlfn.XLOOKUP($A4512,Firm_Info!$A$2:$A$12,Firm_Info!$C$2:$C$12)="Treated",1,IF(_xlfn.XLOOKUP($A4512,Firm_Info!$A$2:$A$12,Firm_Info!$C$2:$C$12)="Control",0,""))</f>
        <v>0</v>
      </c>
      <c r="F4512" s="14">
        <f>IFERROR(_xlfn.XLOOKUP($A4512,Firm_Info!$A$2:$A$11,Firm_Info!$D$2:$D$11),"")</f>
        <v>4</v>
      </c>
      <c r="G4512" s="14">
        <f>IF($F4512="","",IF($B4512&gt;=SUMIFS(Firm_Info!$F$2:$F$11,Firm_Info!$D$2:$D$11,$F4512,Firm_Info!$C$2:$C$11,"Treated"),1,0))</f>
        <v>0</v>
      </c>
      <c r="H4512" s="14">
        <f t="shared" si="145"/>
        <v>0</v>
      </c>
      <c r="I4512" s="14">
        <f>IF($F4512="","",MOD(ROW()-2,624)-INDEX(Parallel_Trends!$F$5:$F$14,MATCH($A4512,Parallel_Trends!$A$5:$A$14,0)))</f>
        <v>-143</v>
      </c>
    </row>
    <row r="4513" spans="1:9" x14ac:dyDescent="0.45">
      <c r="A4513" t="s">
        <v>27</v>
      </c>
      <c r="B4513" s="1">
        <f>Raw_Prices!AX146</f>
        <v>45138</v>
      </c>
      <c r="C4513" s="12">
        <f>Raw_Prices!BB146</f>
        <v>152.19</v>
      </c>
      <c r="D4513" s="13">
        <f t="shared" si="144"/>
        <v>-7.4349442379183506E-3</v>
      </c>
      <c r="E4513" s="14">
        <f>IF(_xlfn.XLOOKUP($A4513,Firm_Info!$A$2:$A$12,Firm_Info!$C$2:$C$12)="Treated",1,IF(_xlfn.XLOOKUP($A4513,Firm_Info!$A$2:$A$12,Firm_Info!$C$2:$C$12)="Control",0,""))</f>
        <v>0</v>
      </c>
      <c r="F4513" s="14">
        <f>IFERROR(_xlfn.XLOOKUP($A4513,Firm_Info!$A$2:$A$11,Firm_Info!$D$2:$D$11),"")</f>
        <v>4</v>
      </c>
      <c r="G4513" s="14">
        <f>IF($F4513="","",IF($B4513&gt;=SUMIFS(Firm_Info!$F$2:$F$11,Firm_Info!$D$2:$D$11,$F4513,Firm_Info!$C$2:$C$11,"Treated"),1,0))</f>
        <v>0</v>
      </c>
      <c r="H4513" s="14">
        <f t="shared" si="145"/>
        <v>0</v>
      </c>
      <c r="I4513" s="14">
        <f>IF($F4513="","",MOD(ROW()-2,624)-INDEX(Parallel_Trends!$F$5:$F$14,MATCH($A4513,Parallel_Trends!$A$5:$A$14,0)))</f>
        <v>-142</v>
      </c>
    </row>
    <row r="4514" spans="1:9" x14ac:dyDescent="0.45">
      <c r="A4514" t="s">
        <v>27</v>
      </c>
      <c r="B4514" s="1">
        <f>Raw_Prices!AX147</f>
        <v>45139</v>
      </c>
      <c r="C4514" s="12">
        <f>Raw_Prices!BB147</f>
        <v>148.91</v>
      </c>
      <c r="D4514" s="13">
        <f t="shared" si="144"/>
        <v>-2.1552007359222025E-2</v>
      </c>
      <c r="E4514" s="14">
        <f>IF(_xlfn.XLOOKUP($A4514,Firm_Info!$A$2:$A$12,Firm_Info!$C$2:$C$12)="Treated",1,IF(_xlfn.XLOOKUP($A4514,Firm_Info!$A$2:$A$12,Firm_Info!$C$2:$C$12)="Control",0,""))</f>
        <v>0</v>
      </c>
      <c r="F4514" s="14">
        <f>IFERROR(_xlfn.XLOOKUP($A4514,Firm_Info!$A$2:$A$11,Firm_Info!$D$2:$D$11),"")</f>
        <v>4</v>
      </c>
      <c r="G4514" s="14">
        <f>IF($F4514="","",IF($B4514&gt;=SUMIFS(Firm_Info!$F$2:$F$11,Firm_Info!$D$2:$D$11,$F4514,Firm_Info!$C$2:$C$11,"Treated"),1,0))</f>
        <v>0</v>
      </c>
      <c r="H4514" s="14">
        <f t="shared" si="145"/>
        <v>0</v>
      </c>
      <c r="I4514" s="14">
        <f>IF($F4514="","",MOD(ROW()-2,624)-INDEX(Parallel_Trends!$F$5:$F$14,MATCH($A4514,Parallel_Trends!$A$5:$A$14,0)))</f>
        <v>-141</v>
      </c>
    </row>
    <row r="4515" spans="1:9" x14ac:dyDescent="0.45">
      <c r="A4515" t="s">
        <v>27</v>
      </c>
      <c r="B4515" s="1">
        <f>Raw_Prices!AX148</f>
        <v>45140</v>
      </c>
      <c r="C4515" s="12">
        <f>Raw_Prices!BB148</f>
        <v>144.56</v>
      </c>
      <c r="D4515" s="13">
        <f t="shared" si="144"/>
        <v>-2.9212275871331683E-2</v>
      </c>
      <c r="E4515" s="14">
        <f>IF(_xlfn.XLOOKUP($A4515,Firm_Info!$A$2:$A$12,Firm_Info!$C$2:$C$12)="Treated",1,IF(_xlfn.XLOOKUP($A4515,Firm_Info!$A$2:$A$12,Firm_Info!$C$2:$C$12)="Control",0,""))</f>
        <v>0</v>
      </c>
      <c r="F4515" s="14">
        <f>IFERROR(_xlfn.XLOOKUP($A4515,Firm_Info!$A$2:$A$11,Firm_Info!$D$2:$D$11),"")</f>
        <v>4</v>
      </c>
      <c r="G4515" s="14">
        <f>IF($F4515="","",IF($B4515&gt;=SUMIFS(Firm_Info!$F$2:$F$11,Firm_Info!$D$2:$D$11,$F4515,Firm_Info!$C$2:$C$11,"Treated"),1,0))</f>
        <v>0</v>
      </c>
      <c r="H4515" s="14">
        <f t="shared" si="145"/>
        <v>0</v>
      </c>
      <c r="I4515" s="14">
        <f>IF($F4515="","",MOD(ROW()-2,624)-INDEX(Parallel_Trends!$F$5:$F$14,MATCH($A4515,Parallel_Trends!$A$5:$A$14,0)))</f>
        <v>-140</v>
      </c>
    </row>
    <row r="4516" spans="1:9" x14ac:dyDescent="0.45">
      <c r="A4516" t="s">
        <v>27</v>
      </c>
      <c r="B4516" s="1">
        <f>Raw_Prices!AX149</f>
        <v>45141</v>
      </c>
      <c r="C4516" s="12">
        <f>Raw_Prices!BB149</f>
        <v>140.88</v>
      </c>
      <c r="D4516" s="13">
        <f t="shared" si="144"/>
        <v>-2.5456557830658588E-2</v>
      </c>
      <c r="E4516" s="14">
        <f>IF(_xlfn.XLOOKUP($A4516,Firm_Info!$A$2:$A$12,Firm_Info!$C$2:$C$12)="Treated",1,IF(_xlfn.XLOOKUP($A4516,Firm_Info!$A$2:$A$12,Firm_Info!$C$2:$C$12)="Control",0,""))</f>
        <v>0</v>
      </c>
      <c r="F4516" s="14">
        <f>IFERROR(_xlfn.XLOOKUP($A4516,Firm_Info!$A$2:$A$11,Firm_Info!$D$2:$D$11),"")</f>
        <v>4</v>
      </c>
      <c r="G4516" s="14">
        <f>IF($F4516="","",IF($B4516&gt;=SUMIFS(Firm_Info!$F$2:$F$11,Firm_Info!$D$2:$D$11,$F4516,Firm_Info!$C$2:$C$11,"Treated"),1,0))</f>
        <v>0</v>
      </c>
      <c r="H4516" s="14">
        <f t="shared" si="145"/>
        <v>0</v>
      </c>
      <c r="I4516" s="14">
        <f>IF($F4516="","",MOD(ROW()-2,624)-INDEX(Parallel_Trends!$F$5:$F$14,MATCH($A4516,Parallel_Trends!$A$5:$A$14,0)))</f>
        <v>-139</v>
      </c>
    </row>
    <row r="4517" spans="1:9" x14ac:dyDescent="0.45">
      <c r="A4517" t="s">
        <v>27</v>
      </c>
      <c r="B4517" s="1">
        <f>Raw_Prices!AX150</f>
        <v>45142</v>
      </c>
      <c r="C4517" s="12">
        <f>Raw_Prices!BB150</f>
        <v>140.16999999999999</v>
      </c>
      <c r="D4517" s="13">
        <f t="shared" si="144"/>
        <v>-5.0397501419648938E-3</v>
      </c>
      <c r="E4517" s="14">
        <f>IF(_xlfn.XLOOKUP($A4517,Firm_Info!$A$2:$A$12,Firm_Info!$C$2:$C$12)="Treated",1,IF(_xlfn.XLOOKUP($A4517,Firm_Info!$A$2:$A$12,Firm_Info!$C$2:$C$12)="Control",0,""))</f>
        <v>0</v>
      </c>
      <c r="F4517" s="14">
        <f>IFERROR(_xlfn.XLOOKUP($A4517,Firm_Info!$A$2:$A$11,Firm_Info!$D$2:$D$11),"")</f>
        <v>4</v>
      </c>
      <c r="G4517" s="14">
        <f>IF($F4517="","",IF($B4517&gt;=SUMIFS(Firm_Info!$F$2:$F$11,Firm_Info!$D$2:$D$11,$F4517,Firm_Info!$C$2:$C$11,"Treated"),1,0))</f>
        <v>0</v>
      </c>
      <c r="H4517" s="14">
        <f t="shared" si="145"/>
        <v>0</v>
      </c>
      <c r="I4517" s="14">
        <f>IF($F4517="","",MOD(ROW()-2,624)-INDEX(Parallel_Trends!$F$5:$F$14,MATCH($A4517,Parallel_Trends!$A$5:$A$14,0)))</f>
        <v>-138</v>
      </c>
    </row>
    <row r="4518" spans="1:9" x14ac:dyDescent="0.45">
      <c r="A4518" t="s">
        <v>27</v>
      </c>
      <c r="B4518" s="1">
        <f>Raw_Prices!AX151</f>
        <v>45145</v>
      </c>
      <c r="C4518" s="12">
        <f>Raw_Prices!BB151</f>
        <v>143.19999999999999</v>
      </c>
      <c r="D4518" s="13">
        <f t="shared" si="144"/>
        <v>2.161660840408075E-2</v>
      </c>
      <c r="E4518" s="14">
        <f>IF(_xlfn.XLOOKUP($A4518,Firm_Info!$A$2:$A$12,Firm_Info!$C$2:$C$12)="Treated",1,IF(_xlfn.XLOOKUP($A4518,Firm_Info!$A$2:$A$12,Firm_Info!$C$2:$C$12)="Control",0,""))</f>
        <v>0</v>
      </c>
      <c r="F4518" s="14">
        <f>IFERROR(_xlfn.XLOOKUP($A4518,Firm_Info!$A$2:$A$11,Firm_Info!$D$2:$D$11),"")</f>
        <v>4</v>
      </c>
      <c r="G4518" s="14">
        <f>IF($F4518="","",IF($B4518&gt;=SUMIFS(Firm_Info!$F$2:$F$11,Firm_Info!$D$2:$D$11,$F4518,Firm_Info!$C$2:$C$11,"Treated"),1,0))</f>
        <v>0</v>
      </c>
      <c r="H4518" s="14">
        <f t="shared" si="145"/>
        <v>0</v>
      </c>
      <c r="I4518" s="14">
        <f>IF($F4518="","",MOD(ROW()-2,624)-INDEX(Parallel_Trends!$F$5:$F$14,MATCH($A4518,Parallel_Trends!$A$5:$A$14,0)))</f>
        <v>-137</v>
      </c>
    </row>
    <row r="4519" spans="1:9" x14ac:dyDescent="0.45">
      <c r="A4519" t="s">
        <v>27</v>
      </c>
      <c r="B4519" s="1">
        <f>Raw_Prices!AX152</f>
        <v>45146</v>
      </c>
      <c r="C4519" s="12">
        <f>Raw_Prices!BB152</f>
        <v>139.55000000000001</v>
      </c>
      <c r="D4519" s="13">
        <f t="shared" si="144"/>
        <v>-2.5488826815642351E-2</v>
      </c>
      <c r="E4519" s="14">
        <f>IF(_xlfn.XLOOKUP($A4519,Firm_Info!$A$2:$A$12,Firm_Info!$C$2:$C$12)="Treated",1,IF(_xlfn.XLOOKUP($A4519,Firm_Info!$A$2:$A$12,Firm_Info!$C$2:$C$12)="Control",0,""))</f>
        <v>0</v>
      </c>
      <c r="F4519" s="14">
        <f>IFERROR(_xlfn.XLOOKUP($A4519,Firm_Info!$A$2:$A$11,Firm_Info!$D$2:$D$11),"")</f>
        <v>4</v>
      </c>
      <c r="G4519" s="14">
        <f>IF($F4519="","",IF($B4519&gt;=SUMIFS(Firm_Info!$F$2:$F$11,Firm_Info!$D$2:$D$11,$F4519,Firm_Info!$C$2:$C$11,"Treated"),1,0))</f>
        <v>0</v>
      </c>
      <c r="H4519" s="14">
        <f t="shared" si="145"/>
        <v>0</v>
      </c>
      <c r="I4519" s="14">
        <f>IF($F4519="","",MOD(ROW()-2,624)-INDEX(Parallel_Trends!$F$5:$F$14,MATCH($A4519,Parallel_Trends!$A$5:$A$14,0)))</f>
        <v>-136</v>
      </c>
    </row>
    <row r="4520" spans="1:9" x14ac:dyDescent="0.45">
      <c r="A4520" t="s">
        <v>27</v>
      </c>
      <c r="B4520" s="1">
        <f>Raw_Prices!AX153</f>
        <v>45147</v>
      </c>
      <c r="C4520" s="12">
        <f>Raw_Prices!BB153</f>
        <v>137.87</v>
      </c>
      <c r="D4520" s="13">
        <f t="shared" si="144"/>
        <v>-1.2038695807954136E-2</v>
      </c>
      <c r="E4520" s="14">
        <f>IF(_xlfn.XLOOKUP($A4520,Firm_Info!$A$2:$A$12,Firm_Info!$C$2:$C$12)="Treated",1,IF(_xlfn.XLOOKUP($A4520,Firm_Info!$A$2:$A$12,Firm_Info!$C$2:$C$12)="Control",0,""))</f>
        <v>0</v>
      </c>
      <c r="F4520" s="14">
        <f>IFERROR(_xlfn.XLOOKUP($A4520,Firm_Info!$A$2:$A$11,Firm_Info!$D$2:$D$11),"")</f>
        <v>4</v>
      </c>
      <c r="G4520" s="14">
        <f>IF($F4520="","",IF($B4520&gt;=SUMIFS(Firm_Info!$F$2:$F$11,Firm_Info!$D$2:$D$11,$F4520,Firm_Info!$C$2:$C$11,"Treated"),1,0))</f>
        <v>0</v>
      </c>
      <c r="H4520" s="14">
        <f t="shared" si="145"/>
        <v>0</v>
      </c>
      <c r="I4520" s="14">
        <f>IF($F4520="","",MOD(ROW()-2,624)-INDEX(Parallel_Trends!$F$5:$F$14,MATCH($A4520,Parallel_Trends!$A$5:$A$14,0)))</f>
        <v>-135</v>
      </c>
    </row>
    <row r="4521" spans="1:9" x14ac:dyDescent="0.45">
      <c r="A4521" t="s">
        <v>27</v>
      </c>
      <c r="B4521" s="1">
        <f>Raw_Prices!AX154</f>
        <v>45148</v>
      </c>
      <c r="C4521" s="12">
        <f>Raw_Prices!BB154</f>
        <v>135.97</v>
      </c>
      <c r="D4521" s="13">
        <f t="shared" si="144"/>
        <v>-1.3781098135925207E-2</v>
      </c>
      <c r="E4521" s="14">
        <f>IF(_xlfn.XLOOKUP($A4521,Firm_Info!$A$2:$A$12,Firm_Info!$C$2:$C$12)="Treated",1,IF(_xlfn.XLOOKUP($A4521,Firm_Info!$A$2:$A$12,Firm_Info!$C$2:$C$12)="Control",0,""))</f>
        <v>0</v>
      </c>
      <c r="F4521" s="14">
        <f>IFERROR(_xlfn.XLOOKUP($A4521,Firm_Info!$A$2:$A$11,Firm_Info!$D$2:$D$11),"")</f>
        <v>4</v>
      </c>
      <c r="G4521" s="14">
        <f>IF($F4521="","",IF($B4521&gt;=SUMIFS(Firm_Info!$F$2:$F$11,Firm_Info!$D$2:$D$11,$F4521,Firm_Info!$C$2:$C$11,"Treated"),1,0))</f>
        <v>0</v>
      </c>
      <c r="H4521" s="14">
        <f t="shared" si="145"/>
        <v>0</v>
      </c>
      <c r="I4521" s="14">
        <f>IF($F4521="","",MOD(ROW()-2,624)-INDEX(Parallel_Trends!$F$5:$F$14,MATCH($A4521,Parallel_Trends!$A$5:$A$14,0)))</f>
        <v>-134</v>
      </c>
    </row>
    <row r="4522" spans="1:9" x14ac:dyDescent="0.45">
      <c r="A4522" t="s">
        <v>27</v>
      </c>
      <c r="B4522" s="1">
        <f>Raw_Prices!AX155</f>
        <v>45149</v>
      </c>
      <c r="C4522" s="12">
        <f>Raw_Prices!BB155</f>
        <v>133.68</v>
      </c>
      <c r="D4522" s="13">
        <f t="shared" si="144"/>
        <v>-1.6841950430241948E-2</v>
      </c>
      <c r="E4522" s="14">
        <f>IF(_xlfn.XLOOKUP($A4522,Firm_Info!$A$2:$A$12,Firm_Info!$C$2:$C$12)="Treated",1,IF(_xlfn.XLOOKUP($A4522,Firm_Info!$A$2:$A$12,Firm_Info!$C$2:$C$12)="Control",0,""))</f>
        <v>0</v>
      </c>
      <c r="F4522" s="14">
        <f>IFERROR(_xlfn.XLOOKUP($A4522,Firm_Info!$A$2:$A$11,Firm_Info!$D$2:$D$11),"")</f>
        <v>4</v>
      </c>
      <c r="G4522" s="14">
        <f>IF($F4522="","",IF($B4522&gt;=SUMIFS(Firm_Info!$F$2:$F$11,Firm_Info!$D$2:$D$11,$F4522,Firm_Info!$C$2:$C$11,"Treated"),1,0))</f>
        <v>0</v>
      </c>
      <c r="H4522" s="14">
        <f t="shared" si="145"/>
        <v>0</v>
      </c>
      <c r="I4522" s="14">
        <f>IF($F4522="","",MOD(ROW()-2,624)-INDEX(Parallel_Trends!$F$5:$F$14,MATCH($A4522,Parallel_Trends!$A$5:$A$14,0)))</f>
        <v>-133</v>
      </c>
    </row>
    <row r="4523" spans="1:9" x14ac:dyDescent="0.45">
      <c r="A4523" t="s">
        <v>27</v>
      </c>
      <c r="B4523" s="1">
        <f>Raw_Prices!AX156</f>
        <v>45152</v>
      </c>
      <c r="C4523" s="12">
        <f>Raw_Prices!BB156</f>
        <v>133.24</v>
      </c>
      <c r="D4523" s="13">
        <f t="shared" si="144"/>
        <v>-3.2914422501495455E-3</v>
      </c>
      <c r="E4523" s="14">
        <f>IF(_xlfn.XLOOKUP($A4523,Firm_Info!$A$2:$A$12,Firm_Info!$C$2:$C$12)="Treated",1,IF(_xlfn.XLOOKUP($A4523,Firm_Info!$A$2:$A$12,Firm_Info!$C$2:$C$12)="Control",0,""))</f>
        <v>0</v>
      </c>
      <c r="F4523" s="14">
        <f>IFERROR(_xlfn.XLOOKUP($A4523,Firm_Info!$A$2:$A$11,Firm_Info!$D$2:$D$11),"")</f>
        <v>4</v>
      </c>
      <c r="G4523" s="14">
        <f>IF($F4523="","",IF($B4523&gt;=SUMIFS(Firm_Info!$F$2:$F$11,Firm_Info!$D$2:$D$11,$F4523,Firm_Info!$C$2:$C$11,"Treated"),1,0))</f>
        <v>0</v>
      </c>
      <c r="H4523" s="14">
        <f t="shared" si="145"/>
        <v>0</v>
      </c>
      <c r="I4523" s="14">
        <f>IF($F4523="","",MOD(ROW()-2,624)-INDEX(Parallel_Trends!$F$5:$F$14,MATCH($A4523,Parallel_Trends!$A$5:$A$14,0)))</f>
        <v>-132</v>
      </c>
    </row>
    <row r="4524" spans="1:9" x14ac:dyDescent="0.45">
      <c r="A4524" t="s">
        <v>27</v>
      </c>
      <c r="B4524" s="1">
        <f>Raw_Prices!AX157</f>
        <v>45153</v>
      </c>
      <c r="C4524" s="12">
        <f>Raw_Prices!BB157</f>
        <v>129.85</v>
      </c>
      <c r="D4524" s="13">
        <f t="shared" si="144"/>
        <v>-2.5442809966977009E-2</v>
      </c>
      <c r="E4524" s="14">
        <f>IF(_xlfn.XLOOKUP($A4524,Firm_Info!$A$2:$A$12,Firm_Info!$C$2:$C$12)="Treated",1,IF(_xlfn.XLOOKUP($A4524,Firm_Info!$A$2:$A$12,Firm_Info!$C$2:$C$12)="Control",0,""))</f>
        <v>0</v>
      </c>
      <c r="F4524" s="14">
        <f>IFERROR(_xlfn.XLOOKUP($A4524,Firm_Info!$A$2:$A$11,Firm_Info!$D$2:$D$11),"")</f>
        <v>4</v>
      </c>
      <c r="G4524" s="14">
        <f>IF($F4524="","",IF($B4524&gt;=SUMIFS(Firm_Info!$F$2:$F$11,Firm_Info!$D$2:$D$11,$F4524,Firm_Info!$C$2:$C$11,"Treated"),1,0))</f>
        <v>0</v>
      </c>
      <c r="H4524" s="14">
        <f t="shared" si="145"/>
        <v>0</v>
      </c>
      <c r="I4524" s="14">
        <f>IF($F4524="","",MOD(ROW()-2,624)-INDEX(Parallel_Trends!$F$5:$F$14,MATCH($A4524,Parallel_Trends!$A$5:$A$14,0)))</f>
        <v>-131</v>
      </c>
    </row>
    <row r="4525" spans="1:9" x14ac:dyDescent="0.45">
      <c r="A4525" t="s">
        <v>27</v>
      </c>
      <c r="B4525" s="1">
        <f>Raw_Prices!AX158</f>
        <v>45154</v>
      </c>
      <c r="C4525" s="12">
        <f>Raw_Prices!BB158</f>
        <v>128.83000000000001</v>
      </c>
      <c r="D4525" s="13">
        <f t="shared" si="144"/>
        <v>-7.8552175587214279E-3</v>
      </c>
      <c r="E4525" s="14">
        <f>IF(_xlfn.XLOOKUP($A4525,Firm_Info!$A$2:$A$12,Firm_Info!$C$2:$C$12)="Treated",1,IF(_xlfn.XLOOKUP($A4525,Firm_Info!$A$2:$A$12,Firm_Info!$C$2:$C$12)="Control",0,""))</f>
        <v>0</v>
      </c>
      <c r="F4525" s="14">
        <f>IFERROR(_xlfn.XLOOKUP($A4525,Firm_Info!$A$2:$A$11,Firm_Info!$D$2:$D$11),"")</f>
        <v>4</v>
      </c>
      <c r="G4525" s="14">
        <f>IF($F4525="","",IF($B4525&gt;=SUMIFS(Firm_Info!$F$2:$F$11,Firm_Info!$D$2:$D$11,$F4525,Firm_Info!$C$2:$C$11,"Treated"),1,0))</f>
        <v>0</v>
      </c>
      <c r="H4525" s="14">
        <f t="shared" si="145"/>
        <v>0</v>
      </c>
      <c r="I4525" s="14">
        <f>IF($F4525="","",MOD(ROW()-2,624)-INDEX(Parallel_Trends!$F$5:$F$14,MATCH($A4525,Parallel_Trends!$A$5:$A$14,0)))</f>
        <v>-130</v>
      </c>
    </row>
    <row r="4526" spans="1:9" x14ac:dyDescent="0.45">
      <c r="A4526" t="s">
        <v>27</v>
      </c>
      <c r="B4526" s="1">
        <f>Raw_Prices!AX159</f>
        <v>45155</v>
      </c>
      <c r="C4526" s="12">
        <f>Raw_Prices!BB159</f>
        <v>127.99</v>
      </c>
      <c r="D4526" s="13">
        <f t="shared" si="144"/>
        <v>-6.5202204455485635E-3</v>
      </c>
      <c r="E4526" s="14">
        <f>IF(_xlfn.XLOOKUP($A4526,Firm_Info!$A$2:$A$12,Firm_Info!$C$2:$C$12)="Treated",1,IF(_xlfn.XLOOKUP($A4526,Firm_Info!$A$2:$A$12,Firm_Info!$C$2:$C$12)="Control",0,""))</f>
        <v>0</v>
      </c>
      <c r="F4526" s="14">
        <f>IFERROR(_xlfn.XLOOKUP($A4526,Firm_Info!$A$2:$A$11,Firm_Info!$D$2:$D$11),"")</f>
        <v>4</v>
      </c>
      <c r="G4526" s="14">
        <f>IF($F4526="","",IF($B4526&gt;=SUMIFS(Firm_Info!$F$2:$F$11,Firm_Info!$D$2:$D$11,$F4526,Firm_Info!$C$2:$C$11,"Treated"),1,0))</f>
        <v>0</v>
      </c>
      <c r="H4526" s="14">
        <f t="shared" si="145"/>
        <v>0</v>
      </c>
      <c r="I4526" s="14">
        <f>IF($F4526="","",MOD(ROW()-2,624)-INDEX(Parallel_Trends!$F$5:$F$14,MATCH($A4526,Parallel_Trends!$A$5:$A$14,0)))</f>
        <v>-129</v>
      </c>
    </row>
    <row r="4527" spans="1:9" x14ac:dyDescent="0.45">
      <c r="A4527" t="s">
        <v>27</v>
      </c>
      <c r="B4527" s="1">
        <f>Raw_Prices!AX160</f>
        <v>45156</v>
      </c>
      <c r="C4527" s="12">
        <f>Raw_Prices!BB160</f>
        <v>125.06</v>
      </c>
      <c r="D4527" s="13">
        <f t="shared" si="144"/>
        <v>-2.2892413469802309E-2</v>
      </c>
      <c r="E4527" s="14">
        <f>IF(_xlfn.XLOOKUP($A4527,Firm_Info!$A$2:$A$12,Firm_Info!$C$2:$C$12)="Treated",1,IF(_xlfn.XLOOKUP($A4527,Firm_Info!$A$2:$A$12,Firm_Info!$C$2:$C$12)="Control",0,""))</f>
        <v>0</v>
      </c>
      <c r="F4527" s="14">
        <f>IFERROR(_xlfn.XLOOKUP($A4527,Firm_Info!$A$2:$A$11,Firm_Info!$D$2:$D$11),"")</f>
        <v>4</v>
      </c>
      <c r="G4527" s="14">
        <f>IF($F4527="","",IF($B4527&gt;=SUMIFS(Firm_Info!$F$2:$F$11,Firm_Info!$D$2:$D$11,$F4527,Firm_Info!$C$2:$C$11,"Treated"),1,0))</f>
        <v>0</v>
      </c>
      <c r="H4527" s="14">
        <f t="shared" si="145"/>
        <v>0</v>
      </c>
      <c r="I4527" s="14">
        <f>IF($F4527="","",MOD(ROW()-2,624)-INDEX(Parallel_Trends!$F$5:$F$14,MATCH($A4527,Parallel_Trends!$A$5:$A$14,0)))</f>
        <v>-128</v>
      </c>
    </row>
    <row r="4528" spans="1:9" x14ac:dyDescent="0.45">
      <c r="A4528" t="s">
        <v>27</v>
      </c>
      <c r="B4528" s="1">
        <f>Raw_Prices!AX161</f>
        <v>45159</v>
      </c>
      <c r="C4528" s="12">
        <f>Raw_Prices!BB161</f>
        <v>124</v>
      </c>
      <c r="D4528" s="13">
        <f t="shared" si="144"/>
        <v>-8.4759315528546431E-3</v>
      </c>
      <c r="E4528" s="14">
        <f>IF(_xlfn.XLOOKUP($A4528,Firm_Info!$A$2:$A$12,Firm_Info!$C$2:$C$12)="Treated",1,IF(_xlfn.XLOOKUP($A4528,Firm_Info!$A$2:$A$12,Firm_Info!$C$2:$C$12)="Control",0,""))</f>
        <v>0</v>
      </c>
      <c r="F4528" s="14">
        <f>IFERROR(_xlfn.XLOOKUP($A4528,Firm_Info!$A$2:$A$11,Firm_Info!$D$2:$D$11),"")</f>
        <v>4</v>
      </c>
      <c r="G4528" s="14">
        <f>IF($F4528="","",IF($B4528&gt;=SUMIFS(Firm_Info!$F$2:$F$11,Firm_Info!$D$2:$D$11,$F4528,Firm_Info!$C$2:$C$11,"Treated"),1,0))</f>
        <v>0</v>
      </c>
      <c r="H4528" s="14">
        <f t="shared" si="145"/>
        <v>0</v>
      </c>
      <c r="I4528" s="14">
        <f>IF($F4528="","",MOD(ROW()-2,624)-INDEX(Parallel_Trends!$F$5:$F$14,MATCH($A4528,Parallel_Trends!$A$5:$A$14,0)))</f>
        <v>-127</v>
      </c>
    </row>
    <row r="4529" spans="1:9" x14ac:dyDescent="0.45">
      <c r="A4529" t="s">
        <v>27</v>
      </c>
      <c r="B4529" s="1">
        <f>Raw_Prices!AX162</f>
        <v>45160</v>
      </c>
      <c r="C4529" s="12">
        <f>Raw_Prices!BB162</f>
        <v>127.08</v>
      </c>
      <c r="D4529" s="13">
        <f t="shared" si="144"/>
        <v>2.4838709677419413E-2</v>
      </c>
      <c r="E4529" s="14">
        <f>IF(_xlfn.XLOOKUP($A4529,Firm_Info!$A$2:$A$12,Firm_Info!$C$2:$C$12)="Treated",1,IF(_xlfn.XLOOKUP($A4529,Firm_Info!$A$2:$A$12,Firm_Info!$C$2:$C$12)="Control",0,""))</f>
        <v>0</v>
      </c>
      <c r="F4529" s="14">
        <f>IFERROR(_xlfn.XLOOKUP($A4529,Firm_Info!$A$2:$A$11,Firm_Info!$D$2:$D$11),"")</f>
        <v>4</v>
      </c>
      <c r="G4529" s="14">
        <f>IF($F4529="","",IF($B4529&gt;=SUMIFS(Firm_Info!$F$2:$F$11,Firm_Info!$D$2:$D$11,$F4529,Firm_Info!$C$2:$C$11,"Treated"),1,0))</f>
        <v>0</v>
      </c>
      <c r="H4529" s="14">
        <f t="shared" si="145"/>
        <v>0</v>
      </c>
      <c r="I4529" s="14">
        <f>IF($F4529="","",MOD(ROW()-2,624)-INDEX(Parallel_Trends!$F$5:$F$14,MATCH($A4529,Parallel_Trends!$A$5:$A$14,0)))</f>
        <v>-126</v>
      </c>
    </row>
    <row r="4530" spans="1:9" x14ac:dyDescent="0.45">
      <c r="A4530" t="s">
        <v>27</v>
      </c>
      <c r="B4530" s="1">
        <f>Raw_Prices!AX163</f>
        <v>45161</v>
      </c>
      <c r="C4530" s="12">
        <f>Raw_Prices!BB163</f>
        <v>128.13</v>
      </c>
      <c r="D4530" s="13">
        <f t="shared" si="144"/>
        <v>8.2625118035881684E-3</v>
      </c>
      <c r="E4530" s="14">
        <f>IF(_xlfn.XLOOKUP($A4530,Firm_Info!$A$2:$A$12,Firm_Info!$C$2:$C$12)="Treated",1,IF(_xlfn.XLOOKUP($A4530,Firm_Info!$A$2:$A$12,Firm_Info!$C$2:$C$12)="Control",0,""))</f>
        <v>0</v>
      </c>
      <c r="F4530" s="14">
        <f>IFERROR(_xlfn.XLOOKUP($A4530,Firm_Info!$A$2:$A$11,Firm_Info!$D$2:$D$11),"")</f>
        <v>4</v>
      </c>
      <c r="G4530" s="14">
        <f>IF($F4530="","",IF($B4530&gt;=SUMIFS(Firm_Info!$F$2:$F$11,Firm_Info!$D$2:$D$11,$F4530,Firm_Info!$C$2:$C$11,"Treated"),1,0))</f>
        <v>0</v>
      </c>
      <c r="H4530" s="14">
        <f t="shared" si="145"/>
        <v>0</v>
      </c>
      <c r="I4530" s="14">
        <f>IF($F4530="","",MOD(ROW()-2,624)-INDEX(Parallel_Trends!$F$5:$F$14,MATCH($A4530,Parallel_Trends!$A$5:$A$14,0)))</f>
        <v>-125</v>
      </c>
    </row>
    <row r="4531" spans="1:9" x14ac:dyDescent="0.45">
      <c r="A4531" t="s">
        <v>27</v>
      </c>
      <c r="B4531" s="1">
        <f>Raw_Prices!AX164</f>
        <v>45162</v>
      </c>
      <c r="C4531" s="12">
        <f>Raw_Prices!BB164</f>
        <v>124.72</v>
      </c>
      <c r="D4531" s="13">
        <f t="shared" si="144"/>
        <v>-2.6613595567002268E-2</v>
      </c>
      <c r="E4531" s="14">
        <f>IF(_xlfn.XLOOKUP($A4531,Firm_Info!$A$2:$A$12,Firm_Info!$C$2:$C$12)="Treated",1,IF(_xlfn.XLOOKUP($A4531,Firm_Info!$A$2:$A$12,Firm_Info!$C$2:$C$12)="Control",0,""))</f>
        <v>0</v>
      </c>
      <c r="F4531" s="14">
        <f>IFERROR(_xlfn.XLOOKUP($A4531,Firm_Info!$A$2:$A$11,Firm_Info!$D$2:$D$11),"")</f>
        <v>4</v>
      </c>
      <c r="G4531" s="14">
        <f>IF($F4531="","",IF($B4531&gt;=SUMIFS(Firm_Info!$F$2:$F$11,Firm_Info!$D$2:$D$11,$F4531,Firm_Info!$C$2:$C$11,"Treated"),1,0))</f>
        <v>0</v>
      </c>
      <c r="H4531" s="14">
        <f t="shared" si="145"/>
        <v>0</v>
      </c>
      <c r="I4531" s="14">
        <f>IF($F4531="","",MOD(ROW()-2,624)-INDEX(Parallel_Trends!$F$5:$F$14,MATCH($A4531,Parallel_Trends!$A$5:$A$14,0)))</f>
        <v>-124</v>
      </c>
    </row>
    <row r="4532" spans="1:9" x14ac:dyDescent="0.45">
      <c r="A4532" t="s">
        <v>27</v>
      </c>
      <c r="B4532" s="1">
        <f>Raw_Prices!AX165</f>
        <v>45163</v>
      </c>
      <c r="C4532" s="12">
        <f>Raw_Prices!BB165</f>
        <v>125.79</v>
      </c>
      <c r="D4532" s="13">
        <f t="shared" si="144"/>
        <v>8.5792174470815663E-3</v>
      </c>
      <c r="E4532" s="14">
        <f>IF(_xlfn.XLOOKUP($A4532,Firm_Info!$A$2:$A$12,Firm_Info!$C$2:$C$12)="Treated",1,IF(_xlfn.XLOOKUP($A4532,Firm_Info!$A$2:$A$12,Firm_Info!$C$2:$C$12)="Control",0,""))</f>
        <v>0</v>
      </c>
      <c r="F4532" s="14">
        <f>IFERROR(_xlfn.XLOOKUP($A4532,Firm_Info!$A$2:$A$11,Firm_Info!$D$2:$D$11),"")</f>
        <v>4</v>
      </c>
      <c r="G4532" s="14">
        <f>IF($F4532="","",IF($B4532&gt;=SUMIFS(Firm_Info!$F$2:$F$11,Firm_Info!$D$2:$D$11,$F4532,Firm_Info!$C$2:$C$11,"Treated"),1,0))</f>
        <v>0</v>
      </c>
      <c r="H4532" s="14">
        <f t="shared" si="145"/>
        <v>0</v>
      </c>
      <c r="I4532" s="14">
        <f>IF($F4532="","",MOD(ROW()-2,624)-INDEX(Parallel_Trends!$F$5:$F$14,MATCH($A4532,Parallel_Trends!$A$5:$A$14,0)))</f>
        <v>-123</v>
      </c>
    </row>
    <row r="4533" spans="1:9" x14ac:dyDescent="0.45">
      <c r="A4533" t="s">
        <v>27</v>
      </c>
      <c r="B4533" s="1">
        <f>Raw_Prices!AX166</f>
        <v>45166</v>
      </c>
      <c r="C4533" s="12">
        <f>Raw_Prices!BB166</f>
        <v>126.155</v>
      </c>
      <c r="D4533" s="13">
        <f t="shared" si="144"/>
        <v>2.9016614993242484E-3</v>
      </c>
      <c r="E4533" s="14">
        <f>IF(_xlfn.XLOOKUP($A4533,Firm_Info!$A$2:$A$12,Firm_Info!$C$2:$C$12)="Treated",1,IF(_xlfn.XLOOKUP($A4533,Firm_Info!$A$2:$A$12,Firm_Info!$C$2:$C$12)="Control",0,""))</f>
        <v>0</v>
      </c>
      <c r="F4533" s="14">
        <f>IFERROR(_xlfn.XLOOKUP($A4533,Firm_Info!$A$2:$A$11,Firm_Info!$D$2:$D$11),"")</f>
        <v>4</v>
      </c>
      <c r="G4533" s="14">
        <f>IF($F4533="","",IF($B4533&gt;=SUMIFS(Firm_Info!$F$2:$F$11,Firm_Info!$D$2:$D$11,$F4533,Firm_Info!$C$2:$C$11,"Treated"),1,0))</f>
        <v>0</v>
      </c>
      <c r="H4533" s="14">
        <f t="shared" si="145"/>
        <v>0</v>
      </c>
      <c r="I4533" s="14">
        <f>IF($F4533="","",MOD(ROW()-2,624)-INDEX(Parallel_Trends!$F$5:$F$14,MATCH($A4533,Parallel_Trends!$A$5:$A$14,0)))</f>
        <v>-122</v>
      </c>
    </row>
    <row r="4534" spans="1:9" x14ac:dyDescent="0.45">
      <c r="A4534" t="s">
        <v>27</v>
      </c>
      <c r="B4534" s="1">
        <f>Raw_Prices!AX167</f>
        <v>45167</v>
      </c>
      <c r="C4534" s="12">
        <f>Raw_Prices!BB167</f>
        <v>132.25</v>
      </c>
      <c r="D4534" s="13">
        <f t="shared" si="144"/>
        <v>4.8313582497720997E-2</v>
      </c>
      <c r="E4534" s="14">
        <f>IF(_xlfn.XLOOKUP($A4534,Firm_Info!$A$2:$A$12,Firm_Info!$C$2:$C$12)="Treated",1,IF(_xlfn.XLOOKUP($A4534,Firm_Info!$A$2:$A$12,Firm_Info!$C$2:$C$12)="Control",0,""))</f>
        <v>0</v>
      </c>
      <c r="F4534" s="14">
        <f>IFERROR(_xlfn.XLOOKUP($A4534,Firm_Info!$A$2:$A$11,Firm_Info!$D$2:$D$11),"")</f>
        <v>4</v>
      </c>
      <c r="G4534" s="14">
        <f>IF($F4534="","",IF($B4534&gt;=SUMIFS(Firm_Info!$F$2:$F$11,Firm_Info!$D$2:$D$11,$F4534,Firm_Info!$C$2:$C$11,"Treated"),1,0))</f>
        <v>0</v>
      </c>
      <c r="H4534" s="14">
        <f t="shared" si="145"/>
        <v>0</v>
      </c>
      <c r="I4534" s="14">
        <f>IF($F4534="","",MOD(ROW()-2,624)-INDEX(Parallel_Trends!$F$5:$F$14,MATCH($A4534,Parallel_Trends!$A$5:$A$14,0)))</f>
        <v>-121</v>
      </c>
    </row>
    <row r="4535" spans="1:9" x14ac:dyDescent="0.45">
      <c r="A4535" t="s">
        <v>27</v>
      </c>
      <c r="B4535" s="1">
        <f>Raw_Prices!AX168</f>
        <v>45168</v>
      </c>
      <c r="C4535" s="12">
        <f>Raw_Prices!BB168</f>
        <v>130.61000000000001</v>
      </c>
      <c r="D4535" s="13">
        <f t="shared" si="144"/>
        <v>-1.2400756143667202E-2</v>
      </c>
      <c r="E4535" s="14">
        <f>IF(_xlfn.XLOOKUP($A4535,Firm_Info!$A$2:$A$12,Firm_Info!$C$2:$C$12)="Treated",1,IF(_xlfn.XLOOKUP($A4535,Firm_Info!$A$2:$A$12,Firm_Info!$C$2:$C$12)="Control",0,""))</f>
        <v>0</v>
      </c>
      <c r="F4535" s="14">
        <f>IFERROR(_xlfn.XLOOKUP($A4535,Firm_Info!$A$2:$A$11,Firm_Info!$D$2:$D$11),"")</f>
        <v>4</v>
      </c>
      <c r="G4535" s="14">
        <f>IF($F4535="","",IF($B4535&gt;=SUMIFS(Firm_Info!$F$2:$F$11,Firm_Info!$D$2:$D$11,$F4535,Firm_Info!$C$2:$C$11,"Treated"),1,0))</f>
        <v>0</v>
      </c>
      <c r="H4535" s="14">
        <f t="shared" si="145"/>
        <v>0</v>
      </c>
      <c r="I4535" s="14">
        <f>IF($F4535="","",MOD(ROW()-2,624)-INDEX(Parallel_Trends!$F$5:$F$14,MATCH($A4535,Parallel_Trends!$A$5:$A$14,0)))</f>
        <v>-120</v>
      </c>
    </row>
    <row r="4536" spans="1:9" x14ac:dyDescent="0.45">
      <c r="A4536" t="s">
        <v>27</v>
      </c>
      <c r="B4536" s="1">
        <f>Raw_Prices!AX169</f>
        <v>45169</v>
      </c>
      <c r="C4536" s="12">
        <f>Raw_Prices!BB169</f>
        <v>131.55000000000001</v>
      </c>
      <c r="D4536" s="13">
        <f t="shared" si="144"/>
        <v>7.196998698415058E-3</v>
      </c>
      <c r="E4536" s="14">
        <f>IF(_xlfn.XLOOKUP($A4536,Firm_Info!$A$2:$A$12,Firm_Info!$C$2:$C$12)="Treated",1,IF(_xlfn.XLOOKUP($A4536,Firm_Info!$A$2:$A$12,Firm_Info!$C$2:$C$12)="Control",0,""))</f>
        <v>0</v>
      </c>
      <c r="F4536" s="14">
        <f>IFERROR(_xlfn.XLOOKUP($A4536,Firm_Info!$A$2:$A$11,Firm_Info!$D$2:$D$11),"")</f>
        <v>4</v>
      </c>
      <c r="G4536" s="14">
        <f>IF($F4536="","",IF($B4536&gt;=SUMIFS(Firm_Info!$F$2:$F$11,Firm_Info!$D$2:$D$11,$F4536,Firm_Info!$C$2:$C$11,"Treated"),1,0))</f>
        <v>0</v>
      </c>
      <c r="H4536" s="14">
        <f t="shared" si="145"/>
        <v>0</v>
      </c>
      <c r="I4536" s="14">
        <f>IF($F4536="","",MOD(ROW()-2,624)-INDEX(Parallel_Trends!$F$5:$F$14,MATCH($A4536,Parallel_Trends!$A$5:$A$14,0)))</f>
        <v>-119</v>
      </c>
    </row>
    <row r="4537" spans="1:9" x14ac:dyDescent="0.45">
      <c r="A4537" t="s">
        <v>27</v>
      </c>
      <c r="B4537" s="1">
        <f>Raw_Prices!AX170</f>
        <v>45170</v>
      </c>
      <c r="C4537" s="12">
        <f>Raw_Prices!BB170</f>
        <v>132.69</v>
      </c>
      <c r="D4537" s="13">
        <f t="shared" si="144"/>
        <v>8.6659064994296653E-3</v>
      </c>
      <c r="E4537" s="14">
        <f>IF(_xlfn.XLOOKUP($A4537,Firm_Info!$A$2:$A$12,Firm_Info!$C$2:$C$12)="Treated",1,IF(_xlfn.XLOOKUP($A4537,Firm_Info!$A$2:$A$12,Firm_Info!$C$2:$C$12)="Control",0,""))</f>
        <v>0</v>
      </c>
      <c r="F4537" s="14">
        <f>IFERROR(_xlfn.XLOOKUP($A4537,Firm_Info!$A$2:$A$11,Firm_Info!$D$2:$D$11),"")</f>
        <v>4</v>
      </c>
      <c r="G4537" s="14">
        <f>IF($F4537="","",IF($B4537&gt;=SUMIFS(Firm_Info!$F$2:$F$11,Firm_Info!$D$2:$D$11,$F4537,Firm_Info!$C$2:$C$11,"Treated"),1,0))</f>
        <v>0</v>
      </c>
      <c r="H4537" s="14">
        <f t="shared" si="145"/>
        <v>0</v>
      </c>
      <c r="I4537" s="14">
        <f>IF($F4537="","",MOD(ROW()-2,624)-INDEX(Parallel_Trends!$F$5:$F$14,MATCH($A4537,Parallel_Trends!$A$5:$A$14,0)))</f>
        <v>-118</v>
      </c>
    </row>
    <row r="4538" spans="1:9" x14ac:dyDescent="0.45">
      <c r="A4538" t="s">
        <v>27</v>
      </c>
      <c r="B4538" s="1">
        <f>Raw_Prices!AX171</f>
        <v>45174</v>
      </c>
      <c r="C4538" s="12">
        <f>Raw_Prices!BB171</f>
        <v>142.29</v>
      </c>
      <c r="D4538" s="13">
        <f t="shared" si="144"/>
        <v>7.2349084331901459E-2</v>
      </c>
      <c r="E4538" s="14">
        <f>IF(_xlfn.XLOOKUP($A4538,Firm_Info!$A$2:$A$12,Firm_Info!$C$2:$C$12)="Treated",1,IF(_xlfn.XLOOKUP($A4538,Firm_Info!$A$2:$A$12,Firm_Info!$C$2:$C$12)="Control",0,""))</f>
        <v>0</v>
      </c>
      <c r="F4538" s="14">
        <f>IFERROR(_xlfn.XLOOKUP($A4538,Firm_Info!$A$2:$A$11,Firm_Info!$D$2:$D$11),"")</f>
        <v>4</v>
      </c>
      <c r="G4538" s="14">
        <f>IF($F4538="","",IF($B4538&gt;=SUMIFS(Firm_Info!$F$2:$F$11,Firm_Info!$D$2:$D$11,$F4538,Firm_Info!$C$2:$C$11,"Treated"),1,0))</f>
        <v>0</v>
      </c>
      <c r="H4538" s="14">
        <f t="shared" si="145"/>
        <v>0</v>
      </c>
      <c r="I4538" s="14">
        <f>IF($F4538="","",MOD(ROW()-2,624)-INDEX(Parallel_Trends!$F$5:$F$14,MATCH($A4538,Parallel_Trends!$A$5:$A$14,0)))</f>
        <v>-117</v>
      </c>
    </row>
    <row r="4539" spans="1:9" x14ac:dyDescent="0.45">
      <c r="A4539" t="s">
        <v>27</v>
      </c>
      <c r="B4539" s="1">
        <f>Raw_Prices!AX172</f>
        <v>45175</v>
      </c>
      <c r="C4539" s="12">
        <f>Raw_Prices!BB172</f>
        <v>141.77000000000001</v>
      </c>
      <c r="D4539" s="13">
        <f t="shared" si="144"/>
        <v>-3.6545083983412496E-3</v>
      </c>
      <c r="E4539" s="14">
        <f>IF(_xlfn.XLOOKUP($A4539,Firm_Info!$A$2:$A$12,Firm_Info!$C$2:$C$12)="Treated",1,IF(_xlfn.XLOOKUP($A4539,Firm_Info!$A$2:$A$12,Firm_Info!$C$2:$C$12)="Control",0,""))</f>
        <v>0</v>
      </c>
      <c r="F4539" s="14">
        <f>IFERROR(_xlfn.XLOOKUP($A4539,Firm_Info!$A$2:$A$11,Firm_Info!$D$2:$D$11),"")</f>
        <v>4</v>
      </c>
      <c r="G4539" s="14">
        <f>IF($F4539="","",IF($B4539&gt;=SUMIFS(Firm_Info!$F$2:$F$11,Firm_Info!$D$2:$D$11,$F4539,Firm_Info!$C$2:$C$11,"Treated"),1,0))</f>
        <v>0</v>
      </c>
      <c r="H4539" s="14">
        <f t="shared" si="145"/>
        <v>0</v>
      </c>
      <c r="I4539" s="14">
        <f>IF($F4539="","",MOD(ROW()-2,624)-INDEX(Parallel_Trends!$F$5:$F$14,MATCH($A4539,Parallel_Trends!$A$5:$A$14,0)))</f>
        <v>-116</v>
      </c>
    </row>
    <row r="4540" spans="1:9" x14ac:dyDescent="0.45">
      <c r="A4540" t="s">
        <v>27</v>
      </c>
      <c r="B4540" s="1">
        <f>Raw_Prices!AX173</f>
        <v>45176</v>
      </c>
      <c r="C4540" s="12">
        <f>Raw_Prices!BB173</f>
        <v>143.27000000000001</v>
      </c>
      <c r="D4540" s="13">
        <f t="shared" si="144"/>
        <v>1.0580517740001349E-2</v>
      </c>
      <c r="E4540" s="14">
        <f>IF(_xlfn.XLOOKUP($A4540,Firm_Info!$A$2:$A$12,Firm_Info!$C$2:$C$12)="Treated",1,IF(_xlfn.XLOOKUP($A4540,Firm_Info!$A$2:$A$12,Firm_Info!$C$2:$C$12)="Control",0,""))</f>
        <v>0</v>
      </c>
      <c r="F4540" s="14">
        <f>IFERROR(_xlfn.XLOOKUP($A4540,Firm_Info!$A$2:$A$11,Firm_Info!$D$2:$D$11),"")</f>
        <v>4</v>
      </c>
      <c r="G4540" s="14">
        <f>IF($F4540="","",IF($B4540&gt;=SUMIFS(Firm_Info!$F$2:$F$11,Firm_Info!$D$2:$D$11,$F4540,Firm_Info!$C$2:$C$11,"Treated"),1,0))</f>
        <v>0</v>
      </c>
      <c r="H4540" s="14">
        <f t="shared" si="145"/>
        <v>0</v>
      </c>
      <c r="I4540" s="14">
        <f>IF($F4540="","",MOD(ROW()-2,624)-INDEX(Parallel_Trends!$F$5:$F$14,MATCH($A4540,Parallel_Trends!$A$5:$A$14,0)))</f>
        <v>-115</v>
      </c>
    </row>
    <row r="4541" spans="1:9" x14ac:dyDescent="0.45">
      <c r="A4541" t="s">
        <v>27</v>
      </c>
      <c r="B4541" s="1">
        <f>Raw_Prices!AX174</f>
        <v>45177</v>
      </c>
      <c r="C4541" s="12">
        <f>Raw_Prices!BB174</f>
        <v>145.82</v>
      </c>
      <c r="D4541" s="13">
        <f t="shared" si="144"/>
        <v>1.7798562155370901E-2</v>
      </c>
      <c r="E4541" s="14">
        <f>IF(_xlfn.XLOOKUP($A4541,Firm_Info!$A$2:$A$12,Firm_Info!$C$2:$C$12)="Treated",1,IF(_xlfn.XLOOKUP($A4541,Firm_Info!$A$2:$A$12,Firm_Info!$C$2:$C$12)="Control",0,""))</f>
        <v>0</v>
      </c>
      <c r="F4541" s="14">
        <f>IFERROR(_xlfn.XLOOKUP($A4541,Firm_Info!$A$2:$A$11,Firm_Info!$D$2:$D$11),"")</f>
        <v>4</v>
      </c>
      <c r="G4541" s="14">
        <f>IF($F4541="","",IF($B4541&gt;=SUMIFS(Firm_Info!$F$2:$F$11,Firm_Info!$D$2:$D$11,$F4541,Firm_Info!$C$2:$C$11,"Treated"),1,0))</f>
        <v>0</v>
      </c>
      <c r="H4541" s="14">
        <f t="shared" si="145"/>
        <v>0</v>
      </c>
      <c r="I4541" s="14">
        <f>IF($F4541="","",MOD(ROW()-2,624)-INDEX(Parallel_Trends!$F$5:$F$14,MATCH($A4541,Parallel_Trends!$A$5:$A$14,0)))</f>
        <v>-114</v>
      </c>
    </row>
    <row r="4542" spans="1:9" x14ac:dyDescent="0.45">
      <c r="A4542" t="s">
        <v>27</v>
      </c>
      <c r="B4542" s="1">
        <f>Raw_Prices!AX175</f>
        <v>45180</v>
      </c>
      <c r="C4542" s="12">
        <f>Raw_Prices!BB175</f>
        <v>147.33000000000001</v>
      </c>
      <c r="D4542" s="13">
        <f t="shared" si="144"/>
        <v>1.0355232478398202E-2</v>
      </c>
      <c r="E4542" s="14">
        <f>IF(_xlfn.XLOOKUP($A4542,Firm_Info!$A$2:$A$12,Firm_Info!$C$2:$C$12)="Treated",1,IF(_xlfn.XLOOKUP($A4542,Firm_Info!$A$2:$A$12,Firm_Info!$C$2:$C$12)="Control",0,""))</f>
        <v>0</v>
      </c>
      <c r="F4542" s="14">
        <f>IFERROR(_xlfn.XLOOKUP($A4542,Firm_Info!$A$2:$A$11,Firm_Info!$D$2:$D$11),"")</f>
        <v>4</v>
      </c>
      <c r="G4542" s="14">
        <f>IF($F4542="","",IF($B4542&gt;=SUMIFS(Firm_Info!$F$2:$F$11,Firm_Info!$D$2:$D$11,$F4542,Firm_Info!$C$2:$C$11,"Treated"),1,0))</f>
        <v>0</v>
      </c>
      <c r="H4542" s="14">
        <f t="shared" si="145"/>
        <v>0</v>
      </c>
      <c r="I4542" s="14">
        <f>IF($F4542="","",MOD(ROW()-2,624)-INDEX(Parallel_Trends!$F$5:$F$14,MATCH($A4542,Parallel_Trends!$A$5:$A$14,0)))</f>
        <v>-113</v>
      </c>
    </row>
    <row r="4543" spans="1:9" x14ac:dyDescent="0.45">
      <c r="A4543" t="s">
        <v>27</v>
      </c>
      <c r="B4543" s="1">
        <f>Raw_Prices!AX176</f>
        <v>45181</v>
      </c>
      <c r="C4543" s="12">
        <f>Raw_Prices!BB176</f>
        <v>147.5</v>
      </c>
      <c r="D4543" s="13">
        <f t="shared" si="144"/>
        <v>1.1538722595532125E-3</v>
      </c>
      <c r="E4543" s="14">
        <f>IF(_xlfn.XLOOKUP($A4543,Firm_Info!$A$2:$A$12,Firm_Info!$C$2:$C$12)="Treated",1,IF(_xlfn.XLOOKUP($A4543,Firm_Info!$A$2:$A$12,Firm_Info!$C$2:$C$12)="Control",0,""))</f>
        <v>0</v>
      </c>
      <c r="F4543" s="14">
        <f>IFERROR(_xlfn.XLOOKUP($A4543,Firm_Info!$A$2:$A$11,Firm_Info!$D$2:$D$11),"")</f>
        <v>4</v>
      </c>
      <c r="G4543" s="14">
        <f>IF($F4543="","",IF($B4543&gt;=SUMIFS(Firm_Info!$F$2:$F$11,Firm_Info!$D$2:$D$11,$F4543,Firm_Info!$C$2:$C$11,"Treated"),1,0))</f>
        <v>0</v>
      </c>
      <c r="H4543" s="14">
        <f t="shared" si="145"/>
        <v>0</v>
      </c>
      <c r="I4543" s="14">
        <f>IF($F4543="","",MOD(ROW()-2,624)-INDEX(Parallel_Trends!$F$5:$F$14,MATCH($A4543,Parallel_Trends!$A$5:$A$14,0)))</f>
        <v>-112</v>
      </c>
    </row>
    <row r="4544" spans="1:9" x14ac:dyDescent="0.45">
      <c r="A4544" t="s">
        <v>27</v>
      </c>
      <c r="B4544" s="1">
        <f>Raw_Prices!AX177</f>
        <v>45182</v>
      </c>
      <c r="C4544" s="12">
        <f>Raw_Prices!BB177</f>
        <v>144.715</v>
      </c>
      <c r="D4544" s="13">
        <f t="shared" si="144"/>
        <v>-1.8881355932203414E-2</v>
      </c>
      <c r="E4544" s="14">
        <f>IF(_xlfn.XLOOKUP($A4544,Firm_Info!$A$2:$A$12,Firm_Info!$C$2:$C$12)="Treated",1,IF(_xlfn.XLOOKUP($A4544,Firm_Info!$A$2:$A$12,Firm_Info!$C$2:$C$12)="Control",0,""))</f>
        <v>0</v>
      </c>
      <c r="F4544" s="14">
        <f>IFERROR(_xlfn.XLOOKUP($A4544,Firm_Info!$A$2:$A$11,Firm_Info!$D$2:$D$11),"")</f>
        <v>4</v>
      </c>
      <c r="G4544" s="14">
        <f>IF($F4544="","",IF($B4544&gt;=SUMIFS(Firm_Info!$F$2:$F$11,Firm_Info!$D$2:$D$11,$F4544,Firm_Info!$C$2:$C$11,"Treated"),1,0))</f>
        <v>0</v>
      </c>
      <c r="H4544" s="14">
        <f t="shared" si="145"/>
        <v>0</v>
      </c>
      <c r="I4544" s="14">
        <f>IF($F4544="","",MOD(ROW()-2,624)-INDEX(Parallel_Trends!$F$5:$F$14,MATCH($A4544,Parallel_Trends!$A$5:$A$14,0)))</f>
        <v>-111</v>
      </c>
    </row>
    <row r="4545" spans="1:9" x14ac:dyDescent="0.45">
      <c r="A4545" t="s">
        <v>27</v>
      </c>
      <c r="B4545" s="1">
        <f>Raw_Prices!AX178</f>
        <v>45183</v>
      </c>
      <c r="C4545" s="12">
        <f>Raw_Prices!BB178</f>
        <v>144.12</v>
      </c>
      <c r="D4545" s="13">
        <f t="shared" si="144"/>
        <v>-4.1115295580969047E-3</v>
      </c>
      <c r="E4545" s="14">
        <f>IF(_xlfn.XLOOKUP($A4545,Firm_Info!$A$2:$A$12,Firm_Info!$C$2:$C$12)="Treated",1,IF(_xlfn.XLOOKUP($A4545,Firm_Info!$A$2:$A$12,Firm_Info!$C$2:$C$12)="Control",0,""))</f>
        <v>0</v>
      </c>
      <c r="F4545" s="14">
        <f>IFERROR(_xlfn.XLOOKUP($A4545,Firm_Info!$A$2:$A$11,Firm_Info!$D$2:$D$11),"")</f>
        <v>4</v>
      </c>
      <c r="G4545" s="14">
        <f>IF($F4545="","",IF($B4545&gt;=SUMIFS(Firm_Info!$F$2:$F$11,Firm_Info!$D$2:$D$11,$F4545,Firm_Info!$C$2:$C$11,"Treated"),1,0))</f>
        <v>0</v>
      </c>
      <c r="H4545" s="14">
        <f t="shared" si="145"/>
        <v>0</v>
      </c>
      <c r="I4545" s="14">
        <f>IF($F4545="","",MOD(ROW()-2,624)-INDEX(Parallel_Trends!$F$5:$F$14,MATCH($A4545,Parallel_Trends!$A$5:$A$14,0)))</f>
        <v>-110</v>
      </c>
    </row>
    <row r="4546" spans="1:9" x14ac:dyDescent="0.45">
      <c r="A4546" t="s">
        <v>27</v>
      </c>
      <c r="B4546" s="1">
        <f>Raw_Prices!AX179</f>
        <v>45184</v>
      </c>
      <c r="C4546" s="12">
        <f>Raw_Prices!BB179</f>
        <v>142.75</v>
      </c>
      <c r="D4546" s="13">
        <f t="shared" si="144"/>
        <v>-9.5059672495143577E-3</v>
      </c>
      <c r="E4546" s="14">
        <f>IF(_xlfn.XLOOKUP($A4546,Firm_Info!$A$2:$A$12,Firm_Info!$C$2:$C$12)="Treated",1,IF(_xlfn.XLOOKUP($A4546,Firm_Info!$A$2:$A$12,Firm_Info!$C$2:$C$12)="Control",0,""))</f>
        <v>0</v>
      </c>
      <c r="F4546" s="14">
        <f>IFERROR(_xlfn.XLOOKUP($A4546,Firm_Info!$A$2:$A$11,Firm_Info!$D$2:$D$11),"")</f>
        <v>4</v>
      </c>
      <c r="G4546" s="14">
        <f>IF($F4546="","",IF($B4546&gt;=SUMIFS(Firm_Info!$F$2:$F$11,Firm_Info!$D$2:$D$11,$F4546,Firm_Info!$C$2:$C$11,"Treated"),1,0))</f>
        <v>0</v>
      </c>
      <c r="H4546" s="14">
        <f t="shared" si="145"/>
        <v>0</v>
      </c>
      <c r="I4546" s="14">
        <f>IF($F4546="","",MOD(ROW()-2,624)-INDEX(Parallel_Trends!$F$5:$F$14,MATCH($A4546,Parallel_Trends!$A$5:$A$14,0)))</f>
        <v>-109</v>
      </c>
    </row>
    <row r="4547" spans="1:9" x14ac:dyDescent="0.45">
      <c r="A4547" t="s">
        <v>27</v>
      </c>
      <c r="B4547" s="1">
        <f>Raw_Prices!AX180</f>
        <v>45187</v>
      </c>
      <c r="C4547" s="12">
        <f>Raw_Prices!BB180</f>
        <v>142.55000000000001</v>
      </c>
      <c r="D4547" s="13">
        <f t="shared" si="144"/>
        <v>-1.4010507880909406E-3</v>
      </c>
      <c r="E4547" s="14">
        <f>IF(_xlfn.XLOOKUP($A4547,Firm_Info!$A$2:$A$12,Firm_Info!$C$2:$C$12)="Treated",1,IF(_xlfn.XLOOKUP($A4547,Firm_Info!$A$2:$A$12,Firm_Info!$C$2:$C$12)="Control",0,""))</f>
        <v>0</v>
      </c>
      <c r="F4547" s="14">
        <f>IFERROR(_xlfn.XLOOKUP($A4547,Firm_Info!$A$2:$A$11,Firm_Info!$D$2:$D$11),"")</f>
        <v>4</v>
      </c>
      <c r="G4547" s="14">
        <f>IF($F4547="","",IF($B4547&gt;=SUMIFS(Firm_Info!$F$2:$F$11,Firm_Info!$D$2:$D$11,$F4547,Firm_Info!$C$2:$C$11,"Treated"),1,0))</f>
        <v>0</v>
      </c>
      <c r="H4547" s="14">
        <f t="shared" si="145"/>
        <v>0</v>
      </c>
      <c r="I4547" s="14">
        <f>IF($F4547="","",MOD(ROW()-2,624)-INDEX(Parallel_Trends!$F$5:$F$14,MATCH($A4547,Parallel_Trends!$A$5:$A$14,0)))</f>
        <v>-108</v>
      </c>
    </row>
    <row r="4548" spans="1:9" x14ac:dyDescent="0.45">
      <c r="A4548" t="s">
        <v>27</v>
      </c>
      <c r="B4548" s="1">
        <f>Raw_Prices!AX181</f>
        <v>45188</v>
      </c>
      <c r="C4548" s="12">
        <f>Raw_Prices!BB181</f>
        <v>141.85</v>
      </c>
      <c r="D4548" s="13">
        <f t="shared" si="144"/>
        <v>-4.9105576990531308E-3</v>
      </c>
      <c r="E4548" s="14">
        <f>IF(_xlfn.XLOOKUP($A4548,Firm_Info!$A$2:$A$12,Firm_Info!$C$2:$C$12)="Treated",1,IF(_xlfn.XLOOKUP($A4548,Firm_Info!$A$2:$A$12,Firm_Info!$C$2:$C$12)="Control",0,""))</f>
        <v>0</v>
      </c>
      <c r="F4548" s="14">
        <f>IFERROR(_xlfn.XLOOKUP($A4548,Firm_Info!$A$2:$A$11,Firm_Info!$D$2:$D$11),"")</f>
        <v>4</v>
      </c>
      <c r="G4548" s="14">
        <f>IF($F4548="","",IF($B4548&gt;=SUMIFS(Firm_Info!$F$2:$F$11,Firm_Info!$D$2:$D$11,$F4548,Firm_Info!$C$2:$C$11,"Treated"),1,0))</f>
        <v>0</v>
      </c>
      <c r="H4548" s="14">
        <f t="shared" si="145"/>
        <v>0</v>
      </c>
      <c r="I4548" s="14">
        <f>IF($F4548="","",MOD(ROW()-2,624)-INDEX(Parallel_Trends!$F$5:$F$14,MATCH($A4548,Parallel_Trends!$A$5:$A$14,0)))</f>
        <v>-107</v>
      </c>
    </row>
    <row r="4549" spans="1:9" x14ac:dyDescent="0.45">
      <c r="A4549" t="s">
        <v>27</v>
      </c>
      <c r="B4549" s="1">
        <f>Raw_Prices!AX182</f>
        <v>45189</v>
      </c>
      <c r="C4549" s="12">
        <f>Raw_Prices!BB182</f>
        <v>138.01</v>
      </c>
      <c r="D4549" s="13">
        <f t="shared" si="144"/>
        <v>-2.7070849488896709E-2</v>
      </c>
      <c r="E4549" s="14">
        <f>IF(_xlfn.XLOOKUP($A4549,Firm_Info!$A$2:$A$12,Firm_Info!$C$2:$C$12)="Treated",1,IF(_xlfn.XLOOKUP($A4549,Firm_Info!$A$2:$A$12,Firm_Info!$C$2:$C$12)="Control",0,""))</f>
        <v>0</v>
      </c>
      <c r="F4549" s="14">
        <f>IFERROR(_xlfn.XLOOKUP($A4549,Firm_Info!$A$2:$A$11,Firm_Info!$D$2:$D$11),"")</f>
        <v>4</v>
      </c>
      <c r="G4549" s="14">
        <f>IF($F4549="","",IF($B4549&gt;=SUMIFS(Firm_Info!$F$2:$F$11,Firm_Info!$D$2:$D$11,$F4549,Firm_Info!$C$2:$C$11,"Treated"),1,0))</f>
        <v>0</v>
      </c>
      <c r="H4549" s="14">
        <f t="shared" si="145"/>
        <v>0</v>
      </c>
      <c r="I4549" s="14">
        <f>IF($F4549="","",MOD(ROW()-2,624)-INDEX(Parallel_Trends!$F$5:$F$14,MATCH($A4549,Parallel_Trends!$A$5:$A$14,0)))</f>
        <v>-106</v>
      </c>
    </row>
    <row r="4550" spans="1:9" x14ac:dyDescent="0.45">
      <c r="A4550" t="s">
        <v>27</v>
      </c>
      <c r="B4550" s="1">
        <f>Raw_Prices!AX183</f>
        <v>45190</v>
      </c>
      <c r="C4550" s="12">
        <f>Raw_Prices!BB183</f>
        <v>132.75</v>
      </c>
      <c r="D4550" s="13">
        <f t="shared" si="144"/>
        <v>-3.8113180204332964E-2</v>
      </c>
      <c r="E4550" s="14">
        <f>IF(_xlfn.XLOOKUP($A4550,Firm_Info!$A$2:$A$12,Firm_Info!$C$2:$C$12)="Treated",1,IF(_xlfn.XLOOKUP($A4550,Firm_Info!$A$2:$A$12,Firm_Info!$C$2:$C$12)="Control",0,""))</f>
        <v>0</v>
      </c>
      <c r="F4550" s="14">
        <f>IFERROR(_xlfn.XLOOKUP($A4550,Firm_Info!$A$2:$A$11,Firm_Info!$D$2:$D$11),"")</f>
        <v>4</v>
      </c>
      <c r="G4550" s="14">
        <f>IF($F4550="","",IF($B4550&gt;=SUMIFS(Firm_Info!$F$2:$F$11,Firm_Info!$D$2:$D$11,$F4550,Firm_Info!$C$2:$C$11,"Treated"),1,0))</f>
        <v>0</v>
      </c>
      <c r="H4550" s="14">
        <f t="shared" si="145"/>
        <v>0</v>
      </c>
      <c r="I4550" s="14">
        <f>IF($F4550="","",MOD(ROW()-2,624)-INDEX(Parallel_Trends!$F$5:$F$14,MATCH($A4550,Parallel_Trends!$A$5:$A$14,0)))</f>
        <v>-105</v>
      </c>
    </row>
    <row r="4551" spans="1:9" x14ac:dyDescent="0.45">
      <c r="A4551" t="s">
        <v>27</v>
      </c>
      <c r="B4551" s="1">
        <f>Raw_Prices!AX184</f>
        <v>45191</v>
      </c>
      <c r="C4551" s="12">
        <f>Raw_Prices!BB184</f>
        <v>132.19999999999999</v>
      </c>
      <c r="D4551" s="13">
        <f t="shared" si="144"/>
        <v>-4.1431261770246142E-3</v>
      </c>
      <c r="E4551" s="14">
        <f>IF(_xlfn.XLOOKUP($A4551,Firm_Info!$A$2:$A$12,Firm_Info!$C$2:$C$12)="Treated",1,IF(_xlfn.XLOOKUP($A4551,Firm_Info!$A$2:$A$12,Firm_Info!$C$2:$C$12)="Control",0,""))</f>
        <v>0</v>
      </c>
      <c r="F4551" s="14">
        <f>IFERROR(_xlfn.XLOOKUP($A4551,Firm_Info!$A$2:$A$11,Firm_Info!$D$2:$D$11),"")</f>
        <v>4</v>
      </c>
      <c r="G4551" s="14">
        <f>IF($F4551="","",IF($B4551&gt;=SUMIFS(Firm_Info!$F$2:$F$11,Firm_Info!$D$2:$D$11,$F4551,Firm_Info!$C$2:$C$11,"Treated"),1,0))</f>
        <v>0</v>
      </c>
      <c r="H4551" s="14">
        <f t="shared" si="145"/>
        <v>0</v>
      </c>
      <c r="I4551" s="14">
        <f>IF($F4551="","",MOD(ROW()-2,624)-INDEX(Parallel_Trends!$F$5:$F$14,MATCH($A4551,Parallel_Trends!$A$5:$A$14,0)))</f>
        <v>-104</v>
      </c>
    </row>
    <row r="4552" spans="1:9" x14ac:dyDescent="0.45">
      <c r="A4552" t="s">
        <v>27</v>
      </c>
      <c r="B4552" s="1">
        <f>Raw_Prices!AX185</f>
        <v>45194</v>
      </c>
      <c r="C4552" s="12">
        <f>Raw_Prices!BB185</f>
        <v>134.13999999999999</v>
      </c>
      <c r="D4552" s="13">
        <f t="shared" si="144"/>
        <v>1.4674735249621707E-2</v>
      </c>
      <c r="E4552" s="14">
        <f>IF(_xlfn.XLOOKUP($A4552,Firm_Info!$A$2:$A$12,Firm_Info!$C$2:$C$12)="Treated",1,IF(_xlfn.XLOOKUP($A4552,Firm_Info!$A$2:$A$12,Firm_Info!$C$2:$C$12)="Control",0,""))</f>
        <v>0</v>
      </c>
      <c r="F4552" s="14">
        <f>IFERROR(_xlfn.XLOOKUP($A4552,Firm_Info!$A$2:$A$11,Firm_Info!$D$2:$D$11),"")</f>
        <v>4</v>
      </c>
      <c r="G4552" s="14">
        <f>IF($F4552="","",IF($B4552&gt;=SUMIFS(Firm_Info!$F$2:$F$11,Firm_Info!$D$2:$D$11,$F4552,Firm_Info!$C$2:$C$11,"Treated"),1,0))</f>
        <v>0</v>
      </c>
      <c r="H4552" s="14">
        <f t="shared" si="145"/>
        <v>0</v>
      </c>
      <c r="I4552" s="14">
        <f>IF($F4552="","",MOD(ROW()-2,624)-INDEX(Parallel_Trends!$F$5:$F$14,MATCH($A4552,Parallel_Trends!$A$5:$A$14,0)))</f>
        <v>-103</v>
      </c>
    </row>
    <row r="4553" spans="1:9" x14ac:dyDescent="0.45">
      <c r="A4553" t="s">
        <v>27</v>
      </c>
      <c r="B4553" s="1">
        <f>Raw_Prices!AX186</f>
        <v>45195</v>
      </c>
      <c r="C4553" s="12">
        <f>Raw_Prices!BB186</f>
        <v>132.28</v>
      </c>
      <c r="D4553" s="13">
        <f t="shared" si="144"/>
        <v>-1.3866110034292389E-2</v>
      </c>
      <c r="E4553" s="14">
        <f>IF(_xlfn.XLOOKUP($A4553,Firm_Info!$A$2:$A$12,Firm_Info!$C$2:$C$12)="Treated",1,IF(_xlfn.XLOOKUP($A4553,Firm_Info!$A$2:$A$12,Firm_Info!$C$2:$C$12)="Control",0,""))</f>
        <v>0</v>
      </c>
      <c r="F4553" s="14">
        <f>IFERROR(_xlfn.XLOOKUP($A4553,Firm_Info!$A$2:$A$11,Firm_Info!$D$2:$D$11),"")</f>
        <v>4</v>
      </c>
      <c r="G4553" s="14">
        <f>IF($F4553="","",IF($B4553&gt;=SUMIFS(Firm_Info!$F$2:$F$11,Firm_Info!$D$2:$D$11,$F4553,Firm_Info!$C$2:$C$11,"Treated"),1,0))</f>
        <v>0</v>
      </c>
      <c r="H4553" s="14">
        <f t="shared" si="145"/>
        <v>0</v>
      </c>
      <c r="I4553" s="14">
        <f>IF($F4553="","",MOD(ROW()-2,624)-INDEX(Parallel_Trends!$F$5:$F$14,MATCH($A4553,Parallel_Trends!$A$5:$A$14,0)))</f>
        <v>-102</v>
      </c>
    </row>
    <row r="4554" spans="1:9" x14ac:dyDescent="0.45">
      <c r="A4554" t="s">
        <v>27</v>
      </c>
      <c r="B4554" s="1">
        <f>Raw_Prices!AX187</f>
        <v>45196</v>
      </c>
      <c r="C4554" s="12">
        <f>Raw_Prices!BB187</f>
        <v>134.03</v>
      </c>
      <c r="D4554" s="13">
        <f t="shared" si="144"/>
        <v>1.3229513153915962E-2</v>
      </c>
      <c r="E4554" s="14">
        <f>IF(_xlfn.XLOOKUP($A4554,Firm_Info!$A$2:$A$12,Firm_Info!$C$2:$C$12)="Treated",1,IF(_xlfn.XLOOKUP($A4554,Firm_Info!$A$2:$A$12,Firm_Info!$C$2:$C$12)="Control",0,""))</f>
        <v>0</v>
      </c>
      <c r="F4554" s="14">
        <f>IFERROR(_xlfn.XLOOKUP($A4554,Firm_Info!$A$2:$A$11,Firm_Info!$D$2:$D$11),"")</f>
        <v>4</v>
      </c>
      <c r="G4554" s="14">
        <f>IF($F4554="","",IF($B4554&gt;=SUMIFS(Firm_Info!$F$2:$F$11,Firm_Info!$D$2:$D$11,$F4554,Firm_Info!$C$2:$C$11,"Treated"),1,0))</f>
        <v>0</v>
      </c>
      <c r="H4554" s="14">
        <f t="shared" si="145"/>
        <v>0</v>
      </c>
      <c r="I4554" s="14">
        <f>IF($F4554="","",MOD(ROW()-2,624)-INDEX(Parallel_Trends!$F$5:$F$14,MATCH($A4554,Parallel_Trends!$A$5:$A$14,0)))</f>
        <v>-101</v>
      </c>
    </row>
    <row r="4555" spans="1:9" x14ac:dyDescent="0.45">
      <c r="A4555" t="s">
        <v>27</v>
      </c>
      <c r="B4555" s="1">
        <f>Raw_Prices!AX188</f>
        <v>45197</v>
      </c>
      <c r="C4555" s="12">
        <f>Raw_Prices!BB188</f>
        <v>136.47</v>
      </c>
      <c r="D4555" s="13">
        <f t="shared" si="144"/>
        <v>1.82048795045886E-2</v>
      </c>
      <c r="E4555" s="14">
        <f>IF(_xlfn.XLOOKUP($A4555,Firm_Info!$A$2:$A$12,Firm_Info!$C$2:$C$12)="Treated",1,IF(_xlfn.XLOOKUP($A4555,Firm_Info!$A$2:$A$12,Firm_Info!$C$2:$C$12)="Control",0,""))</f>
        <v>0</v>
      </c>
      <c r="F4555" s="14">
        <f>IFERROR(_xlfn.XLOOKUP($A4555,Firm_Info!$A$2:$A$11,Firm_Info!$D$2:$D$11),"")</f>
        <v>4</v>
      </c>
      <c r="G4555" s="14">
        <f>IF($F4555="","",IF($B4555&gt;=SUMIFS(Firm_Info!$F$2:$F$11,Firm_Info!$D$2:$D$11,$F4555,Firm_Info!$C$2:$C$11,"Treated"),1,0))</f>
        <v>0</v>
      </c>
      <c r="H4555" s="14">
        <f t="shared" si="145"/>
        <v>0</v>
      </c>
      <c r="I4555" s="14">
        <f>IF($F4555="","",MOD(ROW()-2,624)-INDEX(Parallel_Trends!$F$5:$F$14,MATCH($A4555,Parallel_Trends!$A$5:$A$14,0)))</f>
        <v>-100</v>
      </c>
    </row>
    <row r="4556" spans="1:9" x14ac:dyDescent="0.45">
      <c r="A4556" t="s">
        <v>27</v>
      </c>
      <c r="B4556" s="1">
        <f>Raw_Prices!AX189</f>
        <v>45198</v>
      </c>
      <c r="C4556" s="12">
        <f>Raw_Prices!BB189</f>
        <v>137.21</v>
      </c>
      <c r="D4556" s="13">
        <f t="shared" si="144"/>
        <v>5.4224371656774739E-3</v>
      </c>
      <c r="E4556" s="14">
        <f>IF(_xlfn.XLOOKUP($A4556,Firm_Info!$A$2:$A$12,Firm_Info!$C$2:$C$12)="Treated",1,IF(_xlfn.XLOOKUP($A4556,Firm_Info!$A$2:$A$12,Firm_Info!$C$2:$C$12)="Control",0,""))</f>
        <v>0</v>
      </c>
      <c r="F4556" s="14">
        <f>IFERROR(_xlfn.XLOOKUP($A4556,Firm_Info!$A$2:$A$11,Firm_Info!$D$2:$D$11),"")</f>
        <v>4</v>
      </c>
      <c r="G4556" s="14">
        <f>IF($F4556="","",IF($B4556&gt;=SUMIFS(Firm_Info!$F$2:$F$11,Firm_Info!$D$2:$D$11,$F4556,Firm_Info!$C$2:$C$11,"Treated"),1,0))</f>
        <v>0</v>
      </c>
      <c r="H4556" s="14">
        <f t="shared" si="145"/>
        <v>0</v>
      </c>
      <c r="I4556" s="14">
        <f>IF($F4556="","",MOD(ROW()-2,624)-INDEX(Parallel_Trends!$F$5:$F$14,MATCH($A4556,Parallel_Trends!$A$5:$A$14,0)))</f>
        <v>-99</v>
      </c>
    </row>
    <row r="4557" spans="1:9" x14ac:dyDescent="0.45">
      <c r="A4557" t="s">
        <v>27</v>
      </c>
      <c r="B4557" s="1">
        <f>Raw_Prices!AX190</f>
        <v>45201</v>
      </c>
      <c r="C4557" s="12">
        <f>Raw_Prices!BB190</f>
        <v>136.56</v>
      </c>
      <c r="D4557" s="13">
        <f t="shared" si="144"/>
        <v>-4.7372640478099415E-3</v>
      </c>
      <c r="E4557" s="14">
        <f>IF(_xlfn.XLOOKUP($A4557,Firm_Info!$A$2:$A$12,Firm_Info!$C$2:$C$12)="Treated",1,IF(_xlfn.XLOOKUP($A4557,Firm_Info!$A$2:$A$12,Firm_Info!$C$2:$C$12)="Control",0,""))</f>
        <v>0</v>
      </c>
      <c r="F4557" s="14">
        <f>IFERROR(_xlfn.XLOOKUP($A4557,Firm_Info!$A$2:$A$11,Firm_Info!$D$2:$D$11),"")</f>
        <v>4</v>
      </c>
      <c r="G4557" s="14">
        <f>IF($F4557="","",IF($B4557&gt;=SUMIFS(Firm_Info!$F$2:$F$11,Firm_Info!$D$2:$D$11,$F4557,Firm_Info!$C$2:$C$11,"Treated"),1,0))</f>
        <v>0</v>
      </c>
      <c r="H4557" s="14">
        <f t="shared" si="145"/>
        <v>0</v>
      </c>
      <c r="I4557" s="14">
        <f>IF($F4557="","",MOD(ROW()-2,624)-INDEX(Parallel_Trends!$F$5:$F$14,MATCH($A4557,Parallel_Trends!$A$5:$A$14,0)))</f>
        <v>-98</v>
      </c>
    </row>
    <row r="4558" spans="1:9" x14ac:dyDescent="0.45">
      <c r="A4558" t="s">
        <v>27</v>
      </c>
      <c r="B4558" s="1">
        <f>Raw_Prices!AX191</f>
        <v>45202</v>
      </c>
      <c r="C4558" s="12">
        <f>Raw_Prices!BB191</f>
        <v>127.73</v>
      </c>
      <c r="D4558" s="13">
        <f t="shared" si="144"/>
        <v>-6.4660222612770935E-2</v>
      </c>
      <c r="E4558" s="14">
        <f>IF(_xlfn.XLOOKUP($A4558,Firm_Info!$A$2:$A$12,Firm_Info!$C$2:$C$12)="Treated",1,IF(_xlfn.XLOOKUP($A4558,Firm_Info!$A$2:$A$12,Firm_Info!$C$2:$C$12)="Control",0,""))</f>
        <v>0</v>
      </c>
      <c r="F4558" s="14">
        <f>IFERROR(_xlfn.XLOOKUP($A4558,Firm_Info!$A$2:$A$11,Firm_Info!$D$2:$D$11),"")</f>
        <v>4</v>
      </c>
      <c r="G4558" s="14">
        <f>IF($F4558="","",IF($B4558&gt;=SUMIFS(Firm_Info!$F$2:$F$11,Firm_Info!$D$2:$D$11,$F4558,Firm_Info!$C$2:$C$11,"Treated"),1,0))</f>
        <v>0</v>
      </c>
      <c r="H4558" s="14">
        <f t="shared" si="145"/>
        <v>0</v>
      </c>
      <c r="I4558" s="14">
        <f>IF($F4558="","",MOD(ROW()-2,624)-INDEX(Parallel_Trends!$F$5:$F$14,MATCH($A4558,Parallel_Trends!$A$5:$A$14,0)))</f>
        <v>-97</v>
      </c>
    </row>
    <row r="4559" spans="1:9" x14ac:dyDescent="0.45">
      <c r="A4559" t="s">
        <v>27</v>
      </c>
      <c r="B4559" s="1">
        <f>Raw_Prices!AX192</f>
        <v>45203</v>
      </c>
      <c r="C4559" s="12">
        <f>Raw_Prices!BB192</f>
        <v>127.41</v>
      </c>
      <c r="D4559" s="13">
        <f t="shared" si="144"/>
        <v>-2.5052845846708083E-3</v>
      </c>
      <c r="E4559" s="14">
        <f>IF(_xlfn.XLOOKUP($A4559,Firm_Info!$A$2:$A$12,Firm_Info!$C$2:$C$12)="Treated",1,IF(_xlfn.XLOOKUP($A4559,Firm_Info!$A$2:$A$12,Firm_Info!$C$2:$C$12)="Control",0,""))</f>
        <v>0</v>
      </c>
      <c r="F4559" s="14">
        <f>IFERROR(_xlfn.XLOOKUP($A4559,Firm_Info!$A$2:$A$11,Firm_Info!$D$2:$D$11),"")</f>
        <v>4</v>
      </c>
      <c r="G4559" s="14">
        <f>IF($F4559="","",IF($B4559&gt;=SUMIFS(Firm_Info!$F$2:$F$11,Firm_Info!$D$2:$D$11,$F4559,Firm_Info!$C$2:$C$11,"Treated"),1,0))</f>
        <v>0</v>
      </c>
      <c r="H4559" s="14">
        <f t="shared" si="145"/>
        <v>0</v>
      </c>
      <c r="I4559" s="14">
        <f>IF($F4559="","",MOD(ROW()-2,624)-INDEX(Parallel_Trends!$F$5:$F$14,MATCH($A4559,Parallel_Trends!$A$5:$A$14,0)))</f>
        <v>-96</v>
      </c>
    </row>
    <row r="4560" spans="1:9" x14ac:dyDescent="0.45">
      <c r="A4560" t="s">
        <v>27</v>
      </c>
      <c r="B4560" s="1">
        <f>Raw_Prices!AX193</f>
        <v>45204</v>
      </c>
      <c r="C4560" s="12">
        <f>Raw_Prices!BB193</f>
        <v>124.99</v>
      </c>
      <c r="D4560" s="13">
        <f t="shared" si="144"/>
        <v>-1.8993799544776757E-2</v>
      </c>
      <c r="E4560" s="14">
        <f>IF(_xlfn.XLOOKUP($A4560,Firm_Info!$A$2:$A$12,Firm_Info!$C$2:$C$12)="Treated",1,IF(_xlfn.XLOOKUP($A4560,Firm_Info!$A$2:$A$12,Firm_Info!$C$2:$C$12)="Control",0,""))</f>
        <v>0</v>
      </c>
      <c r="F4560" s="14">
        <f>IFERROR(_xlfn.XLOOKUP($A4560,Firm_Info!$A$2:$A$11,Firm_Info!$D$2:$D$11),"")</f>
        <v>4</v>
      </c>
      <c r="G4560" s="14">
        <f>IF($F4560="","",IF($B4560&gt;=SUMIFS(Firm_Info!$F$2:$F$11,Firm_Info!$D$2:$D$11,$F4560,Firm_Info!$C$2:$C$11,"Treated"),1,0))</f>
        <v>0</v>
      </c>
      <c r="H4560" s="14">
        <f t="shared" si="145"/>
        <v>0</v>
      </c>
      <c r="I4560" s="14">
        <f>IF($F4560="","",MOD(ROW()-2,624)-INDEX(Parallel_Trends!$F$5:$F$14,MATCH($A4560,Parallel_Trends!$A$5:$A$14,0)))</f>
        <v>-95</v>
      </c>
    </row>
    <row r="4561" spans="1:9" x14ac:dyDescent="0.45">
      <c r="A4561" t="s">
        <v>27</v>
      </c>
      <c r="B4561" s="1">
        <f>Raw_Prices!AX194</f>
        <v>45205</v>
      </c>
      <c r="C4561" s="12">
        <f>Raw_Prices!BB194</f>
        <v>126.36</v>
      </c>
      <c r="D4561" s="13">
        <f t="shared" si="144"/>
        <v>1.0960876870149683E-2</v>
      </c>
      <c r="E4561" s="14">
        <f>IF(_xlfn.XLOOKUP($A4561,Firm_Info!$A$2:$A$12,Firm_Info!$C$2:$C$12)="Treated",1,IF(_xlfn.XLOOKUP($A4561,Firm_Info!$A$2:$A$12,Firm_Info!$C$2:$C$12)="Control",0,""))</f>
        <v>0</v>
      </c>
      <c r="F4561" s="14">
        <f>IFERROR(_xlfn.XLOOKUP($A4561,Firm_Info!$A$2:$A$11,Firm_Info!$D$2:$D$11),"")</f>
        <v>4</v>
      </c>
      <c r="G4561" s="14">
        <f>IF($F4561="","",IF($B4561&gt;=SUMIFS(Firm_Info!$F$2:$F$11,Firm_Info!$D$2:$D$11,$F4561,Firm_Info!$C$2:$C$11,"Treated"),1,0))</f>
        <v>0</v>
      </c>
      <c r="H4561" s="14">
        <f t="shared" si="145"/>
        <v>0</v>
      </c>
      <c r="I4561" s="14">
        <f>IF($F4561="","",MOD(ROW()-2,624)-INDEX(Parallel_Trends!$F$5:$F$14,MATCH($A4561,Parallel_Trends!$A$5:$A$14,0)))</f>
        <v>-94</v>
      </c>
    </row>
    <row r="4562" spans="1:9" x14ac:dyDescent="0.45">
      <c r="A4562" t="s">
        <v>27</v>
      </c>
      <c r="B4562" s="1">
        <f>Raw_Prices!AX195</f>
        <v>45208</v>
      </c>
      <c r="C4562" s="12">
        <f>Raw_Prices!BB195</f>
        <v>127.77</v>
      </c>
      <c r="D4562" s="13">
        <f t="shared" si="144"/>
        <v>1.1158594491927909E-2</v>
      </c>
      <c r="E4562" s="14">
        <f>IF(_xlfn.XLOOKUP($A4562,Firm_Info!$A$2:$A$12,Firm_Info!$C$2:$C$12)="Treated",1,IF(_xlfn.XLOOKUP($A4562,Firm_Info!$A$2:$A$12,Firm_Info!$C$2:$C$12)="Control",0,""))</f>
        <v>0</v>
      </c>
      <c r="F4562" s="14">
        <f>IFERROR(_xlfn.XLOOKUP($A4562,Firm_Info!$A$2:$A$11,Firm_Info!$D$2:$D$11),"")</f>
        <v>4</v>
      </c>
      <c r="G4562" s="14">
        <f>IF($F4562="","",IF($B4562&gt;=SUMIFS(Firm_Info!$F$2:$F$11,Firm_Info!$D$2:$D$11,$F4562,Firm_Info!$C$2:$C$11,"Treated"),1,0))</f>
        <v>0</v>
      </c>
      <c r="H4562" s="14">
        <f t="shared" si="145"/>
        <v>0</v>
      </c>
      <c r="I4562" s="14">
        <f>IF($F4562="","",MOD(ROW()-2,624)-INDEX(Parallel_Trends!$F$5:$F$14,MATCH($A4562,Parallel_Trends!$A$5:$A$14,0)))</f>
        <v>-93</v>
      </c>
    </row>
    <row r="4563" spans="1:9" x14ac:dyDescent="0.45">
      <c r="A4563" t="s">
        <v>27</v>
      </c>
      <c r="B4563" s="1">
        <f>Raw_Prices!AX196</f>
        <v>45209</v>
      </c>
      <c r="C4563" s="12">
        <f>Raw_Prices!BB196</f>
        <v>131.59</v>
      </c>
      <c r="D4563" s="13">
        <f t="shared" si="144"/>
        <v>2.9897472020036009E-2</v>
      </c>
      <c r="E4563" s="14">
        <f>IF(_xlfn.XLOOKUP($A4563,Firm_Info!$A$2:$A$12,Firm_Info!$C$2:$C$12)="Treated",1,IF(_xlfn.XLOOKUP($A4563,Firm_Info!$A$2:$A$12,Firm_Info!$C$2:$C$12)="Control",0,""))</f>
        <v>0</v>
      </c>
      <c r="F4563" s="14">
        <f>IFERROR(_xlfn.XLOOKUP($A4563,Firm_Info!$A$2:$A$11,Firm_Info!$D$2:$D$11),"")</f>
        <v>4</v>
      </c>
      <c r="G4563" s="14">
        <f>IF($F4563="","",IF($B4563&gt;=SUMIFS(Firm_Info!$F$2:$F$11,Firm_Info!$D$2:$D$11,$F4563,Firm_Info!$C$2:$C$11,"Treated"),1,0))</f>
        <v>0</v>
      </c>
      <c r="H4563" s="14">
        <f t="shared" si="145"/>
        <v>0</v>
      </c>
      <c r="I4563" s="14">
        <f>IF($F4563="","",MOD(ROW()-2,624)-INDEX(Parallel_Trends!$F$5:$F$14,MATCH($A4563,Parallel_Trends!$A$5:$A$14,0)))</f>
        <v>-92</v>
      </c>
    </row>
    <row r="4564" spans="1:9" x14ac:dyDescent="0.45">
      <c r="A4564" t="s">
        <v>27</v>
      </c>
      <c r="B4564" s="1">
        <f>Raw_Prices!AX197</f>
        <v>45210</v>
      </c>
      <c r="C4564" s="12">
        <f>Raw_Prices!BB197</f>
        <v>130</v>
      </c>
      <c r="D4564" s="13">
        <f t="shared" ref="D4564:D4627" si="146">C4564/C4563-1</f>
        <v>-1.2082985029257531E-2</v>
      </c>
      <c r="E4564" s="14">
        <f>IF(_xlfn.XLOOKUP($A4564,Firm_Info!$A$2:$A$12,Firm_Info!$C$2:$C$12)="Treated",1,IF(_xlfn.XLOOKUP($A4564,Firm_Info!$A$2:$A$12,Firm_Info!$C$2:$C$12)="Control",0,""))</f>
        <v>0</v>
      </c>
      <c r="F4564" s="14">
        <f>IFERROR(_xlfn.XLOOKUP($A4564,Firm_Info!$A$2:$A$11,Firm_Info!$D$2:$D$11),"")</f>
        <v>4</v>
      </c>
      <c r="G4564" s="14">
        <f>IF($F4564="","",IF($B4564&gt;=SUMIFS(Firm_Info!$F$2:$F$11,Firm_Info!$D$2:$D$11,$F4564,Firm_Info!$C$2:$C$11,"Treated"),1,0))</f>
        <v>0</v>
      </c>
      <c r="H4564" s="14">
        <f t="shared" ref="H4564:H4627" si="147">IF($F4564="","",$E4564*$G4564)</f>
        <v>0</v>
      </c>
      <c r="I4564" s="14">
        <f>IF($F4564="","",MOD(ROW()-2,624)-INDEX(Parallel_Trends!$F$5:$F$14,MATCH($A4564,Parallel_Trends!$A$5:$A$14,0)))</f>
        <v>-91</v>
      </c>
    </row>
    <row r="4565" spans="1:9" x14ac:dyDescent="0.45">
      <c r="A4565" t="s">
        <v>27</v>
      </c>
      <c r="B4565" s="1">
        <f>Raw_Prices!AX198</f>
        <v>45211</v>
      </c>
      <c r="C4565" s="12">
        <f>Raw_Prices!BB198</f>
        <v>125.97</v>
      </c>
      <c r="D4565" s="13">
        <f t="shared" si="146"/>
        <v>-3.1000000000000028E-2</v>
      </c>
      <c r="E4565" s="14">
        <f>IF(_xlfn.XLOOKUP($A4565,Firm_Info!$A$2:$A$12,Firm_Info!$C$2:$C$12)="Treated",1,IF(_xlfn.XLOOKUP($A4565,Firm_Info!$A$2:$A$12,Firm_Info!$C$2:$C$12)="Control",0,""))</f>
        <v>0</v>
      </c>
      <c r="F4565" s="14">
        <f>IFERROR(_xlfn.XLOOKUP($A4565,Firm_Info!$A$2:$A$11,Firm_Info!$D$2:$D$11),"")</f>
        <v>4</v>
      </c>
      <c r="G4565" s="14">
        <f>IF($F4565="","",IF($B4565&gt;=SUMIFS(Firm_Info!$F$2:$F$11,Firm_Info!$D$2:$D$11,$F4565,Firm_Info!$C$2:$C$11,"Treated"),1,0))</f>
        <v>0</v>
      </c>
      <c r="H4565" s="14">
        <f t="shared" si="147"/>
        <v>0</v>
      </c>
      <c r="I4565" s="14">
        <f>IF($F4565="","",MOD(ROW()-2,624)-INDEX(Parallel_Trends!$F$5:$F$14,MATCH($A4565,Parallel_Trends!$A$5:$A$14,0)))</f>
        <v>-90</v>
      </c>
    </row>
    <row r="4566" spans="1:9" x14ac:dyDescent="0.45">
      <c r="A4566" t="s">
        <v>27</v>
      </c>
      <c r="B4566" s="1">
        <f>Raw_Prices!AX199</f>
        <v>45212</v>
      </c>
      <c r="C4566" s="12">
        <f>Raw_Prices!BB199</f>
        <v>124.08</v>
      </c>
      <c r="D4566" s="13">
        <f t="shared" si="146"/>
        <v>-1.5003572279114086E-2</v>
      </c>
      <c r="E4566" s="14">
        <f>IF(_xlfn.XLOOKUP($A4566,Firm_Info!$A$2:$A$12,Firm_Info!$C$2:$C$12)="Treated",1,IF(_xlfn.XLOOKUP($A4566,Firm_Info!$A$2:$A$12,Firm_Info!$C$2:$C$12)="Control",0,""))</f>
        <v>0</v>
      </c>
      <c r="F4566" s="14">
        <f>IFERROR(_xlfn.XLOOKUP($A4566,Firm_Info!$A$2:$A$11,Firm_Info!$D$2:$D$11),"")</f>
        <v>4</v>
      </c>
      <c r="G4566" s="14">
        <f>IF($F4566="","",IF($B4566&gt;=SUMIFS(Firm_Info!$F$2:$F$11,Firm_Info!$D$2:$D$11,$F4566,Firm_Info!$C$2:$C$11,"Treated"),1,0))</f>
        <v>0</v>
      </c>
      <c r="H4566" s="14">
        <f t="shared" si="147"/>
        <v>0</v>
      </c>
      <c r="I4566" s="14">
        <f>IF($F4566="","",MOD(ROW()-2,624)-INDEX(Parallel_Trends!$F$5:$F$14,MATCH($A4566,Parallel_Trends!$A$5:$A$14,0)))</f>
        <v>-89</v>
      </c>
    </row>
    <row r="4567" spans="1:9" x14ac:dyDescent="0.45">
      <c r="A4567" t="s">
        <v>27</v>
      </c>
      <c r="B4567" s="1">
        <f>Raw_Prices!AX200</f>
        <v>45215</v>
      </c>
      <c r="C4567" s="12">
        <f>Raw_Prices!BB200</f>
        <v>125.19</v>
      </c>
      <c r="D4567" s="13">
        <f t="shared" si="146"/>
        <v>8.945841392649978E-3</v>
      </c>
      <c r="E4567" s="14">
        <f>IF(_xlfn.XLOOKUP($A4567,Firm_Info!$A$2:$A$12,Firm_Info!$C$2:$C$12)="Treated",1,IF(_xlfn.XLOOKUP($A4567,Firm_Info!$A$2:$A$12,Firm_Info!$C$2:$C$12)="Control",0,""))</f>
        <v>0</v>
      </c>
      <c r="F4567" s="14">
        <f>IFERROR(_xlfn.XLOOKUP($A4567,Firm_Info!$A$2:$A$11,Firm_Info!$D$2:$D$11),"")</f>
        <v>4</v>
      </c>
      <c r="G4567" s="14">
        <f>IF($F4567="","",IF($B4567&gt;=SUMIFS(Firm_Info!$F$2:$F$11,Firm_Info!$D$2:$D$11,$F4567,Firm_Info!$C$2:$C$11,"Treated"),1,0))</f>
        <v>0</v>
      </c>
      <c r="H4567" s="14">
        <f t="shared" si="147"/>
        <v>0</v>
      </c>
      <c r="I4567" s="14">
        <f>IF($F4567="","",MOD(ROW()-2,624)-INDEX(Parallel_Trends!$F$5:$F$14,MATCH($A4567,Parallel_Trends!$A$5:$A$14,0)))</f>
        <v>-88</v>
      </c>
    </row>
    <row r="4568" spans="1:9" x14ac:dyDescent="0.45">
      <c r="A4568" t="s">
        <v>27</v>
      </c>
      <c r="B4568" s="1">
        <f>Raw_Prices!AX201</f>
        <v>45216</v>
      </c>
      <c r="C4568" s="12">
        <f>Raw_Prices!BB201</f>
        <v>125.71</v>
      </c>
      <c r="D4568" s="13">
        <f t="shared" si="146"/>
        <v>4.1536863966771254E-3</v>
      </c>
      <c r="E4568" s="14">
        <f>IF(_xlfn.XLOOKUP($A4568,Firm_Info!$A$2:$A$12,Firm_Info!$C$2:$C$12)="Treated",1,IF(_xlfn.XLOOKUP($A4568,Firm_Info!$A$2:$A$12,Firm_Info!$C$2:$C$12)="Control",0,""))</f>
        <v>0</v>
      </c>
      <c r="F4568" s="14">
        <f>IFERROR(_xlfn.XLOOKUP($A4568,Firm_Info!$A$2:$A$11,Firm_Info!$D$2:$D$11),"")</f>
        <v>4</v>
      </c>
      <c r="G4568" s="14">
        <f>IF($F4568="","",IF($B4568&gt;=SUMIFS(Firm_Info!$F$2:$F$11,Firm_Info!$D$2:$D$11,$F4568,Firm_Info!$C$2:$C$11,"Treated"),1,0))</f>
        <v>0</v>
      </c>
      <c r="H4568" s="14">
        <f t="shared" si="147"/>
        <v>0</v>
      </c>
      <c r="I4568" s="14">
        <f>IF($F4568="","",MOD(ROW()-2,624)-INDEX(Parallel_Trends!$F$5:$F$14,MATCH($A4568,Parallel_Trends!$A$5:$A$14,0)))</f>
        <v>-87</v>
      </c>
    </row>
    <row r="4569" spans="1:9" x14ac:dyDescent="0.45">
      <c r="A4569" t="s">
        <v>27</v>
      </c>
      <c r="B4569" s="1">
        <f>Raw_Prices!AX202</f>
        <v>45217</v>
      </c>
      <c r="C4569" s="12">
        <f>Raw_Prices!BB202</f>
        <v>122.17</v>
      </c>
      <c r="D4569" s="13">
        <f t="shared" si="146"/>
        <v>-2.8160050910826406E-2</v>
      </c>
      <c r="E4569" s="14">
        <f>IF(_xlfn.XLOOKUP($A4569,Firm_Info!$A$2:$A$12,Firm_Info!$C$2:$C$12)="Treated",1,IF(_xlfn.XLOOKUP($A4569,Firm_Info!$A$2:$A$12,Firm_Info!$C$2:$C$12)="Control",0,""))</f>
        <v>0</v>
      </c>
      <c r="F4569" s="14">
        <f>IFERROR(_xlfn.XLOOKUP($A4569,Firm_Info!$A$2:$A$11,Firm_Info!$D$2:$D$11),"")</f>
        <v>4</v>
      </c>
      <c r="G4569" s="14">
        <f>IF($F4569="","",IF($B4569&gt;=SUMIFS(Firm_Info!$F$2:$F$11,Firm_Info!$D$2:$D$11,$F4569,Firm_Info!$C$2:$C$11,"Treated"),1,0))</f>
        <v>0</v>
      </c>
      <c r="H4569" s="14">
        <f t="shared" si="147"/>
        <v>0</v>
      </c>
      <c r="I4569" s="14">
        <f>IF($F4569="","",MOD(ROW()-2,624)-INDEX(Parallel_Trends!$F$5:$F$14,MATCH($A4569,Parallel_Trends!$A$5:$A$14,0)))</f>
        <v>-86</v>
      </c>
    </row>
    <row r="4570" spans="1:9" x14ac:dyDescent="0.45">
      <c r="A4570" t="s">
        <v>27</v>
      </c>
      <c r="B4570" s="1">
        <f>Raw_Prices!AX203</f>
        <v>45218</v>
      </c>
      <c r="C4570" s="12">
        <f>Raw_Prices!BB203</f>
        <v>119.97</v>
      </c>
      <c r="D4570" s="13">
        <f t="shared" si="146"/>
        <v>-1.8007694196611301E-2</v>
      </c>
      <c r="E4570" s="14">
        <f>IF(_xlfn.XLOOKUP($A4570,Firm_Info!$A$2:$A$12,Firm_Info!$C$2:$C$12)="Treated",1,IF(_xlfn.XLOOKUP($A4570,Firm_Info!$A$2:$A$12,Firm_Info!$C$2:$C$12)="Control",0,""))</f>
        <v>0</v>
      </c>
      <c r="F4570" s="14">
        <f>IFERROR(_xlfn.XLOOKUP($A4570,Firm_Info!$A$2:$A$11,Firm_Info!$D$2:$D$11),"")</f>
        <v>4</v>
      </c>
      <c r="G4570" s="14">
        <f>IF($F4570="","",IF($B4570&gt;=SUMIFS(Firm_Info!$F$2:$F$11,Firm_Info!$D$2:$D$11,$F4570,Firm_Info!$C$2:$C$11,"Treated"),1,0))</f>
        <v>0</v>
      </c>
      <c r="H4570" s="14">
        <f t="shared" si="147"/>
        <v>0</v>
      </c>
      <c r="I4570" s="14">
        <f>IF($F4570="","",MOD(ROW()-2,624)-INDEX(Parallel_Trends!$F$5:$F$14,MATCH($A4570,Parallel_Trends!$A$5:$A$14,0)))</f>
        <v>-85</v>
      </c>
    </row>
    <row r="4571" spans="1:9" x14ac:dyDescent="0.45">
      <c r="A4571" t="s">
        <v>27</v>
      </c>
      <c r="B4571" s="1">
        <f>Raw_Prices!AX204</f>
        <v>45219</v>
      </c>
      <c r="C4571" s="12">
        <f>Raw_Prices!BB204</f>
        <v>116.49</v>
      </c>
      <c r="D4571" s="13">
        <f t="shared" si="146"/>
        <v>-2.9007251812953272E-2</v>
      </c>
      <c r="E4571" s="14">
        <f>IF(_xlfn.XLOOKUP($A4571,Firm_Info!$A$2:$A$12,Firm_Info!$C$2:$C$12)="Treated",1,IF(_xlfn.XLOOKUP($A4571,Firm_Info!$A$2:$A$12,Firm_Info!$C$2:$C$12)="Control",0,""))</f>
        <v>0</v>
      </c>
      <c r="F4571" s="14">
        <f>IFERROR(_xlfn.XLOOKUP($A4571,Firm_Info!$A$2:$A$11,Firm_Info!$D$2:$D$11),"")</f>
        <v>4</v>
      </c>
      <c r="G4571" s="14">
        <f>IF($F4571="","",IF($B4571&gt;=SUMIFS(Firm_Info!$F$2:$F$11,Firm_Info!$D$2:$D$11,$F4571,Firm_Info!$C$2:$C$11,"Treated"),1,0))</f>
        <v>0</v>
      </c>
      <c r="H4571" s="14">
        <f t="shared" si="147"/>
        <v>0</v>
      </c>
      <c r="I4571" s="14">
        <f>IF($F4571="","",MOD(ROW()-2,624)-INDEX(Parallel_Trends!$F$5:$F$14,MATCH($A4571,Parallel_Trends!$A$5:$A$14,0)))</f>
        <v>-84</v>
      </c>
    </row>
    <row r="4572" spans="1:9" x14ac:dyDescent="0.45">
      <c r="A4572" t="s">
        <v>27</v>
      </c>
      <c r="B4572" s="1">
        <f>Raw_Prices!AX205</f>
        <v>45222</v>
      </c>
      <c r="C4572" s="12">
        <f>Raw_Prices!BB205</f>
        <v>120.39</v>
      </c>
      <c r="D4572" s="13">
        <f t="shared" si="146"/>
        <v>3.3479268606747326E-2</v>
      </c>
      <c r="E4572" s="14">
        <f>IF(_xlfn.XLOOKUP($A4572,Firm_Info!$A$2:$A$12,Firm_Info!$C$2:$C$12)="Treated",1,IF(_xlfn.XLOOKUP($A4572,Firm_Info!$A$2:$A$12,Firm_Info!$C$2:$C$12)="Control",0,""))</f>
        <v>0</v>
      </c>
      <c r="F4572" s="14">
        <f>IFERROR(_xlfn.XLOOKUP($A4572,Firm_Info!$A$2:$A$11,Firm_Info!$D$2:$D$11),"")</f>
        <v>4</v>
      </c>
      <c r="G4572" s="14">
        <f>IF($F4572="","",IF($B4572&gt;=SUMIFS(Firm_Info!$F$2:$F$11,Firm_Info!$D$2:$D$11,$F4572,Firm_Info!$C$2:$C$11,"Treated"),1,0))</f>
        <v>0</v>
      </c>
      <c r="H4572" s="14">
        <f t="shared" si="147"/>
        <v>0</v>
      </c>
      <c r="I4572" s="14">
        <f>IF($F4572="","",MOD(ROW()-2,624)-INDEX(Parallel_Trends!$F$5:$F$14,MATCH($A4572,Parallel_Trends!$A$5:$A$14,0)))</f>
        <v>-83</v>
      </c>
    </row>
    <row r="4573" spans="1:9" x14ac:dyDescent="0.45">
      <c r="A4573" t="s">
        <v>27</v>
      </c>
      <c r="B4573" s="1">
        <f>Raw_Prices!AX206</f>
        <v>45223</v>
      </c>
      <c r="C4573" s="12">
        <f>Raw_Prices!BB206</f>
        <v>122.01</v>
      </c>
      <c r="D4573" s="13">
        <f t="shared" si="146"/>
        <v>1.3456267131821686E-2</v>
      </c>
      <c r="E4573" s="14">
        <f>IF(_xlfn.XLOOKUP($A4573,Firm_Info!$A$2:$A$12,Firm_Info!$C$2:$C$12)="Treated",1,IF(_xlfn.XLOOKUP($A4573,Firm_Info!$A$2:$A$12,Firm_Info!$C$2:$C$12)="Control",0,""))</f>
        <v>0</v>
      </c>
      <c r="F4573" s="14">
        <f>IFERROR(_xlfn.XLOOKUP($A4573,Firm_Info!$A$2:$A$11,Firm_Info!$D$2:$D$11),"")</f>
        <v>4</v>
      </c>
      <c r="G4573" s="14">
        <f>IF($F4573="","",IF($B4573&gt;=SUMIFS(Firm_Info!$F$2:$F$11,Firm_Info!$D$2:$D$11,$F4573,Firm_Info!$C$2:$C$11,"Treated"),1,0))</f>
        <v>0</v>
      </c>
      <c r="H4573" s="14">
        <f t="shared" si="147"/>
        <v>0</v>
      </c>
      <c r="I4573" s="14">
        <f>IF($F4573="","",MOD(ROW()-2,624)-INDEX(Parallel_Trends!$F$5:$F$14,MATCH($A4573,Parallel_Trends!$A$5:$A$14,0)))</f>
        <v>-82</v>
      </c>
    </row>
    <row r="4574" spans="1:9" x14ac:dyDescent="0.45">
      <c r="A4574" t="s">
        <v>27</v>
      </c>
      <c r="B4574" s="1">
        <f>Raw_Prices!AX207</f>
        <v>45224</v>
      </c>
      <c r="C4574" s="12">
        <f>Raw_Prices!BB207</f>
        <v>118.5</v>
      </c>
      <c r="D4574" s="13">
        <f t="shared" si="146"/>
        <v>-2.8768133759527914E-2</v>
      </c>
      <c r="E4574" s="14">
        <f>IF(_xlfn.XLOOKUP($A4574,Firm_Info!$A$2:$A$12,Firm_Info!$C$2:$C$12)="Treated",1,IF(_xlfn.XLOOKUP($A4574,Firm_Info!$A$2:$A$12,Firm_Info!$C$2:$C$12)="Control",0,""))</f>
        <v>0</v>
      </c>
      <c r="F4574" s="14">
        <f>IFERROR(_xlfn.XLOOKUP($A4574,Firm_Info!$A$2:$A$11,Firm_Info!$D$2:$D$11),"")</f>
        <v>4</v>
      </c>
      <c r="G4574" s="14">
        <f>IF($F4574="","",IF($B4574&gt;=SUMIFS(Firm_Info!$F$2:$F$11,Firm_Info!$D$2:$D$11,$F4574,Firm_Info!$C$2:$C$11,"Treated"),1,0))</f>
        <v>0</v>
      </c>
      <c r="H4574" s="14">
        <f t="shared" si="147"/>
        <v>0</v>
      </c>
      <c r="I4574" s="14">
        <f>IF($F4574="","",MOD(ROW()-2,624)-INDEX(Parallel_Trends!$F$5:$F$14,MATCH($A4574,Parallel_Trends!$A$5:$A$14,0)))</f>
        <v>-81</v>
      </c>
    </row>
    <row r="4575" spans="1:9" x14ac:dyDescent="0.45">
      <c r="A4575" t="s">
        <v>27</v>
      </c>
      <c r="B4575" s="1">
        <f>Raw_Prices!AX208</f>
        <v>45225</v>
      </c>
      <c r="C4575" s="12">
        <f>Raw_Prices!BB208</f>
        <v>115.47</v>
      </c>
      <c r="D4575" s="13">
        <f t="shared" si="146"/>
        <v>-2.556962025316456E-2</v>
      </c>
      <c r="E4575" s="14">
        <f>IF(_xlfn.XLOOKUP($A4575,Firm_Info!$A$2:$A$12,Firm_Info!$C$2:$C$12)="Treated",1,IF(_xlfn.XLOOKUP($A4575,Firm_Info!$A$2:$A$12,Firm_Info!$C$2:$C$12)="Control",0,""))</f>
        <v>0</v>
      </c>
      <c r="F4575" s="14">
        <f>IFERROR(_xlfn.XLOOKUP($A4575,Firm_Info!$A$2:$A$11,Firm_Info!$D$2:$D$11),"")</f>
        <v>4</v>
      </c>
      <c r="G4575" s="14">
        <f>IF($F4575="","",IF($B4575&gt;=SUMIFS(Firm_Info!$F$2:$F$11,Firm_Info!$D$2:$D$11,$F4575,Firm_Info!$C$2:$C$11,"Treated"),1,0))</f>
        <v>0</v>
      </c>
      <c r="H4575" s="14">
        <f t="shared" si="147"/>
        <v>0</v>
      </c>
      <c r="I4575" s="14">
        <f>IF($F4575="","",MOD(ROW()-2,624)-INDEX(Parallel_Trends!$F$5:$F$14,MATCH($A4575,Parallel_Trends!$A$5:$A$14,0)))</f>
        <v>-80</v>
      </c>
    </row>
    <row r="4576" spans="1:9" x14ac:dyDescent="0.45">
      <c r="A4576" t="s">
        <v>27</v>
      </c>
      <c r="B4576" s="1">
        <f>Raw_Prices!AX209</f>
        <v>45226</v>
      </c>
      <c r="C4576" s="12">
        <f>Raw_Prices!BB209</f>
        <v>114.09</v>
      </c>
      <c r="D4576" s="13">
        <f t="shared" si="146"/>
        <v>-1.1951156144453079E-2</v>
      </c>
      <c r="E4576" s="14">
        <f>IF(_xlfn.XLOOKUP($A4576,Firm_Info!$A$2:$A$12,Firm_Info!$C$2:$C$12)="Treated",1,IF(_xlfn.XLOOKUP($A4576,Firm_Info!$A$2:$A$12,Firm_Info!$C$2:$C$12)="Control",0,""))</f>
        <v>0</v>
      </c>
      <c r="F4576" s="14">
        <f>IFERROR(_xlfn.XLOOKUP($A4576,Firm_Info!$A$2:$A$11,Firm_Info!$D$2:$D$11),"")</f>
        <v>4</v>
      </c>
      <c r="G4576" s="14">
        <f>IF($F4576="","",IF($B4576&gt;=SUMIFS(Firm_Info!$F$2:$F$11,Firm_Info!$D$2:$D$11,$F4576,Firm_Info!$C$2:$C$11,"Treated"),1,0))</f>
        <v>0</v>
      </c>
      <c r="H4576" s="14">
        <f t="shared" si="147"/>
        <v>0</v>
      </c>
      <c r="I4576" s="14">
        <f>IF($F4576="","",MOD(ROW()-2,624)-INDEX(Parallel_Trends!$F$5:$F$14,MATCH($A4576,Parallel_Trends!$A$5:$A$14,0)))</f>
        <v>-79</v>
      </c>
    </row>
    <row r="4577" spans="1:9" x14ac:dyDescent="0.45">
      <c r="A4577" t="s">
        <v>27</v>
      </c>
      <c r="B4577" s="1">
        <f>Raw_Prices!AX210</f>
        <v>45229</v>
      </c>
      <c r="C4577" s="12">
        <f>Raw_Prices!BB210</f>
        <v>116.95</v>
      </c>
      <c r="D4577" s="13">
        <f t="shared" si="146"/>
        <v>2.5067928828118147E-2</v>
      </c>
      <c r="E4577" s="14">
        <f>IF(_xlfn.XLOOKUP($A4577,Firm_Info!$A$2:$A$12,Firm_Info!$C$2:$C$12)="Treated",1,IF(_xlfn.XLOOKUP($A4577,Firm_Info!$A$2:$A$12,Firm_Info!$C$2:$C$12)="Control",0,""))</f>
        <v>0</v>
      </c>
      <c r="F4577" s="14">
        <f>IFERROR(_xlfn.XLOOKUP($A4577,Firm_Info!$A$2:$A$11,Firm_Info!$D$2:$D$11),"")</f>
        <v>4</v>
      </c>
      <c r="G4577" s="14">
        <f>IF($F4577="","",IF($B4577&gt;=SUMIFS(Firm_Info!$F$2:$F$11,Firm_Info!$D$2:$D$11,$F4577,Firm_Info!$C$2:$C$11,"Treated"),1,0))</f>
        <v>0</v>
      </c>
      <c r="H4577" s="14">
        <f t="shared" si="147"/>
        <v>0</v>
      </c>
      <c r="I4577" s="14">
        <f>IF($F4577="","",MOD(ROW()-2,624)-INDEX(Parallel_Trends!$F$5:$F$14,MATCH($A4577,Parallel_Trends!$A$5:$A$14,0)))</f>
        <v>-78</v>
      </c>
    </row>
    <row r="4578" spans="1:9" x14ac:dyDescent="0.45">
      <c r="A4578" t="s">
        <v>27</v>
      </c>
      <c r="B4578" s="1">
        <f>Raw_Prices!AX211</f>
        <v>45230</v>
      </c>
      <c r="C4578" s="12">
        <f>Raw_Prices!BB211</f>
        <v>118.29</v>
      </c>
      <c r="D4578" s="13">
        <f t="shared" si="146"/>
        <v>1.1457887986318971E-2</v>
      </c>
      <c r="E4578" s="14">
        <f>IF(_xlfn.XLOOKUP($A4578,Firm_Info!$A$2:$A$12,Firm_Info!$C$2:$C$12)="Treated",1,IF(_xlfn.XLOOKUP($A4578,Firm_Info!$A$2:$A$12,Firm_Info!$C$2:$C$12)="Control",0,""))</f>
        <v>0</v>
      </c>
      <c r="F4578" s="14">
        <f>IFERROR(_xlfn.XLOOKUP($A4578,Firm_Info!$A$2:$A$11,Firm_Info!$D$2:$D$11),"")</f>
        <v>4</v>
      </c>
      <c r="G4578" s="14">
        <f>IF($F4578="","",IF($B4578&gt;=SUMIFS(Firm_Info!$F$2:$F$11,Firm_Info!$D$2:$D$11,$F4578,Firm_Info!$C$2:$C$11,"Treated"),1,0))</f>
        <v>0</v>
      </c>
      <c r="H4578" s="14">
        <f t="shared" si="147"/>
        <v>0</v>
      </c>
      <c r="I4578" s="14">
        <f>IF($F4578="","",MOD(ROW()-2,624)-INDEX(Parallel_Trends!$F$5:$F$14,MATCH($A4578,Parallel_Trends!$A$5:$A$14,0)))</f>
        <v>-77</v>
      </c>
    </row>
    <row r="4579" spans="1:9" x14ac:dyDescent="0.45">
      <c r="A4579" t="s">
        <v>27</v>
      </c>
      <c r="B4579" s="1">
        <f>Raw_Prices!AX212</f>
        <v>45231</v>
      </c>
      <c r="C4579" s="12">
        <f>Raw_Prices!BB212</f>
        <v>119.47</v>
      </c>
      <c r="D4579" s="13">
        <f t="shared" si="146"/>
        <v>9.9754839800489936E-3</v>
      </c>
      <c r="E4579" s="14">
        <f>IF(_xlfn.XLOOKUP($A4579,Firm_Info!$A$2:$A$12,Firm_Info!$C$2:$C$12)="Treated",1,IF(_xlfn.XLOOKUP($A4579,Firm_Info!$A$2:$A$12,Firm_Info!$C$2:$C$12)="Control",0,""))</f>
        <v>0</v>
      </c>
      <c r="F4579" s="14">
        <f>IFERROR(_xlfn.XLOOKUP($A4579,Firm_Info!$A$2:$A$11,Firm_Info!$D$2:$D$11),"")</f>
        <v>4</v>
      </c>
      <c r="G4579" s="14">
        <f>IF($F4579="","",IF($B4579&gt;=SUMIFS(Firm_Info!$F$2:$F$11,Firm_Info!$D$2:$D$11,$F4579,Firm_Info!$C$2:$C$11,"Treated"),1,0))</f>
        <v>0</v>
      </c>
      <c r="H4579" s="14">
        <f t="shared" si="147"/>
        <v>0</v>
      </c>
      <c r="I4579" s="14">
        <f>IF($F4579="","",MOD(ROW()-2,624)-INDEX(Parallel_Trends!$F$5:$F$14,MATCH($A4579,Parallel_Trends!$A$5:$A$14,0)))</f>
        <v>-76</v>
      </c>
    </row>
    <row r="4580" spans="1:9" x14ac:dyDescent="0.45">
      <c r="A4580" t="s">
        <v>27</v>
      </c>
      <c r="B4580" s="1">
        <f>Raw_Prices!AX213</f>
        <v>45232</v>
      </c>
      <c r="C4580" s="12">
        <f>Raw_Prices!BB213</f>
        <v>115.5</v>
      </c>
      <c r="D4580" s="13">
        <f t="shared" si="146"/>
        <v>-3.3230099606595842E-2</v>
      </c>
      <c r="E4580" s="14">
        <f>IF(_xlfn.XLOOKUP($A4580,Firm_Info!$A$2:$A$12,Firm_Info!$C$2:$C$12)="Treated",1,IF(_xlfn.XLOOKUP($A4580,Firm_Info!$A$2:$A$12,Firm_Info!$C$2:$C$12)="Control",0,""))</f>
        <v>0</v>
      </c>
      <c r="F4580" s="14">
        <f>IFERROR(_xlfn.XLOOKUP($A4580,Firm_Info!$A$2:$A$11,Firm_Info!$D$2:$D$11),"")</f>
        <v>4</v>
      </c>
      <c r="G4580" s="14">
        <f>IF($F4580="","",IF($B4580&gt;=SUMIFS(Firm_Info!$F$2:$F$11,Firm_Info!$D$2:$D$11,$F4580,Firm_Info!$C$2:$C$11,"Treated"),1,0))</f>
        <v>0</v>
      </c>
      <c r="H4580" s="14">
        <f t="shared" si="147"/>
        <v>0</v>
      </c>
      <c r="I4580" s="14">
        <f>IF($F4580="","",MOD(ROW()-2,624)-INDEX(Parallel_Trends!$F$5:$F$14,MATCH($A4580,Parallel_Trends!$A$5:$A$14,0)))</f>
        <v>-75</v>
      </c>
    </row>
    <row r="4581" spans="1:9" x14ac:dyDescent="0.45">
      <c r="A4581" t="s">
        <v>27</v>
      </c>
      <c r="B4581" s="1">
        <f>Raw_Prices!AX214</f>
        <v>45233</v>
      </c>
      <c r="C4581" s="12">
        <f>Raw_Prices!BB214</f>
        <v>122.64</v>
      </c>
      <c r="D4581" s="13">
        <f t="shared" si="146"/>
        <v>6.1818181818181772E-2</v>
      </c>
      <c r="E4581" s="14">
        <f>IF(_xlfn.XLOOKUP($A4581,Firm_Info!$A$2:$A$12,Firm_Info!$C$2:$C$12)="Treated",1,IF(_xlfn.XLOOKUP($A4581,Firm_Info!$A$2:$A$12,Firm_Info!$C$2:$C$12)="Control",0,""))</f>
        <v>0</v>
      </c>
      <c r="F4581" s="14">
        <f>IFERROR(_xlfn.XLOOKUP($A4581,Firm_Info!$A$2:$A$11,Firm_Info!$D$2:$D$11),"")</f>
        <v>4</v>
      </c>
      <c r="G4581" s="14">
        <f>IF($F4581="","",IF($B4581&gt;=SUMIFS(Firm_Info!$F$2:$F$11,Firm_Info!$D$2:$D$11,$F4581,Firm_Info!$C$2:$C$11,"Treated"),1,0))</f>
        <v>0</v>
      </c>
      <c r="H4581" s="14">
        <f t="shared" si="147"/>
        <v>0</v>
      </c>
      <c r="I4581" s="14">
        <f>IF($F4581="","",MOD(ROW()-2,624)-INDEX(Parallel_Trends!$F$5:$F$14,MATCH($A4581,Parallel_Trends!$A$5:$A$14,0)))</f>
        <v>-74</v>
      </c>
    </row>
    <row r="4582" spans="1:9" x14ac:dyDescent="0.45">
      <c r="A4582" t="s">
        <v>27</v>
      </c>
      <c r="B4582" s="1">
        <f>Raw_Prices!AX215</f>
        <v>45236</v>
      </c>
      <c r="C4582" s="12">
        <f>Raw_Prices!BB215</f>
        <v>118.17</v>
      </c>
      <c r="D4582" s="13">
        <f t="shared" si="146"/>
        <v>-3.6448140900195658E-2</v>
      </c>
      <c r="E4582" s="14">
        <f>IF(_xlfn.XLOOKUP($A4582,Firm_Info!$A$2:$A$12,Firm_Info!$C$2:$C$12)="Treated",1,IF(_xlfn.XLOOKUP($A4582,Firm_Info!$A$2:$A$12,Firm_Info!$C$2:$C$12)="Control",0,""))</f>
        <v>0</v>
      </c>
      <c r="F4582" s="14">
        <f>IFERROR(_xlfn.XLOOKUP($A4582,Firm_Info!$A$2:$A$11,Firm_Info!$D$2:$D$11),"")</f>
        <v>4</v>
      </c>
      <c r="G4582" s="14">
        <f>IF($F4582="","",IF($B4582&gt;=SUMIFS(Firm_Info!$F$2:$F$11,Firm_Info!$D$2:$D$11,$F4582,Firm_Info!$C$2:$C$11,"Treated"),1,0))</f>
        <v>0</v>
      </c>
      <c r="H4582" s="14">
        <f t="shared" si="147"/>
        <v>0</v>
      </c>
      <c r="I4582" s="14">
        <f>IF($F4582="","",MOD(ROW()-2,624)-INDEX(Parallel_Trends!$F$5:$F$14,MATCH($A4582,Parallel_Trends!$A$5:$A$14,0)))</f>
        <v>-73</v>
      </c>
    </row>
    <row r="4583" spans="1:9" x14ac:dyDescent="0.45">
      <c r="A4583" t="s">
        <v>27</v>
      </c>
      <c r="B4583" s="1">
        <f>Raw_Prices!AX216</f>
        <v>45237</v>
      </c>
      <c r="C4583" s="12">
        <f>Raw_Prices!BB216</f>
        <v>121.08</v>
      </c>
      <c r="D4583" s="13">
        <f t="shared" si="146"/>
        <v>2.4625539477024505E-2</v>
      </c>
      <c r="E4583" s="14">
        <f>IF(_xlfn.XLOOKUP($A4583,Firm_Info!$A$2:$A$12,Firm_Info!$C$2:$C$12)="Treated",1,IF(_xlfn.XLOOKUP($A4583,Firm_Info!$A$2:$A$12,Firm_Info!$C$2:$C$12)="Control",0,""))</f>
        <v>0</v>
      </c>
      <c r="F4583" s="14">
        <f>IFERROR(_xlfn.XLOOKUP($A4583,Firm_Info!$A$2:$A$11,Firm_Info!$D$2:$D$11),"")</f>
        <v>4</v>
      </c>
      <c r="G4583" s="14">
        <f>IF($F4583="","",IF($B4583&gt;=SUMIFS(Firm_Info!$F$2:$F$11,Firm_Info!$D$2:$D$11,$F4583,Firm_Info!$C$2:$C$11,"Treated"),1,0))</f>
        <v>0</v>
      </c>
      <c r="H4583" s="14">
        <f t="shared" si="147"/>
        <v>0</v>
      </c>
      <c r="I4583" s="14">
        <f>IF($F4583="","",MOD(ROW()-2,624)-INDEX(Parallel_Trends!$F$5:$F$14,MATCH($A4583,Parallel_Trends!$A$5:$A$14,0)))</f>
        <v>-72</v>
      </c>
    </row>
    <row r="4584" spans="1:9" x14ac:dyDescent="0.45">
      <c r="A4584" t="s">
        <v>27</v>
      </c>
      <c r="B4584" s="1">
        <f>Raw_Prices!AX217</f>
        <v>45238</v>
      </c>
      <c r="C4584" s="12">
        <f>Raw_Prices!BB217</f>
        <v>117.66</v>
      </c>
      <c r="D4584" s="13">
        <f t="shared" si="146"/>
        <v>-2.8245787908820597E-2</v>
      </c>
      <c r="E4584" s="14">
        <f>IF(_xlfn.XLOOKUP($A4584,Firm_Info!$A$2:$A$12,Firm_Info!$C$2:$C$12)="Treated",1,IF(_xlfn.XLOOKUP($A4584,Firm_Info!$A$2:$A$12,Firm_Info!$C$2:$C$12)="Control",0,""))</f>
        <v>0</v>
      </c>
      <c r="F4584" s="14">
        <f>IFERROR(_xlfn.XLOOKUP($A4584,Firm_Info!$A$2:$A$11,Firm_Info!$D$2:$D$11),"")</f>
        <v>4</v>
      </c>
      <c r="G4584" s="14">
        <f>IF($F4584="","",IF($B4584&gt;=SUMIFS(Firm_Info!$F$2:$F$11,Firm_Info!$D$2:$D$11,$F4584,Firm_Info!$C$2:$C$11,"Treated"),1,0))</f>
        <v>0</v>
      </c>
      <c r="H4584" s="14">
        <f t="shared" si="147"/>
        <v>0</v>
      </c>
      <c r="I4584" s="14">
        <f>IF($F4584="","",MOD(ROW()-2,624)-INDEX(Parallel_Trends!$F$5:$F$14,MATCH($A4584,Parallel_Trends!$A$5:$A$14,0)))</f>
        <v>-71</v>
      </c>
    </row>
    <row r="4585" spans="1:9" x14ac:dyDescent="0.45">
      <c r="A4585" t="s">
        <v>27</v>
      </c>
      <c r="B4585" s="1">
        <f>Raw_Prices!AX218</f>
        <v>45239</v>
      </c>
      <c r="C4585" s="12">
        <f>Raw_Prices!BB218</f>
        <v>115.52</v>
      </c>
      <c r="D4585" s="13">
        <f t="shared" si="146"/>
        <v>-1.8187999320074755E-2</v>
      </c>
      <c r="E4585" s="14">
        <f>IF(_xlfn.XLOOKUP($A4585,Firm_Info!$A$2:$A$12,Firm_Info!$C$2:$C$12)="Treated",1,IF(_xlfn.XLOOKUP($A4585,Firm_Info!$A$2:$A$12,Firm_Info!$C$2:$C$12)="Control",0,""))</f>
        <v>0</v>
      </c>
      <c r="F4585" s="14">
        <f>IFERROR(_xlfn.XLOOKUP($A4585,Firm_Info!$A$2:$A$11,Firm_Info!$D$2:$D$11),"")</f>
        <v>4</v>
      </c>
      <c r="G4585" s="14">
        <f>IF($F4585="","",IF($B4585&gt;=SUMIFS(Firm_Info!$F$2:$F$11,Firm_Info!$D$2:$D$11,$F4585,Firm_Info!$C$2:$C$11,"Treated"),1,0))</f>
        <v>0</v>
      </c>
      <c r="H4585" s="14">
        <f t="shared" si="147"/>
        <v>0</v>
      </c>
      <c r="I4585" s="14">
        <f>IF($F4585="","",MOD(ROW()-2,624)-INDEX(Parallel_Trends!$F$5:$F$14,MATCH($A4585,Parallel_Trends!$A$5:$A$14,0)))</f>
        <v>-70</v>
      </c>
    </row>
    <row r="4586" spans="1:9" x14ac:dyDescent="0.45">
      <c r="A4586" t="s">
        <v>27</v>
      </c>
      <c r="B4586" s="1">
        <f>Raw_Prices!AX219</f>
        <v>45240</v>
      </c>
      <c r="C4586" s="12">
        <f>Raw_Prices!BB219</f>
        <v>118.15</v>
      </c>
      <c r="D4586" s="13">
        <f t="shared" si="146"/>
        <v>2.2766620498614998E-2</v>
      </c>
      <c r="E4586" s="14">
        <f>IF(_xlfn.XLOOKUP($A4586,Firm_Info!$A$2:$A$12,Firm_Info!$C$2:$C$12)="Treated",1,IF(_xlfn.XLOOKUP($A4586,Firm_Info!$A$2:$A$12,Firm_Info!$C$2:$C$12)="Control",0,""))</f>
        <v>0</v>
      </c>
      <c r="F4586" s="14">
        <f>IFERROR(_xlfn.XLOOKUP($A4586,Firm_Info!$A$2:$A$11,Firm_Info!$D$2:$D$11),"")</f>
        <v>4</v>
      </c>
      <c r="G4586" s="14">
        <f>IF($F4586="","",IF($B4586&gt;=SUMIFS(Firm_Info!$F$2:$F$11,Firm_Info!$D$2:$D$11,$F4586,Firm_Info!$C$2:$C$11,"Treated"),1,0))</f>
        <v>0</v>
      </c>
      <c r="H4586" s="14">
        <f t="shared" si="147"/>
        <v>0</v>
      </c>
      <c r="I4586" s="14">
        <f>IF($F4586="","",MOD(ROW()-2,624)-INDEX(Parallel_Trends!$F$5:$F$14,MATCH($A4586,Parallel_Trends!$A$5:$A$14,0)))</f>
        <v>-69</v>
      </c>
    </row>
    <row r="4587" spans="1:9" x14ac:dyDescent="0.45">
      <c r="A4587" t="s">
        <v>27</v>
      </c>
      <c r="B4587" s="1">
        <f>Raw_Prices!AX220</f>
        <v>45243</v>
      </c>
      <c r="C4587" s="12">
        <f>Raw_Prices!BB220</f>
        <v>119.15</v>
      </c>
      <c r="D4587" s="13">
        <f t="shared" si="146"/>
        <v>8.4638171815489827E-3</v>
      </c>
      <c r="E4587" s="14">
        <f>IF(_xlfn.XLOOKUP($A4587,Firm_Info!$A$2:$A$12,Firm_Info!$C$2:$C$12)="Treated",1,IF(_xlfn.XLOOKUP($A4587,Firm_Info!$A$2:$A$12,Firm_Info!$C$2:$C$12)="Control",0,""))</f>
        <v>0</v>
      </c>
      <c r="F4587" s="14">
        <f>IFERROR(_xlfn.XLOOKUP($A4587,Firm_Info!$A$2:$A$11,Firm_Info!$D$2:$D$11),"")</f>
        <v>4</v>
      </c>
      <c r="G4587" s="14">
        <f>IF($F4587="","",IF($B4587&gt;=SUMIFS(Firm_Info!$F$2:$F$11,Firm_Info!$D$2:$D$11,$F4587,Firm_Info!$C$2:$C$11,"Treated"),1,0))</f>
        <v>0</v>
      </c>
      <c r="H4587" s="14">
        <f t="shared" si="147"/>
        <v>0</v>
      </c>
      <c r="I4587" s="14">
        <f>IF($F4587="","",MOD(ROW()-2,624)-INDEX(Parallel_Trends!$F$5:$F$14,MATCH($A4587,Parallel_Trends!$A$5:$A$14,0)))</f>
        <v>-68</v>
      </c>
    </row>
    <row r="4588" spans="1:9" x14ac:dyDescent="0.45">
      <c r="A4588" t="s">
        <v>27</v>
      </c>
      <c r="B4588" s="1">
        <f>Raw_Prices!AX221</f>
        <v>45244</v>
      </c>
      <c r="C4588" s="12">
        <f>Raw_Prices!BB221</f>
        <v>126.68</v>
      </c>
      <c r="D4588" s="13">
        <f t="shared" si="146"/>
        <v>6.3197650020981877E-2</v>
      </c>
      <c r="E4588" s="14">
        <f>IF(_xlfn.XLOOKUP($A4588,Firm_Info!$A$2:$A$12,Firm_Info!$C$2:$C$12)="Treated",1,IF(_xlfn.XLOOKUP($A4588,Firm_Info!$A$2:$A$12,Firm_Info!$C$2:$C$12)="Control",0,""))</f>
        <v>0</v>
      </c>
      <c r="F4588" s="14">
        <f>IFERROR(_xlfn.XLOOKUP($A4588,Firm_Info!$A$2:$A$11,Firm_Info!$D$2:$D$11),"")</f>
        <v>4</v>
      </c>
      <c r="G4588" s="14">
        <f>IF($F4588="","",IF($B4588&gt;=SUMIFS(Firm_Info!$F$2:$F$11,Firm_Info!$D$2:$D$11,$F4588,Firm_Info!$C$2:$C$11,"Treated"),1,0))</f>
        <v>0</v>
      </c>
      <c r="H4588" s="14">
        <f t="shared" si="147"/>
        <v>0</v>
      </c>
      <c r="I4588" s="14">
        <f>IF($F4588="","",MOD(ROW()-2,624)-INDEX(Parallel_Trends!$F$5:$F$14,MATCH($A4588,Parallel_Trends!$A$5:$A$14,0)))</f>
        <v>-67</v>
      </c>
    </row>
    <row r="4589" spans="1:9" x14ac:dyDescent="0.45">
      <c r="A4589" t="s">
        <v>27</v>
      </c>
      <c r="B4589" s="1">
        <f>Raw_Prices!AX222</f>
        <v>45245</v>
      </c>
      <c r="C4589" s="12">
        <f>Raw_Prices!BB222</f>
        <v>128.35</v>
      </c>
      <c r="D4589" s="13">
        <f t="shared" si="146"/>
        <v>1.3182822860751342E-2</v>
      </c>
      <c r="E4589" s="14">
        <f>IF(_xlfn.XLOOKUP($A4589,Firm_Info!$A$2:$A$12,Firm_Info!$C$2:$C$12)="Treated",1,IF(_xlfn.XLOOKUP($A4589,Firm_Info!$A$2:$A$12,Firm_Info!$C$2:$C$12)="Control",0,""))</f>
        <v>0</v>
      </c>
      <c r="F4589" s="14">
        <f>IFERROR(_xlfn.XLOOKUP($A4589,Firm_Info!$A$2:$A$11,Firm_Info!$D$2:$D$11),"")</f>
        <v>4</v>
      </c>
      <c r="G4589" s="14">
        <f>IF($F4589="","",IF($B4589&gt;=SUMIFS(Firm_Info!$F$2:$F$11,Firm_Info!$D$2:$D$11,$F4589,Firm_Info!$C$2:$C$11,"Treated"),1,0))</f>
        <v>0</v>
      </c>
      <c r="H4589" s="14">
        <f t="shared" si="147"/>
        <v>0</v>
      </c>
      <c r="I4589" s="14">
        <f>IF($F4589="","",MOD(ROW()-2,624)-INDEX(Parallel_Trends!$F$5:$F$14,MATCH($A4589,Parallel_Trends!$A$5:$A$14,0)))</f>
        <v>-66</v>
      </c>
    </row>
    <row r="4590" spans="1:9" x14ac:dyDescent="0.45">
      <c r="A4590" t="s">
        <v>27</v>
      </c>
      <c r="B4590" s="1">
        <f>Raw_Prices!AX223</f>
        <v>45246</v>
      </c>
      <c r="C4590" s="12">
        <f>Raw_Prices!BB223</f>
        <v>126.28</v>
      </c>
      <c r="D4590" s="13">
        <f t="shared" si="146"/>
        <v>-1.6127775613556605E-2</v>
      </c>
      <c r="E4590" s="14">
        <f>IF(_xlfn.XLOOKUP($A4590,Firm_Info!$A$2:$A$12,Firm_Info!$C$2:$C$12)="Treated",1,IF(_xlfn.XLOOKUP($A4590,Firm_Info!$A$2:$A$12,Firm_Info!$C$2:$C$12)="Control",0,""))</f>
        <v>0</v>
      </c>
      <c r="F4590" s="14">
        <f>IFERROR(_xlfn.XLOOKUP($A4590,Firm_Info!$A$2:$A$11,Firm_Info!$D$2:$D$11),"")</f>
        <v>4</v>
      </c>
      <c r="G4590" s="14">
        <f>IF($F4590="","",IF($B4590&gt;=SUMIFS(Firm_Info!$F$2:$F$11,Firm_Info!$D$2:$D$11,$F4590,Firm_Info!$C$2:$C$11,"Treated"),1,0))</f>
        <v>0</v>
      </c>
      <c r="H4590" s="14">
        <f t="shared" si="147"/>
        <v>0</v>
      </c>
      <c r="I4590" s="14">
        <f>IF($F4590="","",MOD(ROW()-2,624)-INDEX(Parallel_Trends!$F$5:$F$14,MATCH($A4590,Parallel_Trends!$A$5:$A$14,0)))</f>
        <v>-65</v>
      </c>
    </row>
    <row r="4591" spans="1:9" x14ac:dyDescent="0.45">
      <c r="A4591" t="s">
        <v>27</v>
      </c>
      <c r="B4591" s="1">
        <f>Raw_Prices!AX224</f>
        <v>45247</v>
      </c>
      <c r="C4591" s="12">
        <f>Raw_Prices!BB224</f>
        <v>127.15</v>
      </c>
      <c r="D4591" s="13">
        <f t="shared" si="146"/>
        <v>6.8894520114033408E-3</v>
      </c>
      <c r="E4591" s="14">
        <f>IF(_xlfn.XLOOKUP($A4591,Firm_Info!$A$2:$A$12,Firm_Info!$C$2:$C$12)="Treated",1,IF(_xlfn.XLOOKUP($A4591,Firm_Info!$A$2:$A$12,Firm_Info!$C$2:$C$12)="Control",0,""))</f>
        <v>0</v>
      </c>
      <c r="F4591" s="14">
        <f>IFERROR(_xlfn.XLOOKUP($A4591,Firm_Info!$A$2:$A$11,Firm_Info!$D$2:$D$11),"")</f>
        <v>4</v>
      </c>
      <c r="G4591" s="14">
        <f>IF($F4591="","",IF($B4591&gt;=SUMIFS(Firm_Info!$F$2:$F$11,Firm_Info!$D$2:$D$11,$F4591,Firm_Info!$C$2:$C$11,"Treated"),1,0))</f>
        <v>0</v>
      </c>
      <c r="H4591" s="14">
        <f t="shared" si="147"/>
        <v>0</v>
      </c>
      <c r="I4591" s="14">
        <f>IF($F4591="","",MOD(ROW()-2,624)-INDEX(Parallel_Trends!$F$5:$F$14,MATCH($A4591,Parallel_Trends!$A$5:$A$14,0)))</f>
        <v>-64</v>
      </c>
    </row>
    <row r="4592" spans="1:9" x14ac:dyDescent="0.45">
      <c r="A4592" t="s">
        <v>27</v>
      </c>
      <c r="B4592" s="1">
        <f>Raw_Prices!AX225</f>
        <v>45250</v>
      </c>
      <c r="C4592" s="12">
        <f>Raw_Prices!BB225</f>
        <v>129.69999999999999</v>
      </c>
      <c r="D4592" s="13">
        <f t="shared" si="146"/>
        <v>2.0055053086905028E-2</v>
      </c>
      <c r="E4592" s="14">
        <f>IF(_xlfn.XLOOKUP($A4592,Firm_Info!$A$2:$A$12,Firm_Info!$C$2:$C$12)="Treated",1,IF(_xlfn.XLOOKUP($A4592,Firm_Info!$A$2:$A$12,Firm_Info!$C$2:$C$12)="Control",0,""))</f>
        <v>0</v>
      </c>
      <c r="F4592" s="14">
        <f>IFERROR(_xlfn.XLOOKUP($A4592,Firm_Info!$A$2:$A$11,Firm_Info!$D$2:$D$11),"")</f>
        <v>4</v>
      </c>
      <c r="G4592" s="14">
        <f>IF($F4592="","",IF($B4592&gt;=SUMIFS(Firm_Info!$F$2:$F$11,Firm_Info!$D$2:$D$11,$F4592,Firm_Info!$C$2:$C$11,"Treated"),1,0))</f>
        <v>0</v>
      </c>
      <c r="H4592" s="14">
        <f t="shared" si="147"/>
        <v>0</v>
      </c>
      <c r="I4592" s="14">
        <f>IF($F4592="","",MOD(ROW()-2,624)-INDEX(Parallel_Trends!$F$5:$F$14,MATCH($A4592,Parallel_Trends!$A$5:$A$14,0)))</f>
        <v>-63</v>
      </c>
    </row>
    <row r="4593" spans="1:9" x14ac:dyDescent="0.45">
      <c r="A4593" t="s">
        <v>27</v>
      </c>
      <c r="B4593" s="1">
        <f>Raw_Prices!AX226</f>
        <v>45251</v>
      </c>
      <c r="C4593" s="12">
        <f>Raw_Prices!BB226</f>
        <v>126.82</v>
      </c>
      <c r="D4593" s="13">
        <f t="shared" si="146"/>
        <v>-2.2205088666152673E-2</v>
      </c>
      <c r="E4593" s="14">
        <f>IF(_xlfn.XLOOKUP($A4593,Firm_Info!$A$2:$A$12,Firm_Info!$C$2:$C$12)="Treated",1,IF(_xlfn.XLOOKUP($A4593,Firm_Info!$A$2:$A$12,Firm_Info!$C$2:$C$12)="Control",0,""))</f>
        <v>0</v>
      </c>
      <c r="F4593" s="14">
        <f>IFERROR(_xlfn.XLOOKUP($A4593,Firm_Info!$A$2:$A$11,Firm_Info!$D$2:$D$11),"")</f>
        <v>4</v>
      </c>
      <c r="G4593" s="14">
        <f>IF($F4593="","",IF($B4593&gt;=SUMIFS(Firm_Info!$F$2:$F$11,Firm_Info!$D$2:$D$11,$F4593,Firm_Info!$C$2:$C$11,"Treated"),1,0))</f>
        <v>0</v>
      </c>
      <c r="H4593" s="14">
        <f t="shared" si="147"/>
        <v>0</v>
      </c>
      <c r="I4593" s="14">
        <f>IF($F4593="","",MOD(ROW()-2,624)-INDEX(Parallel_Trends!$F$5:$F$14,MATCH($A4593,Parallel_Trends!$A$5:$A$14,0)))</f>
        <v>-62</v>
      </c>
    </row>
    <row r="4594" spans="1:9" x14ac:dyDescent="0.45">
      <c r="A4594" t="s">
        <v>27</v>
      </c>
      <c r="B4594" s="1">
        <f>Raw_Prices!AX227</f>
        <v>45252</v>
      </c>
      <c r="C4594" s="12">
        <f>Raw_Prices!BB227</f>
        <v>129.04</v>
      </c>
      <c r="D4594" s="13">
        <f t="shared" si="146"/>
        <v>1.7505125374546626E-2</v>
      </c>
      <c r="E4594" s="14">
        <f>IF(_xlfn.XLOOKUP($A4594,Firm_Info!$A$2:$A$12,Firm_Info!$C$2:$C$12)="Treated",1,IF(_xlfn.XLOOKUP($A4594,Firm_Info!$A$2:$A$12,Firm_Info!$C$2:$C$12)="Control",0,""))</f>
        <v>0</v>
      </c>
      <c r="F4594" s="14">
        <f>IFERROR(_xlfn.XLOOKUP($A4594,Firm_Info!$A$2:$A$11,Firm_Info!$D$2:$D$11),"")</f>
        <v>4</v>
      </c>
      <c r="G4594" s="14">
        <f>IF($F4594="","",IF($B4594&gt;=SUMIFS(Firm_Info!$F$2:$F$11,Firm_Info!$D$2:$D$11,$F4594,Firm_Info!$C$2:$C$11,"Treated"),1,0))</f>
        <v>0</v>
      </c>
      <c r="H4594" s="14">
        <f t="shared" si="147"/>
        <v>0</v>
      </c>
      <c r="I4594" s="14">
        <f>IF($F4594="","",MOD(ROW()-2,624)-INDEX(Parallel_Trends!$F$5:$F$14,MATCH($A4594,Parallel_Trends!$A$5:$A$14,0)))</f>
        <v>-61</v>
      </c>
    </row>
    <row r="4595" spans="1:9" x14ac:dyDescent="0.45">
      <c r="A4595" t="s">
        <v>27</v>
      </c>
      <c r="B4595" s="1">
        <f>Raw_Prices!AX228</f>
        <v>45254</v>
      </c>
      <c r="C4595" s="12">
        <f>Raw_Prices!BB228</f>
        <v>128.37</v>
      </c>
      <c r="D4595" s="13">
        <f t="shared" si="146"/>
        <v>-5.1921884686917386E-3</v>
      </c>
      <c r="E4595" s="14">
        <f>IF(_xlfn.XLOOKUP($A4595,Firm_Info!$A$2:$A$12,Firm_Info!$C$2:$C$12)="Treated",1,IF(_xlfn.XLOOKUP($A4595,Firm_Info!$A$2:$A$12,Firm_Info!$C$2:$C$12)="Control",0,""))</f>
        <v>0</v>
      </c>
      <c r="F4595" s="14">
        <f>IFERROR(_xlfn.XLOOKUP($A4595,Firm_Info!$A$2:$A$11,Firm_Info!$D$2:$D$11),"")</f>
        <v>4</v>
      </c>
      <c r="G4595" s="14">
        <f>IF($F4595="","",IF($B4595&gt;=SUMIFS(Firm_Info!$F$2:$F$11,Firm_Info!$D$2:$D$11,$F4595,Firm_Info!$C$2:$C$11,"Treated"),1,0))</f>
        <v>0</v>
      </c>
      <c r="H4595" s="14">
        <f t="shared" si="147"/>
        <v>0</v>
      </c>
      <c r="I4595" s="14">
        <f>IF($F4595="","",MOD(ROW()-2,624)-INDEX(Parallel_Trends!$F$5:$F$14,MATCH($A4595,Parallel_Trends!$A$5:$A$14,0)))</f>
        <v>-60</v>
      </c>
    </row>
    <row r="4596" spans="1:9" x14ac:dyDescent="0.45">
      <c r="A4596" t="s">
        <v>27</v>
      </c>
      <c r="B4596" s="1">
        <f>Raw_Prices!AX229</f>
        <v>45257</v>
      </c>
      <c r="C4596" s="12">
        <f>Raw_Prices!BB229</f>
        <v>129</v>
      </c>
      <c r="D4596" s="13">
        <f t="shared" si="146"/>
        <v>4.9076887123158386E-3</v>
      </c>
      <c r="E4596" s="14">
        <f>IF(_xlfn.XLOOKUP($A4596,Firm_Info!$A$2:$A$12,Firm_Info!$C$2:$C$12)="Treated",1,IF(_xlfn.XLOOKUP($A4596,Firm_Info!$A$2:$A$12,Firm_Info!$C$2:$C$12)="Control",0,""))</f>
        <v>0</v>
      </c>
      <c r="F4596" s="14">
        <f>IFERROR(_xlfn.XLOOKUP($A4596,Firm_Info!$A$2:$A$11,Firm_Info!$D$2:$D$11),"")</f>
        <v>4</v>
      </c>
      <c r="G4596" s="14">
        <f>IF($F4596="","",IF($B4596&gt;=SUMIFS(Firm_Info!$F$2:$F$11,Firm_Info!$D$2:$D$11,$F4596,Firm_Info!$C$2:$C$11,"Treated"),1,0))</f>
        <v>0</v>
      </c>
      <c r="H4596" s="14">
        <f t="shared" si="147"/>
        <v>0</v>
      </c>
      <c r="I4596" s="14">
        <f>IF($F4596="","",MOD(ROW()-2,624)-INDEX(Parallel_Trends!$F$5:$F$14,MATCH($A4596,Parallel_Trends!$A$5:$A$14,0)))</f>
        <v>-59</v>
      </c>
    </row>
    <row r="4597" spans="1:9" x14ac:dyDescent="0.45">
      <c r="A4597" t="s">
        <v>27</v>
      </c>
      <c r="B4597" s="1">
        <f>Raw_Prices!AX230</f>
        <v>45258</v>
      </c>
      <c r="C4597" s="12">
        <f>Raw_Prices!BB230</f>
        <v>127.56</v>
      </c>
      <c r="D4597" s="13">
        <f t="shared" si="146"/>
        <v>-1.1162790697674452E-2</v>
      </c>
      <c r="E4597" s="14">
        <f>IF(_xlfn.XLOOKUP($A4597,Firm_Info!$A$2:$A$12,Firm_Info!$C$2:$C$12)="Treated",1,IF(_xlfn.XLOOKUP($A4597,Firm_Info!$A$2:$A$12,Firm_Info!$C$2:$C$12)="Control",0,""))</f>
        <v>0</v>
      </c>
      <c r="F4597" s="14">
        <f>IFERROR(_xlfn.XLOOKUP($A4597,Firm_Info!$A$2:$A$11,Firm_Info!$D$2:$D$11),"")</f>
        <v>4</v>
      </c>
      <c r="G4597" s="14">
        <f>IF($F4597="","",IF($B4597&gt;=SUMIFS(Firm_Info!$F$2:$F$11,Firm_Info!$D$2:$D$11,$F4597,Firm_Info!$C$2:$C$11,"Treated"),1,0))</f>
        <v>0</v>
      </c>
      <c r="H4597" s="14">
        <f t="shared" si="147"/>
        <v>0</v>
      </c>
      <c r="I4597" s="14">
        <f>IF($F4597="","",MOD(ROW()-2,624)-INDEX(Parallel_Trends!$F$5:$F$14,MATCH($A4597,Parallel_Trends!$A$5:$A$14,0)))</f>
        <v>-58</v>
      </c>
    </row>
    <row r="4598" spans="1:9" x14ac:dyDescent="0.45">
      <c r="A4598" t="s">
        <v>27</v>
      </c>
      <c r="B4598" s="1">
        <f>Raw_Prices!AX231</f>
        <v>45259</v>
      </c>
      <c r="C4598" s="12">
        <f>Raw_Prices!BB231</f>
        <v>126.48</v>
      </c>
      <c r="D4598" s="13">
        <f t="shared" si="146"/>
        <v>-8.4666039510817859E-3</v>
      </c>
      <c r="E4598" s="14">
        <f>IF(_xlfn.XLOOKUP($A4598,Firm_Info!$A$2:$A$12,Firm_Info!$C$2:$C$12)="Treated",1,IF(_xlfn.XLOOKUP($A4598,Firm_Info!$A$2:$A$12,Firm_Info!$C$2:$C$12)="Control",0,""))</f>
        <v>0</v>
      </c>
      <c r="F4598" s="14">
        <f>IFERROR(_xlfn.XLOOKUP($A4598,Firm_Info!$A$2:$A$11,Firm_Info!$D$2:$D$11),"")</f>
        <v>4</v>
      </c>
      <c r="G4598" s="14">
        <f>IF($F4598="","",IF($B4598&gt;=SUMIFS(Firm_Info!$F$2:$F$11,Firm_Info!$D$2:$D$11,$F4598,Firm_Info!$C$2:$C$11,"Treated"),1,0))</f>
        <v>0</v>
      </c>
      <c r="H4598" s="14">
        <f t="shared" si="147"/>
        <v>0</v>
      </c>
      <c r="I4598" s="14">
        <f>IF($F4598="","",MOD(ROW()-2,624)-INDEX(Parallel_Trends!$F$5:$F$14,MATCH($A4598,Parallel_Trends!$A$5:$A$14,0)))</f>
        <v>-57</v>
      </c>
    </row>
    <row r="4599" spans="1:9" x14ac:dyDescent="0.45">
      <c r="A4599" t="s">
        <v>27</v>
      </c>
      <c r="B4599" s="1">
        <f>Raw_Prices!AX232</f>
        <v>45260</v>
      </c>
      <c r="C4599" s="12">
        <f>Raw_Prices!BB232</f>
        <v>126.34</v>
      </c>
      <c r="D4599" s="13">
        <f t="shared" si="146"/>
        <v>-1.1068943706514789E-3</v>
      </c>
      <c r="E4599" s="14">
        <f>IF(_xlfn.XLOOKUP($A4599,Firm_Info!$A$2:$A$12,Firm_Info!$C$2:$C$12)="Treated",1,IF(_xlfn.XLOOKUP($A4599,Firm_Info!$A$2:$A$12,Firm_Info!$C$2:$C$12)="Control",0,""))</f>
        <v>0</v>
      </c>
      <c r="F4599" s="14">
        <f>IFERROR(_xlfn.XLOOKUP($A4599,Firm_Info!$A$2:$A$11,Firm_Info!$D$2:$D$11),"")</f>
        <v>4</v>
      </c>
      <c r="G4599" s="14">
        <f>IF($F4599="","",IF($B4599&gt;=SUMIFS(Firm_Info!$F$2:$F$11,Firm_Info!$D$2:$D$11,$F4599,Firm_Info!$C$2:$C$11,"Treated"),1,0))</f>
        <v>0</v>
      </c>
      <c r="H4599" s="14">
        <f t="shared" si="147"/>
        <v>0</v>
      </c>
      <c r="I4599" s="14">
        <f>IF($F4599="","",MOD(ROW()-2,624)-INDEX(Parallel_Trends!$F$5:$F$14,MATCH($A4599,Parallel_Trends!$A$5:$A$14,0)))</f>
        <v>-56</v>
      </c>
    </row>
    <row r="4600" spans="1:9" x14ac:dyDescent="0.45">
      <c r="A4600" t="s">
        <v>27</v>
      </c>
      <c r="B4600" s="1">
        <f>Raw_Prices!AX233</f>
        <v>45261</v>
      </c>
      <c r="C4600" s="12">
        <f>Raw_Prices!BB233</f>
        <v>135.02000000000001</v>
      </c>
      <c r="D4600" s="13">
        <f t="shared" si="146"/>
        <v>6.8703498496121673E-2</v>
      </c>
      <c r="E4600" s="14">
        <f>IF(_xlfn.XLOOKUP($A4600,Firm_Info!$A$2:$A$12,Firm_Info!$C$2:$C$12)="Treated",1,IF(_xlfn.XLOOKUP($A4600,Firm_Info!$A$2:$A$12,Firm_Info!$C$2:$C$12)="Control",0,""))</f>
        <v>0</v>
      </c>
      <c r="F4600" s="14">
        <f>IFERROR(_xlfn.XLOOKUP($A4600,Firm_Info!$A$2:$A$11,Firm_Info!$D$2:$D$11),"")</f>
        <v>4</v>
      </c>
      <c r="G4600" s="14">
        <f>IF($F4600="","",IF($B4600&gt;=SUMIFS(Firm_Info!$F$2:$F$11,Firm_Info!$D$2:$D$11,$F4600,Firm_Info!$C$2:$C$11,"Treated"),1,0))</f>
        <v>0</v>
      </c>
      <c r="H4600" s="14">
        <f t="shared" si="147"/>
        <v>0</v>
      </c>
      <c r="I4600" s="14">
        <f>IF($F4600="","",MOD(ROW()-2,624)-INDEX(Parallel_Trends!$F$5:$F$14,MATCH($A4600,Parallel_Trends!$A$5:$A$14,0)))</f>
        <v>-55</v>
      </c>
    </row>
    <row r="4601" spans="1:9" x14ac:dyDescent="0.45">
      <c r="A4601" t="s">
        <v>27</v>
      </c>
      <c r="B4601" s="1">
        <f>Raw_Prices!AX234</f>
        <v>45264</v>
      </c>
      <c r="C4601" s="12">
        <f>Raw_Prices!BB234</f>
        <v>133.69999999999999</v>
      </c>
      <c r="D4601" s="13">
        <f t="shared" si="146"/>
        <v>-9.7763294326768113E-3</v>
      </c>
      <c r="E4601" s="14">
        <f>IF(_xlfn.XLOOKUP($A4601,Firm_Info!$A$2:$A$12,Firm_Info!$C$2:$C$12)="Treated",1,IF(_xlfn.XLOOKUP($A4601,Firm_Info!$A$2:$A$12,Firm_Info!$C$2:$C$12)="Control",0,""))</f>
        <v>0</v>
      </c>
      <c r="F4601" s="14">
        <f>IFERROR(_xlfn.XLOOKUP($A4601,Firm_Info!$A$2:$A$11,Firm_Info!$D$2:$D$11),"")</f>
        <v>4</v>
      </c>
      <c r="G4601" s="14">
        <f>IF($F4601="","",IF($B4601&gt;=SUMIFS(Firm_Info!$F$2:$F$11,Firm_Info!$D$2:$D$11,$F4601,Firm_Info!$C$2:$C$11,"Treated"),1,0))</f>
        <v>0</v>
      </c>
      <c r="H4601" s="14">
        <f t="shared" si="147"/>
        <v>0</v>
      </c>
      <c r="I4601" s="14">
        <f>IF($F4601="","",MOD(ROW()-2,624)-INDEX(Parallel_Trends!$F$5:$F$14,MATCH($A4601,Parallel_Trends!$A$5:$A$14,0)))</f>
        <v>-54</v>
      </c>
    </row>
    <row r="4602" spans="1:9" x14ac:dyDescent="0.45">
      <c r="A4602" t="s">
        <v>27</v>
      </c>
      <c r="B4602" s="1">
        <f>Raw_Prices!AX235</f>
        <v>45265</v>
      </c>
      <c r="C4602" s="12">
        <f>Raw_Prices!BB235</f>
        <v>133.71</v>
      </c>
      <c r="D4602" s="13">
        <f t="shared" si="146"/>
        <v>7.4794315632065178E-5</v>
      </c>
      <c r="E4602" s="14">
        <f>IF(_xlfn.XLOOKUP($A4602,Firm_Info!$A$2:$A$12,Firm_Info!$C$2:$C$12)="Treated",1,IF(_xlfn.XLOOKUP($A4602,Firm_Info!$A$2:$A$12,Firm_Info!$C$2:$C$12)="Control",0,""))</f>
        <v>0</v>
      </c>
      <c r="F4602" s="14">
        <f>IFERROR(_xlfn.XLOOKUP($A4602,Firm_Info!$A$2:$A$11,Firm_Info!$D$2:$D$11),"")</f>
        <v>4</v>
      </c>
      <c r="G4602" s="14">
        <f>IF($F4602="","",IF($B4602&gt;=SUMIFS(Firm_Info!$F$2:$F$11,Firm_Info!$D$2:$D$11,$F4602,Firm_Info!$C$2:$C$11,"Treated"),1,0))</f>
        <v>0</v>
      </c>
      <c r="H4602" s="14">
        <f t="shared" si="147"/>
        <v>0</v>
      </c>
      <c r="I4602" s="14">
        <f>IF($F4602="","",MOD(ROW()-2,624)-INDEX(Parallel_Trends!$F$5:$F$14,MATCH($A4602,Parallel_Trends!$A$5:$A$14,0)))</f>
        <v>-53</v>
      </c>
    </row>
    <row r="4603" spans="1:9" x14ac:dyDescent="0.45">
      <c r="A4603" t="s">
        <v>27</v>
      </c>
      <c r="B4603" s="1">
        <f>Raw_Prices!AX236</f>
        <v>45266</v>
      </c>
      <c r="C4603" s="12">
        <f>Raw_Prices!BB236</f>
        <v>135.31</v>
      </c>
      <c r="D4603" s="13">
        <f t="shared" si="146"/>
        <v>1.1966195497718823E-2</v>
      </c>
      <c r="E4603" s="14">
        <f>IF(_xlfn.XLOOKUP($A4603,Firm_Info!$A$2:$A$12,Firm_Info!$C$2:$C$12)="Treated",1,IF(_xlfn.XLOOKUP($A4603,Firm_Info!$A$2:$A$12,Firm_Info!$C$2:$C$12)="Control",0,""))</f>
        <v>0</v>
      </c>
      <c r="F4603" s="14">
        <f>IFERROR(_xlfn.XLOOKUP($A4603,Firm_Info!$A$2:$A$11,Firm_Info!$D$2:$D$11),"")</f>
        <v>4</v>
      </c>
      <c r="G4603" s="14">
        <f>IF($F4603="","",IF($B4603&gt;=SUMIFS(Firm_Info!$F$2:$F$11,Firm_Info!$D$2:$D$11,$F4603,Firm_Info!$C$2:$C$11,"Treated"),1,0))</f>
        <v>0</v>
      </c>
      <c r="H4603" s="14">
        <f t="shared" si="147"/>
        <v>0</v>
      </c>
      <c r="I4603" s="14">
        <f>IF($F4603="","",MOD(ROW()-2,624)-INDEX(Parallel_Trends!$F$5:$F$14,MATCH($A4603,Parallel_Trends!$A$5:$A$14,0)))</f>
        <v>-52</v>
      </c>
    </row>
    <row r="4604" spans="1:9" x14ac:dyDescent="0.45">
      <c r="A4604" t="s">
        <v>27</v>
      </c>
      <c r="B4604" s="1">
        <f>Raw_Prices!AX237</f>
        <v>45267</v>
      </c>
      <c r="C4604" s="12">
        <f>Raw_Prices!BB237</f>
        <v>139.84</v>
      </c>
      <c r="D4604" s="13">
        <f t="shared" si="146"/>
        <v>3.3478678589904609E-2</v>
      </c>
      <c r="E4604" s="14">
        <f>IF(_xlfn.XLOOKUP($A4604,Firm_Info!$A$2:$A$12,Firm_Info!$C$2:$C$12)="Treated",1,IF(_xlfn.XLOOKUP($A4604,Firm_Info!$A$2:$A$12,Firm_Info!$C$2:$C$12)="Control",0,""))</f>
        <v>0</v>
      </c>
      <c r="F4604" s="14">
        <f>IFERROR(_xlfn.XLOOKUP($A4604,Firm_Info!$A$2:$A$11,Firm_Info!$D$2:$D$11),"")</f>
        <v>4</v>
      </c>
      <c r="G4604" s="14">
        <f>IF($F4604="","",IF($B4604&gt;=SUMIFS(Firm_Info!$F$2:$F$11,Firm_Info!$D$2:$D$11,$F4604,Firm_Info!$C$2:$C$11,"Treated"),1,0))</f>
        <v>0</v>
      </c>
      <c r="H4604" s="14">
        <f t="shared" si="147"/>
        <v>0</v>
      </c>
      <c r="I4604" s="14">
        <f>IF($F4604="","",MOD(ROW()-2,624)-INDEX(Parallel_Trends!$F$5:$F$14,MATCH($A4604,Parallel_Trends!$A$5:$A$14,0)))</f>
        <v>-51</v>
      </c>
    </row>
    <row r="4605" spans="1:9" x14ac:dyDescent="0.45">
      <c r="A4605" t="s">
        <v>27</v>
      </c>
      <c r="B4605" s="1">
        <f>Raw_Prices!AX238</f>
        <v>45268</v>
      </c>
      <c r="C4605" s="12">
        <f>Raw_Prices!BB238</f>
        <v>140.68</v>
      </c>
      <c r="D4605" s="13">
        <f t="shared" si="146"/>
        <v>6.0068649885582914E-3</v>
      </c>
      <c r="E4605" s="14">
        <f>IF(_xlfn.XLOOKUP($A4605,Firm_Info!$A$2:$A$12,Firm_Info!$C$2:$C$12)="Treated",1,IF(_xlfn.XLOOKUP($A4605,Firm_Info!$A$2:$A$12,Firm_Info!$C$2:$C$12)="Control",0,""))</f>
        <v>0</v>
      </c>
      <c r="F4605" s="14">
        <f>IFERROR(_xlfn.XLOOKUP($A4605,Firm_Info!$A$2:$A$11,Firm_Info!$D$2:$D$11),"")</f>
        <v>4</v>
      </c>
      <c r="G4605" s="14">
        <f>IF($F4605="","",IF($B4605&gt;=SUMIFS(Firm_Info!$F$2:$F$11,Firm_Info!$D$2:$D$11,$F4605,Firm_Info!$C$2:$C$11,"Treated"),1,0))</f>
        <v>0</v>
      </c>
      <c r="H4605" s="14">
        <f t="shared" si="147"/>
        <v>0</v>
      </c>
      <c r="I4605" s="14">
        <f>IF($F4605="","",MOD(ROW()-2,624)-INDEX(Parallel_Trends!$F$5:$F$14,MATCH($A4605,Parallel_Trends!$A$5:$A$14,0)))</f>
        <v>-50</v>
      </c>
    </row>
    <row r="4606" spans="1:9" x14ac:dyDescent="0.45">
      <c r="A4606" t="s">
        <v>27</v>
      </c>
      <c r="B4606" s="1">
        <f>Raw_Prices!AX239</f>
        <v>45271</v>
      </c>
      <c r="C4606" s="12">
        <f>Raw_Prices!BB239</f>
        <v>142.91</v>
      </c>
      <c r="D4606" s="13">
        <f t="shared" si="146"/>
        <v>1.5851578049473902E-2</v>
      </c>
      <c r="E4606" s="14">
        <f>IF(_xlfn.XLOOKUP($A4606,Firm_Info!$A$2:$A$12,Firm_Info!$C$2:$C$12)="Treated",1,IF(_xlfn.XLOOKUP($A4606,Firm_Info!$A$2:$A$12,Firm_Info!$C$2:$C$12)="Control",0,""))</f>
        <v>0</v>
      </c>
      <c r="F4606" s="14">
        <f>IFERROR(_xlfn.XLOOKUP($A4606,Firm_Info!$A$2:$A$11,Firm_Info!$D$2:$D$11),"")</f>
        <v>4</v>
      </c>
      <c r="G4606" s="14">
        <f>IF($F4606="","",IF($B4606&gt;=SUMIFS(Firm_Info!$F$2:$F$11,Firm_Info!$D$2:$D$11,$F4606,Firm_Info!$C$2:$C$11,"Treated"),1,0))</f>
        <v>0</v>
      </c>
      <c r="H4606" s="14">
        <f t="shared" si="147"/>
        <v>0</v>
      </c>
      <c r="I4606" s="14">
        <f>IF($F4606="","",MOD(ROW()-2,624)-INDEX(Parallel_Trends!$F$5:$F$14,MATCH($A4606,Parallel_Trends!$A$5:$A$14,0)))</f>
        <v>-49</v>
      </c>
    </row>
    <row r="4607" spans="1:9" x14ac:dyDescent="0.45">
      <c r="A4607" t="s">
        <v>27</v>
      </c>
      <c r="B4607" s="1">
        <f>Raw_Prices!AX240</f>
        <v>45272</v>
      </c>
      <c r="C4607" s="12">
        <f>Raw_Prices!BB240</f>
        <v>140.55000000000001</v>
      </c>
      <c r="D4607" s="13">
        <f t="shared" si="146"/>
        <v>-1.6513889860751418E-2</v>
      </c>
      <c r="E4607" s="14">
        <f>IF(_xlfn.XLOOKUP($A4607,Firm_Info!$A$2:$A$12,Firm_Info!$C$2:$C$12)="Treated",1,IF(_xlfn.XLOOKUP($A4607,Firm_Info!$A$2:$A$12,Firm_Info!$C$2:$C$12)="Control",0,""))</f>
        <v>0</v>
      </c>
      <c r="F4607" s="14">
        <f>IFERROR(_xlfn.XLOOKUP($A4607,Firm_Info!$A$2:$A$11,Firm_Info!$D$2:$D$11),"")</f>
        <v>4</v>
      </c>
      <c r="G4607" s="14">
        <f>IF($F4607="","",IF($B4607&gt;=SUMIFS(Firm_Info!$F$2:$F$11,Firm_Info!$D$2:$D$11,$F4607,Firm_Info!$C$2:$C$11,"Treated"),1,0))</f>
        <v>0</v>
      </c>
      <c r="H4607" s="14">
        <f t="shared" si="147"/>
        <v>0</v>
      </c>
      <c r="I4607" s="14">
        <f>IF($F4607="","",MOD(ROW()-2,624)-INDEX(Parallel_Trends!$F$5:$F$14,MATCH($A4607,Parallel_Trends!$A$5:$A$14,0)))</f>
        <v>-48</v>
      </c>
    </row>
    <row r="4608" spans="1:9" x14ac:dyDescent="0.45">
      <c r="A4608" t="s">
        <v>27</v>
      </c>
      <c r="B4608" s="1">
        <f>Raw_Prices!AX241</f>
        <v>45273</v>
      </c>
      <c r="C4608" s="12">
        <f>Raw_Prices!BB241</f>
        <v>144.51</v>
      </c>
      <c r="D4608" s="13">
        <f t="shared" si="146"/>
        <v>2.817502668089622E-2</v>
      </c>
      <c r="E4608" s="14">
        <f>IF(_xlfn.XLOOKUP($A4608,Firm_Info!$A$2:$A$12,Firm_Info!$C$2:$C$12)="Treated",1,IF(_xlfn.XLOOKUP($A4608,Firm_Info!$A$2:$A$12,Firm_Info!$C$2:$C$12)="Control",0,""))</f>
        <v>0</v>
      </c>
      <c r="F4608" s="14">
        <f>IFERROR(_xlfn.XLOOKUP($A4608,Firm_Info!$A$2:$A$11,Firm_Info!$D$2:$D$11),"")</f>
        <v>4</v>
      </c>
      <c r="G4608" s="14">
        <f>IF($F4608="","",IF($B4608&gt;=SUMIFS(Firm_Info!$F$2:$F$11,Firm_Info!$D$2:$D$11,$F4608,Firm_Info!$C$2:$C$11,"Treated"),1,0))</f>
        <v>0</v>
      </c>
      <c r="H4608" s="14">
        <f t="shared" si="147"/>
        <v>0</v>
      </c>
      <c r="I4608" s="14">
        <f>IF($F4608="","",MOD(ROW()-2,624)-INDEX(Parallel_Trends!$F$5:$F$14,MATCH($A4608,Parallel_Trends!$A$5:$A$14,0)))</f>
        <v>-47</v>
      </c>
    </row>
    <row r="4609" spans="1:9" x14ac:dyDescent="0.45">
      <c r="A4609" t="s">
        <v>27</v>
      </c>
      <c r="B4609" s="1">
        <f>Raw_Prices!AX242</f>
        <v>45274</v>
      </c>
      <c r="C4609" s="12">
        <f>Raw_Prices!BB242</f>
        <v>147.26</v>
      </c>
      <c r="D4609" s="13">
        <f t="shared" si="146"/>
        <v>1.9029824925610672E-2</v>
      </c>
      <c r="E4609" s="14">
        <f>IF(_xlfn.XLOOKUP($A4609,Firm_Info!$A$2:$A$12,Firm_Info!$C$2:$C$12)="Treated",1,IF(_xlfn.XLOOKUP($A4609,Firm_Info!$A$2:$A$12,Firm_Info!$C$2:$C$12)="Control",0,""))</f>
        <v>0</v>
      </c>
      <c r="F4609" s="14">
        <f>IFERROR(_xlfn.XLOOKUP($A4609,Firm_Info!$A$2:$A$11,Firm_Info!$D$2:$D$11),"")</f>
        <v>4</v>
      </c>
      <c r="G4609" s="14">
        <f>IF($F4609="","",IF($B4609&gt;=SUMIFS(Firm_Info!$F$2:$F$11,Firm_Info!$D$2:$D$11,$F4609,Firm_Info!$C$2:$C$11,"Treated"),1,0))</f>
        <v>0</v>
      </c>
      <c r="H4609" s="14">
        <f t="shared" si="147"/>
        <v>0</v>
      </c>
      <c r="I4609" s="14">
        <f>IF($F4609="","",MOD(ROW()-2,624)-INDEX(Parallel_Trends!$F$5:$F$14,MATCH($A4609,Parallel_Trends!$A$5:$A$14,0)))</f>
        <v>-46</v>
      </c>
    </row>
    <row r="4610" spans="1:9" x14ac:dyDescent="0.45">
      <c r="A4610" t="s">
        <v>27</v>
      </c>
      <c r="B4610" s="1">
        <f>Raw_Prices!AX243</f>
        <v>45275</v>
      </c>
      <c r="C4610" s="12">
        <f>Raw_Prices!BB243</f>
        <v>146.6</v>
      </c>
      <c r="D4610" s="13">
        <f t="shared" si="146"/>
        <v>-4.4818688034767851E-3</v>
      </c>
      <c r="E4610" s="14">
        <f>IF(_xlfn.XLOOKUP($A4610,Firm_Info!$A$2:$A$12,Firm_Info!$C$2:$C$12)="Treated",1,IF(_xlfn.XLOOKUP($A4610,Firm_Info!$A$2:$A$12,Firm_Info!$C$2:$C$12)="Control",0,""))</f>
        <v>0</v>
      </c>
      <c r="F4610" s="14">
        <f>IFERROR(_xlfn.XLOOKUP($A4610,Firm_Info!$A$2:$A$11,Firm_Info!$D$2:$D$11),"")</f>
        <v>4</v>
      </c>
      <c r="G4610" s="14">
        <f>IF($F4610="","",IF($B4610&gt;=SUMIFS(Firm_Info!$F$2:$F$11,Firm_Info!$D$2:$D$11,$F4610,Firm_Info!$C$2:$C$11,"Treated"),1,0))</f>
        <v>0</v>
      </c>
      <c r="H4610" s="14">
        <f t="shared" si="147"/>
        <v>0</v>
      </c>
      <c r="I4610" s="14">
        <f>IF($F4610="","",MOD(ROW()-2,624)-INDEX(Parallel_Trends!$F$5:$F$14,MATCH($A4610,Parallel_Trends!$A$5:$A$14,0)))</f>
        <v>-45</v>
      </c>
    </row>
    <row r="4611" spans="1:9" x14ac:dyDescent="0.45">
      <c r="A4611" t="s">
        <v>27</v>
      </c>
      <c r="B4611" s="1">
        <f>Raw_Prices!AX244</f>
        <v>45278</v>
      </c>
      <c r="C4611" s="12">
        <f>Raw_Prices!BB244</f>
        <v>147.5</v>
      </c>
      <c r="D4611" s="13">
        <f t="shared" si="146"/>
        <v>6.1391541609823186E-3</v>
      </c>
      <c r="E4611" s="14">
        <f>IF(_xlfn.XLOOKUP($A4611,Firm_Info!$A$2:$A$12,Firm_Info!$C$2:$C$12)="Treated",1,IF(_xlfn.XLOOKUP($A4611,Firm_Info!$A$2:$A$12,Firm_Info!$C$2:$C$12)="Control",0,""))</f>
        <v>0</v>
      </c>
      <c r="F4611" s="14">
        <f>IFERROR(_xlfn.XLOOKUP($A4611,Firm_Info!$A$2:$A$11,Firm_Info!$D$2:$D$11),"")</f>
        <v>4</v>
      </c>
      <c r="G4611" s="14">
        <f>IF($F4611="","",IF($B4611&gt;=SUMIFS(Firm_Info!$F$2:$F$11,Firm_Info!$D$2:$D$11,$F4611,Firm_Info!$C$2:$C$11,"Treated"),1,0))</f>
        <v>0</v>
      </c>
      <c r="H4611" s="14">
        <f t="shared" si="147"/>
        <v>0</v>
      </c>
      <c r="I4611" s="14">
        <f>IF($F4611="","",MOD(ROW()-2,624)-INDEX(Parallel_Trends!$F$5:$F$14,MATCH($A4611,Parallel_Trends!$A$5:$A$14,0)))</f>
        <v>-44</v>
      </c>
    </row>
    <row r="4612" spans="1:9" x14ac:dyDescent="0.45">
      <c r="A4612" t="s">
        <v>27</v>
      </c>
      <c r="B4612" s="1">
        <f>Raw_Prices!AX245</f>
        <v>45279</v>
      </c>
      <c r="C4612" s="12">
        <f>Raw_Prices!BB245</f>
        <v>146.91</v>
      </c>
      <c r="D4612" s="13">
        <f t="shared" si="146"/>
        <v>-4.0000000000000036E-3</v>
      </c>
      <c r="E4612" s="14">
        <f>IF(_xlfn.XLOOKUP($A4612,Firm_Info!$A$2:$A$12,Firm_Info!$C$2:$C$12)="Treated",1,IF(_xlfn.XLOOKUP($A4612,Firm_Info!$A$2:$A$12,Firm_Info!$C$2:$C$12)="Control",0,""))</f>
        <v>0</v>
      </c>
      <c r="F4612" s="14">
        <f>IFERROR(_xlfn.XLOOKUP($A4612,Firm_Info!$A$2:$A$11,Firm_Info!$D$2:$D$11),"")</f>
        <v>4</v>
      </c>
      <c r="G4612" s="14">
        <f>IF($F4612="","",IF($B4612&gt;=SUMIFS(Firm_Info!$F$2:$F$11,Firm_Info!$D$2:$D$11,$F4612,Firm_Info!$C$2:$C$11,"Treated"),1,0))</f>
        <v>0</v>
      </c>
      <c r="H4612" s="14">
        <f t="shared" si="147"/>
        <v>0</v>
      </c>
      <c r="I4612" s="14">
        <f>IF($F4612="","",MOD(ROW()-2,624)-INDEX(Parallel_Trends!$F$5:$F$14,MATCH($A4612,Parallel_Trends!$A$5:$A$14,0)))</f>
        <v>-43</v>
      </c>
    </row>
    <row r="4613" spans="1:9" x14ac:dyDescent="0.45">
      <c r="A4613" t="s">
        <v>27</v>
      </c>
      <c r="B4613" s="1">
        <f>Raw_Prices!AX246</f>
        <v>45280</v>
      </c>
      <c r="C4613" s="12">
        <f>Raw_Prices!BB246</f>
        <v>141.07</v>
      </c>
      <c r="D4613" s="13">
        <f t="shared" si="146"/>
        <v>-3.9752229256007077E-2</v>
      </c>
      <c r="E4613" s="14">
        <f>IF(_xlfn.XLOOKUP($A4613,Firm_Info!$A$2:$A$12,Firm_Info!$C$2:$C$12)="Treated",1,IF(_xlfn.XLOOKUP($A4613,Firm_Info!$A$2:$A$12,Firm_Info!$C$2:$C$12)="Control",0,""))</f>
        <v>0</v>
      </c>
      <c r="F4613" s="14">
        <f>IFERROR(_xlfn.XLOOKUP($A4613,Firm_Info!$A$2:$A$11,Firm_Info!$D$2:$D$11),"")</f>
        <v>4</v>
      </c>
      <c r="G4613" s="14">
        <f>IF($F4613="","",IF($B4613&gt;=SUMIFS(Firm_Info!$F$2:$F$11,Firm_Info!$D$2:$D$11,$F4613,Firm_Info!$C$2:$C$11,"Treated"),1,0))</f>
        <v>0</v>
      </c>
      <c r="H4613" s="14">
        <f t="shared" si="147"/>
        <v>0</v>
      </c>
      <c r="I4613" s="14">
        <f>IF($F4613="","",MOD(ROW()-2,624)-INDEX(Parallel_Trends!$F$5:$F$14,MATCH($A4613,Parallel_Trends!$A$5:$A$14,0)))</f>
        <v>-42</v>
      </c>
    </row>
    <row r="4614" spans="1:9" x14ac:dyDescent="0.45">
      <c r="A4614" t="s">
        <v>27</v>
      </c>
      <c r="B4614" s="1">
        <f>Raw_Prices!AX247</f>
        <v>45281</v>
      </c>
      <c r="C4614" s="12">
        <f>Raw_Prices!BB247</f>
        <v>142.09</v>
      </c>
      <c r="D4614" s="13">
        <f t="shared" si="146"/>
        <v>7.2304529666122885E-3</v>
      </c>
      <c r="E4614" s="14">
        <f>IF(_xlfn.XLOOKUP($A4614,Firm_Info!$A$2:$A$12,Firm_Info!$C$2:$C$12)="Treated",1,IF(_xlfn.XLOOKUP($A4614,Firm_Info!$A$2:$A$12,Firm_Info!$C$2:$C$12)="Control",0,""))</f>
        <v>0</v>
      </c>
      <c r="F4614" s="14">
        <f>IFERROR(_xlfn.XLOOKUP($A4614,Firm_Info!$A$2:$A$11,Firm_Info!$D$2:$D$11),"")</f>
        <v>4</v>
      </c>
      <c r="G4614" s="14">
        <f>IF($F4614="","",IF($B4614&gt;=SUMIFS(Firm_Info!$F$2:$F$11,Firm_Info!$D$2:$D$11,$F4614,Firm_Info!$C$2:$C$11,"Treated"),1,0))</f>
        <v>0</v>
      </c>
      <c r="H4614" s="14">
        <f t="shared" si="147"/>
        <v>0</v>
      </c>
      <c r="I4614" s="14">
        <f>IF($F4614="","",MOD(ROW()-2,624)-INDEX(Parallel_Trends!$F$5:$F$14,MATCH($A4614,Parallel_Trends!$A$5:$A$14,0)))</f>
        <v>-41</v>
      </c>
    </row>
    <row r="4615" spans="1:9" x14ac:dyDescent="0.45">
      <c r="A4615" t="s">
        <v>27</v>
      </c>
      <c r="B4615" s="1">
        <f>Raw_Prices!AX248</f>
        <v>45282</v>
      </c>
      <c r="C4615" s="12">
        <f>Raw_Prices!BB248</f>
        <v>140.80000000000001</v>
      </c>
      <c r="D4615" s="13">
        <f t="shared" si="146"/>
        <v>-9.0787529030895708E-3</v>
      </c>
      <c r="E4615" s="14">
        <f>IF(_xlfn.XLOOKUP($A4615,Firm_Info!$A$2:$A$12,Firm_Info!$C$2:$C$12)="Treated",1,IF(_xlfn.XLOOKUP($A4615,Firm_Info!$A$2:$A$12,Firm_Info!$C$2:$C$12)="Control",0,""))</f>
        <v>0</v>
      </c>
      <c r="F4615" s="14">
        <f>IFERROR(_xlfn.XLOOKUP($A4615,Firm_Info!$A$2:$A$11,Firm_Info!$D$2:$D$11),"")</f>
        <v>4</v>
      </c>
      <c r="G4615" s="14">
        <f>IF($F4615="","",IF($B4615&gt;=SUMIFS(Firm_Info!$F$2:$F$11,Firm_Info!$D$2:$D$11,$F4615,Firm_Info!$C$2:$C$11,"Treated"),1,0))</f>
        <v>0</v>
      </c>
      <c r="H4615" s="14">
        <f t="shared" si="147"/>
        <v>0</v>
      </c>
      <c r="I4615" s="14">
        <f>IF($F4615="","",MOD(ROW()-2,624)-INDEX(Parallel_Trends!$F$5:$F$14,MATCH($A4615,Parallel_Trends!$A$5:$A$14,0)))</f>
        <v>-40</v>
      </c>
    </row>
    <row r="4616" spans="1:9" x14ac:dyDescent="0.45">
      <c r="A4616" t="s">
        <v>27</v>
      </c>
      <c r="B4616" s="1">
        <f>Raw_Prices!AX249</f>
        <v>45286</v>
      </c>
      <c r="C4616" s="12">
        <f>Raw_Prices!BB249</f>
        <v>138.72</v>
      </c>
      <c r="D4616" s="13">
        <f t="shared" si="146"/>
        <v>-1.4772727272727382E-2</v>
      </c>
      <c r="E4616" s="14">
        <f>IF(_xlfn.XLOOKUP($A4616,Firm_Info!$A$2:$A$12,Firm_Info!$C$2:$C$12)="Treated",1,IF(_xlfn.XLOOKUP($A4616,Firm_Info!$A$2:$A$12,Firm_Info!$C$2:$C$12)="Control",0,""))</f>
        <v>0</v>
      </c>
      <c r="F4616" s="14">
        <f>IFERROR(_xlfn.XLOOKUP($A4616,Firm_Info!$A$2:$A$11,Firm_Info!$D$2:$D$11),"")</f>
        <v>4</v>
      </c>
      <c r="G4616" s="14">
        <f>IF($F4616="","",IF($B4616&gt;=SUMIFS(Firm_Info!$F$2:$F$11,Firm_Info!$D$2:$D$11,$F4616,Firm_Info!$C$2:$C$11,"Treated"),1,0))</f>
        <v>0</v>
      </c>
      <c r="H4616" s="14">
        <f t="shared" si="147"/>
        <v>0</v>
      </c>
      <c r="I4616" s="14">
        <f>IF($F4616="","",MOD(ROW()-2,624)-INDEX(Parallel_Trends!$F$5:$F$14,MATCH($A4616,Parallel_Trends!$A$5:$A$14,0)))</f>
        <v>-39</v>
      </c>
    </row>
    <row r="4617" spans="1:9" x14ac:dyDescent="0.45">
      <c r="A4617" t="s">
        <v>27</v>
      </c>
      <c r="B4617" s="1">
        <f>Raw_Prices!AX250</f>
        <v>45287</v>
      </c>
      <c r="C4617" s="12">
        <f>Raw_Prices!BB250</f>
        <v>136.55000000000001</v>
      </c>
      <c r="D4617" s="13">
        <f t="shared" si="146"/>
        <v>-1.564302191464817E-2</v>
      </c>
      <c r="E4617" s="14">
        <f>IF(_xlfn.XLOOKUP($A4617,Firm_Info!$A$2:$A$12,Firm_Info!$C$2:$C$12)="Treated",1,IF(_xlfn.XLOOKUP($A4617,Firm_Info!$A$2:$A$12,Firm_Info!$C$2:$C$12)="Control",0,""))</f>
        <v>0</v>
      </c>
      <c r="F4617" s="14">
        <f>IFERROR(_xlfn.XLOOKUP($A4617,Firm_Info!$A$2:$A$11,Firm_Info!$D$2:$D$11),"")</f>
        <v>4</v>
      </c>
      <c r="G4617" s="14">
        <f>IF($F4617="","",IF($B4617&gt;=SUMIFS(Firm_Info!$F$2:$F$11,Firm_Info!$D$2:$D$11,$F4617,Firm_Info!$C$2:$C$11,"Treated"),1,0))</f>
        <v>0</v>
      </c>
      <c r="H4617" s="14">
        <f t="shared" si="147"/>
        <v>0</v>
      </c>
      <c r="I4617" s="14">
        <f>IF($F4617="","",MOD(ROW()-2,624)-INDEX(Parallel_Trends!$F$5:$F$14,MATCH($A4617,Parallel_Trends!$A$5:$A$14,0)))</f>
        <v>-38</v>
      </c>
    </row>
    <row r="4618" spans="1:9" x14ac:dyDescent="0.45">
      <c r="A4618" t="s">
        <v>27</v>
      </c>
      <c r="B4618" s="1">
        <f>Raw_Prices!AX251</f>
        <v>45288</v>
      </c>
      <c r="C4618" s="12">
        <f>Raw_Prices!BB251</f>
        <v>137</v>
      </c>
      <c r="D4618" s="13">
        <f t="shared" si="146"/>
        <v>3.2954961552544848E-3</v>
      </c>
      <c r="E4618" s="14">
        <f>IF(_xlfn.XLOOKUP($A4618,Firm_Info!$A$2:$A$12,Firm_Info!$C$2:$C$12)="Treated",1,IF(_xlfn.XLOOKUP($A4618,Firm_Info!$A$2:$A$12,Firm_Info!$C$2:$C$12)="Control",0,""))</f>
        <v>0</v>
      </c>
      <c r="F4618" s="14">
        <f>IFERROR(_xlfn.XLOOKUP($A4618,Firm_Info!$A$2:$A$11,Firm_Info!$D$2:$D$11),"")</f>
        <v>4</v>
      </c>
      <c r="G4618" s="14">
        <f>IF($F4618="","",IF($B4618&gt;=SUMIFS(Firm_Info!$F$2:$F$11,Firm_Info!$D$2:$D$11,$F4618,Firm_Info!$C$2:$C$11,"Treated"),1,0))</f>
        <v>0</v>
      </c>
      <c r="H4618" s="14">
        <f t="shared" si="147"/>
        <v>0</v>
      </c>
      <c r="I4618" s="14">
        <f>IF($F4618="","",MOD(ROW()-2,624)-INDEX(Parallel_Trends!$F$5:$F$14,MATCH($A4618,Parallel_Trends!$A$5:$A$14,0)))</f>
        <v>-37</v>
      </c>
    </row>
    <row r="4619" spans="1:9" x14ac:dyDescent="0.45">
      <c r="A4619" t="s">
        <v>27</v>
      </c>
      <c r="B4619" s="1">
        <f>Raw_Prices!AX252</f>
        <v>45289</v>
      </c>
      <c r="C4619" s="12">
        <f>Raw_Prices!BB252</f>
        <v>136.13999999999999</v>
      </c>
      <c r="D4619" s="13">
        <f t="shared" si="146"/>
        <v>-6.277372262773806E-3</v>
      </c>
      <c r="E4619" s="14">
        <f>IF(_xlfn.XLOOKUP($A4619,Firm_Info!$A$2:$A$12,Firm_Info!$C$2:$C$12)="Treated",1,IF(_xlfn.XLOOKUP($A4619,Firm_Info!$A$2:$A$12,Firm_Info!$C$2:$C$12)="Control",0,""))</f>
        <v>0</v>
      </c>
      <c r="F4619" s="14">
        <f>IFERROR(_xlfn.XLOOKUP($A4619,Firm_Info!$A$2:$A$11,Firm_Info!$D$2:$D$11),"")</f>
        <v>4</v>
      </c>
      <c r="G4619" s="14">
        <f>IF($F4619="","",IF($B4619&gt;=SUMIFS(Firm_Info!$F$2:$F$11,Firm_Info!$D$2:$D$11,$F4619,Firm_Info!$C$2:$C$11,"Treated"),1,0))</f>
        <v>0</v>
      </c>
      <c r="H4619" s="14">
        <f t="shared" si="147"/>
        <v>0</v>
      </c>
      <c r="I4619" s="14">
        <f>IF($F4619="","",MOD(ROW()-2,624)-INDEX(Parallel_Trends!$F$5:$F$14,MATCH($A4619,Parallel_Trends!$A$5:$A$14,0)))</f>
        <v>-36</v>
      </c>
    </row>
    <row r="4620" spans="1:9" x14ac:dyDescent="0.45">
      <c r="A4620" t="s">
        <v>27</v>
      </c>
      <c r="B4620" s="1">
        <f>Raw_Prices!AX253</f>
        <v>45293</v>
      </c>
      <c r="C4620" s="12">
        <f>Raw_Prices!BB253</f>
        <v>134.47999999999999</v>
      </c>
      <c r="D4620" s="13">
        <f t="shared" si="146"/>
        <v>-1.2193330395181445E-2</v>
      </c>
      <c r="E4620" s="14">
        <f>IF(_xlfn.XLOOKUP($A4620,Firm_Info!$A$2:$A$12,Firm_Info!$C$2:$C$12)="Treated",1,IF(_xlfn.XLOOKUP($A4620,Firm_Info!$A$2:$A$12,Firm_Info!$C$2:$C$12)="Control",0,""))</f>
        <v>0</v>
      </c>
      <c r="F4620" s="14">
        <f>IFERROR(_xlfn.XLOOKUP($A4620,Firm_Info!$A$2:$A$11,Firm_Info!$D$2:$D$11),"")</f>
        <v>4</v>
      </c>
      <c r="G4620" s="14">
        <f>IF($F4620="","",IF($B4620&gt;=SUMIFS(Firm_Info!$F$2:$F$11,Firm_Info!$D$2:$D$11,$F4620,Firm_Info!$C$2:$C$11,"Treated"),1,0))</f>
        <v>0</v>
      </c>
      <c r="H4620" s="14">
        <f t="shared" si="147"/>
        <v>0</v>
      </c>
      <c r="I4620" s="14">
        <f>IF($F4620="","",MOD(ROW()-2,624)-INDEX(Parallel_Trends!$F$5:$F$14,MATCH($A4620,Parallel_Trends!$A$5:$A$14,0)))</f>
        <v>-35</v>
      </c>
    </row>
    <row r="4621" spans="1:9" x14ac:dyDescent="0.45">
      <c r="A4621" t="s">
        <v>27</v>
      </c>
      <c r="B4621" s="1">
        <f>Raw_Prices!AX254</f>
        <v>45294</v>
      </c>
      <c r="C4621" s="12">
        <f>Raw_Prices!BB254</f>
        <v>133.41999999999999</v>
      </c>
      <c r="D4621" s="13">
        <f t="shared" si="146"/>
        <v>-7.8822129684711362E-3</v>
      </c>
      <c r="E4621" s="14">
        <f>IF(_xlfn.XLOOKUP($A4621,Firm_Info!$A$2:$A$12,Firm_Info!$C$2:$C$12)="Treated",1,IF(_xlfn.XLOOKUP($A4621,Firm_Info!$A$2:$A$12,Firm_Info!$C$2:$C$12)="Control",0,""))</f>
        <v>0</v>
      </c>
      <c r="F4621" s="14">
        <f>IFERROR(_xlfn.XLOOKUP($A4621,Firm_Info!$A$2:$A$11,Firm_Info!$D$2:$D$11),"")</f>
        <v>4</v>
      </c>
      <c r="G4621" s="14">
        <f>IF($F4621="","",IF($B4621&gt;=SUMIFS(Firm_Info!$F$2:$F$11,Firm_Info!$D$2:$D$11,$F4621,Firm_Info!$C$2:$C$11,"Treated"),1,0))</f>
        <v>0</v>
      </c>
      <c r="H4621" s="14">
        <f t="shared" si="147"/>
        <v>0</v>
      </c>
      <c r="I4621" s="14">
        <f>IF($F4621="","",MOD(ROW()-2,624)-INDEX(Parallel_Trends!$F$5:$F$14,MATCH($A4621,Parallel_Trends!$A$5:$A$14,0)))</f>
        <v>-34</v>
      </c>
    </row>
    <row r="4622" spans="1:9" x14ac:dyDescent="0.45">
      <c r="A4622" t="s">
        <v>27</v>
      </c>
      <c r="B4622" s="1">
        <f>Raw_Prices!AX255</f>
        <v>45295</v>
      </c>
      <c r="C4622" s="12">
        <f>Raw_Prices!BB255</f>
        <v>133.72</v>
      </c>
      <c r="D4622" s="13">
        <f t="shared" si="146"/>
        <v>2.2485384500074979E-3</v>
      </c>
      <c r="E4622" s="14">
        <f>IF(_xlfn.XLOOKUP($A4622,Firm_Info!$A$2:$A$12,Firm_Info!$C$2:$C$12)="Treated",1,IF(_xlfn.XLOOKUP($A4622,Firm_Info!$A$2:$A$12,Firm_Info!$C$2:$C$12)="Control",0,""))</f>
        <v>0</v>
      </c>
      <c r="F4622" s="14">
        <f>IFERROR(_xlfn.XLOOKUP($A4622,Firm_Info!$A$2:$A$11,Firm_Info!$D$2:$D$11),"")</f>
        <v>4</v>
      </c>
      <c r="G4622" s="14">
        <f>IF($F4622="","",IF($B4622&gt;=SUMIFS(Firm_Info!$F$2:$F$11,Firm_Info!$D$2:$D$11,$F4622,Firm_Info!$C$2:$C$11,"Treated"),1,0))</f>
        <v>0</v>
      </c>
      <c r="H4622" s="14">
        <f t="shared" si="147"/>
        <v>0</v>
      </c>
      <c r="I4622" s="14">
        <f>IF($F4622="","",MOD(ROW()-2,624)-INDEX(Parallel_Trends!$F$5:$F$14,MATCH($A4622,Parallel_Trends!$A$5:$A$14,0)))</f>
        <v>-33</v>
      </c>
    </row>
    <row r="4623" spans="1:9" x14ac:dyDescent="0.45">
      <c r="A4623" t="s">
        <v>27</v>
      </c>
      <c r="B4623" s="1">
        <f>Raw_Prices!AX256</f>
        <v>45296</v>
      </c>
      <c r="C4623" s="12">
        <f>Raw_Prices!BB256</f>
        <v>135.97999999999999</v>
      </c>
      <c r="D4623" s="13">
        <f t="shared" si="146"/>
        <v>1.6900987137301815E-2</v>
      </c>
      <c r="E4623" s="14">
        <f>IF(_xlfn.XLOOKUP($A4623,Firm_Info!$A$2:$A$12,Firm_Info!$C$2:$C$12)="Treated",1,IF(_xlfn.XLOOKUP($A4623,Firm_Info!$A$2:$A$12,Firm_Info!$C$2:$C$12)="Control",0,""))</f>
        <v>0</v>
      </c>
      <c r="F4623" s="14">
        <f>IFERROR(_xlfn.XLOOKUP($A4623,Firm_Info!$A$2:$A$11,Firm_Info!$D$2:$D$11),"")</f>
        <v>4</v>
      </c>
      <c r="G4623" s="14">
        <f>IF($F4623="","",IF($B4623&gt;=SUMIFS(Firm_Info!$F$2:$F$11,Firm_Info!$D$2:$D$11,$F4623,Firm_Info!$C$2:$C$11,"Treated"),1,0))</f>
        <v>0</v>
      </c>
      <c r="H4623" s="14">
        <f t="shared" si="147"/>
        <v>0</v>
      </c>
      <c r="I4623" s="14">
        <f>IF($F4623="","",MOD(ROW()-2,624)-INDEX(Parallel_Trends!$F$5:$F$14,MATCH($A4623,Parallel_Trends!$A$5:$A$14,0)))</f>
        <v>-32</v>
      </c>
    </row>
    <row r="4624" spans="1:9" x14ac:dyDescent="0.45">
      <c r="A4624" t="s">
        <v>27</v>
      </c>
      <c r="B4624" s="1">
        <f>Raw_Prices!AX257</f>
        <v>45299</v>
      </c>
      <c r="C4624" s="12">
        <f>Raw_Prices!BB257</f>
        <v>140.08000000000001</v>
      </c>
      <c r="D4624" s="13">
        <f t="shared" si="146"/>
        <v>3.015149286659824E-2</v>
      </c>
      <c r="E4624" s="14">
        <f>IF(_xlfn.XLOOKUP($A4624,Firm_Info!$A$2:$A$12,Firm_Info!$C$2:$C$12)="Treated",1,IF(_xlfn.XLOOKUP($A4624,Firm_Info!$A$2:$A$12,Firm_Info!$C$2:$C$12)="Control",0,""))</f>
        <v>0</v>
      </c>
      <c r="F4624" s="14">
        <f>IFERROR(_xlfn.XLOOKUP($A4624,Firm_Info!$A$2:$A$11,Firm_Info!$D$2:$D$11),"")</f>
        <v>4</v>
      </c>
      <c r="G4624" s="14">
        <f>IF($F4624="","",IF($B4624&gt;=SUMIFS(Firm_Info!$F$2:$F$11,Firm_Info!$D$2:$D$11,$F4624,Firm_Info!$C$2:$C$11,"Treated"),1,0))</f>
        <v>0</v>
      </c>
      <c r="H4624" s="14">
        <f t="shared" si="147"/>
        <v>0</v>
      </c>
      <c r="I4624" s="14">
        <f>IF($F4624="","",MOD(ROW()-2,624)-INDEX(Parallel_Trends!$F$5:$F$14,MATCH($A4624,Parallel_Trends!$A$5:$A$14,0)))</f>
        <v>-31</v>
      </c>
    </row>
    <row r="4625" spans="1:9" x14ac:dyDescent="0.45">
      <c r="A4625" t="s">
        <v>27</v>
      </c>
      <c r="B4625" s="1">
        <f>Raw_Prices!AX258</f>
        <v>45300</v>
      </c>
      <c r="C4625" s="12">
        <f>Raw_Prices!BB258</f>
        <v>139.53</v>
      </c>
      <c r="D4625" s="13">
        <f t="shared" si="146"/>
        <v>-3.9263278126785428E-3</v>
      </c>
      <c r="E4625" s="14">
        <f>IF(_xlfn.XLOOKUP($A4625,Firm_Info!$A$2:$A$12,Firm_Info!$C$2:$C$12)="Treated",1,IF(_xlfn.XLOOKUP($A4625,Firm_Info!$A$2:$A$12,Firm_Info!$C$2:$C$12)="Control",0,""))</f>
        <v>0</v>
      </c>
      <c r="F4625" s="14">
        <f>IFERROR(_xlfn.XLOOKUP($A4625,Firm_Info!$A$2:$A$11,Firm_Info!$D$2:$D$11),"")</f>
        <v>4</v>
      </c>
      <c r="G4625" s="14">
        <f>IF($F4625="","",IF($B4625&gt;=SUMIFS(Firm_Info!$F$2:$F$11,Firm_Info!$D$2:$D$11,$F4625,Firm_Info!$C$2:$C$11,"Treated"),1,0))</f>
        <v>0</v>
      </c>
      <c r="H4625" s="14">
        <f t="shared" si="147"/>
        <v>0</v>
      </c>
      <c r="I4625" s="14">
        <f>IF($F4625="","",MOD(ROW()-2,624)-INDEX(Parallel_Trends!$F$5:$F$14,MATCH($A4625,Parallel_Trends!$A$5:$A$14,0)))</f>
        <v>-30</v>
      </c>
    </row>
    <row r="4626" spans="1:9" x14ac:dyDescent="0.45">
      <c r="A4626" t="s">
        <v>27</v>
      </c>
      <c r="B4626" s="1">
        <f>Raw_Prices!AX259</f>
        <v>45301</v>
      </c>
      <c r="C4626" s="12">
        <f>Raw_Prices!BB259</f>
        <v>139.76</v>
      </c>
      <c r="D4626" s="13">
        <f t="shared" si="146"/>
        <v>1.6483910270193025E-3</v>
      </c>
      <c r="E4626" s="14">
        <f>IF(_xlfn.XLOOKUP($A4626,Firm_Info!$A$2:$A$12,Firm_Info!$C$2:$C$12)="Treated",1,IF(_xlfn.XLOOKUP($A4626,Firm_Info!$A$2:$A$12,Firm_Info!$C$2:$C$12)="Control",0,""))</f>
        <v>0</v>
      </c>
      <c r="F4626" s="14">
        <f>IFERROR(_xlfn.XLOOKUP($A4626,Firm_Info!$A$2:$A$11,Firm_Info!$D$2:$D$11),"")</f>
        <v>4</v>
      </c>
      <c r="G4626" s="14">
        <f>IF($F4626="","",IF($B4626&gt;=SUMIFS(Firm_Info!$F$2:$F$11,Firm_Info!$D$2:$D$11,$F4626,Firm_Info!$C$2:$C$11,"Treated"),1,0))</f>
        <v>0</v>
      </c>
      <c r="H4626" s="14">
        <f t="shared" si="147"/>
        <v>0</v>
      </c>
      <c r="I4626" s="14">
        <f>IF($F4626="","",MOD(ROW()-2,624)-INDEX(Parallel_Trends!$F$5:$F$14,MATCH($A4626,Parallel_Trends!$A$5:$A$14,0)))</f>
        <v>-29</v>
      </c>
    </row>
    <row r="4627" spans="1:9" x14ac:dyDescent="0.45">
      <c r="A4627" t="s">
        <v>27</v>
      </c>
      <c r="B4627" s="1">
        <f>Raw_Prices!AX260</f>
        <v>45302</v>
      </c>
      <c r="C4627" s="12">
        <f>Raw_Prices!BB260</f>
        <v>139.44999999999999</v>
      </c>
      <c r="D4627" s="13">
        <f t="shared" si="146"/>
        <v>-2.2180881511162376E-3</v>
      </c>
      <c r="E4627" s="14">
        <f>IF(_xlfn.XLOOKUP($A4627,Firm_Info!$A$2:$A$12,Firm_Info!$C$2:$C$12)="Treated",1,IF(_xlfn.XLOOKUP($A4627,Firm_Info!$A$2:$A$12,Firm_Info!$C$2:$C$12)="Control",0,""))</f>
        <v>0</v>
      </c>
      <c r="F4627" s="14">
        <f>IFERROR(_xlfn.XLOOKUP($A4627,Firm_Info!$A$2:$A$11,Firm_Info!$D$2:$D$11),"")</f>
        <v>4</v>
      </c>
      <c r="G4627" s="14">
        <f>IF($F4627="","",IF($B4627&gt;=SUMIFS(Firm_Info!$F$2:$F$11,Firm_Info!$D$2:$D$11,$F4627,Firm_Info!$C$2:$C$11,"Treated"),1,0))</f>
        <v>0</v>
      </c>
      <c r="H4627" s="14">
        <f t="shared" si="147"/>
        <v>0</v>
      </c>
      <c r="I4627" s="14">
        <f>IF($F4627="","",MOD(ROW()-2,624)-INDEX(Parallel_Trends!$F$5:$F$14,MATCH($A4627,Parallel_Trends!$A$5:$A$14,0)))</f>
        <v>-28</v>
      </c>
    </row>
    <row r="4628" spans="1:9" x14ac:dyDescent="0.45">
      <c r="A4628" t="s">
        <v>27</v>
      </c>
      <c r="B4628" s="1">
        <f>Raw_Prices!AX261</f>
        <v>45303</v>
      </c>
      <c r="C4628" s="12">
        <f>Raw_Prices!BB261</f>
        <v>137.13999999999999</v>
      </c>
      <c r="D4628" s="13">
        <f t="shared" ref="D4628:D4691" si="148">C4628/C4627-1</f>
        <v>-1.6565077088562252E-2</v>
      </c>
      <c r="E4628" s="14">
        <f>IF(_xlfn.XLOOKUP($A4628,Firm_Info!$A$2:$A$12,Firm_Info!$C$2:$C$12)="Treated",1,IF(_xlfn.XLOOKUP($A4628,Firm_Info!$A$2:$A$12,Firm_Info!$C$2:$C$12)="Control",0,""))</f>
        <v>0</v>
      </c>
      <c r="F4628" s="14">
        <f>IFERROR(_xlfn.XLOOKUP($A4628,Firm_Info!$A$2:$A$11,Firm_Info!$D$2:$D$11),"")</f>
        <v>4</v>
      </c>
      <c r="G4628" s="14">
        <f>IF($F4628="","",IF($B4628&gt;=SUMIFS(Firm_Info!$F$2:$F$11,Firm_Info!$D$2:$D$11,$F4628,Firm_Info!$C$2:$C$11,"Treated"),1,0))</f>
        <v>0</v>
      </c>
      <c r="H4628" s="14">
        <f t="shared" ref="H4628:H4691" si="149">IF($F4628="","",$E4628*$G4628)</f>
        <v>0</v>
      </c>
      <c r="I4628" s="14">
        <f>IF($F4628="","",MOD(ROW()-2,624)-INDEX(Parallel_Trends!$F$5:$F$14,MATCH($A4628,Parallel_Trends!$A$5:$A$14,0)))</f>
        <v>-27</v>
      </c>
    </row>
    <row r="4629" spans="1:9" x14ac:dyDescent="0.45">
      <c r="A4629" t="s">
        <v>27</v>
      </c>
      <c r="B4629" s="1">
        <f>Raw_Prices!AX262</f>
        <v>45307</v>
      </c>
      <c r="C4629" s="12">
        <f>Raw_Prices!BB262</f>
        <v>135.02000000000001</v>
      </c>
      <c r="D4629" s="13">
        <f t="shared" si="148"/>
        <v>-1.5458655388653764E-2</v>
      </c>
      <c r="E4629" s="14">
        <f>IF(_xlfn.XLOOKUP($A4629,Firm_Info!$A$2:$A$12,Firm_Info!$C$2:$C$12)="Treated",1,IF(_xlfn.XLOOKUP($A4629,Firm_Info!$A$2:$A$12,Firm_Info!$C$2:$C$12)="Control",0,""))</f>
        <v>0</v>
      </c>
      <c r="F4629" s="14">
        <f>IFERROR(_xlfn.XLOOKUP($A4629,Firm_Info!$A$2:$A$11,Firm_Info!$D$2:$D$11),"")</f>
        <v>4</v>
      </c>
      <c r="G4629" s="14">
        <f>IF($F4629="","",IF($B4629&gt;=SUMIFS(Firm_Info!$F$2:$F$11,Firm_Info!$D$2:$D$11,$F4629,Firm_Info!$C$2:$C$11,"Treated"),1,0))</f>
        <v>0</v>
      </c>
      <c r="H4629" s="14">
        <f t="shared" si="149"/>
        <v>0</v>
      </c>
      <c r="I4629" s="14">
        <f>IF($F4629="","",MOD(ROW()-2,624)-INDEX(Parallel_Trends!$F$5:$F$14,MATCH($A4629,Parallel_Trends!$A$5:$A$14,0)))</f>
        <v>-26</v>
      </c>
    </row>
    <row r="4630" spans="1:9" x14ac:dyDescent="0.45">
      <c r="A4630" t="s">
        <v>27</v>
      </c>
      <c r="B4630" s="1">
        <f>Raw_Prices!AX263</f>
        <v>45308</v>
      </c>
      <c r="C4630" s="12">
        <f>Raw_Prices!BB263</f>
        <v>134.97999999999999</v>
      </c>
      <c r="D4630" s="13">
        <f t="shared" si="148"/>
        <v>-2.9625240705100087E-4</v>
      </c>
      <c r="E4630" s="14">
        <f>IF(_xlfn.XLOOKUP($A4630,Firm_Info!$A$2:$A$12,Firm_Info!$C$2:$C$12)="Treated",1,IF(_xlfn.XLOOKUP($A4630,Firm_Info!$A$2:$A$12,Firm_Info!$C$2:$C$12)="Control",0,""))</f>
        <v>0</v>
      </c>
      <c r="F4630" s="14">
        <f>IFERROR(_xlfn.XLOOKUP($A4630,Firm_Info!$A$2:$A$11,Firm_Info!$D$2:$D$11),"")</f>
        <v>4</v>
      </c>
      <c r="G4630" s="14">
        <f>IF($F4630="","",IF($B4630&gt;=SUMIFS(Firm_Info!$F$2:$F$11,Firm_Info!$D$2:$D$11,$F4630,Firm_Info!$C$2:$C$11,"Treated"),1,0))</f>
        <v>0</v>
      </c>
      <c r="H4630" s="14">
        <f t="shared" si="149"/>
        <v>0</v>
      </c>
      <c r="I4630" s="14">
        <f>IF($F4630="","",MOD(ROW()-2,624)-INDEX(Parallel_Trends!$F$5:$F$14,MATCH($A4630,Parallel_Trends!$A$5:$A$14,0)))</f>
        <v>-25</v>
      </c>
    </row>
    <row r="4631" spans="1:9" x14ac:dyDescent="0.45">
      <c r="A4631" t="s">
        <v>27</v>
      </c>
      <c r="B4631" s="1">
        <f>Raw_Prices!AX264</f>
        <v>45309</v>
      </c>
      <c r="C4631" s="12">
        <f>Raw_Prices!BB264</f>
        <v>137.04</v>
      </c>
      <c r="D4631" s="13">
        <f t="shared" si="148"/>
        <v>1.526152022521865E-2</v>
      </c>
      <c r="E4631" s="14">
        <f>IF(_xlfn.XLOOKUP($A4631,Firm_Info!$A$2:$A$12,Firm_Info!$C$2:$C$12)="Treated",1,IF(_xlfn.XLOOKUP($A4631,Firm_Info!$A$2:$A$12,Firm_Info!$C$2:$C$12)="Control",0,""))</f>
        <v>0</v>
      </c>
      <c r="F4631" s="14">
        <f>IFERROR(_xlfn.XLOOKUP($A4631,Firm_Info!$A$2:$A$11,Firm_Info!$D$2:$D$11),"")</f>
        <v>4</v>
      </c>
      <c r="G4631" s="14">
        <f>IF($F4631="","",IF($B4631&gt;=SUMIFS(Firm_Info!$F$2:$F$11,Firm_Info!$D$2:$D$11,$F4631,Firm_Info!$C$2:$C$11,"Treated"),1,0))</f>
        <v>0</v>
      </c>
      <c r="H4631" s="14">
        <f t="shared" si="149"/>
        <v>0</v>
      </c>
      <c r="I4631" s="14">
        <f>IF($F4631="","",MOD(ROW()-2,624)-INDEX(Parallel_Trends!$F$5:$F$14,MATCH($A4631,Parallel_Trends!$A$5:$A$14,0)))</f>
        <v>-24</v>
      </c>
    </row>
    <row r="4632" spans="1:9" x14ac:dyDescent="0.45">
      <c r="A4632" t="s">
        <v>27</v>
      </c>
      <c r="B4632" s="1">
        <f>Raw_Prices!AX265</f>
        <v>45310</v>
      </c>
      <c r="C4632" s="12">
        <f>Raw_Prices!BB265</f>
        <v>139.93</v>
      </c>
      <c r="D4632" s="13">
        <f t="shared" si="148"/>
        <v>2.1088733216579225E-2</v>
      </c>
      <c r="E4632" s="14">
        <f>IF(_xlfn.XLOOKUP($A4632,Firm_Info!$A$2:$A$12,Firm_Info!$C$2:$C$12)="Treated",1,IF(_xlfn.XLOOKUP($A4632,Firm_Info!$A$2:$A$12,Firm_Info!$C$2:$C$12)="Control",0,""))</f>
        <v>0</v>
      </c>
      <c r="F4632" s="14">
        <f>IFERROR(_xlfn.XLOOKUP($A4632,Firm_Info!$A$2:$A$11,Firm_Info!$D$2:$D$11),"")</f>
        <v>4</v>
      </c>
      <c r="G4632" s="14">
        <f>IF($F4632="","",IF($B4632&gt;=SUMIFS(Firm_Info!$F$2:$F$11,Firm_Info!$D$2:$D$11,$F4632,Firm_Info!$C$2:$C$11,"Treated"),1,0))</f>
        <v>0</v>
      </c>
      <c r="H4632" s="14">
        <f t="shared" si="149"/>
        <v>0</v>
      </c>
      <c r="I4632" s="14">
        <f>IF($F4632="","",MOD(ROW()-2,624)-INDEX(Parallel_Trends!$F$5:$F$14,MATCH($A4632,Parallel_Trends!$A$5:$A$14,0)))</f>
        <v>-23</v>
      </c>
    </row>
    <row r="4633" spans="1:9" x14ac:dyDescent="0.45">
      <c r="A4633" t="s">
        <v>27</v>
      </c>
      <c r="B4633" s="1">
        <f>Raw_Prices!AX266</f>
        <v>45313</v>
      </c>
      <c r="C4633" s="12">
        <f>Raw_Prices!BB266</f>
        <v>142.01</v>
      </c>
      <c r="D4633" s="13">
        <f t="shared" si="148"/>
        <v>1.4864575144715175E-2</v>
      </c>
      <c r="E4633" s="14">
        <f>IF(_xlfn.XLOOKUP($A4633,Firm_Info!$A$2:$A$12,Firm_Info!$C$2:$C$12)="Treated",1,IF(_xlfn.XLOOKUP($A4633,Firm_Info!$A$2:$A$12,Firm_Info!$C$2:$C$12)="Control",0,""))</f>
        <v>0</v>
      </c>
      <c r="F4633" s="14">
        <f>IFERROR(_xlfn.XLOOKUP($A4633,Firm_Info!$A$2:$A$11,Firm_Info!$D$2:$D$11),"")</f>
        <v>4</v>
      </c>
      <c r="G4633" s="14">
        <f>IF($F4633="","",IF($B4633&gt;=SUMIFS(Firm_Info!$F$2:$F$11,Firm_Info!$D$2:$D$11,$F4633,Firm_Info!$C$2:$C$11,"Treated"),1,0))</f>
        <v>0</v>
      </c>
      <c r="H4633" s="14">
        <f t="shared" si="149"/>
        <v>0</v>
      </c>
      <c r="I4633" s="14">
        <f>IF($F4633="","",MOD(ROW()-2,624)-INDEX(Parallel_Trends!$F$5:$F$14,MATCH($A4633,Parallel_Trends!$A$5:$A$14,0)))</f>
        <v>-22</v>
      </c>
    </row>
    <row r="4634" spans="1:9" x14ac:dyDescent="0.45">
      <c r="A4634" t="s">
        <v>27</v>
      </c>
      <c r="B4634" s="1">
        <f>Raw_Prices!AX267</f>
        <v>45314</v>
      </c>
      <c r="C4634" s="12">
        <f>Raw_Prices!BB267</f>
        <v>142.30000000000001</v>
      </c>
      <c r="D4634" s="13">
        <f t="shared" si="148"/>
        <v>2.0421097105838282E-3</v>
      </c>
      <c r="E4634" s="14">
        <f>IF(_xlfn.XLOOKUP($A4634,Firm_Info!$A$2:$A$12,Firm_Info!$C$2:$C$12)="Treated",1,IF(_xlfn.XLOOKUP($A4634,Firm_Info!$A$2:$A$12,Firm_Info!$C$2:$C$12)="Control",0,""))</f>
        <v>0</v>
      </c>
      <c r="F4634" s="14">
        <f>IFERROR(_xlfn.XLOOKUP($A4634,Firm_Info!$A$2:$A$11,Firm_Info!$D$2:$D$11),"")</f>
        <v>4</v>
      </c>
      <c r="G4634" s="14">
        <f>IF($F4634="","",IF($B4634&gt;=SUMIFS(Firm_Info!$F$2:$F$11,Firm_Info!$D$2:$D$11,$F4634,Firm_Info!$C$2:$C$11,"Treated"),1,0))</f>
        <v>0</v>
      </c>
      <c r="H4634" s="14">
        <f t="shared" si="149"/>
        <v>0</v>
      </c>
      <c r="I4634" s="14">
        <f>IF($F4634="","",MOD(ROW()-2,624)-INDEX(Parallel_Trends!$F$5:$F$14,MATCH($A4634,Parallel_Trends!$A$5:$A$14,0)))</f>
        <v>-21</v>
      </c>
    </row>
    <row r="4635" spans="1:9" x14ac:dyDescent="0.45">
      <c r="A4635" t="s">
        <v>27</v>
      </c>
      <c r="B4635" s="1">
        <f>Raw_Prices!AX268</f>
        <v>45315</v>
      </c>
      <c r="C4635" s="12">
        <f>Raw_Prices!BB268</f>
        <v>141.19</v>
      </c>
      <c r="D4635" s="13">
        <f t="shared" si="148"/>
        <v>-7.8004216444133023E-3</v>
      </c>
      <c r="E4635" s="14">
        <f>IF(_xlfn.XLOOKUP($A4635,Firm_Info!$A$2:$A$12,Firm_Info!$C$2:$C$12)="Treated",1,IF(_xlfn.XLOOKUP($A4635,Firm_Info!$A$2:$A$12,Firm_Info!$C$2:$C$12)="Control",0,""))</f>
        <v>0</v>
      </c>
      <c r="F4635" s="14">
        <f>IFERROR(_xlfn.XLOOKUP($A4635,Firm_Info!$A$2:$A$11,Firm_Info!$D$2:$D$11),"")</f>
        <v>4</v>
      </c>
      <c r="G4635" s="14">
        <f>IF($F4635="","",IF($B4635&gt;=SUMIFS(Firm_Info!$F$2:$F$11,Firm_Info!$D$2:$D$11,$F4635,Firm_Info!$C$2:$C$11,"Treated"),1,0))</f>
        <v>0</v>
      </c>
      <c r="H4635" s="14">
        <f t="shared" si="149"/>
        <v>0</v>
      </c>
      <c r="I4635" s="14">
        <f>IF($F4635="","",MOD(ROW()-2,624)-INDEX(Parallel_Trends!$F$5:$F$14,MATCH($A4635,Parallel_Trends!$A$5:$A$14,0)))</f>
        <v>-20</v>
      </c>
    </row>
    <row r="4636" spans="1:9" x14ac:dyDescent="0.45">
      <c r="A4636" t="s">
        <v>27</v>
      </c>
      <c r="B4636" s="1">
        <f>Raw_Prices!AX269</f>
        <v>45316</v>
      </c>
      <c r="C4636" s="12">
        <f>Raw_Prices!BB269</f>
        <v>142.11000000000001</v>
      </c>
      <c r="D4636" s="13">
        <f t="shared" si="148"/>
        <v>6.5160422126213646E-3</v>
      </c>
      <c r="E4636" s="14">
        <f>IF(_xlfn.XLOOKUP($A4636,Firm_Info!$A$2:$A$12,Firm_Info!$C$2:$C$12)="Treated",1,IF(_xlfn.XLOOKUP($A4636,Firm_Info!$A$2:$A$12,Firm_Info!$C$2:$C$12)="Control",0,""))</f>
        <v>0</v>
      </c>
      <c r="F4636" s="14">
        <f>IFERROR(_xlfn.XLOOKUP($A4636,Firm_Info!$A$2:$A$11,Firm_Info!$D$2:$D$11),"")</f>
        <v>4</v>
      </c>
      <c r="G4636" s="14">
        <f>IF($F4636="","",IF($B4636&gt;=SUMIFS(Firm_Info!$F$2:$F$11,Firm_Info!$D$2:$D$11,$F4636,Firm_Info!$C$2:$C$11,"Treated"),1,0))</f>
        <v>0</v>
      </c>
      <c r="H4636" s="14">
        <f t="shared" si="149"/>
        <v>0</v>
      </c>
      <c r="I4636" s="14">
        <f>IF($F4636="","",MOD(ROW()-2,624)-INDEX(Parallel_Trends!$F$5:$F$14,MATCH($A4636,Parallel_Trends!$A$5:$A$14,0)))</f>
        <v>-19</v>
      </c>
    </row>
    <row r="4637" spans="1:9" x14ac:dyDescent="0.45">
      <c r="A4637" t="s">
        <v>27</v>
      </c>
      <c r="B4637" s="1">
        <f>Raw_Prices!AX270</f>
        <v>45317</v>
      </c>
      <c r="C4637" s="12">
        <f>Raw_Prices!BB270</f>
        <v>149.62</v>
      </c>
      <c r="D4637" s="13">
        <f t="shared" si="148"/>
        <v>5.2846386601927975E-2</v>
      </c>
      <c r="E4637" s="14">
        <f>IF(_xlfn.XLOOKUP($A4637,Firm_Info!$A$2:$A$12,Firm_Info!$C$2:$C$12)="Treated",1,IF(_xlfn.XLOOKUP($A4637,Firm_Info!$A$2:$A$12,Firm_Info!$C$2:$C$12)="Control",0,""))</f>
        <v>0</v>
      </c>
      <c r="F4637" s="14">
        <f>IFERROR(_xlfn.XLOOKUP($A4637,Firm_Info!$A$2:$A$11,Firm_Info!$D$2:$D$11),"")</f>
        <v>4</v>
      </c>
      <c r="G4637" s="14">
        <f>IF($F4637="","",IF($B4637&gt;=SUMIFS(Firm_Info!$F$2:$F$11,Firm_Info!$D$2:$D$11,$F4637,Firm_Info!$C$2:$C$11,"Treated"),1,0))</f>
        <v>0</v>
      </c>
      <c r="H4637" s="14">
        <f t="shared" si="149"/>
        <v>0</v>
      </c>
      <c r="I4637" s="14">
        <f>IF($F4637="","",MOD(ROW()-2,624)-INDEX(Parallel_Trends!$F$5:$F$14,MATCH($A4637,Parallel_Trends!$A$5:$A$14,0)))</f>
        <v>-18</v>
      </c>
    </row>
    <row r="4638" spans="1:9" x14ac:dyDescent="0.45">
      <c r="A4638" t="s">
        <v>27</v>
      </c>
      <c r="B4638" s="1">
        <f>Raw_Prices!AX271</f>
        <v>45320</v>
      </c>
      <c r="C4638" s="12">
        <f>Raw_Prices!BB271</f>
        <v>152.69999999999999</v>
      </c>
      <c r="D4638" s="13">
        <f t="shared" si="148"/>
        <v>2.0585483224167866E-2</v>
      </c>
      <c r="E4638" s="14">
        <f>IF(_xlfn.XLOOKUP($A4638,Firm_Info!$A$2:$A$12,Firm_Info!$C$2:$C$12)="Treated",1,IF(_xlfn.XLOOKUP($A4638,Firm_Info!$A$2:$A$12,Firm_Info!$C$2:$C$12)="Control",0,""))</f>
        <v>0</v>
      </c>
      <c r="F4638" s="14">
        <f>IFERROR(_xlfn.XLOOKUP($A4638,Firm_Info!$A$2:$A$11,Firm_Info!$D$2:$D$11),"")</f>
        <v>4</v>
      </c>
      <c r="G4638" s="14">
        <f>IF($F4638="","",IF($B4638&gt;=SUMIFS(Firm_Info!$F$2:$F$11,Firm_Info!$D$2:$D$11,$F4638,Firm_Info!$C$2:$C$11,"Treated"),1,0))</f>
        <v>0</v>
      </c>
      <c r="H4638" s="14">
        <f t="shared" si="149"/>
        <v>0</v>
      </c>
      <c r="I4638" s="14">
        <f>IF($F4638="","",MOD(ROW()-2,624)-INDEX(Parallel_Trends!$F$5:$F$14,MATCH($A4638,Parallel_Trends!$A$5:$A$14,0)))</f>
        <v>-17</v>
      </c>
    </row>
    <row r="4639" spans="1:9" x14ac:dyDescent="0.45">
      <c r="A4639" t="s">
        <v>27</v>
      </c>
      <c r="B4639" s="1">
        <f>Raw_Prices!AX272</f>
        <v>45321</v>
      </c>
      <c r="C4639" s="12">
        <f>Raw_Prices!BB272</f>
        <v>149.44</v>
      </c>
      <c r="D4639" s="13">
        <f t="shared" si="148"/>
        <v>-2.1349050425671146E-2</v>
      </c>
      <c r="E4639" s="14">
        <f>IF(_xlfn.XLOOKUP($A4639,Firm_Info!$A$2:$A$12,Firm_Info!$C$2:$C$12)="Treated",1,IF(_xlfn.XLOOKUP($A4639,Firm_Info!$A$2:$A$12,Firm_Info!$C$2:$C$12)="Control",0,""))</f>
        <v>0</v>
      </c>
      <c r="F4639" s="14">
        <f>IFERROR(_xlfn.XLOOKUP($A4639,Firm_Info!$A$2:$A$11,Firm_Info!$D$2:$D$11),"")</f>
        <v>4</v>
      </c>
      <c r="G4639" s="14">
        <f>IF($F4639="","",IF($B4639&gt;=SUMIFS(Firm_Info!$F$2:$F$11,Firm_Info!$D$2:$D$11,$F4639,Firm_Info!$C$2:$C$11,"Treated"),1,0))</f>
        <v>0</v>
      </c>
      <c r="H4639" s="14">
        <f t="shared" si="149"/>
        <v>0</v>
      </c>
      <c r="I4639" s="14">
        <f>IF($F4639="","",MOD(ROW()-2,624)-INDEX(Parallel_Trends!$F$5:$F$14,MATCH($A4639,Parallel_Trends!$A$5:$A$14,0)))</f>
        <v>-16</v>
      </c>
    </row>
    <row r="4640" spans="1:9" x14ac:dyDescent="0.45">
      <c r="A4640" t="s">
        <v>27</v>
      </c>
      <c r="B4640" s="1">
        <f>Raw_Prices!AX273</f>
        <v>45322</v>
      </c>
      <c r="C4640" s="12">
        <f>Raw_Prices!BB273</f>
        <v>144.13999999999999</v>
      </c>
      <c r="D4640" s="13">
        <f t="shared" si="148"/>
        <v>-3.5465738758030052E-2</v>
      </c>
      <c r="E4640" s="14">
        <f>IF(_xlfn.XLOOKUP($A4640,Firm_Info!$A$2:$A$12,Firm_Info!$C$2:$C$12)="Treated",1,IF(_xlfn.XLOOKUP($A4640,Firm_Info!$A$2:$A$12,Firm_Info!$C$2:$C$12)="Control",0,""))</f>
        <v>0</v>
      </c>
      <c r="F4640" s="14">
        <f>IFERROR(_xlfn.XLOOKUP($A4640,Firm_Info!$A$2:$A$11,Firm_Info!$D$2:$D$11),"")</f>
        <v>4</v>
      </c>
      <c r="G4640" s="14">
        <f>IF($F4640="","",IF($B4640&gt;=SUMIFS(Firm_Info!$F$2:$F$11,Firm_Info!$D$2:$D$11,$F4640,Firm_Info!$C$2:$C$11,"Treated"),1,0))</f>
        <v>0</v>
      </c>
      <c r="H4640" s="14">
        <f t="shared" si="149"/>
        <v>0</v>
      </c>
      <c r="I4640" s="14">
        <f>IF($F4640="","",MOD(ROW()-2,624)-INDEX(Parallel_Trends!$F$5:$F$14,MATCH($A4640,Parallel_Trends!$A$5:$A$14,0)))</f>
        <v>-15</v>
      </c>
    </row>
    <row r="4641" spans="1:9" x14ac:dyDescent="0.45">
      <c r="A4641" t="s">
        <v>27</v>
      </c>
      <c r="B4641" s="1">
        <f>Raw_Prices!AX274</f>
        <v>45323</v>
      </c>
      <c r="C4641" s="12">
        <f>Raw_Prices!BB274</f>
        <v>146.49</v>
      </c>
      <c r="D4641" s="13">
        <f t="shared" si="148"/>
        <v>1.6303593728319798E-2</v>
      </c>
      <c r="E4641" s="14">
        <f>IF(_xlfn.XLOOKUP($A4641,Firm_Info!$A$2:$A$12,Firm_Info!$C$2:$C$12)="Treated",1,IF(_xlfn.XLOOKUP($A4641,Firm_Info!$A$2:$A$12,Firm_Info!$C$2:$C$12)="Control",0,""))</f>
        <v>0</v>
      </c>
      <c r="F4641" s="14">
        <f>IFERROR(_xlfn.XLOOKUP($A4641,Firm_Info!$A$2:$A$11,Firm_Info!$D$2:$D$11),"")</f>
        <v>4</v>
      </c>
      <c r="G4641" s="14">
        <f>IF($F4641="","",IF($B4641&gt;=SUMIFS(Firm_Info!$F$2:$F$11,Firm_Info!$D$2:$D$11,$F4641,Firm_Info!$C$2:$C$11,"Treated"),1,0))</f>
        <v>0</v>
      </c>
      <c r="H4641" s="14">
        <f t="shared" si="149"/>
        <v>0</v>
      </c>
      <c r="I4641" s="14">
        <f>IF($F4641="","",MOD(ROW()-2,624)-INDEX(Parallel_Trends!$F$5:$F$14,MATCH($A4641,Parallel_Trends!$A$5:$A$14,0)))</f>
        <v>-14</v>
      </c>
    </row>
    <row r="4642" spans="1:9" x14ac:dyDescent="0.45">
      <c r="A4642" t="s">
        <v>27</v>
      </c>
      <c r="B4642" s="1">
        <f>Raw_Prices!AX275</f>
        <v>45324</v>
      </c>
      <c r="C4642" s="12">
        <f>Raw_Prices!BB275</f>
        <v>146.55000000000001</v>
      </c>
      <c r="D4642" s="13">
        <f t="shared" si="148"/>
        <v>4.0958427196402525E-4</v>
      </c>
      <c r="E4642" s="14">
        <f>IF(_xlfn.XLOOKUP($A4642,Firm_Info!$A$2:$A$12,Firm_Info!$C$2:$C$12)="Treated",1,IF(_xlfn.XLOOKUP($A4642,Firm_Info!$A$2:$A$12,Firm_Info!$C$2:$C$12)="Control",0,""))</f>
        <v>0</v>
      </c>
      <c r="F4642" s="14">
        <f>IFERROR(_xlfn.XLOOKUP($A4642,Firm_Info!$A$2:$A$11,Firm_Info!$D$2:$D$11),"")</f>
        <v>4</v>
      </c>
      <c r="G4642" s="14">
        <f>IF($F4642="","",IF($B4642&gt;=SUMIFS(Firm_Info!$F$2:$F$11,Firm_Info!$D$2:$D$11,$F4642,Firm_Info!$C$2:$C$11,"Treated"),1,0))</f>
        <v>0</v>
      </c>
      <c r="H4642" s="14">
        <f t="shared" si="149"/>
        <v>0</v>
      </c>
      <c r="I4642" s="14">
        <f>IF($F4642="","",MOD(ROW()-2,624)-INDEX(Parallel_Trends!$F$5:$F$14,MATCH($A4642,Parallel_Trends!$A$5:$A$14,0)))</f>
        <v>-13</v>
      </c>
    </row>
    <row r="4643" spans="1:9" x14ac:dyDescent="0.45">
      <c r="A4643" t="s">
        <v>27</v>
      </c>
      <c r="B4643" s="1">
        <f>Raw_Prices!AX276</f>
        <v>45327</v>
      </c>
      <c r="C4643" s="12">
        <f>Raw_Prices!BB276</f>
        <v>144.78</v>
      </c>
      <c r="D4643" s="13">
        <f t="shared" si="148"/>
        <v>-1.2077789150460649E-2</v>
      </c>
      <c r="E4643" s="14">
        <f>IF(_xlfn.XLOOKUP($A4643,Firm_Info!$A$2:$A$12,Firm_Info!$C$2:$C$12)="Treated",1,IF(_xlfn.XLOOKUP($A4643,Firm_Info!$A$2:$A$12,Firm_Info!$C$2:$C$12)="Control",0,""))</f>
        <v>0</v>
      </c>
      <c r="F4643" s="14">
        <f>IFERROR(_xlfn.XLOOKUP($A4643,Firm_Info!$A$2:$A$11,Firm_Info!$D$2:$D$11),"")</f>
        <v>4</v>
      </c>
      <c r="G4643" s="14">
        <f>IF($F4643="","",IF($B4643&gt;=SUMIFS(Firm_Info!$F$2:$F$11,Firm_Info!$D$2:$D$11,$F4643,Firm_Info!$C$2:$C$11,"Treated"),1,0))</f>
        <v>0</v>
      </c>
      <c r="H4643" s="14">
        <f t="shared" si="149"/>
        <v>0</v>
      </c>
      <c r="I4643" s="14">
        <f>IF($F4643="","",MOD(ROW()-2,624)-INDEX(Parallel_Trends!$F$5:$F$14,MATCH($A4643,Parallel_Trends!$A$5:$A$14,0)))</f>
        <v>-12</v>
      </c>
    </row>
    <row r="4644" spans="1:9" x14ac:dyDescent="0.45">
      <c r="A4644" t="s">
        <v>27</v>
      </c>
      <c r="B4644" s="1">
        <f>Raw_Prices!AX277</f>
        <v>45328</v>
      </c>
      <c r="C4644" s="12">
        <f>Raw_Prices!BB277</f>
        <v>144.53</v>
      </c>
      <c r="D4644" s="13">
        <f t="shared" si="148"/>
        <v>-1.7267578394806193E-3</v>
      </c>
      <c r="E4644" s="14">
        <f>IF(_xlfn.XLOOKUP($A4644,Firm_Info!$A$2:$A$12,Firm_Info!$C$2:$C$12)="Treated",1,IF(_xlfn.XLOOKUP($A4644,Firm_Info!$A$2:$A$12,Firm_Info!$C$2:$C$12)="Control",0,""))</f>
        <v>0</v>
      </c>
      <c r="F4644" s="14">
        <f>IFERROR(_xlfn.XLOOKUP($A4644,Firm_Info!$A$2:$A$11,Firm_Info!$D$2:$D$11),"")</f>
        <v>4</v>
      </c>
      <c r="G4644" s="14">
        <f>IF($F4644="","",IF($B4644&gt;=SUMIFS(Firm_Info!$F$2:$F$11,Firm_Info!$D$2:$D$11,$F4644,Firm_Info!$C$2:$C$11,"Treated"),1,0))</f>
        <v>0</v>
      </c>
      <c r="H4644" s="14">
        <f t="shared" si="149"/>
        <v>0</v>
      </c>
      <c r="I4644" s="14">
        <f>IF($F4644="","",MOD(ROW()-2,624)-INDEX(Parallel_Trends!$F$5:$F$14,MATCH($A4644,Parallel_Trends!$A$5:$A$14,0)))</f>
        <v>-11</v>
      </c>
    </row>
    <row r="4645" spans="1:9" x14ac:dyDescent="0.45">
      <c r="A4645" t="s">
        <v>27</v>
      </c>
      <c r="B4645" s="1">
        <f>Raw_Prices!AX278</f>
        <v>45329</v>
      </c>
      <c r="C4645" s="12">
        <f>Raw_Prices!BB278</f>
        <v>147.55000000000001</v>
      </c>
      <c r="D4645" s="13">
        <f t="shared" si="148"/>
        <v>2.0895315851380492E-2</v>
      </c>
      <c r="E4645" s="14">
        <f>IF(_xlfn.XLOOKUP($A4645,Firm_Info!$A$2:$A$12,Firm_Info!$C$2:$C$12)="Treated",1,IF(_xlfn.XLOOKUP($A4645,Firm_Info!$A$2:$A$12,Firm_Info!$C$2:$C$12)="Control",0,""))</f>
        <v>0</v>
      </c>
      <c r="F4645" s="14">
        <f>IFERROR(_xlfn.XLOOKUP($A4645,Firm_Info!$A$2:$A$11,Firm_Info!$D$2:$D$11),"")</f>
        <v>4</v>
      </c>
      <c r="G4645" s="14">
        <f>IF($F4645="","",IF($B4645&gt;=SUMIFS(Firm_Info!$F$2:$F$11,Firm_Info!$D$2:$D$11,$F4645,Firm_Info!$C$2:$C$11,"Treated"),1,0))</f>
        <v>0</v>
      </c>
      <c r="H4645" s="14">
        <f t="shared" si="149"/>
        <v>0</v>
      </c>
      <c r="I4645" s="14">
        <f>IF($F4645="","",MOD(ROW()-2,624)-INDEX(Parallel_Trends!$F$5:$F$14,MATCH($A4645,Parallel_Trends!$A$5:$A$14,0)))</f>
        <v>-10</v>
      </c>
    </row>
    <row r="4646" spans="1:9" x14ac:dyDescent="0.45">
      <c r="A4646" t="s">
        <v>27</v>
      </c>
      <c r="B4646" s="1">
        <f>Raw_Prices!AX279</f>
        <v>45330</v>
      </c>
      <c r="C4646" s="12">
        <f>Raw_Prices!BB279</f>
        <v>150.54</v>
      </c>
      <c r="D4646" s="13">
        <f t="shared" si="148"/>
        <v>2.0264317180616498E-2</v>
      </c>
      <c r="E4646" s="14">
        <f>IF(_xlfn.XLOOKUP($A4646,Firm_Info!$A$2:$A$12,Firm_Info!$C$2:$C$12)="Treated",1,IF(_xlfn.XLOOKUP($A4646,Firm_Info!$A$2:$A$12,Firm_Info!$C$2:$C$12)="Control",0,""))</f>
        <v>0</v>
      </c>
      <c r="F4646" s="14">
        <f>IFERROR(_xlfn.XLOOKUP($A4646,Firm_Info!$A$2:$A$11,Firm_Info!$D$2:$D$11),"")</f>
        <v>4</v>
      </c>
      <c r="G4646" s="14">
        <f>IF($F4646="","",IF($B4646&gt;=SUMIFS(Firm_Info!$F$2:$F$11,Firm_Info!$D$2:$D$11,$F4646,Firm_Info!$C$2:$C$11,"Treated"),1,0))</f>
        <v>0</v>
      </c>
      <c r="H4646" s="14">
        <f t="shared" si="149"/>
        <v>0</v>
      </c>
      <c r="I4646" s="14">
        <f>IF($F4646="","",MOD(ROW()-2,624)-INDEX(Parallel_Trends!$F$5:$F$14,MATCH($A4646,Parallel_Trends!$A$5:$A$14,0)))</f>
        <v>-9</v>
      </c>
    </row>
    <row r="4647" spans="1:9" x14ac:dyDescent="0.45">
      <c r="A4647" t="s">
        <v>27</v>
      </c>
      <c r="B4647" s="1">
        <f>Raw_Prices!AX280</f>
        <v>45331</v>
      </c>
      <c r="C4647" s="12">
        <f>Raw_Prices!BB280</f>
        <v>147.595</v>
      </c>
      <c r="D4647" s="13">
        <f t="shared" si="148"/>
        <v>-1.9562906868606289E-2</v>
      </c>
      <c r="E4647" s="14">
        <f>IF(_xlfn.XLOOKUP($A4647,Firm_Info!$A$2:$A$12,Firm_Info!$C$2:$C$12)="Treated",1,IF(_xlfn.XLOOKUP($A4647,Firm_Info!$A$2:$A$12,Firm_Info!$C$2:$C$12)="Control",0,""))</f>
        <v>0</v>
      </c>
      <c r="F4647" s="14">
        <f>IFERROR(_xlfn.XLOOKUP($A4647,Firm_Info!$A$2:$A$11,Firm_Info!$D$2:$D$11),"")</f>
        <v>4</v>
      </c>
      <c r="G4647" s="14">
        <f>IF($F4647="","",IF($B4647&gt;=SUMIFS(Firm_Info!$F$2:$F$11,Firm_Info!$D$2:$D$11,$F4647,Firm_Info!$C$2:$C$11,"Treated"),1,0))</f>
        <v>0</v>
      </c>
      <c r="H4647" s="14">
        <f t="shared" si="149"/>
        <v>0</v>
      </c>
      <c r="I4647" s="14">
        <f>IF($F4647="","",MOD(ROW()-2,624)-INDEX(Parallel_Trends!$F$5:$F$14,MATCH($A4647,Parallel_Trends!$A$5:$A$14,0)))</f>
        <v>-8</v>
      </c>
    </row>
    <row r="4648" spans="1:9" x14ac:dyDescent="0.45">
      <c r="A4648" t="s">
        <v>27</v>
      </c>
      <c r="B4648" s="1">
        <f>Raw_Prices!AX281</f>
        <v>45334</v>
      </c>
      <c r="C4648" s="12">
        <f>Raw_Prices!BB281</f>
        <v>153.80000000000001</v>
      </c>
      <c r="D4648" s="13">
        <f t="shared" si="148"/>
        <v>4.2040719536569737E-2</v>
      </c>
      <c r="E4648" s="14">
        <f>IF(_xlfn.XLOOKUP($A4648,Firm_Info!$A$2:$A$12,Firm_Info!$C$2:$C$12)="Treated",1,IF(_xlfn.XLOOKUP($A4648,Firm_Info!$A$2:$A$12,Firm_Info!$C$2:$C$12)="Control",0,""))</f>
        <v>0</v>
      </c>
      <c r="F4648" s="14">
        <f>IFERROR(_xlfn.XLOOKUP($A4648,Firm_Info!$A$2:$A$11,Firm_Info!$D$2:$D$11),"")</f>
        <v>4</v>
      </c>
      <c r="G4648" s="14">
        <f>IF($F4648="","",IF($B4648&gt;=SUMIFS(Firm_Info!$F$2:$F$11,Firm_Info!$D$2:$D$11,$F4648,Firm_Info!$C$2:$C$11,"Treated"),1,0))</f>
        <v>0</v>
      </c>
      <c r="H4648" s="14">
        <f t="shared" si="149"/>
        <v>0</v>
      </c>
      <c r="I4648" s="14">
        <f>IF($F4648="","",MOD(ROW()-2,624)-INDEX(Parallel_Trends!$F$5:$F$14,MATCH($A4648,Parallel_Trends!$A$5:$A$14,0)))</f>
        <v>-7</v>
      </c>
    </row>
    <row r="4649" spans="1:9" x14ac:dyDescent="0.45">
      <c r="A4649" t="s">
        <v>27</v>
      </c>
      <c r="B4649" s="1">
        <f>Raw_Prices!AX282</f>
        <v>45335</v>
      </c>
      <c r="C4649" s="12">
        <f>Raw_Prices!BB282</f>
        <v>150.82</v>
      </c>
      <c r="D4649" s="13">
        <f t="shared" si="148"/>
        <v>-1.9375812743823273E-2</v>
      </c>
      <c r="E4649" s="14">
        <f>IF(_xlfn.XLOOKUP($A4649,Firm_Info!$A$2:$A$12,Firm_Info!$C$2:$C$12)="Treated",1,IF(_xlfn.XLOOKUP($A4649,Firm_Info!$A$2:$A$12,Firm_Info!$C$2:$C$12)="Control",0,""))</f>
        <v>0</v>
      </c>
      <c r="F4649" s="14">
        <f>IFERROR(_xlfn.XLOOKUP($A4649,Firm_Info!$A$2:$A$11,Firm_Info!$D$2:$D$11),"")</f>
        <v>4</v>
      </c>
      <c r="G4649" s="14">
        <f>IF($F4649="","",IF($B4649&gt;=SUMIFS(Firm_Info!$F$2:$F$11,Firm_Info!$D$2:$D$11,$F4649,Firm_Info!$C$2:$C$11,"Treated"),1,0))</f>
        <v>0</v>
      </c>
      <c r="H4649" s="14">
        <f t="shared" si="149"/>
        <v>0</v>
      </c>
      <c r="I4649" s="14">
        <f>IF($F4649="","",MOD(ROW()-2,624)-INDEX(Parallel_Trends!$F$5:$F$14,MATCH($A4649,Parallel_Trends!$A$5:$A$14,0)))</f>
        <v>-6</v>
      </c>
    </row>
    <row r="4650" spans="1:9" x14ac:dyDescent="0.45">
      <c r="A4650" t="s">
        <v>27</v>
      </c>
      <c r="B4650" s="1">
        <f>Raw_Prices!AX283</f>
        <v>45336</v>
      </c>
      <c r="C4650" s="12">
        <f>Raw_Prices!BB283</f>
        <v>148.19999999999999</v>
      </c>
      <c r="D4650" s="13">
        <f t="shared" si="148"/>
        <v>-1.7371701365866632E-2</v>
      </c>
      <c r="E4650" s="14">
        <f>IF(_xlfn.XLOOKUP($A4650,Firm_Info!$A$2:$A$12,Firm_Info!$C$2:$C$12)="Treated",1,IF(_xlfn.XLOOKUP($A4650,Firm_Info!$A$2:$A$12,Firm_Info!$C$2:$C$12)="Control",0,""))</f>
        <v>0</v>
      </c>
      <c r="F4650" s="14">
        <f>IFERROR(_xlfn.XLOOKUP($A4650,Firm_Info!$A$2:$A$11,Firm_Info!$D$2:$D$11),"")</f>
        <v>4</v>
      </c>
      <c r="G4650" s="14">
        <f>IF($F4650="","",IF($B4650&gt;=SUMIFS(Firm_Info!$F$2:$F$11,Firm_Info!$D$2:$D$11,$F4650,Firm_Info!$C$2:$C$11,"Treated"),1,0))</f>
        <v>0</v>
      </c>
      <c r="H4650" s="14">
        <f t="shared" si="149"/>
        <v>0</v>
      </c>
      <c r="I4650" s="14">
        <f>IF($F4650="","",MOD(ROW()-2,624)-INDEX(Parallel_Trends!$F$5:$F$14,MATCH($A4650,Parallel_Trends!$A$5:$A$14,0)))</f>
        <v>-5</v>
      </c>
    </row>
    <row r="4651" spans="1:9" x14ac:dyDescent="0.45">
      <c r="A4651" t="s">
        <v>27</v>
      </c>
      <c r="B4651" s="1">
        <f>Raw_Prices!AX284</f>
        <v>45337</v>
      </c>
      <c r="C4651" s="12">
        <f>Raw_Prices!BB284</f>
        <v>157.69</v>
      </c>
      <c r="D4651" s="13">
        <f t="shared" si="148"/>
        <v>6.4035087719298334E-2</v>
      </c>
      <c r="E4651" s="14">
        <f>IF(_xlfn.XLOOKUP($A4651,Firm_Info!$A$2:$A$12,Firm_Info!$C$2:$C$12)="Treated",1,IF(_xlfn.XLOOKUP($A4651,Firm_Info!$A$2:$A$12,Firm_Info!$C$2:$C$12)="Control",0,""))</f>
        <v>0</v>
      </c>
      <c r="F4651" s="14">
        <f>IFERROR(_xlfn.XLOOKUP($A4651,Firm_Info!$A$2:$A$11,Firm_Info!$D$2:$D$11),"")</f>
        <v>4</v>
      </c>
      <c r="G4651" s="14">
        <f>IF($F4651="","",IF($B4651&gt;=SUMIFS(Firm_Info!$F$2:$F$11,Firm_Info!$D$2:$D$11,$F4651,Firm_Info!$C$2:$C$11,"Treated"),1,0))</f>
        <v>0</v>
      </c>
      <c r="H4651" s="14">
        <f t="shared" si="149"/>
        <v>0</v>
      </c>
      <c r="I4651" s="14">
        <f>IF($F4651="","",MOD(ROW()-2,624)-INDEX(Parallel_Trends!$F$5:$F$14,MATCH($A4651,Parallel_Trends!$A$5:$A$14,0)))</f>
        <v>-4</v>
      </c>
    </row>
    <row r="4652" spans="1:9" x14ac:dyDescent="0.45">
      <c r="A4652" t="s">
        <v>27</v>
      </c>
      <c r="B4652" s="1">
        <f>Raw_Prices!AX285</f>
        <v>45338</v>
      </c>
      <c r="C4652" s="12">
        <f>Raw_Prices!BB285</f>
        <v>152.51</v>
      </c>
      <c r="D4652" s="13">
        <f t="shared" si="148"/>
        <v>-3.2849261208700686E-2</v>
      </c>
      <c r="E4652" s="14">
        <f>IF(_xlfn.XLOOKUP($A4652,Firm_Info!$A$2:$A$12,Firm_Info!$C$2:$C$12)="Treated",1,IF(_xlfn.XLOOKUP($A4652,Firm_Info!$A$2:$A$12,Firm_Info!$C$2:$C$12)="Control",0,""))</f>
        <v>0</v>
      </c>
      <c r="F4652" s="14">
        <f>IFERROR(_xlfn.XLOOKUP($A4652,Firm_Info!$A$2:$A$11,Firm_Info!$D$2:$D$11),"")</f>
        <v>4</v>
      </c>
      <c r="G4652" s="14">
        <f>IF($F4652="","",IF($B4652&gt;=SUMIFS(Firm_Info!$F$2:$F$11,Firm_Info!$D$2:$D$11,$F4652,Firm_Info!$C$2:$C$11,"Treated"),1,0))</f>
        <v>0</v>
      </c>
      <c r="H4652" s="14">
        <f t="shared" si="149"/>
        <v>0</v>
      </c>
      <c r="I4652" s="14">
        <f>IF($F4652="","",MOD(ROW()-2,624)-INDEX(Parallel_Trends!$F$5:$F$14,MATCH($A4652,Parallel_Trends!$A$5:$A$14,0)))</f>
        <v>-3</v>
      </c>
    </row>
    <row r="4653" spans="1:9" x14ac:dyDescent="0.45">
      <c r="A4653" t="s">
        <v>27</v>
      </c>
      <c r="B4653" s="1">
        <f>Raw_Prices!AX286</f>
        <v>45342</v>
      </c>
      <c r="C4653" s="12">
        <f>Raw_Prices!BB286</f>
        <v>148.15</v>
      </c>
      <c r="D4653" s="13">
        <f t="shared" si="148"/>
        <v>-2.8588289292505342E-2</v>
      </c>
      <c r="E4653" s="14">
        <f>IF(_xlfn.XLOOKUP($A4653,Firm_Info!$A$2:$A$12,Firm_Info!$C$2:$C$12)="Treated",1,IF(_xlfn.XLOOKUP($A4653,Firm_Info!$A$2:$A$12,Firm_Info!$C$2:$C$12)="Control",0,""))</f>
        <v>0</v>
      </c>
      <c r="F4653" s="14">
        <f>IFERROR(_xlfn.XLOOKUP($A4653,Firm_Info!$A$2:$A$11,Firm_Info!$D$2:$D$11),"")</f>
        <v>4</v>
      </c>
      <c r="G4653" s="14">
        <f>IF($F4653="","",IF($B4653&gt;=SUMIFS(Firm_Info!$F$2:$F$11,Firm_Info!$D$2:$D$11,$F4653,Firm_Info!$C$2:$C$11,"Treated"),1,0))</f>
        <v>0</v>
      </c>
      <c r="H4653" s="14">
        <f t="shared" si="149"/>
        <v>0</v>
      </c>
      <c r="I4653" s="14">
        <f>IF($F4653="","",MOD(ROW()-2,624)-INDEX(Parallel_Trends!$F$5:$F$14,MATCH($A4653,Parallel_Trends!$A$5:$A$14,0)))</f>
        <v>-2</v>
      </c>
    </row>
    <row r="4654" spans="1:9" x14ac:dyDescent="0.45">
      <c r="A4654" t="s">
        <v>27</v>
      </c>
      <c r="B4654" s="1">
        <f>Raw_Prices!AX287</f>
        <v>45343</v>
      </c>
      <c r="C4654" s="12">
        <f>Raw_Prices!BB287</f>
        <v>149.24</v>
      </c>
      <c r="D4654" s="13">
        <f t="shared" si="148"/>
        <v>7.3574080323997038E-3</v>
      </c>
      <c r="E4654" s="14">
        <f>IF(_xlfn.XLOOKUP($A4654,Firm_Info!$A$2:$A$12,Firm_Info!$C$2:$C$12)="Treated",1,IF(_xlfn.XLOOKUP($A4654,Firm_Info!$A$2:$A$12,Firm_Info!$C$2:$C$12)="Control",0,""))</f>
        <v>0</v>
      </c>
      <c r="F4654" s="14">
        <f>IFERROR(_xlfn.XLOOKUP($A4654,Firm_Info!$A$2:$A$11,Firm_Info!$D$2:$D$11),"")</f>
        <v>4</v>
      </c>
      <c r="G4654" s="14">
        <f>IF($F4654="","",IF($B4654&gt;=SUMIFS(Firm_Info!$F$2:$F$11,Firm_Info!$D$2:$D$11,$F4654,Firm_Info!$C$2:$C$11,"Treated"),1,0))</f>
        <v>0</v>
      </c>
      <c r="H4654" s="14">
        <f t="shared" si="149"/>
        <v>0</v>
      </c>
      <c r="I4654" s="14">
        <f>IF($F4654="","",MOD(ROW()-2,624)-INDEX(Parallel_Trends!$F$5:$F$14,MATCH($A4654,Parallel_Trends!$A$5:$A$14,0)))</f>
        <v>-1</v>
      </c>
    </row>
    <row r="4655" spans="1:9" x14ac:dyDescent="0.45">
      <c r="A4655" t="s">
        <v>27</v>
      </c>
      <c r="B4655" s="1">
        <f>Raw_Prices!AX288</f>
        <v>45344</v>
      </c>
      <c r="C4655" s="12">
        <f>Raw_Prices!BB288</f>
        <v>155.26</v>
      </c>
      <c r="D4655" s="13">
        <f t="shared" si="148"/>
        <v>4.0337711069418303E-2</v>
      </c>
      <c r="E4655" s="14">
        <f>IF(_xlfn.XLOOKUP($A4655,Firm_Info!$A$2:$A$12,Firm_Info!$C$2:$C$12)="Treated",1,IF(_xlfn.XLOOKUP($A4655,Firm_Info!$A$2:$A$12,Firm_Info!$C$2:$C$12)="Control",0,""))</f>
        <v>0</v>
      </c>
      <c r="F4655" s="14">
        <f>IFERROR(_xlfn.XLOOKUP($A4655,Firm_Info!$A$2:$A$11,Firm_Info!$D$2:$D$11),"")</f>
        <v>4</v>
      </c>
      <c r="G4655" s="14">
        <f>IF($F4655="","",IF($B4655&gt;=SUMIFS(Firm_Info!$F$2:$F$11,Firm_Info!$D$2:$D$11,$F4655,Firm_Info!$C$2:$C$11,"Treated"),1,0))</f>
        <v>1</v>
      </c>
      <c r="H4655" s="14">
        <f t="shared" si="149"/>
        <v>0</v>
      </c>
      <c r="I4655" s="14">
        <f>IF($F4655="","",MOD(ROW()-2,624)-INDEX(Parallel_Trends!$F$5:$F$14,MATCH($A4655,Parallel_Trends!$A$5:$A$14,0)))</f>
        <v>0</v>
      </c>
    </row>
    <row r="4656" spans="1:9" x14ac:dyDescent="0.45">
      <c r="A4656" t="s">
        <v>27</v>
      </c>
      <c r="B4656" s="1">
        <f>Raw_Prices!AX289</f>
        <v>45345</v>
      </c>
      <c r="C4656" s="12">
        <f>Raw_Prices!BB289</f>
        <v>152.66</v>
      </c>
      <c r="D4656" s="13">
        <f t="shared" si="148"/>
        <v>-1.6746103310575799E-2</v>
      </c>
      <c r="E4656" s="14">
        <f>IF(_xlfn.XLOOKUP($A4656,Firm_Info!$A$2:$A$12,Firm_Info!$C$2:$C$12)="Treated",1,IF(_xlfn.XLOOKUP($A4656,Firm_Info!$A$2:$A$12,Firm_Info!$C$2:$C$12)="Control",0,""))</f>
        <v>0</v>
      </c>
      <c r="F4656" s="14">
        <f>IFERROR(_xlfn.XLOOKUP($A4656,Firm_Info!$A$2:$A$11,Firm_Info!$D$2:$D$11),"")</f>
        <v>4</v>
      </c>
      <c r="G4656" s="14">
        <f>IF($F4656="","",IF($B4656&gt;=SUMIFS(Firm_Info!$F$2:$F$11,Firm_Info!$D$2:$D$11,$F4656,Firm_Info!$C$2:$C$11,"Treated"),1,0))</f>
        <v>1</v>
      </c>
      <c r="H4656" s="14">
        <f t="shared" si="149"/>
        <v>0</v>
      </c>
      <c r="I4656" s="14">
        <f>IF($F4656="","",MOD(ROW()-2,624)-INDEX(Parallel_Trends!$F$5:$F$14,MATCH($A4656,Parallel_Trends!$A$5:$A$14,0)))</f>
        <v>1</v>
      </c>
    </row>
    <row r="4657" spans="1:9" x14ac:dyDescent="0.45">
      <c r="A4657" t="s">
        <v>27</v>
      </c>
      <c r="B4657" s="1">
        <f>Raw_Prices!AX290</f>
        <v>45348</v>
      </c>
      <c r="C4657" s="12">
        <f>Raw_Prices!BB290</f>
        <v>149.27000000000001</v>
      </c>
      <c r="D4657" s="13">
        <f t="shared" si="148"/>
        <v>-2.2206209878160577E-2</v>
      </c>
      <c r="E4657" s="14">
        <f>IF(_xlfn.XLOOKUP($A4657,Firm_Info!$A$2:$A$12,Firm_Info!$C$2:$C$12)="Treated",1,IF(_xlfn.XLOOKUP($A4657,Firm_Info!$A$2:$A$12,Firm_Info!$C$2:$C$12)="Control",0,""))</f>
        <v>0</v>
      </c>
      <c r="F4657" s="14">
        <f>IFERROR(_xlfn.XLOOKUP($A4657,Firm_Info!$A$2:$A$11,Firm_Info!$D$2:$D$11),"")</f>
        <v>4</v>
      </c>
      <c r="G4657" s="14">
        <f>IF($F4657="","",IF($B4657&gt;=SUMIFS(Firm_Info!$F$2:$F$11,Firm_Info!$D$2:$D$11,$F4657,Firm_Info!$C$2:$C$11,"Treated"),1,0))</f>
        <v>1</v>
      </c>
      <c r="H4657" s="14">
        <f t="shared" si="149"/>
        <v>0</v>
      </c>
      <c r="I4657" s="14">
        <f>IF($F4657="","",MOD(ROW()-2,624)-INDEX(Parallel_Trends!$F$5:$F$14,MATCH($A4657,Parallel_Trends!$A$5:$A$14,0)))</f>
        <v>2</v>
      </c>
    </row>
    <row r="4658" spans="1:9" x14ac:dyDescent="0.45">
      <c r="A4658" t="s">
        <v>27</v>
      </c>
      <c r="B4658" s="1">
        <f>Raw_Prices!AX291</f>
        <v>45349</v>
      </c>
      <c r="C4658" s="12">
        <f>Raw_Prices!BB291</f>
        <v>152.06</v>
      </c>
      <c r="D4658" s="13">
        <f t="shared" si="148"/>
        <v>1.8690962685067314E-2</v>
      </c>
      <c r="E4658" s="14">
        <f>IF(_xlfn.XLOOKUP($A4658,Firm_Info!$A$2:$A$12,Firm_Info!$C$2:$C$12)="Treated",1,IF(_xlfn.XLOOKUP($A4658,Firm_Info!$A$2:$A$12,Firm_Info!$C$2:$C$12)="Control",0,""))</f>
        <v>0</v>
      </c>
      <c r="F4658" s="14">
        <f>IFERROR(_xlfn.XLOOKUP($A4658,Firm_Info!$A$2:$A$11,Firm_Info!$D$2:$D$11),"")</f>
        <v>4</v>
      </c>
      <c r="G4658" s="14">
        <f>IF($F4658="","",IF($B4658&gt;=SUMIFS(Firm_Info!$F$2:$F$11,Firm_Info!$D$2:$D$11,$F4658,Firm_Info!$C$2:$C$11,"Treated"),1,0))</f>
        <v>1</v>
      </c>
      <c r="H4658" s="14">
        <f t="shared" si="149"/>
        <v>0</v>
      </c>
      <c r="I4658" s="14">
        <f>IF($F4658="","",MOD(ROW()-2,624)-INDEX(Parallel_Trends!$F$5:$F$14,MATCH($A4658,Parallel_Trends!$A$5:$A$14,0)))</f>
        <v>3</v>
      </c>
    </row>
    <row r="4659" spans="1:9" x14ac:dyDescent="0.45">
      <c r="A4659" t="s">
        <v>27</v>
      </c>
      <c r="B4659" s="1">
        <f>Raw_Prices!AX292</f>
        <v>45350</v>
      </c>
      <c r="C4659" s="12">
        <f>Raw_Prices!BB292</f>
        <v>153.43</v>
      </c>
      <c r="D4659" s="13">
        <f t="shared" si="148"/>
        <v>9.0096014731027019E-3</v>
      </c>
      <c r="E4659" s="14">
        <f>IF(_xlfn.XLOOKUP($A4659,Firm_Info!$A$2:$A$12,Firm_Info!$C$2:$C$12)="Treated",1,IF(_xlfn.XLOOKUP($A4659,Firm_Info!$A$2:$A$12,Firm_Info!$C$2:$C$12)="Control",0,""))</f>
        <v>0</v>
      </c>
      <c r="F4659" s="14">
        <f>IFERROR(_xlfn.XLOOKUP($A4659,Firm_Info!$A$2:$A$11,Firm_Info!$D$2:$D$11),"")</f>
        <v>4</v>
      </c>
      <c r="G4659" s="14">
        <f>IF($F4659="","",IF($B4659&gt;=SUMIFS(Firm_Info!$F$2:$F$11,Firm_Info!$D$2:$D$11,$F4659,Firm_Info!$C$2:$C$11,"Treated"),1,0))</f>
        <v>1</v>
      </c>
      <c r="H4659" s="14">
        <f t="shared" si="149"/>
        <v>0</v>
      </c>
      <c r="I4659" s="14">
        <f>IF($F4659="","",MOD(ROW()-2,624)-INDEX(Parallel_Trends!$F$5:$F$14,MATCH($A4659,Parallel_Trends!$A$5:$A$14,0)))</f>
        <v>4</v>
      </c>
    </row>
    <row r="4660" spans="1:9" x14ac:dyDescent="0.45">
      <c r="A4660" t="s">
        <v>27</v>
      </c>
      <c r="B4660" s="1">
        <f>Raw_Prices!AX293</f>
        <v>45351</v>
      </c>
      <c r="C4660" s="12">
        <f>Raw_Prices!BB293</f>
        <v>157.47</v>
      </c>
      <c r="D4660" s="13">
        <f t="shared" si="148"/>
        <v>2.6331225966238714E-2</v>
      </c>
      <c r="E4660" s="14">
        <f>IF(_xlfn.XLOOKUP($A4660,Firm_Info!$A$2:$A$12,Firm_Info!$C$2:$C$12)="Treated",1,IF(_xlfn.XLOOKUP($A4660,Firm_Info!$A$2:$A$12,Firm_Info!$C$2:$C$12)="Control",0,""))</f>
        <v>0</v>
      </c>
      <c r="F4660" s="14">
        <f>IFERROR(_xlfn.XLOOKUP($A4660,Firm_Info!$A$2:$A$11,Firm_Info!$D$2:$D$11),"")</f>
        <v>4</v>
      </c>
      <c r="G4660" s="14">
        <f>IF($F4660="","",IF($B4660&gt;=SUMIFS(Firm_Info!$F$2:$F$11,Firm_Info!$D$2:$D$11,$F4660,Firm_Info!$C$2:$C$11,"Treated"),1,0))</f>
        <v>1</v>
      </c>
      <c r="H4660" s="14">
        <f t="shared" si="149"/>
        <v>0</v>
      </c>
      <c r="I4660" s="14">
        <f>IF($F4660="","",MOD(ROW()-2,624)-INDEX(Parallel_Trends!$F$5:$F$14,MATCH($A4660,Parallel_Trends!$A$5:$A$14,0)))</f>
        <v>5</v>
      </c>
    </row>
    <row r="4661" spans="1:9" x14ac:dyDescent="0.45">
      <c r="A4661" t="s">
        <v>27</v>
      </c>
      <c r="B4661" s="1">
        <f>Raw_Prices!AX294</f>
        <v>45352</v>
      </c>
      <c r="C4661" s="12">
        <f>Raw_Prices!BB294</f>
        <v>159.72</v>
      </c>
      <c r="D4661" s="13">
        <f t="shared" si="148"/>
        <v>1.4288435892551021E-2</v>
      </c>
      <c r="E4661" s="14">
        <f>IF(_xlfn.XLOOKUP($A4661,Firm_Info!$A$2:$A$12,Firm_Info!$C$2:$C$12)="Treated",1,IF(_xlfn.XLOOKUP($A4661,Firm_Info!$A$2:$A$12,Firm_Info!$C$2:$C$12)="Control",0,""))</f>
        <v>0</v>
      </c>
      <c r="F4661" s="14">
        <f>IFERROR(_xlfn.XLOOKUP($A4661,Firm_Info!$A$2:$A$11,Firm_Info!$D$2:$D$11),"")</f>
        <v>4</v>
      </c>
      <c r="G4661" s="14">
        <f>IF($F4661="","",IF($B4661&gt;=SUMIFS(Firm_Info!$F$2:$F$11,Firm_Info!$D$2:$D$11,$F4661,Firm_Info!$C$2:$C$11,"Treated"),1,0))</f>
        <v>1</v>
      </c>
      <c r="H4661" s="14">
        <f t="shared" si="149"/>
        <v>0</v>
      </c>
      <c r="I4661" s="14">
        <f>IF($F4661="","",MOD(ROW()-2,624)-INDEX(Parallel_Trends!$F$5:$F$14,MATCH($A4661,Parallel_Trends!$A$5:$A$14,0)))</f>
        <v>6</v>
      </c>
    </row>
    <row r="4662" spans="1:9" x14ac:dyDescent="0.45">
      <c r="A4662" t="s">
        <v>27</v>
      </c>
      <c r="B4662" s="1">
        <f>Raw_Prices!AX295</f>
        <v>45355</v>
      </c>
      <c r="C4662" s="12">
        <f>Raw_Prices!BB295</f>
        <v>158.09</v>
      </c>
      <c r="D4662" s="13">
        <f t="shared" si="148"/>
        <v>-1.0205359378913093E-2</v>
      </c>
      <c r="E4662" s="14">
        <f>IF(_xlfn.XLOOKUP($A4662,Firm_Info!$A$2:$A$12,Firm_Info!$C$2:$C$12)="Treated",1,IF(_xlfn.XLOOKUP($A4662,Firm_Info!$A$2:$A$12,Firm_Info!$C$2:$C$12)="Control",0,""))</f>
        <v>0</v>
      </c>
      <c r="F4662" s="14">
        <f>IFERROR(_xlfn.XLOOKUP($A4662,Firm_Info!$A$2:$A$11,Firm_Info!$D$2:$D$11),"")</f>
        <v>4</v>
      </c>
      <c r="G4662" s="14">
        <f>IF($F4662="","",IF($B4662&gt;=SUMIFS(Firm_Info!$F$2:$F$11,Firm_Info!$D$2:$D$11,$F4662,Firm_Info!$C$2:$C$11,"Treated"),1,0))</f>
        <v>1</v>
      </c>
      <c r="H4662" s="14">
        <f t="shared" si="149"/>
        <v>0</v>
      </c>
      <c r="I4662" s="14">
        <f>IF($F4662="","",MOD(ROW()-2,624)-INDEX(Parallel_Trends!$F$5:$F$14,MATCH($A4662,Parallel_Trends!$A$5:$A$14,0)))</f>
        <v>7</v>
      </c>
    </row>
    <row r="4663" spans="1:9" x14ac:dyDescent="0.45">
      <c r="A4663" t="s">
        <v>27</v>
      </c>
      <c r="B4663" s="1">
        <f>Raw_Prices!AX296</f>
        <v>45356</v>
      </c>
      <c r="C4663" s="12">
        <f>Raw_Prices!BB296</f>
        <v>159.33000000000001</v>
      </c>
      <c r="D4663" s="13">
        <f t="shared" si="148"/>
        <v>7.8436333733948871E-3</v>
      </c>
      <c r="E4663" s="14">
        <f>IF(_xlfn.XLOOKUP($A4663,Firm_Info!$A$2:$A$12,Firm_Info!$C$2:$C$12)="Treated",1,IF(_xlfn.XLOOKUP($A4663,Firm_Info!$A$2:$A$12,Firm_Info!$C$2:$C$12)="Control",0,""))</f>
        <v>0</v>
      </c>
      <c r="F4663" s="14">
        <f>IFERROR(_xlfn.XLOOKUP($A4663,Firm_Info!$A$2:$A$11,Firm_Info!$D$2:$D$11),"")</f>
        <v>4</v>
      </c>
      <c r="G4663" s="14">
        <f>IF($F4663="","",IF($B4663&gt;=SUMIFS(Firm_Info!$F$2:$F$11,Firm_Info!$D$2:$D$11,$F4663,Firm_Info!$C$2:$C$11,"Treated"),1,0))</f>
        <v>1</v>
      </c>
      <c r="H4663" s="14">
        <f t="shared" si="149"/>
        <v>0</v>
      </c>
      <c r="I4663" s="14">
        <f>IF($F4663="","",MOD(ROW()-2,624)-INDEX(Parallel_Trends!$F$5:$F$14,MATCH($A4663,Parallel_Trends!$A$5:$A$14,0)))</f>
        <v>8</v>
      </c>
    </row>
    <row r="4664" spans="1:9" x14ac:dyDescent="0.45">
      <c r="A4664" t="s">
        <v>27</v>
      </c>
      <c r="B4664" s="1">
        <f>Raw_Prices!AX297</f>
        <v>45357</v>
      </c>
      <c r="C4664" s="12">
        <f>Raw_Prices!BB297</f>
        <v>163.87</v>
      </c>
      <c r="D4664" s="13">
        <f t="shared" si="148"/>
        <v>2.8494319964852854E-2</v>
      </c>
      <c r="E4664" s="14">
        <f>IF(_xlfn.XLOOKUP($A4664,Firm_Info!$A$2:$A$12,Firm_Info!$C$2:$C$12)="Treated",1,IF(_xlfn.XLOOKUP($A4664,Firm_Info!$A$2:$A$12,Firm_Info!$C$2:$C$12)="Control",0,""))</f>
        <v>0</v>
      </c>
      <c r="F4664" s="14">
        <f>IFERROR(_xlfn.XLOOKUP($A4664,Firm_Info!$A$2:$A$11,Firm_Info!$D$2:$D$11),"")</f>
        <v>4</v>
      </c>
      <c r="G4664" s="14">
        <f>IF($F4664="","",IF($B4664&gt;=SUMIFS(Firm_Info!$F$2:$F$11,Firm_Info!$D$2:$D$11,$F4664,Firm_Info!$C$2:$C$11,"Treated"),1,0))</f>
        <v>1</v>
      </c>
      <c r="H4664" s="14">
        <f t="shared" si="149"/>
        <v>0</v>
      </c>
      <c r="I4664" s="14">
        <f>IF($F4664="","",MOD(ROW()-2,624)-INDEX(Parallel_Trends!$F$5:$F$14,MATCH($A4664,Parallel_Trends!$A$5:$A$14,0)))</f>
        <v>9</v>
      </c>
    </row>
    <row r="4665" spans="1:9" x14ac:dyDescent="0.45">
      <c r="A4665" t="s">
        <v>27</v>
      </c>
      <c r="B4665" s="1">
        <f>Raw_Prices!AX298</f>
        <v>45358</v>
      </c>
      <c r="C4665" s="12">
        <f>Raw_Prices!BB298</f>
        <v>163.54</v>
      </c>
      <c r="D4665" s="13">
        <f t="shared" si="148"/>
        <v>-2.0137914200281104E-3</v>
      </c>
      <c r="E4665" s="14">
        <f>IF(_xlfn.XLOOKUP($A4665,Firm_Info!$A$2:$A$12,Firm_Info!$C$2:$C$12)="Treated",1,IF(_xlfn.XLOOKUP($A4665,Firm_Info!$A$2:$A$12,Firm_Info!$C$2:$C$12)="Control",0,""))</f>
        <v>0</v>
      </c>
      <c r="F4665" s="14">
        <f>IFERROR(_xlfn.XLOOKUP($A4665,Firm_Info!$A$2:$A$11,Firm_Info!$D$2:$D$11),"")</f>
        <v>4</v>
      </c>
      <c r="G4665" s="14">
        <f>IF($F4665="","",IF($B4665&gt;=SUMIFS(Firm_Info!$F$2:$F$11,Firm_Info!$D$2:$D$11,$F4665,Firm_Info!$C$2:$C$11,"Treated"),1,0))</f>
        <v>1</v>
      </c>
      <c r="H4665" s="14">
        <f t="shared" si="149"/>
        <v>0</v>
      </c>
      <c r="I4665" s="14">
        <f>IF($F4665="","",MOD(ROW()-2,624)-INDEX(Parallel_Trends!$F$5:$F$14,MATCH($A4665,Parallel_Trends!$A$5:$A$14,0)))</f>
        <v>10</v>
      </c>
    </row>
    <row r="4666" spans="1:9" x14ac:dyDescent="0.45">
      <c r="A4666" t="s">
        <v>27</v>
      </c>
      <c r="B4666" s="1">
        <f>Raw_Prices!AX299</f>
        <v>45359</v>
      </c>
      <c r="C4666" s="12">
        <f>Raw_Prices!BB299</f>
        <v>164.91</v>
      </c>
      <c r="D4666" s="13">
        <f t="shared" si="148"/>
        <v>8.3771554359790557E-3</v>
      </c>
      <c r="E4666" s="14">
        <f>IF(_xlfn.XLOOKUP($A4666,Firm_Info!$A$2:$A$12,Firm_Info!$C$2:$C$12)="Treated",1,IF(_xlfn.XLOOKUP($A4666,Firm_Info!$A$2:$A$12,Firm_Info!$C$2:$C$12)="Control",0,""))</f>
        <v>0</v>
      </c>
      <c r="F4666" s="14">
        <f>IFERROR(_xlfn.XLOOKUP($A4666,Firm_Info!$A$2:$A$11,Firm_Info!$D$2:$D$11),"")</f>
        <v>4</v>
      </c>
      <c r="G4666" s="14">
        <f>IF($F4666="","",IF($B4666&gt;=SUMIFS(Firm_Info!$F$2:$F$11,Firm_Info!$D$2:$D$11,$F4666,Firm_Info!$C$2:$C$11,"Treated"),1,0))</f>
        <v>1</v>
      </c>
      <c r="H4666" s="14">
        <f t="shared" si="149"/>
        <v>0</v>
      </c>
      <c r="I4666" s="14">
        <f>IF($F4666="","",MOD(ROW()-2,624)-INDEX(Parallel_Trends!$F$5:$F$14,MATCH($A4666,Parallel_Trends!$A$5:$A$14,0)))</f>
        <v>11</v>
      </c>
    </row>
    <row r="4667" spans="1:9" x14ac:dyDescent="0.45">
      <c r="A4667" t="s">
        <v>27</v>
      </c>
      <c r="B4667" s="1">
        <f>Raw_Prices!AX300</f>
        <v>45362</v>
      </c>
      <c r="C4667" s="12">
        <f>Raw_Prices!BB300</f>
        <v>162.99</v>
      </c>
      <c r="D4667" s="13">
        <f t="shared" si="148"/>
        <v>-1.1642714207749649E-2</v>
      </c>
      <c r="E4667" s="14">
        <f>IF(_xlfn.XLOOKUP($A4667,Firm_Info!$A$2:$A$12,Firm_Info!$C$2:$C$12)="Treated",1,IF(_xlfn.XLOOKUP($A4667,Firm_Info!$A$2:$A$12,Firm_Info!$C$2:$C$12)="Control",0,""))</f>
        <v>0</v>
      </c>
      <c r="F4667" s="14">
        <f>IFERROR(_xlfn.XLOOKUP($A4667,Firm_Info!$A$2:$A$11,Firm_Info!$D$2:$D$11),"")</f>
        <v>4</v>
      </c>
      <c r="G4667" s="14">
        <f>IF($F4667="","",IF($B4667&gt;=SUMIFS(Firm_Info!$F$2:$F$11,Firm_Info!$D$2:$D$11,$F4667,Firm_Info!$C$2:$C$11,"Treated"),1,0))</f>
        <v>1</v>
      </c>
      <c r="H4667" s="14">
        <f t="shared" si="149"/>
        <v>0</v>
      </c>
      <c r="I4667" s="14">
        <f>IF($F4667="","",MOD(ROW()-2,624)-INDEX(Parallel_Trends!$F$5:$F$14,MATCH($A4667,Parallel_Trends!$A$5:$A$14,0)))</f>
        <v>12</v>
      </c>
    </row>
    <row r="4668" spans="1:9" x14ac:dyDescent="0.45">
      <c r="A4668" t="s">
        <v>27</v>
      </c>
      <c r="B4668" s="1">
        <f>Raw_Prices!AX301</f>
        <v>45363</v>
      </c>
      <c r="C4668" s="12">
        <f>Raw_Prices!BB301</f>
        <v>166.67</v>
      </c>
      <c r="D4668" s="13">
        <f t="shared" si="148"/>
        <v>2.2578072274372474E-2</v>
      </c>
      <c r="E4668" s="14">
        <f>IF(_xlfn.XLOOKUP($A4668,Firm_Info!$A$2:$A$12,Firm_Info!$C$2:$C$12)="Treated",1,IF(_xlfn.XLOOKUP($A4668,Firm_Info!$A$2:$A$12,Firm_Info!$C$2:$C$12)="Control",0,""))</f>
        <v>0</v>
      </c>
      <c r="F4668" s="14">
        <f>IFERROR(_xlfn.XLOOKUP($A4668,Firm_Info!$A$2:$A$11,Firm_Info!$D$2:$D$11),"")</f>
        <v>4</v>
      </c>
      <c r="G4668" s="14">
        <f>IF($F4668="","",IF($B4668&gt;=SUMIFS(Firm_Info!$F$2:$F$11,Firm_Info!$D$2:$D$11,$F4668,Firm_Info!$C$2:$C$11,"Treated"),1,0))</f>
        <v>1</v>
      </c>
      <c r="H4668" s="14">
        <f t="shared" si="149"/>
        <v>0</v>
      </c>
      <c r="I4668" s="14">
        <f>IF($F4668="","",MOD(ROW()-2,624)-INDEX(Parallel_Trends!$F$5:$F$14,MATCH($A4668,Parallel_Trends!$A$5:$A$14,0)))</f>
        <v>13</v>
      </c>
    </row>
    <row r="4669" spans="1:9" x14ac:dyDescent="0.45">
      <c r="A4669" t="s">
        <v>27</v>
      </c>
      <c r="B4669" s="1">
        <f>Raw_Prices!AX302</f>
        <v>45364</v>
      </c>
      <c r="C4669" s="12">
        <f>Raw_Prices!BB302</f>
        <v>164.76</v>
      </c>
      <c r="D4669" s="13">
        <f t="shared" si="148"/>
        <v>-1.1459770804583935E-2</v>
      </c>
      <c r="E4669" s="14">
        <f>IF(_xlfn.XLOOKUP($A4669,Firm_Info!$A$2:$A$12,Firm_Info!$C$2:$C$12)="Treated",1,IF(_xlfn.XLOOKUP($A4669,Firm_Info!$A$2:$A$12,Firm_Info!$C$2:$C$12)="Control",0,""))</f>
        <v>0</v>
      </c>
      <c r="F4669" s="14">
        <f>IFERROR(_xlfn.XLOOKUP($A4669,Firm_Info!$A$2:$A$11,Firm_Info!$D$2:$D$11),"")</f>
        <v>4</v>
      </c>
      <c r="G4669" s="14">
        <f>IF($F4669="","",IF($B4669&gt;=SUMIFS(Firm_Info!$F$2:$F$11,Firm_Info!$D$2:$D$11,$F4669,Firm_Info!$C$2:$C$11,"Treated"),1,0))</f>
        <v>1</v>
      </c>
      <c r="H4669" s="14">
        <f t="shared" si="149"/>
        <v>0</v>
      </c>
      <c r="I4669" s="14">
        <f>IF($F4669="","",MOD(ROW()-2,624)-INDEX(Parallel_Trends!$F$5:$F$14,MATCH($A4669,Parallel_Trends!$A$5:$A$14,0)))</f>
        <v>14</v>
      </c>
    </row>
    <row r="4670" spans="1:9" x14ac:dyDescent="0.45">
      <c r="A4670" t="s">
        <v>27</v>
      </c>
      <c r="B4670" s="1">
        <f>Raw_Prices!AX303</f>
        <v>45365</v>
      </c>
      <c r="C4670" s="12">
        <f>Raw_Prices!BB303</f>
        <v>166.44</v>
      </c>
      <c r="D4670" s="13">
        <f t="shared" si="148"/>
        <v>1.0196649672250535E-2</v>
      </c>
      <c r="E4670" s="14">
        <f>IF(_xlfn.XLOOKUP($A4670,Firm_Info!$A$2:$A$12,Firm_Info!$C$2:$C$12)="Treated",1,IF(_xlfn.XLOOKUP($A4670,Firm_Info!$A$2:$A$12,Firm_Info!$C$2:$C$12)="Control",0,""))</f>
        <v>0</v>
      </c>
      <c r="F4670" s="14">
        <f>IFERROR(_xlfn.XLOOKUP($A4670,Firm_Info!$A$2:$A$11,Firm_Info!$D$2:$D$11),"")</f>
        <v>4</v>
      </c>
      <c r="G4670" s="14">
        <f>IF($F4670="","",IF($B4670&gt;=SUMIFS(Firm_Info!$F$2:$F$11,Firm_Info!$D$2:$D$11,$F4670,Firm_Info!$C$2:$C$11,"Treated"),1,0))</f>
        <v>1</v>
      </c>
      <c r="H4670" s="14">
        <f t="shared" si="149"/>
        <v>0</v>
      </c>
      <c r="I4670" s="14">
        <f>IF($F4670="","",MOD(ROW()-2,624)-INDEX(Parallel_Trends!$F$5:$F$14,MATCH($A4670,Parallel_Trends!$A$5:$A$14,0)))</f>
        <v>15</v>
      </c>
    </row>
    <row r="4671" spans="1:9" x14ac:dyDescent="0.45">
      <c r="A4671" t="s">
        <v>27</v>
      </c>
      <c r="B4671" s="1">
        <f>Raw_Prices!AX304</f>
        <v>45366</v>
      </c>
      <c r="C4671" s="12">
        <f>Raw_Prices!BB304</f>
        <v>160.63999999999999</v>
      </c>
      <c r="D4671" s="13">
        <f t="shared" si="148"/>
        <v>-3.4847392453737136E-2</v>
      </c>
      <c r="E4671" s="14">
        <f>IF(_xlfn.XLOOKUP($A4671,Firm_Info!$A$2:$A$12,Firm_Info!$C$2:$C$12)="Treated",1,IF(_xlfn.XLOOKUP($A4671,Firm_Info!$A$2:$A$12,Firm_Info!$C$2:$C$12)="Control",0,""))</f>
        <v>0</v>
      </c>
      <c r="F4671" s="14">
        <f>IFERROR(_xlfn.XLOOKUP($A4671,Firm_Info!$A$2:$A$11,Firm_Info!$D$2:$D$11),"")</f>
        <v>4</v>
      </c>
      <c r="G4671" s="14">
        <f>IF($F4671="","",IF($B4671&gt;=SUMIFS(Firm_Info!$F$2:$F$11,Firm_Info!$D$2:$D$11,$F4671,Firm_Info!$C$2:$C$11,"Treated"),1,0))</f>
        <v>1</v>
      </c>
      <c r="H4671" s="14">
        <f t="shared" si="149"/>
        <v>0</v>
      </c>
      <c r="I4671" s="14">
        <f>IF($F4671="","",MOD(ROW()-2,624)-INDEX(Parallel_Trends!$F$5:$F$14,MATCH($A4671,Parallel_Trends!$A$5:$A$14,0)))</f>
        <v>16</v>
      </c>
    </row>
    <row r="4672" spans="1:9" x14ac:dyDescent="0.45">
      <c r="A4672" t="s">
        <v>27</v>
      </c>
      <c r="B4672" s="1">
        <f>Raw_Prices!AX305</f>
        <v>45369</v>
      </c>
      <c r="C4672" s="12">
        <f>Raw_Prices!BB305</f>
        <v>161.86000000000001</v>
      </c>
      <c r="D4672" s="13">
        <f t="shared" si="148"/>
        <v>7.5946215139444107E-3</v>
      </c>
      <c r="E4672" s="14">
        <f>IF(_xlfn.XLOOKUP($A4672,Firm_Info!$A$2:$A$12,Firm_Info!$C$2:$C$12)="Treated",1,IF(_xlfn.XLOOKUP($A4672,Firm_Info!$A$2:$A$12,Firm_Info!$C$2:$C$12)="Control",0,""))</f>
        <v>0</v>
      </c>
      <c r="F4672" s="14">
        <f>IFERROR(_xlfn.XLOOKUP($A4672,Firm_Info!$A$2:$A$11,Firm_Info!$D$2:$D$11),"")</f>
        <v>4</v>
      </c>
      <c r="G4672" s="14">
        <f>IF($F4672="","",IF($B4672&gt;=SUMIFS(Firm_Info!$F$2:$F$11,Firm_Info!$D$2:$D$11,$F4672,Firm_Info!$C$2:$C$11,"Treated"),1,0))</f>
        <v>1</v>
      </c>
      <c r="H4672" s="14">
        <f t="shared" si="149"/>
        <v>0</v>
      </c>
      <c r="I4672" s="14">
        <f>IF($F4672="","",MOD(ROW()-2,624)-INDEX(Parallel_Trends!$F$5:$F$14,MATCH($A4672,Parallel_Trends!$A$5:$A$14,0)))</f>
        <v>17</v>
      </c>
    </row>
    <row r="4673" spans="1:9" x14ac:dyDescent="0.45">
      <c r="A4673" t="s">
        <v>27</v>
      </c>
      <c r="B4673" s="1">
        <f>Raw_Prices!AX306</f>
        <v>45370</v>
      </c>
      <c r="C4673" s="12">
        <f>Raw_Prices!BB306</f>
        <v>161.79</v>
      </c>
      <c r="D4673" s="13">
        <f t="shared" si="148"/>
        <v>-4.3247250710498619E-4</v>
      </c>
      <c r="E4673" s="14">
        <f>IF(_xlfn.XLOOKUP($A4673,Firm_Info!$A$2:$A$12,Firm_Info!$C$2:$C$12)="Treated",1,IF(_xlfn.XLOOKUP($A4673,Firm_Info!$A$2:$A$12,Firm_Info!$C$2:$C$12)="Control",0,""))</f>
        <v>0</v>
      </c>
      <c r="F4673" s="14">
        <f>IFERROR(_xlfn.XLOOKUP($A4673,Firm_Info!$A$2:$A$11,Firm_Info!$D$2:$D$11),"")</f>
        <v>4</v>
      </c>
      <c r="G4673" s="14">
        <f>IF($F4673="","",IF($B4673&gt;=SUMIFS(Firm_Info!$F$2:$F$11,Firm_Info!$D$2:$D$11,$F4673,Firm_Info!$C$2:$C$11,"Treated"),1,0))</f>
        <v>1</v>
      </c>
      <c r="H4673" s="14">
        <f t="shared" si="149"/>
        <v>0</v>
      </c>
      <c r="I4673" s="14">
        <f>IF($F4673="","",MOD(ROW()-2,624)-INDEX(Parallel_Trends!$F$5:$F$14,MATCH($A4673,Parallel_Trends!$A$5:$A$14,0)))</f>
        <v>18</v>
      </c>
    </row>
    <row r="4674" spans="1:9" x14ac:dyDescent="0.45">
      <c r="A4674" t="s">
        <v>27</v>
      </c>
      <c r="B4674" s="1">
        <f>Raw_Prices!AX307</f>
        <v>45371</v>
      </c>
      <c r="C4674" s="12">
        <f>Raw_Prices!BB307</f>
        <v>164.71</v>
      </c>
      <c r="D4674" s="13">
        <f t="shared" si="148"/>
        <v>1.8048087026392379E-2</v>
      </c>
      <c r="E4674" s="14">
        <f>IF(_xlfn.XLOOKUP($A4674,Firm_Info!$A$2:$A$12,Firm_Info!$C$2:$C$12)="Treated",1,IF(_xlfn.XLOOKUP($A4674,Firm_Info!$A$2:$A$12,Firm_Info!$C$2:$C$12)="Control",0,""))</f>
        <v>0</v>
      </c>
      <c r="F4674" s="14">
        <f>IFERROR(_xlfn.XLOOKUP($A4674,Firm_Info!$A$2:$A$11,Firm_Info!$D$2:$D$11),"")</f>
        <v>4</v>
      </c>
      <c r="G4674" s="14">
        <f>IF($F4674="","",IF($B4674&gt;=SUMIFS(Firm_Info!$F$2:$F$11,Firm_Info!$D$2:$D$11,$F4674,Firm_Info!$C$2:$C$11,"Treated"),1,0))</f>
        <v>1</v>
      </c>
      <c r="H4674" s="14">
        <f t="shared" si="149"/>
        <v>0</v>
      </c>
      <c r="I4674" s="14">
        <f>IF($F4674="","",MOD(ROW()-2,624)-INDEX(Parallel_Trends!$F$5:$F$14,MATCH($A4674,Parallel_Trends!$A$5:$A$14,0)))</f>
        <v>19</v>
      </c>
    </row>
    <row r="4675" spans="1:9" x14ac:dyDescent="0.45">
      <c r="A4675" t="s">
        <v>27</v>
      </c>
      <c r="B4675" s="1">
        <f>Raw_Prices!AX308</f>
        <v>45372</v>
      </c>
      <c r="C4675" s="12">
        <f>Raw_Prices!BB308</f>
        <v>168.18</v>
      </c>
      <c r="D4675" s="13">
        <f t="shared" si="148"/>
        <v>2.1067330459595635E-2</v>
      </c>
      <c r="E4675" s="14">
        <f>IF(_xlfn.XLOOKUP($A4675,Firm_Info!$A$2:$A$12,Firm_Info!$C$2:$C$12)="Treated",1,IF(_xlfn.XLOOKUP($A4675,Firm_Info!$A$2:$A$12,Firm_Info!$C$2:$C$12)="Control",0,""))</f>
        <v>0</v>
      </c>
      <c r="F4675" s="14">
        <f>IFERROR(_xlfn.XLOOKUP($A4675,Firm_Info!$A$2:$A$11,Firm_Info!$D$2:$D$11),"")</f>
        <v>4</v>
      </c>
      <c r="G4675" s="14">
        <f>IF($F4675="","",IF($B4675&gt;=SUMIFS(Firm_Info!$F$2:$F$11,Firm_Info!$D$2:$D$11,$F4675,Firm_Info!$C$2:$C$11,"Treated"),1,0))</f>
        <v>1</v>
      </c>
      <c r="H4675" s="14">
        <f t="shared" si="149"/>
        <v>0</v>
      </c>
      <c r="I4675" s="14">
        <f>IF($F4675="","",MOD(ROW()-2,624)-INDEX(Parallel_Trends!$F$5:$F$14,MATCH($A4675,Parallel_Trends!$A$5:$A$14,0)))</f>
        <v>20</v>
      </c>
    </row>
    <row r="4676" spans="1:9" x14ac:dyDescent="0.45">
      <c r="A4676" t="s">
        <v>27</v>
      </c>
      <c r="B4676" s="1">
        <f>Raw_Prices!AX309</f>
        <v>45373</v>
      </c>
      <c r="C4676" s="12">
        <f>Raw_Prices!BB309</f>
        <v>167.86</v>
      </c>
      <c r="D4676" s="13">
        <f t="shared" si="148"/>
        <v>-1.9027232726840371E-3</v>
      </c>
      <c r="E4676" s="14">
        <f>IF(_xlfn.XLOOKUP($A4676,Firm_Info!$A$2:$A$12,Firm_Info!$C$2:$C$12)="Treated",1,IF(_xlfn.XLOOKUP($A4676,Firm_Info!$A$2:$A$12,Firm_Info!$C$2:$C$12)="Control",0,""))</f>
        <v>0</v>
      </c>
      <c r="F4676" s="14">
        <f>IFERROR(_xlfn.XLOOKUP($A4676,Firm_Info!$A$2:$A$11,Firm_Info!$D$2:$D$11),"")</f>
        <v>4</v>
      </c>
      <c r="G4676" s="14">
        <f>IF($F4676="","",IF($B4676&gt;=SUMIFS(Firm_Info!$F$2:$F$11,Firm_Info!$D$2:$D$11,$F4676,Firm_Info!$C$2:$C$11,"Treated"),1,0))</f>
        <v>1</v>
      </c>
      <c r="H4676" s="14">
        <f t="shared" si="149"/>
        <v>0</v>
      </c>
      <c r="I4676" s="14">
        <f>IF($F4676="","",MOD(ROW()-2,624)-INDEX(Parallel_Trends!$F$5:$F$14,MATCH($A4676,Parallel_Trends!$A$5:$A$14,0)))</f>
        <v>21</v>
      </c>
    </row>
    <row r="4677" spans="1:9" x14ac:dyDescent="0.45">
      <c r="A4677" t="s">
        <v>27</v>
      </c>
      <c r="B4677" s="1">
        <f>Raw_Prices!AX310</f>
        <v>45376</v>
      </c>
      <c r="C4677" s="12">
        <f>Raw_Prices!BB310</f>
        <v>167.99</v>
      </c>
      <c r="D4677" s="13">
        <f t="shared" si="148"/>
        <v>7.7445490289518304E-4</v>
      </c>
      <c r="E4677" s="14">
        <f>IF(_xlfn.XLOOKUP($A4677,Firm_Info!$A$2:$A$12,Firm_Info!$C$2:$C$12)="Treated",1,IF(_xlfn.XLOOKUP($A4677,Firm_Info!$A$2:$A$12,Firm_Info!$C$2:$C$12)="Control",0,""))</f>
        <v>0</v>
      </c>
      <c r="F4677" s="14">
        <f>IFERROR(_xlfn.XLOOKUP($A4677,Firm_Info!$A$2:$A$11,Firm_Info!$D$2:$D$11),"")</f>
        <v>4</v>
      </c>
      <c r="G4677" s="14">
        <f>IF($F4677="","",IF($B4677&gt;=SUMIFS(Firm_Info!$F$2:$F$11,Firm_Info!$D$2:$D$11,$F4677,Firm_Info!$C$2:$C$11,"Treated"),1,0))</f>
        <v>1</v>
      </c>
      <c r="H4677" s="14">
        <f t="shared" si="149"/>
        <v>0</v>
      </c>
      <c r="I4677" s="14">
        <f>IF($F4677="","",MOD(ROW()-2,624)-INDEX(Parallel_Trends!$F$5:$F$14,MATCH($A4677,Parallel_Trends!$A$5:$A$14,0)))</f>
        <v>22</v>
      </c>
    </row>
    <row r="4678" spans="1:9" x14ac:dyDescent="0.45">
      <c r="A4678" t="s">
        <v>27</v>
      </c>
      <c r="B4678" s="1">
        <f>Raw_Prices!AX311</f>
        <v>45377</v>
      </c>
      <c r="C4678" s="12">
        <f>Raw_Prices!BB311</f>
        <v>167.39</v>
      </c>
      <c r="D4678" s="13">
        <f t="shared" si="148"/>
        <v>-3.5716411691173455E-3</v>
      </c>
      <c r="E4678" s="14">
        <f>IF(_xlfn.XLOOKUP($A4678,Firm_Info!$A$2:$A$12,Firm_Info!$C$2:$C$12)="Treated",1,IF(_xlfn.XLOOKUP($A4678,Firm_Info!$A$2:$A$12,Firm_Info!$C$2:$C$12)="Control",0,""))</f>
        <v>0</v>
      </c>
      <c r="F4678" s="14">
        <f>IFERROR(_xlfn.XLOOKUP($A4678,Firm_Info!$A$2:$A$11,Firm_Info!$D$2:$D$11),"")</f>
        <v>4</v>
      </c>
      <c r="G4678" s="14">
        <f>IF($F4678="","",IF($B4678&gt;=SUMIFS(Firm_Info!$F$2:$F$11,Firm_Info!$D$2:$D$11,$F4678,Firm_Info!$C$2:$C$11,"Treated"),1,0))</f>
        <v>1</v>
      </c>
      <c r="H4678" s="14">
        <f t="shared" si="149"/>
        <v>0</v>
      </c>
      <c r="I4678" s="14">
        <f>IF($F4678="","",MOD(ROW()-2,624)-INDEX(Parallel_Trends!$F$5:$F$14,MATCH($A4678,Parallel_Trends!$A$5:$A$14,0)))</f>
        <v>23</v>
      </c>
    </row>
    <row r="4679" spans="1:9" x14ac:dyDescent="0.45">
      <c r="A4679" t="s">
        <v>27</v>
      </c>
      <c r="B4679" s="1">
        <f>Raw_Prices!AX312</f>
        <v>45378</v>
      </c>
      <c r="C4679" s="12">
        <f>Raw_Prices!BB312</f>
        <v>166.41</v>
      </c>
      <c r="D4679" s="13">
        <f t="shared" si="148"/>
        <v>-5.8545910747356267E-3</v>
      </c>
      <c r="E4679" s="14">
        <f>IF(_xlfn.XLOOKUP($A4679,Firm_Info!$A$2:$A$12,Firm_Info!$C$2:$C$12)="Treated",1,IF(_xlfn.XLOOKUP($A4679,Firm_Info!$A$2:$A$12,Firm_Info!$C$2:$C$12)="Control",0,""))</f>
        <v>0</v>
      </c>
      <c r="F4679" s="14">
        <f>IFERROR(_xlfn.XLOOKUP($A4679,Firm_Info!$A$2:$A$11,Firm_Info!$D$2:$D$11),"")</f>
        <v>4</v>
      </c>
      <c r="G4679" s="14">
        <f>IF($F4679="","",IF($B4679&gt;=SUMIFS(Firm_Info!$F$2:$F$11,Firm_Info!$D$2:$D$11,$F4679,Firm_Info!$C$2:$C$11,"Treated"),1,0))</f>
        <v>1</v>
      </c>
      <c r="H4679" s="14">
        <f t="shared" si="149"/>
        <v>0</v>
      </c>
      <c r="I4679" s="14">
        <f>IF($F4679="","",MOD(ROW()-2,624)-INDEX(Parallel_Trends!$F$5:$F$14,MATCH($A4679,Parallel_Trends!$A$5:$A$14,0)))</f>
        <v>24</v>
      </c>
    </row>
    <row r="4680" spans="1:9" x14ac:dyDescent="0.45">
      <c r="A4680" t="s">
        <v>27</v>
      </c>
      <c r="B4680" s="1">
        <f>Raw_Prices!AX313</f>
        <v>45379</v>
      </c>
      <c r="C4680" s="12">
        <f>Raw_Prices!BB313</f>
        <v>164.96</v>
      </c>
      <c r="D4680" s="13">
        <f t="shared" si="148"/>
        <v>-8.7134186647436218E-3</v>
      </c>
      <c r="E4680" s="14">
        <f>IF(_xlfn.XLOOKUP($A4680,Firm_Info!$A$2:$A$12,Firm_Info!$C$2:$C$12)="Treated",1,IF(_xlfn.XLOOKUP($A4680,Firm_Info!$A$2:$A$12,Firm_Info!$C$2:$C$12)="Control",0,""))</f>
        <v>0</v>
      </c>
      <c r="F4680" s="14">
        <f>IFERROR(_xlfn.XLOOKUP($A4680,Firm_Info!$A$2:$A$11,Firm_Info!$D$2:$D$11),"")</f>
        <v>4</v>
      </c>
      <c r="G4680" s="14">
        <f>IF($F4680="","",IF($B4680&gt;=SUMIFS(Firm_Info!$F$2:$F$11,Firm_Info!$D$2:$D$11,$F4680,Firm_Info!$C$2:$C$11,"Treated"),1,0))</f>
        <v>1</v>
      </c>
      <c r="H4680" s="14">
        <f t="shared" si="149"/>
        <v>0</v>
      </c>
      <c r="I4680" s="14">
        <f>IF($F4680="","",MOD(ROW()-2,624)-INDEX(Parallel_Trends!$F$5:$F$14,MATCH($A4680,Parallel_Trends!$A$5:$A$14,0)))</f>
        <v>25</v>
      </c>
    </row>
    <row r="4681" spans="1:9" x14ac:dyDescent="0.45">
      <c r="A4681" t="s">
        <v>27</v>
      </c>
      <c r="B4681" s="1">
        <f>Raw_Prices!AX314</f>
        <v>45383</v>
      </c>
      <c r="C4681" s="12">
        <f>Raw_Prices!BB314</f>
        <v>163.37</v>
      </c>
      <c r="D4681" s="13">
        <f t="shared" si="148"/>
        <v>-9.6387002909796848E-3</v>
      </c>
      <c r="E4681" s="14">
        <f>IF(_xlfn.XLOOKUP($A4681,Firm_Info!$A$2:$A$12,Firm_Info!$C$2:$C$12)="Treated",1,IF(_xlfn.XLOOKUP($A4681,Firm_Info!$A$2:$A$12,Firm_Info!$C$2:$C$12)="Control",0,""))</f>
        <v>0</v>
      </c>
      <c r="F4681" s="14">
        <f>IFERROR(_xlfn.XLOOKUP($A4681,Firm_Info!$A$2:$A$11,Firm_Info!$D$2:$D$11),"")</f>
        <v>4</v>
      </c>
      <c r="G4681" s="14">
        <f>IF($F4681="","",IF($B4681&gt;=SUMIFS(Firm_Info!$F$2:$F$11,Firm_Info!$D$2:$D$11,$F4681,Firm_Info!$C$2:$C$11,"Treated"),1,0))</f>
        <v>1</v>
      </c>
      <c r="H4681" s="14">
        <f t="shared" si="149"/>
        <v>0</v>
      </c>
      <c r="I4681" s="14">
        <f>IF($F4681="","",MOD(ROW()-2,624)-INDEX(Parallel_Trends!$F$5:$F$14,MATCH($A4681,Parallel_Trends!$A$5:$A$14,0)))</f>
        <v>26</v>
      </c>
    </row>
    <row r="4682" spans="1:9" x14ac:dyDescent="0.45">
      <c r="A4682" t="s">
        <v>27</v>
      </c>
      <c r="B4682" s="1">
        <f>Raw_Prices!AX315</f>
        <v>45384</v>
      </c>
      <c r="C4682" s="12">
        <f>Raw_Prices!BB315</f>
        <v>160.11000000000001</v>
      </c>
      <c r="D4682" s="13">
        <f t="shared" si="148"/>
        <v>-1.9954704046030391E-2</v>
      </c>
      <c r="E4682" s="14">
        <f>IF(_xlfn.XLOOKUP($A4682,Firm_Info!$A$2:$A$12,Firm_Info!$C$2:$C$12)="Treated",1,IF(_xlfn.XLOOKUP($A4682,Firm_Info!$A$2:$A$12,Firm_Info!$C$2:$C$12)="Control",0,""))</f>
        <v>0</v>
      </c>
      <c r="F4682" s="14">
        <f>IFERROR(_xlfn.XLOOKUP($A4682,Firm_Info!$A$2:$A$11,Firm_Info!$D$2:$D$11),"")</f>
        <v>4</v>
      </c>
      <c r="G4682" s="14">
        <f>IF($F4682="","",IF($B4682&gt;=SUMIFS(Firm_Info!$F$2:$F$11,Firm_Info!$D$2:$D$11,$F4682,Firm_Info!$C$2:$C$11,"Treated"),1,0))</f>
        <v>1</v>
      </c>
      <c r="H4682" s="14">
        <f t="shared" si="149"/>
        <v>0</v>
      </c>
      <c r="I4682" s="14">
        <f>IF($F4682="","",MOD(ROW()-2,624)-INDEX(Parallel_Trends!$F$5:$F$14,MATCH($A4682,Parallel_Trends!$A$5:$A$14,0)))</f>
        <v>27</v>
      </c>
    </row>
    <row r="4683" spans="1:9" x14ac:dyDescent="0.45">
      <c r="A4683" t="s">
        <v>27</v>
      </c>
      <c r="B4683" s="1">
        <f>Raw_Prices!AX316</f>
        <v>45385</v>
      </c>
      <c r="C4683" s="12">
        <f>Raw_Prices!BB316</f>
        <v>159.34</v>
      </c>
      <c r="D4683" s="13">
        <f t="shared" si="148"/>
        <v>-4.8091936793455137E-3</v>
      </c>
      <c r="E4683" s="14">
        <f>IF(_xlfn.XLOOKUP($A4683,Firm_Info!$A$2:$A$12,Firm_Info!$C$2:$C$12)="Treated",1,IF(_xlfn.XLOOKUP($A4683,Firm_Info!$A$2:$A$12,Firm_Info!$C$2:$C$12)="Control",0,""))</f>
        <v>0</v>
      </c>
      <c r="F4683" s="14">
        <f>IFERROR(_xlfn.XLOOKUP($A4683,Firm_Info!$A$2:$A$11,Firm_Info!$D$2:$D$11),"")</f>
        <v>4</v>
      </c>
      <c r="G4683" s="14">
        <f>IF($F4683="","",IF($B4683&gt;=SUMIFS(Firm_Info!$F$2:$F$11,Firm_Info!$D$2:$D$11,$F4683,Firm_Info!$C$2:$C$11,"Treated"),1,0))</f>
        <v>1</v>
      </c>
      <c r="H4683" s="14">
        <f t="shared" si="149"/>
        <v>0</v>
      </c>
      <c r="I4683" s="14">
        <f>IF($F4683="","",MOD(ROW()-2,624)-INDEX(Parallel_Trends!$F$5:$F$14,MATCH($A4683,Parallel_Trends!$A$5:$A$14,0)))</f>
        <v>28</v>
      </c>
    </row>
    <row r="4684" spans="1:9" x14ac:dyDescent="0.45">
      <c r="A4684" t="s">
        <v>27</v>
      </c>
      <c r="B4684" s="1">
        <f>Raw_Prices!AX317</f>
        <v>45386</v>
      </c>
      <c r="C4684" s="12">
        <f>Raw_Prices!BB317</f>
        <v>158.84</v>
      </c>
      <c r="D4684" s="13">
        <f t="shared" si="148"/>
        <v>-3.1379440190787422E-3</v>
      </c>
      <c r="E4684" s="14">
        <f>IF(_xlfn.XLOOKUP($A4684,Firm_Info!$A$2:$A$12,Firm_Info!$C$2:$C$12)="Treated",1,IF(_xlfn.XLOOKUP($A4684,Firm_Info!$A$2:$A$12,Firm_Info!$C$2:$C$12)="Control",0,""))</f>
        <v>0</v>
      </c>
      <c r="F4684" s="14">
        <f>IFERROR(_xlfn.XLOOKUP($A4684,Firm_Info!$A$2:$A$11,Firm_Info!$D$2:$D$11),"")</f>
        <v>4</v>
      </c>
      <c r="G4684" s="14">
        <f>IF($F4684="","",IF($B4684&gt;=SUMIFS(Firm_Info!$F$2:$F$11,Firm_Info!$D$2:$D$11,$F4684,Firm_Info!$C$2:$C$11,"Treated"),1,0))</f>
        <v>1</v>
      </c>
      <c r="H4684" s="14">
        <f t="shared" si="149"/>
        <v>0</v>
      </c>
      <c r="I4684" s="14">
        <f>IF($F4684="","",MOD(ROW()-2,624)-INDEX(Parallel_Trends!$F$5:$F$14,MATCH($A4684,Parallel_Trends!$A$5:$A$14,0)))</f>
        <v>29</v>
      </c>
    </row>
    <row r="4685" spans="1:9" x14ac:dyDescent="0.45">
      <c r="A4685" t="s">
        <v>27</v>
      </c>
      <c r="B4685" s="1">
        <f>Raw_Prices!AX318</f>
        <v>45387</v>
      </c>
      <c r="C4685" s="12">
        <f>Raw_Prices!BB318</f>
        <v>161.77000000000001</v>
      </c>
      <c r="D4685" s="13">
        <f t="shared" si="148"/>
        <v>1.8446235205237915E-2</v>
      </c>
      <c r="E4685" s="14">
        <f>IF(_xlfn.XLOOKUP($A4685,Firm_Info!$A$2:$A$12,Firm_Info!$C$2:$C$12)="Treated",1,IF(_xlfn.XLOOKUP($A4685,Firm_Info!$A$2:$A$12,Firm_Info!$C$2:$C$12)="Control",0,""))</f>
        <v>0</v>
      </c>
      <c r="F4685" s="14">
        <f>IFERROR(_xlfn.XLOOKUP($A4685,Firm_Info!$A$2:$A$11,Firm_Info!$D$2:$D$11),"")</f>
        <v>4</v>
      </c>
      <c r="G4685" s="14">
        <f>IF($F4685="","",IF($B4685&gt;=SUMIFS(Firm_Info!$F$2:$F$11,Firm_Info!$D$2:$D$11,$F4685,Firm_Info!$C$2:$C$11,"Treated"),1,0))</f>
        <v>1</v>
      </c>
      <c r="H4685" s="14">
        <f t="shared" si="149"/>
        <v>0</v>
      </c>
      <c r="I4685" s="14">
        <f>IF($F4685="","",MOD(ROW()-2,624)-INDEX(Parallel_Trends!$F$5:$F$14,MATCH($A4685,Parallel_Trends!$A$5:$A$14,0)))</f>
        <v>30</v>
      </c>
    </row>
    <row r="4686" spans="1:9" x14ac:dyDescent="0.45">
      <c r="A4686" t="s">
        <v>27</v>
      </c>
      <c r="B4686" s="1">
        <f>Raw_Prices!AX319</f>
        <v>45390</v>
      </c>
      <c r="C4686" s="12">
        <f>Raw_Prices!BB319</f>
        <v>160.27000000000001</v>
      </c>
      <c r="D4686" s="13">
        <f t="shared" si="148"/>
        <v>-9.2724238115843294E-3</v>
      </c>
      <c r="E4686" s="14">
        <f>IF(_xlfn.XLOOKUP($A4686,Firm_Info!$A$2:$A$12,Firm_Info!$C$2:$C$12)="Treated",1,IF(_xlfn.XLOOKUP($A4686,Firm_Info!$A$2:$A$12,Firm_Info!$C$2:$C$12)="Control",0,""))</f>
        <v>0</v>
      </c>
      <c r="F4686" s="14">
        <f>IFERROR(_xlfn.XLOOKUP($A4686,Firm_Info!$A$2:$A$11,Firm_Info!$D$2:$D$11),"")</f>
        <v>4</v>
      </c>
      <c r="G4686" s="14">
        <f>IF($F4686="","",IF($B4686&gt;=SUMIFS(Firm_Info!$F$2:$F$11,Firm_Info!$D$2:$D$11,$F4686,Firm_Info!$C$2:$C$11,"Treated"),1,0))</f>
        <v>1</v>
      </c>
      <c r="H4686" s="14">
        <f t="shared" si="149"/>
        <v>0</v>
      </c>
      <c r="I4686" s="14">
        <f>IF($F4686="","",MOD(ROW()-2,624)-INDEX(Parallel_Trends!$F$5:$F$14,MATCH($A4686,Parallel_Trends!$A$5:$A$14,0)))</f>
        <v>31</v>
      </c>
    </row>
    <row r="4687" spans="1:9" x14ac:dyDescent="0.45">
      <c r="A4687" t="s">
        <v>27</v>
      </c>
      <c r="B4687" s="1">
        <f>Raw_Prices!AX320</f>
        <v>45391</v>
      </c>
      <c r="C4687" s="12">
        <f>Raw_Prices!BB320</f>
        <v>162.66</v>
      </c>
      <c r="D4687" s="13">
        <f t="shared" si="148"/>
        <v>1.4912335433955093E-2</v>
      </c>
      <c r="E4687" s="14">
        <f>IF(_xlfn.XLOOKUP($A4687,Firm_Info!$A$2:$A$12,Firm_Info!$C$2:$C$12)="Treated",1,IF(_xlfn.XLOOKUP($A4687,Firm_Info!$A$2:$A$12,Firm_Info!$C$2:$C$12)="Control",0,""))</f>
        <v>0</v>
      </c>
      <c r="F4687" s="14">
        <f>IFERROR(_xlfn.XLOOKUP($A4687,Firm_Info!$A$2:$A$11,Firm_Info!$D$2:$D$11),"")</f>
        <v>4</v>
      </c>
      <c r="G4687" s="14">
        <f>IF($F4687="","",IF($B4687&gt;=SUMIFS(Firm_Info!$F$2:$F$11,Firm_Info!$D$2:$D$11,$F4687,Firm_Info!$C$2:$C$11,"Treated"),1,0))</f>
        <v>1</v>
      </c>
      <c r="H4687" s="14">
        <f t="shared" si="149"/>
        <v>0</v>
      </c>
      <c r="I4687" s="14">
        <f>IF($F4687="","",MOD(ROW()-2,624)-INDEX(Parallel_Trends!$F$5:$F$14,MATCH($A4687,Parallel_Trends!$A$5:$A$14,0)))</f>
        <v>32</v>
      </c>
    </row>
    <row r="4688" spans="1:9" x14ac:dyDescent="0.45">
      <c r="A4688" t="s">
        <v>27</v>
      </c>
      <c r="B4688" s="1">
        <f>Raw_Prices!AX321</f>
        <v>45392</v>
      </c>
      <c r="C4688" s="12">
        <f>Raw_Prices!BB321</f>
        <v>160.28</v>
      </c>
      <c r="D4688" s="13">
        <f t="shared" si="148"/>
        <v>-1.4631747202754175E-2</v>
      </c>
      <c r="E4688" s="14">
        <f>IF(_xlfn.XLOOKUP($A4688,Firm_Info!$A$2:$A$12,Firm_Info!$C$2:$C$12)="Treated",1,IF(_xlfn.XLOOKUP($A4688,Firm_Info!$A$2:$A$12,Firm_Info!$C$2:$C$12)="Control",0,""))</f>
        <v>0</v>
      </c>
      <c r="F4688" s="14">
        <f>IFERROR(_xlfn.XLOOKUP($A4688,Firm_Info!$A$2:$A$11,Firm_Info!$D$2:$D$11),"")</f>
        <v>4</v>
      </c>
      <c r="G4688" s="14">
        <f>IF($F4688="","",IF($B4688&gt;=SUMIFS(Firm_Info!$F$2:$F$11,Firm_Info!$D$2:$D$11,$F4688,Firm_Info!$C$2:$C$11,"Treated"),1,0))</f>
        <v>1</v>
      </c>
      <c r="H4688" s="14">
        <f t="shared" si="149"/>
        <v>0</v>
      </c>
      <c r="I4688" s="14">
        <f>IF($F4688="","",MOD(ROW()-2,624)-INDEX(Parallel_Trends!$F$5:$F$14,MATCH($A4688,Parallel_Trends!$A$5:$A$14,0)))</f>
        <v>33</v>
      </c>
    </row>
    <row r="4689" spans="1:9" x14ac:dyDescent="0.45">
      <c r="A4689" t="s">
        <v>27</v>
      </c>
      <c r="B4689" s="1">
        <f>Raw_Prices!AX322</f>
        <v>45393</v>
      </c>
      <c r="C4689" s="12">
        <f>Raw_Prices!BB322</f>
        <v>165.42</v>
      </c>
      <c r="D4689" s="13">
        <f t="shared" si="148"/>
        <v>3.2068879460943167E-2</v>
      </c>
      <c r="E4689" s="14">
        <f>IF(_xlfn.XLOOKUP($A4689,Firm_Info!$A$2:$A$12,Firm_Info!$C$2:$C$12)="Treated",1,IF(_xlfn.XLOOKUP($A4689,Firm_Info!$A$2:$A$12,Firm_Info!$C$2:$C$12)="Control",0,""))</f>
        <v>0</v>
      </c>
      <c r="F4689" s="14">
        <f>IFERROR(_xlfn.XLOOKUP($A4689,Firm_Info!$A$2:$A$11,Firm_Info!$D$2:$D$11),"")</f>
        <v>4</v>
      </c>
      <c r="G4689" s="14">
        <f>IF($F4689="","",IF($B4689&gt;=SUMIFS(Firm_Info!$F$2:$F$11,Firm_Info!$D$2:$D$11,$F4689,Firm_Info!$C$2:$C$11,"Treated"),1,0))</f>
        <v>1</v>
      </c>
      <c r="H4689" s="14">
        <f t="shared" si="149"/>
        <v>0</v>
      </c>
      <c r="I4689" s="14">
        <f>IF($F4689="","",MOD(ROW()-2,624)-INDEX(Parallel_Trends!$F$5:$F$14,MATCH($A4689,Parallel_Trends!$A$5:$A$14,0)))</f>
        <v>34</v>
      </c>
    </row>
    <row r="4690" spans="1:9" x14ac:dyDescent="0.45">
      <c r="A4690" t="s">
        <v>27</v>
      </c>
      <c r="B4690" s="1">
        <f>Raw_Prices!AX323</f>
        <v>45394</v>
      </c>
      <c r="C4690" s="12">
        <f>Raw_Prices!BB323</f>
        <v>159.37</v>
      </c>
      <c r="D4690" s="13">
        <f t="shared" si="148"/>
        <v>-3.6573570305887926E-2</v>
      </c>
      <c r="E4690" s="14">
        <f>IF(_xlfn.XLOOKUP($A4690,Firm_Info!$A$2:$A$12,Firm_Info!$C$2:$C$12)="Treated",1,IF(_xlfn.XLOOKUP($A4690,Firm_Info!$A$2:$A$12,Firm_Info!$C$2:$C$12)="Control",0,""))</f>
        <v>0</v>
      </c>
      <c r="F4690" s="14">
        <f>IFERROR(_xlfn.XLOOKUP($A4690,Firm_Info!$A$2:$A$11,Firm_Info!$D$2:$D$11),"")</f>
        <v>4</v>
      </c>
      <c r="G4690" s="14">
        <f>IF($F4690="","",IF($B4690&gt;=SUMIFS(Firm_Info!$F$2:$F$11,Firm_Info!$D$2:$D$11,$F4690,Firm_Info!$C$2:$C$11,"Treated"),1,0))</f>
        <v>1</v>
      </c>
      <c r="H4690" s="14">
        <f t="shared" si="149"/>
        <v>0</v>
      </c>
      <c r="I4690" s="14">
        <f>IF($F4690="","",MOD(ROW()-2,624)-INDEX(Parallel_Trends!$F$5:$F$14,MATCH($A4690,Parallel_Trends!$A$5:$A$14,0)))</f>
        <v>35</v>
      </c>
    </row>
    <row r="4691" spans="1:9" x14ac:dyDescent="0.45">
      <c r="A4691" t="s">
        <v>27</v>
      </c>
      <c r="B4691" s="1">
        <f>Raw_Prices!AX324</f>
        <v>45397</v>
      </c>
      <c r="C4691" s="12">
        <f>Raw_Prices!BB324</f>
        <v>155.6</v>
      </c>
      <c r="D4691" s="13">
        <f t="shared" si="148"/>
        <v>-2.3655644098638406E-2</v>
      </c>
      <c r="E4691" s="14">
        <f>IF(_xlfn.XLOOKUP($A4691,Firm_Info!$A$2:$A$12,Firm_Info!$C$2:$C$12)="Treated",1,IF(_xlfn.XLOOKUP($A4691,Firm_Info!$A$2:$A$12,Firm_Info!$C$2:$C$12)="Control",0,""))</f>
        <v>0</v>
      </c>
      <c r="F4691" s="14">
        <f>IFERROR(_xlfn.XLOOKUP($A4691,Firm_Info!$A$2:$A$11,Firm_Info!$D$2:$D$11),"")</f>
        <v>4</v>
      </c>
      <c r="G4691" s="14">
        <f>IF($F4691="","",IF($B4691&gt;=SUMIFS(Firm_Info!$F$2:$F$11,Firm_Info!$D$2:$D$11,$F4691,Firm_Info!$C$2:$C$11,"Treated"),1,0))</f>
        <v>1</v>
      </c>
      <c r="H4691" s="14">
        <f t="shared" si="149"/>
        <v>0</v>
      </c>
      <c r="I4691" s="14">
        <f>IF($F4691="","",MOD(ROW()-2,624)-INDEX(Parallel_Trends!$F$5:$F$14,MATCH($A4691,Parallel_Trends!$A$5:$A$14,0)))</f>
        <v>36</v>
      </c>
    </row>
    <row r="4692" spans="1:9" x14ac:dyDescent="0.45">
      <c r="A4692" t="s">
        <v>27</v>
      </c>
      <c r="B4692" s="1">
        <f>Raw_Prices!AX325</f>
        <v>45398</v>
      </c>
      <c r="C4692" s="12">
        <f>Raw_Prices!BB325</f>
        <v>156.66</v>
      </c>
      <c r="D4692" s="13">
        <f t="shared" ref="D4692:D4755" si="150">C4692/C4691-1</f>
        <v>6.8123393316195102E-3</v>
      </c>
      <c r="E4692" s="14">
        <f>IF(_xlfn.XLOOKUP($A4692,Firm_Info!$A$2:$A$12,Firm_Info!$C$2:$C$12)="Treated",1,IF(_xlfn.XLOOKUP($A4692,Firm_Info!$A$2:$A$12,Firm_Info!$C$2:$C$12)="Control",0,""))</f>
        <v>0</v>
      </c>
      <c r="F4692" s="14">
        <f>IFERROR(_xlfn.XLOOKUP($A4692,Firm_Info!$A$2:$A$11,Firm_Info!$D$2:$D$11),"")</f>
        <v>4</v>
      </c>
      <c r="G4692" s="14">
        <f>IF($F4692="","",IF($B4692&gt;=SUMIFS(Firm_Info!$F$2:$F$11,Firm_Info!$D$2:$D$11,$F4692,Firm_Info!$C$2:$C$11,"Treated"),1,0))</f>
        <v>1</v>
      </c>
      <c r="H4692" s="14">
        <f t="shared" ref="H4692:H4755" si="151">IF($F4692="","",$E4692*$G4692)</f>
        <v>0</v>
      </c>
      <c r="I4692" s="14">
        <f>IF($F4692="","",MOD(ROW()-2,624)-INDEX(Parallel_Trends!$F$5:$F$14,MATCH($A4692,Parallel_Trends!$A$5:$A$14,0)))</f>
        <v>37</v>
      </c>
    </row>
    <row r="4693" spans="1:9" x14ac:dyDescent="0.45">
      <c r="A4693" t="s">
        <v>27</v>
      </c>
      <c r="B4693" s="1">
        <f>Raw_Prices!AX326</f>
        <v>45399</v>
      </c>
      <c r="C4693" s="12">
        <f>Raw_Prices!BB326</f>
        <v>158.37</v>
      </c>
      <c r="D4693" s="13">
        <f t="shared" si="150"/>
        <v>1.0915358100344719E-2</v>
      </c>
      <c r="E4693" s="14">
        <f>IF(_xlfn.XLOOKUP($A4693,Firm_Info!$A$2:$A$12,Firm_Info!$C$2:$C$12)="Treated",1,IF(_xlfn.XLOOKUP($A4693,Firm_Info!$A$2:$A$12,Firm_Info!$C$2:$C$12)="Control",0,""))</f>
        <v>0</v>
      </c>
      <c r="F4693" s="14">
        <f>IFERROR(_xlfn.XLOOKUP($A4693,Firm_Info!$A$2:$A$11,Firm_Info!$D$2:$D$11),"")</f>
        <v>4</v>
      </c>
      <c r="G4693" s="14">
        <f>IF($F4693="","",IF($B4693&gt;=SUMIFS(Firm_Info!$F$2:$F$11,Firm_Info!$D$2:$D$11,$F4693,Firm_Info!$C$2:$C$11,"Treated"),1,0))</f>
        <v>1</v>
      </c>
      <c r="H4693" s="14">
        <f t="shared" si="151"/>
        <v>0</v>
      </c>
      <c r="I4693" s="14">
        <f>IF($F4693="","",MOD(ROW()-2,624)-INDEX(Parallel_Trends!$F$5:$F$14,MATCH($A4693,Parallel_Trends!$A$5:$A$14,0)))</f>
        <v>38</v>
      </c>
    </row>
    <row r="4694" spans="1:9" x14ac:dyDescent="0.45">
      <c r="A4694" t="s">
        <v>27</v>
      </c>
      <c r="B4694" s="1">
        <f>Raw_Prices!AX327</f>
        <v>45400</v>
      </c>
      <c r="C4694" s="12">
        <f>Raw_Prices!BB327</f>
        <v>160.1</v>
      </c>
      <c r="D4694" s="13">
        <f t="shared" si="150"/>
        <v>1.0923786070594188E-2</v>
      </c>
      <c r="E4694" s="14">
        <f>IF(_xlfn.XLOOKUP($A4694,Firm_Info!$A$2:$A$12,Firm_Info!$C$2:$C$12)="Treated",1,IF(_xlfn.XLOOKUP($A4694,Firm_Info!$A$2:$A$12,Firm_Info!$C$2:$C$12)="Control",0,""))</f>
        <v>0</v>
      </c>
      <c r="F4694" s="14">
        <f>IFERROR(_xlfn.XLOOKUP($A4694,Firm_Info!$A$2:$A$11,Firm_Info!$D$2:$D$11),"")</f>
        <v>4</v>
      </c>
      <c r="G4694" s="14">
        <f>IF($F4694="","",IF($B4694&gt;=SUMIFS(Firm_Info!$F$2:$F$11,Firm_Info!$D$2:$D$11,$F4694,Firm_Info!$C$2:$C$11,"Treated"),1,0))</f>
        <v>1</v>
      </c>
      <c r="H4694" s="14">
        <f t="shared" si="151"/>
        <v>0</v>
      </c>
      <c r="I4694" s="14">
        <f>IF($F4694="","",MOD(ROW()-2,624)-INDEX(Parallel_Trends!$F$5:$F$14,MATCH($A4694,Parallel_Trends!$A$5:$A$14,0)))</f>
        <v>39</v>
      </c>
    </row>
    <row r="4695" spans="1:9" x14ac:dyDescent="0.45">
      <c r="A4695" t="s">
        <v>27</v>
      </c>
      <c r="B4695" s="1">
        <f>Raw_Prices!AX328</f>
        <v>45401</v>
      </c>
      <c r="C4695" s="12">
        <f>Raw_Prices!BB328</f>
        <v>155</v>
      </c>
      <c r="D4695" s="13">
        <f t="shared" si="150"/>
        <v>-3.1855090568394751E-2</v>
      </c>
      <c r="E4695" s="14">
        <f>IF(_xlfn.XLOOKUP($A4695,Firm_Info!$A$2:$A$12,Firm_Info!$C$2:$C$12)="Treated",1,IF(_xlfn.XLOOKUP($A4695,Firm_Info!$A$2:$A$12,Firm_Info!$C$2:$C$12)="Control",0,""))</f>
        <v>0</v>
      </c>
      <c r="F4695" s="14">
        <f>IFERROR(_xlfn.XLOOKUP($A4695,Firm_Info!$A$2:$A$11,Firm_Info!$D$2:$D$11),"")</f>
        <v>4</v>
      </c>
      <c r="G4695" s="14">
        <f>IF($F4695="","",IF($B4695&gt;=SUMIFS(Firm_Info!$F$2:$F$11,Firm_Info!$D$2:$D$11,$F4695,Firm_Info!$C$2:$C$11,"Treated"),1,0))</f>
        <v>1</v>
      </c>
      <c r="H4695" s="14">
        <f t="shared" si="151"/>
        <v>0</v>
      </c>
      <c r="I4695" s="14">
        <f>IF($F4695="","",MOD(ROW()-2,624)-INDEX(Parallel_Trends!$F$5:$F$14,MATCH($A4695,Parallel_Trends!$A$5:$A$14,0)))</f>
        <v>40</v>
      </c>
    </row>
    <row r="4696" spans="1:9" x14ac:dyDescent="0.45">
      <c r="A4696" t="s">
        <v>27</v>
      </c>
      <c r="B4696" s="1">
        <f>Raw_Prices!AX329</f>
        <v>45404</v>
      </c>
      <c r="C4696" s="12">
        <f>Raw_Prices!BB329</f>
        <v>156.61000000000001</v>
      </c>
      <c r="D4696" s="13">
        <f t="shared" si="150"/>
        <v>1.0387096774193694E-2</v>
      </c>
      <c r="E4696" s="14">
        <f>IF(_xlfn.XLOOKUP($A4696,Firm_Info!$A$2:$A$12,Firm_Info!$C$2:$C$12)="Treated",1,IF(_xlfn.XLOOKUP($A4696,Firm_Info!$A$2:$A$12,Firm_Info!$C$2:$C$12)="Control",0,""))</f>
        <v>0</v>
      </c>
      <c r="F4696" s="14">
        <f>IFERROR(_xlfn.XLOOKUP($A4696,Firm_Info!$A$2:$A$11,Firm_Info!$D$2:$D$11),"")</f>
        <v>4</v>
      </c>
      <c r="G4696" s="14">
        <f>IF($F4696="","",IF($B4696&gt;=SUMIFS(Firm_Info!$F$2:$F$11,Firm_Info!$D$2:$D$11,$F4696,Firm_Info!$C$2:$C$11,"Treated"),1,0))</f>
        <v>1</v>
      </c>
      <c r="H4696" s="14">
        <f t="shared" si="151"/>
        <v>0</v>
      </c>
      <c r="I4696" s="14">
        <f>IF($F4696="","",MOD(ROW()-2,624)-INDEX(Parallel_Trends!$F$5:$F$14,MATCH($A4696,Parallel_Trends!$A$5:$A$14,0)))</f>
        <v>41</v>
      </c>
    </row>
    <row r="4697" spans="1:9" x14ac:dyDescent="0.45">
      <c r="A4697" t="s">
        <v>27</v>
      </c>
      <c r="B4697" s="1">
        <f>Raw_Prices!AX330</f>
        <v>45405</v>
      </c>
      <c r="C4697" s="12">
        <f>Raw_Prices!BB330</f>
        <v>160.94999999999999</v>
      </c>
      <c r="D4697" s="13">
        <f t="shared" si="150"/>
        <v>2.7712151203626689E-2</v>
      </c>
      <c r="E4697" s="14">
        <f>IF(_xlfn.XLOOKUP($A4697,Firm_Info!$A$2:$A$12,Firm_Info!$C$2:$C$12)="Treated",1,IF(_xlfn.XLOOKUP($A4697,Firm_Info!$A$2:$A$12,Firm_Info!$C$2:$C$12)="Control",0,""))</f>
        <v>0</v>
      </c>
      <c r="F4697" s="14">
        <f>IFERROR(_xlfn.XLOOKUP($A4697,Firm_Info!$A$2:$A$11,Firm_Info!$D$2:$D$11),"")</f>
        <v>4</v>
      </c>
      <c r="G4697" s="14">
        <f>IF($F4697="","",IF($B4697&gt;=SUMIFS(Firm_Info!$F$2:$F$11,Firm_Info!$D$2:$D$11,$F4697,Firm_Info!$C$2:$C$11,"Treated"),1,0))</f>
        <v>1</v>
      </c>
      <c r="H4697" s="14">
        <f t="shared" si="151"/>
        <v>0</v>
      </c>
      <c r="I4697" s="14">
        <f>IF($F4697="","",MOD(ROW()-2,624)-INDEX(Parallel_Trends!$F$5:$F$14,MATCH($A4697,Parallel_Trends!$A$5:$A$14,0)))</f>
        <v>42</v>
      </c>
    </row>
    <row r="4698" spans="1:9" x14ac:dyDescent="0.45">
      <c r="A4698" t="s">
        <v>27</v>
      </c>
      <c r="B4698" s="1">
        <f>Raw_Prices!AX331</f>
        <v>45406</v>
      </c>
      <c r="C4698" s="12">
        <f>Raw_Prices!BB331</f>
        <v>162.84</v>
      </c>
      <c r="D4698" s="13">
        <f t="shared" si="150"/>
        <v>1.1742777260018711E-2</v>
      </c>
      <c r="E4698" s="14">
        <f>IF(_xlfn.XLOOKUP($A4698,Firm_Info!$A$2:$A$12,Firm_Info!$C$2:$C$12)="Treated",1,IF(_xlfn.XLOOKUP($A4698,Firm_Info!$A$2:$A$12,Firm_Info!$C$2:$C$12)="Control",0,""))</f>
        <v>0</v>
      </c>
      <c r="F4698" s="14">
        <f>IFERROR(_xlfn.XLOOKUP($A4698,Firm_Info!$A$2:$A$11,Firm_Info!$D$2:$D$11),"")</f>
        <v>4</v>
      </c>
      <c r="G4698" s="14">
        <f>IF($F4698="","",IF($B4698&gt;=SUMIFS(Firm_Info!$F$2:$F$11,Firm_Info!$D$2:$D$11,$F4698,Firm_Info!$C$2:$C$11,"Treated"),1,0))</f>
        <v>1</v>
      </c>
      <c r="H4698" s="14">
        <f t="shared" si="151"/>
        <v>0</v>
      </c>
      <c r="I4698" s="14">
        <f>IF($F4698="","",MOD(ROW()-2,624)-INDEX(Parallel_Trends!$F$5:$F$14,MATCH($A4698,Parallel_Trends!$A$5:$A$14,0)))</f>
        <v>43</v>
      </c>
    </row>
    <row r="4699" spans="1:9" x14ac:dyDescent="0.45">
      <c r="A4699" t="s">
        <v>27</v>
      </c>
      <c r="B4699" s="1">
        <f>Raw_Prices!AX332</f>
        <v>45407</v>
      </c>
      <c r="C4699" s="12">
        <f>Raw_Prices!BB332</f>
        <v>163.01</v>
      </c>
      <c r="D4699" s="13">
        <f t="shared" si="150"/>
        <v>1.0439695406532223E-3</v>
      </c>
      <c r="E4699" s="14">
        <f>IF(_xlfn.XLOOKUP($A4699,Firm_Info!$A$2:$A$12,Firm_Info!$C$2:$C$12)="Treated",1,IF(_xlfn.XLOOKUP($A4699,Firm_Info!$A$2:$A$12,Firm_Info!$C$2:$C$12)="Control",0,""))</f>
        <v>0</v>
      </c>
      <c r="F4699" s="14">
        <f>IFERROR(_xlfn.XLOOKUP($A4699,Firm_Info!$A$2:$A$11,Firm_Info!$D$2:$D$11),"")</f>
        <v>4</v>
      </c>
      <c r="G4699" s="14">
        <f>IF($F4699="","",IF($B4699&gt;=SUMIFS(Firm_Info!$F$2:$F$11,Firm_Info!$D$2:$D$11,$F4699,Firm_Info!$C$2:$C$11,"Treated"),1,0))</f>
        <v>1</v>
      </c>
      <c r="H4699" s="14">
        <f t="shared" si="151"/>
        <v>0</v>
      </c>
      <c r="I4699" s="14">
        <f>IF($F4699="","",MOD(ROW()-2,624)-INDEX(Parallel_Trends!$F$5:$F$14,MATCH($A4699,Parallel_Trends!$A$5:$A$14,0)))</f>
        <v>44</v>
      </c>
    </row>
    <row r="4700" spans="1:9" x14ac:dyDescent="0.45">
      <c r="A4700" t="s">
        <v>27</v>
      </c>
      <c r="B4700" s="1">
        <f>Raw_Prices!AX333</f>
        <v>45408</v>
      </c>
      <c r="C4700" s="12">
        <f>Raw_Prices!BB333</f>
        <v>164.23</v>
      </c>
      <c r="D4700" s="13">
        <f t="shared" si="150"/>
        <v>7.4842034231028531E-3</v>
      </c>
      <c r="E4700" s="14">
        <f>IF(_xlfn.XLOOKUP($A4700,Firm_Info!$A$2:$A$12,Firm_Info!$C$2:$C$12)="Treated",1,IF(_xlfn.XLOOKUP($A4700,Firm_Info!$A$2:$A$12,Firm_Info!$C$2:$C$12)="Control",0,""))</f>
        <v>0</v>
      </c>
      <c r="F4700" s="14">
        <f>IFERROR(_xlfn.XLOOKUP($A4700,Firm_Info!$A$2:$A$11,Firm_Info!$D$2:$D$11),"")</f>
        <v>4</v>
      </c>
      <c r="G4700" s="14">
        <f>IF($F4700="","",IF($B4700&gt;=SUMIFS(Firm_Info!$F$2:$F$11,Firm_Info!$D$2:$D$11,$F4700,Firm_Info!$C$2:$C$11,"Treated"),1,0))</f>
        <v>1</v>
      </c>
      <c r="H4700" s="14">
        <f t="shared" si="151"/>
        <v>0</v>
      </c>
      <c r="I4700" s="14">
        <f>IF($F4700="","",MOD(ROW()-2,624)-INDEX(Parallel_Trends!$F$5:$F$14,MATCH($A4700,Parallel_Trends!$A$5:$A$14,0)))</f>
        <v>45</v>
      </c>
    </row>
    <row r="4701" spans="1:9" x14ac:dyDescent="0.45">
      <c r="A4701" t="s">
        <v>27</v>
      </c>
      <c r="B4701" s="1">
        <f>Raw_Prices!AX334</f>
        <v>45411</v>
      </c>
      <c r="C4701" s="12">
        <f>Raw_Prices!BB334</f>
        <v>162.25</v>
      </c>
      <c r="D4701" s="13">
        <f t="shared" si="150"/>
        <v>-1.2056262558606812E-2</v>
      </c>
      <c r="E4701" s="14">
        <f>IF(_xlfn.XLOOKUP($A4701,Firm_Info!$A$2:$A$12,Firm_Info!$C$2:$C$12)="Treated",1,IF(_xlfn.XLOOKUP($A4701,Firm_Info!$A$2:$A$12,Firm_Info!$C$2:$C$12)="Control",0,""))</f>
        <v>0</v>
      </c>
      <c r="F4701" s="14">
        <f>IFERROR(_xlfn.XLOOKUP($A4701,Firm_Info!$A$2:$A$11,Firm_Info!$D$2:$D$11),"")</f>
        <v>4</v>
      </c>
      <c r="G4701" s="14">
        <f>IF($F4701="","",IF($B4701&gt;=SUMIFS(Firm_Info!$F$2:$F$11,Firm_Info!$D$2:$D$11,$F4701,Firm_Info!$C$2:$C$11,"Treated"),1,0))</f>
        <v>1</v>
      </c>
      <c r="H4701" s="14">
        <f t="shared" si="151"/>
        <v>0</v>
      </c>
      <c r="I4701" s="14">
        <f>IF($F4701="","",MOD(ROW()-2,624)-INDEX(Parallel_Trends!$F$5:$F$14,MATCH($A4701,Parallel_Trends!$A$5:$A$14,0)))</f>
        <v>46</v>
      </c>
    </row>
    <row r="4702" spans="1:9" x14ac:dyDescent="0.45">
      <c r="A4702" t="s">
        <v>27</v>
      </c>
      <c r="B4702" s="1">
        <f>Raw_Prices!AX335</f>
        <v>45412</v>
      </c>
      <c r="C4702" s="12">
        <f>Raw_Prices!BB335</f>
        <v>158.57</v>
      </c>
      <c r="D4702" s="13">
        <f t="shared" si="150"/>
        <v>-2.2681047765793605E-2</v>
      </c>
      <c r="E4702" s="14">
        <f>IF(_xlfn.XLOOKUP($A4702,Firm_Info!$A$2:$A$12,Firm_Info!$C$2:$C$12)="Treated",1,IF(_xlfn.XLOOKUP($A4702,Firm_Info!$A$2:$A$12,Firm_Info!$C$2:$C$12)="Control",0,""))</f>
        <v>0</v>
      </c>
      <c r="F4702" s="14">
        <f>IFERROR(_xlfn.XLOOKUP($A4702,Firm_Info!$A$2:$A$11,Firm_Info!$D$2:$D$11),"")</f>
        <v>4</v>
      </c>
      <c r="G4702" s="14">
        <f>IF($F4702="","",IF($B4702&gt;=SUMIFS(Firm_Info!$F$2:$F$11,Firm_Info!$D$2:$D$11,$F4702,Firm_Info!$C$2:$C$11,"Treated"),1,0))</f>
        <v>1</v>
      </c>
      <c r="H4702" s="14">
        <f t="shared" si="151"/>
        <v>0</v>
      </c>
      <c r="I4702" s="14">
        <f>IF($F4702="","",MOD(ROW()-2,624)-INDEX(Parallel_Trends!$F$5:$F$14,MATCH($A4702,Parallel_Trends!$A$5:$A$14,0)))</f>
        <v>47</v>
      </c>
    </row>
    <row r="4703" spans="1:9" x14ac:dyDescent="0.45">
      <c r="A4703" t="s">
        <v>27</v>
      </c>
      <c r="B4703" s="1">
        <f>Raw_Prices!AX336</f>
        <v>45413</v>
      </c>
      <c r="C4703" s="12">
        <f>Raw_Prices!BB336</f>
        <v>156.16</v>
      </c>
      <c r="D4703" s="13">
        <f t="shared" si="150"/>
        <v>-1.5198335120136242E-2</v>
      </c>
      <c r="E4703" s="14">
        <f>IF(_xlfn.XLOOKUP($A4703,Firm_Info!$A$2:$A$12,Firm_Info!$C$2:$C$12)="Treated",1,IF(_xlfn.XLOOKUP($A4703,Firm_Info!$A$2:$A$12,Firm_Info!$C$2:$C$12)="Control",0,""))</f>
        <v>0</v>
      </c>
      <c r="F4703" s="14">
        <f>IFERROR(_xlfn.XLOOKUP($A4703,Firm_Info!$A$2:$A$11,Firm_Info!$D$2:$D$11),"")</f>
        <v>4</v>
      </c>
      <c r="G4703" s="14">
        <f>IF($F4703="","",IF($B4703&gt;=SUMIFS(Firm_Info!$F$2:$F$11,Firm_Info!$D$2:$D$11,$F4703,Firm_Info!$C$2:$C$11,"Treated"),1,0))</f>
        <v>1</v>
      </c>
      <c r="H4703" s="14">
        <f t="shared" si="151"/>
        <v>0</v>
      </c>
      <c r="I4703" s="14">
        <f>IF($F4703="","",MOD(ROW()-2,624)-INDEX(Parallel_Trends!$F$5:$F$14,MATCH($A4703,Parallel_Trends!$A$5:$A$14,0)))</f>
        <v>48</v>
      </c>
    </row>
    <row r="4704" spans="1:9" x14ac:dyDescent="0.45">
      <c r="A4704" t="s">
        <v>27</v>
      </c>
      <c r="B4704" s="1">
        <f>Raw_Prices!AX337</f>
        <v>45414</v>
      </c>
      <c r="C4704" s="12">
        <f>Raw_Prices!BB337</f>
        <v>158.33000000000001</v>
      </c>
      <c r="D4704" s="13">
        <f t="shared" si="150"/>
        <v>1.389600409836067E-2</v>
      </c>
      <c r="E4704" s="14">
        <f>IF(_xlfn.XLOOKUP($A4704,Firm_Info!$A$2:$A$12,Firm_Info!$C$2:$C$12)="Treated",1,IF(_xlfn.XLOOKUP($A4704,Firm_Info!$A$2:$A$12,Firm_Info!$C$2:$C$12)="Control",0,""))</f>
        <v>0</v>
      </c>
      <c r="F4704" s="14">
        <f>IFERROR(_xlfn.XLOOKUP($A4704,Firm_Info!$A$2:$A$11,Firm_Info!$D$2:$D$11),"")</f>
        <v>4</v>
      </c>
      <c r="G4704" s="14">
        <f>IF($F4704="","",IF($B4704&gt;=SUMIFS(Firm_Info!$F$2:$F$11,Firm_Info!$D$2:$D$11,$F4704,Firm_Info!$C$2:$C$11,"Treated"),1,0))</f>
        <v>1</v>
      </c>
      <c r="H4704" s="14">
        <f t="shared" si="151"/>
        <v>0</v>
      </c>
      <c r="I4704" s="14">
        <f>IF($F4704="","",MOD(ROW()-2,624)-INDEX(Parallel_Trends!$F$5:$F$14,MATCH($A4704,Parallel_Trends!$A$5:$A$14,0)))</f>
        <v>49</v>
      </c>
    </row>
    <row r="4705" spans="1:9" x14ac:dyDescent="0.45">
      <c r="A4705" t="s">
        <v>27</v>
      </c>
      <c r="B4705" s="1">
        <f>Raw_Prices!AX338</f>
        <v>45415</v>
      </c>
      <c r="C4705" s="12">
        <f>Raw_Prices!BB338</f>
        <v>159.71</v>
      </c>
      <c r="D4705" s="13">
        <f t="shared" si="150"/>
        <v>8.7159729678518705E-3</v>
      </c>
      <c r="E4705" s="14">
        <f>IF(_xlfn.XLOOKUP($A4705,Firm_Info!$A$2:$A$12,Firm_Info!$C$2:$C$12)="Treated",1,IF(_xlfn.XLOOKUP($A4705,Firm_Info!$A$2:$A$12,Firm_Info!$C$2:$C$12)="Control",0,""))</f>
        <v>0</v>
      </c>
      <c r="F4705" s="14">
        <f>IFERROR(_xlfn.XLOOKUP($A4705,Firm_Info!$A$2:$A$11,Firm_Info!$D$2:$D$11),"")</f>
        <v>4</v>
      </c>
      <c r="G4705" s="14">
        <f>IF($F4705="","",IF($B4705&gt;=SUMIFS(Firm_Info!$F$2:$F$11,Firm_Info!$D$2:$D$11,$F4705,Firm_Info!$C$2:$C$11,"Treated"),1,0))</f>
        <v>1</v>
      </c>
      <c r="H4705" s="14">
        <f t="shared" si="151"/>
        <v>0</v>
      </c>
      <c r="I4705" s="14">
        <f>IF($F4705="","",MOD(ROW()-2,624)-INDEX(Parallel_Trends!$F$5:$F$14,MATCH($A4705,Parallel_Trends!$A$5:$A$14,0)))</f>
        <v>50</v>
      </c>
    </row>
    <row r="4706" spans="1:9" x14ac:dyDescent="0.45">
      <c r="A4706" t="s">
        <v>27</v>
      </c>
      <c r="B4706" s="1">
        <f>Raw_Prices!AX339</f>
        <v>45418</v>
      </c>
      <c r="C4706" s="12">
        <f>Raw_Prices!BB339</f>
        <v>162</v>
      </c>
      <c r="D4706" s="13">
        <f t="shared" si="150"/>
        <v>1.4338488510425185E-2</v>
      </c>
      <c r="E4706" s="14">
        <f>IF(_xlfn.XLOOKUP($A4706,Firm_Info!$A$2:$A$12,Firm_Info!$C$2:$C$12)="Treated",1,IF(_xlfn.XLOOKUP($A4706,Firm_Info!$A$2:$A$12,Firm_Info!$C$2:$C$12)="Control",0,""))</f>
        <v>0</v>
      </c>
      <c r="F4706" s="14">
        <f>IFERROR(_xlfn.XLOOKUP($A4706,Firm_Info!$A$2:$A$11,Firm_Info!$D$2:$D$11),"")</f>
        <v>4</v>
      </c>
      <c r="G4706" s="14">
        <f>IF($F4706="","",IF($B4706&gt;=SUMIFS(Firm_Info!$F$2:$F$11,Firm_Info!$D$2:$D$11,$F4706,Firm_Info!$C$2:$C$11,"Treated"),1,0))</f>
        <v>1</v>
      </c>
      <c r="H4706" s="14">
        <f t="shared" si="151"/>
        <v>0</v>
      </c>
      <c r="I4706" s="14">
        <f>IF($F4706="","",MOD(ROW()-2,624)-INDEX(Parallel_Trends!$F$5:$F$14,MATCH($A4706,Parallel_Trends!$A$5:$A$14,0)))</f>
        <v>51</v>
      </c>
    </row>
    <row r="4707" spans="1:9" x14ac:dyDescent="0.45">
      <c r="A4707" t="s">
        <v>27</v>
      </c>
      <c r="B4707" s="1">
        <f>Raw_Prices!AX340</f>
        <v>45419</v>
      </c>
      <c r="C4707" s="12">
        <f>Raw_Prices!BB340</f>
        <v>159.81</v>
      </c>
      <c r="D4707" s="13">
        <f t="shared" si="150"/>
        <v>-1.3518518518518485E-2</v>
      </c>
      <c r="E4707" s="14">
        <f>IF(_xlfn.XLOOKUP($A4707,Firm_Info!$A$2:$A$12,Firm_Info!$C$2:$C$12)="Treated",1,IF(_xlfn.XLOOKUP($A4707,Firm_Info!$A$2:$A$12,Firm_Info!$C$2:$C$12)="Control",0,""))</f>
        <v>0</v>
      </c>
      <c r="F4707" s="14">
        <f>IFERROR(_xlfn.XLOOKUP($A4707,Firm_Info!$A$2:$A$11,Firm_Info!$D$2:$D$11),"")</f>
        <v>4</v>
      </c>
      <c r="G4707" s="14">
        <f>IF($F4707="","",IF($B4707&gt;=SUMIFS(Firm_Info!$F$2:$F$11,Firm_Info!$D$2:$D$11,$F4707,Firm_Info!$C$2:$C$11,"Treated"),1,0))</f>
        <v>1</v>
      </c>
      <c r="H4707" s="14">
        <f t="shared" si="151"/>
        <v>0</v>
      </c>
      <c r="I4707" s="14">
        <f>IF($F4707="","",MOD(ROW()-2,624)-INDEX(Parallel_Trends!$F$5:$F$14,MATCH($A4707,Parallel_Trends!$A$5:$A$14,0)))</f>
        <v>52</v>
      </c>
    </row>
    <row r="4708" spans="1:9" x14ac:dyDescent="0.45">
      <c r="A4708" t="s">
        <v>27</v>
      </c>
      <c r="B4708" s="1">
        <f>Raw_Prices!AX341</f>
        <v>45420</v>
      </c>
      <c r="C4708" s="12">
        <f>Raw_Prices!BB341</f>
        <v>157.9</v>
      </c>
      <c r="D4708" s="13">
        <f t="shared" si="150"/>
        <v>-1.1951692635004063E-2</v>
      </c>
      <c r="E4708" s="14">
        <f>IF(_xlfn.XLOOKUP($A4708,Firm_Info!$A$2:$A$12,Firm_Info!$C$2:$C$12)="Treated",1,IF(_xlfn.XLOOKUP($A4708,Firm_Info!$A$2:$A$12,Firm_Info!$C$2:$C$12)="Control",0,""))</f>
        <v>0</v>
      </c>
      <c r="F4708" s="14">
        <f>IFERROR(_xlfn.XLOOKUP($A4708,Firm_Info!$A$2:$A$11,Firm_Info!$D$2:$D$11),"")</f>
        <v>4</v>
      </c>
      <c r="G4708" s="14">
        <f>IF($F4708="","",IF($B4708&gt;=SUMIFS(Firm_Info!$F$2:$F$11,Firm_Info!$D$2:$D$11,$F4708,Firm_Info!$C$2:$C$11,"Treated"),1,0))</f>
        <v>1</v>
      </c>
      <c r="H4708" s="14">
        <f t="shared" si="151"/>
        <v>0</v>
      </c>
      <c r="I4708" s="14">
        <f>IF($F4708="","",MOD(ROW()-2,624)-INDEX(Parallel_Trends!$F$5:$F$14,MATCH($A4708,Parallel_Trends!$A$5:$A$14,0)))</f>
        <v>53</v>
      </c>
    </row>
    <row r="4709" spans="1:9" x14ac:dyDescent="0.45">
      <c r="A4709" t="s">
        <v>27</v>
      </c>
      <c r="B4709" s="1">
        <f>Raw_Prices!AX342</f>
        <v>45421</v>
      </c>
      <c r="C4709" s="12">
        <f>Raw_Prices!BB342</f>
        <v>147.05000000000001</v>
      </c>
      <c r="D4709" s="13">
        <f t="shared" si="150"/>
        <v>-6.8714376187460346E-2</v>
      </c>
      <c r="E4709" s="14">
        <f>IF(_xlfn.XLOOKUP($A4709,Firm_Info!$A$2:$A$12,Firm_Info!$C$2:$C$12)="Treated",1,IF(_xlfn.XLOOKUP($A4709,Firm_Info!$A$2:$A$12,Firm_Info!$C$2:$C$12)="Control",0,""))</f>
        <v>0</v>
      </c>
      <c r="F4709" s="14">
        <f>IFERROR(_xlfn.XLOOKUP($A4709,Firm_Info!$A$2:$A$11,Firm_Info!$D$2:$D$11),"")</f>
        <v>4</v>
      </c>
      <c r="G4709" s="14">
        <f>IF($F4709="","",IF($B4709&gt;=SUMIFS(Firm_Info!$F$2:$F$11,Firm_Info!$D$2:$D$11,$F4709,Firm_Info!$C$2:$C$11,"Treated"),1,0))</f>
        <v>1</v>
      </c>
      <c r="H4709" s="14">
        <f t="shared" si="151"/>
        <v>0</v>
      </c>
      <c r="I4709" s="14">
        <f>IF($F4709="","",MOD(ROW()-2,624)-INDEX(Parallel_Trends!$F$5:$F$14,MATCH($A4709,Parallel_Trends!$A$5:$A$14,0)))</f>
        <v>54</v>
      </c>
    </row>
    <row r="4710" spans="1:9" x14ac:dyDescent="0.45">
      <c r="A4710" t="s">
        <v>27</v>
      </c>
      <c r="B4710" s="1">
        <f>Raw_Prices!AX343</f>
        <v>45422</v>
      </c>
      <c r="C4710" s="12">
        <f>Raw_Prices!BB343</f>
        <v>146.32</v>
      </c>
      <c r="D4710" s="13">
        <f t="shared" si="150"/>
        <v>-4.964297857871558E-3</v>
      </c>
      <c r="E4710" s="14">
        <f>IF(_xlfn.XLOOKUP($A4710,Firm_Info!$A$2:$A$12,Firm_Info!$C$2:$C$12)="Treated",1,IF(_xlfn.XLOOKUP($A4710,Firm_Info!$A$2:$A$12,Firm_Info!$C$2:$C$12)="Control",0,""))</f>
        <v>0</v>
      </c>
      <c r="F4710" s="14">
        <f>IFERROR(_xlfn.XLOOKUP($A4710,Firm_Info!$A$2:$A$11,Firm_Info!$D$2:$D$11),"")</f>
        <v>4</v>
      </c>
      <c r="G4710" s="14">
        <f>IF($F4710="","",IF($B4710&gt;=SUMIFS(Firm_Info!$F$2:$F$11,Firm_Info!$D$2:$D$11,$F4710,Firm_Info!$C$2:$C$11,"Treated"),1,0))</f>
        <v>1</v>
      </c>
      <c r="H4710" s="14">
        <f t="shared" si="151"/>
        <v>0</v>
      </c>
      <c r="I4710" s="14">
        <f>IF($F4710="","",MOD(ROW()-2,624)-INDEX(Parallel_Trends!$F$5:$F$14,MATCH($A4710,Parallel_Trends!$A$5:$A$14,0)))</f>
        <v>55</v>
      </c>
    </row>
    <row r="4711" spans="1:9" x14ac:dyDescent="0.45">
      <c r="A4711" t="s">
        <v>27</v>
      </c>
      <c r="B4711" s="1">
        <f>Raw_Prices!AX344</f>
        <v>45425</v>
      </c>
      <c r="C4711" s="12">
        <f>Raw_Prices!BB344</f>
        <v>149.13</v>
      </c>
      <c r="D4711" s="13">
        <f t="shared" si="150"/>
        <v>1.9204483324220867E-2</v>
      </c>
      <c r="E4711" s="14">
        <f>IF(_xlfn.XLOOKUP($A4711,Firm_Info!$A$2:$A$12,Firm_Info!$C$2:$C$12)="Treated",1,IF(_xlfn.XLOOKUP($A4711,Firm_Info!$A$2:$A$12,Firm_Info!$C$2:$C$12)="Control",0,""))</f>
        <v>0</v>
      </c>
      <c r="F4711" s="14">
        <f>IFERROR(_xlfn.XLOOKUP($A4711,Firm_Info!$A$2:$A$11,Firm_Info!$D$2:$D$11),"")</f>
        <v>4</v>
      </c>
      <c r="G4711" s="14">
        <f>IF($F4711="","",IF($B4711&gt;=SUMIFS(Firm_Info!$F$2:$F$11,Firm_Info!$D$2:$D$11,$F4711,Firm_Info!$C$2:$C$11,"Treated"),1,0))</f>
        <v>1</v>
      </c>
      <c r="H4711" s="14">
        <f t="shared" si="151"/>
        <v>0</v>
      </c>
      <c r="I4711" s="14">
        <f>IF($F4711="","",MOD(ROW()-2,624)-INDEX(Parallel_Trends!$F$5:$F$14,MATCH($A4711,Parallel_Trends!$A$5:$A$14,0)))</f>
        <v>56</v>
      </c>
    </row>
    <row r="4712" spans="1:9" x14ac:dyDescent="0.45">
      <c r="A4712" t="s">
        <v>27</v>
      </c>
      <c r="B4712" s="1">
        <f>Raw_Prices!AX345</f>
        <v>45426</v>
      </c>
      <c r="C4712" s="12">
        <f>Raw_Prices!BB345</f>
        <v>146.69999999999999</v>
      </c>
      <c r="D4712" s="13">
        <f t="shared" si="150"/>
        <v>-1.6294508147254083E-2</v>
      </c>
      <c r="E4712" s="14">
        <f>IF(_xlfn.XLOOKUP($A4712,Firm_Info!$A$2:$A$12,Firm_Info!$C$2:$C$12)="Treated",1,IF(_xlfn.XLOOKUP($A4712,Firm_Info!$A$2:$A$12,Firm_Info!$C$2:$C$12)="Control",0,""))</f>
        <v>0</v>
      </c>
      <c r="F4712" s="14">
        <f>IFERROR(_xlfn.XLOOKUP($A4712,Firm_Info!$A$2:$A$11,Firm_Info!$D$2:$D$11),"")</f>
        <v>4</v>
      </c>
      <c r="G4712" s="14">
        <f>IF($F4712="","",IF($B4712&gt;=SUMIFS(Firm_Info!$F$2:$F$11,Firm_Info!$D$2:$D$11,$F4712,Firm_Info!$C$2:$C$11,"Treated"),1,0))</f>
        <v>1</v>
      </c>
      <c r="H4712" s="14">
        <f t="shared" si="151"/>
        <v>0</v>
      </c>
      <c r="I4712" s="14">
        <f>IF($F4712="","",MOD(ROW()-2,624)-INDEX(Parallel_Trends!$F$5:$F$14,MATCH($A4712,Parallel_Trends!$A$5:$A$14,0)))</f>
        <v>57</v>
      </c>
    </row>
    <row r="4713" spans="1:9" x14ac:dyDescent="0.45">
      <c r="A4713" t="s">
        <v>27</v>
      </c>
      <c r="B4713" s="1">
        <f>Raw_Prices!AX346</f>
        <v>45427</v>
      </c>
      <c r="C4713" s="12">
        <f>Raw_Prices!BB346</f>
        <v>145.80000000000001</v>
      </c>
      <c r="D4713" s="13">
        <f t="shared" si="150"/>
        <v>-6.1349693251532278E-3</v>
      </c>
      <c r="E4713" s="14">
        <f>IF(_xlfn.XLOOKUP($A4713,Firm_Info!$A$2:$A$12,Firm_Info!$C$2:$C$12)="Treated",1,IF(_xlfn.XLOOKUP($A4713,Firm_Info!$A$2:$A$12,Firm_Info!$C$2:$C$12)="Control",0,""))</f>
        <v>0</v>
      </c>
      <c r="F4713" s="14">
        <f>IFERROR(_xlfn.XLOOKUP($A4713,Firm_Info!$A$2:$A$11,Firm_Info!$D$2:$D$11),"")</f>
        <v>4</v>
      </c>
      <c r="G4713" s="14">
        <f>IF($F4713="","",IF($B4713&gt;=SUMIFS(Firm_Info!$F$2:$F$11,Firm_Info!$D$2:$D$11,$F4713,Firm_Info!$C$2:$C$11,"Treated"),1,0))</f>
        <v>1</v>
      </c>
      <c r="H4713" s="14">
        <f t="shared" si="151"/>
        <v>0</v>
      </c>
      <c r="I4713" s="14">
        <f>IF($F4713="","",MOD(ROW()-2,624)-INDEX(Parallel_Trends!$F$5:$F$14,MATCH($A4713,Parallel_Trends!$A$5:$A$14,0)))</f>
        <v>58</v>
      </c>
    </row>
    <row r="4714" spans="1:9" x14ac:dyDescent="0.45">
      <c r="A4714" t="s">
        <v>27</v>
      </c>
      <c r="B4714" s="1">
        <f>Raw_Prices!AX347</f>
        <v>45428</v>
      </c>
      <c r="C4714" s="12">
        <f>Raw_Prices!BB347</f>
        <v>147.19</v>
      </c>
      <c r="D4714" s="13">
        <f t="shared" si="150"/>
        <v>9.533607681755818E-3</v>
      </c>
      <c r="E4714" s="14">
        <f>IF(_xlfn.XLOOKUP($A4714,Firm_Info!$A$2:$A$12,Firm_Info!$C$2:$C$12)="Treated",1,IF(_xlfn.XLOOKUP($A4714,Firm_Info!$A$2:$A$12,Firm_Info!$C$2:$C$12)="Control",0,""))</f>
        <v>0</v>
      </c>
      <c r="F4714" s="14">
        <f>IFERROR(_xlfn.XLOOKUP($A4714,Firm_Info!$A$2:$A$11,Firm_Info!$D$2:$D$11),"")</f>
        <v>4</v>
      </c>
      <c r="G4714" s="14">
        <f>IF($F4714="","",IF($B4714&gt;=SUMIFS(Firm_Info!$F$2:$F$11,Firm_Info!$D$2:$D$11,$F4714,Firm_Info!$C$2:$C$11,"Treated"),1,0))</f>
        <v>1</v>
      </c>
      <c r="H4714" s="14">
        <f t="shared" si="151"/>
        <v>0</v>
      </c>
      <c r="I4714" s="14">
        <f>IF($F4714="","",MOD(ROW()-2,624)-INDEX(Parallel_Trends!$F$5:$F$14,MATCH($A4714,Parallel_Trends!$A$5:$A$14,0)))</f>
        <v>59</v>
      </c>
    </row>
    <row r="4715" spans="1:9" x14ac:dyDescent="0.45">
      <c r="A4715" t="s">
        <v>27</v>
      </c>
      <c r="B4715" s="1">
        <f>Raw_Prices!AX348</f>
        <v>45429</v>
      </c>
      <c r="C4715" s="12">
        <f>Raw_Prices!BB348</f>
        <v>145.66</v>
      </c>
      <c r="D4715" s="13">
        <f t="shared" si="150"/>
        <v>-1.0394727902710788E-2</v>
      </c>
      <c r="E4715" s="14">
        <f>IF(_xlfn.XLOOKUP($A4715,Firm_Info!$A$2:$A$12,Firm_Info!$C$2:$C$12)="Treated",1,IF(_xlfn.XLOOKUP($A4715,Firm_Info!$A$2:$A$12,Firm_Info!$C$2:$C$12)="Control",0,""))</f>
        <v>0</v>
      </c>
      <c r="F4715" s="14">
        <f>IFERROR(_xlfn.XLOOKUP($A4715,Firm_Info!$A$2:$A$11,Firm_Info!$D$2:$D$11),"")</f>
        <v>4</v>
      </c>
      <c r="G4715" s="14">
        <f>IF($F4715="","",IF($B4715&gt;=SUMIFS(Firm_Info!$F$2:$F$11,Firm_Info!$D$2:$D$11,$F4715,Firm_Info!$C$2:$C$11,"Treated"),1,0))</f>
        <v>1</v>
      </c>
      <c r="H4715" s="14">
        <f t="shared" si="151"/>
        <v>0</v>
      </c>
      <c r="I4715" s="14">
        <f>IF($F4715="","",MOD(ROW()-2,624)-INDEX(Parallel_Trends!$F$5:$F$14,MATCH($A4715,Parallel_Trends!$A$5:$A$14,0)))</f>
        <v>60</v>
      </c>
    </row>
    <row r="4716" spans="1:9" x14ac:dyDescent="0.45">
      <c r="A4716" t="s">
        <v>27</v>
      </c>
      <c r="B4716" s="1">
        <f>Raw_Prices!AX349</f>
        <v>45432</v>
      </c>
      <c r="C4716" s="12">
        <f>Raw_Prices!BB349</f>
        <v>146.37</v>
      </c>
      <c r="D4716" s="13">
        <f t="shared" si="150"/>
        <v>4.8743649594946703E-3</v>
      </c>
      <c r="E4716" s="14">
        <f>IF(_xlfn.XLOOKUP($A4716,Firm_Info!$A$2:$A$12,Firm_Info!$C$2:$C$12)="Treated",1,IF(_xlfn.XLOOKUP($A4716,Firm_Info!$A$2:$A$12,Firm_Info!$C$2:$C$12)="Control",0,""))</f>
        <v>0</v>
      </c>
      <c r="F4716" s="14">
        <f>IFERROR(_xlfn.XLOOKUP($A4716,Firm_Info!$A$2:$A$11,Firm_Info!$D$2:$D$11),"")</f>
        <v>4</v>
      </c>
      <c r="G4716" s="14">
        <f>IF($F4716="","",IF($B4716&gt;=SUMIFS(Firm_Info!$F$2:$F$11,Firm_Info!$D$2:$D$11,$F4716,Firm_Info!$C$2:$C$11,"Treated"),1,0))</f>
        <v>1</v>
      </c>
      <c r="H4716" s="14">
        <f t="shared" si="151"/>
        <v>0</v>
      </c>
      <c r="I4716" s="14">
        <f>IF($F4716="","",MOD(ROW()-2,624)-INDEX(Parallel_Trends!$F$5:$F$14,MATCH($A4716,Parallel_Trends!$A$5:$A$14,0)))</f>
        <v>61</v>
      </c>
    </row>
    <row r="4717" spans="1:9" x14ac:dyDescent="0.45">
      <c r="A4717" t="s">
        <v>27</v>
      </c>
      <c r="B4717" s="1">
        <f>Raw_Prices!AX350</f>
        <v>45433</v>
      </c>
      <c r="C4717" s="12">
        <f>Raw_Prices!BB350</f>
        <v>144.1</v>
      </c>
      <c r="D4717" s="13">
        <f t="shared" si="150"/>
        <v>-1.5508642481382839E-2</v>
      </c>
      <c r="E4717" s="14">
        <f>IF(_xlfn.XLOOKUP($A4717,Firm_Info!$A$2:$A$12,Firm_Info!$C$2:$C$12)="Treated",1,IF(_xlfn.XLOOKUP($A4717,Firm_Info!$A$2:$A$12,Firm_Info!$C$2:$C$12)="Control",0,""))</f>
        <v>0</v>
      </c>
      <c r="F4717" s="14">
        <f>IFERROR(_xlfn.XLOOKUP($A4717,Firm_Info!$A$2:$A$11,Firm_Info!$D$2:$D$11),"")</f>
        <v>4</v>
      </c>
      <c r="G4717" s="14">
        <f>IF($F4717="","",IF($B4717&gt;=SUMIFS(Firm_Info!$F$2:$F$11,Firm_Info!$D$2:$D$11,$F4717,Firm_Info!$C$2:$C$11,"Treated"),1,0))</f>
        <v>1</v>
      </c>
      <c r="H4717" s="14">
        <f t="shared" si="151"/>
        <v>0</v>
      </c>
      <c r="I4717" s="14">
        <f>IF($F4717="","",MOD(ROW()-2,624)-INDEX(Parallel_Trends!$F$5:$F$14,MATCH($A4717,Parallel_Trends!$A$5:$A$14,0)))</f>
        <v>62</v>
      </c>
    </row>
    <row r="4718" spans="1:9" x14ac:dyDescent="0.45">
      <c r="A4718" t="s">
        <v>27</v>
      </c>
      <c r="B4718" s="1">
        <f>Raw_Prices!AX351</f>
        <v>45434</v>
      </c>
      <c r="C4718" s="12">
        <f>Raw_Prices!BB351</f>
        <v>142.71</v>
      </c>
      <c r="D4718" s="13">
        <f t="shared" si="150"/>
        <v>-9.6460791117278788E-3</v>
      </c>
      <c r="E4718" s="14">
        <f>IF(_xlfn.XLOOKUP($A4718,Firm_Info!$A$2:$A$12,Firm_Info!$C$2:$C$12)="Treated",1,IF(_xlfn.XLOOKUP($A4718,Firm_Info!$A$2:$A$12,Firm_Info!$C$2:$C$12)="Control",0,""))</f>
        <v>0</v>
      </c>
      <c r="F4718" s="14">
        <f>IFERROR(_xlfn.XLOOKUP($A4718,Firm_Info!$A$2:$A$11,Firm_Info!$D$2:$D$11),"")</f>
        <v>4</v>
      </c>
      <c r="G4718" s="14">
        <f>IF($F4718="","",IF($B4718&gt;=SUMIFS(Firm_Info!$F$2:$F$11,Firm_Info!$D$2:$D$11,$F4718,Firm_Info!$C$2:$C$11,"Treated"),1,0))</f>
        <v>1</v>
      </c>
      <c r="H4718" s="14">
        <f t="shared" si="151"/>
        <v>0</v>
      </c>
      <c r="I4718" s="14">
        <f>IF($F4718="","",MOD(ROW()-2,624)-INDEX(Parallel_Trends!$F$5:$F$14,MATCH($A4718,Parallel_Trends!$A$5:$A$14,0)))</f>
        <v>63</v>
      </c>
    </row>
    <row r="4719" spans="1:9" x14ac:dyDescent="0.45">
      <c r="A4719" t="s">
        <v>27</v>
      </c>
      <c r="B4719" s="1">
        <f>Raw_Prices!AX352</f>
        <v>45435</v>
      </c>
      <c r="C4719" s="12">
        <f>Raw_Prices!BB352</f>
        <v>141.04</v>
      </c>
      <c r="D4719" s="13">
        <f t="shared" si="150"/>
        <v>-1.1702053114708288E-2</v>
      </c>
      <c r="E4719" s="14">
        <f>IF(_xlfn.XLOOKUP($A4719,Firm_Info!$A$2:$A$12,Firm_Info!$C$2:$C$12)="Treated",1,IF(_xlfn.XLOOKUP($A4719,Firm_Info!$A$2:$A$12,Firm_Info!$C$2:$C$12)="Control",0,""))</f>
        <v>0</v>
      </c>
      <c r="F4719" s="14">
        <f>IFERROR(_xlfn.XLOOKUP($A4719,Firm_Info!$A$2:$A$11,Firm_Info!$D$2:$D$11),"")</f>
        <v>4</v>
      </c>
      <c r="G4719" s="14">
        <f>IF($F4719="","",IF($B4719&gt;=SUMIFS(Firm_Info!$F$2:$F$11,Firm_Info!$D$2:$D$11,$F4719,Firm_Info!$C$2:$C$11,"Treated"),1,0))</f>
        <v>1</v>
      </c>
      <c r="H4719" s="14">
        <f t="shared" si="151"/>
        <v>0</v>
      </c>
      <c r="I4719" s="14">
        <f>IF($F4719="","",MOD(ROW()-2,624)-INDEX(Parallel_Trends!$F$5:$F$14,MATCH($A4719,Parallel_Trends!$A$5:$A$14,0)))</f>
        <v>64</v>
      </c>
    </row>
    <row r="4720" spans="1:9" x14ac:dyDescent="0.45">
      <c r="A4720" t="s">
        <v>27</v>
      </c>
      <c r="B4720" s="1">
        <f>Raw_Prices!AX353</f>
        <v>45436</v>
      </c>
      <c r="C4720" s="12">
        <f>Raw_Prices!BB353</f>
        <v>144.47</v>
      </c>
      <c r="D4720" s="13">
        <f t="shared" si="150"/>
        <v>2.4319342030629576E-2</v>
      </c>
      <c r="E4720" s="14">
        <f>IF(_xlfn.XLOOKUP($A4720,Firm_Info!$A$2:$A$12,Firm_Info!$C$2:$C$12)="Treated",1,IF(_xlfn.XLOOKUP($A4720,Firm_Info!$A$2:$A$12,Firm_Info!$C$2:$C$12)="Control",0,""))</f>
        <v>0</v>
      </c>
      <c r="F4720" s="14">
        <f>IFERROR(_xlfn.XLOOKUP($A4720,Firm_Info!$A$2:$A$11,Firm_Info!$D$2:$D$11),"")</f>
        <v>4</v>
      </c>
      <c r="G4720" s="14">
        <f>IF($F4720="","",IF($B4720&gt;=SUMIFS(Firm_Info!$F$2:$F$11,Firm_Info!$D$2:$D$11,$F4720,Firm_Info!$C$2:$C$11,"Treated"),1,0))</f>
        <v>1</v>
      </c>
      <c r="H4720" s="14">
        <f t="shared" si="151"/>
        <v>0</v>
      </c>
      <c r="I4720" s="14">
        <f>IF($F4720="","",MOD(ROW()-2,624)-INDEX(Parallel_Trends!$F$5:$F$14,MATCH($A4720,Parallel_Trends!$A$5:$A$14,0)))</f>
        <v>65</v>
      </c>
    </row>
    <row r="4721" spans="1:9" x14ac:dyDescent="0.45">
      <c r="A4721" t="s">
        <v>27</v>
      </c>
      <c r="B4721" s="1">
        <f>Raw_Prices!AX354</f>
        <v>45440</v>
      </c>
      <c r="C4721" s="12">
        <f>Raw_Prices!BB354</f>
        <v>147.01</v>
      </c>
      <c r="D4721" s="13">
        <f t="shared" si="150"/>
        <v>1.7581504810687321E-2</v>
      </c>
      <c r="E4721" s="14">
        <f>IF(_xlfn.XLOOKUP($A4721,Firm_Info!$A$2:$A$12,Firm_Info!$C$2:$C$12)="Treated",1,IF(_xlfn.XLOOKUP($A4721,Firm_Info!$A$2:$A$12,Firm_Info!$C$2:$C$12)="Control",0,""))</f>
        <v>0</v>
      </c>
      <c r="F4721" s="14">
        <f>IFERROR(_xlfn.XLOOKUP($A4721,Firm_Info!$A$2:$A$11,Firm_Info!$D$2:$D$11),"")</f>
        <v>4</v>
      </c>
      <c r="G4721" s="14">
        <f>IF($F4721="","",IF($B4721&gt;=SUMIFS(Firm_Info!$F$2:$F$11,Firm_Info!$D$2:$D$11,$F4721,Firm_Info!$C$2:$C$11,"Treated"),1,0))</f>
        <v>1</v>
      </c>
      <c r="H4721" s="14">
        <f t="shared" si="151"/>
        <v>0</v>
      </c>
      <c r="I4721" s="14">
        <f>IF($F4721="","",MOD(ROW()-2,624)-INDEX(Parallel_Trends!$F$5:$F$14,MATCH($A4721,Parallel_Trends!$A$5:$A$14,0)))</f>
        <v>66</v>
      </c>
    </row>
    <row r="4722" spans="1:9" x14ac:dyDescent="0.45">
      <c r="A4722" t="s">
        <v>27</v>
      </c>
      <c r="B4722" s="1">
        <f>Raw_Prices!AX355</f>
        <v>45441</v>
      </c>
      <c r="C4722" s="12">
        <f>Raw_Prices!BB355</f>
        <v>146.61000000000001</v>
      </c>
      <c r="D4722" s="13">
        <f t="shared" si="150"/>
        <v>-2.720903339908709E-3</v>
      </c>
      <c r="E4722" s="14">
        <f>IF(_xlfn.XLOOKUP($A4722,Firm_Info!$A$2:$A$12,Firm_Info!$C$2:$C$12)="Treated",1,IF(_xlfn.XLOOKUP($A4722,Firm_Info!$A$2:$A$12,Firm_Info!$C$2:$C$12)="Control",0,""))</f>
        <v>0</v>
      </c>
      <c r="F4722" s="14">
        <f>IFERROR(_xlfn.XLOOKUP($A4722,Firm_Info!$A$2:$A$11,Firm_Info!$D$2:$D$11),"")</f>
        <v>4</v>
      </c>
      <c r="G4722" s="14">
        <f>IF($F4722="","",IF($B4722&gt;=SUMIFS(Firm_Info!$F$2:$F$11,Firm_Info!$D$2:$D$11,$F4722,Firm_Info!$C$2:$C$11,"Treated"),1,0))</f>
        <v>1</v>
      </c>
      <c r="H4722" s="14">
        <f t="shared" si="151"/>
        <v>0</v>
      </c>
      <c r="I4722" s="14">
        <f>IF($F4722="","",MOD(ROW()-2,624)-INDEX(Parallel_Trends!$F$5:$F$14,MATCH($A4722,Parallel_Trends!$A$5:$A$14,0)))</f>
        <v>67</v>
      </c>
    </row>
    <row r="4723" spans="1:9" x14ac:dyDescent="0.45">
      <c r="A4723" t="s">
        <v>27</v>
      </c>
      <c r="B4723" s="1">
        <f>Raw_Prices!AX356</f>
        <v>45442</v>
      </c>
      <c r="C4723" s="12">
        <f>Raw_Prices!BB356</f>
        <v>145.52000000000001</v>
      </c>
      <c r="D4723" s="13">
        <f t="shared" si="150"/>
        <v>-7.4346906759430453E-3</v>
      </c>
      <c r="E4723" s="14">
        <f>IF(_xlfn.XLOOKUP($A4723,Firm_Info!$A$2:$A$12,Firm_Info!$C$2:$C$12)="Treated",1,IF(_xlfn.XLOOKUP($A4723,Firm_Info!$A$2:$A$12,Firm_Info!$C$2:$C$12)="Control",0,""))</f>
        <v>0</v>
      </c>
      <c r="F4723" s="14">
        <f>IFERROR(_xlfn.XLOOKUP($A4723,Firm_Info!$A$2:$A$11,Firm_Info!$D$2:$D$11),"")</f>
        <v>4</v>
      </c>
      <c r="G4723" s="14">
        <f>IF($F4723="","",IF($B4723&gt;=SUMIFS(Firm_Info!$F$2:$F$11,Firm_Info!$D$2:$D$11,$F4723,Firm_Info!$C$2:$C$11,"Treated"),1,0))</f>
        <v>1</v>
      </c>
      <c r="H4723" s="14">
        <f t="shared" si="151"/>
        <v>0</v>
      </c>
      <c r="I4723" s="14">
        <f>IF($F4723="","",MOD(ROW()-2,624)-INDEX(Parallel_Trends!$F$5:$F$14,MATCH($A4723,Parallel_Trends!$A$5:$A$14,0)))</f>
        <v>68</v>
      </c>
    </row>
    <row r="4724" spans="1:9" x14ac:dyDescent="0.45">
      <c r="A4724" t="s">
        <v>27</v>
      </c>
      <c r="B4724" s="1">
        <f>Raw_Prices!AX357</f>
        <v>45443</v>
      </c>
      <c r="C4724" s="12">
        <f>Raw_Prices!BB357</f>
        <v>144.93</v>
      </c>
      <c r="D4724" s="13">
        <f t="shared" si="150"/>
        <v>-4.0544255085211978E-3</v>
      </c>
      <c r="E4724" s="14">
        <f>IF(_xlfn.XLOOKUP($A4724,Firm_Info!$A$2:$A$12,Firm_Info!$C$2:$C$12)="Treated",1,IF(_xlfn.XLOOKUP($A4724,Firm_Info!$A$2:$A$12,Firm_Info!$C$2:$C$12)="Control",0,""))</f>
        <v>0</v>
      </c>
      <c r="F4724" s="14">
        <f>IFERROR(_xlfn.XLOOKUP($A4724,Firm_Info!$A$2:$A$11,Firm_Info!$D$2:$D$11),"")</f>
        <v>4</v>
      </c>
      <c r="G4724" s="14">
        <f>IF($F4724="","",IF($B4724&gt;=SUMIFS(Firm_Info!$F$2:$F$11,Firm_Info!$D$2:$D$11,$F4724,Firm_Info!$C$2:$C$11,"Treated"),1,0))</f>
        <v>1</v>
      </c>
      <c r="H4724" s="14">
        <f t="shared" si="151"/>
        <v>0</v>
      </c>
      <c r="I4724" s="14">
        <f>IF($F4724="","",MOD(ROW()-2,624)-INDEX(Parallel_Trends!$F$5:$F$14,MATCH($A4724,Parallel_Trends!$A$5:$A$14,0)))</f>
        <v>69</v>
      </c>
    </row>
    <row r="4725" spans="1:9" x14ac:dyDescent="0.45">
      <c r="A4725" t="s">
        <v>27</v>
      </c>
      <c r="B4725" s="1">
        <f>Raw_Prices!AX358</f>
        <v>45446</v>
      </c>
      <c r="C4725" s="12">
        <f>Raw_Prices!BB358</f>
        <v>146.25</v>
      </c>
      <c r="D4725" s="13">
        <f t="shared" si="150"/>
        <v>9.1078451666322113E-3</v>
      </c>
      <c r="E4725" s="14">
        <f>IF(_xlfn.XLOOKUP($A4725,Firm_Info!$A$2:$A$12,Firm_Info!$C$2:$C$12)="Treated",1,IF(_xlfn.XLOOKUP($A4725,Firm_Info!$A$2:$A$12,Firm_Info!$C$2:$C$12)="Control",0,""))</f>
        <v>0</v>
      </c>
      <c r="F4725" s="14">
        <f>IFERROR(_xlfn.XLOOKUP($A4725,Firm_Info!$A$2:$A$11,Firm_Info!$D$2:$D$11),"")</f>
        <v>4</v>
      </c>
      <c r="G4725" s="14">
        <f>IF($F4725="","",IF($B4725&gt;=SUMIFS(Firm_Info!$F$2:$F$11,Firm_Info!$D$2:$D$11,$F4725,Firm_Info!$C$2:$C$11,"Treated"),1,0))</f>
        <v>1</v>
      </c>
      <c r="H4725" s="14">
        <f t="shared" si="151"/>
        <v>0</v>
      </c>
      <c r="I4725" s="14">
        <f>IF($F4725="","",MOD(ROW()-2,624)-INDEX(Parallel_Trends!$F$5:$F$14,MATCH($A4725,Parallel_Trends!$A$5:$A$14,0)))</f>
        <v>70</v>
      </c>
    </row>
    <row r="4726" spans="1:9" x14ac:dyDescent="0.45">
      <c r="A4726" t="s">
        <v>27</v>
      </c>
      <c r="B4726" s="1">
        <f>Raw_Prices!AX359</f>
        <v>45447</v>
      </c>
      <c r="C4726" s="12">
        <f>Raw_Prices!BB359</f>
        <v>147.08000000000001</v>
      </c>
      <c r="D4726" s="13">
        <f t="shared" si="150"/>
        <v>5.6752136752138416E-3</v>
      </c>
      <c r="E4726" s="14">
        <f>IF(_xlfn.XLOOKUP($A4726,Firm_Info!$A$2:$A$12,Firm_Info!$C$2:$C$12)="Treated",1,IF(_xlfn.XLOOKUP($A4726,Firm_Info!$A$2:$A$12,Firm_Info!$C$2:$C$12)="Control",0,""))</f>
        <v>0</v>
      </c>
      <c r="F4726" s="14">
        <f>IFERROR(_xlfn.XLOOKUP($A4726,Firm_Info!$A$2:$A$11,Firm_Info!$D$2:$D$11),"")</f>
        <v>4</v>
      </c>
      <c r="G4726" s="14">
        <f>IF($F4726="","",IF($B4726&gt;=SUMIFS(Firm_Info!$F$2:$F$11,Firm_Info!$D$2:$D$11,$F4726,Firm_Info!$C$2:$C$11,"Treated"),1,0))</f>
        <v>1</v>
      </c>
      <c r="H4726" s="14">
        <f t="shared" si="151"/>
        <v>0</v>
      </c>
      <c r="I4726" s="14">
        <f>IF($F4726="","",MOD(ROW()-2,624)-INDEX(Parallel_Trends!$F$5:$F$14,MATCH($A4726,Parallel_Trends!$A$5:$A$14,0)))</f>
        <v>71</v>
      </c>
    </row>
    <row r="4727" spans="1:9" x14ac:dyDescent="0.45">
      <c r="A4727" t="s">
        <v>27</v>
      </c>
      <c r="B4727" s="1">
        <f>Raw_Prices!AX360</f>
        <v>45448</v>
      </c>
      <c r="C4727" s="12">
        <f>Raw_Prices!BB360</f>
        <v>145.78</v>
      </c>
      <c r="D4727" s="13">
        <f t="shared" si="150"/>
        <v>-8.8387272232799408E-3</v>
      </c>
      <c r="E4727" s="14">
        <f>IF(_xlfn.XLOOKUP($A4727,Firm_Info!$A$2:$A$12,Firm_Info!$C$2:$C$12)="Treated",1,IF(_xlfn.XLOOKUP($A4727,Firm_Info!$A$2:$A$12,Firm_Info!$C$2:$C$12)="Control",0,""))</f>
        <v>0</v>
      </c>
      <c r="F4727" s="14">
        <f>IFERROR(_xlfn.XLOOKUP($A4727,Firm_Info!$A$2:$A$11,Firm_Info!$D$2:$D$11),"")</f>
        <v>4</v>
      </c>
      <c r="G4727" s="14">
        <f>IF($F4727="","",IF($B4727&gt;=SUMIFS(Firm_Info!$F$2:$F$11,Firm_Info!$D$2:$D$11,$F4727,Firm_Info!$C$2:$C$11,"Treated"),1,0))</f>
        <v>1</v>
      </c>
      <c r="H4727" s="14">
        <f t="shared" si="151"/>
        <v>0</v>
      </c>
      <c r="I4727" s="14">
        <f>IF($F4727="","",MOD(ROW()-2,624)-INDEX(Parallel_Trends!$F$5:$F$14,MATCH($A4727,Parallel_Trends!$A$5:$A$14,0)))</f>
        <v>72</v>
      </c>
    </row>
    <row r="4728" spans="1:9" x14ac:dyDescent="0.45">
      <c r="A4728" t="s">
        <v>27</v>
      </c>
      <c r="B4728" s="1">
        <f>Raw_Prices!AX361</f>
        <v>45449</v>
      </c>
      <c r="C4728" s="12">
        <f>Raw_Prices!BB361</f>
        <v>147</v>
      </c>
      <c r="D4728" s="13">
        <f t="shared" si="150"/>
        <v>8.3687748662368833E-3</v>
      </c>
      <c r="E4728" s="14">
        <f>IF(_xlfn.XLOOKUP($A4728,Firm_Info!$A$2:$A$12,Firm_Info!$C$2:$C$12)="Treated",1,IF(_xlfn.XLOOKUP($A4728,Firm_Info!$A$2:$A$12,Firm_Info!$C$2:$C$12)="Control",0,""))</f>
        <v>0</v>
      </c>
      <c r="F4728" s="14">
        <f>IFERROR(_xlfn.XLOOKUP($A4728,Firm_Info!$A$2:$A$11,Firm_Info!$D$2:$D$11),"")</f>
        <v>4</v>
      </c>
      <c r="G4728" s="14">
        <f>IF($F4728="","",IF($B4728&gt;=SUMIFS(Firm_Info!$F$2:$F$11,Firm_Info!$D$2:$D$11,$F4728,Firm_Info!$C$2:$C$11,"Treated"),1,0))</f>
        <v>1</v>
      </c>
      <c r="H4728" s="14">
        <f t="shared" si="151"/>
        <v>0</v>
      </c>
      <c r="I4728" s="14">
        <f>IF($F4728="","",MOD(ROW()-2,624)-INDEX(Parallel_Trends!$F$5:$F$14,MATCH($A4728,Parallel_Trends!$A$5:$A$14,0)))</f>
        <v>73</v>
      </c>
    </row>
    <row r="4729" spans="1:9" x14ac:dyDescent="0.45">
      <c r="A4729" t="s">
        <v>27</v>
      </c>
      <c r="B4729" s="1">
        <f>Raw_Prices!AX362</f>
        <v>45450</v>
      </c>
      <c r="C4729" s="12">
        <f>Raw_Prices!BB362</f>
        <v>146.66</v>
      </c>
      <c r="D4729" s="13">
        <f t="shared" si="150"/>
        <v>-2.312925170068092E-3</v>
      </c>
      <c r="E4729" s="14">
        <f>IF(_xlfn.XLOOKUP($A4729,Firm_Info!$A$2:$A$12,Firm_Info!$C$2:$C$12)="Treated",1,IF(_xlfn.XLOOKUP($A4729,Firm_Info!$A$2:$A$12,Firm_Info!$C$2:$C$12)="Control",0,""))</f>
        <v>0</v>
      </c>
      <c r="F4729" s="14">
        <f>IFERROR(_xlfn.XLOOKUP($A4729,Firm_Info!$A$2:$A$11,Firm_Info!$D$2:$D$11),"")</f>
        <v>4</v>
      </c>
      <c r="G4729" s="14">
        <f>IF($F4729="","",IF($B4729&gt;=SUMIFS(Firm_Info!$F$2:$F$11,Firm_Info!$D$2:$D$11,$F4729,Firm_Info!$C$2:$C$11,"Treated"),1,0))</f>
        <v>1</v>
      </c>
      <c r="H4729" s="14">
        <f t="shared" si="151"/>
        <v>0</v>
      </c>
      <c r="I4729" s="14">
        <f>IF($F4729="","",MOD(ROW()-2,624)-INDEX(Parallel_Trends!$F$5:$F$14,MATCH($A4729,Parallel_Trends!$A$5:$A$14,0)))</f>
        <v>74</v>
      </c>
    </row>
    <row r="4730" spans="1:9" x14ac:dyDescent="0.45">
      <c r="A4730" t="s">
        <v>27</v>
      </c>
      <c r="B4730" s="1">
        <f>Raw_Prices!AX363</f>
        <v>45453</v>
      </c>
      <c r="C4730" s="12">
        <f>Raw_Prices!BB363</f>
        <v>148.07</v>
      </c>
      <c r="D4730" s="13">
        <f t="shared" si="150"/>
        <v>9.6140733669711764E-3</v>
      </c>
      <c r="E4730" s="14">
        <f>IF(_xlfn.XLOOKUP($A4730,Firm_Info!$A$2:$A$12,Firm_Info!$C$2:$C$12)="Treated",1,IF(_xlfn.XLOOKUP($A4730,Firm_Info!$A$2:$A$12,Firm_Info!$C$2:$C$12)="Control",0,""))</f>
        <v>0</v>
      </c>
      <c r="F4730" s="14">
        <f>IFERROR(_xlfn.XLOOKUP($A4730,Firm_Info!$A$2:$A$11,Firm_Info!$D$2:$D$11),"")</f>
        <v>4</v>
      </c>
      <c r="G4730" s="14">
        <f>IF($F4730="","",IF($B4730&gt;=SUMIFS(Firm_Info!$F$2:$F$11,Firm_Info!$D$2:$D$11,$F4730,Firm_Info!$C$2:$C$11,"Treated"),1,0))</f>
        <v>1</v>
      </c>
      <c r="H4730" s="14">
        <f t="shared" si="151"/>
        <v>0</v>
      </c>
      <c r="I4730" s="14">
        <f>IF($F4730="","",MOD(ROW()-2,624)-INDEX(Parallel_Trends!$F$5:$F$14,MATCH($A4730,Parallel_Trends!$A$5:$A$14,0)))</f>
        <v>75</v>
      </c>
    </row>
    <row r="4731" spans="1:9" x14ac:dyDescent="0.45">
      <c r="A4731" t="s">
        <v>27</v>
      </c>
      <c r="B4731" s="1">
        <f>Raw_Prices!AX364</f>
        <v>45454</v>
      </c>
      <c r="C4731" s="12">
        <f>Raw_Prices!BB364</f>
        <v>147.75</v>
      </c>
      <c r="D4731" s="13">
        <f t="shared" si="150"/>
        <v>-2.1611400013507032E-3</v>
      </c>
      <c r="E4731" s="14">
        <f>IF(_xlfn.XLOOKUP($A4731,Firm_Info!$A$2:$A$12,Firm_Info!$C$2:$C$12)="Treated",1,IF(_xlfn.XLOOKUP($A4731,Firm_Info!$A$2:$A$12,Firm_Info!$C$2:$C$12)="Control",0,""))</f>
        <v>0</v>
      </c>
      <c r="F4731" s="14">
        <f>IFERROR(_xlfn.XLOOKUP($A4731,Firm_Info!$A$2:$A$11,Firm_Info!$D$2:$D$11),"")</f>
        <v>4</v>
      </c>
      <c r="G4731" s="14">
        <f>IF($F4731="","",IF($B4731&gt;=SUMIFS(Firm_Info!$F$2:$F$11,Firm_Info!$D$2:$D$11,$F4731,Firm_Info!$C$2:$C$11,"Treated"),1,0))</f>
        <v>1</v>
      </c>
      <c r="H4731" s="14">
        <f t="shared" si="151"/>
        <v>0</v>
      </c>
      <c r="I4731" s="14">
        <f>IF($F4731="","",MOD(ROW()-2,624)-INDEX(Parallel_Trends!$F$5:$F$14,MATCH($A4731,Parallel_Trends!$A$5:$A$14,0)))</f>
        <v>76</v>
      </c>
    </row>
    <row r="4732" spans="1:9" x14ac:dyDescent="0.45">
      <c r="A4732" t="s">
        <v>27</v>
      </c>
      <c r="B4732" s="1">
        <f>Raw_Prices!AX365</f>
        <v>45455</v>
      </c>
      <c r="C4732" s="12">
        <f>Raw_Prices!BB365</f>
        <v>149.32</v>
      </c>
      <c r="D4732" s="13">
        <f t="shared" si="150"/>
        <v>1.0626057529610877E-2</v>
      </c>
      <c r="E4732" s="14">
        <f>IF(_xlfn.XLOOKUP($A4732,Firm_Info!$A$2:$A$12,Firm_Info!$C$2:$C$12)="Treated",1,IF(_xlfn.XLOOKUP($A4732,Firm_Info!$A$2:$A$12,Firm_Info!$C$2:$C$12)="Control",0,""))</f>
        <v>0</v>
      </c>
      <c r="F4732" s="14">
        <f>IFERROR(_xlfn.XLOOKUP($A4732,Firm_Info!$A$2:$A$11,Firm_Info!$D$2:$D$11),"")</f>
        <v>4</v>
      </c>
      <c r="G4732" s="14">
        <f>IF($F4732="","",IF($B4732&gt;=SUMIFS(Firm_Info!$F$2:$F$11,Firm_Info!$D$2:$D$11,$F4732,Firm_Info!$C$2:$C$11,"Treated"),1,0))</f>
        <v>1</v>
      </c>
      <c r="H4732" s="14">
        <f t="shared" si="151"/>
        <v>0</v>
      </c>
      <c r="I4732" s="14">
        <f>IF($F4732="","",MOD(ROW()-2,624)-INDEX(Parallel_Trends!$F$5:$F$14,MATCH($A4732,Parallel_Trends!$A$5:$A$14,0)))</f>
        <v>77</v>
      </c>
    </row>
    <row r="4733" spans="1:9" x14ac:dyDescent="0.45">
      <c r="A4733" t="s">
        <v>27</v>
      </c>
      <c r="B4733" s="1">
        <f>Raw_Prices!AX366</f>
        <v>45456</v>
      </c>
      <c r="C4733" s="12">
        <f>Raw_Prices!BB366</f>
        <v>146.1</v>
      </c>
      <c r="D4733" s="13">
        <f t="shared" si="150"/>
        <v>-2.1564425395124598E-2</v>
      </c>
      <c r="E4733" s="14">
        <f>IF(_xlfn.XLOOKUP($A4733,Firm_Info!$A$2:$A$12,Firm_Info!$C$2:$C$12)="Treated",1,IF(_xlfn.XLOOKUP($A4733,Firm_Info!$A$2:$A$12,Firm_Info!$C$2:$C$12)="Control",0,""))</f>
        <v>0</v>
      </c>
      <c r="F4733" s="14">
        <f>IFERROR(_xlfn.XLOOKUP($A4733,Firm_Info!$A$2:$A$11,Firm_Info!$D$2:$D$11),"")</f>
        <v>4</v>
      </c>
      <c r="G4733" s="14">
        <f>IF($F4733="","",IF($B4733&gt;=SUMIFS(Firm_Info!$F$2:$F$11,Firm_Info!$D$2:$D$11,$F4733,Firm_Info!$C$2:$C$11,"Treated"),1,0))</f>
        <v>1</v>
      </c>
      <c r="H4733" s="14">
        <f t="shared" si="151"/>
        <v>0</v>
      </c>
      <c r="I4733" s="14">
        <f>IF($F4733="","",MOD(ROW()-2,624)-INDEX(Parallel_Trends!$F$5:$F$14,MATCH($A4733,Parallel_Trends!$A$5:$A$14,0)))</f>
        <v>78</v>
      </c>
    </row>
    <row r="4734" spans="1:9" x14ac:dyDescent="0.45">
      <c r="A4734" t="s">
        <v>27</v>
      </c>
      <c r="B4734" s="1">
        <f>Raw_Prices!AX367</f>
        <v>45457</v>
      </c>
      <c r="C4734" s="12">
        <f>Raw_Prices!BB367</f>
        <v>145.97</v>
      </c>
      <c r="D4734" s="13">
        <f t="shared" si="150"/>
        <v>-8.8980150581785544E-4</v>
      </c>
      <c r="E4734" s="14">
        <f>IF(_xlfn.XLOOKUP($A4734,Firm_Info!$A$2:$A$12,Firm_Info!$C$2:$C$12)="Treated",1,IF(_xlfn.XLOOKUP($A4734,Firm_Info!$A$2:$A$12,Firm_Info!$C$2:$C$12)="Control",0,""))</f>
        <v>0</v>
      </c>
      <c r="F4734" s="14">
        <f>IFERROR(_xlfn.XLOOKUP($A4734,Firm_Info!$A$2:$A$11,Firm_Info!$D$2:$D$11),"")</f>
        <v>4</v>
      </c>
      <c r="G4734" s="14">
        <f>IF($F4734="","",IF($B4734&gt;=SUMIFS(Firm_Info!$F$2:$F$11,Firm_Info!$D$2:$D$11,$F4734,Firm_Info!$C$2:$C$11,"Treated"),1,0))</f>
        <v>1</v>
      </c>
      <c r="H4734" s="14">
        <f t="shared" si="151"/>
        <v>0</v>
      </c>
      <c r="I4734" s="14">
        <f>IF($F4734="","",MOD(ROW()-2,624)-INDEX(Parallel_Trends!$F$5:$F$14,MATCH($A4734,Parallel_Trends!$A$5:$A$14,0)))</f>
        <v>79</v>
      </c>
    </row>
    <row r="4735" spans="1:9" x14ac:dyDescent="0.45">
      <c r="A4735" t="s">
        <v>27</v>
      </c>
      <c r="B4735" s="1">
        <f>Raw_Prices!AX368</f>
        <v>45460</v>
      </c>
      <c r="C4735" s="12">
        <f>Raw_Prices!BB368</f>
        <v>149.5</v>
      </c>
      <c r="D4735" s="13">
        <f t="shared" si="150"/>
        <v>2.418305131191345E-2</v>
      </c>
      <c r="E4735" s="14">
        <f>IF(_xlfn.XLOOKUP($A4735,Firm_Info!$A$2:$A$12,Firm_Info!$C$2:$C$12)="Treated",1,IF(_xlfn.XLOOKUP($A4735,Firm_Info!$A$2:$A$12,Firm_Info!$C$2:$C$12)="Control",0,""))</f>
        <v>0</v>
      </c>
      <c r="F4735" s="14">
        <f>IFERROR(_xlfn.XLOOKUP($A4735,Firm_Info!$A$2:$A$11,Firm_Info!$D$2:$D$11),"")</f>
        <v>4</v>
      </c>
      <c r="G4735" s="14">
        <f>IF($F4735="","",IF($B4735&gt;=SUMIFS(Firm_Info!$F$2:$F$11,Firm_Info!$D$2:$D$11,$F4735,Firm_Info!$C$2:$C$11,"Treated"),1,0))</f>
        <v>1</v>
      </c>
      <c r="H4735" s="14">
        <f t="shared" si="151"/>
        <v>0</v>
      </c>
      <c r="I4735" s="14">
        <f>IF($F4735="","",MOD(ROW()-2,624)-INDEX(Parallel_Trends!$F$5:$F$14,MATCH($A4735,Parallel_Trends!$A$5:$A$14,0)))</f>
        <v>80</v>
      </c>
    </row>
    <row r="4736" spans="1:9" x14ac:dyDescent="0.45">
      <c r="A4736" t="s">
        <v>27</v>
      </c>
      <c r="B4736" s="1">
        <f>Raw_Prices!AX369</f>
        <v>45461</v>
      </c>
      <c r="C4736" s="12">
        <f>Raw_Prices!BB369</f>
        <v>147.29</v>
      </c>
      <c r="D4736" s="13">
        <f t="shared" si="150"/>
        <v>-1.4782608695652177E-2</v>
      </c>
      <c r="E4736" s="14">
        <f>IF(_xlfn.XLOOKUP($A4736,Firm_Info!$A$2:$A$12,Firm_Info!$C$2:$C$12)="Treated",1,IF(_xlfn.XLOOKUP($A4736,Firm_Info!$A$2:$A$12,Firm_Info!$C$2:$C$12)="Control",0,""))</f>
        <v>0</v>
      </c>
      <c r="F4736" s="14">
        <f>IFERROR(_xlfn.XLOOKUP($A4736,Firm_Info!$A$2:$A$11,Firm_Info!$D$2:$D$11),"")</f>
        <v>4</v>
      </c>
      <c r="G4736" s="14">
        <f>IF($F4736="","",IF($B4736&gt;=SUMIFS(Firm_Info!$F$2:$F$11,Firm_Info!$D$2:$D$11,$F4736,Firm_Info!$C$2:$C$11,"Treated"),1,0))</f>
        <v>1</v>
      </c>
      <c r="H4736" s="14">
        <f t="shared" si="151"/>
        <v>0</v>
      </c>
      <c r="I4736" s="14">
        <f>IF($F4736="","",MOD(ROW()-2,624)-INDEX(Parallel_Trends!$F$5:$F$14,MATCH($A4736,Parallel_Trends!$A$5:$A$14,0)))</f>
        <v>81</v>
      </c>
    </row>
    <row r="4737" spans="1:9" x14ac:dyDescent="0.45">
      <c r="A4737" t="s">
        <v>27</v>
      </c>
      <c r="B4737" s="1">
        <f>Raw_Prices!AX370</f>
        <v>45463</v>
      </c>
      <c r="C4737" s="12">
        <f>Raw_Prices!BB370</f>
        <v>147.88</v>
      </c>
      <c r="D4737" s="13">
        <f t="shared" si="150"/>
        <v>4.0057030348292777E-3</v>
      </c>
      <c r="E4737" s="14">
        <f>IF(_xlfn.XLOOKUP($A4737,Firm_Info!$A$2:$A$12,Firm_Info!$C$2:$C$12)="Treated",1,IF(_xlfn.XLOOKUP($A4737,Firm_Info!$A$2:$A$12,Firm_Info!$C$2:$C$12)="Control",0,""))</f>
        <v>0</v>
      </c>
      <c r="F4737" s="14">
        <f>IFERROR(_xlfn.XLOOKUP($A4737,Firm_Info!$A$2:$A$11,Firm_Info!$D$2:$D$11),"")</f>
        <v>4</v>
      </c>
      <c r="G4737" s="14">
        <f>IF($F4737="","",IF($B4737&gt;=SUMIFS(Firm_Info!$F$2:$F$11,Firm_Info!$D$2:$D$11,$F4737,Firm_Info!$C$2:$C$11,"Treated"),1,0))</f>
        <v>1</v>
      </c>
      <c r="H4737" s="14">
        <f t="shared" si="151"/>
        <v>0</v>
      </c>
      <c r="I4737" s="14">
        <f>IF($F4737="","",MOD(ROW()-2,624)-INDEX(Parallel_Trends!$F$5:$F$14,MATCH($A4737,Parallel_Trends!$A$5:$A$14,0)))</f>
        <v>82</v>
      </c>
    </row>
    <row r="4738" spans="1:9" x14ac:dyDescent="0.45">
      <c r="A4738" t="s">
        <v>27</v>
      </c>
      <c r="B4738" s="1">
        <f>Raw_Prices!AX371</f>
        <v>45464</v>
      </c>
      <c r="C4738" s="12">
        <f>Raw_Prices!BB371</f>
        <v>149.57</v>
      </c>
      <c r="D4738" s="13">
        <f t="shared" si="150"/>
        <v>1.1428185014876968E-2</v>
      </c>
      <c r="E4738" s="14">
        <f>IF(_xlfn.XLOOKUP($A4738,Firm_Info!$A$2:$A$12,Firm_Info!$C$2:$C$12)="Treated",1,IF(_xlfn.XLOOKUP($A4738,Firm_Info!$A$2:$A$12,Firm_Info!$C$2:$C$12)="Control",0,""))</f>
        <v>0</v>
      </c>
      <c r="F4738" s="14">
        <f>IFERROR(_xlfn.XLOOKUP($A4738,Firm_Info!$A$2:$A$11,Firm_Info!$D$2:$D$11),"")</f>
        <v>4</v>
      </c>
      <c r="G4738" s="14">
        <f>IF($F4738="","",IF($B4738&gt;=SUMIFS(Firm_Info!$F$2:$F$11,Firm_Info!$D$2:$D$11,$F4738,Firm_Info!$C$2:$C$11,"Treated"),1,0))</f>
        <v>1</v>
      </c>
      <c r="H4738" s="14">
        <f t="shared" si="151"/>
        <v>0</v>
      </c>
      <c r="I4738" s="14">
        <f>IF($F4738="","",MOD(ROW()-2,624)-INDEX(Parallel_Trends!$F$5:$F$14,MATCH($A4738,Parallel_Trends!$A$5:$A$14,0)))</f>
        <v>83</v>
      </c>
    </row>
    <row r="4739" spans="1:9" x14ac:dyDescent="0.45">
      <c r="A4739" t="s">
        <v>27</v>
      </c>
      <c r="B4739" s="1">
        <f>Raw_Prices!AX372</f>
        <v>45467</v>
      </c>
      <c r="C4739" s="12">
        <f>Raw_Prices!BB372</f>
        <v>148.38999999999999</v>
      </c>
      <c r="D4739" s="13">
        <f t="shared" si="150"/>
        <v>-7.8892826101490954E-3</v>
      </c>
      <c r="E4739" s="14">
        <f>IF(_xlfn.XLOOKUP($A4739,Firm_Info!$A$2:$A$12,Firm_Info!$C$2:$C$12)="Treated",1,IF(_xlfn.XLOOKUP($A4739,Firm_Info!$A$2:$A$12,Firm_Info!$C$2:$C$12)="Control",0,""))</f>
        <v>0</v>
      </c>
      <c r="F4739" s="14">
        <f>IFERROR(_xlfn.XLOOKUP($A4739,Firm_Info!$A$2:$A$11,Firm_Info!$D$2:$D$11),"")</f>
        <v>4</v>
      </c>
      <c r="G4739" s="14">
        <f>IF($F4739="","",IF($B4739&gt;=SUMIFS(Firm_Info!$F$2:$F$11,Firm_Info!$D$2:$D$11,$F4739,Firm_Info!$C$2:$C$11,"Treated"),1,0))</f>
        <v>1</v>
      </c>
      <c r="H4739" s="14">
        <f t="shared" si="151"/>
        <v>0</v>
      </c>
      <c r="I4739" s="14">
        <f>IF($F4739="","",MOD(ROW()-2,624)-INDEX(Parallel_Trends!$F$5:$F$14,MATCH($A4739,Parallel_Trends!$A$5:$A$14,0)))</f>
        <v>84</v>
      </c>
    </row>
    <row r="4740" spans="1:9" x14ac:dyDescent="0.45">
      <c r="A4740" t="s">
        <v>27</v>
      </c>
      <c r="B4740" s="1">
        <f>Raw_Prices!AX373</f>
        <v>45468</v>
      </c>
      <c r="C4740" s="12">
        <f>Raw_Prices!BB373</f>
        <v>150.91</v>
      </c>
      <c r="D4740" s="13">
        <f t="shared" si="150"/>
        <v>1.6982276433721966E-2</v>
      </c>
      <c r="E4740" s="14">
        <f>IF(_xlfn.XLOOKUP($A4740,Firm_Info!$A$2:$A$12,Firm_Info!$C$2:$C$12)="Treated",1,IF(_xlfn.XLOOKUP($A4740,Firm_Info!$A$2:$A$12,Firm_Info!$C$2:$C$12)="Control",0,""))</f>
        <v>0</v>
      </c>
      <c r="F4740" s="14">
        <f>IFERROR(_xlfn.XLOOKUP($A4740,Firm_Info!$A$2:$A$11,Firm_Info!$D$2:$D$11),"")</f>
        <v>4</v>
      </c>
      <c r="G4740" s="14">
        <f>IF($F4740="","",IF($B4740&gt;=SUMIFS(Firm_Info!$F$2:$F$11,Firm_Info!$D$2:$D$11,$F4740,Firm_Info!$C$2:$C$11,"Treated"),1,0))</f>
        <v>1</v>
      </c>
      <c r="H4740" s="14">
        <f t="shared" si="151"/>
        <v>0</v>
      </c>
      <c r="I4740" s="14">
        <f>IF($F4740="","",MOD(ROW()-2,624)-INDEX(Parallel_Trends!$F$5:$F$14,MATCH($A4740,Parallel_Trends!$A$5:$A$14,0)))</f>
        <v>85</v>
      </c>
    </row>
    <row r="4741" spans="1:9" x14ac:dyDescent="0.45">
      <c r="A4741" t="s">
        <v>27</v>
      </c>
      <c r="B4741" s="1">
        <f>Raw_Prices!AX374</f>
        <v>45469</v>
      </c>
      <c r="C4741" s="12">
        <f>Raw_Prices!BB374</f>
        <v>150</v>
      </c>
      <c r="D4741" s="13">
        <f t="shared" si="150"/>
        <v>-6.0300841561194973E-3</v>
      </c>
      <c r="E4741" s="14">
        <f>IF(_xlfn.XLOOKUP($A4741,Firm_Info!$A$2:$A$12,Firm_Info!$C$2:$C$12)="Treated",1,IF(_xlfn.XLOOKUP($A4741,Firm_Info!$A$2:$A$12,Firm_Info!$C$2:$C$12)="Control",0,""))</f>
        <v>0</v>
      </c>
      <c r="F4741" s="14">
        <f>IFERROR(_xlfn.XLOOKUP($A4741,Firm_Info!$A$2:$A$11,Firm_Info!$D$2:$D$11),"")</f>
        <v>4</v>
      </c>
      <c r="G4741" s="14">
        <f>IF($F4741="","",IF($B4741&gt;=SUMIFS(Firm_Info!$F$2:$F$11,Firm_Info!$D$2:$D$11,$F4741,Firm_Info!$C$2:$C$11,"Treated"),1,0))</f>
        <v>1</v>
      </c>
      <c r="H4741" s="14">
        <f t="shared" si="151"/>
        <v>0</v>
      </c>
      <c r="I4741" s="14">
        <f>IF($F4741="","",MOD(ROW()-2,624)-INDEX(Parallel_Trends!$F$5:$F$14,MATCH($A4741,Parallel_Trends!$A$5:$A$14,0)))</f>
        <v>86</v>
      </c>
    </row>
    <row r="4742" spans="1:9" x14ac:dyDescent="0.45">
      <c r="A4742" t="s">
        <v>27</v>
      </c>
      <c r="B4742" s="1">
        <f>Raw_Prices!AX375</f>
        <v>45470</v>
      </c>
      <c r="C4742" s="12">
        <f>Raw_Prices!BB375</f>
        <v>151.61000000000001</v>
      </c>
      <c r="D4742" s="13">
        <f t="shared" si="150"/>
        <v>1.0733333333333483E-2</v>
      </c>
      <c r="E4742" s="14">
        <f>IF(_xlfn.XLOOKUP($A4742,Firm_Info!$A$2:$A$12,Firm_Info!$C$2:$C$12)="Treated",1,IF(_xlfn.XLOOKUP($A4742,Firm_Info!$A$2:$A$12,Firm_Info!$C$2:$C$12)="Control",0,""))</f>
        <v>0</v>
      </c>
      <c r="F4742" s="14">
        <f>IFERROR(_xlfn.XLOOKUP($A4742,Firm_Info!$A$2:$A$11,Firm_Info!$D$2:$D$11),"")</f>
        <v>4</v>
      </c>
      <c r="G4742" s="14">
        <f>IF($F4742="","",IF($B4742&gt;=SUMIFS(Firm_Info!$F$2:$F$11,Firm_Info!$D$2:$D$11,$F4742,Firm_Info!$C$2:$C$11,"Treated"),1,0))</f>
        <v>1</v>
      </c>
      <c r="H4742" s="14">
        <f t="shared" si="151"/>
        <v>0</v>
      </c>
      <c r="I4742" s="14">
        <f>IF($F4742="","",MOD(ROW()-2,624)-INDEX(Parallel_Trends!$F$5:$F$14,MATCH($A4742,Parallel_Trends!$A$5:$A$14,0)))</f>
        <v>87</v>
      </c>
    </row>
    <row r="4743" spans="1:9" x14ac:dyDescent="0.45">
      <c r="A4743" t="s">
        <v>27</v>
      </c>
      <c r="B4743" s="1">
        <f>Raw_Prices!AX376</f>
        <v>45471</v>
      </c>
      <c r="C4743" s="12">
        <f>Raw_Prices!BB376</f>
        <v>151.63</v>
      </c>
      <c r="D4743" s="13">
        <f t="shared" si="150"/>
        <v>1.3191741969520443E-4</v>
      </c>
      <c r="E4743" s="14">
        <f>IF(_xlfn.XLOOKUP($A4743,Firm_Info!$A$2:$A$12,Firm_Info!$C$2:$C$12)="Treated",1,IF(_xlfn.XLOOKUP($A4743,Firm_Info!$A$2:$A$12,Firm_Info!$C$2:$C$12)="Control",0,""))</f>
        <v>0</v>
      </c>
      <c r="F4743" s="14">
        <f>IFERROR(_xlfn.XLOOKUP($A4743,Firm_Info!$A$2:$A$11,Firm_Info!$D$2:$D$11),"")</f>
        <v>4</v>
      </c>
      <c r="G4743" s="14">
        <f>IF($F4743="","",IF($B4743&gt;=SUMIFS(Firm_Info!$F$2:$F$11,Firm_Info!$D$2:$D$11,$F4743,Firm_Info!$C$2:$C$11,"Treated"),1,0))</f>
        <v>1</v>
      </c>
      <c r="H4743" s="14">
        <f t="shared" si="151"/>
        <v>0</v>
      </c>
      <c r="I4743" s="14">
        <f>IF($F4743="","",MOD(ROW()-2,624)-INDEX(Parallel_Trends!$F$5:$F$14,MATCH($A4743,Parallel_Trends!$A$5:$A$14,0)))</f>
        <v>88</v>
      </c>
    </row>
    <row r="4744" spans="1:9" x14ac:dyDescent="0.45">
      <c r="A4744" t="s">
        <v>27</v>
      </c>
      <c r="B4744" s="1">
        <f>Raw_Prices!AX377</f>
        <v>45474</v>
      </c>
      <c r="C4744" s="12">
        <f>Raw_Prices!BB377</f>
        <v>151.63</v>
      </c>
      <c r="D4744" s="13">
        <f t="shared" si="150"/>
        <v>0</v>
      </c>
      <c r="E4744" s="14">
        <f>IF(_xlfn.XLOOKUP($A4744,Firm_Info!$A$2:$A$12,Firm_Info!$C$2:$C$12)="Treated",1,IF(_xlfn.XLOOKUP($A4744,Firm_Info!$A$2:$A$12,Firm_Info!$C$2:$C$12)="Control",0,""))</f>
        <v>0</v>
      </c>
      <c r="F4744" s="14">
        <f>IFERROR(_xlfn.XLOOKUP($A4744,Firm_Info!$A$2:$A$11,Firm_Info!$D$2:$D$11),"")</f>
        <v>4</v>
      </c>
      <c r="G4744" s="14">
        <f>IF($F4744="","",IF($B4744&gt;=SUMIFS(Firm_Info!$F$2:$F$11,Firm_Info!$D$2:$D$11,$F4744,Firm_Info!$C$2:$C$11,"Treated"),1,0))</f>
        <v>1</v>
      </c>
      <c r="H4744" s="14">
        <f t="shared" si="151"/>
        <v>0</v>
      </c>
      <c r="I4744" s="14">
        <f>IF($F4744="","",MOD(ROW()-2,624)-INDEX(Parallel_Trends!$F$5:$F$14,MATCH($A4744,Parallel_Trends!$A$5:$A$14,0)))</f>
        <v>89</v>
      </c>
    </row>
    <row r="4745" spans="1:9" x14ac:dyDescent="0.45">
      <c r="A4745" t="s">
        <v>27</v>
      </c>
      <c r="B4745" s="1">
        <f>Raw_Prices!AX378</f>
        <v>45475</v>
      </c>
      <c r="C4745" s="12">
        <f>Raw_Prices!BB378</f>
        <v>154.34</v>
      </c>
      <c r="D4745" s="13">
        <f t="shared" si="150"/>
        <v>1.7872452680868012E-2</v>
      </c>
      <c r="E4745" s="14">
        <f>IF(_xlfn.XLOOKUP($A4745,Firm_Info!$A$2:$A$12,Firm_Info!$C$2:$C$12)="Treated",1,IF(_xlfn.XLOOKUP($A4745,Firm_Info!$A$2:$A$12,Firm_Info!$C$2:$C$12)="Control",0,""))</f>
        <v>0</v>
      </c>
      <c r="F4745" s="14">
        <f>IFERROR(_xlfn.XLOOKUP($A4745,Firm_Info!$A$2:$A$11,Firm_Info!$D$2:$D$11),"")</f>
        <v>4</v>
      </c>
      <c r="G4745" s="14">
        <f>IF($F4745="","",IF($B4745&gt;=SUMIFS(Firm_Info!$F$2:$F$11,Firm_Info!$D$2:$D$11,$F4745,Firm_Info!$C$2:$C$11,"Treated"),1,0))</f>
        <v>1</v>
      </c>
      <c r="H4745" s="14">
        <f t="shared" si="151"/>
        <v>0</v>
      </c>
      <c r="I4745" s="14">
        <f>IF($F4745="","",MOD(ROW()-2,624)-INDEX(Parallel_Trends!$F$5:$F$14,MATCH($A4745,Parallel_Trends!$A$5:$A$14,0)))</f>
        <v>90</v>
      </c>
    </row>
    <row r="4746" spans="1:9" x14ac:dyDescent="0.45">
      <c r="A4746" t="s">
        <v>27</v>
      </c>
      <c r="B4746" s="1">
        <f>Raw_Prices!AX379</f>
        <v>45476</v>
      </c>
      <c r="C4746" s="12">
        <f>Raw_Prices!BB379</f>
        <v>152.72999999999999</v>
      </c>
      <c r="D4746" s="13">
        <f t="shared" si="150"/>
        <v>-1.0431514837372147E-2</v>
      </c>
      <c r="E4746" s="14">
        <f>IF(_xlfn.XLOOKUP($A4746,Firm_Info!$A$2:$A$12,Firm_Info!$C$2:$C$12)="Treated",1,IF(_xlfn.XLOOKUP($A4746,Firm_Info!$A$2:$A$12,Firm_Info!$C$2:$C$12)="Control",0,""))</f>
        <v>0</v>
      </c>
      <c r="F4746" s="14">
        <f>IFERROR(_xlfn.XLOOKUP($A4746,Firm_Info!$A$2:$A$11,Firm_Info!$D$2:$D$11),"")</f>
        <v>4</v>
      </c>
      <c r="G4746" s="14">
        <f>IF($F4746="","",IF($B4746&gt;=SUMIFS(Firm_Info!$F$2:$F$11,Firm_Info!$D$2:$D$11,$F4746,Firm_Info!$C$2:$C$11,"Treated"),1,0))</f>
        <v>1</v>
      </c>
      <c r="H4746" s="14">
        <f t="shared" si="151"/>
        <v>0</v>
      </c>
      <c r="I4746" s="14">
        <f>IF($F4746="","",MOD(ROW()-2,624)-INDEX(Parallel_Trends!$F$5:$F$14,MATCH($A4746,Parallel_Trends!$A$5:$A$14,0)))</f>
        <v>91</v>
      </c>
    </row>
    <row r="4747" spans="1:9" x14ac:dyDescent="0.45">
      <c r="A4747" t="s">
        <v>27</v>
      </c>
      <c r="B4747" s="1">
        <f>Raw_Prices!AX380</f>
        <v>45478</v>
      </c>
      <c r="C4747" s="12">
        <f>Raw_Prices!BB380</f>
        <v>152.5</v>
      </c>
      <c r="D4747" s="13">
        <f t="shared" si="150"/>
        <v>-1.5059254894257412E-3</v>
      </c>
      <c r="E4747" s="14">
        <f>IF(_xlfn.XLOOKUP($A4747,Firm_Info!$A$2:$A$12,Firm_Info!$C$2:$C$12)="Treated",1,IF(_xlfn.XLOOKUP($A4747,Firm_Info!$A$2:$A$12,Firm_Info!$C$2:$C$12)="Control",0,""))</f>
        <v>0</v>
      </c>
      <c r="F4747" s="14">
        <f>IFERROR(_xlfn.XLOOKUP($A4747,Firm_Info!$A$2:$A$11,Firm_Info!$D$2:$D$11),"")</f>
        <v>4</v>
      </c>
      <c r="G4747" s="14">
        <f>IF($F4747="","",IF($B4747&gt;=SUMIFS(Firm_Info!$F$2:$F$11,Firm_Info!$D$2:$D$11,$F4747,Firm_Info!$C$2:$C$11,"Treated"),1,0))</f>
        <v>1</v>
      </c>
      <c r="H4747" s="14">
        <f t="shared" si="151"/>
        <v>0</v>
      </c>
      <c r="I4747" s="14">
        <f>IF($F4747="","",MOD(ROW()-2,624)-INDEX(Parallel_Trends!$F$5:$F$14,MATCH($A4747,Parallel_Trends!$A$5:$A$14,0)))</f>
        <v>92</v>
      </c>
    </row>
    <row r="4748" spans="1:9" x14ac:dyDescent="0.45">
      <c r="A4748" t="s">
        <v>27</v>
      </c>
      <c r="B4748" s="1">
        <f>Raw_Prices!AX381</f>
        <v>45481</v>
      </c>
      <c r="C4748" s="12">
        <f>Raw_Prices!BB381</f>
        <v>151.96</v>
      </c>
      <c r="D4748" s="13">
        <f t="shared" si="150"/>
        <v>-3.5409836065573019E-3</v>
      </c>
      <c r="E4748" s="14">
        <f>IF(_xlfn.XLOOKUP($A4748,Firm_Info!$A$2:$A$12,Firm_Info!$C$2:$C$12)="Treated",1,IF(_xlfn.XLOOKUP($A4748,Firm_Info!$A$2:$A$12,Firm_Info!$C$2:$C$12)="Control",0,""))</f>
        <v>0</v>
      </c>
      <c r="F4748" s="14">
        <f>IFERROR(_xlfn.XLOOKUP($A4748,Firm_Info!$A$2:$A$11,Firm_Info!$D$2:$D$11),"")</f>
        <v>4</v>
      </c>
      <c r="G4748" s="14">
        <f>IF($F4748="","",IF($B4748&gt;=SUMIFS(Firm_Info!$F$2:$F$11,Firm_Info!$D$2:$D$11,$F4748,Firm_Info!$C$2:$C$11,"Treated"),1,0))</f>
        <v>1</v>
      </c>
      <c r="H4748" s="14">
        <f t="shared" si="151"/>
        <v>0</v>
      </c>
      <c r="I4748" s="14">
        <f>IF($F4748="","",MOD(ROW()-2,624)-INDEX(Parallel_Trends!$F$5:$F$14,MATCH($A4748,Parallel_Trends!$A$5:$A$14,0)))</f>
        <v>93</v>
      </c>
    </row>
    <row r="4749" spans="1:9" x14ac:dyDescent="0.45">
      <c r="A4749" t="s">
        <v>27</v>
      </c>
      <c r="B4749" s="1">
        <f>Raw_Prices!AX382</f>
        <v>45482</v>
      </c>
      <c r="C4749" s="12">
        <f>Raw_Prices!BB382</f>
        <v>152.44999999999999</v>
      </c>
      <c r="D4749" s="13">
        <f t="shared" si="150"/>
        <v>3.2245327717819183E-3</v>
      </c>
      <c r="E4749" s="14">
        <f>IF(_xlfn.XLOOKUP($A4749,Firm_Info!$A$2:$A$12,Firm_Info!$C$2:$C$12)="Treated",1,IF(_xlfn.XLOOKUP($A4749,Firm_Info!$A$2:$A$12,Firm_Info!$C$2:$C$12)="Control",0,""))</f>
        <v>0</v>
      </c>
      <c r="F4749" s="14">
        <f>IFERROR(_xlfn.XLOOKUP($A4749,Firm_Info!$A$2:$A$11,Firm_Info!$D$2:$D$11),"")</f>
        <v>4</v>
      </c>
      <c r="G4749" s="14">
        <f>IF($F4749="","",IF($B4749&gt;=SUMIFS(Firm_Info!$F$2:$F$11,Firm_Info!$D$2:$D$11,$F4749,Firm_Info!$C$2:$C$11,"Treated"),1,0))</f>
        <v>1</v>
      </c>
      <c r="H4749" s="14">
        <f t="shared" si="151"/>
        <v>0</v>
      </c>
      <c r="I4749" s="14">
        <f>IF($F4749="","",MOD(ROW()-2,624)-INDEX(Parallel_Trends!$F$5:$F$14,MATCH($A4749,Parallel_Trends!$A$5:$A$14,0)))</f>
        <v>94</v>
      </c>
    </row>
    <row r="4750" spans="1:9" x14ac:dyDescent="0.45">
      <c r="A4750" t="s">
        <v>27</v>
      </c>
      <c r="B4750" s="1">
        <f>Raw_Prices!AX383</f>
        <v>45483</v>
      </c>
      <c r="C4750" s="12">
        <f>Raw_Prices!BB383</f>
        <v>151.84</v>
      </c>
      <c r="D4750" s="13">
        <f t="shared" si="150"/>
        <v>-4.0013119055427593E-3</v>
      </c>
      <c r="E4750" s="14">
        <f>IF(_xlfn.XLOOKUP($A4750,Firm_Info!$A$2:$A$12,Firm_Info!$C$2:$C$12)="Treated",1,IF(_xlfn.XLOOKUP($A4750,Firm_Info!$A$2:$A$12,Firm_Info!$C$2:$C$12)="Control",0,""))</f>
        <v>0</v>
      </c>
      <c r="F4750" s="14">
        <f>IFERROR(_xlfn.XLOOKUP($A4750,Firm_Info!$A$2:$A$11,Firm_Info!$D$2:$D$11),"")</f>
        <v>4</v>
      </c>
      <c r="G4750" s="14">
        <f>IF($F4750="","",IF($B4750&gt;=SUMIFS(Firm_Info!$F$2:$F$11,Firm_Info!$D$2:$D$11,$F4750,Firm_Info!$C$2:$C$11,"Treated"),1,0))</f>
        <v>1</v>
      </c>
      <c r="H4750" s="14">
        <f t="shared" si="151"/>
        <v>0</v>
      </c>
      <c r="I4750" s="14">
        <f>IF($F4750="","",MOD(ROW()-2,624)-INDEX(Parallel_Trends!$F$5:$F$14,MATCH($A4750,Parallel_Trends!$A$5:$A$14,0)))</f>
        <v>95</v>
      </c>
    </row>
    <row r="4751" spans="1:9" x14ac:dyDescent="0.45">
      <c r="A4751" t="s">
        <v>27</v>
      </c>
      <c r="B4751" s="1">
        <f>Raw_Prices!AX384</f>
        <v>45484</v>
      </c>
      <c r="C4751" s="12">
        <f>Raw_Prices!BB384</f>
        <v>146</v>
      </c>
      <c r="D4751" s="13">
        <f t="shared" si="150"/>
        <v>-3.8461538461538436E-2</v>
      </c>
      <c r="E4751" s="14">
        <f>IF(_xlfn.XLOOKUP($A4751,Firm_Info!$A$2:$A$12,Firm_Info!$C$2:$C$12)="Treated",1,IF(_xlfn.XLOOKUP($A4751,Firm_Info!$A$2:$A$12,Firm_Info!$C$2:$C$12)="Control",0,""))</f>
        <v>0</v>
      </c>
      <c r="F4751" s="14">
        <f>IFERROR(_xlfn.XLOOKUP($A4751,Firm_Info!$A$2:$A$11,Firm_Info!$D$2:$D$11),"")</f>
        <v>4</v>
      </c>
      <c r="G4751" s="14">
        <f>IF($F4751="","",IF($B4751&gt;=SUMIFS(Firm_Info!$F$2:$F$11,Firm_Info!$D$2:$D$11,$F4751,Firm_Info!$C$2:$C$11,"Treated"),1,0))</f>
        <v>1</v>
      </c>
      <c r="H4751" s="14">
        <f t="shared" si="151"/>
        <v>0</v>
      </c>
      <c r="I4751" s="14">
        <f>IF($F4751="","",MOD(ROW()-2,624)-INDEX(Parallel_Trends!$F$5:$F$14,MATCH($A4751,Parallel_Trends!$A$5:$A$14,0)))</f>
        <v>96</v>
      </c>
    </row>
    <row r="4752" spans="1:9" x14ac:dyDescent="0.45">
      <c r="A4752" t="s">
        <v>27</v>
      </c>
      <c r="B4752" s="1">
        <f>Raw_Prices!AX385</f>
        <v>45485</v>
      </c>
      <c r="C4752" s="12">
        <f>Raw_Prices!BB385</f>
        <v>146.78</v>
      </c>
      <c r="D4752" s="13">
        <f t="shared" si="150"/>
        <v>5.3424657534246744E-3</v>
      </c>
      <c r="E4752" s="14">
        <f>IF(_xlfn.XLOOKUP($A4752,Firm_Info!$A$2:$A$12,Firm_Info!$C$2:$C$12)="Treated",1,IF(_xlfn.XLOOKUP($A4752,Firm_Info!$A$2:$A$12,Firm_Info!$C$2:$C$12)="Control",0,""))</f>
        <v>0</v>
      </c>
      <c r="F4752" s="14">
        <f>IFERROR(_xlfn.XLOOKUP($A4752,Firm_Info!$A$2:$A$11,Firm_Info!$D$2:$D$11),"")</f>
        <v>4</v>
      </c>
      <c r="G4752" s="14">
        <f>IF($F4752="","",IF($B4752&gt;=SUMIFS(Firm_Info!$F$2:$F$11,Firm_Info!$D$2:$D$11,$F4752,Firm_Info!$C$2:$C$11,"Treated"),1,0))</f>
        <v>1</v>
      </c>
      <c r="H4752" s="14">
        <f t="shared" si="151"/>
        <v>0</v>
      </c>
      <c r="I4752" s="14">
        <f>IF($F4752="","",MOD(ROW()-2,624)-INDEX(Parallel_Trends!$F$5:$F$14,MATCH($A4752,Parallel_Trends!$A$5:$A$14,0)))</f>
        <v>97</v>
      </c>
    </row>
    <row r="4753" spans="1:9" x14ac:dyDescent="0.45">
      <c r="A4753" t="s">
        <v>27</v>
      </c>
      <c r="B4753" s="1">
        <f>Raw_Prices!AX386</f>
        <v>45488</v>
      </c>
      <c r="C4753" s="12">
        <f>Raw_Prices!BB386</f>
        <v>147.22</v>
      </c>
      <c r="D4753" s="13">
        <f t="shared" si="150"/>
        <v>2.9976836081209157E-3</v>
      </c>
      <c r="E4753" s="14">
        <f>IF(_xlfn.XLOOKUP($A4753,Firm_Info!$A$2:$A$12,Firm_Info!$C$2:$C$12)="Treated",1,IF(_xlfn.XLOOKUP($A4753,Firm_Info!$A$2:$A$12,Firm_Info!$C$2:$C$12)="Control",0,""))</f>
        <v>0</v>
      </c>
      <c r="F4753" s="14">
        <f>IFERROR(_xlfn.XLOOKUP($A4753,Firm_Info!$A$2:$A$11,Firm_Info!$D$2:$D$11),"")</f>
        <v>4</v>
      </c>
      <c r="G4753" s="14">
        <f>IF($F4753="","",IF($B4753&gt;=SUMIFS(Firm_Info!$F$2:$F$11,Firm_Info!$D$2:$D$11,$F4753,Firm_Info!$C$2:$C$11,"Treated"),1,0))</f>
        <v>1</v>
      </c>
      <c r="H4753" s="14">
        <f t="shared" si="151"/>
        <v>0</v>
      </c>
      <c r="I4753" s="14">
        <f>IF($F4753="","",MOD(ROW()-2,624)-INDEX(Parallel_Trends!$F$5:$F$14,MATCH($A4753,Parallel_Trends!$A$5:$A$14,0)))</f>
        <v>98</v>
      </c>
    </row>
    <row r="4754" spans="1:9" x14ac:dyDescent="0.45">
      <c r="A4754" t="s">
        <v>27</v>
      </c>
      <c r="B4754" s="1">
        <f>Raw_Prices!AX387</f>
        <v>45489</v>
      </c>
      <c r="C4754" s="12">
        <f>Raw_Prices!BB387</f>
        <v>151.26</v>
      </c>
      <c r="D4754" s="13">
        <f t="shared" si="150"/>
        <v>2.7441923651677635E-2</v>
      </c>
      <c r="E4754" s="14">
        <f>IF(_xlfn.XLOOKUP($A4754,Firm_Info!$A$2:$A$12,Firm_Info!$C$2:$C$12)="Treated",1,IF(_xlfn.XLOOKUP($A4754,Firm_Info!$A$2:$A$12,Firm_Info!$C$2:$C$12)="Control",0,""))</f>
        <v>0</v>
      </c>
      <c r="F4754" s="14">
        <f>IFERROR(_xlfn.XLOOKUP($A4754,Firm_Info!$A$2:$A$11,Firm_Info!$D$2:$D$11),"")</f>
        <v>4</v>
      </c>
      <c r="G4754" s="14">
        <f>IF($F4754="","",IF($B4754&gt;=SUMIFS(Firm_Info!$F$2:$F$11,Firm_Info!$D$2:$D$11,$F4754,Firm_Info!$C$2:$C$11,"Treated"),1,0))</f>
        <v>1</v>
      </c>
      <c r="H4754" s="14">
        <f t="shared" si="151"/>
        <v>0</v>
      </c>
      <c r="I4754" s="14">
        <f>IF($F4754="","",MOD(ROW()-2,624)-INDEX(Parallel_Trends!$F$5:$F$14,MATCH($A4754,Parallel_Trends!$A$5:$A$14,0)))</f>
        <v>99</v>
      </c>
    </row>
    <row r="4755" spans="1:9" x14ac:dyDescent="0.45">
      <c r="A4755" t="s">
        <v>27</v>
      </c>
      <c r="B4755" s="1">
        <f>Raw_Prices!AX388</f>
        <v>45490</v>
      </c>
      <c r="C4755" s="12">
        <f>Raw_Prices!BB388</f>
        <v>148</v>
      </c>
      <c r="D4755" s="13">
        <f t="shared" si="150"/>
        <v>-2.155229406320236E-2</v>
      </c>
      <c r="E4755" s="14">
        <f>IF(_xlfn.XLOOKUP($A4755,Firm_Info!$A$2:$A$12,Firm_Info!$C$2:$C$12)="Treated",1,IF(_xlfn.XLOOKUP($A4755,Firm_Info!$A$2:$A$12,Firm_Info!$C$2:$C$12)="Control",0,""))</f>
        <v>0</v>
      </c>
      <c r="F4755" s="14">
        <f>IFERROR(_xlfn.XLOOKUP($A4755,Firm_Info!$A$2:$A$11,Firm_Info!$D$2:$D$11),"")</f>
        <v>4</v>
      </c>
      <c r="G4755" s="14">
        <f>IF($F4755="","",IF($B4755&gt;=SUMIFS(Firm_Info!$F$2:$F$11,Firm_Info!$D$2:$D$11,$F4755,Firm_Info!$C$2:$C$11,"Treated"),1,0))</f>
        <v>1</v>
      </c>
      <c r="H4755" s="14">
        <f t="shared" si="151"/>
        <v>0</v>
      </c>
      <c r="I4755" s="14">
        <f>IF($F4755="","",MOD(ROW()-2,624)-INDEX(Parallel_Trends!$F$5:$F$14,MATCH($A4755,Parallel_Trends!$A$5:$A$14,0)))</f>
        <v>100</v>
      </c>
    </row>
    <row r="4756" spans="1:9" x14ac:dyDescent="0.45">
      <c r="A4756" t="s">
        <v>27</v>
      </c>
      <c r="B4756" s="1">
        <f>Raw_Prices!AX389</f>
        <v>45491</v>
      </c>
      <c r="C4756" s="12">
        <f>Raw_Prices!BB389</f>
        <v>146.88</v>
      </c>
      <c r="D4756" s="13">
        <f t="shared" ref="D4756:D4819" si="152">C4756/C4755-1</f>
        <v>-7.5675675675676013E-3</v>
      </c>
      <c r="E4756" s="14">
        <f>IF(_xlfn.XLOOKUP($A4756,Firm_Info!$A$2:$A$12,Firm_Info!$C$2:$C$12)="Treated",1,IF(_xlfn.XLOOKUP($A4756,Firm_Info!$A$2:$A$12,Firm_Info!$C$2:$C$12)="Control",0,""))</f>
        <v>0</v>
      </c>
      <c r="F4756" s="14">
        <f>IFERROR(_xlfn.XLOOKUP($A4756,Firm_Info!$A$2:$A$11,Firm_Info!$D$2:$D$11),"")</f>
        <v>4</v>
      </c>
      <c r="G4756" s="14">
        <f>IF($F4756="","",IF($B4756&gt;=SUMIFS(Firm_Info!$F$2:$F$11,Firm_Info!$D$2:$D$11,$F4756,Firm_Info!$C$2:$C$11,"Treated"),1,0))</f>
        <v>1</v>
      </c>
      <c r="H4756" s="14">
        <f t="shared" ref="H4756:H4819" si="153">IF($F4756="","",$E4756*$G4756)</f>
        <v>0</v>
      </c>
      <c r="I4756" s="14">
        <f>IF($F4756="","",MOD(ROW()-2,624)-INDEX(Parallel_Trends!$F$5:$F$14,MATCH($A4756,Parallel_Trends!$A$5:$A$14,0)))</f>
        <v>101</v>
      </c>
    </row>
    <row r="4757" spans="1:9" x14ac:dyDescent="0.45">
      <c r="A4757" t="s">
        <v>27</v>
      </c>
      <c r="B4757" s="1">
        <f>Raw_Prices!AX390</f>
        <v>45492</v>
      </c>
      <c r="C4757" s="12">
        <f>Raw_Prices!BB390</f>
        <v>147.99</v>
      </c>
      <c r="D4757" s="13">
        <f t="shared" si="152"/>
        <v>7.5571895424837443E-3</v>
      </c>
      <c r="E4757" s="14">
        <f>IF(_xlfn.XLOOKUP($A4757,Firm_Info!$A$2:$A$12,Firm_Info!$C$2:$C$12)="Treated",1,IF(_xlfn.XLOOKUP($A4757,Firm_Info!$A$2:$A$12,Firm_Info!$C$2:$C$12)="Control",0,""))</f>
        <v>0</v>
      </c>
      <c r="F4757" s="14">
        <f>IFERROR(_xlfn.XLOOKUP($A4757,Firm_Info!$A$2:$A$11,Firm_Info!$D$2:$D$11),"")</f>
        <v>4</v>
      </c>
      <c r="G4757" s="14">
        <f>IF($F4757="","",IF($B4757&gt;=SUMIFS(Firm_Info!$F$2:$F$11,Firm_Info!$D$2:$D$11,$F4757,Firm_Info!$C$2:$C$11,"Treated"),1,0))</f>
        <v>1</v>
      </c>
      <c r="H4757" s="14">
        <f t="shared" si="153"/>
        <v>0</v>
      </c>
      <c r="I4757" s="14">
        <f>IF($F4757="","",MOD(ROW()-2,624)-INDEX(Parallel_Trends!$F$5:$F$14,MATCH($A4757,Parallel_Trends!$A$5:$A$14,0)))</f>
        <v>102</v>
      </c>
    </row>
    <row r="4758" spans="1:9" x14ac:dyDescent="0.45">
      <c r="A4758" t="s">
        <v>27</v>
      </c>
      <c r="B4758" s="1">
        <f>Raw_Prices!AX391</f>
        <v>45495</v>
      </c>
      <c r="C4758" s="12">
        <f>Raw_Prices!BB391</f>
        <v>150.18</v>
      </c>
      <c r="D4758" s="13">
        <f t="shared" si="152"/>
        <v>1.4798297182242015E-2</v>
      </c>
      <c r="E4758" s="14">
        <f>IF(_xlfn.XLOOKUP($A4758,Firm_Info!$A$2:$A$12,Firm_Info!$C$2:$C$12)="Treated",1,IF(_xlfn.XLOOKUP($A4758,Firm_Info!$A$2:$A$12,Firm_Info!$C$2:$C$12)="Control",0,""))</f>
        <v>0</v>
      </c>
      <c r="F4758" s="14">
        <f>IFERROR(_xlfn.XLOOKUP($A4758,Firm_Info!$A$2:$A$11,Firm_Info!$D$2:$D$11),"")</f>
        <v>4</v>
      </c>
      <c r="G4758" s="14">
        <f>IF($F4758="","",IF($B4758&gt;=SUMIFS(Firm_Info!$F$2:$F$11,Firm_Info!$D$2:$D$11,$F4758,Firm_Info!$C$2:$C$11,"Treated"),1,0))</f>
        <v>1</v>
      </c>
      <c r="H4758" s="14">
        <f t="shared" si="153"/>
        <v>0</v>
      </c>
      <c r="I4758" s="14">
        <f>IF($F4758="","",MOD(ROW()-2,624)-INDEX(Parallel_Trends!$F$5:$F$14,MATCH($A4758,Parallel_Trends!$A$5:$A$14,0)))</f>
        <v>103</v>
      </c>
    </row>
    <row r="4759" spans="1:9" x14ac:dyDescent="0.45">
      <c r="A4759" t="s">
        <v>27</v>
      </c>
      <c r="B4759" s="1">
        <f>Raw_Prices!AX392</f>
        <v>45496</v>
      </c>
      <c r="C4759" s="12">
        <f>Raw_Prices!BB392</f>
        <v>148.75</v>
      </c>
      <c r="D4759" s="13">
        <f t="shared" si="152"/>
        <v>-9.5219070448795406E-3</v>
      </c>
      <c r="E4759" s="14">
        <f>IF(_xlfn.XLOOKUP($A4759,Firm_Info!$A$2:$A$12,Firm_Info!$C$2:$C$12)="Treated",1,IF(_xlfn.XLOOKUP($A4759,Firm_Info!$A$2:$A$12,Firm_Info!$C$2:$C$12)="Control",0,""))</f>
        <v>0</v>
      </c>
      <c r="F4759" s="14">
        <f>IFERROR(_xlfn.XLOOKUP($A4759,Firm_Info!$A$2:$A$11,Firm_Info!$D$2:$D$11),"")</f>
        <v>4</v>
      </c>
      <c r="G4759" s="14">
        <f>IF($F4759="","",IF($B4759&gt;=SUMIFS(Firm_Info!$F$2:$F$11,Firm_Info!$D$2:$D$11,$F4759,Firm_Info!$C$2:$C$11,"Treated"),1,0))</f>
        <v>1</v>
      </c>
      <c r="H4759" s="14">
        <f t="shared" si="153"/>
        <v>0</v>
      </c>
      <c r="I4759" s="14">
        <f>IF($F4759="","",MOD(ROW()-2,624)-INDEX(Parallel_Trends!$F$5:$F$14,MATCH($A4759,Parallel_Trends!$A$5:$A$14,0)))</f>
        <v>104</v>
      </c>
    </row>
    <row r="4760" spans="1:9" x14ac:dyDescent="0.45">
      <c r="A4760" t="s">
        <v>27</v>
      </c>
      <c r="B4760" s="1">
        <f>Raw_Prices!AX393</f>
        <v>45497</v>
      </c>
      <c r="C4760" s="12">
        <f>Raw_Prices!BB393</f>
        <v>144.22999999999999</v>
      </c>
      <c r="D4760" s="13">
        <f t="shared" si="152"/>
        <v>-3.0386554621848805E-2</v>
      </c>
      <c r="E4760" s="14">
        <f>IF(_xlfn.XLOOKUP($A4760,Firm_Info!$A$2:$A$12,Firm_Info!$C$2:$C$12)="Treated",1,IF(_xlfn.XLOOKUP($A4760,Firm_Info!$A$2:$A$12,Firm_Info!$C$2:$C$12)="Control",0,""))</f>
        <v>0</v>
      </c>
      <c r="F4760" s="14">
        <f>IFERROR(_xlfn.XLOOKUP($A4760,Firm_Info!$A$2:$A$11,Firm_Info!$D$2:$D$11),"")</f>
        <v>4</v>
      </c>
      <c r="G4760" s="14">
        <f>IF($F4760="","",IF($B4760&gt;=SUMIFS(Firm_Info!$F$2:$F$11,Firm_Info!$D$2:$D$11,$F4760,Firm_Info!$C$2:$C$11,"Treated"),1,0))</f>
        <v>1</v>
      </c>
      <c r="H4760" s="14">
        <f t="shared" si="153"/>
        <v>0</v>
      </c>
      <c r="I4760" s="14">
        <f>IF($F4760="","",MOD(ROW()-2,624)-INDEX(Parallel_Trends!$F$5:$F$14,MATCH($A4760,Parallel_Trends!$A$5:$A$14,0)))</f>
        <v>105</v>
      </c>
    </row>
    <row r="4761" spans="1:9" x14ac:dyDescent="0.45">
      <c r="A4761" t="s">
        <v>27</v>
      </c>
      <c r="B4761" s="1">
        <f>Raw_Prices!AX394</f>
        <v>45498</v>
      </c>
      <c r="C4761" s="12">
        <f>Raw_Prices!BB394</f>
        <v>140.03</v>
      </c>
      <c r="D4761" s="13">
        <f t="shared" si="152"/>
        <v>-2.9120155307494899E-2</v>
      </c>
      <c r="E4761" s="14">
        <f>IF(_xlfn.XLOOKUP($A4761,Firm_Info!$A$2:$A$12,Firm_Info!$C$2:$C$12)="Treated",1,IF(_xlfn.XLOOKUP($A4761,Firm_Info!$A$2:$A$12,Firm_Info!$C$2:$C$12)="Control",0,""))</f>
        <v>0</v>
      </c>
      <c r="F4761" s="14">
        <f>IFERROR(_xlfn.XLOOKUP($A4761,Firm_Info!$A$2:$A$11,Firm_Info!$D$2:$D$11),"")</f>
        <v>4</v>
      </c>
      <c r="G4761" s="14">
        <f>IF($F4761="","",IF($B4761&gt;=SUMIFS(Firm_Info!$F$2:$F$11,Firm_Info!$D$2:$D$11,$F4761,Firm_Info!$C$2:$C$11,"Treated"),1,0))</f>
        <v>1</v>
      </c>
      <c r="H4761" s="14">
        <f t="shared" si="153"/>
        <v>0</v>
      </c>
      <c r="I4761" s="14">
        <f>IF($F4761="","",MOD(ROW()-2,624)-INDEX(Parallel_Trends!$F$5:$F$14,MATCH($A4761,Parallel_Trends!$A$5:$A$14,0)))</f>
        <v>106</v>
      </c>
    </row>
    <row r="4762" spans="1:9" x14ac:dyDescent="0.45">
      <c r="A4762" t="s">
        <v>27</v>
      </c>
      <c r="B4762" s="1">
        <f>Raw_Prices!AX395</f>
        <v>45499</v>
      </c>
      <c r="C4762" s="12">
        <f>Raw_Prices!BB395</f>
        <v>140.1</v>
      </c>
      <c r="D4762" s="13">
        <f t="shared" si="152"/>
        <v>4.9989288009699706E-4</v>
      </c>
      <c r="E4762" s="14">
        <f>IF(_xlfn.XLOOKUP($A4762,Firm_Info!$A$2:$A$12,Firm_Info!$C$2:$C$12)="Treated",1,IF(_xlfn.XLOOKUP($A4762,Firm_Info!$A$2:$A$12,Firm_Info!$C$2:$C$12)="Control",0,""))</f>
        <v>0</v>
      </c>
      <c r="F4762" s="14">
        <f>IFERROR(_xlfn.XLOOKUP($A4762,Firm_Info!$A$2:$A$11,Firm_Info!$D$2:$D$11),"")</f>
        <v>4</v>
      </c>
      <c r="G4762" s="14">
        <f>IF($F4762="","",IF($B4762&gt;=SUMIFS(Firm_Info!$F$2:$F$11,Firm_Info!$D$2:$D$11,$F4762,Firm_Info!$C$2:$C$11,"Treated"),1,0))</f>
        <v>1</v>
      </c>
      <c r="H4762" s="14">
        <f t="shared" si="153"/>
        <v>0</v>
      </c>
      <c r="I4762" s="14">
        <f>IF($F4762="","",MOD(ROW()-2,624)-INDEX(Parallel_Trends!$F$5:$F$14,MATCH($A4762,Parallel_Trends!$A$5:$A$14,0)))</f>
        <v>107</v>
      </c>
    </row>
    <row r="4763" spans="1:9" x14ac:dyDescent="0.45">
      <c r="A4763" t="s">
        <v>27</v>
      </c>
      <c r="B4763" s="1">
        <f>Raw_Prices!AX396</f>
        <v>45502</v>
      </c>
      <c r="C4763" s="12">
        <f>Raw_Prices!BB396</f>
        <v>140.29</v>
      </c>
      <c r="D4763" s="13">
        <f t="shared" si="152"/>
        <v>1.3561741613132838E-3</v>
      </c>
      <c r="E4763" s="14">
        <f>IF(_xlfn.XLOOKUP($A4763,Firm_Info!$A$2:$A$12,Firm_Info!$C$2:$C$12)="Treated",1,IF(_xlfn.XLOOKUP($A4763,Firm_Info!$A$2:$A$12,Firm_Info!$C$2:$C$12)="Control",0,""))</f>
        <v>0</v>
      </c>
      <c r="F4763" s="14">
        <f>IFERROR(_xlfn.XLOOKUP($A4763,Firm_Info!$A$2:$A$11,Firm_Info!$D$2:$D$11),"")</f>
        <v>4</v>
      </c>
      <c r="G4763" s="14">
        <f>IF($F4763="","",IF($B4763&gt;=SUMIFS(Firm_Info!$F$2:$F$11,Firm_Info!$D$2:$D$11,$F4763,Firm_Info!$C$2:$C$11,"Treated"),1,0))</f>
        <v>1</v>
      </c>
      <c r="H4763" s="14">
        <f t="shared" si="153"/>
        <v>0</v>
      </c>
      <c r="I4763" s="14">
        <f>IF($F4763="","",MOD(ROW()-2,624)-INDEX(Parallel_Trends!$F$5:$F$14,MATCH($A4763,Parallel_Trends!$A$5:$A$14,0)))</f>
        <v>108</v>
      </c>
    </row>
    <row r="4764" spans="1:9" x14ac:dyDescent="0.45">
      <c r="A4764" t="s">
        <v>27</v>
      </c>
      <c r="B4764" s="1">
        <f>Raw_Prices!AX397</f>
        <v>45503</v>
      </c>
      <c r="C4764" s="12">
        <f>Raw_Prices!BB397</f>
        <v>138.99</v>
      </c>
      <c r="D4764" s="13">
        <f t="shared" si="152"/>
        <v>-9.2665193527691203E-3</v>
      </c>
      <c r="E4764" s="14">
        <f>IF(_xlfn.XLOOKUP($A4764,Firm_Info!$A$2:$A$12,Firm_Info!$C$2:$C$12)="Treated",1,IF(_xlfn.XLOOKUP($A4764,Firm_Info!$A$2:$A$12,Firm_Info!$C$2:$C$12)="Control",0,""))</f>
        <v>0</v>
      </c>
      <c r="F4764" s="14">
        <f>IFERROR(_xlfn.XLOOKUP($A4764,Firm_Info!$A$2:$A$11,Firm_Info!$D$2:$D$11),"")</f>
        <v>4</v>
      </c>
      <c r="G4764" s="14">
        <f>IF($F4764="","",IF($B4764&gt;=SUMIFS(Firm_Info!$F$2:$F$11,Firm_Info!$D$2:$D$11,$F4764,Firm_Info!$C$2:$C$11,"Treated"),1,0))</f>
        <v>1</v>
      </c>
      <c r="H4764" s="14">
        <f t="shared" si="153"/>
        <v>0</v>
      </c>
      <c r="I4764" s="14">
        <f>IF($F4764="","",MOD(ROW()-2,624)-INDEX(Parallel_Trends!$F$5:$F$14,MATCH($A4764,Parallel_Trends!$A$5:$A$14,0)))</f>
        <v>109</v>
      </c>
    </row>
    <row r="4765" spans="1:9" x14ac:dyDescent="0.45">
      <c r="A4765" t="s">
        <v>27</v>
      </c>
      <c r="B4765" s="1">
        <f>Raw_Prices!AX398</f>
        <v>45504</v>
      </c>
      <c r="C4765" s="12">
        <f>Raw_Prices!BB398</f>
        <v>139.56</v>
      </c>
      <c r="D4765" s="13">
        <f t="shared" si="152"/>
        <v>4.1010144614719302E-3</v>
      </c>
      <c r="E4765" s="14">
        <f>IF(_xlfn.XLOOKUP($A4765,Firm_Info!$A$2:$A$12,Firm_Info!$C$2:$C$12)="Treated",1,IF(_xlfn.XLOOKUP($A4765,Firm_Info!$A$2:$A$12,Firm_Info!$C$2:$C$12)="Control",0,""))</f>
        <v>0</v>
      </c>
      <c r="F4765" s="14">
        <f>IFERROR(_xlfn.XLOOKUP($A4765,Firm_Info!$A$2:$A$11,Firm_Info!$D$2:$D$11),"")</f>
        <v>4</v>
      </c>
      <c r="G4765" s="14">
        <f>IF($F4765="","",IF($B4765&gt;=SUMIFS(Firm_Info!$F$2:$F$11,Firm_Info!$D$2:$D$11,$F4765,Firm_Info!$C$2:$C$11,"Treated"),1,0))</f>
        <v>1</v>
      </c>
      <c r="H4765" s="14">
        <f t="shared" si="153"/>
        <v>0</v>
      </c>
      <c r="I4765" s="14">
        <f>IF($F4765="","",MOD(ROW()-2,624)-INDEX(Parallel_Trends!$F$5:$F$14,MATCH($A4765,Parallel_Trends!$A$5:$A$14,0)))</f>
        <v>110</v>
      </c>
    </row>
    <row r="4766" spans="1:9" x14ac:dyDescent="0.45">
      <c r="A4766" t="s">
        <v>27</v>
      </c>
      <c r="B4766" s="1">
        <f>Raw_Prices!AX399</f>
        <v>45505</v>
      </c>
      <c r="C4766" s="12">
        <f>Raw_Prices!BB399</f>
        <v>135.09</v>
      </c>
      <c r="D4766" s="13">
        <f t="shared" si="152"/>
        <v>-3.2029234737747214E-2</v>
      </c>
      <c r="E4766" s="14">
        <f>IF(_xlfn.XLOOKUP($A4766,Firm_Info!$A$2:$A$12,Firm_Info!$C$2:$C$12)="Treated",1,IF(_xlfn.XLOOKUP($A4766,Firm_Info!$A$2:$A$12,Firm_Info!$C$2:$C$12)="Control",0,""))</f>
        <v>0</v>
      </c>
      <c r="F4766" s="14">
        <f>IFERROR(_xlfn.XLOOKUP($A4766,Firm_Info!$A$2:$A$11,Firm_Info!$D$2:$D$11),"")</f>
        <v>4</v>
      </c>
      <c r="G4766" s="14">
        <f>IF($F4766="","",IF($B4766&gt;=SUMIFS(Firm_Info!$F$2:$F$11,Firm_Info!$D$2:$D$11,$F4766,Firm_Info!$C$2:$C$11,"Treated"),1,0))</f>
        <v>1</v>
      </c>
      <c r="H4766" s="14">
        <f t="shared" si="153"/>
        <v>0</v>
      </c>
      <c r="I4766" s="14">
        <f>IF($F4766="","",MOD(ROW()-2,624)-INDEX(Parallel_Trends!$F$5:$F$14,MATCH($A4766,Parallel_Trends!$A$5:$A$14,0)))</f>
        <v>111</v>
      </c>
    </row>
    <row r="4767" spans="1:9" x14ac:dyDescent="0.45">
      <c r="A4767" t="s">
        <v>27</v>
      </c>
      <c r="B4767" s="1">
        <f>Raw_Prices!AX400</f>
        <v>45506</v>
      </c>
      <c r="C4767" s="12">
        <f>Raw_Prices!BB400</f>
        <v>128.22999999999999</v>
      </c>
      <c r="D4767" s="13">
        <f t="shared" si="152"/>
        <v>-5.0780960840920986E-2</v>
      </c>
      <c r="E4767" s="14">
        <f>IF(_xlfn.XLOOKUP($A4767,Firm_Info!$A$2:$A$12,Firm_Info!$C$2:$C$12)="Treated",1,IF(_xlfn.XLOOKUP($A4767,Firm_Info!$A$2:$A$12,Firm_Info!$C$2:$C$12)="Control",0,""))</f>
        <v>0</v>
      </c>
      <c r="F4767" s="14">
        <f>IFERROR(_xlfn.XLOOKUP($A4767,Firm_Info!$A$2:$A$11,Firm_Info!$D$2:$D$11),"")</f>
        <v>4</v>
      </c>
      <c r="G4767" s="14">
        <f>IF($F4767="","",IF($B4767&gt;=SUMIFS(Firm_Info!$F$2:$F$11,Firm_Info!$D$2:$D$11,$F4767,Firm_Info!$C$2:$C$11,"Treated"),1,0))</f>
        <v>1</v>
      </c>
      <c r="H4767" s="14">
        <f t="shared" si="153"/>
        <v>0</v>
      </c>
      <c r="I4767" s="14">
        <f>IF($F4767="","",MOD(ROW()-2,624)-INDEX(Parallel_Trends!$F$5:$F$14,MATCH($A4767,Parallel_Trends!$A$5:$A$14,0)))</f>
        <v>112</v>
      </c>
    </row>
    <row r="4768" spans="1:9" x14ac:dyDescent="0.45">
      <c r="A4768" t="s">
        <v>27</v>
      </c>
      <c r="B4768" s="1">
        <f>Raw_Prices!AX401</f>
        <v>45509</v>
      </c>
      <c r="C4768" s="12">
        <f>Raw_Prices!BB401</f>
        <v>125.31</v>
      </c>
      <c r="D4768" s="13">
        <f t="shared" si="152"/>
        <v>-2.2771582313031224E-2</v>
      </c>
      <c r="E4768" s="14">
        <f>IF(_xlfn.XLOOKUP($A4768,Firm_Info!$A$2:$A$12,Firm_Info!$C$2:$C$12)="Treated",1,IF(_xlfn.XLOOKUP($A4768,Firm_Info!$A$2:$A$12,Firm_Info!$C$2:$C$12)="Control",0,""))</f>
        <v>0</v>
      </c>
      <c r="F4768" s="14">
        <f>IFERROR(_xlfn.XLOOKUP($A4768,Firm_Info!$A$2:$A$11,Firm_Info!$D$2:$D$11),"")</f>
        <v>4</v>
      </c>
      <c r="G4768" s="14">
        <f>IF($F4768="","",IF($B4768&gt;=SUMIFS(Firm_Info!$F$2:$F$11,Firm_Info!$D$2:$D$11,$F4768,Firm_Info!$C$2:$C$11,"Treated"),1,0))</f>
        <v>1</v>
      </c>
      <c r="H4768" s="14">
        <f t="shared" si="153"/>
        <v>0</v>
      </c>
      <c r="I4768" s="14">
        <f>IF($F4768="","",MOD(ROW()-2,624)-INDEX(Parallel_Trends!$F$5:$F$14,MATCH($A4768,Parallel_Trends!$A$5:$A$14,0)))</f>
        <v>113</v>
      </c>
    </row>
    <row r="4769" spans="1:9" x14ac:dyDescent="0.45">
      <c r="A4769" t="s">
        <v>27</v>
      </c>
      <c r="B4769" s="1">
        <f>Raw_Prices!AX402</f>
        <v>45510</v>
      </c>
      <c r="C4769" s="12">
        <f>Raw_Prices!BB402</f>
        <v>130.47</v>
      </c>
      <c r="D4769" s="13">
        <f t="shared" si="152"/>
        <v>4.1177878860426009E-2</v>
      </c>
      <c r="E4769" s="14">
        <f>IF(_xlfn.XLOOKUP($A4769,Firm_Info!$A$2:$A$12,Firm_Info!$C$2:$C$12)="Treated",1,IF(_xlfn.XLOOKUP($A4769,Firm_Info!$A$2:$A$12,Firm_Info!$C$2:$C$12)="Control",0,""))</f>
        <v>0</v>
      </c>
      <c r="F4769" s="14">
        <f>IFERROR(_xlfn.XLOOKUP($A4769,Firm_Info!$A$2:$A$11,Firm_Info!$D$2:$D$11),"")</f>
        <v>4</v>
      </c>
      <c r="G4769" s="14">
        <f>IF($F4769="","",IF($B4769&gt;=SUMIFS(Firm_Info!$F$2:$F$11,Firm_Info!$D$2:$D$11,$F4769,Firm_Info!$C$2:$C$11,"Treated"),1,0))</f>
        <v>1</v>
      </c>
      <c r="H4769" s="14">
        <f t="shared" si="153"/>
        <v>0</v>
      </c>
      <c r="I4769" s="14">
        <f>IF($F4769="","",MOD(ROW()-2,624)-INDEX(Parallel_Trends!$F$5:$F$14,MATCH($A4769,Parallel_Trends!$A$5:$A$14,0)))</f>
        <v>114</v>
      </c>
    </row>
    <row r="4770" spans="1:9" x14ac:dyDescent="0.45">
      <c r="A4770" t="s">
        <v>27</v>
      </c>
      <c r="B4770" s="1">
        <f>Raw_Prices!AX403</f>
        <v>45511</v>
      </c>
      <c r="C4770" s="12">
        <f>Raw_Prices!BB403</f>
        <v>113.01</v>
      </c>
      <c r="D4770" s="13">
        <f t="shared" si="152"/>
        <v>-0.13382386755575992</v>
      </c>
      <c r="E4770" s="14">
        <f>IF(_xlfn.XLOOKUP($A4770,Firm_Info!$A$2:$A$12,Firm_Info!$C$2:$C$12)="Treated",1,IF(_xlfn.XLOOKUP($A4770,Firm_Info!$A$2:$A$12,Firm_Info!$C$2:$C$12)="Control",0,""))</f>
        <v>0</v>
      </c>
      <c r="F4770" s="14">
        <f>IFERROR(_xlfn.XLOOKUP($A4770,Firm_Info!$A$2:$A$11,Firm_Info!$D$2:$D$11),"")</f>
        <v>4</v>
      </c>
      <c r="G4770" s="14">
        <f>IF($F4770="","",IF($B4770&gt;=SUMIFS(Firm_Info!$F$2:$F$11,Firm_Info!$D$2:$D$11,$F4770,Firm_Info!$C$2:$C$11,"Treated"),1,0))</f>
        <v>1</v>
      </c>
      <c r="H4770" s="14">
        <f t="shared" si="153"/>
        <v>0</v>
      </c>
      <c r="I4770" s="14">
        <f>IF($F4770="","",MOD(ROW()-2,624)-INDEX(Parallel_Trends!$F$5:$F$14,MATCH($A4770,Parallel_Trends!$A$5:$A$14,0)))</f>
        <v>115</v>
      </c>
    </row>
    <row r="4771" spans="1:9" x14ac:dyDescent="0.45">
      <c r="A4771" t="s">
        <v>27</v>
      </c>
      <c r="B4771" s="1">
        <f>Raw_Prices!AX404</f>
        <v>45512</v>
      </c>
      <c r="C4771" s="12">
        <f>Raw_Prices!BB404</f>
        <v>114.64</v>
      </c>
      <c r="D4771" s="13">
        <f t="shared" si="152"/>
        <v>1.4423502344925287E-2</v>
      </c>
      <c r="E4771" s="14">
        <f>IF(_xlfn.XLOOKUP($A4771,Firm_Info!$A$2:$A$12,Firm_Info!$C$2:$C$12)="Treated",1,IF(_xlfn.XLOOKUP($A4771,Firm_Info!$A$2:$A$12,Firm_Info!$C$2:$C$12)="Control",0,""))</f>
        <v>0</v>
      </c>
      <c r="F4771" s="14">
        <f>IFERROR(_xlfn.XLOOKUP($A4771,Firm_Info!$A$2:$A$11,Firm_Info!$D$2:$D$11),"")</f>
        <v>4</v>
      </c>
      <c r="G4771" s="14">
        <f>IF($F4771="","",IF($B4771&gt;=SUMIFS(Firm_Info!$F$2:$F$11,Firm_Info!$D$2:$D$11,$F4771,Firm_Info!$C$2:$C$11,"Treated"),1,0))</f>
        <v>1</v>
      </c>
      <c r="H4771" s="14">
        <f t="shared" si="153"/>
        <v>0</v>
      </c>
      <c r="I4771" s="14">
        <f>IF($F4771="","",MOD(ROW()-2,624)-INDEX(Parallel_Trends!$F$5:$F$14,MATCH($A4771,Parallel_Trends!$A$5:$A$14,0)))</f>
        <v>116</v>
      </c>
    </row>
    <row r="4772" spans="1:9" x14ac:dyDescent="0.45">
      <c r="A4772" t="s">
        <v>27</v>
      </c>
      <c r="B4772" s="1">
        <f>Raw_Prices!AX405</f>
        <v>45513</v>
      </c>
      <c r="C4772" s="12">
        <f>Raw_Prices!BB405</f>
        <v>115.08</v>
      </c>
      <c r="D4772" s="13">
        <f t="shared" si="152"/>
        <v>3.8381018841591175E-3</v>
      </c>
      <c r="E4772" s="14">
        <f>IF(_xlfn.XLOOKUP($A4772,Firm_Info!$A$2:$A$12,Firm_Info!$C$2:$C$12)="Treated",1,IF(_xlfn.XLOOKUP($A4772,Firm_Info!$A$2:$A$12,Firm_Info!$C$2:$C$12)="Control",0,""))</f>
        <v>0</v>
      </c>
      <c r="F4772" s="14">
        <f>IFERROR(_xlfn.XLOOKUP($A4772,Firm_Info!$A$2:$A$11,Firm_Info!$D$2:$D$11),"")</f>
        <v>4</v>
      </c>
      <c r="G4772" s="14">
        <f>IF($F4772="","",IF($B4772&gt;=SUMIFS(Firm_Info!$F$2:$F$11,Firm_Info!$D$2:$D$11,$F4772,Firm_Info!$C$2:$C$11,"Treated"),1,0))</f>
        <v>1</v>
      </c>
      <c r="H4772" s="14">
        <f t="shared" si="153"/>
        <v>0</v>
      </c>
      <c r="I4772" s="14">
        <f>IF($F4772="","",MOD(ROW()-2,624)-INDEX(Parallel_Trends!$F$5:$F$14,MATCH($A4772,Parallel_Trends!$A$5:$A$14,0)))</f>
        <v>117</v>
      </c>
    </row>
    <row r="4773" spans="1:9" x14ac:dyDescent="0.45">
      <c r="A4773" t="s">
        <v>27</v>
      </c>
      <c r="B4773" s="1">
        <f>Raw_Prices!AX406</f>
        <v>45516</v>
      </c>
      <c r="C4773" s="12">
        <f>Raw_Prices!BB406</f>
        <v>113.62</v>
      </c>
      <c r="D4773" s="13">
        <f t="shared" si="152"/>
        <v>-1.2686826555439623E-2</v>
      </c>
      <c r="E4773" s="14">
        <f>IF(_xlfn.XLOOKUP($A4773,Firm_Info!$A$2:$A$12,Firm_Info!$C$2:$C$12)="Treated",1,IF(_xlfn.XLOOKUP($A4773,Firm_Info!$A$2:$A$12,Firm_Info!$C$2:$C$12)="Control",0,""))</f>
        <v>0</v>
      </c>
      <c r="F4773" s="14">
        <f>IFERROR(_xlfn.XLOOKUP($A4773,Firm_Info!$A$2:$A$11,Firm_Info!$D$2:$D$11),"")</f>
        <v>4</v>
      </c>
      <c r="G4773" s="14">
        <f>IF($F4773="","",IF($B4773&gt;=SUMIFS(Firm_Info!$F$2:$F$11,Firm_Info!$D$2:$D$11,$F4773,Firm_Info!$C$2:$C$11,"Treated"),1,0))</f>
        <v>1</v>
      </c>
      <c r="H4773" s="14">
        <f t="shared" si="153"/>
        <v>0</v>
      </c>
      <c r="I4773" s="14">
        <f>IF($F4773="","",MOD(ROW()-2,624)-INDEX(Parallel_Trends!$F$5:$F$14,MATCH($A4773,Parallel_Trends!$A$5:$A$14,0)))</f>
        <v>118</v>
      </c>
    </row>
    <row r="4774" spans="1:9" x14ac:dyDescent="0.45">
      <c r="A4774" t="s">
        <v>27</v>
      </c>
      <c r="B4774" s="1">
        <f>Raw_Prices!AX407</f>
        <v>45517</v>
      </c>
      <c r="C4774" s="12">
        <f>Raw_Prices!BB407</f>
        <v>116.9</v>
      </c>
      <c r="D4774" s="13">
        <f t="shared" si="152"/>
        <v>2.8868157014610096E-2</v>
      </c>
      <c r="E4774" s="14">
        <f>IF(_xlfn.XLOOKUP($A4774,Firm_Info!$A$2:$A$12,Firm_Info!$C$2:$C$12)="Treated",1,IF(_xlfn.XLOOKUP($A4774,Firm_Info!$A$2:$A$12,Firm_Info!$C$2:$C$12)="Control",0,""))</f>
        <v>0</v>
      </c>
      <c r="F4774" s="14">
        <f>IFERROR(_xlfn.XLOOKUP($A4774,Firm_Info!$A$2:$A$11,Firm_Info!$D$2:$D$11),"")</f>
        <v>4</v>
      </c>
      <c r="G4774" s="14">
        <f>IF($F4774="","",IF($B4774&gt;=SUMIFS(Firm_Info!$F$2:$F$11,Firm_Info!$D$2:$D$11,$F4774,Firm_Info!$C$2:$C$11,"Treated"),1,0))</f>
        <v>1</v>
      </c>
      <c r="H4774" s="14">
        <f t="shared" si="153"/>
        <v>0</v>
      </c>
      <c r="I4774" s="14">
        <f>IF($F4774="","",MOD(ROW()-2,624)-INDEX(Parallel_Trends!$F$5:$F$14,MATCH($A4774,Parallel_Trends!$A$5:$A$14,0)))</f>
        <v>119</v>
      </c>
    </row>
    <row r="4775" spans="1:9" x14ac:dyDescent="0.45">
      <c r="A4775" t="s">
        <v>27</v>
      </c>
      <c r="B4775" s="1">
        <f>Raw_Prices!AX408</f>
        <v>45518</v>
      </c>
      <c r="C4775" s="12">
        <f>Raw_Prices!BB408</f>
        <v>116.24</v>
      </c>
      <c r="D4775" s="13">
        <f t="shared" si="152"/>
        <v>-5.6458511548332924E-3</v>
      </c>
      <c r="E4775" s="14">
        <f>IF(_xlfn.XLOOKUP($A4775,Firm_Info!$A$2:$A$12,Firm_Info!$C$2:$C$12)="Treated",1,IF(_xlfn.XLOOKUP($A4775,Firm_Info!$A$2:$A$12,Firm_Info!$C$2:$C$12)="Control",0,""))</f>
        <v>0</v>
      </c>
      <c r="F4775" s="14">
        <f>IFERROR(_xlfn.XLOOKUP($A4775,Firm_Info!$A$2:$A$11,Firm_Info!$D$2:$D$11),"")</f>
        <v>4</v>
      </c>
      <c r="G4775" s="14">
        <f>IF($F4775="","",IF($B4775&gt;=SUMIFS(Firm_Info!$F$2:$F$11,Firm_Info!$D$2:$D$11,$F4775,Firm_Info!$C$2:$C$11,"Treated"),1,0))</f>
        <v>1</v>
      </c>
      <c r="H4775" s="14">
        <f t="shared" si="153"/>
        <v>0</v>
      </c>
      <c r="I4775" s="14">
        <f>IF($F4775="","",MOD(ROW()-2,624)-INDEX(Parallel_Trends!$F$5:$F$14,MATCH($A4775,Parallel_Trends!$A$5:$A$14,0)))</f>
        <v>120</v>
      </c>
    </row>
    <row r="4776" spans="1:9" x14ac:dyDescent="0.45">
      <c r="A4776" t="s">
        <v>27</v>
      </c>
      <c r="B4776" s="1">
        <f>Raw_Prices!AX409</f>
        <v>45519</v>
      </c>
      <c r="C4776" s="12">
        <f>Raw_Prices!BB409</f>
        <v>118.88</v>
      </c>
      <c r="D4776" s="13">
        <f t="shared" si="152"/>
        <v>2.271163110805241E-2</v>
      </c>
      <c r="E4776" s="14">
        <f>IF(_xlfn.XLOOKUP($A4776,Firm_Info!$A$2:$A$12,Firm_Info!$C$2:$C$12)="Treated",1,IF(_xlfn.XLOOKUP($A4776,Firm_Info!$A$2:$A$12,Firm_Info!$C$2:$C$12)="Control",0,""))</f>
        <v>0</v>
      </c>
      <c r="F4776" s="14">
        <f>IFERROR(_xlfn.XLOOKUP($A4776,Firm_Info!$A$2:$A$11,Firm_Info!$D$2:$D$11),"")</f>
        <v>4</v>
      </c>
      <c r="G4776" s="14">
        <f>IF($F4776="","",IF($B4776&gt;=SUMIFS(Firm_Info!$F$2:$F$11,Firm_Info!$D$2:$D$11,$F4776,Firm_Info!$C$2:$C$11,"Treated"),1,0))</f>
        <v>1</v>
      </c>
      <c r="H4776" s="14">
        <f t="shared" si="153"/>
        <v>0</v>
      </c>
      <c r="I4776" s="14">
        <f>IF($F4776="","",MOD(ROW()-2,624)-INDEX(Parallel_Trends!$F$5:$F$14,MATCH($A4776,Parallel_Trends!$A$5:$A$14,0)))</f>
        <v>121</v>
      </c>
    </row>
    <row r="4777" spans="1:9" x14ac:dyDescent="0.45">
      <c r="A4777" t="s">
        <v>27</v>
      </c>
      <c r="B4777" s="1">
        <f>Raw_Prices!AX410</f>
        <v>45520</v>
      </c>
      <c r="C4777" s="12">
        <f>Raw_Prices!BB410</f>
        <v>116.31</v>
      </c>
      <c r="D4777" s="13">
        <f t="shared" si="152"/>
        <v>-2.1618438761776493E-2</v>
      </c>
      <c r="E4777" s="14">
        <f>IF(_xlfn.XLOOKUP($A4777,Firm_Info!$A$2:$A$12,Firm_Info!$C$2:$C$12)="Treated",1,IF(_xlfn.XLOOKUP($A4777,Firm_Info!$A$2:$A$12,Firm_Info!$C$2:$C$12)="Control",0,""))</f>
        <v>0</v>
      </c>
      <c r="F4777" s="14">
        <f>IFERROR(_xlfn.XLOOKUP($A4777,Firm_Info!$A$2:$A$11,Firm_Info!$D$2:$D$11),"")</f>
        <v>4</v>
      </c>
      <c r="G4777" s="14">
        <f>IF($F4777="","",IF($B4777&gt;=SUMIFS(Firm_Info!$F$2:$F$11,Firm_Info!$D$2:$D$11,$F4777,Firm_Info!$C$2:$C$11,"Treated"),1,0))</f>
        <v>1</v>
      </c>
      <c r="H4777" s="14">
        <f t="shared" si="153"/>
        <v>0</v>
      </c>
      <c r="I4777" s="14">
        <f>IF($F4777="","",MOD(ROW()-2,624)-INDEX(Parallel_Trends!$F$5:$F$14,MATCH($A4777,Parallel_Trends!$A$5:$A$14,0)))</f>
        <v>122</v>
      </c>
    </row>
    <row r="4778" spans="1:9" x14ac:dyDescent="0.45">
      <c r="A4778" t="s">
        <v>27</v>
      </c>
      <c r="B4778" s="1">
        <f>Raw_Prices!AX411</f>
        <v>45523</v>
      </c>
      <c r="C4778" s="12">
        <f>Raw_Prices!BB411</f>
        <v>119.14</v>
      </c>
      <c r="D4778" s="13">
        <f t="shared" si="152"/>
        <v>2.4331527813601594E-2</v>
      </c>
      <c r="E4778" s="14">
        <f>IF(_xlfn.XLOOKUP($A4778,Firm_Info!$A$2:$A$12,Firm_Info!$C$2:$C$12)="Treated",1,IF(_xlfn.XLOOKUP($A4778,Firm_Info!$A$2:$A$12,Firm_Info!$C$2:$C$12)="Control",0,""))</f>
        <v>0</v>
      </c>
      <c r="F4778" s="14">
        <f>IFERROR(_xlfn.XLOOKUP($A4778,Firm_Info!$A$2:$A$11,Firm_Info!$D$2:$D$11),"")</f>
        <v>4</v>
      </c>
      <c r="G4778" s="14">
        <f>IF($F4778="","",IF($B4778&gt;=SUMIFS(Firm_Info!$F$2:$F$11,Firm_Info!$D$2:$D$11,$F4778,Firm_Info!$C$2:$C$11,"Treated"),1,0))</f>
        <v>1</v>
      </c>
      <c r="H4778" s="14">
        <f t="shared" si="153"/>
        <v>0</v>
      </c>
      <c r="I4778" s="14">
        <f>IF($F4778="","",MOD(ROW()-2,624)-INDEX(Parallel_Trends!$F$5:$F$14,MATCH($A4778,Parallel_Trends!$A$5:$A$14,0)))</f>
        <v>123</v>
      </c>
    </row>
    <row r="4779" spans="1:9" x14ac:dyDescent="0.45">
      <c r="A4779" t="s">
        <v>27</v>
      </c>
      <c r="B4779" s="1">
        <f>Raw_Prices!AX412</f>
        <v>45524</v>
      </c>
      <c r="C4779" s="12">
        <f>Raw_Prices!BB412</f>
        <v>117.38</v>
      </c>
      <c r="D4779" s="13">
        <f t="shared" si="152"/>
        <v>-1.4772536511666989E-2</v>
      </c>
      <c r="E4779" s="14">
        <f>IF(_xlfn.XLOOKUP($A4779,Firm_Info!$A$2:$A$12,Firm_Info!$C$2:$C$12)="Treated",1,IF(_xlfn.XLOOKUP($A4779,Firm_Info!$A$2:$A$12,Firm_Info!$C$2:$C$12)="Control",0,""))</f>
        <v>0</v>
      </c>
      <c r="F4779" s="14">
        <f>IFERROR(_xlfn.XLOOKUP($A4779,Firm_Info!$A$2:$A$11,Firm_Info!$D$2:$D$11),"")</f>
        <v>4</v>
      </c>
      <c r="G4779" s="14">
        <f>IF($F4779="","",IF($B4779&gt;=SUMIFS(Firm_Info!$F$2:$F$11,Firm_Info!$D$2:$D$11,$F4779,Firm_Info!$C$2:$C$11,"Treated"),1,0))</f>
        <v>1</v>
      </c>
      <c r="H4779" s="14">
        <f t="shared" si="153"/>
        <v>0</v>
      </c>
      <c r="I4779" s="14">
        <f>IF($F4779="","",MOD(ROW()-2,624)-INDEX(Parallel_Trends!$F$5:$F$14,MATCH($A4779,Parallel_Trends!$A$5:$A$14,0)))</f>
        <v>124</v>
      </c>
    </row>
    <row r="4780" spans="1:9" x14ac:dyDescent="0.45">
      <c r="A4780" t="s">
        <v>27</v>
      </c>
      <c r="B4780" s="1">
        <f>Raw_Prices!AX413</f>
        <v>45525</v>
      </c>
      <c r="C4780" s="12">
        <f>Raw_Prices!BB413</f>
        <v>117.68</v>
      </c>
      <c r="D4780" s="13">
        <f t="shared" si="152"/>
        <v>2.555801669790414E-3</v>
      </c>
      <c r="E4780" s="14">
        <f>IF(_xlfn.XLOOKUP($A4780,Firm_Info!$A$2:$A$12,Firm_Info!$C$2:$C$12)="Treated",1,IF(_xlfn.XLOOKUP($A4780,Firm_Info!$A$2:$A$12,Firm_Info!$C$2:$C$12)="Control",0,""))</f>
        <v>0</v>
      </c>
      <c r="F4780" s="14">
        <f>IFERROR(_xlfn.XLOOKUP($A4780,Firm_Info!$A$2:$A$11,Firm_Info!$D$2:$D$11),"")</f>
        <v>4</v>
      </c>
      <c r="G4780" s="14">
        <f>IF($F4780="","",IF($B4780&gt;=SUMIFS(Firm_Info!$F$2:$F$11,Firm_Info!$D$2:$D$11,$F4780,Firm_Info!$C$2:$C$11,"Treated"),1,0))</f>
        <v>1</v>
      </c>
      <c r="H4780" s="14">
        <f t="shared" si="153"/>
        <v>0</v>
      </c>
      <c r="I4780" s="14">
        <f>IF($F4780="","",MOD(ROW()-2,624)-INDEX(Parallel_Trends!$F$5:$F$14,MATCH($A4780,Parallel_Trends!$A$5:$A$14,0)))</f>
        <v>125</v>
      </c>
    </row>
    <row r="4781" spans="1:9" x14ac:dyDescent="0.45">
      <c r="A4781" t="s">
        <v>27</v>
      </c>
      <c r="B4781" s="1">
        <f>Raw_Prices!AX414</f>
        <v>45526</v>
      </c>
      <c r="C4781" s="12">
        <f>Raw_Prices!BB414</f>
        <v>115.45</v>
      </c>
      <c r="D4781" s="13">
        <f t="shared" si="152"/>
        <v>-1.8949694085656055E-2</v>
      </c>
      <c r="E4781" s="14">
        <f>IF(_xlfn.XLOOKUP($A4781,Firm_Info!$A$2:$A$12,Firm_Info!$C$2:$C$12)="Treated",1,IF(_xlfn.XLOOKUP($A4781,Firm_Info!$A$2:$A$12,Firm_Info!$C$2:$C$12)="Control",0,""))</f>
        <v>0</v>
      </c>
      <c r="F4781" s="14">
        <f>IFERROR(_xlfn.XLOOKUP($A4781,Firm_Info!$A$2:$A$11,Firm_Info!$D$2:$D$11),"")</f>
        <v>4</v>
      </c>
      <c r="G4781" s="14">
        <f>IF($F4781="","",IF($B4781&gt;=SUMIFS(Firm_Info!$F$2:$F$11,Firm_Info!$D$2:$D$11,$F4781,Firm_Info!$C$2:$C$11,"Treated"),1,0))</f>
        <v>1</v>
      </c>
      <c r="H4781" s="14">
        <f t="shared" si="153"/>
        <v>0</v>
      </c>
      <c r="I4781" s="14">
        <f>IF($F4781="","",MOD(ROW()-2,624)-INDEX(Parallel_Trends!$F$5:$F$14,MATCH($A4781,Parallel_Trends!$A$5:$A$14,0)))</f>
        <v>126</v>
      </c>
    </row>
    <row r="4782" spans="1:9" x14ac:dyDescent="0.45">
      <c r="A4782" t="s">
        <v>27</v>
      </c>
      <c r="B4782" s="1">
        <f>Raw_Prices!AX415</f>
        <v>45527</v>
      </c>
      <c r="C4782" s="12">
        <f>Raw_Prices!BB415</f>
        <v>116.85</v>
      </c>
      <c r="D4782" s="13">
        <f t="shared" si="152"/>
        <v>1.212646167171938E-2</v>
      </c>
      <c r="E4782" s="14">
        <f>IF(_xlfn.XLOOKUP($A4782,Firm_Info!$A$2:$A$12,Firm_Info!$C$2:$C$12)="Treated",1,IF(_xlfn.XLOOKUP($A4782,Firm_Info!$A$2:$A$12,Firm_Info!$C$2:$C$12)="Control",0,""))</f>
        <v>0</v>
      </c>
      <c r="F4782" s="14">
        <f>IFERROR(_xlfn.XLOOKUP($A4782,Firm_Info!$A$2:$A$11,Firm_Info!$D$2:$D$11),"")</f>
        <v>4</v>
      </c>
      <c r="G4782" s="14">
        <f>IF($F4782="","",IF($B4782&gt;=SUMIFS(Firm_Info!$F$2:$F$11,Firm_Info!$D$2:$D$11,$F4782,Firm_Info!$C$2:$C$11,"Treated"),1,0))</f>
        <v>1</v>
      </c>
      <c r="H4782" s="14">
        <f t="shared" si="153"/>
        <v>0</v>
      </c>
      <c r="I4782" s="14">
        <f>IF($F4782="","",MOD(ROW()-2,624)-INDEX(Parallel_Trends!$F$5:$F$14,MATCH($A4782,Parallel_Trends!$A$5:$A$14,0)))</f>
        <v>127</v>
      </c>
    </row>
    <row r="4783" spans="1:9" x14ac:dyDescent="0.45">
      <c r="A4783" t="s">
        <v>27</v>
      </c>
      <c r="B4783" s="1">
        <f>Raw_Prices!AX416</f>
        <v>45530</v>
      </c>
      <c r="C4783" s="12">
        <f>Raw_Prices!BB416</f>
        <v>115.71</v>
      </c>
      <c r="D4783" s="13">
        <f t="shared" si="152"/>
        <v>-9.7560975609756184E-3</v>
      </c>
      <c r="E4783" s="14">
        <f>IF(_xlfn.XLOOKUP($A4783,Firm_Info!$A$2:$A$12,Firm_Info!$C$2:$C$12)="Treated",1,IF(_xlfn.XLOOKUP($A4783,Firm_Info!$A$2:$A$12,Firm_Info!$C$2:$C$12)="Control",0,""))</f>
        <v>0</v>
      </c>
      <c r="F4783" s="14">
        <f>IFERROR(_xlfn.XLOOKUP($A4783,Firm_Info!$A$2:$A$11,Firm_Info!$D$2:$D$11),"")</f>
        <v>4</v>
      </c>
      <c r="G4783" s="14">
        <f>IF($F4783="","",IF($B4783&gt;=SUMIFS(Firm_Info!$F$2:$F$11,Firm_Info!$D$2:$D$11,$F4783,Firm_Info!$C$2:$C$11,"Treated"),1,0))</f>
        <v>1</v>
      </c>
      <c r="H4783" s="14">
        <f t="shared" si="153"/>
        <v>0</v>
      </c>
      <c r="I4783" s="14">
        <f>IF($F4783="","",MOD(ROW()-2,624)-INDEX(Parallel_Trends!$F$5:$F$14,MATCH($A4783,Parallel_Trends!$A$5:$A$14,0)))</f>
        <v>128</v>
      </c>
    </row>
    <row r="4784" spans="1:9" x14ac:dyDescent="0.45">
      <c r="A4784" t="s">
        <v>27</v>
      </c>
      <c r="B4784" s="1">
        <f>Raw_Prices!AX417</f>
        <v>45531</v>
      </c>
      <c r="C4784" s="12">
        <f>Raw_Prices!BB417</f>
        <v>116.74</v>
      </c>
      <c r="D4784" s="13">
        <f t="shared" si="152"/>
        <v>8.9015642554661767E-3</v>
      </c>
      <c r="E4784" s="14">
        <f>IF(_xlfn.XLOOKUP($A4784,Firm_Info!$A$2:$A$12,Firm_Info!$C$2:$C$12)="Treated",1,IF(_xlfn.XLOOKUP($A4784,Firm_Info!$A$2:$A$12,Firm_Info!$C$2:$C$12)="Control",0,""))</f>
        <v>0</v>
      </c>
      <c r="F4784" s="14">
        <f>IFERROR(_xlfn.XLOOKUP($A4784,Firm_Info!$A$2:$A$11,Firm_Info!$D$2:$D$11),"")</f>
        <v>4</v>
      </c>
      <c r="G4784" s="14">
        <f>IF($F4784="","",IF($B4784&gt;=SUMIFS(Firm_Info!$F$2:$F$11,Firm_Info!$D$2:$D$11,$F4784,Firm_Info!$C$2:$C$11,"Treated"),1,0))</f>
        <v>1</v>
      </c>
      <c r="H4784" s="14">
        <f t="shared" si="153"/>
        <v>0</v>
      </c>
      <c r="I4784" s="14">
        <f>IF($F4784="","",MOD(ROW()-2,624)-INDEX(Parallel_Trends!$F$5:$F$14,MATCH($A4784,Parallel_Trends!$A$5:$A$14,0)))</f>
        <v>129</v>
      </c>
    </row>
    <row r="4785" spans="1:9" x14ac:dyDescent="0.45">
      <c r="A4785" t="s">
        <v>27</v>
      </c>
      <c r="B4785" s="1">
        <f>Raw_Prices!AX418</f>
        <v>45532</v>
      </c>
      <c r="C4785" s="12">
        <f>Raw_Prices!BB418</f>
        <v>117.53</v>
      </c>
      <c r="D4785" s="13">
        <f t="shared" si="152"/>
        <v>6.7671749186226648E-3</v>
      </c>
      <c r="E4785" s="14">
        <f>IF(_xlfn.XLOOKUP($A4785,Firm_Info!$A$2:$A$12,Firm_Info!$C$2:$C$12)="Treated",1,IF(_xlfn.XLOOKUP($A4785,Firm_Info!$A$2:$A$12,Firm_Info!$C$2:$C$12)="Control",0,""))</f>
        <v>0</v>
      </c>
      <c r="F4785" s="14">
        <f>IFERROR(_xlfn.XLOOKUP($A4785,Firm_Info!$A$2:$A$11,Firm_Info!$D$2:$D$11),"")</f>
        <v>4</v>
      </c>
      <c r="G4785" s="14">
        <f>IF($F4785="","",IF($B4785&gt;=SUMIFS(Firm_Info!$F$2:$F$11,Firm_Info!$D$2:$D$11,$F4785,Firm_Info!$C$2:$C$11,"Treated"),1,0))</f>
        <v>1</v>
      </c>
      <c r="H4785" s="14">
        <f t="shared" si="153"/>
        <v>0</v>
      </c>
      <c r="I4785" s="14">
        <f>IF($F4785="","",MOD(ROW()-2,624)-INDEX(Parallel_Trends!$F$5:$F$14,MATCH($A4785,Parallel_Trends!$A$5:$A$14,0)))</f>
        <v>130</v>
      </c>
    </row>
    <row r="4786" spans="1:9" x14ac:dyDescent="0.45">
      <c r="A4786" t="s">
        <v>27</v>
      </c>
      <c r="B4786" s="1">
        <f>Raw_Prices!AX419</f>
        <v>45533</v>
      </c>
      <c r="C4786" s="12">
        <f>Raw_Prices!BB419</f>
        <v>116.6</v>
      </c>
      <c r="D4786" s="13">
        <f t="shared" si="152"/>
        <v>-7.9128733089424141E-3</v>
      </c>
      <c r="E4786" s="14">
        <f>IF(_xlfn.XLOOKUP($A4786,Firm_Info!$A$2:$A$12,Firm_Info!$C$2:$C$12)="Treated",1,IF(_xlfn.XLOOKUP($A4786,Firm_Info!$A$2:$A$12,Firm_Info!$C$2:$C$12)="Control",0,""))</f>
        <v>0</v>
      </c>
      <c r="F4786" s="14">
        <f>IFERROR(_xlfn.XLOOKUP($A4786,Firm_Info!$A$2:$A$11,Firm_Info!$D$2:$D$11),"")</f>
        <v>4</v>
      </c>
      <c r="G4786" s="14">
        <f>IF($F4786="","",IF($B4786&gt;=SUMIFS(Firm_Info!$F$2:$F$11,Firm_Info!$D$2:$D$11,$F4786,Firm_Info!$C$2:$C$11,"Treated"),1,0))</f>
        <v>1</v>
      </c>
      <c r="H4786" s="14">
        <f t="shared" si="153"/>
        <v>0</v>
      </c>
      <c r="I4786" s="14">
        <f>IF($F4786="","",MOD(ROW()-2,624)-INDEX(Parallel_Trends!$F$5:$F$14,MATCH($A4786,Parallel_Trends!$A$5:$A$14,0)))</f>
        <v>131</v>
      </c>
    </row>
    <row r="4787" spans="1:9" x14ac:dyDescent="0.45">
      <c r="A4787" t="s">
        <v>27</v>
      </c>
      <c r="B4787" s="1">
        <f>Raw_Prices!AX420</f>
        <v>45534</v>
      </c>
      <c r="C4787" s="12">
        <f>Raw_Prices!BB420</f>
        <v>117.31</v>
      </c>
      <c r="D4787" s="13">
        <f t="shared" si="152"/>
        <v>6.0891938250429156E-3</v>
      </c>
      <c r="E4787" s="14">
        <f>IF(_xlfn.XLOOKUP($A4787,Firm_Info!$A$2:$A$12,Firm_Info!$C$2:$C$12)="Treated",1,IF(_xlfn.XLOOKUP($A4787,Firm_Info!$A$2:$A$12,Firm_Info!$C$2:$C$12)="Control",0,""))</f>
        <v>0</v>
      </c>
      <c r="F4787" s="14">
        <f>IFERROR(_xlfn.XLOOKUP($A4787,Firm_Info!$A$2:$A$11,Firm_Info!$D$2:$D$11),"")</f>
        <v>4</v>
      </c>
      <c r="G4787" s="14">
        <f>IF($F4787="","",IF($B4787&gt;=SUMIFS(Firm_Info!$F$2:$F$11,Firm_Info!$D$2:$D$11,$F4787,Firm_Info!$C$2:$C$11,"Treated"),1,0))</f>
        <v>1</v>
      </c>
      <c r="H4787" s="14">
        <f t="shared" si="153"/>
        <v>0</v>
      </c>
      <c r="I4787" s="14">
        <f>IF($F4787="","",MOD(ROW()-2,624)-INDEX(Parallel_Trends!$F$5:$F$14,MATCH($A4787,Parallel_Trends!$A$5:$A$14,0)))</f>
        <v>132</v>
      </c>
    </row>
    <row r="4788" spans="1:9" x14ac:dyDescent="0.45">
      <c r="A4788" t="s">
        <v>27</v>
      </c>
      <c r="B4788" s="1">
        <f>Raw_Prices!AX421</f>
        <v>45538</v>
      </c>
      <c r="C4788" s="12">
        <f>Raw_Prices!BB421</f>
        <v>114.98</v>
      </c>
      <c r="D4788" s="13">
        <f t="shared" si="152"/>
        <v>-1.9861904355979898E-2</v>
      </c>
      <c r="E4788" s="14">
        <f>IF(_xlfn.XLOOKUP($A4788,Firm_Info!$A$2:$A$12,Firm_Info!$C$2:$C$12)="Treated",1,IF(_xlfn.XLOOKUP($A4788,Firm_Info!$A$2:$A$12,Firm_Info!$C$2:$C$12)="Control",0,""))</f>
        <v>0</v>
      </c>
      <c r="F4788" s="14">
        <f>IFERROR(_xlfn.XLOOKUP($A4788,Firm_Info!$A$2:$A$11,Firm_Info!$D$2:$D$11),"")</f>
        <v>4</v>
      </c>
      <c r="G4788" s="14">
        <f>IF($F4788="","",IF($B4788&gt;=SUMIFS(Firm_Info!$F$2:$F$11,Firm_Info!$D$2:$D$11,$F4788,Firm_Info!$C$2:$C$11,"Treated"),1,0))</f>
        <v>1</v>
      </c>
      <c r="H4788" s="14">
        <f t="shared" si="153"/>
        <v>0</v>
      </c>
      <c r="I4788" s="14">
        <f>IF($F4788="","",MOD(ROW()-2,624)-INDEX(Parallel_Trends!$F$5:$F$14,MATCH($A4788,Parallel_Trends!$A$5:$A$14,0)))</f>
        <v>133</v>
      </c>
    </row>
    <row r="4789" spans="1:9" x14ac:dyDescent="0.45">
      <c r="A4789" t="s">
        <v>27</v>
      </c>
      <c r="B4789" s="1">
        <f>Raw_Prices!AX422</f>
        <v>45539</v>
      </c>
      <c r="C4789" s="12">
        <f>Raw_Prices!BB422</f>
        <v>115.21</v>
      </c>
      <c r="D4789" s="13">
        <f t="shared" si="152"/>
        <v>2.0003478865888713E-3</v>
      </c>
      <c r="E4789" s="14">
        <f>IF(_xlfn.XLOOKUP($A4789,Firm_Info!$A$2:$A$12,Firm_Info!$C$2:$C$12)="Treated",1,IF(_xlfn.XLOOKUP($A4789,Firm_Info!$A$2:$A$12,Firm_Info!$C$2:$C$12)="Control",0,""))</f>
        <v>0</v>
      </c>
      <c r="F4789" s="14">
        <f>IFERROR(_xlfn.XLOOKUP($A4789,Firm_Info!$A$2:$A$11,Firm_Info!$D$2:$D$11),"")</f>
        <v>4</v>
      </c>
      <c r="G4789" s="14">
        <f>IF($F4789="","",IF($B4789&gt;=SUMIFS(Firm_Info!$F$2:$F$11,Firm_Info!$D$2:$D$11,$F4789,Firm_Info!$C$2:$C$11,"Treated"),1,0))</f>
        <v>1</v>
      </c>
      <c r="H4789" s="14">
        <f t="shared" si="153"/>
        <v>0</v>
      </c>
      <c r="I4789" s="14">
        <f>IF($F4789="","",MOD(ROW()-2,624)-INDEX(Parallel_Trends!$F$5:$F$14,MATCH($A4789,Parallel_Trends!$A$5:$A$14,0)))</f>
        <v>134</v>
      </c>
    </row>
    <row r="4790" spans="1:9" x14ac:dyDescent="0.45">
      <c r="A4790" t="s">
        <v>27</v>
      </c>
      <c r="B4790" s="1">
        <f>Raw_Prices!AX423</f>
        <v>45540</v>
      </c>
      <c r="C4790" s="12">
        <f>Raw_Prices!BB423</f>
        <v>116.16</v>
      </c>
      <c r="D4790" s="13">
        <f t="shared" si="152"/>
        <v>8.2458119954864628E-3</v>
      </c>
      <c r="E4790" s="14">
        <f>IF(_xlfn.XLOOKUP($A4790,Firm_Info!$A$2:$A$12,Firm_Info!$C$2:$C$12)="Treated",1,IF(_xlfn.XLOOKUP($A4790,Firm_Info!$A$2:$A$12,Firm_Info!$C$2:$C$12)="Control",0,""))</f>
        <v>0</v>
      </c>
      <c r="F4790" s="14">
        <f>IFERROR(_xlfn.XLOOKUP($A4790,Firm_Info!$A$2:$A$11,Firm_Info!$D$2:$D$11),"")</f>
        <v>4</v>
      </c>
      <c r="G4790" s="14">
        <f>IF($F4790="","",IF($B4790&gt;=SUMIFS(Firm_Info!$F$2:$F$11,Firm_Info!$D$2:$D$11,$F4790,Firm_Info!$C$2:$C$11,"Treated"),1,0))</f>
        <v>1</v>
      </c>
      <c r="H4790" s="14">
        <f t="shared" si="153"/>
        <v>0</v>
      </c>
      <c r="I4790" s="14">
        <f>IF($F4790="","",MOD(ROW()-2,624)-INDEX(Parallel_Trends!$F$5:$F$14,MATCH($A4790,Parallel_Trends!$A$5:$A$14,0)))</f>
        <v>135</v>
      </c>
    </row>
    <row r="4791" spans="1:9" x14ac:dyDescent="0.45">
      <c r="A4791" t="s">
        <v>27</v>
      </c>
      <c r="B4791" s="1">
        <f>Raw_Prices!AX424</f>
        <v>45541</v>
      </c>
      <c r="C4791" s="12">
        <f>Raw_Prices!BB424</f>
        <v>114.28</v>
      </c>
      <c r="D4791" s="13">
        <f t="shared" si="152"/>
        <v>-1.6184573002754776E-2</v>
      </c>
      <c r="E4791" s="14">
        <f>IF(_xlfn.XLOOKUP($A4791,Firm_Info!$A$2:$A$12,Firm_Info!$C$2:$C$12)="Treated",1,IF(_xlfn.XLOOKUP($A4791,Firm_Info!$A$2:$A$12,Firm_Info!$C$2:$C$12)="Control",0,""))</f>
        <v>0</v>
      </c>
      <c r="F4791" s="14">
        <f>IFERROR(_xlfn.XLOOKUP($A4791,Firm_Info!$A$2:$A$11,Firm_Info!$D$2:$D$11),"")</f>
        <v>4</v>
      </c>
      <c r="G4791" s="14">
        <f>IF($F4791="","",IF($B4791&gt;=SUMIFS(Firm_Info!$F$2:$F$11,Firm_Info!$D$2:$D$11,$F4791,Firm_Info!$C$2:$C$11,"Treated"),1,0))</f>
        <v>1</v>
      </c>
      <c r="H4791" s="14">
        <f t="shared" si="153"/>
        <v>0</v>
      </c>
      <c r="I4791" s="14">
        <f>IF($F4791="","",MOD(ROW()-2,624)-INDEX(Parallel_Trends!$F$5:$F$14,MATCH($A4791,Parallel_Trends!$A$5:$A$14,0)))</f>
        <v>136</v>
      </c>
    </row>
    <row r="4792" spans="1:9" x14ac:dyDescent="0.45">
      <c r="A4792" t="s">
        <v>27</v>
      </c>
      <c r="B4792" s="1">
        <f>Raw_Prices!AX425</f>
        <v>45544</v>
      </c>
      <c r="C4792" s="12">
        <f>Raw_Prices!BB425</f>
        <v>116.36</v>
      </c>
      <c r="D4792" s="13">
        <f t="shared" si="152"/>
        <v>1.8200910045502283E-2</v>
      </c>
      <c r="E4792" s="14">
        <f>IF(_xlfn.XLOOKUP($A4792,Firm_Info!$A$2:$A$12,Firm_Info!$C$2:$C$12)="Treated",1,IF(_xlfn.XLOOKUP($A4792,Firm_Info!$A$2:$A$12,Firm_Info!$C$2:$C$12)="Control",0,""))</f>
        <v>0</v>
      </c>
      <c r="F4792" s="14">
        <f>IFERROR(_xlfn.XLOOKUP($A4792,Firm_Info!$A$2:$A$11,Firm_Info!$D$2:$D$11),"")</f>
        <v>4</v>
      </c>
      <c r="G4792" s="14">
        <f>IF($F4792="","",IF($B4792&gt;=SUMIFS(Firm_Info!$F$2:$F$11,Firm_Info!$D$2:$D$11,$F4792,Firm_Info!$C$2:$C$11,"Treated"),1,0))</f>
        <v>1</v>
      </c>
      <c r="H4792" s="14">
        <f t="shared" si="153"/>
        <v>0</v>
      </c>
      <c r="I4792" s="14">
        <f>IF($F4792="","",MOD(ROW()-2,624)-INDEX(Parallel_Trends!$F$5:$F$14,MATCH($A4792,Parallel_Trends!$A$5:$A$14,0)))</f>
        <v>137</v>
      </c>
    </row>
    <row r="4793" spans="1:9" x14ac:dyDescent="0.45">
      <c r="A4793" t="s">
        <v>27</v>
      </c>
      <c r="B4793" s="1">
        <f>Raw_Prices!AX426</f>
        <v>45545</v>
      </c>
      <c r="C4793" s="12">
        <f>Raw_Prices!BB426</f>
        <v>115.12</v>
      </c>
      <c r="D4793" s="13">
        <f t="shared" si="152"/>
        <v>-1.0656583018219257E-2</v>
      </c>
      <c r="E4793" s="14">
        <f>IF(_xlfn.XLOOKUP($A4793,Firm_Info!$A$2:$A$12,Firm_Info!$C$2:$C$12)="Treated",1,IF(_xlfn.XLOOKUP($A4793,Firm_Info!$A$2:$A$12,Firm_Info!$C$2:$C$12)="Control",0,""))</f>
        <v>0</v>
      </c>
      <c r="F4793" s="14">
        <f>IFERROR(_xlfn.XLOOKUP($A4793,Firm_Info!$A$2:$A$11,Firm_Info!$D$2:$D$11),"")</f>
        <v>4</v>
      </c>
      <c r="G4793" s="14">
        <f>IF($F4793="","",IF($B4793&gt;=SUMIFS(Firm_Info!$F$2:$F$11,Firm_Info!$D$2:$D$11,$F4793,Firm_Info!$C$2:$C$11,"Treated"),1,0))</f>
        <v>1</v>
      </c>
      <c r="H4793" s="14">
        <f t="shared" si="153"/>
        <v>0</v>
      </c>
      <c r="I4793" s="14">
        <f>IF($F4793="","",MOD(ROW()-2,624)-INDEX(Parallel_Trends!$F$5:$F$14,MATCH($A4793,Parallel_Trends!$A$5:$A$14,0)))</f>
        <v>138</v>
      </c>
    </row>
    <row r="4794" spans="1:9" x14ac:dyDescent="0.45">
      <c r="A4794" t="s">
        <v>27</v>
      </c>
      <c r="B4794" s="1">
        <f>Raw_Prices!AX427</f>
        <v>45546</v>
      </c>
      <c r="C4794" s="12">
        <f>Raw_Prices!BB427</f>
        <v>115.96</v>
      </c>
      <c r="D4794" s="13">
        <f t="shared" si="152"/>
        <v>7.2967338429463791E-3</v>
      </c>
      <c r="E4794" s="14">
        <f>IF(_xlfn.XLOOKUP($A4794,Firm_Info!$A$2:$A$12,Firm_Info!$C$2:$C$12)="Treated",1,IF(_xlfn.XLOOKUP($A4794,Firm_Info!$A$2:$A$12,Firm_Info!$C$2:$C$12)="Control",0,""))</f>
        <v>0</v>
      </c>
      <c r="F4794" s="14">
        <f>IFERROR(_xlfn.XLOOKUP($A4794,Firm_Info!$A$2:$A$11,Firm_Info!$D$2:$D$11),"")</f>
        <v>4</v>
      </c>
      <c r="G4794" s="14">
        <f>IF($F4794="","",IF($B4794&gt;=SUMIFS(Firm_Info!$F$2:$F$11,Firm_Info!$D$2:$D$11,$F4794,Firm_Info!$C$2:$C$11,"Treated"),1,0))</f>
        <v>1</v>
      </c>
      <c r="H4794" s="14">
        <f t="shared" si="153"/>
        <v>0</v>
      </c>
      <c r="I4794" s="14">
        <f>IF($F4794="","",MOD(ROW()-2,624)-INDEX(Parallel_Trends!$F$5:$F$14,MATCH($A4794,Parallel_Trends!$A$5:$A$14,0)))</f>
        <v>139</v>
      </c>
    </row>
    <row r="4795" spans="1:9" x14ac:dyDescent="0.45">
      <c r="A4795" t="s">
        <v>27</v>
      </c>
      <c r="B4795" s="1">
        <f>Raw_Prices!AX428</f>
        <v>45547</v>
      </c>
      <c r="C4795" s="12">
        <f>Raw_Prices!BB428</f>
        <v>117.36</v>
      </c>
      <c r="D4795" s="13">
        <f t="shared" si="152"/>
        <v>1.2073128665057054E-2</v>
      </c>
      <c r="E4795" s="14">
        <f>IF(_xlfn.XLOOKUP($A4795,Firm_Info!$A$2:$A$12,Firm_Info!$C$2:$C$12)="Treated",1,IF(_xlfn.XLOOKUP($A4795,Firm_Info!$A$2:$A$12,Firm_Info!$C$2:$C$12)="Control",0,""))</f>
        <v>0</v>
      </c>
      <c r="F4795" s="14">
        <f>IFERROR(_xlfn.XLOOKUP($A4795,Firm_Info!$A$2:$A$11,Firm_Info!$D$2:$D$11),"")</f>
        <v>4</v>
      </c>
      <c r="G4795" s="14">
        <f>IF($F4795="","",IF($B4795&gt;=SUMIFS(Firm_Info!$F$2:$F$11,Firm_Info!$D$2:$D$11,$F4795,Firm_Info!$C$2:$C$11,"Treated"),1,0))</f>
        <v>1</v>
      </c>
      <c r="H4795" s="14">
        <f t="shared" si="153"/>
        <v>0</v>
      </c>
      <c r="I4795" s="14">
        <f>IF($F4795="","",MOD(ROW()-2,624)-INDEX(Parallel_Trends!$F$5:$F$14,MATCH($A4795,Parallel_Trends!$A$5:$A$14,0)))</f>
        <v>140</v>
      </c>
    </row>
    <row r="4796" spans="1:9" x14ac:dyDescent="0.45">
      <c r="A4796" t="s">
        <v>27</v>
      </c>
      <c r="B4796" s="1">
        <f>Raw_Prices!AX429</f>
        <v>45548</v>
      </c>
      <c r="C4796" s="12">
        <f>Raw_Prices!BB429</f>
        <v>117.75</v>
      </c>
      <c r="D4796" s="13">
        <f t="shared" si="152"/>
        <v>3.32310838445804E-3</v>
      </c>
      <c r="E4796" s="14">
        <f>IF(_xlfn.XLOOKUP($A4796,Firm_Info!$A$2:$A$12,Firm_Info!$C$2:$C$12)="Treated",1,IF(_xlfn.XLOOKUP($A4796,Firm_Info!$A$2:$A$12,Firm_Info!$C$2:$C$12)="Control",0,""))</f>
        <v>0</v>
      </c>
      <c r="F4796" s="14">
        <f>IFERROR(_xlfn.XLOOKUP($A4796,Firm_Info!$A$2:$A$11,Firm_Info!$D$2:$D$11),"")</f>
        <v>4</v>
      </c>
      <c r="G4796" s="14">
        <f>IF($F4796="","",IF($B4796&gt;=SUMIFS(Firm_Info!$F$2:$F$11,Firm_Info!$D$2:$D$11,$F4796,Firm_Info!$C$2:$C$11,"Treated"),1,0))</f>
        <v>1</v>
      </c>
      <c r="H4796" s="14">
        <f t="shared" si="153"/>
        <v>0</v>
      </c>
      <c r="I4796" s="14">
        <f>IF($F4796="","",MOD(ROW()-2,624)-INDEX(Parallel_Trends!$F$5:$F$14,MATCH($A4796,Parallel_Trends!$A$5:$A$14,0)))</f>
        <v>141</v>
      </c>
    </row>
    <row r="4797" spans="1:9" x14ac:dyDescent="0.45">
      <c r="A4797" t="s">
        <v>27</v>
      </c>
      <c r="B4797" s="1">
        <f>Raw_Prices!AX430</f>
        <v>45551</v>
      </c>
      <c r="C4797" s="12">
        <f>Raw_Prices!BB430</f>
        <v>117.55</v>
      </c>
      <c r="D4797" s="13">
        <f t="shared" si="152"/>
        <v>-1.6985138004246281E-3</v>
      </c>
      <c r="E4797" s="14">
        <f>IF(_xlfn.XLOOKUP($A4797,Firm_Info!$A$2:$A$12,Firm_Info!$C$2:$C$12)="Treated",1,IF(_xlfn.XLOOKUP($A4797,Firm_Info!$A$2:$A$12,Firm_Info!$C$2:$C$12)="Control",0,""))</f>
        <v>0</v>
      </c>
      <c r="F4797" s="14">
        <f>IFERROR(_xlfn.XLOOKUP($A4797,Firm_Info!$A$2:$A$11,Firm_Info!$D$2:$D$11),"")</f>
        <v>4</v>
      </c>
      <c r="G4797" s="14">
        <f>IF($F4797="","",IF($B4797&gt;=SUMIFS(Firm_Info!$F$2:$F$11,Firm_Info!$D$2:$D$11,$F4797,Firm_Info!$C$2:$C$11,"Treated"),1,0))</f>
        <v>1</v>
      </c>
      <c r="H4797" s="14">
        <f t="shared" si="153"/>
        <v>0</v>
      </c>
      <c r="I4797" s="14">
        <f>IF($F4797="","",MOD(ROW()-2,624)-INDEX(Parallel_Trends!$F$5:$F$14,MATCH($A4797,Parallel_Trends!$A$5:$A$14,0)))</f>
        <v>142</v>
      </c>
    </row>
    <row r="4798" spans="1:9" x14ac:dyDescent="0.45">
      <c r="A4798" t="s">
        <v>27</v>
      </c>
      <c r="B4798" s="1">
        <f>Raw_Prices!AX431</f>
        <v>45552</v>
      </c>
      <c r="C4798" s="12">
        <f>Raw_Prices!BB431</f>
        <v>122.12</v>
      </c>
      <c r="D4798" s="13">
        <f t="shared" si="152"/>
        <v>3.8877073585708244E-2</v>
      </c>
      <c r="E4798" s="14">
        <f>IF(_xlfn.XLOOKUP($A4798,Firm_Info!$A$2:$A$12,Firm_Info!$C$2:$C$12)="Treated",1,IF(_xlfn.XLOOKUP($A4798,Firm_Info!$A$2:$A$12,Firm_Info!$C$2:$C$12)="Control",0,""))</f>
        <v>0</v>
      </c>
      <c r="F4798" s="14">
        <f>IFERROR(_xlfn.XLOOKUP($A4798,Firm_Info!$A$2:$A$11,Firm_Info!$D$2:$D$11),"")</f>
        <v>4</v>
      </c>
      <c r="G4798" s="14">
        <f>IF($F4798="","",IF($B4798&gt;=SUMIFS(Firm_Info!$F$2:$F$11,Firm_Info!$D$2:$D$11,$F4798,Firm_Info!$C$2:$C$11,"Treated"),1,0))</f>
        <v>1</v>
      </c>
      <c r="H4798" s="14">
        <f t="shared" si="153"/>
        <v>0</v>
      </c>
      <c r="I4798" s="14">
        <f>IF($F4798="","",MOD(ROW()-2,624)-INDEX(Parallel_Trends!$F$5:$F$14,MATCH($A4798,Parallel_Trends!$A$5:$A$14,0)))</f>
        <v>143</v>
      </c>
    </row>
    <row r="4799" spans="1:9" x14ac:dyDescent="0.45">
      <c r="A4799" t="s">
        <v>27</v>
      </c>
      <c r="B4799" s="1">
        <f>Raw_Prices!AX432</f>
        <v>45553</v>
      </c>
      <c r="C4799" s="12">
        <f>Raw_Prices!BB432</f>
        <v>122.42</v>
      </c>
      <c r="D4799" s="13">
        <f t="shared" si="152"/>
        <v>2.4566000655092957E-3</v>
      </c>
      <c r="E4799" s="14">
        <f>IF(_xlfn.XLOOKUP($A4799,Firm_Info!$A$2:$A$12,Firm_Info!$C$2:$C$12)="Treated",1,IF(_xlfn.XLOOKUP($A4799,Firm_Info!$A$2:$A$12,Firm_Info!$C$2:$C$12)="Control",0,""))</f>
        <v>0</v>
      </c>
      <c r="F4799" s="14">
        <f>IFERROR(_xlfn.XLOOKUP($A4799,Firm_Info!$A$2:$A$11,Firm_Info!$D$2:$D$11),"")</f>
        <v>4</v>
      </c>
      <c r="G4799" s="14">
        <f>IF($F4799="","",IF($B4799&gt;=SUMIFS(Firm_Info!$F$2:$F$11,Firm_Info!$D$2:$D$11,$F4799,Firm_Info!$C$2:$C$11,"Treated"),1,0))</f>
        <v>1</v>
      </c>
      <c r="H4799" s="14">
        <f t="shared" si="153"/>
        <v>0</v>
      </c>
      <c r="I4799" s="14">
        <f>IF($F4799="","",MOD(ROW()-2,624)-INDEX(Parallel_Trends!$F$5:$F$14,MATCH($A4799,Parallel_Trends!$A$5:$A$14,0)))</f>
        <v>144</v>
      </c>
    </row>
    <row r="4800" spans="1:9" x14ac:dyDescent="0.45">
      <c r="A4800" t="s">
        <v>27</v>
      </c>
      <c r="B4800" s="1">
        <f>Raw_Prices!AX433</f>
        <v>45554</v>
      </c>
      <c r="C4800" s="12">
        <f>Raw_Prices!BB433</f>
        <v>128.75</v>
      </c>
      <c r="D4800" s="13">
        <f t="shared" si="152"/>
        <v>5.1707237379513105E-2</v>
      </c>
      <c r="E4800" s="14">
        <f>IF(_xlfn.XLOOKUP($A4800,Firm_Info!$A$2:$A$12,Firm_Info!$C$2:$C$12)="Treated",1,IF(_xlfn.XLOOKUP($A4800,Firm_Info!$A$2:$A$12,Firm_Info!$C$2:$C$12)="Control",0,""))</f>
        <v>0</v>
      </c>
      <c r="F4800" s="14">
        <f>IFERROR(_xlfn.XLOOKUP($A4800,Firm_Info!$A$2:$A$11,Firm_Info!$D$2:$D$11),"")</f>
        <v>4</v>
      </c>
      <c r="G4800" s="14">
        <f>IF($F4800="","",IF($B4800&gt;=SUMIFS(Firm_Info!$F$2:$F$11,Firm_Info!$D$2:$D$11,$F4800,Firm_Info!$C$2:$C$11,"Treated"),1,0))</f>
        <v>1</v>
      </c>
      <c r="H4800" s="14">
        <f t="shared" si="153"/>
        <v>0</v>
      </c>
      <c r="I4800" s="14">
        <f>IF($F4800="","",MOD(ROW()-2,624)-INDEX(Parallel_Trends!$F$5:$F$14,MATCH($A4800,Parallel_Trends!$A$5:$A$14,0)))</f>
        <v>145</v>
      </c>
    </row>
    <row r="4801" spans="1:9" x14ac:dyDescent="0.45">
      <c r="A4801" t="s">
        <v>27</v>
      </c>
      <c r="B4801" s="1">
        <f>Raw_Prices!AX434</f>
        <v>45555</v>
      </c>
      <c r="C4801" s="12">
        <f>Raw_Prices!BB434</f>
        <v>131.18</v>
      </c>
      <c r="D4801" s="13">
        <f t="shared" si="152"/>
        <v>1.8873786407767046E-2</v>
      </c>
      <c r="E4801" s="14">
        <f>IF(_xlfn.XLOOKUP($A4801,Firm_Info!$A$2:$A$12,Firm_Info!$C$2:$C$12)="Treated",1,IF(_xlfn.XLOOKUP($A4801,Firm_Info!$A$2:$A$12,Firm_Info!$C$2:$C$12)="Control",0,""))</f>
        <v>0</v>
      </c>
      <c r="F4801" s="14">
        <f>IFERROR(_xlfn.XLOOKUP($A4801,Firm_Info!$A$2:$A$11,Firm_Info!$D$2:$D$11),"")</f>
        <v>4</v>
      </c>
      <c r="G4801" s="14">
        <f>IF($F4801="","",IF($B4801&gt;=SUMIFS(Firm_Info!$F$2:$F$11,Firm_Info!$D$2:$D$11,$F4801,Firm_Info!$C$2:$C$11,"Treated"),1,0))</f>
        <v>1</v>
      </c>
      <c r="H4801" s="14">
        <f t="shared" si="153"/>
        <v>0</v>
      </c>
      <c r="I4801" s="14">
        <f>IF($F4801="","",MOD(ROW()-2,624)-INDEX(Parallel_Trends!$F$5:$F$14,MATCH($A4801,Parallel_Trends!$A$5:$A$14,0)))</f>
        <v>146</v>
      </c>
    </row>
    <row r="4802" spans="1:9" x14ac:dyDescent="0.45">
      <c r="A4802" t="s">
        <v>27</v>
      </c>
      <c r="B4802" s="1">
        <f>Raw_Prices!AX435</f>
        <v>45558</v>
      </c>
      <c r="C4802" s="12">
        <f>Raw_Prices!BB435</f>
        <v>129.03</v>
      </c>
      <c r="D4802" s="13">
        <f t="shared" si="152"/>
        <v>-1.6389693550846185E-2</v>
      </c>
      <c r="E4802" s="14">
        <f>IF(_xlfn.XLOOKUP($A4802,Firm_Info!$A$2:$A$12,Firm_Info!$C$2:$C$12)="Treated",1,IF(_xlfn.XLOOKUP($A4802,Firm_Info!$A$2:$A$12,Firm_Info!$C$2:$C$12)="Control",0,""))</f>
        <v>0</v>
      </c>
      <c r="F4802" s="14">
        <f>IFERROR(_xlfn.XLOOKUP($A4802,Firm_Info!$A$2:$A$11,Firm_Info!$D$2:$D$11),"")</f>
        <v>4</v>
      </c>
      <c r="G4802" s="14">
        <f>IF($F4802="","",IF($B4802&gt;=SUMIFS(Firm_Info!$F$2:$F$11,Firm_Info!$D$2:$D$11,$F4802,Firm_Info!$C$2:$C$11,"Treated"),1,0))</f>
        <v>1</v>
      </c>
      <c r="H4802" s="14">
        <f t="shared" si="153"/>
        <v>0</v>
      </c>
      <c r="I4802" s="14">
        <f>IF($F4802="","",MOD(ROW()-2,624)-INDEX(Parallel_Trends!$F$5:$F$14,MATCH($A4802,Parallel_Trends!$A$5:$A$14,0)))</f>
        <v>147</v>
      </c>
    </row>
    <row r="4803" spans="1:9" x14ac:dyDescent="0.45">
      <c r="A4803" t="s">
        <v>27</v>
      </c>
      <c r="B4803" s="1">
        <f>Raw_Prices!AX436</f>
        <v>45559</v>
      </c>
      <c r="C4803" s="12">
        <f>Raw_Prices!BB436</f>
        <v>131.47999999999999</v>
      </c>
      <c r="D4803" s="13">
        <f t="shared" si="152"/>
        <v>1.898783228706491E-2</v>
      </c>
      <c r="E4803" s="14">
        <f>IF(_xlfn.XLOOKUP($A4803,Firm_Info!$A$2:$A$12,Firm_Info!$C$2:$C$12)="Treated",1,IF(_xlfn.XLOOKUP($A4803,Firm_Info!$A$2:$A$12,Firm_Info!$C$2:$C$12)="Control",0,""))</f>
        <v>0</v>
      </c>
      <c r="F4803" s="14">
        <f>IFERROR(_xlfn.XLOOKUP($A4803,Firm_Info!$A$2:$A$11,Firm_Info!$D$2:$D$11),"")</f>
        <v>4</v>
      </c>
      <c r="G4803" s="14">
        <f>IF($F4803="","",IF($B4803&gt;=SUMIFS(Firm_Info!$F$2:$F$11,Firm_Info!$D$2:$D$11,$F4803,Firm_Info!$C$2:$C$11,"Treated"),1,0))</f>
        <v>1</v>
      </c>
      <c r="H4803" s="14">
        <f t="shared" si="153"/>
        <v>0</v>
      </c>
      <c r="I4803" s="14">
        <f>IF($F4803="","",MOD(ROW()-2,624)-INDEX(Parallel_Trends!$F$5:$F$14,MATCH($A4803,Parallel_Trends!$A$5:$A$14,0)))</f>
        <v>148</v>
      </c>
    </row>
    <row r="4804" spans="1:9" x14ac:dyDescent="0.45">
      <c r="A4804" t="s">
        <v>27</v>
      </c>
      <c r="B4804" s="1">
        <f>Raw_Prices!AX437</f>
        <v>45560</v>
      </c>
      <c r="C4804" s="12">
        <f>Raw_Prices!BB437</f>
        <v>130.71</v>
      </c>
      <c r="D4804" s="13">
        <f t="shared" si="152"/>
        <v>-5.8564040158197717E-3</v>
      </c>
      <c r="E4804" s="14">
        <f>IF(_xlfn.XLOOKUP($A4804,Firm_Info!$A$2:$A$12,Firm_Info!$C$2:$C$12)="Treated",1,IF(_xlfn.XLOOKUP($A4804,Firm_Info!$A$2:$A$12,Firm_Info!$C$2:$C$12)="Control",0,""))</f>
        <v>0</v>
      </c>
      <c r="F4804" s="14">
        <f>IFERROR(_xlfn.XLOOKUP($A4804,Firm_Info!$A$2:$A$11,Firm_Info!$D$2:$D$11),"")</f>
        <v>4</v>
      </c>
      <c r="G4804" s="14">
        <f>IF($F4804="","",IF($B4804&gt;=SUMIFS(Firm_Info!$F$2:$F$11,Firm_Info!$D$2:$D$11,$F4804,Firm_Info!$C$2:$C$11,"Treated"),1,0))</f>
        <v>1</v>
      </c>
      <c r="H4804" s="14">
        <f t="shared" si="153"/>
        <v>0</v>
      </c>
      <c r="I4804" s="14">
        <f>IF($F4804="","",MOD(ROW()-2,624)-INDEX(Parallel_Trends!$F$5:$F$14,MATCH($A4804,Parallel_Trends!$A$5:$A$14,0)))</f>
        <v>149</v>
      </c>
    </row>
    <row r="4805" spans="1:9" x14ac:dyDescent="0.45">
      <c r="A4805" t="s">
        <v>27</v>
      </c>
      <c r="B4805" s="1">
        <f>Raw_Prices!AX438</f>
        <v>45561</v>
      </c>
      <c r="C4805" s="12">
        <f>Raw_Prices!BB438</f>
        <v>129.25</v>
      </c>
      <c r="D4805" s="13">
        <f t="shared" si="152"/>
        <v>-1.1169765128911435E-2</v>
      </c>
      <c r="E4805" s="14">
        <f>IF(_xlfn.XLOOKUP($A4805,Firm_Info!$A$2:$A$12,Firm_Info!$C$2:$C$12)="Treated",1,IF(_xlfn.XLOOKUP($A4805,Firm_Info!$A$2:$A$12,Firm_Info!$C$2:$C$12)="Control",0,""))</f>
        <v>0</v>
      </c>
      <c r="F4805" s="14">
        <f>IFERROR(_xlfn.XLOOKUP($A4805,Firm_Info!$A$2:$A$11,Firm_Info!$D$2:$D$11),"")</f>
        <v>4</v>
      </c>
      <c r="G4805" s="14">
        <f>IF($F4805="","",IF($B4805&gt;=SUMIFS(Firm_Info!$F$2:$F$11,Firm_Info!$D$2:$D$11,$F4805,Firm_Info!$C$2:$C$11,"Treated"),1,0))</f>
        <v>1</v>
      </c>
      <c r="H4805" s="14">
        <f t="shared" si="153"/>
        <v>0</v>
      </c>
      <c r="I4805" s="14">
        <f>IF($F4805="","",MOD(ROW()-2,624)-INDEX(Parallel_Trends!$F$5:$F$14,MATCH($A4805,Parallel_Trends!$A$5:$A$14,0)))</f>
        <v>150</v>
      </c>
    </row>
    <row r="4806" spans="1:9" x14ac:dyDescent="0.45">
      <c r="A4806" t="s">
        <v>27</v>
      </c>
      <c r="B4806" s="1">
        <f>Raw_Prices!AX439</f>
        <v>45562</v>
      </c>
      <c r="C4806" s="12">
        <f>Raw_Prices!BB439</f>
        <v>128.25</v>
      </c>
      <c r="D4806" s="13">
        <f t="shared" si="152"/>
        <v>-7.7369439071566237E-3</v>
      </c>
      <c r="E4806" s="14">
        <f>IF(_xlfn.XLOOKUP($A4806,Firm_Info!$A$2:$A$12,Firm_Info!$C$2:$C$12)="Treated",1,IF(_xlfn.XLOOKUP($A4806,Firm_Info!$A$2:$A$12,Firm_Info!$C$2:$C$12)="Control",0,""))</f>
        <v>0</v>
      </c>
      <c r="F4806" s="14">
        <f>IFERROR(_xlfn.XLOOKUP($A4806,Firm_Info!$A$2:$A$11,Firm_Info!$D$2:$D$11),"")</f>
        <v>4</v>
      </c>
      <c r="G4806" s="14">
        <f>IF($F4806="","",IF($B4806&gt;=SUMIFS(Firm_Info!$F$2:$F$11,Firm_Info!$D$2:$D$11,$F4806,Firm_Info!$C$2:$C$11,"Treated"),1,0))</f>
        <v>1</v>
      </c>
      <c r="H4806" s="14">
        <f t="shared" si="153"/>
        <v>0</v>
      </c>
      <c r="I4806" s="14">
        <f>IF($F4806="","",MOD(ROW()-2,624)-INDEX(Parallel_Trends!$F$5:$F$14,MATCH($A4806,Parallel_Trends!$A$5:$A$14,0)))</f>
        <v>151</v>
      </c>
    </row>
    <row r="4807" spans="1:9" x14ac:dyDescent="0.45">
      <c r="A4807" t="s">
        <v>27</v>
      </c>
      <c r="B4807" s="1">
        <f>Raw_Prices!AX440</f>
        <v>45565</v>
      </c>
      <c r="C4807" s="12">
        <f>Raw_Prices!BB440</f>
        <v>126.81</v>
      </c>
      <c r="D4807" s="13">
        <f t="shared" si="152"/>
        <v>-1.1228070175438587E-2</v>
      </c>
      <c r="E4807" s="14">
        <f>IF(_xlfn.XLOOKUP($A4807,Firm_Info!$A$2:$A$12,Firm_Info!$C$2:$C$12)="Treated",1,IF(_xlfn.XLOOKUP($A4807,Firm_Info!$A$2:$A$12,Firm_Info!$C$2:$C$12)="Control",0,""))</f>
        <v>0</v>
      </c>
      <c r="F4807" s="14">
        <f>IFERROR(_xlfn.XLOOKUP($A4807,Firm_Info!$A$2:$A$11,Firm_Info!$D$2:$D$11),"")</f>
        <v>4</v>
      </c>
      <c r="G4807" s="14">
        <f>IF($F4807="","",IF($B4807&gt;=SUMIFS(Firm_Info!$F$2:$F$11,Firm_Info!$D$2:$D$11,$F4807,Firm_Info!$C$2:$C$11,"Treated"),1,0))</f>
        <v>1</v>
      </c>
      <c r="H4807" s="14">
        <f t="shared" si="153"/>
        <v>0</v>
      </c>
      <c r="I4807" s="14">
        <f>IF($F4807="","",MOD(ROW()-2,624)-INDEX(Parallel_Trends!$F$5:$F$14,MATCH($A4807,Parallel_Trends!$A$5:$A$14,0)))</f>
        <v>152</v>
      </c>
    </row>
    <row r="4808" spans="1:9" x14ac:dyDescent="0.45">
      <c r="A4808" t="s">
        <v>27</v>
      </c>
      <c r="B4808" s="1">
        <f>Raw_Prices!AX441</f>
        <v>45566</v>
      </c>
      <c r="C4808" s="12">
        <f>Raw_Prices!BB441</f>
        <v>125.47</v>
      </c>
      <c r="D4808" s="13">
        <f t="shared" si="152"/>
        <v>-1.0566989985016928E-2</v>
      </c>
      <c r="E4808" s="14">
        <f>IF(_xlfn.XLOOKUP($A4808,Firm_Info!$A$2:$A$12,Firm_Info!$C$2:$C$12)="Treated",1,IF(_xlfn.XLOOKUP($A4808,Firm_Info!$A$2:$A$12,Firm_Info!$C$2:$C$12)="Control",0,""))</f>
        <v>0</v>
      </c>
      <c r="F4808" s="14">
        <f>IFERROR(_xlfn.XLOOKUP($A4808,Firm_Info!$A$2:$A$11,Firm_Info!$D$2:$D$11),"")</f>
        <v>4</v>
      </c>
      <c r="G4808" s="14">
        <f>IF($F4808="","",IF($B4808&gt;=SUMIFS(Firm_Info!$F$2:$F$11,Firm_Info!$D$2:$D$11,$F4808,Firm_Info!$C$2:$C$11,"Treated"),1,0))</f>
        <v>1</v>
      </c>
      <c r="H4808" s="14">
        <f t="shared" si="153"/>
        <v>0</v>
      </c>
      <c r="I4808" s="14">
        <f>IF($F4808="","",MOD(ROW()-2,624)-INDEX(Parallel_Trends!$F$5:$F$14,MATCH($A4808,Parallel_Trends!$A$5:$A$14,0)))</f>
        <v>153</v>
      </c>
    </row>
    <row r="4809" spans="1:9" x14ac:dyDescent="0.45">
      <c r="A4809" t="s">
        <v>27</v>
      </c>
      <c r="B4809" s="1">
        <f>Raw_Prices!AX442</f>
        <v>45567</v>
      </c>
      <c r="C4809" s="12">
        <f>Raw_Prices!BB442</f>
        <v>126.18</v>
      </c>
      <c r="D4809" s="13">
        <f t="shared" si="152"/>
        <v>5.6587232007652144E-3</v>
      </c>
      <c r="E4809" s="14">
        <f>IF(_xlfn.XLOOKUP($A4809,Firm_Info!$A$2:$A$12,Firm_Info!$C$2:$C$12)="Treated",1,IF(_xlfn.XLOOKUP($A4809,Firm_Info!$A$2:$A$12,Firm_Info!$C$2:$C$12)="Control",0,""))</f>
        <v>0</v>
      </c>
      <c r="F4809" s="14">
        <f>IFERROR(_xlfn.XLOOKUP($A4809,Firm_Info!$A$2:$A$11,Firm_Info!$D$2:$D$11),"")</f>
        <v>4</v>
      </c>
      <c r="G4809" s="14">
        <f>IF($F4809="","",IF($B4809&gt;=SUMIFS(Firm_Info!$F$2:$F$11,Firm_Info!$D$2:$D$11,$F4809,Firm_Info!$C$2:$C$11,"Treated"),1,0))</f>
        <v>1</v>
      </c>
      <c r="H4809" s="14">
        <f t="shared" si="153"/>
        <v>0</v>
      </c>
      <c r="I4809" s="14">
        <f>IF($F4809="","",MOD(ROW()-2,624)-INDEX(Parallel_Trends!$F$5:$F$14,MATCH($A4809,Parallel_Trends!$A$5:$A$14,0)))</f>
        <v>154</v>
      </c>
    </row>
    <row r="4810" spans="1:9" x14ac:dyDescent="0.45">
      <c r="A4810" t="s">
        <v>27</v>
      </c>
      <c r="B4810" s="1">
        <f>Raw_Prices!AX443</f>
        <v>45568</v>
      </c>
      <c r="C4810" s="12">
        <f>Raw_Prices!BB443</f>
        <v>125.29</v>
      </c>
      <c r="D4810" s="13">
        <f t="shared" si="152"/>
        <v>-7.0534157552702981E-3</v>
      </c>
      <c r="E4810" s="14">
        <f>IF(_xlfn.XLOOKUP($A4810,Firm_Info!$A$2:$A$12,Firm_Info!$C$2:$C$12)="Treated",1,IF(_xlfn.XLOOKUP($A4810,Firm_Info!$A$2:$A$12,Firm_Info!$C$2:$C$12)="Control",0,""))</f>
        <v>0</v>
      </c>
      <c r="F4810" s="14">
        <f>IFERROR(_xlfn.XLOOKUP($A4810,Firm_Info!$A$2:$A$11,Firm_Info!$D$2:$D$11),"")</f>
        <v>4</v>
      </c>
      <c r="G4810" s="14">
        <f>IF($F4810="","",IF($B4810&gt;=SUMIFS(Firm_Info!$F$2:$F$11,Firm_Info!$D$2:$D$11,$F4810,Firm_Info!$C$2:$C$11,"Treated"),1,0))</f>
        <v>1</v>
      </c>
      <c r="H4810" s="14">
        <f t="shared" si="153"/>
        <v>0</v>
      </c>
      <c r="I4810" s="14">
        <f>IF($F4810="","",MOD(ROW()-2,624)-INDEX(Parallel_Trends!$F$5:$F$14,MATCH($A4810,Parallel_Trends!$A$5:$A$14,0)))</f>
        <v>155</v>
      </c>
    </row>
    <row r="4811" spans="1:9" x14ac:dyDescent="0.45">
      <c r="A4811" t="s">
        <v>27</v>
      </c>
      <c r="B4811" s="1">
        <f>Raw_Prices!AX444</f>
        <v>45569</v>
      </c>
      <c r="C4811" s="12">
        <f>Raw_Prices!BB444</f>
        <v>129.85</v>
      </c>
      <c r="D4811" s="13">
        <f t="shared" si="152"/>
        <v>3.639556229547436E-2</v>
      </c>
      <c r="E4811" s="14">
        <f>IF(_xlfn.XLOOKUP($A4811,Firm_Info!$A$2:$A$12,Firm_Info!$C$2:$C$12)="Treated",1,IF(_xlfn.XLOOKUP($A4811,Firm_Info!$A$2:$A$12,Firm_Info!$C$2:$C$12)="Control",0,""))</f>
        <v>0</v>
      </c>
      <c r="F4811" s="14">
        <f>IFERROR(_xlfn.XLOOKUP($A4811,Firm_Info!$A$2:$A$11,Firm_Info!$D$2:$D$11),"")</f>
        <v>4</v>
      </c>
      <c r="G4811" s="14">
        <f>IF($F4811="","",IF($B4811&gt;=SUMIFS(Firm_Info!$F$2:$F$11,Firm_Info!$D$2:$D$11,$F4811,Firm_Info!$C$2:$C$11,"Treated"),1,0))</f>
        <v>1</v>
      </c>
      <c r="H4811" s="14">
        <f t="shared" si="153"/>
        <v>0</v>
      </c>
      <c r="I4811" s="14">
        <f>IF($F4811="","",MOD(ROW()-2,624)-INDEX(Parallel_Trends!$F$5:$F$14,MATCH($A4811,Parallel_Trends!$A$5:$A$14,0)))</f>
        <v>156</v>
      </c>
    </row>
    <row r="4812" spans="1:9" x14ac:dyDescent="0.45">
      <c r="A4812" t="s">
        <v>27</v>
      </c>
      <c r="B4812" s="1">
        <f>Raw_Prices!AX445</f>
        <v>45572</v>
      </c>
      <c r="C4812" s="12">
        <f>Raw_Prices!BB445</f>
        <v>130.22999999999999</v>
      </c>
      <c r="D4812" s="13">
        <f t="shared" si="152"/>
        <v>2.9264536003079655E-3</v>
      </c>
      <c r="E4812" s="14">
        <f>IF(_xlfn.XLOOKUP($A4812,Firm_Info!$A$2:$A$12,Firm_Info!$C$2:$C$12)="Treated",1,IF(_xlfn.XLOOKUP($A4812,Firm_Info!$A$2:$A$12,Firm_Info!$C$2:$C$12)="Control",0,""))</f>
        <v>0</v>
      </c>
      <c r="F4812" s="14">
        <f>IFERROR(_xlfn.XLOOKUP($A4812,Firm_Info!$A$2:$A$11,Firm_Info!$D$2:$D$11),"")</f>
        <v>4</v>
      </c>
      <c r="G4812" s="14">
        <f>IF($F4812="","",IF($B4812&gt;=SUMIFS(Firm_Info!$F$2:$F$11,Firm_Info!$D$2:$D$11,$F4812,Firm_Info!$C$2:$C$11,"Treated"),1,0))</f>
        <v>1</v>
      </c>
      <c r="H4812" s="14">
        <f t="shared" si="153"/>
        <v>0</v>
      </c>
      <c r="I4812" s="14">
        <f>IF($F4812="","",MOD(ROW()-2,624)-INDEX(Parallel_Trends!$F$5:$F$14,MATCH($A4812,Parallel_Trends!$A$5:$A$14,0)))</f>
        <v>157</v>
      </c>
    </row>
    <row r="4813" spans="1:9" x14ac:dyDescent="0.45">
      <c r="A4813" t="s">
        <v>27</v>
      </c>
      <c r="B4813" s="1">
        <f>Raw_Prices!AX446</f>
        <v>45573</v>
      </c>
      <c r="C4813" s="12">
        <f>Raw_Prices!BB446</f>
        <v>132.5</v>
      </c>
      <c r="D4813" s="13">
        <f t="shared" si="152"/>
        <v>1.7430699531598037E-2</v>
      </c>
      <c r="E4813" s="14">
        <f>IF(_xlfn.XLOOKUP($A4813,Firm_Info!$A$2:$A$12,Firm_Info!$C$2:$C$12)="Treated",1,IF(_xlfn.XLOOKUP($A4813,Firm_Info!$A$2:$A$12,Firm_Info!$C$2:$C$12)="Control",0,""))</f>
        <v>0</v>
      </c>
      <c r="F4813" s="14">
        <f>IFERROR(_xlfn.XLOOKUP($A4813,Firm_Info!$A$2:$A$11,Firm_Info!$D$2:$D$11),"")</f>
        <v>4</v>
      </c>
      <c r="G4813" s="14">
        <f>IF($F4813="","",IF($B4813&gt;=SUMIFS(Firm_Info!$F$2:$F$11,Firm_Info!$D$2:$D$11,$F4813,Firm_Info!$C$2:$C$11,"Treated"),1,0))</f>
        <v>1</v>
      </c>
      <c r="H4813" s="14">
        <f t="shared" si="153"/>
        <v>0</v>
      </c>
      <c r="I4813" s="14">
        <f>IF($F4813="","",MOD(ROW()-2,624)-INDEX(Parallel_Trends!$F$5:$F$14,MATCH($A4813,Parallel_Trends!$A$5:$A$14,0)))</f>
        <v>158</v>
      </c>
    </row>
    <row r="4814" spans="1:9" x14ac:dyDescent="0.45">
      <c r="A4814" t="s">
        <v>27</v>
      </c>
      <c r="B4814" s="1">
        <f>Raw_Prices!AX447</f>
        <v>45574</v>
      </c>
      <c r="C4814" s="12">
        <f>Raw_Prices!BB447</f>
        <v>135.49</v>
      </c>
      <c r="D4814" s="13">
        <f t="shared" si="152"/>
        <v>2.2566037735849198E-2</v>
      </c>
      <c r="E4814" s="14">
        <f>IF(_xlfn.XLOOKUP($A4814,Firm_Info!$A$2:$A$12,Firm_Info!$C$2:$C$12)="Treated",1,IF(_xlfn.XLOOKUP($A4814,Firm_Info!$A$2:$A$12,Firm_Info!$C$2:$C$12)="Control",0,""))</f>
        <v>0</v>
      </c>
      <c r="F4814" s="14">
        <f>IFERROR(_xlfn.XLOOKUP($A4814,Firm_Info!$A$2:$A$11,Firm_Info!$D$2:$D$11),"")</f>
        <v>4</v>
      </c>
      <c r="G4814" s="14">
        <f>IF($F4814="","",IF($B4814&gt;=SUMIFS(Firm_Info!$F$2:$F$11,Firm_Info!$D$2:$D$11,$F4814,Firm_Info!$C$2:$C$11,"Treated"),1,0))</f>
        <v>1</v>
      </c>
      <c r="H4814" s="14">
        <f t="shared" si="153"/>
        <v>0</v>
      </c>
      <c r="I4814" s="14">
        <f>IF($F4814="","",MOD(ROW()-2,624)-INDEX(Parallel_Trends!$F$5:$F$14,MATCH($A4814,Parallel_Trends!$A$5:$A$14,0)))</f>
        <v>159</v>
      </c>
    </row>
    <row r="4815" spans="1:9" x14ac:dyDescent="0.45">
      <c r="A4815" t="s">
        <v>27</v>
      </c>
      <c r="B4815" s="1">
        <f>Raw_Prices!AX448</f>
        <v>45575</v>
      </c>
      <c r="C4815" s="12">
        <f>Raw_Prices!BB448</f>
        <v>132.81</v>
      </c>
      <c r="D4815" s="13">
        <f t="shared" si="152"/>
        <v>-1.9780057568824283E-2</v>
      </c>
      <c r="E4815" s="14">
        <f>IF(_xlfn.XLOOKUP($A4815,Firm_Info!$A$2:$A$12,Firm_Info!$C$2:$C$12)="Treated",1,IF(_xlfn.XLOOKUP($A4815,Firm_Info!$A$2:$A$12,Firm_Info!$C$2:$C$12)="Control",0,""))</f>
        <v>0</v>
      </c>
      <c r="F4815" s="14">
        <f>IFERROR(_xlfn.XLOOKUP($A4815,Firm_Info!$A$2:$A$11,Firm_Info!$D$2:$D$11),"")</f>
        <v>4</v>
      </c>
      <c r="G4815" s="14">
        <f>IF($F4815="","",IF($B4815&gt;=SUMIFS(Firm_Info!$F$2:$F$11,Firm_Info!$D$2:$D$11,$F4815,Firm_Info!$C$2:$C$11,"Treated"),1,0))</f>
        <v>1</v>
      </c>
      <c r="H4815" s="14">
        <f t="shared" si="153"/>
        <v>0</v>
      </c>
      <c r="I4815" s="14">
        <f>IF($F4815="","",MOD(ROW()-2,624)-INDEX(Parallel_Trends!$F$5:$F$14,MATCH($A4815,Parallel_Trends!$A$5:$A$14,0)))</f>
        <v>160</v>
      </c>
    </row>
    <row r="4816" spans="1:9" x14ac:dyDescent="0.45">
      <c r="A4816" t="s">
        <v>27</v>
      </c>
      <c r="B4816" s="1">
        <f>Raw_Prices!AX449</f>
        <v>45576</v>
      </c>
      <c r="C4816" s="12">
        <f>Raw_Prices!BB449</f>
        <v>134.4</v>
      </c>
      <c r="D4816" s="13">
        <f t="shared" si="152"/>
        <v>1.1971990060989368E-2</v>
      </c>
      <c r="E4816" s="14">
        <f>IF(_xlfn.XLOOKUP($A4816,Firm_Info!$A$2:$A$12,Firm_Info!$C$2:$C$12)="Treated",1,IF(_xlfn.XLOOKUP($A4816,Firm_Info!$A$2:$A$12,Firm_Info!$C$2:$C$12)="Control",0,""))</f>
        <v>0</v>
      </c>
      <c r="F4816" s="14">
        <f>IFERROR(_xlfn.XLOOKUP($A4816,Firm_Info!$A$2:$A$11,Firm_Info!$D$2:$D$11),"")</f>
        <v>4</v>
      </c>
      <c r="G4816" s="14">
        <f>IF($F4816="","",IF($B4816&gt;=SUMIFS(Firm_Info!$F$2:$F$11,Firm_Info!$D$2:$D$11,$F4816,Firm_Info!$C$2:$C$11,"Treated"),1,0))</f>
        <v>1</v>
      </c>
      <c r="H4816" s="14">
        <f t="shared" si="153"/>
        <v>0</v>
      </c>
      <c r="I4816" s="14">
        <f>IF($F4816="","",MOD(ROW()-2,624)-INDEX(Parallel_Trends!$F$5:$F$14,MATCH($A4816,Parallel_Trends!$A$5:$A$14,0)))</f>
        <v>161</v>
      </c>
    </row>
    <row r="4817" spans="1:9" x14ac:dyDescent="0.45">
      <c r="A4817" t="s">
        <v>27</v>
      </c>
      <c r="B4817" s="1">
        <f>Raw_Prices!AX450</f>
        <v>45579</v>
      </c>
      <c r="C4817" s="12">
        <f>Raw_Prices!BB450</f>
        <v>134.79</v>
      </c>
      <c r="D4817" s="13">
        <f t="shared" si="152"/>
        <v>2.9017857142856762E-3</v>
      </c>
      <c r="E4817" s="14">
        <f>IF(_xlfn.XLOOKUP($A4817,Firm_Info!$A$2:$A$12,Firm_Info!$C$2:$C$12)="Treated",1,IF(_xlfn.XLOOKUP($A4817,Firm_Info!$A$2:$A$12,Firm_Info!$C$2:$C$12)="Control",0,""))</f>
        <v>0</v>
      </c>
      <c r="F4817" s="14">
        <f>IFERROR(_xlfn.XLOOKUP($A4817,Firm_Info!$A$2:$A$11,Firm_Info!$D$2:$D$11),"")</f>
        <v>4</v>
      </c>
      <c r="G4817" s="14">
        <f>IF($F4817="","",IF($B4817&gt;=SUMIFS(Firm_Info!$F$2:$F$11,Firm_Info!$D$2:$D$11,$F4817,Firm_Info!$C$2:$C$11,"Treated"),1,0))</f>
        <v>1</v>
      </c>
      <c r="H4817" s="14">
        <f t="shared" si="153"/>
        <v>0</v>
      </c>
      <c r="I4817" s="14">
        <f>IF($F4817="","",MOD(ROW()-2,624)-INDEX(Parallel_Trends!$F$5:$F$14,MATCH($A4817,Parallel_Trends!$A$5:$A$14,0)))</f>
        <v>162</v>
      </c>
    </row>
    <row r="4818" spans="1:9" x14ac:dyDescent="0.45">
      <c r="A4818" t="s">
        <v>27</v>
      </c>
      <c r="B4818" s="1">
        <f>Raw_Prices!AX451</f>
        <v>45580</v>
      </c>
      <c r="C4818" s="12">
        <f>Raw_Prices!BB451</f>
        <v>133.27000000000001</v>
      </c>
      <c r="D4818" s="13">
        <f t="shared" si="152"/>
        <v>-1.1276800949625243E-2</v>
      </c>
      <c r="E4818" s="14">
        <f>IF(_xlfn.XLOOKUP($A4818,Firm_Info!$A$2:$A$12,Firm_Info!$C$2:$C$12)="Treated",1,IF(_xlfn.XLOOKUP($A4818,Firm_Info!$A$2:$A$12,Firm_Info!$C$2:$C$12)="Control",0,""))</f>
        <v>0</v>
      </c>
      <c r="F4818" s="14">
        <f>IFERROR(_xlfn.XLOOKUP($A4818,Firm_Info!$A$2:$A$11,Firm_Info!$D$2:$D$11),"")</f>
        <v>4</v>
      </c>
      <c r="G4818" s="14">
        <f>IF($F4818="","",IF($B4818&gt;=SUMIFS(Firm_Info!$F$2:$F$11,Firm_Info!$D$2:$D$11,$F4818,Firm_Info!$C$2:$C$11,"Treated"),1,0))</f>
        <v>1</v>
      </c>
      <c r="H4818" s="14">
        <f t="shared" si="153"/>
        <v>0</v>
      </c>
      <c r="I4818" s="14">
        <f>IF($F4818="","",MOD(ROW()-2,624)-INDEX(Parallel_Trends!$F$5:$F$14,MATCH($A4818,Parallel_Trends!$A$5:$A$14,0)))</f>
        <v>163</v>
      </c>
    </row>
    <row r="4819" spans="1:9" x14ac:dyDescent="0.45">
      <c r="A4819" t="s">
        <v>27</v>
      </c>
      <c r="B4819" s="1">
        <f>Raw_Prices!AX452</f>
        <v>45581</v>
      </c>
      <c r="C4819" s="12">
        <f>Raw_Prices!BB452</f>
        <v>135.15</v>
      </c>
      <c r="D4819" s="13">
        <f t="shared" si="152"/>
        <v>1.410670068282438E-2</v>
      </c>
      <c r="E4819" s="14">
        <f>IF(_xlfn.XLOOKUP($A4819,Firm_Info!$A$2:$A$12,Firm_Info!$C$2:$C$12)="Treated",1,IF(_xlfn.XLOOKUP($A4819,Firm_Info!$A$2:$A$12,Firm_Info!$C$2:$C$12)="Control",0,""))</f>
        <v>0</v>
      </c>
      <c r="F4819" s="14">
        <f>IFERROR(_xlfn.XLOOKUP($A4819,Firm_Info!$A$2:$A$11,Firm_Info!$D$2:$D$11),"")</f>
        <v>4</v>
      </c>
      <c r="G4819" s="14">
        <f>IF($F4819="","",IF($B4819&gt;=SUMIFS(Firm_Info!$F$2:$F$11,Firm_Info!$D$2:$D$11,$F4819,Firm_Info!$C$2:$C$11,"Treated"),1,0))</f>
        <v>1</v>
      </c>
      <c r="H4819" s="14">
        <f t="shared" si="153"/>
        <v>0</v>
      </c>
      <c r="I4819" s="14">
        <f>IF($F4819="","",MOD(ROW()-2,624)-INDEX(Parallel_Trends!$F$5:$F$14,MATCH($A4819,Parallel_Trends!$A$5:$A$14,0)))</f>
        <v>164</v>
      </c>
    </row>
    <row r="4820" spans="1:9" x14ac:dyDescent="0.45">
      <c r="A4820" t="s">
        <v>27</v>
      </c>
      <c r="B4820" s="1">
        <f>Raw_Prices!AX453</f>
        <v>45582</v>
      </c>
      <c r="C4820" s="12">
        <f>Raw_Prices!BB453</f>
        <v>136.02000000000001</v>
      </c>
      <c r="D4820" s="13">
        <f t="shared" ref="D4820:D4883" si="154">C4820/C4819-1</f>
        <v>6.4372918978912175E-3</v>
      </c>
      <c r="E4820" s="14">
        <f>IF(_xlfn.XLOOKUP($A4820,Firm_Info!$A$2:$A$12,Firm_Info!$C$2:$C$12)="Treated",1,IF(_xlfn.XLOOKUP($A4820,Firm_Info!$A$2:$A$12,Firm_Info!$C$2:$C$12)="Control",0,""))</f>
        <v>0</v>
      </c>
      <c r="F4820" s="14">
        <f>IFERROR(_xlfn.XLOOKUP($A4820,Firm_Info!$A$2:$A$11,Firm_Info!$D$2:$D$11),"")</f>
        <v>4</v>
      </c>
      <c r="G4820" s="14">
        <f>IF($F4820="","",IF($B4820&gt;=SUMIFS(Firm_Info!$F$2:$F$11,Firm_Info!$D$2:$D$11,$F4820,Firm_Info!$C$2:$C$11,"Treated"),1,0))</f>
        <v>1</v>
      </c>
      <c r="H4820" s="14">
        <f t="shared" ref="H4820:H4883" si="155">IF($F4820="","",$E4820*$G4820)</f>
        <v>0</v>
      </c>
      <c r="I4820" s="14">
        <f>IF($F4820="","",MOD(ROW()-2,624)-INDEX(Parallel_Trends!$F$5:$F$14,MATCH($A4820,Parallel_Trends!$A$5:$A$14,0)))</f>
        <v>165</v>
      </c>
    </row>
    <row r="4821" spans="1:9" x14ac:dyDescent="0.45">
      <c r="A4821" t="s">
        <v>27</v>
      </c>
      <c r="B4821" s="1">
        <f>Raw_Prices!AX454</f>
        <v>45583</v>
      </c>
      <c r="C4821" s="12">
        <f>Raw_Prices!BB454</f>
        <v>136.44999999999999</v>
      </c>
      <c r="D4821" s="13">
        <f t="shared" si="154"/>
        <v>3.1612998088514921E-3</v>
      </c>
      <c r="E4821" s="14">
        <f>IF(_xlfn.XLOOKUP($A4821,Firm_Info!$A$2:$A$12,Firm_Info!$C$2:$C$12)="Treated",1,IF(_xlfn.XLOOKUP($A4821,Firm_Info!$A$2:$A$12,Firm_Info!$C$2:$C$12)="Control",0,""))</f>
        <v>0</v>
      </c>
      <c r="F4821" s="14">
        <f>IFERROR(_xlfn.XLOOKUP($A4821,Firm_Info!$A$2:$A$11,Firm_Info!$D$2:$D$11),"")</f>
        <v>4</v>
      </c>
      <c r="G4821" s="14">
        <f>IF($F4821="","",IF($B4821&gt;=SUMIFS(Firm_Info!$F$2:$F$11,Firm_Info!$D$2:$D$11,$F4821,Firm_Info!$C$2:$C$11,"Treated"),1,0))</f>
        <v>1</v>
      </c>
      <c r="H4821" s="14">
        <f t="shared" si="155"/>
        <v>0</v>
      </c>
      <c r="I4821" s="14">
        <f>IF($F4821="","",MOD(ROW()-2,624)-INDEX(Parallel_Trends!$F$5:$F$14,MATCH($A4821,Parallel_Trends!$A$5:$A$14,0)))</f>
        <v>166</v>
      </c>
    </row>
    <row r="4822" spans="1:9" x14ac:dyDescent="0.45">
      <c r="A4822" t="s">
        <v>27</v>
      </c>
      <c r="B4822" s="1">
        <f>Raw_Prices!AX455</f>
        <v>45586</v>
      </c>
      <c r="C4822" s="12">
        <f>Raw_Prices!BB455</f>
        <v>137.19</v>
      </c>
      <c r="D4822" s="13">
        <f t="shared" si="154"/>
        <v>5.4232319530964634E-3</v>
      </c>
      <c r="E4822" s="14">
        <f>IF(_xlfn.XLOOKUP($A4822,Firm_Info!$A$2:$A$12,Firm_Info!$C$2:$C$12)="Treated",1,IF(_xlfn.XLOOKUP($A4822,Firm_Info!$A$2:$A$12,Firm_Info!$C$2:$C$12)="Control",0,""))</f>
        <v>0</v>
      </c>
      <c r="F4822" s="14">
        <f>IFERROR(_xlfn.XLOOKUP($A4822,Firm_Info!$A$2:$A$11,Firm_Info!$D$2:$D$11),"")</f>
        <v>4</v>
      </c>
      <c r="G4822" s="14">
        <f>IF($F4822="","",IF($B4822&gt;=SUMIFS(Firm_Info!$F$2:$F$11,Firm_Info!$D$2:$D$11,$F4822,Firm_Info!$C$2:$C$11,"Treated"),1,0))</f>
        <v>1</v>
      </c>
      <c r="H4822" s="14">
        <f t="shared" si="155"/>
        <v>0</v>
      </c>
      <c r="I4822" s="14">
        <f>IF($F4822="","",MOD(ROW()-2,624)-INDEX(Parallel_Trends!$F$5:$F$14,MATCH($A4822,Parallel_Trends!$A$5:$A$14,0)))</f>
        <v>167</v>
      </c>
    </row>
    <row r="4823" spans="1:9" x14ac:dyDescent="0.45">
      <c r="A4823" t="s">
        <v>27</v>
      </c>
      <c r="B4823" s="1">
        <f>Raw_Prices!AX456</f>
        <v>45587</v>
      </c>
      <c r="C4823" s="12">
        <f>Raw_Prices!BB456</f>
        <v>135.59</v>
      </c>
      <c r="D4823" s="13">
        <f t="shared" si="154"/>
        <v>-1.1662657628106921E-2</v>
      </c>
      <c r="E4823" s="14">
        <f>IF(_xlfn.XLOOKUP($A4823,Firm_Info!$A$2:$A$12,Firm_Info!$C$2:$C$12)="Treated",1,IF(_xlfn.XLOOKUP($A4823,Firm_Info!$A$2:$A$12,Firm_Info!$C$2:$C$12)="Control",0,""))</f>
        <v>0</v>
      </c>
      <c r="F4823" s="14">
        <f>IFERROR(_xlfn.XLOOKUP($A4823,Firm_Info!$A$2:$A$11,Firm_Info!$D$2:$D$11),"")</f>
        <v>4</v>
      </c>
      <c r="G4823" s="14">
        <f>IF($F4823="","",IF($B4823&gt;=SUMIFS(Firm_Info!$F$2:$F$11,Firm_Info!$D$2:$D$11,$F4823,Firm_Info!$C$2:$C$11,"Treated"),1,0))</f>
        <v>1</v>
      </c>
      <c r="H4823" s="14">
        <f t="shared" si="155"/>
        <v>0</v>
      </c>
      <c r="I4823" s="14">
        <f>IF($F4823="","",MOD(ROW()-2,624)-INDEX(Parallel_Trends!$F$5:$F$14,MATCH($A4823,Parallel_Trends!$A$5:$A$14,0)))</f>
        <v>168</v>
      </c>
    </row>
    <row r="4824" spans="1:9" x14ac:dyDescent="0.45">
      <c r="A4824" t="s">
        <v>27</v>
      </c>
      <c r="B4824" s="1">
        <f>Raw_Prices!AX457</f>
        <v>45588</v>
      </c>
      <c r="C4824" s="12">
        <f>Raw_Prices!BB457</f>
        <v>131.91999999999999</v>
      </c>
      <c r="D4824" s="13">
        <f t="shared" si="154"/>
        <v>-2.7066892838705003E-2</v>
      </c>
      <c r="E4824" s="14">
        <f>IF(_xlfn.XLOOKUP($A4824,Firm_Info!$A$2:$A$12,Firm_Info!$C$2:$C$12)="Treated",1,IF(_xlfn.XLOOKUP($A4824,Firm_Info!$A$2:$A$12,Firm_Info!$C$2:$C$12)="Control",0,""))</f>
        <v>0</v>
      </c>
      <c r="F4824" s="14">
        <f>IFERROR(_xlfn.XLOOKUP($A4824,Firm_Info!$A$2:$A$11,Firm_Info!$D$2:$D$11),"")</f>
        <v>4</v>
      </c>
      <c r="G4824" s="14">
        <f>IF($F4824="","",IF($B4824&gt;=SUMIFS(Firm_Info!$F$2:$F$11,Firm_Info!$D$2:$D$11,$F4824,Firm_Info!$C$2:$C$11,"Treated"),1,0))</f>
        <v>1</v>
      </c>
      <c r="H4824" s="14">
        <f t="shared" si="155"/>
        <v>0</v>
      </c>
      <c r="I4824" s="14">
        <f>IF($F4824="","",MOD(ROW()-2,624)-INDEX(Parallel_Trends!$F$5:$F$14,MATCH($A4824,Parallel_Trends!$A$5:$A$14,0)))</f>
        <v>169</v>
      </c>
    </row>
    <row r="4825" spans="1:9" x14ac:dyDescent="0.45">
      <c r="A4825" t="s">
        <v>27</v>
      </c>
      <c r="B4825" s="1">
        <f>Raw_Prices!AX458</f>
        <v>45589</v>
      </c>
      <c r="C4825" s="12">
        <f>Raw_Prices!BB458</f>
        <v>132.75</v>
      </c>
      <c r="D4825" s="13">
        <f t="shared" si="154"/>
        <v>6.2916919345059608E-3</v>
      </c>
      <c r="E4825" s="14">
        <f>IF(_xlfn.XLOOKUP($A4825,Firm_Info!$A$2:$A$12,Firm_Info!$C$2:$C$12)="Treated",1,IF(_xlfn.XLOOKUP($A4825,Firm_Info!$A$2:$A$12,Firm_Info!$C$2:$C$12)="Control",0,""))</f>
        <v>0</v>
      </c>
      <c r="F4825" s="14">
        <f>IFERROR(_xlfn.XLOOKUP($A4825,Firm_Info!$A$2:$A$11,Firm_Info!$D$2:$D$11),"")</f>
        <v>4</v>
      </c>
      <c r="G4825" s="14">
        <f>IF($F4825="","",IF($B4825&gt;=SUMIFS(Firm_Info!$F$2:$F$11,Firm_Info!$D$2:$D$11,$F4825,Firm_Info!$C$2:$C$11,"Treated"),1,0))</f>
        <v>1</v>
      </c>
      <c r="H4825" s="14">
        <f t="shared" si="155"/>
        <v>0</v>
      </c>
      <c r="I4825" s="14">
        <f>IF($F4825="","",MOD(ROW()-2,624)-INDEX(Parallel_Trends!$F$5:$F$14,MATCH($A4825,Parallel_Trends!$A$5:$A$14,0)))</f>
        <v>170</v>
      </c>
    </row>
    <row r="4826" spans="1:9" x14ac:dyDescent="0.45">
      <c r="A4826" t="s">
        <v>27</v>
      </c>
      <c r="B4826" s="1">
        <f>Raw_Prices!AX459</f>
        <v>45590</v>
      </c>
      <c r="C4826" s="12">
        <f>Raw_Prices!BB459</f>
        <v>134.58000000000001</v>
      </c>
      <c r="D4826" s="13">
        <f t="shared" si="154"/>
        <v>1.378531073446343E-2</v>
      </c>
      <c r="E4826" s="14">
        <f>IF(_xlfn.XLOOKUP($A4826,Firm_Info!$A$2:$A$12,Firm_Info!$C$2:$C$12)="Treated",1,IF(_xlfn.XLOOKUP($A4826,Firm_Info!$A$2:$A$12,Firm_Info!$C$2:$C$12)="Control",0,""))</f>
        <v>0</v>
      </c>
      <c r="F4826" s="14">
        <f>IFERROR(_xlfn.XLOOKUP($A4826,Firm_Info!$A$2:$A$11,Firm_Info!$D$2:$D$11),"")</f>
        <v>4</v>
      </c>
      <c r="G4826" s="14">
        <f>IF($F4826="","",IF($B4826&gt;=SUMIFS(Firm_Info!$F$2:$F$11,Firm_Info!$D$2:$D$11,$F4826,Firm_Info!$C$2:$C$11,"Treated"),1,0))</f>
        <v>1</v>
      </c>
      <c r="H4826" s="14">
        <f t="shared" si="155"/>
        <v>0</v>
      </c>
      <c r="I4826" s="14">
        <f>IF($F4826="","",MOD(ROW()-2,624)-INDEX(Parallel_Trends!$F$5:$F$14,MATCH($A4826,Parallel_Trends!$A$5:$A$14,0)))</f>
        <v>171</v>
      </c>
    </row>
    <row r="4827" spans="1:9" x14ac:dyDescent="0.45">
      <c r="A4827" t="s">
        <v>27</v>
      </c>
      <c r="B4827" s="1">
        <f>Raw_Prices!AX460</f>
        <v>45593</v>
      </c>
      <c r="C4827" s="12">
        <f>Raw_Prices!BB460</f>
        <v>135.78</v>
      </c>
      <c r="D4827" s="13">
        <f t="shared" si="154"/>
        <v>8.9166295140437057E-3</v>
      </c>
      <c r="E4827" s="14">
        <f>IF(_xlfn.XLOOKUP($A4827,Firm_Info!$A$2:$A$12,Firm_Info!$C$2:$C$12)="Treated",1,IF(_xlfn.XLOOKUP($A4827,Firm_Info!$A$2:$A$12,Firm_Info!$C$2:$C$12)="Control",0,""))</f>
        <v>0</v>
      </c>
      <c r="F4827" s="14">
        <f>IFERROR(_xlfn.XLOOKUP($A4827,Firm_Info!$A$2:$A$11,Firm_Info!$D$2:$D$11),"")</f>
        <v>4</v>
      </c>
      <c r="G4827" s="14">
        <f>IF($F4827="","",IF($B4827&gt;=SUMIFS(Firm_Info!$F$2:$F$11,Firm_Info!$D$2:$D$11,$F4827,Firm_Info!$C$2:$C$11,"Treated"),1,0))</f>
        <v>1</v>
      </c>
      <c r="H4827" s="14">
        <f t="shared" si="155"/>
        <v>0</v>
      </c>
      <c r="I4827" s="14">
        <f>IF($F4827="","",MOD(ROW()-2,624)-INDEX(Parallel_Trends!$F$5:$F$14,MATCH($A4827,Parallel_Trends!$A$5:$A$14,0)))</f>
        <v>172</v>
      </c>
    </row>
    <row r="4828" spans="1:9" x14ac:dyDescent="0.45">
      <c r="A4828" t="s">
        <v>27</v>
      </c>
      <c r="B4828" s="1">
        <f>Raw_Prices!AX461</f>
        <v>45594</v>
      </c>
      <c r="C4828" s="12">
        <f>Raw_Prices!BB461</f>
        <v>137.78</v>
      </c>
      <c r="D4828" s="13">
        <f t="shared" si="154"/>
        <v>1.4729709824716553E-2</v>
      </c>
      <c r="E4828" s="14">
        <f>IF(_xlfn.XLOOKUP($A4828,Firm_Info!$A$2:$A$12,Firm_Info!$C$2:$C$12)="Treated",1,IF(_xlfn.XLOOKUP($A4828,Firm_Info!$A$2:$A$12,Firm_Info!$C$2:$C$12)="Control",0,""))</f>
        <v>0</v>
      </c>
      <c r="F4828" s="14">
        <f>IFERROR(_xlfn.XLOOKUP($A4828,Firm_Info!$A$2:$A$11,Firm_Info!$D$2:$D$11),"")</f>
        <v>4</v>
      </c>
      <c r="G4828" s="14">
        <f>IF($F4828="","",IF($B4828&gt;=SUMIFS(Firm_Info!$F$2:$F$11,Firm_Info!$D$2:$D$11,$F4828,Firm_Info!$C$2:$C$11,"Treated"),1,0))</f>
        <v>1</v>
      </c>
      <c r="H4828" s="14">
        <f t="shared" si="155"/>
        <v>0</v>
      </c>
      <c r="I4828" s="14">
        <f>IF($F4828="","",MOD(ROW()-2,624)-INDEX(Parallel_Trends!$F$5:$F$14,MATCH($A4828,Parallel_Trends!$A$5:$A$14,0)))</f>
        <v>173</v>
      </c>
    </row>
    <row r="4829" spans="1:9" x14ac:dyDescent="0.45">
      <c r="A4829" t="s">
        <v>27</v>
      </c>
      <c r="B4829" s="1">
        <f>Raw_Prices!AX462</f>
        <v>45595</v>
      </c>
      <c r="C4829" s="12">
        <f>Raw_Prices!BB462</f>
        <v>136.5</v>
      </c>
      <c r="D4829" s="13">
        <f t="shared" si="154"/>
        <v>-9.2901727391493383E-3</v>
      </c>
      <c r="E4829" s="14">
        <f>IF(_xlfn.XLOOKUP($A4829,Firm_Info!$A$2:$A$12,Firm_Info!$C$2:$C$12)="Treated",1,IF(_xlfn.XLOOKUP($A4829,Firm_Info!$A$2:$A$12,Firm_Info!$C$2:$C$12)="Control",0,""))</f>
        <v>0</v>
      </c>
      <c r="F4829" s="14">
        <f>IFERROR(_xlfn.XLOOKUP($A4829,Firm_Info!$A$2:$A$11,Firm_Info!$D$2:$D$11),"")</f>
        <v>4</v>
      </c>
      <c r="G4829" s="14">
        <f>IF($F4829="","",IF($B4829&gt;=SUMIFS(Firm_Info!$F$2:$F$11,Firm_Info!$D$2:$D$11,$F4829,Firm_Info!$C$2:$C$11,"Treated"),1,0))</f>
        <v>1</v>
      </c>
      <c r="H4829" s="14">
        <f t="shared" si="155"/>
        <v>0</v>
      </c>
      <c r="I4829" s="14">
        <f>IF($F4829="","",MOD(ROW()-2,624)-INDEX(Parallel_Trends!$F$5:$F$14,MATCH($A4829,Parallel_Trends!$A$5:$A$14,0)))</f>
        <v>174</v>
      </c>
    </row>
    <row r="4830" spans="1:9" x14ac:dyDescent="0.45">
      <c r="A4830" t="s">
        <v>27</v>
      </c>
      <c r="B4830" s="1">
        <f>Raw_Prices!AX463</f>
        <v>45596</v>
      </c>
      <c r="C4830" s="12">
        <f>Raw_Prices!BB463</f>
        <v>134.79</v>
      </c>
      <c r="D4830" s="13">
        <f t="shared" si="154"/>
        <v>-1.252747252747255E-2</v>
      </c>
      <c r="E4830" s="14">
        <f>IF(_xlfn.XLOOKUP($A4830,Firm_Info!$A$2:$A$12,Firm_Info!$C$2:$C$12)="Treated",1,IF(_xlfn.XLOOKUP($A4830,Firm_Info!$A$2:$A$12,Firm_Info!$C$2:$C$12)="Control",0,""))</f>
        <v>0</v>
      </c>
      <c r="F4830" s="14">
        <f>IFERROR(_xlfn.XLOOKUP($A4830,Firm_Info!$A$2:$A$11,Firm_Info!$D$2:$D$11),"")</f>
        <v>4</v>
      </c>
      <c r="G4830" s="14">
        <f>IF($F4830="","",IF($B4830&gt;=SUMIFS(Firm_Info!$F$2:$F$11,Firm_Info!$D$2:$D$11,$F4830,Firm_Info!$C$2:$C$11,"Treated"),1,0))</f>
        <v>1</v>
      </c>
      <c r="H4830" s="14">
        <f t="shared" si="155"/>
        <v>0</v>
      </c>
      <c r="I4830" s="14">
        <f>IF($F4830="","",MOD(ROW()-2,624)-INDEX(Parallel_Trends!$F$5:$F$14,MATCH($A4830,Parallel_Trends!$A$5:$A$14,0)))</f>
        <v>175</v>
      </c>
    </row>
    <row r="4831" spans="1:9" x14ac:dyDescent="0.45">
      <c r="A4831" t="s">
        <v>27</v>
      </c>
      <c r="B4831" s="1">
        <f>Raw_Prices!AX464</f>
        <v>45597</v>
      </c>
      <c r="C4831" s="12">
        <f>Raw_Prices!BB464</f>
        <v>136.46</v>
      </c>
      <c r="D4831" s="13">
        <f t="shared" si="154"/>
        <v>1.2389643148601692E-2</v>
      </c>
      <c r="E4831" s="14">
        <f>IF(_xlfn.XLOOKUP($A4831,Firm_Info!$A$2:$A$12,Firm_Info!$C$2:$C$12)="Treated",1,IF(_xlfn.XLOOKUP($A4831,Firm_Info!$A$2:$A$12,Firm_Info!$C$2:$C$12)="Control",0,""))</f>
        <v>0</v>
      </c>
      <c r="F4831" s="14">
        <f>IFERROR(_xlfn.XLOOKUP($A4831,Firm_Info!$A$2:$A$11,Firm_Info!$D$2:$D$11),"")</f>
        <v>4</v>
      </c>
      <c r="G4831" s="14">
        <f>IF($F4831="","",IF($B4831&gt;=SUMIFS(Firm_Info!$F$2:$F$11,Firm_Info!$D$2:$D$11,$F4831,Firm_Info!$C$2:$C$11,"Treated"),1,0))</f>
        <v>1</v>
      </c>
      <c r="H4831" s="14">
        <f t="shared" si="155"/>
        <v>0</v>
      </c>
      <c r="I4831" s="14">
        <f>IF($F4831="","",MOD(ROW()-2,624)-INDEX(Parallel_Trends!$F$5:$F$14,MATCH($A4831,Parallel_Trends!$A$5:$A$14,0)))</f>
        <v>176</v>
      </c>
    </row>
    <row r="4832" spans="1:9" x14ac:dyDescent="0.45">
      <c r="A4832" t="s">
        <v>27</v>
      </c>
      <c r="B4832" s="1">
        <f>Raw_Prices!AX465</f>
        <v>45600</v>
      </c>
      <c r="C4832" s="12">
        <f>Raw_Prices!BB465</f>
        <v>136.87</v>
      </c>
      <c r="D4832" s="13">
        <f t="shared" si="154"/>
        <v>3.0045434559577977E-3</v>
      </c>
      <c r="E4832" s="14">
        <f>IF(_xlfn.XLOOKUP($A4832,Firm_Info!$A$2:$A$12,Firm_Info!$C$2:$C$12)="Treated",1,IF(_xlfn.XLOOKUP($A4832,Firm_Info!$A$2:$A$12,Firm_Info!$C$2:$C$12)="Control",0,""))</f>
        <v>0</v>
      </c>
      <c r="F4832" s="14">
        <f>IFERROR(_xlfn.XLOOKUP($A4832,Firm_Info!$A$2:$A$11,Firm_Info!$D$2:$D$11),"")</f>
        <v>4</v>
      </c>
      <c r="G4832" s="14">
        <f>IF($F4832="","",IF($B4832&gt;=SUMIFS(Firm_Info!$F$2:$F$11,Firm_Info!$D$2:$D$11,$F4832,Firm_Info!$C$2:$C$11,"Treated"),1,0))</f>
        <v>1</v>
      </c>
      <c r="H4832" s="14">
        <f t="shared" si="155"/>
        <v>0</v>
      </c>
      <c r="I4832" s="14">
        <f>IF($F4832="","",MOD(ROW()-2,624)-INDEX(Parallel_Trends!$F$5:$F$14,MATCH($A4832,Parallel_Trends!$A$5:$A$14,0)))</f>
        <v>177</v>
      </c>
    </row>
    <row r="4833" spans="1:9" x14ac:dyDescent="0.45">
      <c r="A4833" t="s">
        <v>27</v>
      </c>
      <c r="B4833" s="1">
        <f>Raw_Prices!AX466</f>
        <v>45601</v>
      </c>
      <c r="C4833" s="12">
        <f>Raw_Prices!BB466</f>
        <v>137.82</v>
      </c>
      <c r="D4833" s="13">
        <f t="shared" si="154"/>
        <v>6.9408928180023644E-3</v>
      </c>
      <c r="E4833" s="14">
        <f>IF(_xlfn.XLOOKUP($A4833,Firm_Info!$A$2:$A$12,Firm_Info!$C$2:$C$12)="Treated",1,IF(_xlfn.XLOOKUP($A4833,Firm_Info!$A$2:$A$12,Firm_Info!$C$2:$C$12)="Control",0,""))</f>
        <v>0</v>
      </c>
      <c r="F4833" s="14">
        <f>IFERROR(_xlfn.XLOOKUP($A4833,Firm_Info!$A$2:$A$11,Firm_Info!$D$2:$D$11),"")</f>
        <v>4</v>
      </c>
      <c r="G4833" s="14">
        <f>IF($F4833="","",IF($B4833&gt;=SUMIFS(Firm_Info!$F$2:$F$11,Firm_Info!$D$2:$D$11,$F4833,Firm_Info!$C$2:$C$11,"Treated"),1,0))</f>
        <v>1</v>
      </c>
      <c r="H4833" s="14">
        <f t="shared" si="155"/>
        <v>0</v>
      </c>
      <c r="I4833" s="14">
        <f>IF($F4833="","",MOD(ROW()-2,624)-INDEX(Parallel_Trends!$F$5:$F$14,MATCH($A4833,Parallel_Trends!$A$5:$A$14,0)))</f>
        <v>178</v>
      </c>
    </row>
    <row r="4834" spans="1:9" x14ac:dyDescent="0.45">
      <c r="A4834" t="s">
        <v>27</v>
      </c>
      <c r="B4834" s="1">
        <f>Raw_Prices!AX467</f>
        <v>45602</v>
      </c>
      <c r="C4834" s="12">
        <f>Raw_Prices!BB467</f>
        <v>140.91</v>
      </c>
      <c r="D4834" s="13">
        <f t="shared" si="154"/>
        <v>2.2420548541576046E-2</v>
      </c>
      <c r="E4834" s="14">
        <f>IF(_xlfn.XLOOKUP($A4834,Firm_Info!$A$2:$A$12,Firm_Info!$C$2:$C$12)="Treated",1,IF(_xlfn.XLOOKUP($A4834,Firm_Info!$A$2:$A$12,Firm_Info!$C$2:$C$12)="Control",0,""))</f>
        <v>0</v>
      </c>
      <c r="F4834" s="14">
        <f>IFERROR(_xlfn.XLOOKUP($A4834,Firm_Info!$A$2:$A$11,Firm_Info!$D$2:$D$11),"")</f>
        <v>4</v>
      </c>
      <c r="G4834" s="14">
        <f>IF($F4834="","",IF($B4834&gt;=SUMIFS(Firm_Info!$F$2:$F$11,Firm_Info!$D$2:$D$11,$F4834,Firm_Info!$C$2:$C$11,"Treated"),1,0))</f>
        <v>1</v>
      </c>
      <c r="H4834" s="14">
        <f t="shared" si="155"/>
        <v>0</v>
      </c>
      <c r="I4834" s="14">
        <f>IF($F4834="","",MOD(ROW()-2,624)-INDEX(Parallel_Trends!$F$5:$F$14,MATCH($A4834,Parallel_Trends!$A$5:$A$14,0)))</f>
        <v>179</v>
      </c>
    </row>
    <row r="4835" spans="1:9" x14ac:dyDescent="0.45">
      <c r="A4835" t="s">
        <v>27</v>
      </c>
      <c r="B4835" s="1">
        <f>Raw_Prices!AX468</f>
        <v>45603</v>
      </c>
      <c r="C4835" s="12">
        <f>Raw_Prices!BB468</f>
        <v>147.37</v>
      </c>
      <c r="D4835" s="13">
        <f t="shared" si="154"/>
        <v>4.5844865516996736E-2</v>
      </c>
      <c r="E4835" s="14">
        <f>IF(_xlfn.XLOOKUP($A4835,Firm_Info!$A$2:$A$12,Firm_Info!$C$2:$C$12)="Treated",1,IF(_xlfn.XLOOKUP($A4835,Firm_Info!$A$2:$A$12,Firm_Info!$C$2:$C$12)="Control",0,""))</f>
        <v>0</v>
      </c>
      <c r="F4835" s="14">
        <f>IFERROR(_xlfn.XLOOKUP($A4835,Firm_Info!$A$2:$A$11,Firm_Info!$D$2:$D$11),"")</f>
        <v>4</v>
      </c>
      <c r="G4835" s="14">
        <f>IF($F4835="","",IF($B4835&gt;=SUMIFS(Firm_Info!$F$2:$F$11,Firm_Info!$D$2:$D$11,$F4835,Firm_Info!$C$2:$C$11,"Treated"),1,0))</f>
        <v>1</v>
      </c>
      <c r="H4835" s="14">
        <f t="shared" si="155"/>
        <v>0</v>
      </c>
      <c r="I4835" s="14">
        <f>IF($F4835="","",MOD(ROW()-2,624)-INDEX(Parallel_Trends!$F$5:$F$14,MATCH($A4835,Parallel_Trends!$A$5:$A$14,0)))</f>
        <v>180</v>
      </c>
    </row>
    <row r="4836" spans="1:9" x14ac:dyDescent="0.45">
      <c r="A4836" t="s">
        <v>27</v>
      </c>
      <c r="B4836" s="1">
        <f>Raw_Prices!AX469</f>
        <v>45604</v>
      </c>
      <c r="C4836" s="12">
        <f>Raw_Prices!BB469</f>
        <v>134.61000000000001</v>
      </c>
      <c r="D4836" s="13">
        <f t="shared" si="154"/>
        <v>-8.6584786591572205E-2</v>
      </c>
      <c r="E4836" s="14">
        <f>IF(_xlfn.XLOOKUP($A4836,Firm_Info!$A$2:$A$12,Firm_Info!$C$2:$C$12)="Treated",1,IF(_xlfn.XLOOKUP($A4836,Firm_Info!$A$2:$A$12,Firm_Info!$C$2:$C$12)="Control",0,""))</f>
        <v>0</v>
      </c>
      <c r="F4836" s="14">
        <f>IFERROR(_xlfn.XLOOKUP($A4836,Firm_Info!$A$2:$A$11,Firm_Info!$D$2:$D$11),"")</f>
        <v>4</v>
      </c>
      <c r="G4836" s="14">
        <f>IF($F4836="","",IF($B4836&gt;=SUMIFS(Firm_Info!$F$2:$F$11,Firm_Info!$D$2:$D$11,$F4836,Firm_Info!$C$2:$C$11,"Treated"),1,0))</f>
        <v>1</v>
      </c>
      <c r="H4836" s="14">
        <f t="shared" si="155"/>
        <v>0</v>
      </c>
      <c r="I4836" s="14">
        <f>IF($F4836="","",MOD(ROW()-2,624)-INDEX(Parallel_Trends!$F$5:$F$14,MATCH($A4836,Parallel_Trends!$A$5:$A$14,0)))</f>
        <v>181</v>
      </c>
    </row>
    <row r="4837" spans="1:9" x14ac:dyDescent="0.45">
      <c r="A4837" t="s">
        <v>27</v>
      </c>
      <c r="B4837" s="1">
        <f>Raw_Prices!AX470</f>
        <v>45607</v>
      </c>
      <c r="C4837" s="12">
        <f>Raw_Prices!BB470</f>
        <v>137.4</v>
      </c>
      <c r="D4837" s="13">
        <f t="shared" si="154"/>
        <v>2.0726543347448168E-2</v>
      </c>
      <c r="E4837" s="14">
        <f>IF(_xlfn.XLOOKUP($A4837,Firm_Info!$A$2:$A$12,Firm_Info!$C$2:$C$12)="Treated",1,IF(_xlfn.XLOOKUP($A4837,Firm_Info!$A$2:$A$12,Firm_Info!$C$2:$C$12)="Control",0,""))</f>
        <v>0</v>
      </c>
      <c r="F4837" s="14">
        <f>IFERROR(_xlfn.XLOOKUP($A4837,Firm_Info!$A$2:$A$11,Firm_Info!$D$2:$D$11),"")</f>
        <v>4</v>
      </c>
      <c r="G4837" s="14">
        <f>IF($F4837="","",IF($B4837&gt;=SUMIFS(Firm_Info!$F$2:$F$11,Firm_Info!$D$2:$D$11,$F4837,Firm_Info!$C$2:$C$11,"Treated"),1,0))</f>
        <v>1</v>
      </c>
      <c r="H4837" s="14">
        <f t="shared" si="155"/>
        <v>0</v>
      </c>
      <c r="I4837" s="14">
        <f>IF($F4837="","",MOD(ROW()-2,624)-INDEX(Parallel_Trends!$F$5:$F$14,MATCH($A4837,Parallel_Trends!$A$5:$A$14,0)))</f>
        <v>182</v>
      </c>
    </row>
    <row r="4838" spans="1:9" x14ac:dyDescent="0.45">
      <c r="A4838" t="s">
        <v>27</v>
      </c>
      <c r="B4838" s="1">
        <f>Raw_Prices!AX471</f>
        <v>45608</v>
      </c>
      <c r="C4838" s="12">
        <f>Raw_Prices!BB471</f>
        <v>133.19999999999999</v>
      </c>
      <c r="D4838" s="13">
        <f t="shared" si="154"/>
        <v>-3.0567685589519722E-2</v>
      </c>
      <c r="E4838" s="14">
        <f>IF(_xlfn.XLOOKUP($A4838,Firm_Info!$A$2:$A$12,Firm_Info!$C$2:$C$12)="Treated",1,IF(_xlfn.XLOOKUP($A4838,Firm_Info!$A$2:$A$12,Firm_Info!$C$2:$C$12)="Control",0,""))</f>
        <v>0</v>
      </c>
      <c r="F4838" s="14">
        <f>IFERROR(_xlfn.XLOOKUP($A4838,Firm_Info!$A$2:$A$11,Firm_Info!$D$2:$D$11),"")</f>
        <v>4</v>
      </c>
      <c r="G4838" s="14">
        <f>IF($F4838="","",IF($B4838&gt;=SUMIFS(Firm_Info!$F$2:$F$11,Firm_Info!$D$2:$D$11,$F4838,Firm_Info!$C$2:$C$11,"Treated"),1,0))</f>
        <v>1</v>
      </c>
      <c r="H4838" s="14">
        <f t="shared" si="155"/>
        <v>0</v>
      </c>
      <c r="I4838" s="14">
        <f>IF($F4838="","",MOD(ROW()-2,624)-INDEX(Parallel_Trends!$F$5:$F$14,MATCH($A4838,Parallel_Trends!$A$5:$A$14,0)))</f>
        <v>183</v>
      </c>
    </row>
    <row r="4839" spans="1:9" x14ac:dyDescent="0.45">
      <c r="A4839" t="s">
        <v>27</v>
      </c>
      <c r="B4839" s="1">
        <f>Raw_Prices!AX472</f>
        <v>45609</v>
      </c>
      <c r="C4839" s="12">
        <f>Raw_Prices!BB472</f>
        <v>132.76</v>
      </c>
      <c r="D4839" s="13">
        <f t="shared" si="154"/>
        <v>-3.3033033033033066E-3</v>
      </c>
      <c r="E4839" s="14">
        <f>IF(_xlfn.XLOOKUP($A4839,Firm_Info!$A$2:$A$12,Firm_Info!$C$2:$C$12)="Treated",1,IF(_xlfn.XLOOKUP($A4839,Firm_Info!$A$2:$A$12,Firm_Info!$C$2:$C$12)="Control",0,""))</f>
        <v>0</v>
      </c>
      <c r="F4839" s="14">
        <f>IFERROR(_xlfn.XLOOKUP($A4839,Firm_Info!$A$2:$A$11,Firm_Info!$D$2:$D$11),"")</f>
        <v>4</v>
      </c>
      <c r="G4839" s="14">
        <f>IF($F4839="","",IF($B4839&gt;=SUMIFS(Firm_Info!$F$2:$F$11,Firm_Info!$D$2:$D$11,$F4839,Firm_Info!$C$2:$C$11,"Treated"),1,0))</f>
        <v>1</v>
      </c>
      <c r="H4839" s="14">
        <f t="shared" si="155"/>
        <v>0</v>
      </c>
      <c r="I4839" s="14">
        <f>IF($F4839="","",MOD(ROW()-2,624)-INDEX(Parallel_Trends!$F$5:$F$14,MATCH($A4839,Parallel_Trends!$A$5:$A$14,0)))</f>
        <v>184</v>
      </c>
    </row>
    <row r="4840" spans="1:9" x14ac:dyDescent="0.45">
      <c r="A4840" t="s">
        <v>27</v>
      </c>
      <c r="B4840" s="1">
        <f>Raw_Prices!AX473</f>
        <v>45610</v>
      </c>
      <c r="C4840" s="12">
        <f>Raw_Prices!BB473</f>
        <v>134.56</v>
      </c>
      <c r="D4840" s="13">
        <f t="shared" si="154"/>
        <v>1.3558300692979808E-2</v>
      </c>
      <c r="E4840" s="14">
        <f>IF(_xlfn.XLOOKUP($A4840,Firm_Info!$A$2:$A$12,Firm_Info!$C$2:$C$12)="Treated",1,IF(_xlfn.XLOOKUP($A4840,Firm_Info!$A$2:$A$12,Firm_Info!$C$2:$C$12)="Control",0,""))</f>
        <v>0</v>
      </c>
      <c r="F4840" s="14">
        <f>IFERROR(_xlfn.XLOOKUP($A4840,Firm_Info!$A$2:$A$11,Firm_Info!$D$2:$D$11),"")</f>
        <v>4</v>
      </c>
      <c r="G4840" s="14">
        <f>IF($F4840="","",IF($B4840&gt;=SUMIFS(Firm_Info!$F$2:$F$11,Firm_Info!$D$2:$D$11,$F4840,Firm_Info!$C$2:$C$11,"Treated"),1,0))</f>
        <v>1</v>
      </c>
      <c r="H4840" s="14">
        <f t="shared" si="155"/>
        <v>0</v>
      </c>
      <c r="I4840" s="14">
        <f>IF($F4840="","",MOD(ROW()-2,624)-INDEX(Parallel_Trends!$F$5:$F$14,MATCH($A4840,Parallel_Trends!$A$5:$A$14,0)))</f>
        <v>185</v>
      </c>
    </row>
    <row r="4841" spans="1:9" x14ac:dyDescent="0.45">
      <c r="A4841" t="s">
        <v>27</v>
      </c>
      <c r="B4841" s="1">
        <f>Raw_Prices!AX474</f>
        <v>45611</v>
      </c>
      <c r="C4841" s="12">
        <f>Raw_Prices!BB474</f>
        <v>132.5</v>
      </c>
      <c r="D4841" s="13">
        <f t="shared" si="154"/>
        <v>-1.5309155766944138E-2</v>
      </c>
      <c r="E4841" s="14">
        <f>IF(_xlfn.XLOOKUP($A4841,Firm_Info!$A$2:$A$12,Firm_Info!$C$2:$C$12)="Treated",1,IF(_xlfn.XLOOKUP($A4841,Firm_Info!$A$2:$A$12,Firm_Info!$C$2:$C$12)="Control",0,""))</f>
        <v>0</v>
      </c>
      <c r="F4841" s="14">
        <f>IFERROR(_xlfn.XLOOKUP($A4841,Firm_Info!$A$2:$A$11,Firm_Info!$D$2:$D$11),"")</f>
        <v>4</v>
      </c>
      <c r="G4841" s="14">
        <f>IF($F4841="","",IF($B4841&gt;=SUMIFS(Firm_Info!$F$2:$F$11,Firm_Info!$D$2:$D$11,$F4841,Firm_Info!$C$2:$C$11,"Treated"),1,0))</f>
        <v>1</v>
      </c>
      <c r="H4841" s="14">
        <f t="shared" si="155"/>
        <v>0</v>
      </c>
      <c r="I4841" s="14">
        <f>IF($F4841="","",MOD(ROW()-2,624)-INDEX(Parallel_Trends!$F$5:$F$14,MATCH($A4841,Parallel_Trends!$A$5:$A$14,0)))</f>
        <v>186</v>
      </c>
    </row>
    <row r="4842" spans="1:9" x14ac:dyDescent="0.45">
      <c r="A4842" t="s">
        <v>27</v>
      </c>
      <c r="B4842" s="1">
        <f>Raw_Prices!AX475</f>
        <v>45614</v>
      </c>
      <c r="C4842" s="12">
        <f>Raw_Prices!BB475</f>
        <v>132.19</v>
      </c>
      <c r="D4842" s="13">
        <f t="shared" si="154"/>
        <v>-2.3396226415094423E-3</v>
      </c>
      <c r="E4842" s="14">
        <f>IF(_xlfn.XLOOKUP($A4842,Firm_Info!$A$2:$A$12,Firm_Info!$C$2:$C$12)="Treated",1,IF(_xlfn.XLOOKUP($A4842,Firm_Info!$A$2:$A$12,Firm_Info!$C$2:$C$12)="Control",0,""))</f>
        <v>0</v>
      </c>
      <c r="F4842" s="14">
        <f>IFERROR(_xlfn.XLOOKUP($A4842,Firm_Info!$A$2:$A$11,Firm_Info!$D$2:$D$11),"")</f>
        <v>4</v>
      </c>
      <c r="G4842" s="14">
        <f>IF($F4842="","",IF($B4842&gt;=SUMIFS(Firm_Info!$F$2:$F$11,Firm_Info!$D$2:$D$11,$F4842,Firm_Info!$C$2:$C$11,"Treated"),1,0))</f>
        <v>1</v>
      </c>
      <c r="H4842" s="14">
        <f t="shared" si="155"/>
        <v>0</v>
      </c>
      <c r="I4842" s="14">
        <f>IF($F4842="","",MOD(ROW()-2,624)-INDEX(Parallel_Trends!$F$5:$F$14,MATCH($A4842,Parallel_Trends!$A$5:$A$14,0)))</f>
        <v>187</v>
      </c>
    </row>
    <row r="4843" spans="1:9" x14ac:dyDescent="0.45">
      <c r="A4843" t="s">
        <v>27</v>
      </c>
      <c r="B4843" s="1">
        <f>Raw_Prices!AX476</f>
        <v>45615</v>
      </c>
      <c r="C4843" s="12">
        <f>Raw_Prices!BB476</f>
        <v>131.44</v>
      </c>
      <c r="D4843" s="13">
        <f t="shared" si="154"/>
        <v>-5.6736515621453876E-3</v>
      </c>
      <c r="E4843" s="14">
        <f>IF(_xlfn.XLOOKUP($A4843,Firm_Info!$A$2:$A$12,Firm_Info!$C$2:$C$12)="Treated",1,IF(_xlfn.XLOOKUP($A4843,Firm_Info!$A$2:$A$12,Firm_Info!$C$2:$C$12)="Control",0,""))</f>
        <v>0</v>
      </c>
      <c r="F4843" s="14">
        <f>IFERROR(_xlfn.XLOOKUP($A4843,Firm_Info!$A$2:$A$11,Firm_Info!$D$2:$D$11),"")</f>
        <v>4</v>
      </c>
      <c r="G4843" s="14">
        <f>IF($F4843="","",IF($B4843&gt;=SUMIFS(Firm_Info!$F$2:$F$11,Firm_Info!$D$2:$D$11,$F4843,Firm_Info!$C$2:$C$11,"Treated"),1,0))</f>
        <v>1</v>
      </c>
      <c r="H4843" s="14">
        <f t="shared" si="155"/>
        <v>0</v>
      </c>
      <c r="I4843" s="14">
        <f>IF($F4843="","",MOD(ROW()-2,624)-INDEX(Parallel_Trends!$F$5:$F$14,MATCH($A4843,Parallel_Trends!$A$5:$A$14,0)))</f>
        <v>188</v>
      </c>
    </row>
    <row r="4844" spans="1:9" x14ac:dyDescent="0.45">
      <c r="A4844" t="s">
        <v>27</v>
      </c>
      <c r="B4844" s="1">
        <f>Raw_Prices!AX477</f>
        <v>45616</v>
      </c>
      <c r="C4844" s="12">
        <f>Raw_Prices!BB477</f>
        <v>135.25</v>
      </c>
      <c r="D4844" s="13">
        <f t="shared" si="154"/>
        <v>2.8986609860012225E-2</v>
      </c>
      <c r="E4844" s="14">
        <f>IF(_xlfn.XLOOKUP($A4844,Firm_Info!$A$2:$A$12,Firm_Info!$C$2:$C$12)="Treated",1,IF(_xlfn.XLOOKUP($A4844,Firm_Info!$A$2:$A$12,Firm_Info!$C$2:$C$12)="Control",0,""))</f>
        <v>0</v>
      </c>
      <c r="F4844" s="14">
        <f>IFERROR(_xlfn.XLOOKUP($A4844,Firm_Info!$A$2:$A$11,Firm_Info!$D$2:$D$11),"")</f>
        <v>4</v>
      </c>
      <c r="G4844" s="14">
        <f>IF($F4844="","",IF($B4844&gt;=SUMIFS(Firm_Info!$F$2:$F$11,Firm_Info!$D$2:$D$11,$F4844,Firm_Info!$C$2:$C$11,"Treated"),1,0))</f>
        <v>1</v>
      </c>
      <c r="H4844" s="14">
        <f t="shared" si="155"/>
        <v>0</v>
      </c>
      <c r="I4844" s="14">
        <f>IF($F4844="","",MOD(ROW()-2,624)-INDEX(Parallel_Trends!$F$5:$F$14,MATCH($A4844,Parallel_Trends!$A$5:$A$14,0)))</f>
        <v>189</v>
      </c>
    </row>
    <row r="4845" spans="1:9" x14ac:dyDescent="0.45">
      <c r="A4845" t="s">
        <v>27</v>
      </c>
      <c r="B4845" s="1">
        <f>Raw_Prices!AX478</f>
        <v>45617</v>
      </c>
      <c r="C4845" s="12">
        <f>Raw_Prices!BB478</f>
        <v>133.26</v>
      </c>
      <c r="D4845" s="13">
        <f t="shared" si="154"/>
        <v>-1.4713493530499111E-2</v>
      </c>
      <c r="E4845" s="14">
        <f>IF(_xlfn.XLOOKUP($A4845,Firm_Info!$A$2:$A$12,Firm_Info!$C$2:$C$12)="Treated",1,IF(_xlfn.XLOOKUP($A4845,Firm_Info!$A$2:$A$12,Firm_Info!$C$2:$C$12)="Control",0,""))</f>
        <v>0</v>
      </c>
      <c r="F4845" s="14">
        <f>IFERROR(_xlfn.XLOOKUP($A4845,Firm_Info!$A$2:$A$11,Firm_Info!$D$2:$D$11),"")</f>
        <v>4</v>
      </c>
      <c r="G4845" s="14">
        <f>IF($F4845="","",IF($B4845&gt;=SUMIFS(Firm_Info!$F$2:$F$11,Firm_Info!$D$2:$D$11,$F4845,Firm_Info!$C$2:$C$11,"Treated"),1,0))</f>
        <v>1</v>
      </c>
      <c r="H4845" s="14">
        <f t="shared" si="155"/>
        <v>0</v>
      </c>
      <c r="I4845" s="14">
        <f>IF($F4845="","",MOD(ROW()-2,624)-INDEX(Parallel_Trends!$F$5:$F$14,MATCH($A4845,Parallel_Trends!$A$5:$A$14,0)))</f>
        <v>190</v>
      </c>
    </row>
    <row r="4846" spans="1:9" x14ac:dyDescent="0.45">
      <c r="A4846" t="s">
        <v>27</v>
      </c>
      <c r="B4846" s="1">
        <f>Raw_Prices!AX479</f>
        <v>45618</v>
      </c>
      <c r="C4846" s="12">
        <f>Raw_Prices!BB479</f>
        <v>137.34</v>
      </c>
      <c r="D4846" s="13">
        <f t="shared" si="154"/>
        <v>3.0616839261593976E-2</v>
      </c>
      <c r="E4846" s="14">
        <f>IF(_xlfn.XLOOKUP($A4846,Firm_Info!$A$2:$A$12,Firm_Info!$C$2:$C$12)="Treated",1,IF(_xlfn.XLOOKUP($A4846,Firm_Info!$A$2:$A$12,Firm_Info!$C$2:$C$12)="Control",0,""))</f>
        <v>0</v>
      </c>
      <c r="F4846" s="14">
        <f>IFERROR(_xlfn.XLOOKUP($A4846,Firm_Info!$A$2:$A$11,Firm_Info!$D$2:$D$11),"")</f>
        <v>4</v>
      </c>
      <c r="G4846" s="14">
        <f>IF($F4846="","",IF($B4846&gt;=SUMIFS(Firm_Info!$F$2:$F$11,Firm_Info!$D$2:$D$11,$F4846,Firm_Info!$C$2:$C$11,"Treated"),1,0))</f>
        <v>1</v>
      </c>
      <c r="H4846" s="14">
        <f t="shared" si="155"/>
        <v>0</v>
      </c>
      <c r="I4846" s="14">
        <f>IF($F4846="","",MOD(ROW()-2,624)-INDEX(Parallel_Trends!$F$5:$F$14,MATCH($A4846,Parallel_Trends!$A$5:$A$14,0)))</f>
        <v>191</v>
      </c>
    </row>
    <row r="4847" spans="1:9" x14ac:dyDescent="0.45">
      <c r="A4847" t="s">
        <v>27</v>
      </c>
      <c r="B4847" s="1">
        <f>Raw_Prices!AX480</f>
        <v>45621</v>
      </c>
      <c r="C4847" s="12">
        <f>Raw_Prices!BB480</f>
        <v>140.93</v>
      </c>
      <c r="D4847" s="13">
        <f t="shared" si="154"/>
        <v>2.613950779088392E-2</v>
      </c>
      <c r="E4847" s="14">
        <f>IF(_xlfn.XLOOKUP($A4847,Firm_Info!$A$2:$A$12,Firm_Info!$C$2:$C$12)="Treated",1,IF(_xlfn.XLOOKUP($A4847,Firm_Info!$A$2:$A$12,Firm_Info!$C$2:$C$12)="Control",0,""))</f>
        <v>0</v>
      </c>
      <c r="F4847" s="14">
        <f>IFERROR(_xlfn.XLOOKUP($A4847,Firm_Info!$A$2:$A$11,Firm_Info!$D$2:$D$11),"")</f>
        <v>4</v>
      </c>
      <c r="G4847" s="14">
        <f>IF($F4847="","",IF($B4847&gt;=SUMIFS(Firm_Info!$F$2:$F$11,Firm_Info!$D$2:$D$11,$F4847,Firm_Info!$C$2:$C$11,"Treated"),1,0))</f>
        <v>1</v>
      </c>
      <c r="H4847" s="14">
        <f t="shared" si="155"/>
        <v>0</v>
      </c>
      <c r="I4847" s="14">
        <f>IF($F4847="","",MOD(ROW()-2,624)-INDEX(Parallel_Trends!$F$5:$F$14,MATCH($A4847,Parallel_Trends!$A$5:$A$14,0)))</f>
        <v>192</v>
      </c>
    </row>
    <row r="4848" spans="1:9" x14ac:dyDescent="0.45">
      <c r="A4848" t="s">
        <v>27</v>
      </c>
      <c r="B4848" s="1">
        <f>Raw_Prices!AX481</f>
        <v>45622</v>
      </c>
      <c r="C4848" s="12">
        <f>Raw_Prices!BB481</f>
        <v>139.66999999999999</v>
      </c>
      <c r="D4848" s="13">
        <f t="shared" si="154"/>
        <v>-8.9406088128859418E-3</v>
      </c>
      <c r="E4848" s="14">
        <f>IF(_xlfn.XLOOKUP($A4848,Firm_Info!$A$2:$A$12,Firm_Info!$C$2:$C$12)="Treated",1,IF(_xlfn.XLOOKUP($A4848,Firm_Info!$A$2:$A$12,Firm_Info!$C$2:$C$12)="Control",0,""))</f>
        <v>0</v>
      </c>
      <c r="F4848" s="14">
        <f>IFERROR(_xlfn.XLOOKUP($A4848,Firm_Info!$A$2:$A$11,Firm_Info!$D$2:$D$11),"")</f>
        <v>4</v>
      </c>
      <c r="G4848" s="14">
        <f>IF($F4848="","",IF($B4848&gt;=SUMIFS(Firm_Info!$F$2:$F$11,Firm_Info!$D$2:$D$11,$F4848,Firm_Info!$C$2:$C$11,"Treated"),1,0))</f>
        <v>1</v>
      </c>
      <c r="H4848" s="14">
        <f t="shared" si="155"/>
        <v>0</v>
      </c>
      <c r="I4848" s="14">
        <f>IF($F4848="","",MOD(ROW()-2,624)-INDEX(Parallel_Trends!$F$5:$F$14,MATCH($A4848,Parallel_Trends!$A$5:$A$14,0)))</f>
        <v>193</v>
      </c>
    </row>
    <row r="4849" spans="1:9" x14ac:dyDescent="0.45">
      <c r="A4849" t="s">
        <v>27</v>
      </c>
      <c r="B4849" s="1">
        <f>Raw_Prices!AX482</f>
        <v>45623</v>
      </c>
      <c r="C4849" s="12">
        <f>Raw_Prices!BB482</f>
        <v>138.28</v>
      </c>
      <c r="D4849" s="13">
        <f t="shared" si="154"/>
        <v>-9.9520297844919448E-3</v>
      </c>
      <c r="E4849" s="14">
        <f>IF(_xlfn.XLOOKUP($A4849,Firm_Info!$A$2:$A$12,Firm_Info!$C$2:$C$12)="Treated",1,IF(_xlfn.XLOOKUP($A4849,Firm_Info!$A$2:$A$12,Firm_Info!$C$2:$C$12)="Control",0,""))</f>
        <v>0</v>
      </c>
      <c r="F4849" s="14">
        <f>IFERROR(_xlfn.XLOOKUP($A4849,Firm_Info!$A$2:$A$11,Firm_Info!$D$2:$D$11),"")</f>
        <v>4</v>
      </c>
      <c r="G4849" s="14">
        <f>IF($F4849="","",IF($B4849&gt;=SUMIFS(Firm_Info!$F$2:$F$11,Firm_Info!$D$2:$D$11,$F4849,Firm_Info!$C$2:$C$11,"Treated"),1,0))</f>
        <v>1</v>
      </c>
      <c r="H4849" s="14">
        <f t="shared" si="155"/>
        <v>0</v>
      </c>
      <c r="I4849" s="14">
        <f>IF($F4849="","",MOD(ROW()-2,624)-INDEX(Parallel_Trends!$F$5:$F$14,MATCH($A4849,Parallel_Trends!$A$5:$A$14,0)))</f>
        <v>194</v>
      </c>
    </row>
    <row r="4850" spans="1:9" x14ac:dyDescent="0.45">
      <c r="A4850" t="s">
        <v>27</v>
      </c>
      <c r="B4850" s="1">
        <f>Raw_Prices!AX483</f>
        <v>45625</v>
      </c>
      <c r="C4850" s="12">
        <f>Raw_Prices!BB483</f>
        <v>136.11000000000001</v>
      </c>
      <c r="D4850" s="13">
        <f t="shared" si="154"/>
        <v>-1.5692797223025634E-2</v>
      </c>
      <c r="E4850" s="14">
        <f>IF(_xlfn.XLOOKUP($A4850,Firm_Info!$A$2:$A$12,Firm_Info!$C$2:$C$12)="Treated",1,IF(_xlfn.XLOOKUP($A4850,Firm_Info!$A$2:$A$12,Firm_Info!$C$2:$C$12)="Control",0,""))</f>
        <v>0</v>
      </c>
      <c r="F4850" s="14">
        <f>IFERROR(_xlfn.XLOOKUP($A4850,Firm_Info!$A$2:$A$11,Firm_Info!$D$2:$D$11),"")</f>
        <v>4</v>
      </c>
      <c r="G4850" s="14">
        <f>IF($F4850="","",IF($B4850&gt;=SUMIFS(Firm_Info!$F$2:$F$11,Firm_Info!$D$2:$D$11,$F4850,Firm_Info!$C$2:$C$11,"Treated"),1,0))</f>
        <v>1</v>
      </c>
      <c r="H4850" s="14">
        <f t="shared" si="155"/>
        <v>0</v>
      </c>
      <c r="I4850" s="14">
        <f>IF($F4850="","",MOD(ROW()-2,624)-INDEX(Parallel_Trends!$F$5:$F$14,MATCH($A4850,Parallel_Trends!$A$5:$A$14,0)))</f>
        <v>195</v>
      </c>
    </row>
    <row r="4851" spans="1:9" x14ac:dyDescent="0.45">
      <c r="A4851" t="s">
        <v>27</v>
      </c>
      <c r="B4851" s="1">
        <f>Raw_Prices!AX484</f>
        <v>45628</v>
      </c>
      <c r="C4851" s="12">
        <f>Raw_Prices!BB484</f>
        <v>137.49</v>
      </c>
      <c r="D4851" s="13">
        <f t="shared" si="154"/>
        <v>1.0138858276394158E-2</v>
      </c>
      <c r="E4851" s="14">
        <f>IF(_xlfn.XLOOKUP($A4851,Firm_Info!$A$2:$A$12,Firm_Info!$C$2:$C$12)="Treated",1,IF(_xlfn.XLOOKUP($A4851,Firm_Info!$A$2:$A$12,Firm_Info!$C$2:$C$12)="Control",0,""))</f>
        <v>0</v>
      </c>
      <c r="F4851" s="14">
        <f>IFERROR(_xlfn.XLOOKUP($A4851,Firm_Info!$A$2:$A$11,Firm_Info!$D$2:$D$11),"")</f>
        <v>4</v>
      </c>
      <c r="G4851" s="14">
        <f>IF($F4851="","",IF($B4851&gt;=SUMIFS(Firm_Info!$F$2:$F$11,Firm_Info!$D$2:$D$11,$F4851,Firm_Info!$C$2:$C$11,"Treated"),1,0))</f>
        <v>1</v>
      </c>
      <c r="H4851" s="14">
        <f t="shared" si="155"/>
        <v>0</v>
      </c>
      <c r="I4851" s="14">
        <f>IF($F4851="","",MOD(ROW()-2,624)-INDEX(Parallel_Trends!$F$5:$F$14,MATCH($A4851,Parallel_Trends!$A$5:$A$14,0)))</f>
        <v>196</v>
      </c>
    </row>
    <row r="4852" spans="1:9" x14ac:dyDescent="0.45">
      <c r="A4852" t="s">
        <v>27</v>
      </c>
      <c r="B4852" s="1">
        <f>Raw_Prices!AX485</f>
        <v>45629</v>
      </c>
      <c r="C4852" s="12">
        <f>Raw_Prices!BB485</f>
        <v>137.46</v>
      </c>
      <c r="D4852" s="13">
        <f t="shared" si="154"/>
        <v>-2.1819768710451548E-4</v>
      </c>
      <c r="E4852" s="14">
        <f>IF(_xlfn.XLOOKUP($A4852,Firm_Info!$A$2:$A$12,Firm_Info!$C$2:$C$12)="Treated",1,IF(_xlfn.XLOOKUP($A4852,Firm_Info!$A$2:$A$12,Firm_Info!$C$2:$C$12)="Control",0,""))</f>
        <v>0</v>
      </c>
      <c r="F4852" s="14">
        <f>IFERROR(_xlfn.XLOOKUP($A4852,Firm_Info!$A$2:$A$11,Firm_Info!$D$2:$D$11),"")</f>
        <v>4</v>
      </c>
      <c r="G4852" s="14">
        <f>IF($F4852="","",IF($B4852&gt;=SUMIFS(Firm_Info!$F$2:$F$11,Firm_Info!$D$2:$D$11,$F4852,Firm_Info!$C$2:$C$11,"Treated"),1,0))</f>
        <v>1</v>
      </c>
      <c r="H4852" s="14">
        <f t="shared" si="155"/>
        <v>0</v>
      </c>
      <c r="I4852" s="14">
        <f>IF($F4852="","",MOD(ROW()-2,624)-INDEX(Parallel_Trends!$F$5:$F$14,MATCH($A4852,Parallel_Trends!$A$5:$A$14,0)))</f>
        <v>197</v>
      </c>
    </row>
    <row r="4853" spans="1:9" x14ac:dyDescent="0.45">
      <c r="A4853" t="s">
        <v>27</v>
      </c>
      <c r="B4853" s="1">
        <f>Raw_Prices!AX486</f>
        <v>45630</v>
      </c>
      <c r="C4853" s="12">
        <f>Raw_Prices!BB486</f>
        <v>139.07</v>
      </c>
      <c r="D4853" s="13">
        <f t="shared" si="154"/>
        <v>1.1712498181289055E-2</v>
      </c>
      <c r="E4853" s="14">
        <f>IF(_xlfn.XLOOKUP($A4853,Firm_Info!$A$2:$A$12,Firm_Info!$C$2:$C$12)="Treated",1,IF(_xlfn.XLOOKUP($A4853,Firm_Info!$A$2:$A$12,Firm_Info!$C$2:$C$12)="Control",0,""))</f>
        <v>0</v>
      </c>
      <c r="F4853" s="14">
        <f>IFERROR(_xlfn.XLOOKUP($A4853,Firm_Info!$A$2:$A$11,Firm_Info!$D$2:$D$11),"")</f>
        <v>4</v>
      </c>
      <c r="G4853" s="14">
        <f>IF($F4853="","",IF($B4853&gt;=SUMIFS(Firm_Info!$F$2:$F$11,Firm_Info!$D$2:$D$11,$F4853,Firm_Info!$C$2:$C$11,"Treated"),1,0))</f>
        <v>1</v>
      </c>
      <c r="H4853" s="14">
        <f t="shared" si="155"/>
        <v>0</v>
      </c>
      <c r="I4853" s="14">
        <f>IF($F4853="","",MOD(ROW()-2,624)-INDEX(Parallel_Trends!$F$5:$F$14,MATCH($A4853,Parallel_Trends!$A$5:$A$14,0)))</f>
        <v>198</v>
      </c>
    </row>
    <row r="4854" spans="1:9" x14ac:dyDescent="0.45">
      <c r="A4854" t="s">
        <v>27</v>
      </c>
      <c r="B4854" s="1">
        <f>Raw_Prices!AX487</f>
        <v>45631</v>
      </c>
      <c r="C4854" s="12">
        <f>Raw_Prices!BB487</f>
        <v>136.32</v>
      </c>
      <c r="D4854" s="13">
        <f t="shared" si="154"/>
        <v>-1.9774214424390646E-2</v>
      </c>
      <c r="E4854" s="14">
        <f>IF(_xlfn.XLOOKUP($A4854,Firm_Info!$A$2:$A$12,Firm_Info!$C$2:$C$12)="Treated",1,IF(_xlfn.XLOOKUP($A4854,Firm_Info!$A$2:$A$12,Firm_Info!$C$2:$C$12)="Control",0,""))</f>
        <v>0</v>
      </c>
      <c r="F4854" s="14">
        <f>IFERROR(_xlfn.XLOOKUP($A4854,Firm_Info!$A$2:$A$11,Firm_Info!$D$2:$D$11),"")</f>
        <v>4</v>
      </c>
      <c r="G4854" s="14">
        <f>IF($F4854="","",IF($B4854&gt;=SUMIFS(Firm_Info!$F$2:$F$11,Firm_Info!$D$2:$D$11,$F4854,Firm_Info!$C$2:$C$11,"Treated"),1,0))</f>
        <v>1</v>
      </c>
      <c r="H4854" s="14">
        <f t="shared" si="155"/>
        <v>0</v>
      </c>
      <c r="I4854" s="14">
        <f>IF($F4854="","",MOD(ROW()-2,624)-INDEX(Parallel_Trends!$F$5:$F$14,MATCH($A4854,Parallel_Trends!$A$5:$A$14,0)))</f>
        <v>199</v>
      </c>
    </row>
    <row r="4855" spans="1:9" x14ac:dyDescent="0.45">
      <c r="A4855" t="s">
        <v>27</v>
      </c>
      <c r="B4855" s="1">
        <f>Raw_Prices!AX488</f>
        <v>45632</v>
      </c>
      <c r="C4855" s="12">
        <f>Raw_Prices!BB488</f>
        <v>136.91999999999999</v>
      </c>
      <c r="D4855" s="13">
        <f t="shared" si="154"/>
        <v>4.4014084507042472E-3</v>
      </c>
      <c r="E4855" s="14">
        <f>IF(_xlfn.XLOOKUP($A4855,Firm_Info!$A$2:$A$12,Firm_Info!$C$2:$C$12)="Treated",1,IF(_xlfn.XLOOKUP($A4855,Firm_Info!$A$2:$A$12,Firm_Info!$C$2:$C$12)="Control",0,""))</f>
        <v>0</v>
      </c>
      <c r="F4855" s="14">
        <f>IFERROR(_xlfn.XLOOKUP($A4855,Firm_Info!$A$2:$A$11,Firm_Info!$D$2:$D$11),"")</f>
        <v>4</v>
      </c>
      <c r="G4855" s="14">
        <f>IF($F4855="","",IF($B4855&gt;=SUMIFS(Firm_Info!$F$2:$F$11,Firm_Info!$D$2:$D$11,$F4855,Firm_Info!$C$2:$C$11,"Treated"),1,0))</f>
        <v>1</v>
      </c>
      <c r="H4855" s="14">
        <f t="shared" si="155"/>
        <v>0</v>
      </c>
      <c r="I4855" s="14">
        <f>IF($F4855="","",MOD(ROW()-2,624)-INDEX(Parallel_Trends!$F$5:$F$14,MATCH($A4855,Parallel_Trends!$A$5:$A$14,0)))</f>
        <v>200</v>
      </c>
    </row>
    <row r="4856" spans="1:9" x14ac:dyDescent="0.45">
      <c r="A4856" t="s">
        <v>27</v>
      </c>
      <c r="B4856" s="1">
        <f>Raw_Prices!AX489</f>
        <v>45635</v>
      </c>
      <c r="C4856" s="12">
        <f>Raw_Prices!BB489</f>
        <v>137.27000000000001</v>
      </c>
      <c r="D4856" s="13">
        <f t="shared" si="154"/>
        <v>2.5562372188141502E-3</v>
      </c>
      <c r="E4856" s="14">
        <f>IF(_xlfn.XLOOKUP($A4856,Firm_Info!$A$2:$A$12,Firm_Info!$C$2:$C$12)="Treated",1,IF(_xlfn.XLOOKUP($A4856,Firm_Info!$A$2:$A$12,Firm_Info!$C$2:$C$12)="Control",0,""))</f>
        <v>0</v>
      </c>
      <c r="F4856" s="14">
        <f>IFERROR(_xlfn.XLOOKUP($A4856,Firm_Info!$A$2:$A$11,Firm_Info!$D$2:$D$11),"")</f>
        <v>4</v>
      </c>
      <c r="G4856" s="14">
        <f>IF($F4856="","",IF($B4856&gt;=SUMIFS(Firm_Info!$F$2:$F$11,Firm_Info!$D$2:$D$11,$F4856,Firm_Info!$C$2:$C$11,"Treated"),1,0))</f>
        <v>1</v>
      </c>
      <c r="H4856" s="14">
        <f t="shared" si="155"/>
        <v>0</v>
      </c>
      <c r="I4856" s="14">
        <f>IF($F4856="","",MOD(ROW()-2,624)-INDEX(Parallel_Trends!$F$5:$F$14,MATCH($A4856,Parallel_Trends!$A$5:$A$14,0)))</f>
        <v>201</v>
      </c>
    </row>
    <row r="4857" spans="1:9" x14ac:dyDescent="0.45">
      <c r="A4857" t="s">
        <v>27</v>
      </c>
      <c r="B4857" s="1">
        <f>Raw_Prices!AX490</f>
        <v>45636</v>
      </c>
      <c r="C4857" s="12">
        <f>Raw_Prices!BB490</f>
        <v>138.30000000000001</v>
      </c>
      <c r="D4857" s="13">
        <f t="shared" si="154"/>
        <v>7.5034603336490147E-3</v>
      </c>
      <c r="E4857" s="14">
        <f>IF(_xlfn.XLOOKUP($A4857,Firm_Info!$A$2:$A$12,Firm_Info!$C$2:$C$12)="Treated",1,IF(_xlfn.XLOOKUP($A4857,Firm_Info!$A$2:$A$12,Firm_Info!$C$2:$C$12)="Control",0,""))</f>
        <v>0</v>
      </c>
      <c r="F4857" s="14">
        <f>IFERROR(_xlfn.XLOOKUP($A4857,Firm_Info!$A$2:$A$11,Firm_Info!$D$2:$D$11),"")</f>
        <v>4</v>
      </c>
      <c r="G4857" s="14">
        <f>IF($F4857="","",IF($B4857&gt;=SUMIFS(Firm_Info!$F$2:$F$11,Firm_Info!$D$2:$D$11,$F4857,Firm_Info!$C$2:$C$11,"Treated"),1,0))</f>
        <v>1</v>
      </c>
      <c r="H4857" s="14">
        <f t="shared" si="155"/>
        <v>0</v>
      </c>
      <c r="I4857" s="14">
        <f>IF($F4857="","",MOD(ROW()-2,624)-INDEX(Parallel_Trends!$F$5:$F$14,MATCH($A4857,Parallel_Trends!$A$5:$A$14,0)))</f>
        <v>202</v>
      </c>
    </row>
    <row r="4858" spans="1:9" x14ac:dyDescent="0.45">
      <c r="A4858" t="s">
        <v>27</v>
      </c>
      <c r="B4858" s="1">
        <f>Raw_Prices!AX491</f>
        <v>45637</v>
      </c>
      <c r="C4858" s="12">
        <f>Raw_Prices!BB491</f>
        <v>138.84</v>
      </c>
      <c r="D4858" s="13">
        <f t="shared" si="154"/>
        <v>3.9045553145335976E-3</v>
      </c>
      <c r="E4858" s="14">
        <f>IF(_xlfn.XLOOKUP($A4858,Firm_Info!$A$2:$A$12,Firm_Info!$C$2:$C$12)="Treated",1,IF(_xlfn.XLOOKUP($A4858,Firm_Info!$A$2:$A$12,Firm_Info!$C$2:$C$12)="Control",0,""))</f>
        <v>0</v>
      </c>
      <c r="F4858" s="14">
        <f>IFERROR(_xlfn.XLOOKUP($A4858,Firm_Info!$A$2:$A$11,Firm_Info!$D$2:$D$11),"")</f>
        <v>4</v>
      </c>
      <c r="G4858" s="14">
        <f>IF($F4858="","",IF($B4858&gt;=SUMIFS(Firm_Info!$F$2:$F$11,Firm_Info!$D$2:$D$11,$F4858,Firm_Info!$C$2:$C$11,"Treated"),1,0))</f>
        <v>1</v>
      </c>
      <c r="H4858" s="14">
        <f t="shared" si="155"/>
        <v>0</v>
      </c>
      <c r="I4858" s="14">
        <f>IF($F4858="","",MOD(ROW()-2,624)-INDEX(Parallel_Trends!$F$5:$F$14,MATCH($A4858,Parallel_Trends!$A$5:$A$14,0)))</f>
        <v>203</v>
      </c>
    </row>
    <row r="4859" spans="1:9" x14ac:dyDescent="0.45">
      <c r="A4859" t="s">
        <v>27</v>
      </c>
      <c r="B4859" s="1">
        <f>Raw_Prices!AX492</f>
        <v>45638</v>
      </c>
      <c r="C4859" s="12">
        <f>Raw_Prices!BB492</f>
        <v>137.47</v>
      </c>
      <c r="D4859" s="13">
        <f t="shared" si="154"/>
        <v>-9.8674733506194379E-3</v>
      </c>
      <c r="E4859" s="14">
        <f>IF(_xlfn.XLOOKUP($A4859,Firm_Info!$A$2:$A$12,Firm_Info!$C$2:$C$12)="Treated",1,IF(_xlfn.XLOOKUP($A4859,Firm_Info!$A$2:$A$12,Firm_Info!$C$2:$C$12)="Control",0,""))</f>
        <v>0</v>
      </c>
      <c r="F4859" s="14">
        <f>IFERROR(_xlfn.XLOOKUP($A4859,Firm_Info!$A$2:$A$11,Firm_Info!$D$2:$D$11),"")</f>
        <v>4</v>
      </c>
      <c r="G4859" s="14">
        <f>IF($F4859="","",IF($B4859&gt;=SUMIFS(Firm_Info!$F$2:$F$11,Firm_Info!$D$2:$D$11,$F4859,Firm_Info!$C$2:$C$11,"Treated"),1,0))</f>
        <v>1</v>
      </c>
      <c r="H4859" s="14">
        <f t="shared" si="155"/>
        <v>0</v>
      </c>
      <c r="I4859" s="14">
        <f>IF($F4859="","",MOD(ROW()-2,624)-INDEX(Parallel_Trends!$F$5:$F$14,MATCH($A4859,Parallel_Trends!$A$5:$A$14,0)))</f>
        <v>204</v>
      </c>
    </row>
    <row r="4860" spans="1:9" x14ac:dyDescent="0.45">
      <c r="A4860" t="s">
        <v>27</v>
      </c>
      <c r="B4860" s="1">
        <f>Raw_Prices!AX493</f>
        <v>45639</v>
      </c>
      <c r="C4860" s="12">
        <f>Raw_Prices!BB493</f>
        <v>130.94999999999999</v>
      </c>
      <c r="D4860" s="13">
        <f t="shared" si="154"/>
        <v>-4.742852986106072E-2</v>
      </c>
      <c r="E4860" s="14">
        <f>IF(_xlfn.XLOOKUP($A4860,Firm_Info!$A$2:$A$12,Firm_Info!$C$2:$C$12)="Treated",1,IF(_xlfn.XLOOKUP($A4860,Firm_Info!$A$2:$A$12,Firm_Info!$C$2:$C$12)="Control",0,""))</f>
        <v>0</v>
      </c>
      <c r="F4860" s="14">
        <f>IFERROR(_xlfn.XLOOKUP($A4860,Firm_Info!$A$2:$A$11,Firm_Info!$D$2:$D$11),"")</f>
        <v>4</v>
      </c>
      <c r="G4860" s="14">
        <f>IF($F4860="","",IF($B4860&gt;=SUMIFS(Firm_Info!$F$2:$F$11,Firm_Info!$D$2:$D$11,$F4860,Firm_Info!$C$2:$C$11,"Treated"),1,0))</f>
        <v>1</v>
      </c>
      <c r="H4860" s="14">
        <f t="shared" si="155"/>
        <v>0</v>
      </c>
      <c r="I4860" s="14">
        <f>IF($F4860="","",MOD(ROW()-2,624)-INDEX(Parallel_Trends!$F$5:$F$14,MATCH($A4860,Parallel_Trends!$A$5:$A$14,0)))</f>
        <v>205</v>
      </c>
    </row>
    <row r="4861" spans="1:9" x14ac:dyDescent="0.45">
      <c r="A4861" t="s">
        <v>27</v>
      </c>
      <c r="B4861" s="1">
        <f>Raw_Prices!AX494</f>
        <v>45642</v>
      </c>
      <c r="C4861" s="12">
        <f>Raw_Prices!BB494</f>
        <v>132.19999999999999</v>
      </c>
      <c r="D4861" s="13">
        <f t="shared" si="154"/>
        <v>9.5456281023291734E-3</v>
      </c>
      <c r="E4861" s="14">
        <f>IF(_xlfn.XLOOKUP($A4861,Firm_Info!$A$2:$A$12,Firm_Info!$C$2:$C$12)="Treated",1,IF(_xlfn.XLOOKUP($A4861,Firm_Info!$A$2:$A$12,Firm_Info!$C$2:$C$12)="Control",0,""))</f>
        <v>0</v>
      </c>
      <c r="F4861" s="14">
        <f>IFERROR(_xlfn.XLOOKUP($A4861,Firm_Info!$A$2:$A$11,Firm_Info!$D$2:$D$11),"")</f>
        <v>4</v>
      </c>
      <c r="G4861" s="14">
        <f>IF($F4861="","",IF($B4861&gt;=SUMIFS(Firm_Info!$F$2:$F$11,Firm_Info!$D$2:$D$11,$F4861,Firm_Info!$C$2:$C$11,"Treated"),1,0))</f>
        <v>1</v>
      </c>
      <c r="H4861" s="14">
        <f t="shared" si="155"/>
        <v>0</v>
      </c>
      <c r="I4861" s="14">
        <f>IF($F4861="","",MOD(ROW()-2,624)-INDEX(Parallel_Trends!$F$5:$F$14,MATCH($A4861,Parallel_Trends!$A$5:$A$14,0)))</f>
        <v>206</v>
      </c>
    </row>
    <row r="4862" spans="1:9" x14ac:dyDescent="0.45">
      <c r="A4862" t="s">
        <v>27</v>
      </c>
      <c r="B4862" s="1">
        <f>Raw_Prices!AX495</f>
        <v>45643</v>
      </c>
      <c r="C4862" s="12">
        <f>Raw_Prices!BB495</f>
        <v>132.24</v>
      </c>
      <c r="D4862" s="13">
        <f t="shared" si="154"/>
        <v>3.0257186081716902E-4</v>
      </c>
      <c r="E4862" s="14">
        <f>IF(_xlfn.XLOOKUP($A4862,Firm_Info!$A$2:$A$12,Firm_Info!$C$2:$C$12)="Treated",1,IF(_xlfn.XLOOKUP($A4862,Firm_Info!$A$2:$A$12,Firm_Info!$C$2:$C$12)="Control",0,""))</f>
        <v>0</v>
      </c>
      <c r="F4862" s="14">
        <f>IFERROR(_xlfn.XLOOKUP($A4862,Firm_Info!$A$2:$A$11,Firm_Info!$D$2:$D$11),"")</f>
        <v>4</v>
      </c>
      <c r="G4862" s="14">
        <f>IF($F4862="","",IF($B4862&gt;=SUMIFS(Firm_Info!$F$2:$F$11,Firm_Info!$D$2:$D$11,$F4862,Firm_Info!$C$2:$C$11,"Treated"),1,0))</f>
        <v>1</v>
      </c>
      <c r="H4862" s="14">
        <f t="shared" si="155"/>
        <v>0</v>
      </c>
      <c r="I4862" s="14">
        <f>IF($F4862="","",MOD(ROW()-2,624)-INDEX(Parallel_Trends!$F$5:$F$14,MATCH($A4862,Parallel_Trends!$A$5:$A$14,0)))</f>
        <v>207</v>
      </c>
    </row>
    <row r="4863" spans="1:9" x14ac:dyDescent="0.45">
      <c r="A4863" t="s">
        <v>27</v>
      </c>
      <c r="B4863" s="1">
        <f>Raw_Prices!AX496</f>
        <v>45644</v>
      </c>
      <c r="C4863" s="12">
        <f>Raw_Prices!BB496</f>
        <v>127.54</v>
      </c>
      <c r="D4863" s="13">
        <f t="shared" si="154"/>
        <v>-3.5541439806412556E-2</v>
      </c>
      <c r="E4863" s="14">
        <f>IF(_xlfn.XLOOKUP($A4863,Firm_Info!$A$2:$A$12,Firm_Info!$C$2:$C$12)="Treated",1,IF(_xlfn.XLOOKUP($A4863,Firm_Info!$A$2:$A$12,Firm_Info!$C$2:$C$12)="Control",0,""))</f>
        <v>0</v>
      </c>
      <c r="F4863" s="14">
        <f>IFERROR(_xlfn.XLOOKUP($A4863,Firm_Info!$A$2:$A$11,Firm_Info!$D$2:$D$11),"")</f>
        <v>4</v>
      </c>
      <c r="G4863" s="14">
        <f>IF($F4863="","",IF($B4863&gt;=SUMIFS(Firm_Info!$F$2:$F$11,Firm_Info!$D$2:$D$11,$F4863,Firm_Info!$C$2:$C$11,"Treated"),1,0))</f>
        <v>1</v>
      </c>
      <c r="H4863" s="14">
        <f t="shared" si="155"/>
        <v>0</v>
      </c>
      <c r="I4863" s="14">
        <f>IF($F4863="","",MOD(ROW()-2,624)-INDEX(Parallel_Trends!$F$5:$F$14,MATCH($A4863,Parallel_Trends!$A$5:$A$14,0)))</f>
        <v>208</v>
      </c>
    </row>
    <row r="4864" spans="1:9" x14ac:dyDescent="0.45">
      <c r="A4864" t="s">
        <v>27</v>
      </c>
      <c r="B4864" s="1">
        <f>Raw_Prices!AX497</f>
        <v>45645</v>
      </c>
      <c r="C4864" s="12">
        <f>Raw_Prices!BB497</f>
        <v>129.35</v>
      </c>
      <c r="D4864" s="13">
        <f t="shared" si="154"/>
        <v>1.4191626156499826E-2</v>
      </c>
      <c r="E4864" s="14">
        <f>IF(_xlfn.XLOOKUP($A4864,Firm_Info!$A$2:$A$12,Firm_Info!$C$2:$C$12)="Treated",1,IF(_xlfn.XLOOKUP($A4864,Firm_Info!$A$2:$A$12,Firm_Info!$C$2:$C$12)="Control",0,""))</f>
        <v>0</v>
      </c>
      <c r="F4864" s="14">
        <f>IFERROR(_xlfn.XLOOKUP($A4864,Firm_Info!$A$2:$A$11,Firm_Info!$D$2:$D$11),"")</f>
        <v>4</v>
      </c>
      <c r="G4864" s="14">
        <f>IF($F4864="","",IF($B4864&gt;=SUMIFS(Firm_Info!$F$2:$F$11,Firm_Info!$D$2:$D$11,$F4864,Firm_Info!$C$2:$C$11,"Treated"),1,0))</f>
        <v>1</v>
      </c>
      <c r="H4864" s="14">
        <f t="shared" si="155"/>
        <v>0</v>
      </c>
      <c r="I4864" s="14">
        <f>IF($F4864="","",MOD(ROW()-2,624)-INDEX(Parallel_Trends!$F$5:$F$14,MATCH($A4864,Parallel_Trends!$A$5:$A$14,0)))</f>
        <v>209</v>
      </c>
    </row>
    <row r="4865" spans="1:9" x14ac:dyDescent="0.45">
      <c r="A4865" t="s">
        <v>27</v>
      </c>
      <c r="B4865" s="1">
        <f>Raw_Prices!AX498</f>
        <v>45646</v>
      </c>
      <c r="C4865" s="12">
        <f>Raw_Prices!BB498</f>
        <v>134.21</v>
      </c>
      <c r="D4865" s="13">
        <f t="shared" si="154"/>
        <v>3.7572477773482937E-2</v>
      </c>
      <c r="E4865" s="14">
        <f>IF(_xlfn.XLOOKUP($A4865,Firm_Info!$A$2:$A$12,Firm_Info!$C$2:$C$12)="Treated",1,IF(_xlfn.XLOOKUP($A4865,Firm_Info!$A$2:$A$12,Firm_Info!$C$2:$C$12)="Control",0,""))</f>
        <v>0</v>
      </c>
      <c r="F4865" s="14">
        <f>IFERROR(_xlfn.XLOOKUP($A4865,Firm_Info!$A$2:$A$11,Firm_Info!$D$2:$D$11),"")</f>
        <v>4</v>
      </c>
      <c r="G4865" s="14">
        <f>IF($F4865="","",IF($B4865&gt;=SUMIFS(Firm_Info!$F$2:$F$11,Firm_Info!$D$2:$D$11,$F4865,Firm_Info!$C$2:$C$11,"Treated"),1,0))</f>
        <v>1</v>
      </c>
      <c r="H4865" s="14">
        <f t="shared" si="155"/>
        <v>0</v>
      </c>
      <c r="I4865" s="14">
        <f>IF($F4865="","",MOD(ROW()-2,624)-INDEX(Parallel_Trends!$F$5:$F$14,MATCH($A4865,Parallel_Trends!$A$5:$A$14,0)))</f>
        <v>210</v>
      </c>
    </row>
    <row r="4866" spans="1:9" x14ac:dyDescent="0.45">
      <c r="A4866" t="s">
        <v>27</v>
      </c>
      <c r="B4866" s="1">
        <f>Raw_Prices!AX499</f>
        <v>45649</v>
      </c>
      <c r="C4866" s="12">
        <f>Raw_Prices!BB499</f>
        <v>134.52000000000001</v>
      </c>
      <c r="D4866" s="13">
        <f t="shared" si="154"/>
        <v>2.3098129796588207E-3</v>
      </c>
      <c r="E4866" s="14">
        <f>IF(_xlfn.XLOOKUP($A4866,Firm_Info!$A$2:$A$12,Firm_Info!$C$2:$C$12)="Treated",1,IF(_xlfn.XLOOKUP($A4866,Firm_Info!$A$2:$A$12,Firm_Info!$C$2:$C$12)="Control",0,""))</f>
        <v>0</v>
      </c>
      <c r="F4866" s="14">
        <f>IFERROR(_xlfn.XLOOKUP($A4866,Firm_Info!$A$2:$A$11,Firm_Info!$D$2:$D$11),"")</f>
        <v>4</v>
      </c>
      <c r="G4866" s="14">
        <f>IF($F4866="","",IF($B4866&gt;=SUMIFS(Firm_Info!$F$2:$F$11,Firm_Info!$D$2:$D$11,$F4866,Firm_Info!$C$2:$C$11,"Treated"),1,0))</f>
        <v>1</v>
      </c>
      <c r="H4866" s="14">
        <f t="shared" si="155"/>
        <v>0</v>
      </c>
      <c r="I4866" s="14">
        <f>IF($F4866="","",MOD(ROW()-2,624)-INDEX(Parallel_Trends!$F$5:$F$14,MATCH($A4866,Parallel_Trends!$A$5:$A$14,0)))</f>
        <v>211</v>
      </c>
    </row>
    <row r="4867" spans="1:9" x14ac:dyDescent="0.45">
      <c r="A4867" t="s">
        <v>27</v>
      </c>
      <c r="B4867" s="1">
        <f>Raw_Prices!AX500</f>
        <v>45650</v>
      </c>
      <c r="C4867" s="12">
        <f>Raw_Prices!BB500</f>
        <v>134.99</v>
      </c>
      <c r="D4867" s="13">
        <f t="shared" si="154"/>
        <v>3.4939042521557884E-3</v>
      </c>
      <c r="E4867" s="14">
        <f>IF(_xlfn.XLOOKUP($A4867,Firm_Info!$A$2:$A$12,Firm_Info!$C$2:$C$12)="Treated",1,IF(_xlfn.XLOOKUP($A4867,Firm_Info!$A$2:$A$12,Firm_Info!$C$2:$C$12)="Control",0,""))</f>
        <v>0</v>
      </c>
      <c r="F4867" s="14">
        <f>IFERROR(_xlfn.XLOOKUP($A4867,Firm_Info!$A$2:$A$11,Firm_Info!$D$2:$D$11),"")</f>
        <v>4</v>
      </c>
      <c r="G4867" s="14">
        <f>IF($F4867="","",IF($B4867&gt;=SUMIFS(Firm_Info!$F$2:$F$11,Firm_Info!$D$2:$D$11,$F4867,Firm_Info!$C$2:$C$11,"Treated"),1,0))</f>
        <v>1</v>
      </c>
      <c r="H4867" s="14">
        <f t="shared" si="155"/>
        <v>0</v>
      </c>
      <c r="I4867" s="14">
        <f>IF($F4867="","",MOD(ROW()-2,624)-INDEX(Parallel_Trends!$F$5:$F$14,MATCH($A4867,Parallel_Trends!$A$5:$A$14,0)))</f>
        <v>212</v>
      </c>
    </row>
    <row r="4868" spans="1:9" x14ac:dyDescent="0.45">
      <c r="A4868" t="s">
        <v>27</v>
      </c>
      <c r="B4868" s="1">
        <f>Raw_Prices!AX501</f>
        <v>45652</v>
      </c>
      <c r="C4868" s="12">
        <f>Raw_Prices!BB501</f>
        <v>135.32</v>
      </c>
      <c r="D4868" s="13">
        <f t="shared" si="154"/>
        <v>2.4446255278167683E-3</v>
      </c>
      <c r="E4868" s="14">
        <f>IF(_xlfn.XLOOKUP($A4868,Firm_Info!$A$2:$A$12,Firm_Info!$C$2:$C$12)="Treated",1,IF(_xlfn.XLOOKUP($A4868,Firm_Info!$A$2:$A$12,Firm_Info!$C$2:$C$12)="Control",0,""))</f>
        <v>0</v>
      </c>
      <c r="F4868" s="14">
        <f>IFERROR(_xlfn.XLOOKUP($A4868,Firm_Info!$A$2:$A$11,Firm_Info!$D$2:$D$11),"")</f>
        <v>4</v>
      </c>
      <c r="G4868" s="14">
        <f>IF($F4868="","",IF($B4868&gt;=SUMIFS(Firm_Info!$F$2:$F$11,Firm_Info!$D$2:$D$11,$F4868,Firm_Info!$C$2:$C$11,"Treated"),1,0))</f>
        <v>1</v>
      </c>
      <c r="H4868" s="14">
        <f t="shared" si="155"/>
        <v>0</v>
      </c>
      <c r="I4868" s="14">
        <f>IF($F4868="","",MOD(ROW()-2,624)-INDEX(Parallel_Trends!$F$5:$F$14,MATCH($A4868,Parallel_Trends!$A$5:$A$14,0)))</f>
        <v>213</v>
      </c>
    </row>
    <row r="4869" spans="1:9" x14ac:dyDescent="0.45">
      <c r="A4869" t="s">
        <v>27</v>
      </c>
      <c r="B4869" s="1">
        <f>Raw_Prices!AX502</f>
        <v>45653</v>
      </c>
      <c r="C4869" s="12">
        <f>Raw_Prices!BB502</f>
        <v>133.38499999999999</v>
      </c>
      <c r="D4869" s="13">
        <f t="shared" si="154"/>
        <v>-1.4299438368312156E-2</v>
      </c>
      <c r="E4869" s="14">
        <f>IF(_xlfn.XLOOKUP($A4869,Firm_Info!$A$2:$A$12,Firm_Info!$C$2:$C$12)="Treated",1,IF(_xlfn.XLOOKUP($A4869,Firm_Info!$A$2:$A$12,Firm_Info!$C$2:$C$12)="Control",0,""))</f>
        <v>0</v>
      </c>
      <c r="F4869" s="14">
        <f>IFERROR(_xlfn.XLOOKUP($A4869,Firm_Info!$A$2:$A$11,Firm_Info!$D$2:$D$11),"")</f>
        <v>4</v>
      </c>
      <c r="G4869" s="14">
        <f>IF($F4869="","",IF($B4869&gt;=SUMIFS(Firm_Info!$F$2:$F$11,Firm_Info!$D$2:$D$11,$F4869,Firm_Info!$C$2:$C$11,"Treated"),1,0))</f>
        <v>1</v>
      </c>
      <c r="H4869" s="14">
        <f t="shared" si="155"/>
        <v>0</v>
      </c>
      <c r="I4869" s="14">
        <f>IF($F4869="","",MOD(ROW()-2,624)-INDEX(Parallel_Trends!$F$5:$F$14,MATCH($A4869,Parallel_Trends!$A$5:$A$14,0)))</f>
        <v>214</v>
      </c>
    </row>
    <row r="4870" spans="1:9" x14ac:dyDescent="0.45">
      <c r="A4870" t="s">
        <v>27</v>
      </c>
      <c r="B4870" s="1">
        <f>Raw_Prices!AX503</f>
        <v>45656</v>
      </c>
      <c r="C4870" s="12">
        <f>Raw_Prices!BB503</f>
        <v>131.81</v>
      </c>
      <c r="D4870" s="13">
        <f t="shared" si="154"/>
        <v>-1.1807924429283578E-2</v>
      </c>
      <c r="E4870" s="14">
        <f>IF(_xlfn.XLOOKUP($A4870,Firm_Info!$A$2:$A$12,Firm_Info!$C$2:$C$12)="Treated",1,IF(_xlfn.XLOOKUP($A4870,Firm_Info!$A$2:$A$12,Firm_Info!$C$2:$C$12)="Control",0,""))</f>
        <v>0</v>
      </c>
      <c r="F4870" s="14">
        <f>IFERROR(_xlfn.XLOOKUP($A4870,Firm_Info!$A$2:$A$11,Firm_Info!$D$2:$D$11),"")</f>
        <v>4</v>
      </c>
      <c r="G4870" s="14">
        <f>IF($F4870="","",IF($B4870&gt;=SUMIFS(Firm_Info!$F$2:$F$11,Firm_Info!$D$2:$D$11,$F4870,Firm_Info!$C$2:$C$11,"Treated"),1,0))</f>
        <v>1</v>
      </c>
      <c r="H4870" s="14">
        <f t="shared" si="155"/>
        <v>0</v>
      </c>
      <c r="I4870" s="14">
        <f>IF($F4870="","",MOD(ROW()-2,624)-INDEX(Parallel_Trends!$F$5:$F$14,MATCH($A4870,Parallel_Trends!$A$5:$A$14,0)))</f>
        <v>215</v>
      </c>
    </row>
    <row r="4871" spans="1:9" x14ac:dyDescent="0.45">
      <c r="A4871" t="s">
        <v>27</v>
      </c>
      <c r="B4871" s="1">
        <f>Raw_Prices!AX504</f>
        <v>45657</v>
      </c>
      <c r="C4871" s="12">
        <f>Raw_Prices!BB504</f>
        <v>131.41</v>
      </c>
      <c r="D4871" s="13">
        <f t="shared" si="154"/>
        <v>-3.0346711175176511E-3</v>
      </c>
      <c r="E4871" s="14">
        <f>IF(_xlfn.XLOOKUP($A4871,Firm_Info!$A$2:$A$12,Firm_Info!$C$2:$C$12)="Treated",1,IF(_xlfn.XLOOKUP($A4871,Firm_Info!$A$2:$A$12,Firm_Info!$C$2:$C$12)="Control",0,""))</f>
        <v>0</v>
      </c>
      <c r="F4871" s="14">
        <f>IFERROR(_xlfn.XLOOKUP($A4871,Firm_Info!$A$2:$A$11,Firm_Info!$D$2:$D$11),"")</f>
        <v>4</v>
      </c>
      <c r="G4871" s="14">
        <f>IF($F4871="","",IF($B4871&gt;=SUMIFS(Firm_Info!$F$2:$F$11,Firm_Info!$D$2:$D$11,$F4871,Firm_Info!$C$2:$C$11,"Treated"),1,0))</f>
        <v>1</v>
      </c>
      <c r="H4871" s="14">
        <f t="shared" si="155"/>
        <v>0</v>
      </c>
      <c r="I4871" s="14">
        <f>IF($F4871="","",MOD(ROW()-2,624)-INDEX(Parallel_Trends!$F$5:$F$14,MATCH($A4871,Parallel_Trends!$A$5:$A$14,0)))</f>
        <v>216</v>
      </c>
    </row>
    <row r="4872" spans="1:9" x14ac:dyDescent="0.45">
      <c r="A4872" t="s">
        <v>27</v>
      </c>
      <c r="B4872" s="1">
        <f>Raw_Prices!AX505</f>
        <v>45659</v>
      </c>
      <c r="C4872" s="12">
        <f>Raw_Prices!BB505</f>
        <v>131.47999999999999</v>
      </c>
      <c r="D4872" s="13">
        <f t="shared" si="154"/>
        <v>5.3268396621253267E-4</v>
      </c>
      <c r="E4872" s="14">
        <f>IF(_xlfn.XLOOKUP($A4872,Firm_Info!$A$2:$A$12,Firm_Info!$C$2:$C$12)="Treated",1,IF(_xlfn.XLOOKUP($A4872,Firm_Info!$A$2:$A$12,Firm_Info!$C$2:$C$12)="Control",0,""))</f>
        <v>0</v>
      </c>
      <c r="F4872" s="14">
        <f>IFERROR(_xlfn.XLOOKUP($A4872,Firm_Info!$A$2:$A$11,Firm_Info!$D$2:$D$11),"")</f>
        <v>4</v>
      </c>
      <c r="G4872" s="14">
        <f>IF($F4872="","",IF($B4872&gt;=SUMIFS(Firm_Info!$F$2:$F$11,Firm_Info!$D$2:$D$11,$F4872,Firm_Info!$C$2:$C$11,"Treated"),1,0))</f>
        <v>1</v>
      </c>
      <c r="H4872" s="14">
        <f t="shared" si="155"/>
        <v>0</v>
      </c>
      <c r="I4872" s="14">
        <f>IF($F4872="","",MOD(ROW()-2,624)-INDEX(Parallel_Trends!$F$5:$F$14,MATCH($A4872,Parallel_Trends!$A$5:$A$14,0)))</f>
        <v>217</v>
      </c>
    </row>
    <row r="4873" spans="1:9" x14ac:dyDescent="0.45">
      <c r="A4873" t="s">
        <v>27</v>
      </c>
      <c r="B4873" s="1">
        <f>Raw_Prices!AX506</f>
        <v>45660</v>
      </c>
      <c r="C4873" s="12">
        <f>Raw_Prices!BB506</f>
        <v>135.71</v>
      </c>
      <c r="D4873" s="13">
        <f t="shared" si="154"/>
        <v>3.2172193489504286E-2</v>
      </c>
      <c r="E4873" s="14">
        <f>IF(_xlfn.XLOOKUP($A4873,Firm_Info!$A$2:$A$12,Firm_Info!$C$2:$C$12)="Treated",1,IF(_xlfn.XLOOKUP($A4873,Firm_Info!$A$2:$A$12,Firm_Info!$C$2:$C$12)="Control",0,""))</f>
        <v>0</v>
      </c>
      <c r="F4873" s="14">
        <f>IFERROR(_xlfn.XLOOKUP($A4873,Firm_Info!$A$2:$A$11,Firm_Info!$D$2:$D$11),"")</f>
        <v>4</v>
      </c>
      <c r="G4873" s="14">
        <f>IF($F4873="","",IF($B4873&gt;=SUMIFS(Firm_Info!$F$2:$F$11,Firm_Info!$D$2:$D$11,$F4873,Firm_Info!$C$2:$C$11,"Treated"),1,0))</f>
        <v>1</v>
      </c>
      <c r="H4873" s="14">
        <f t="shared" si="155"/>
        <v>0</v>
      </c>
      <c r="I4873" s="14">
        <f>IF($F4873="","",MOD(ROW()-2,624)-INDEX(Parallel_Trends!$F$5:$F$14,MATCH($A4873,Parallel_Trends!$A$5:$A$14,0)))</f>
        <v>218</v>
      </c>
    </row>
    <row r="4874" spans="1:9" x14ac:dyDescent="0.45">
      <c r="A4874" t="s">
        <v>27</v>
      </c>
      <c r="B4874" s="1">
        <f>Raw_Prices!AX507</f>
        <v>45663</v>
      </c>
      <c r="C4874" s="12">
        <f>Raw_Prices!BB507</f>
        <v>135.19999999999999</v>
      </c>
      <c r="D4874" s="13">
        <f t="shared" si="154"/>
        <v>-3.7580134109499452E-3</v>
      </c>
      <c r="E4874" s="14">
        <f>IF(_xlfn.XLOOKUP($A4874,Firm_Info!$A$2:$A$12,Firm_Info!$C$2:$C$12)="Treated",1,IF(_xlfn.XLOOKUP($A4874,Firm_Info!$A$2:$A$12,Firm_Info!$C$2:$C$12)="Control",0,""))</f>
        <v>0</v>
      </c>
      <c r="F4874" s="14">
        <f>IFERROR(_xlfn.XLOOKUP($A4874,Firm_Info!$A$2:$A$11,Firm_Info!$D$2:$D$11),"")</f>
        <v>4</v>
      </c>
      <c r="G4874" s="14">
        <f>IF($F4874="","",IF($B4874&gt;=SUMIFS(Firm_Info!$F$2:$F$11,Firm_Info!$D$2:$D$11,$F4874,Firm_Info!$C$2:$C$11,"Treated"),1,0))</f>
        <v>1</v>
      </c>
      <c r="H4874" s="14">
        <f t="shared" si="155"/>
        <v>0</v>
      </c>
      <c r="I4874" s="14">
        <f>IF($F4874="","",MOD(ROW()-2,624)-INDEX(Parallel_Trends!$F$5:$F$14,MATCH($A4874,Parallel_Trends!$A$5:$A$14,0)))</f>
        <v>219</v>
      </c>
    </row>
    <row r="4875" spans="1:9" x14ac:dyDescent="0.45">
      <c r="A4875" t="s">
        <v>27</v>
      </c>
      <c r="B4875" s="1">
        <f>Raw_Prices!AX508</f>
        <v>45664</v>
      </c>
      <c r="C4875" s="12">
        <f>Raw_Prices!BB508</f>
        <v>131.29</v>
      </c>
      <c r="D4875" s="13">
        <f t="shared" si="154"/>
        <v>-2.8920118343195189E-2</v>
      </c>
      <c r="E4875" s="14">
        <f>IF(_xlfn.XLOOKUP($A4875,Firm_Info!$A$2:$A$12,Firm_Info!$C$2:$C$12)="Treated",1,IF(_xlfn.XLOOKUP($A4875,Firm_Info!$A$2:$A$12,Firm_Info!$C$2:$C$12)="Control",0,""))</f>
        <v>0</v>
      </c>
      <c r="F4875" s="14">
        <f>IFERROR(_xlfn.XLOOKUP($A4875,Firm_Info!$A$2:$A$11,Firm_Info!$D$2:$D$11),"")</f>
        <v>4</v>
      </c>
      <c r="G4875" s="14">
        <f>IF($F4875="","",IF($B4875&gt;=SUMIFS(Firm_Info!$F$2:$F$11,Firm_Info!$D$2:$D$11,$F4875,Firm_Info!$C$2:$C$11,"Treated"),1,0))</f>
        <v>1</v>
      </c>
      <c r="H4875" s="14">
        <f t="shared" si="155"/>
        <v>0</v>
      </c>
      <c r="I4875" s="14">
        <f>IF($F4875="","",MOD(ROW()-2,624)-INDEX(Parallel_Trends!$F$5:$F$14,MATCH($A4875,Parallel_Trends!$A$5:$A$14,0)))</f>
        <v>220</v>
      </c>
    </row>
    <row r="4876" spans="1:9" x14ac:dyDescent="0.45">
      <c r="A4876" t="s">
        <v>27</v>
      </c>
      <c r="B4876" s="1">
        <f>Raw_Prices!AX509</f>
        <v>45665</v>
      </c>
      <c r="C4876" s="12">
        <f>Raw_Prices!BB509</f>
        <v>130.80000000000001</v>
      </c>
      <c r="D4876" s="13">
        <f t="shared" si="154"/>
        <v>-3.7321959022010853E-3</v>
      </c>
      <c r="E4876" s="14">
        <f>IF(_xlfn.XLOOKUP($A4876,Firm_Info!$A$2:$A$12,Firm_Info!$C$2:$C$12)="Treated",1,IF(_xlfn.XLOOKUP($A4876,Firm_Info!$A$2:$A$12,Firm_Info!$C$2:$C$12)="Control",0,""))</f>
        <v>0</v>
      </c>
      <c r="F4876" s="14">
        <f>IFERROR(_xlfn.XLOOKUP($A4876,Firm_Info!$A$2:$A$11,Firm_Info!$D$2:$D$11),"")</f>
        <v>4</v>
      </c>
      <c r="G4876" s="14">
        <f>IF($F4876="","",IF($B4876&gt;=SUMIFS(Firm_Info!$F$2:$F$11,Firm_Info!$D$2:$D$11,$F4876,Firm_Info!$C$2:$C$11,"Treated"),1,0))</f>
        <v>1</v>
      </c>
      <c r="H4876" s="14">
        <f t="shared" si="155"/>
        <v>0</v>
      </c>
      <c r="I4876" s="14">
        <f>IF($F4876="","",MOD(ROW()-2,624)-INDEX(Parallel_Trends!$F$5:$F$14,MATCH($A4876,Parallel_Trends!$A$5:$A$14,0)))</f>
        <v>221</v>
      </c>
    </row>
    <row r="4877" spans="1:9" x14ac:dyDescent="0.45">
      <c r="A4877" t="s">
        <v>27</v>
      </c>
      <c r="B4877" s="1">
        <f>Raw_Prices!AX510</f>
        <v>45667</v>
      </c>
      <c r="C4877" s="12">
        <f>Raw_Prices!BB510</f>
        <v>129.63</v>
      </c>
      <c r="D4877" s="13">
        <f t="shared" si="154"/>
        <v>-8.9449541284405409E-3</v>
      </c>
      <c r="E4877" s="14">
        <f>IF(_xlfn.XLOOKUP($A4877,Firm_Info!$A$2:$A$12,Firm_Info!$C$2:$C$12)="Treated",1,IF(_xlfn.XLOOKUP($A4877,Firm_Info!$A$2:$A$12,Firm_Info!$C$2:$C$12)="Control",0,""))</f>
        <v>0</v>
      </c>
      <c r="F4877" s="14">
        <f>IFERROR(_xlfn.XLOOKUP($A4877,Firm_Info!$A$2:$A$11,Firm_Info!$D$2:$D$11),"")</f>
        <v>4</v>
      </c>
      <c r="G4877" s="14">
        <f>IF($F4877="","",IF($B4877&gt;=SUMIFS(Firm_Info!$F$2:$F$11,Firm_Info!$D$2:$D$11,$F4877,Firm_Info!$C$2:$C$11,"Treated"),1,0))</f>
        <v>1</v>
      </c>
      <c r="H4877" s="14">
        <f t="shared" si="155"/>
        <v>0</v>
      </c>
      <c r="I4877" s="14">
        <f>IF($F4877="","",MOD(ROW()-2,624)-INDEX(Parallel_Trends!$F$5:$F$14,MATCH($A4877,Parallel_Trends!$A$5:$A$14,0)))</f>
        <v>222</v>
      </c>
    </row>
    <row r="4878" spans="1:9" x14ac:dyDescent="0.45">
      <c r="A4878" t="s">
        <v>27</v>
      </c>
      <c r="B4878" s="1">
        <f>Raw_Prices!AX511</f>
        <v>45670</v>
      </c>
      <c r="C4878" s="12">
        <f>Raw_Prices!BB511</f>
        <v>128.85</v>
      </c>
      <c r="D4878" s="13">
        <f t="shared" si="154"/>
        <v>-6.0171256653552829E-3</v>
      </c>
      <c r="E4878" s="14">
        <f>IF(_xlfn.XLOOKUP($A4878,Firm_Info!$A$2:$A$12,Firm_Info!$C$2:$C$12)="Treated",1,IF(_xlfn.XLOOKUP($A4878,Firm_Info!$A$2:$A$12,Firm_Info!$C$2:$C$12)="Control",0,""))</f>
        <v>0</v>
      </c>
      <c r="F4878" s="14">
        <f>IFERROR(_xlfn.XLOOKUP($A4878,Firm_Info!$A$2:$A$11,Firm_Info!$D$2:$D$11),"")</f>
        <v>4</v>
      </c>
      <c r="G4878" s="14">
        <f>IF($F4878="","",IF($B4878&gt;=SUMIFS(Firm_Info!$F$2:$F$11,Firm_Info!$D$2:$D$11,$F4878,Firm_Info!$C$2:$C$11,"Treated"),1,0))</f>
        <v>1</v>
      </c>
      <c r="H4878" s="14">
        <f t="shared" si="155"/>
        <v>0</v>
      </c>
      <c r="I4878" s="14">
        <f>IF($F4878="","",MOD(ROW()-2,624)-INDEX(Parallel_Trends!$F$5:$F$14,MATCH($A4878,Parallel_Trends!$A$5:$A$14,0)))</f>
        <v>223</v>
      </c>
    </row>
    <row r="4879" spans="1:9" x14ac:dyDescent="0.45">
      <c r="A4879" t="s">
        <v>27</v>
      </c>
      <c r="B4879" s="1">
        <f>Raw_Prices!AX512</f>
        <v>45671</v>
      </c>
      <c r="C4879" s="12">
        <f>Raw_Prices!BB512</f>
        <v>127.6</v>
      </c>
      <c r="D4879" s="13">
        <f t="shared" si="154"/>
        <v>-9.7012029491656548E-3</v>
      </c>
      <c r="E4879" s="14">
        <f>IF(_xlfn.XLOOKUP($A4879,Firm_Info!$A$2:$A$12,Firm_Info!$C$2:$C$12)="Treated",1,IF(_xlfn.XLOOKUP($A4879,Firm_Info!$A$2:$A$12,Firm_Info!$C$2:$C$12)="Control",0,""))</f>
        <v>0</v>
      </c>
      <c r="F4879" s="14">
        <f>IFERROR(_xlfn.XLOOKUP($A4879,Firm_Info!$A$2:$A$11,Firm_Info!$D$2:$D$11),"")</f>
        <v>4</v>
      </c>
      <c r="G4879" s="14">
        <f>IF($F4879="","",IF($B4879&gt;=SUMIFS(Firm_Info!$F$2:$F$11,Firm_Info!$D$2:$D$11,$F4879,Firm_Info!$C$2:$C$11,"Treated"),1,0))</f>
        <v>1</v>
      </c>
      <c r="H4879" s="14">
        <f t="shared" si="155"/>
        <v>0</v>
      </c>
      <c r="I4879" s="14">
        <f>IF($F4879="","",MOD(ROW()-2,624)-INDEX(Parallel_Trends!$F$5:$F$14,MATCH($A4879,Parallel_Trends!$A$5:$A$14,0)))</f>
        <v>224</v>
      </c>
    </row>
    <row r="4880" spans="1:9" x14ac:dyDescent="0.45">
      <c r="A4880" t="s">
        <v>27</v>
      </c>
      <c r="B4880" s="1">
        <f>Raw_Prices!AX513</f>
        <v>45672</v>
      </c>
      <c r="C4880" s="12">
        <f>Raw_Prices!BB513</f>
        <v>132.52000000000001</v>
      </c>
      <c r="D4880" s="13">
        <f t="shared" si="154"/>
        <v>3.8557993730407691E-2</v>
      </c>
      <c r="E4880" s="14">
        <f>IF(_xlfn.XLOOKUP($A4880,Firm_Info!$A$2:$A$12,Firm_Info!$C$2:$C$12)="Treated",1,IF(_xlfn.XLOOKUP($A4880,Firm_Info!$A$2:$A$12,Firm_Info!$C$2:$C$12)="Control",0,""))</f>
        <v>0</v>
      </c>
      <c r="F4880" s="14">
        <f>IFERROR(_xlfn.XLOOKUP($A4880,Firm_Info!$A$2:$A$11,Firm_Info!$D$2:$D$11),"")</f>
        <v>4</v>
      </c>
      <c r="G4880" s="14">
        <f>IF($F4880="","",IF($B4880&gt;=SUMIFS(Firm_Info!$F$2:$F$11,Firm_Info!$D$2:$D$11,$F4880,Firm_Info!$C$2:$C$11,"Treated"),1,0))</f>
        <v>1</v>
      </c>
      <c r="H4880" s="14">
        <f t="shared" si="155"/>
        <v>0</v>
      </c>
      <c r="I4880" s="14">
        <f>IF($F4880="","",MOD(ROW()-2,624)-INDEX(Parallel_Trends!$F$5:$F$14,MATCH($A4880,Parallel_Trends!$A$5:$A$14,0)))</f>
        <v>225</v>
      </c>
    </row>
    <row r="4881" spans="1:9" x14ac:dyDescent="0.45">
      <c r="A4881" t="s">
        <v>27</v>
      </c>
      <c r="B4881" s="1">
        <f>Raw_Prices!AX514</f>
        <v>45673</v>
      </c>
      <c r="C4881" s="12">
        <f>Raw_Prices!BB514</f>
        <v>132.16</v>
      </c>
      <c r="D4881" s="13">
        <f t="shared" si="154"/>
        <v>-2.7165710836101198E-3</v>
      </c>
      <c r="E4881" s="14">
        <f>IF(_xlfn.XLOOKUP($A4881,Firm_Info!$A$2:$A$12,Firm_Info!$C$2:$C$12)="Treated",1,IF(_xlfn.XLOOKUP($A4881,Firm_Info!$A$2:$A$12,Firm_Info!$C$2:$C$12)="Control",0,""))</f>
        <v>0</v>
      </c>
      <c r="F4881" s="14">
        <f>IFERROR(_xlfn.XLOOKUP($A4881,Firm_Info!$A$2:$A$11,Firm_Info!$D$2:$D$11),"")</f>
        <v>4</v>
      </c>
      <c r="G4881" s="14">
        <f>IF($F4881="","",IF($B4881&gt;=SUMIFS(Firm_Info!$F$2:$F$11,Firm_Info!$D$2:$D$11,$F4881,Firm_Info!$C$2:$C$11,"Treated"),1,0))</f>
        <v>1</v>
      </c>
      <c r="H4881" s="14">
        <f t="shared" si="155"/>
        <v>0</v>
      </c>
      <c r="I4881" s="14">
        <f>IF($F4881="","",MOD(ROW()-2,624)-INDEX(Parallel_Trends!$F$5:$F$14,MATCH($A4881,Parallel_Trends!$A$5:$A$14,0)))</f>
        <v>226</v>
      </c>
    </row>
    <row r="4882" spans="1:9" x14ac:dyDescent="0.45">
      <c r="A4882" t="s">
        <v>27</v>
      </c>
      <c r="B4882" s="1">
        <f>Raw_Prices!AX515</f>
        <v>45674</v>
      </c>
      <c r="C4882" s="12">
        <f>Raw_Prices!BB515</f>
        <v>135.12</v>
      </c>
      <c r="D4882" s="13">
        <f t="shared" si="154"/>
        <v>2.2397094430992803E-2</v>
      </c>
      <c r="E4882" s="14">
        <f>IF(_xlfn.XLOOKUP($A4882,Firm_Info!$A$2:$A$12,Firm_Info!$C$2:$C$12)="Treated",1,IF(_xlfn.XLOOKUP($A4882,Firm_Info!$A$2:$A$12,Firm_Info!$C$2:$C$12)="Control",0,""))</f>
        <v>0</v>
      </c>
      <c r="F4882" s="14">
        <f>IFERROR(_xlfn.XLOOKUP($A4882,Firm_Info!$A$2:$A$11,Firm_Info!$D$2:$D$11),"")</f>
        <v>4</v>
      </c>
      <c r="G4882" s="14">
        <f>IF($F4882="","",IF($B4882&gt;=SUMIFS(Firm_Info!$F$2:$F$11,Firm_Info!$D$2:$D$11,$F4882,Firm_Info!$C$2:$C$11,"Treated"),1,0))</f>
        <v>1</v>
      </c>
      <c r="H4882" s="14">
        <f t="shared" si="155"/>
        <v>0</v>
      </c>
      <c r="I4882" s="14">
        <f>IF($F4882="","",MOD(ROW()-2,624)-INDEX(Parallel_Trends!$F$5:$F$14,MATCH($A4882,Parallel_Trends!$A$5:$A$14,0)))</f>
        <v>227</v>
      </c>
    </row>
    <row r="4883" spans="1:9" x14ac:dyDescent="0.45">
      <c r="A4883" t="s">
        <v>27</v>
      </c>
      <c r="B4883" s="1">
        <f>Raw_Prices!AX516</f>
        <v>45678</v>
      </c>
      <c r="C4883" s="12">
        <f>Raw_Prices!BB516</f>
        <v>133.07</v>
      </c>
      <c r="D4883" s="13">
        <f t="shared" si="154"/>
        <v>-1.5171699230313918E-2</v>
      </c>
      <c r="E4883" s="14">
        <f>IF(_xlfn.XLOOKUP($A4883,Firm_Info!$A$2:$A$12,Firm_Info!$C$2:$C$12)="Treated",1,IF(_xlfn.XLOOKUP($A4883,Firm_Info!$A$2:$A$12,Firm_Info!$C$2:$C$12)="Control",0,""))</f>
        <v>0</v>
      </c>
      <c r="F4883" s="14">
        <f>IFERROR(_xlfn.XLOOKUP($A4883,Firm_Info!$A$2:$A$11,Firm_Info!$D$2:$D$11),"")</f>
        <v>4</v>
      </c>
      <c r="G4883" s="14">
        <f>IF($F4883="","",IF($B4883&gt;=SUMIFS(Firm_Info!$F$2:$F$11,Firm_Info!$D$2:$D$11,$F4883,Firm_Info!$C$2:$C$11,"Treated"),1,0))</f>
        <v>1</v>
      </c>
      <c r="H4883" s="14">
        <f t="shared" si="155"/>
        <v>0</v>
      </c>
      <c r="I4883" s="14">
        <f>IF($F4883="","",MOD(ROW()-2,624)-INDEX(Parallel_Trends!$F$5:$F$14,MATCH($A4883,Parallel_Trends!$A$5:$A$14,0)))</f>
        <v>228</v>
      </c>
    </row>
    <row r="4884" spans="1:9" x14ac:dyDescent="0.45">
      <c r="A4884" t="s">
        <v>27</v>
      </c>
      <c r="B4884" s="1">
        <f>Raw_Prices!AX517</f>
        <v>45679</v>
      </c>
      <c r="C4884" s="12">
        <f>Raw_Prices!BB517</f>
        <v>132.5</v>
      </c>
      <c r="D4884" s="13">
        <f t="shared" ref="D4884:D4947" si="156">C4884/C4883-1</f>
        <v>-4.2834598331704665E-3</v>
      </c>
      <c r="E4884" s="14">
        <f>IF(_xlfn.XLOOKUP($A4884,Firm_Info!$A$2:$A$12,Firm_Info!$C$2:$C$12)="Treated",1,IF(_xlfn.XLOOKUP($A4884,Firm_Info!$A$2:$A$12,Firm_Info!$C$2:$C$12)="Control",0,""))</f>
        <v>0</v>
      </c>
      <c r="F4884" s="14">
        <f>IFERROR(_xlfn.XLOOKUP($A4884,Firm_Info!$A$2:$A$11,Firm_Info!$D$2:$D$11),"")</f>
        <v>4</v>
      </c>
      <c r="G4884" s="14">
        <f>IF($F4884="","",IF($B4884&gt;=SUMIFS(Firm_Info!$F$2:$F$11,Firm_Info!$D$2:$D$11,$F4884,Firm_Info!$C$2:$C$11,"Treated"),1,0))</f>
        <v>1</v>
      </c>
      <c r="H4884" s="14">
        <f t="shared" ref="H4884:H4947" si="157">IF($F4884="","",$E4884*$G4884)</f>
        <v>0</v>
      </c>
      <c r="I4884" s="14">
        <f>IF($F4884="","",MOD(ROW()-2,624)-INDEX(Parallel_Trends!$F$5:$F$14,MATCH($A4884,Parallel_Trends!$A$5:$A$14,0)))</f>
        <v>229</v>
      </c>
    </row>
    <row r="4885" spans="1:9" x14ac:dyDescent="0.45">
      <c r="A4885" t="s">
        <v>27</v>
      </c>
      <c r="B4885" s="1">
        <f>Raw_Prices!AX518</f>
        <v>45680</v>
      </c>
      <c r="C4885" s="12">
        <f>Raw_Prices!BB518</f>
        <v>133.24</v>
      </c>
      <c r="D4885" s="13">
        <f t="shared" si="156"/>
        <v>5.5849056603773928E-3</v>
      </c>
      <c r="E4885" s="14">
        <f>IF(_xlfn.XLOOKUP($A4885,Firm_Info!$A$2:$A$12,Firm_Info!$C$2:$C$12)="Treated",1,IF(_xlfn.XLOOKUP($A4885,Firm_Info!$A$2:$A$12,Firm_Info!$C$2:$C$12)="Control",0,""))</f>
        <v>0</v>
      </c>
      <c r="F4885" s="14">
        <f>IFERROR(_xlfn.XLOOKUP($A4885,Firm_Info!$A$2:$A$11,Firm_Info!$D$2:$D$11),"")</f>
        <v>4</v>
      </c>
      <c r="G4885" s="14">
        <f>IF($F4885="","",IF($B4885&gt;=SUMIFS(Firm_Info!$F$2:$F$11,Firm_Info!$D$2:$D$11,$F4885,Firm_Info!$C$2:$C$11,"Treated"),1,0))</f>
        <v>1</v>
      </c>
      <c r="H4885" s="14">
        <f t="shared" si="157"/>
        <v>0</v>
      </c>
      <c r="I4885" s="14">
        <f>IF($F4885="","",MOD(ROW()-2,624)-INDEX(Parallel_Trends!$F$5:$F$14,MATCH($A4885,Parallel_Trends!$A$5:$A$14,0)))</f>
        <v>230</v>
      </c>
    </row>
    <row r="4886" spans="1:9" x14ac:dyDescent="0.45">
      <c r="A4886" t="s">
        <v>27</v>
      </c>
      <c r="B4886" s="1">
        <f>Raw_Prices!AX519</f>
        <v>45681</v>
      </c>
      <c r="C4886" s="12">
        <f>Raw_Prices!BB519</f>
        <v>127.09</v>
      </c>
      <c r="D4886" s="13">
        <f t="shared" si="156"/>
        <v>-4.6157310117082018E-2</v>
      </c>
      <c r="E4886" s="14">
        <f>IF(_xlfn.XLOOKUP($A4886,Firm_Info!$A$2:$A$12,Firm_Info!$C$2:$C$12)="Treated",1,IF(_xlfn.XLOOKUP($A4886,Firm_Info!$A$2:$A$12,Firm_Info!$C$2:$C$12)="Control",0,""))</f>
        <v>0</v>
      </c>
      <c r="F4886" s="14">
        <f>IFERROR(_xlfn.XLOOKUP($A4886,Firm_Info!$A$2:$A$11,Firm_Info!$D$2:$D$11),"")</f>
        <v>4</v>
      </c>
      <c r="G4886" s="14">
        <f>IF($F4886="","",IF($B4886&gt;=SUMIFS(Firm_Info!$F$2:$F$11,Firm_Info!$D$2:$D$11,$F4886,Firm_Info!$C$2:$C$11,"Treated"),1,0))</f>
        <v>1</v>
      </c>
      <c r="H4886" s="14">
        <f t="shared" si="157"/>
        <v>0</v>
      </c>
      <c r="I4886" s="14">
        <f>IF($F4886="","",MOD(ROW()-2,624)-INDEX(Parallel_Trends!$F$5:$F$14,MATCH($A4886,Parallel_Trends!$A$5:$A$14,0)))</f>
        <v>231</v>
      </c>
    </row>
    <row r="4887" spans="1:9" x14ac:dyDescent="0.45">
      <c r="A4887" t="s">
        <v>27</v>
      </c>
      <c r="B4887" s="1">
        <f>Raw_Prices!AX520</f>
        <v>45684</v>
      </c>
      <c r="C4887" s="12">
        <f>Raw_Prices!BB520</f>
        <v>128.96</v>
      </c>
      <c r="D4887" s="13">
        <f t="shared" si="156"/>
        <v>1.4713982217326338E-2</v>
      </c>
      <c r="E4887" s="14">
        <f>IF(_xlfn.XLOOKUP($A4887,Firm_Info!$A$2:$A$12,Firm_Info!$C$2:$C$12)="Treated",1,IF(_xlfn.XLOOKUP($A4887,Firm_Info!$A$2:$A$12,Firm_Info!$C$2:$C$12)="Control",0,""))</f>
        <v>0</v>
      </c>
      <c r="F4887" s="14">
        <f>IFERROR(_xlfn.XLOOKUP($A4887,Firm_Info!$A$2:$A$11,Firm_Info!$D$2:$D$11),"")</f>
        <v>4</v>
      </c>
      <c r="G4887" s="14">
        <f>IF($F4887="","",IF($B4887&gt;=SUMIFS(Firm_Info!$F$2:$F$11,Firm_Info!$D$2:$D$11,$F4887,Firm_Info!$C$2:$C$11,"Treated"),1,0))</f>
        <v>1</v>
      </c>
      <c r="H4887" s="14">
        <f t="shared" si="157"/>
        <v>0</v>
      </c>
      <c r="I4887" s="14">
        <f>IF($F4887="","",MOD(ROW()-2,624)-INDEX(Parallel_Trends!$F$5:$F$14,MATCH($A4887,Parallel_Trends!$A$5:$A$14,0)))</f>
        <v>232</v>
      </c>
    </row>
    <row r="4888" spans="1:9" x14ac:dyDescent="0.45">
      <c r="A4888" t="s">
        <v>27</v>
      </c>
      <c r="B4888" s="1">
        <f>Raw_Prices!AX521</f>
        <v>45685</v>
      </c>
      <c r="C4888" s="12">
        <f>Raw_Prices!BB521</f>
        <v>131.05000000000001</v>
      </c>
      <c r="D4888" s="13">
        <f t="shared" si="156"/>
        <v>1.6206575682382152E-2</v>
      </c>
      <c r="E4888" s="14">
        <f>IF(_xlfn.XLOOKUP($A4888,Firm_Info!$A$2:$A$12,Firm_Info!$C$2:$C$12)="Treated",1,IF(_xlfn.XLOOKUP($A4888,Firm_Info!$A$2:$A$12,Firm_Info!$C$2:$C$12)="Control",0,""))</f>
        <v>0</v>
      </c>
      <c r="F4888" s="14">
        <f>IFERROR(_xlfn.XLOOKUP($A4888,Firm_Info!$A$2:$A$11,Firm_Info!$D$2:$D$11),"")</f>
        <v>4</v>
      </c>
      <c r="G4888" s="14">
        <f>IF($F4888="","",IF($B4888&gt;=SUMIFS(Firm_Info!$F$2:$F$11,Firm_Info!$D$2:$D$11,$F4888,Firm_Info!$C$2:$C$11,"Treated"),1,0))</f>
        <v>1</v>
      </c>
      <c r="H4888" s="14">
        <f t="shared" si="157"/>
        <v>0</v>
      </c>
      <c r="I4888" s="14">
        <f>IF($F4888="","",MOD(ROW()-2,624)-INDEX(Parallel_Trends!$F$5:$F$14,MATCH($A4888,Parallel_Trends!$A$5:$A$14,0)))</f>
        <v>233</v>
      </c>
    </row>
    <row r="4889" spans="1:9" x14ac:dyDescent="0.45">
      <c r="A4889" t="s">
        <v>27</v>
      </c>
      <c r="B4889" s="1">
        <f>Raw_Prices!AX522</f>
        <v>45686</v>
      </c>
      <c r="C4889" s="12">
        <f>Raw_Prices!BB522</f>
        <v>132.58000000000001</v>
      </c>
      <c r="D4889" s="13">
        <f t="shared" si="156"/>
        <v>1.1674933231591078E-2</v>
      </c>
      <c r="E4889" s="14">
        <f>IF(_xlfn.XLOOKUP($A4889,Firm_Info!$A$2:$A$12,Firm_Info!$C$2:$C$12)="Treated",1,IF(_xlfn.XLOOKUP($A4889,Firm_Info!$A$2:$A$12,Firm_Info!$C$2:$C$12)="Control",0,""))</f>
        <v>0</v>
      </c>
      <c r="F4889" s="14">
        <f>IFERROR(_xlfn.XLOOKUP($A4889,Firm_Info!$A$2:$A$11,Firm_Info!$D$2:$D$11),"")</f>
        <v>4</v>
      </c>
      <c r="G4889" s="14">
        <f>IF($F4889="","",IF($B4889&gt;=SUMIFS(Firm_Info!$F$2:$F$11,Firm_Info!$D$2:$D$11,$F4889,Firm_Info!$C$2:$C$11,"Treated"),1,0))</f>
        <v>1</v>
      </c>
      <c r="H4889" s="14">
        <f t="shared" si="157"/>
        <v>0</v>
      </c>
      <c r="I4889" s="14">
        <f>IF($F4889="","",MOD(ROW()-2,624)-INDEX(Parallel_Trends!$F$5:$F$14,MATCH($A4889,Parallel_Trends!$A$5:$A$14,0)))</f>
        <v>234</v>
      </c>
    </row>
    <row r="4890" spans="1:9" x14ac:dyDescent="0.45">
      <c r="A4890" t="s">
        <v>27</v>
      </c>
      <c r="B4890" s="1">
        <f>Raw_Prices!AX523</f>
        <v>45687</v>
      </c>
      <c r="C4890" s="12">
        <f>Raw_Prices!BB523</f>
        <v>131.79</v>
      </c>
      <c r="D4890" s="13">
        <f t="shared" si="156"/>
        <v>-5.9586664655304489E-3</v>
      </c>
      <c r="E4890" s="14">
        <f>IF(_xlfn.XLOOKUP($A4890,Firm_Info!$A$2:$A$12,Firm_Info!$C$2:$C$12)="Treated",1,IF(_xlfn.XLOOKUP($A4890,Firm_Info!$A$2:$A$12,Firm_Info!$C$2:$C$12)="Control",0,""))</f>
        <v>0</v>
      </c>
      <c r="F4890" s="14">
        <f>IFERROR(_xlfn.XLOOKUP($A4890,Firm_Info!$A$2:$A$11,Firm_Info!$D$2:$D$11),"")</f>
        <v>4</v>
      </c>
      <c r="G4890" s="14">
        <f>IF($F4890="","",IF($B4890&gt;=SUMIFS(Firm_Info!$F$2:$F$11,Firm_Info!$D$2:$D$11,$F4890,Firm_Info!$C$2:$C$11,"Treated"),1,0))</f>
        <v>1</v>
      </c>
      <c r="H4890" s="14">
        <f t="shared" si="157"/>
        <v>0</v>
      </c>
      <c r="I4890" s="14">
        <f>IF($F4890="","",MOD(ROW()-2,624)-INDEX(Parallel_Trends!$F$5:$F$14,MATCH($A4890,Parallel_Trends!$A$5:$A$14,0)))</f>
        <v>235</v>
      </c>
    </row>
    <row r="4891" spans="1:9" x14ac:dyDescent="0.45">
      <c r="A4891" t="s">
        <v>27</v>
      </c>
      <c r="B4891" s="1">
        <f>Raw_Prices!AX524</f>
        <v>45688</v>
      </c>
      <c r="C4891" s="12">
        <f>Raw_Prices!BB524</f>
        <v>131.16999999999999</v>
      </c>
      <c r="D4891" s="13">
        <f t="shared" si="156"/>
        <v>-4.7044540556947512E-3</v>
      </c>
      <c r="E4891" s="14">
        <f>IF(_xlfn.XLOOKUP($A4891,Firm_Info!$A$2:$A$12,Firm_Info!$C$2:$C$12)="Treated",1,IF(_xlfn.XLOOKUP($A4891,Firm_Info!$A$2:$A$12,Firm_Info!$C$2:$C$12)="Control",0,""))</f>
        <v>0</v>
      </c>
      <c r="F4891" s="14">
        <f>IFERROR(_xlfn.XLOOKUP($A4891,Firm_Info!$A$2:$A$11,Firm_Info!$D$2:$D$11),"")</f>
        <v>4</v>
      </c>
      <c r="G4891" s="14">
        <f>IF($F4891="","",IF($B4891&gt;=SUMIFS(Firm_Info!$F$2:$F$11,Firm_Info!$D$2:$D$11,$F4891,Firm_Info!$C$2:$C$11,"Treated"),1,0))</f>
        <v>1</v>
      </c>
      <c r="H4891" s="14">
        <f t="shared" si="157"/>
        <v>0</v>
      </c>
      <c r="I4891" s="14">
        <f>IF($F4891="","",MOD(ROW()-2,624)-INDEX(Parallel_Trends!$F$5:$F$14,MATCH($A4891,Parallel_Trends!$A$5:$A$14,0)))</f>
        <v>236</v>
      </c>
    </row>
    <row r="4892" spans="1:9" x14ac:dyDescent="0.45">
      <c r="A4892" t="s">
        <v>27</v>
      </c>
      <c r="B4892" s="1">
        <f>Raw_Prices!AX525</f>
        <v>45691</v>
      </c>
      <c r="C4892" s="12">
        <f>Raw_Prices!BB525</f>
        <v>129.78</v>
      </c>
      <c r="D4892" s="13">
        <f t="shared" si="156"/>
        <v>-1.0596935274834074E-2</v>
      </c>
      <c r="E4892" s="14">
        <f>IF(_xlfn.XLOOKUP($A4892,Firm_Info!$A$2:$A$12,Firm_Info!$C$2:$C$12)="Treated",1,IF(_xlfn.XLOOKUP($A4892,Firm_Info!$A$2:$A$12,Firm_Info!$C$2:$C$12)="Control",0,""))</f>
        <v>0</v>
      </c>
      <c r="F4892" s="14">
        <f>IFERROR(_xlfn.XLOOKUP($A4892,Firm_Info!$A$2:$A$11,Firm_Info!$D$2:$D$11),"")</f>
        <v>4</v>
      </c>
      <c r="G4892" s="14">
        <f>IF($F4892="","",IF($B4892&gt;=SUMIFS(Firm_Info!$F$2:$F$11,Firm_Info!$D$2:$D$11,$F4892,Firm_Info!$C$2:$C$11,"Treated"),1,0))</f>
        <v>1</v>
      </c>
      <c r="H4892" s="14">
        <f t="shared" si="157"/>
        <v>0</v>
      </c>
      <c r="I4892" s="14">
        <f>IF($F4892="","",MOD(ROW()-2,624)-INDEX(Parallel_Trends!$F$5:$F$14,MATCH($A4892,Parallel_Trends!$A$5:$A$14,0)))</f>
        <v>237</v>
      </c>
    </row>
    <row r="4893" spans="1:9" x14ac:dyDescent="0.45">
      <c r="A4893" t="s">
        <v>27</v>
      </c>
      <c r="B4893" s="1">
        <f>Raw_Prices!AX526</f>
        <v>45692</v>
      </c>
      <c r="C4893" s="12">
        <f>Raw_Prices!BB526</f>
        <v>130.74</v>
      </c>
      <c r="D4893" s="13">
        <f t="shared" si="156"/>
        <v>7.3971336107259145E-3</v>
      </c>
      <c r="E4893" s="14">
        <f>IF(_xlfn.XLOOKUP($A4893,Firm_Info!$A$2:$A$12,Firm_Info!$C$2:$C$12)="Treated",1,IF(_xlfn.XLOOKUP($A4893,Firm_Info!$A$2:$A$12,Firm_Info!$C$2:$C$12)="Control",0,""))</f>
        <v>0</v>
      </c>
      <c r="F4893" s="14">
        <f>IFERROR(_xlfn.XLOOKUP($A4893,Firm_Info!$A$2:$A$11,Firm_Info!$D$2:$D$11),"")</f>
        <v>4</v>
      </c>
      <c r="G4893" s="14">
        <f>IF($F4893="","",IF($B4893&gt;=SUMIFS(Firm_Info!$F$2:$F$11,Firm_Info!$D$2:$D$11,$F4893,Firm_Info!$C$2:$C$11,"Treated"),1,0))</f>
        <v>1</v>
      </c>
      <c r="H4893" s="14">
        <f t="shared" si="157"/>
        <v>0</v>
      </c>
      <c r="I4893" s="14">
        <f>IF($F4893="","",MOD(ROW()-2,624)-INDEX(Parallel_Trends!$F$5:$F$14,MATCH($A4893,Parallel_Trends!$A$5:$A$14,0)))</f>
        <v>238</v>
      </c>
    </row>
    <row r="4894" spans="1:9" x14ac:dyDescent="0.45">
      <c r="A4894" t="s">
        <v>27</v>
      </c>
      <c r="B4894" s="1">
        <f>Raw_Prices!AX527</f>
        <v>45693</v>
      </c>
      <c r="C4894" s="12">
        <f>Raw_Prices!BB527</f>
        <v>129.6</v>
      </c>
      <c r="D4894" s="13">
        <f t="shared" si="156"/>
        <v>-8.7195961450207138E-3</v>
      </c>
      <c r="E4894" s="14">
        <f>IF(_xlfn.XLOOKUP($A4894,Firm_Info!$A$2:$A$12,Firm_Info!$C$2:$C$12)="Treated",1,IF(_xlfn.XLOOKUP($A4894,Firm_Info!$A$2:$A$12,Firm_Info!$C$2:$C$12)="Control",0,""))</f>
        <v>0</v>
      </c>
      <c r="F4894" s="14">
        <f>IFERROR(_xlfn.XLOOKUP($A4894,Firm_Info!$A$2:$A$11,Firm_Info!$D$2:$D$11),"")</f>
        <v>4</v>
      </c>
      <c r="G4894" s="14">
        <f>IF($F4894="","",IF($B4894&gt;=SUMIFS(Firm_Info!$F$2:$F$11,Firm_Info!$D$2:$D$11,$F4894,Firm_Info!$C$2:$C$11,"Treated"),1,0))</f>
        <v>1</v>
      </c>
      <c r="H4894" s="14">
        <f t="shared" si="157"/>
        <v>0</v>
      </c>
      <c r="I4894" s="14">
        <f>IF($F4894="","",MOD(ROW()-2,624)-INDEX(Parallel_Trends!$F$5:$F$14,MATCH($A4894,Parallel_Trends!$A$5:$A$14,0)))</f>
        <v>239</v>
      </c>
    </row>
    <row r="4895" spans="1:9" x14ac:dyDescent="0.45">
      <c r="A4895" t="s">
        <v>27</v>
      </c>
      <c r="B4895" s="1">
        <f>Raw_Prices!AX528</f>
        <v>45694</v>
      </c>
      <c r="C4895" s="12">
        <f>Raw_Prices!BB528</f>
        <v>132.57</v>
      </c>
      <c r="D4895" s="13">
        <f t="shared" si="156"/>
        <v>2.2916666666666696E-2</v>
      </c>
      <c r="E4895" s="14">
        <f>IF(_xlfn.XLOOKUP($A4895,Firm_Info!$A$2:$A$12,Firm_Info!$C$2:$C$12)="Treated",1,IF(_xlfn.XLOOKUP($A4895,Firm_Info!$A$2:$A$12,Firm_Info!$C$2:$C$12)="Control",0,""))</f>
        <v>0</v>
      </c>
      <c r="F4895" s="14">
        <f>IFERROR(_xlfn.XLOOKUP($A4895,Firm_Info!$A$2:$A$11,Firm_Info!$D$2:$D$11),"")</f>
        <v>4</v>
      </c>
      <c r="G4895" s="14">
        <f>IF($F4895="","",IF($B4895&gt;=SUMIFS(Firm_Info!$F$2:$F$11,Firm_Info!$D$2:$D$11,$F4895,Firm_Info!$C$2:$C$11,"Treated"),1,0))</f>
        <v>1</v>
      </c>
      <c r="H4895" s="14">
        <f t="shared" si="157"/>
        <v>0</v>
      </c>
      <c r="I4895" s="14">
        <f>IF($F4895="","",MOD(ROW()-2,624)-INDEX(Parallel_Trends!$F$5:$F$14,MATCH($A4895,Parallel_Trends!$A$5:$A$14,0)))</f>
        <v>240</v>
      </c>
    </row>
    <row r="4896" spans="1:9" x14ac:dyDescent="0.45">
      <c r="A4896" t="s">
        <v>27</v>
      </c>
      <c r="B4896" s="1">
        <f>Raw_Prices!AX529</f>
        <v>45695</v>
      </c>
      <c r="C4896" s="12">
        <f>Raw_Prices!BB529</f>
        <v>134.97999999999999</v>
      </c>
      <c r="D4896" s="13">
        <f t="shared" si="156"/>
        <v>1.8179075205551731E-2</v>
      </c>
      <c r="E4896" s="14">
        <f>IF(_xlfn.XLOOKUP($A4896,Firm_Info!$A$2:$A$12,Firm_Info!$C$2:$C$12)="Treated",1,IF(_xlfn.XLOOKUP($A4896,Firm_Info!$A$2:$A$12,Firm_Info!$C$2:$C$12)="Control",0,""))</f>
        <v>0</v>
      </c>
      <c r="F4896" s="14">
        <f>IFERROR(_xlfn.XLOOKUP($A4896,Firm_Info!$A$2:$A$11,Firm_Info!$D$2:$D$11),"")</f>
        <v>4</v>
      </c>
      <c r="G4896" s="14">
        <f>IF($F4896="","",IF($B4896&gt;=SUMIFS(Firm_Info!$F$2:$F$11,Firm_Info!$D$2:$D$11,$F4896,Firm_Info!$C$2:$C$11,"Treated"),1,0))</f>
        <v>1</v>
      </c>
      <c r="H4896" s="14">
        <f t="shared" si="157"/>
        <v>0</v>
      </c>
      <c r="I4896" s="14">
        <f>IF($F4896="","",MOD(ROW()-2,624)-INDEX(Parallel_Trends!$F$5:$F$14,MATCH($A4896,Parallel_Trends!$A$5:$A$14,0)))</f>
        <v>241</v>
      </c>
    </row>
    <row r="4897" spans="1:9" x14ac:dyDescent="0.45">
      <c r="A4897" t="s">
        <v>27</v>
      </c>
      <c r="B4897" s="1">
        <f>Raw_Prices!AX530</f>
        <v>45698</v>
      </c>
      <c r="C4897" s="12">
        <f>Raw_Prices!BB530</f>
        <v>135.24</v>
      </c>
      <c r="D4897" s="13">
        <f t="shared" si="156"/>
        <v>1.9262112905618078E-3</v>
      </c>
      <c r="E4897" s="14">
        <f>IF(_xlfn.XLOOKUP($A4897,Firm_Info!$A$2:$A$12,Firm_Info!$C$2:$C$12)="Treated",1,IF(_xlfn.XLOOKUP($A4897,Firm_Info!$A$2:$A$12,Firm_Info!$C$2:$C$12)="Control",0,""))</f>
        <v>0</v>
      </c>
      <c r="F4897" s="14">
        <f>IFERROR(_xlfn.XLOOKUP($A4897,Firm_Info!$A$2:$A$11,Firm_Info!$D$2:$D$11),"")</f>
        <v>4</v>
      </c>
      <c r="G4897" s="14">
        <f>IF($F4897="","",IF($B4897&gt;=SUMIFS(Firm_Info!$F$2:$F$11,Firm_Info!$D$2:$D$11,$F4897,Firm_Info!$C$2:$C$11,"Treated"),1,0))</f>
        <v>1</v>
      </c>
      <c r="H4897" s="14">
        <f t="shared" si="157"/>
        <v>0</v>
      </c>
      <c r="I4897" s="14">
        <f>IF($F4897="","",MOD(ROW()-2,624)-INDEX(Parallel_Trends!$F$5:$F$14,MATCH($A4897,Parallel_Trends!$A$5:$A$14,0)))</f>
        <v>242</v>
      </c>
    </row>
    <row r="4898" spans="1:9" x14ac:dyDescent="0.45">
      <c r="A4898" t="s">
        <v>27</v>
      </c>
      <c r="B4898" s="1">
        <f>Raw_Prices!AX531</f>
        <v>45699</v>
      </c>
      <c r="C4898" s="12">
        <f>Raw_Prices!BB531</f>
        <v>134.52000000000001</v>
      </c>
      <c r="D4898" s="13">
        <f t="shared" si="156"/>
        <v>-5.3238686779059075E-3</v>
      </c>
      <c r="E4898" s="14">
        <f>IF(_xlfn.XLOOKUP($A4898,Firm_Info!$A$2:$A$12,Firm_Info!$C$2:$C$12)="Treated",1,IF(_xlfn.XLOOKUP($A4898,Firm_Info!$A$2:$A$12,Firm_Info!$C$2:$C$12)="Control",0,""))</f>
        <v>0</v>
      </c>
      <c r="F4898" s="14">
        <f>IFERROR(_xlfn.XLOOKUP($A4898,Firm_Info!$A$2:$A$11,Firm_Info!$D$2:$D$11),"")</f>
        <v>4</v>
      </c>
      <c r="G4898" s="14">
        <f>IF($F4898="","",IF($B4898&gt;=SUMIFS(Firm_Info!$F$2:$F$11,Firm_Info!$D$2:$D$11,$F4898,Firm_Info!$C$2:$C$11,"Treated"),1,0))</f>
        <v>1</v>
      </c>
      <c r="H4898" s="14">
        <f t="shared" si="157"/>
        <v>0</v>
      </c>
      <c r="I4898" s="14">
        <f>IF($F4898="","",MOD(ROW()-2,624)-INDEX(Parallel_Trends!$F$5:$F$14,MATCH($A4898,Parallel_Trends!$A$5:$A$14,0)))</f>
        <v>243</v>
      </c>
    </row>
    <row r="4899" spans="1:9" x14ac:dyDescent="0.45">
      <c r="A4899" t="s">
        <v>27</v>
      </c>
      <c r="B4899" s="1">
        <f>Raw_Prices!AX532</f>
        <v>45700</v>
      </c>
      <c r="C4899" s="12">
        <f>Raw_Prices!BB532</f>
        <v>140.52000000000001</v>
      </c>
      <c r="D4899" s="13">
        <f t="shared" si="156"/>
        <v>4.4603033006244353E-2</v>
      </c>
      <c r="E4899" s="14">
        <f>IF(_xlfn.XLOOKUP($A4899,Firm_Info!$A$2:$A$12,Firm_Info!$C$2:$C$12)="Treated",1,IF(_xlfn.XLOOKUP($A4899,Firm_Info!$A$2:$A$12,Firm_Info!$C$2:$C$12)="Control",0,""))</f>
        <v>0</v>
      </c>
      <c r="F4899" s="14">
        <f>IFERROR(_xlfn.XLOOKUP($A4899,Firm_Info!$A$2:$A$11,Firm_Info!$D$2:$D$11),"")</f>
        <v>4</v>
      </c>
      <c r="G4899" s="14">
        <f>IF($F4899="","",IF($B4899&gt;=SUMIFS(Firm_Info!$F$2:$F$11,Firm_Info!$D$2:$D$11,$F4899,Firm_Info!$C$2:$C$11,"Treated"),1,0))</f>
        <v>1</v>
      </c>
      <c r="H4899" s="14">
        <f t="shared" si="157"/>
        <v>0</v>
      </c>
      <c r="I4899" s="14">
        <f>IF($F4899="","",MOD(ROW()-2,624)-INDEX(Parallel_Trends!$F$5:$F$14,MATCH($A4899,Parallel_Trends!$A$5:$A$14,0)))</f>
        <v>244</v>
      </c>
    </row>
    <row r="4900" spans="1:9" x14ac:dyDescent="0.45">
      <c r="A4900" t="s">
        <v>27</v>
      </c>
      <c r="B4900" s="1">
        <f>Raw_Prices!AX533</f>
        <v>45701</v>
      </c>
      <c r="C4900" s="12">
        <f>Raw_Prices!BB533</f>
        <v>141.04</v>
      </c>
      <c r="D4900" s="13">
        <f t="shared" si="156"/>
        <v>3.7005408482777558E-3</v>
      </c>
      <c r="E4900" s="14">
        <f>IF(_xlfn.XLOOKUP($A4900,Firm_Info!$A$2:$A$12,Firm_Info!$C$2:$C$12)="Treated",1,IF(_xlfn.XLOOKUP($A4900,Firm_Info!$A$2:$A$12,Firm_Info!$C$2:$C$12)="Control",0,""))</f>
        <v>0</v>
      </c>
      <c r="F4900" s="14">
        <f>IFERROR(_xlfn.XLOOKUP($A4900,Firm_Info!$A$2:$A$11,Firm_Info!$D$2:$D$11),"")</f>
        <v>4</v>
      </c>
      <c r="G4900" s="14">
        <f>IF($F4900="","",IF($B4900&gt;=SUMIFS(Firm_Info!$F$2:$F$11,Firm_Info!$D$2:$D$11,$F4900,Firm_Info!$C$2:$C$11,"Treated"),1,0))</f>
        <v>1</v>
      </c>
      <c r="H4900" s="14">
        <f t="shared" si="157"/>
        <v>0</v>
      </c>
      <c r="I4900" s="14">
        <f>IF($F4900="","",MOD(ROW()-2,624)-INDEX(Parallel_Trends!$F$5:$F$14,MATCH($A4900,Parallel_Trends!$A$5:$A$14,0)))</f>
        <v>245</v>
      </c>
    </row>
    <row r="4901" spans="1:9" x14ac:dyDescent="0.45">
      <c r="A4901" t="s">
        <v>27</v>
      </c>
      <c r="B4901" s="1">
        <f>Raw_Prices!AX534</f>
        <v>45702</v>
      </c>
      <c r="C4901" s="12">
        <f>Raw_Prices!BB534</f>
        <v>161.41999999999999</v>
      </c>
      <c r="D4901" s="13">
        <f t="shared" si="156"/>
        <v>0.14449801474758939</v>
      </c>
      <c r="E4901" s="14">
        <f>IF(_xlfn.XLOOKUP($A4901,Firm_Info!$A$2:$A$12,Firm_Info!$C$2:$C$12)="Treated",1,IF(_xlfn.XLOOKUP($A4901,Firm_Info!$A$2:$A$12,Firm_Info!$C$2:$C$12)="Control",0,""))</f>
        <v>0</v>
      </c>
      <c r="F4901" s="14">
        <f>IFERROR(_xlfn.XLOOKUP($A4901,Firm_Info!$A$2:$A$11,Firm_Info!$D$2:$D$11),"")</f>
        <v>4</v>
      </c>
      <c r="G4901" s="14">
        <f>IF($F4901="","",IF($B4901&gt;=SUMIFS(Firm_Info!$F$2:$F$11,Firm_Info!$D$2:$D$11,$F4901,Firm_Info!$C$2:$C$11,"Treated"),1,0))</f>
        <v>1</v>
      </c>
      <c r="H4901" s="14">
        <f t="shared" si="157"/>
        <v>0</v>
      </c>
      <c r="I4901" s="14">
        <f>IF($F4901="","",MOD(ROW()-2,624)-INDEX(Parallel_Trends!$F$5:$F$14,MATCH($A4901,Parallel_Trends!$A$5:$A$14,0)))</f>
        <v>246</v>
      </c>
    </row>
    <row r="4902" spans="1:9" x14ac:dyDescent="0.45">
      <c r="A4902" t="s">
        <v>27</v>
      </c>
      <c r="B4902" s="1">
        <f>Raw_Prices!AX535</f>
        <v>45706</v>
      </c>
      <c r="C4902" s="12">
        <f>Raw_Prices!BB535</f>
        <v>160.6</v>
      </c>
      <c r="D4902" s="13">
        <f t="shared" si="156"/>
        <v>-5.0799157477388057E-3</v>
      </c>
      <c r="E4902" s="14">
        <f>IF(_xlfn.XLOOKUP($A4902,Firm_Info!$A$2:$A$12,Firm_Info!$C$2:$C$12)="Treated",1,IF(_xlfn.XLOOKUP($A4902,Firm_Info!$A$2:$A$12,Firm_Info!$C$2:$C$12)="Control",0,""))</f>
        <v>0</v>
      </c>
      <c r="F4902" s="14">
        <f>IFERROR(_xlfn.XLOOKUP($A4902,Firm_Info!$A$2:$A$11,Firm_Info!$D$2:$D$11),"")</f>
        <v>4</v>
      </c>
      <c r="G4902" s="14">
        <f>IF($F4902="","",IF($B4902&gt;=SUMIFS(Firm_Info!$F$2:$F$11,Firm_Info!$D$2:$D$11,$F4902,Firm_Info!$C$2:$C$11,"Treated"),1,0))</f>
        <v>1</v>
      </c>
      <c r="H4902" s="14">
        <f t="shared" si="157"/>
        <v>0</v>
      </c>
      <c r="I4902" s="14">
        <f>IF($F4902="","",MOD(ROW()-2,624)-INDEX(Parallel_Trends!$F$5:$F$14,MATCH($A4902,Parallel_Trends!$A$5:$A$14,0)))</f>
        <v>247</v>
      </c>
    </row>
    <row r="4903" spans="1:9" x14ac:dyDescent="0.45">
      <c r="A4903" t="s">
        <v>27</v>
      </c>
      <c r="B4903" s="1">
        <f>Raw_Prices!AX536</f>
        <v>45707</v>
      </c>
      <c r="C4903" s="12">
        <f>Raw_Prices!BB536</f>
        <v>157.97999999999999</v>
      </c>
      <c r="D4903" s="13">
        <f t="shared" si="156"/>
        <v>-1.631382316313823E-2</v>
      </c>
      <c r="E4903" s="14">
        <f>IF(_xlfn.XLOOKUP($A4903,Firm_Info!$A$2:$A$12,Firm_Info!$C$2:$C$12)="Treated",1,IF(_xlfn.XLOOKUP($A4903,Firm_Info!$A$2:$A$12,Firm_Info!$C$2:$C$12)="Control",0,""))</f>
        <v>0</v>
      </c>
      <c r="F4903" s="14">
        <f>IFERROR(_xlfn.XLOOKUP($A4903,Firm_Info!$A$2:$A$11,Firm_Info!$D$2:$D$11),"")</f>
        <v>4</v>
      </c>
      <c r="G4903" s="14">
        <f>IF($F4903="","",IF($B4903&gt;=SUMIFS(Firm_Info!$F$2:$F$11,Firm_Info!$D$2:$D$11,$F4903,Firm_Info!$C$2:$C$11,"Treated"),1,0))</f>
        <v>1</v>
      </c>
      <c r="H4903" s="14">
        <f t="shared" si="157"/>
        <v>0</v>
      </c>
      <c r="I4903" s="14">
        <f>IF($F4903="","",MOD(ROW()-2,624)-INDEX(Parallel_Trends!$F$5:$F$14,MATCH($A4903,Parallel_Trends!$A$5:$A$14,0)))</f>
        <v>248</v>
      </c>
    </row>
    <row r="4904" spans="1:9" x14ac:dyDescent="0.45">
      <c r="A4904" t="s">
        <v>27</v>
      </c>
      <c r="B4904" s="1">
        <f>Raw_Prices!AX537</f>
        <v>45708</v>
      </c>
      <c r="C4904" s="12">
        <f>Raw_Prices!BB537</f>
        <v>155.31</v>
      </c>
      <c r="D4904" s="13">
        <f t="shared" si="156"/>
        <v>-1.6900873528294613E-2</v>
      </c>
      <c r="E4904" s="14">
        <f>IF(_xlfn.XLOOKUP($A4904,Firm_Info!$A$2:$A$12,Firm_Info!$C$2:$C$12)="Treated",1,IF(_xlfn.XLOOKUP($A4904,Firm_Info!$A$2:$A$12,Firm_Info!$C$2:$C$12)="Control",0,""))</f>
        <v>0</v>
      </c>
      <c r="F4904" s="14">
        <f>IFERROR(_xlfn.XLOOKUP($A4904,Firm_Info!$A$2:$A$11,Firm_Info!$D$2:$D$11),"")</f>
        <v>4</v>
      </c>
      <c r="G4904" s="14">
        <f>IF($F4904="","",IF($B4904&gt;=SUMIFS(Firm_Info!$F$2:$F$11,Firm_Info!$D$2:$D$11,$F4904,Firm_Info!$C$2:$C$11,"Treated"),1,0))</f>
        <v>1</v>
      </c>
      <c r="H4904" s="14">
        <f t="shared" si="157"/>
        <v>0</v>
      </c>
      <c r="I4904" s="14">
        <f>IF($F4904="","",MOD(ROW()-2,624)-INDEX(Parallel_Trends!$F$5:$F$14,MATCH($A4904,Parallel_Trends!$A$5:$A$14,0)))</f>
        <v>249</v>
      </c>
    </row>
    <row r="4905" spans="1:9" x14ac:dyDescent="0.45">
      <c r="A4905" t="s">
        <v>27</v>
      </c>
      <c r="B4905" s="1">
        <f>Raw_Prices!AX538</f>
        <v>45709</v>
      </c>
      <c r="C4905" s="12">
        <f>Raw_Prices!BB538</f>
        <v>146.07</v>
      </c>
      <c r="D4905" s="13">
        <f t="shared" si="156"/>
        <v>-5.9493915395016472E-2</v>
      </c>
      <c r="E4905" s="14">
        <f>IF(_xlfn.XLOOKUP($A4905,Firm_Info!$A$2:$A$12,Firm_Info!$C$2:$C$12)="Treated",1,IF(_xlfn.XLOOKUP($A4905,Firm_Info!$A$2:$A$12,Firm_Info!$C$2:$C$12)="Control",0,""))</f>
        <v>0</v>
      </c>
      <c r="F4905" s="14">
        <f>IFERROR(_xlfn.XLOOKUP($A4905,Firm_Info!$A$2:$A$11,Firm_Info!$D$2:$D$11),"")</f>
        <v>4</v>
      </c>
      <c r="G4905" s="14">
        <f>IF($F4905="","",IF($B4905&gt;=SUMIFS(Firm_Info!$F$2:$F$11,Firm_Info!$D$2:$D$11,$F4905,Firm_Info!$C$2:$C$11,"Treated"),1,0))</f>
        <v>1</v>
      </c>
      <c r="H4905" s="14">
        <f t="shared" si="157"/>
        <v>0</v>
      </c>
      <c r="I4905" s="14">
        <f>IF($F4905="","",MOD(ROW()-2,624)-INDEX(Parallel_Trends!$F$5:$F$14,MATCH($A4905,Parallel_Trends!$A$5:$A$14,0)))</f>
        <v>250</v>
      </c>
    </row>
    <row r="4906" spans="1:9" x14ac:dyDescent="0.45">
      <c r="A4906" t="s">
        <v>27</v>
      </c>
      <c r="B4906" s="1">
        <f>Raw_Prices!AX539</f>
        <v>45712</v>
      </c>
      <c r="C4906" s="12">
        <f>Raw_Prices!BB539</f>
        <v>144.82</v>
      </c>
      <c r="D4906" s="13">
        <f t="shared" si="156"/>
        <v>-8.5575409050455686E-3</v>
      </c>
      <c r="E4906" s="14">
        <f>IF(_xlfn.XLOOKUP($A4906,Firm_Info!$A$2:$A$12,Firm_Info!$C$2:$C$12)="Treated",1,IF(_xlfn.XLOOKUP($A4906,Firm_Info!$A$2:$A$12,Firm_Info!$C$2:$C$12)="Control",0,""))</f>
        <v>0</v>
      </c>
      <c r="F4906" s="14">
        <f>IFERROR(_xlfn.XLOOKUP($A4906,Firm_Info!$A$2:$A$11,Firm_Info!$D$2:$D$11),"")</f>
        <v>4</v>
      </c>
      <c r="G4906" s="14">
        <f>IF($F4906="","",IF($B4906&gt;=SUMIFS(Firm_Info!$F$2:$F$11,Firm_Info!$D$2:$D$11,$F4906,Firm_Info!$C$2:$C$11,"Treated"),1,0))</f>
        <v>1</v>
      </c>
      <c r="H4906" s="14">
        <f t="shared" si="157"/>
        <v>0</v>
      </c>
      <c r="I4906" s="14">
        <f>IF($F4906="","",MOD(ROW()-2,624)-INDEX(Parallel_Trends!$F$5:$F$14,MATCH($A4906,Parallel_Trends!$A$5:$A$14,0)))</f>
        <v>251</v>
      </c>
    </row>
    <row r="4907" spans="1:9" x14ac:dyDescent="0.45">
      <c r="A4907" t="s">
        <v>27</v>
      </c>
      <c r="B4907" s="1">
        <f>Raw_Prices!AX540</f>
        <v>45713</v>
      </c>
      <c r="C4907" s="12">
        <f>Raw_Prices!BB540</f>
        <v>141.55000000000001</v>
      </c>
      <c r="D4907" s="13">
        <f t="shared" si="156"/>
        <v>-2.2579754177599609E-2</v>
      </c>
      <c r="E4907" s="14">
        <f>IF(_xlfn.XLOOKUP($A4907,Firm_Info!$A$2:$A$12,Firm_Info!$C$2:$C$12)="Treated",1,IF(_xlfn.XLOOKUP($A4907,Firm_Info!$A$2:$A$12,Firm_Info!$C$2:$C$12)="Control",0,""))</f>
        <v>0</v>
      </c>
      <c r="F4907" s="14">
        <f>IFERROR(_xlfn.XLOOKUP($A4907,Firm_Info!$A$2:$A$11,Firm_Info!$D$2:$D$11),"")</f>
        <v>4</v>
      </c>
      <c r="G4907" s="14">
        <f>IF($F4907="","",IF($B4907&gt;=SUMIFS(Firm_Info!$F$2:$F$11,Firm_Info!$D$2:$D$11,$F4907,Firm_Info!$C$2:$C$11,"Treated"),1,0))</f>
        <v>1</v>
      </c>
      <c r="H4907" s="14">
        <f t="shared" si="157"/>
        <v>0</v>
      </c>
      <c r="I4907" s="14">
        <f>IF($F4907="","",MOD(ROW()-2,624)-INDEX(Parallel_Trends!$F$5:$F$14,MATCH($A4907,Parallel_Trends!$A$5:$A$14,0)))</f>
        <v>252</v>
      </c>
    </row>
    <row r="4908" spans="1:9" x14ac:dyDescent="0.45">
      <c r="A4908" t="s">
        <v>27</v>
      </c>
      <c r="B4908" s="1">
        <f>Raw_Prices!AX541</f>
        <v>45714</v>
      </c>
      <c r="C4908" s="12">
        <f>Raw_Prices!BB541</f>
        <v>144.03</v>
      </c>
      <c r="D4908" s="13">
        <f t="shared" si="156"/>
        <v>1.7520310844224563E-2</v>
      </c>
      <c r="E4908" s="14">
        <f>IF(_xlfn.XLOOKUP($A4908,Firm_Info!$A$2:$A$12,Firm_Info!$C$2:$C$12)="Treated",1,IF(_xlfn.XLOOKUP($A4908,Firm_Info!$A$2:$A$12,Firm_Info!$C$2:$C$12)="Control",0,""))</f>
        <v>0</v>
      </c>
      <c r="F4908" s="14">
        <f>IFERROR(_xlfn.XLOOKUP($A4908,Firm_Info!$A$2:$A$11,Firm_Info!$D$2:$D$11),"")</f>
        <v>4</v>
      </c>
      <c r="G4908" s="14">
        <f>IF($F4908="","",IF($B4908&gt;=SUMIFS(Firm_Info!$F$2:$F$11,Firm_Info!$D$2:$D$11,$F4908,Firm_Info!$C$2:$C$11,"Treated"),1,0))</f>
        <v>1</v>
      </c>
      <c r="H4908" s="14">
        <f t="shared" si="157"/>
        <v>0</v>
      </c>
      <c r="I4908" s="14">
        <f>IF($F4908="","",MOD(ROW()-2,624)-INDEX(Parallel_Trends!$F$5:$F$14,MATCH($A4908,Parallel_Trends!$A$5:$A$14,0)))</f>
        <v>253</v>
      </c>
    </row>
    <row r="4909" spans="1:9" x14ac:dyDescent="0.45">
      <c r="A4909" t="s">
        <v>27</v>
      </c>
      <c r="B4909" s="1">
        <f>Raw_Prices!AX542</f>
        <v>45715</v>
      </c>
      <c r="C4909" s="12">
        <f>Raw_Prices!BB542</f>
        <v>139.44999999999999</v>
      </c>
      <c r="D4909" s="13">
        <f t="shared" si="156"/>
        <v>-3.1798930778310197E-2</v>
      </c>
      <c r="E4909" s="14">
        <f>IF(_xlfn.XLOOKUP($A4909,Firm_Info!$A$2:$A$12,Firm_Info!$C$2:$C$12)="Treated",1,IF(_xlfn.XLOOKUP($A4909,Firm_Info!$A$2:$A$12,Firm_Info!$C$2:$C$12)="Control",0,""))</f>
        <v>0</v>
      </c>
      <c r="F4909" s="14">
        <f>IFERROR(_xlfn.XLOOKUP($A4909,Firm_Info!$A$2:$A$11,Firm_Info!$D$2:$D$11),"")</f>
        <v>4</v>
      </c>
      <c r="G4909" s="14">
        <f>IF($F4909="","",IF($B4909&gt;=SUMIFS(Firm_Info!$F$2:$F$11,Firm_Info!$D$2:$D$11,$F4909,Firm_Info!$C$2:$C$11,"Treated"),1,0))</f>
        <v>1</v>
      </c>
      <c r="H4909" s="14">
        <f t="shared" si="157"/>
        <v>0</v>
      </c>
      <c r="I4909" s="14">
        <f>IF($F4909="","",MOD(ROW()-2,624)-INDEX(Parallel_Trends!$F$5:$F$14,MATCH($A4909,Parallel_Trends!$A$5:$A$14,0)))</f>
        <v>254</v>
      </c>
    </row>
    <row r="4910" spans="1:9" x14ac:dyDescent="0.45">
      <c r="A4910" t="s">
        <v>27</v>
      </c>
      <c r="B4910" s="1">
        <f>Raw_Prices!AX543</f>
        <v>45716</v>
      </c>
      <c r="C4910" s="12">
        <f>Raw_Prices!BB543</f>
        <v>138.87</v>
      </c>
      <c r="D4910" s="13">
        <f t="shared" si="156"/>
        <v>-4.1591968447470817E-3</v>
      </c>
      <c r="E4910" s="14">
        <f>IF(_xlfn.XLOOKUP($A4910,Firm_Info!$A$2:$A$12,Firm_Info!$C$2:$C$12)="Treated",1,IF(_xlfn.XLOOKUP($A4910,Firm_Info!$A$2:$A$12,Firm_Info!$C$2:$C$12)="Control",0,""))</f>
        <v>0</v>
      </c>
      <c r="F4910" s="14">
        <f>IFERROR(_xlfn.XLOOKUP($A4910,Firm_Info!$A$2:$A$11,Firm_Info!$D$2:$D$11),"")</f>
        <v>4</v>
      </c>
      <c r="G4910" s="14">
        <f>IF($F4910="","",IF($B4910&gt;=SUMIFS(Firm_Info!$F$2:$F$11,Firm_Info!$D$2:$D$11,$F4910,Firm_Info!$C$2:$C$11,"Treated"),1,0))</f>
        <v>1</v>
      </c>
      <c r="H4910" s="14">
        <f t="shared" si="157"/>
        <v>0</v>
      </c>
      <c r="I4910" s="14">
        <f>IF($F4910="","",MOD(ROW()-2,624)-INDEX(Parallel_Trends!$F$5:$F$14,MATCH($A4910,Parallel_Trends!$A$5:$A$14,0)))</f>
        <v>255</v>
      </c>
    </row>
    <row r="4911" spans="1:9" x14ac:dyDescent="0.45">
      <c r="A4911" t="s">
        <v>27</v>
      </c>
      <c r="B4911" s="1">
        <f>Raw_Prices!AX544</f>
        <v>45719</v>
      </c>
      <c r="C4911" s="12">
        <f>Raw_Prices!BB544</f>
        <v>140.97999999999999</v>
      </c>
      <c r="D4911" s="13">
        <f t="shared" si="156"/>
        <v>1.5194066393029448E-2</v>
      </c>
      <c r="E4911" s="14">
        <f>IF(_xlfn.XLOOKUP($A4911,Firm_Info!$A$2:$A$12,Firm_Info!$C$2:$C$12)="Treated",1,IF(_xlfn.XLOOKUP($A4911,Firm_Info!$A$2:$A$12,Firm_Info!$C$2:$C$12)="Control",0,""))</f>
        <v>0</v>
      </c>
      <c r="F4911" s="14">
        <f>IFERROR(_xlfn.XLOOKUP($A4911,Firm_Info!$A$2:$A$11,Firm_Info!$D$2:$D$11),"")</f>
        <v>4</v>
      </c>
      <c r="G4911" s="14">
        <f>IF($F4911="","",IF($B4911&gt;=SUMIFS(Firm_Info!$F$2:$F$11,Firm_Info!$D$2:$D$11,$F4911,Firm_Info!$C$2:$C$11,"Treated"),1,0))</f>
        <v>1</v>
      </c>
      <c r="H4911" s="14">
        <f t="shared" si="157"/>
        <v>0</v>
      </c>
      <c r="I4911" s="14">
        <f>IF($F4911="","",MOD(ROW()-2,624)-INDEX(Parallel_Trends!$F$5:$F$14,MATCH($A4911,Parallel_Trends!$A$5:$A$14,0)))</f>
        <v>256</v>
      </c>
    </row>
    <row r="4912" spans="1:9" x14ac:dyDescent="0.45">
      <c r="A4912" t="s">
        <v>27</v>
      </c>
      <c r="B4912" s="1">
        <f>Raw_Prices!AX545</f>
        <v>45720</v>
      </c>
      <c r="C4912" s="12">
        <f>Raw_Prices!BB545</f>
        <v>141.41999999999999</v>
      </c>
      <c r="D4912" s="13">
        <f t="shared" si="156"/>
        <v>3.1210100723506606E-3</v>
      </c>
      <c r="E4912" s="14">
        <f>IF(_xlfn.XLOOKUP($A4912,Firm_Info!$A$2:$A$12,Firm_Info!$C$2:$C$12)="Treated",1,IF(_xlfn.XLOOKUP($A4912,Firm_Info!$A$2:$A$12,Firm_Info!$C$2:$C$12)="Control",0,""))</f>
        <v>0</v>
      </c>
      <c r="F4912" s="14">
        <f>IFERROR(_xlfn.XLOOKUP($A4912,Firm_Info!$A$2:$A$11,Firm_Info!$D$2:$D$11),"")</f>
        <v>4</v>
      </c>
      <c r="G4912" s="14">
        <f>IF($F4912="","",IF($B4912&gt;=SUMIFS(Firm_Info!$F$2:$F$11,Firm_Info!$D$2:$D$11,$F4912,Firm_Info!$C$2:$C$11,"Treated"),1,0))</f>
        <v>1</v>
      </c>
      <c r="H4912" s="14">
        <f t="shared" si="157"/>
        <v>0</v>
      </c>
      <c r="I4912" s="14">
        <f>IF($F4912="","",MOD(ROW()-2,624)-INDEX(Parallel_Trends!$F$5:$F$14,MATCH($A4912,Parallel_Trends!$A$5:$A$14,0)))</f>
        <v>257</v>
      </c>
    </row>
    <row r="4913" spans="1:9" x14ac:dyDescent="0.45">
      <c r="A4913" t="s">
        <v>27</v>
      </c>
      <c r="B4913" s="1">
        <f>Raw_Prices!AX546</f>
        <v>45721</v>
      </c>
      <c r="C4913" s="12">
        <f>Raw_Prices!BB546</f>
        <v>142.58000000000001</v>
      </c>
      <c r="D4913" s="13">
        <f t="shared" si="156"/>
        <v>8.2025173242825655E-3</v>
      </c>
      <c r="E4913" s="14">
        <f>IF(_xlfn.XLOOKUP($A4913,Firm_Info!$A$2:$A$12,Firm_Info!$C$2:$C$12)="Treated",1,IF(_xlfn.XLOOKUP($A4913,Firm_Info!$A$2:$A$12,Firm_Info!$C$2:$C$12)="Control",0,""))</f>
        <v>0</v>
      </c>
      <c r="F4913" s="14">
        <f>IFERROR(_xlfn.XLOOKUP($A4913,Firm_Info!$A$2:$A$11,Firm_Info!$D$2:$D$11),"")</f>
        <v>4</v>
      </c>
      <c r="G4913" s="14">
        <f>IF($F4913="","",IF($B4913&gt;=SUMIFS(Firm_Info!$F$2:$F$11,Firm_Info!$D$2:$D$11,$F4913,Firm_Info!$C$2:$C$11,"Treated"),1,0))</f>
        <v>1</v>
      </c>
      <c r="H4913" s="14">
        <f t="shared" si="157"/>
        <v>0</v>
      </c>
      <c r="I4913" s="14">
        <f>IF($F4913="","",MOD(ROW()-2,624)-INDEX(Parallel_Trends!$F$5:$F$14,MATCH($A4913,Parallel_Trends!$A$5:$A$14,0)))</f>
        <v>258</v>
      </c>
    </row>
    <row r="4914" spans="1:9" x14ac:dyDescent="0.45">
      <c r="A4914" t="s">
        <v>27</v>
      </c>
      <c r="B4914" s="1">
        <f>Raw_Prices!AX547</f>
        <v>45722</v>
      </c>
      <c r="C4914" s="12">
        <f>Raw_Prices!BB547</f>
        <v>134.77000000000001</v>
      </c>
      <c r="D4914" s="13">
        <f t="shared" si="156"/>
        <v>-5.4776265955954528E-2</v>
      </c>
      <c r="E4914" s="14">
        <f>IF(_xlfn.XLOOKUP($A4914,Firm_Info!$A$2:$A$12,Firm_Info!$C$2:$C$12)="Treated",1,IF(_xlfn.XLOOKUP($A4914,Firm_Info!$A$2:$A$12,Firm_Info!$C$2:$C$12)="Control",0,""))</f>
        <v>0</v>
      </c>
      <c r="F4914" s="14">
        <f>IFERROR(_xlfn.XLOOKUP($A4914,Firm_Info!$A$2:$A$11,Firm_Info!$D$2:$D$11),"")</f>
        <v>4</v>
      </c>
      <c r="G4914" s="14">
        <f>IF($F4914="","",IF($B4914&gt;=SUMIFS(Firm_Info!$F$2:$F$11,Firm_Info!$D$2:$D$11,$F4914,Firm_Info!$C$2:$C$11,"Treated"),1,0))</f>
        <v>1</v>
      </c>
      <c r="H4914" s="14">
        <f t="shared" si="157"/>
        <v>0</v>
      </c>
      <c r="I4914" s="14">
        <f>IF($F4914="","",MOD(ROW()-2,624)-INDEX(Parallel_Trends!$F$5:$F$14,MATCH($A4914,Parallel_Trends!$A$5:$A$14,0)))</f>
        <v>259</v>
      </c>
    </row>
    <row r="4915" spans="1:9" x14ac:dyDescent="0.45">
      <c r="A4915" t="s">
        <v>27</v>
      </c>
      <c r="B4915" s="1">
        <f>Raw_Prices!AX548</f>
        <v>45723</v>
      </c>
      <c r="C4915" s="12">
        <f>Raw_Prices!BB548</f>
        <v>134.38999999999999</v>
      </c>
      <c r="D4915" s="13">
        <f t="shared" si="156"/>
        <v>-2.8196186094829878E-3</v>
      </c>
      <c r="E4915" s="14">
        <f>IF(_xlfn.XLOOKUP($A4915,Firm_Info!$A$2:$A$12,Firm_Info!$C$2:$C$12)="Treated",1,IF(_xlfn.XLOOKUP($A4915,Firm_Info!$A$2:$A$12,Firm_Info!$C$2:$C$12)="Control",0,""))</f>
        <v>0</v>
      </c>
      <c r="F4915" s="14">
        <f>IFERROR(_xlfn.XLOOKUP($A4915,Firm_Info!$A$2:$A$11,Firm_Info!$D$2:$D$11),"")</f>
        <v>4</v>
      </c>
      <c r="G4915" s="14">
        <f>IF($F4915="","",IF($B4915&gt;=SUMIFS(Firm_Info!$F$2:$F$11,Firm_Info!$D$2:$D$11,$F4915,Firm_Info!$C$2:$C$11,"Treated"),1,0))</f>
        <v>1</v>
      </c>
      <c r="H4915" s="14">
        <f t="shared" si="157"/>
        <v>0</v>
      </c>
      <c r="I4915" s="14">
        <f>IF($F4915="","",MOD(ROW()-2,624)-INDEX(Parallel_Trends!$F$5:$F$14,MATCH($A4915,Parallel_Trends!$A$5:$A$14,0)))</f>
        <v>260</v>
      </c>
    </row>
    <row r="4916" spans="1:9" x14ac:dyDescent="0.45">
      <c r="A4916" t="s">
        <v>27</v>
      </c>
      <c r="B4916" s="1">
        <f>Raw_Prices!AX549</f>
        <v>45726</v>
      </c>
      <c r="C4916" s="12">
        <f>Raw_Prices!BB549</f>
        <v>132.15</v>
      </c>
      <c r="D4916" s="13">
        <f t="shared" si="156"/>
        <v>-1.6667906838306323E-2</v>
      </c>
      <c r="E4916" s="14">
        <f>IF(_xlfn.XLOOKUP($A4916,Firm_Info!$A$2:$A$12,Firm_Info!$C$2:$C$12)="Treated",1,IF(_xlfn.XLOOKUP($A4916,Firm_Info!$A$2:$A$12,Firm_Info!$C$2:$C$12)="Control",0,""))</f>
        <v>0</v>
      </c>
      <c r="F4916" s="14">
        <f>IFERROR(_xlfn.XLOOKUP($A4916,Firm_Info!$A$2:$A$11,Firm_Info!$D$2:$D$11),"")</f>
        <v>4</v>
      </c>
      <c r="G4916" s="14">
        <f>IF($F4916="","",IF($B4916&gt;=SUMIFS(Firm_Info!$F$2:$F$11,Firm_Info!$D$2:$D$11,$F4916,Firm_Info!$C$2:$C$11,"Treated"),1,0))</f>
        <v>1</v>
      </c>
      <c r="H4916" s="14">
        <f t="shared" si="157"/>
        <v>0</v>
      </c>
      <c r="I4916" s="14">
        <f>IF($F4916="","",MOD(ROW()-2,624)-INDEX(Parallel_Trends!$F$5:$F$14,MATCH($A4916,Parallel_Trends!$A$5:$A$14,0)))</f>
        <v>261</v>
      </c>
    </row>
    <row r="4917" spans="1:9" x14ac:dyDescent="0.45">
      <c r="A4917" t="s">
        <v>27</v>
      </c>
      <c r="B4917" s="1">
        <f>Raw_Prices!AX550</f>
        <v>45727</v>
      </c>
      <c r="C4917" s="12">
        <f>Raw_Prices!BB550</f>
        <v>125.44</v>
      </c>
      <c r="D4917" s="13">
        <f t="shared" si="156"/>
        <v>-5.0775633749527094E-2</v>
      </c>
      <c r="E4917" s="14">
        <f>IF(_xlfn.XLOOKUP($A4917,Firm_Info!$A$2:$A$12,Firm_Info!$C$2:$C$12)="Treated",1,IF(_xlfn.XLOOKUP($A4917,Firm_Info!$A$2:$A$12,Firm_Info!$C$2:$C$12)="Control",0,""))</f>
        <v>0</v>
      </c>
      <c r="F4917" s="14">
        <f>IFERROR(_xlfn.XLOOKUP($A4917,Firm_Info!$A$2:$A$11,Firm_Info!$D$2:$D$11),"")</f>
        <v>4</v>
      </c>
      <c r="G4917" s="14">
        <f>IF($F4917="","",IF($B4917&gt;=SUMIFS(Firm_Info!$F$2:$F$11,Firm_Info!$D$2:$D$11,$F4917,Firm_Info!$C$2:$C$11,"Treated"),1,0))</f>
        <v>1</v>
      </c>
      <c r="H4917" s="14">
        <f t="shared" si="157"/>
        <v>0</v>
      </c>
      <c r="I4917" s="14">
        <f>IF($F4917="","",MOD(ROW()-2,624)-INDEX(Parallel_Trends!$F$5:$F$14,MATCH($A4917,Parallel_Trends!$A$5:$A$14,0)))</f>
        <v>262</v>
      </c>
    </row>
    <row r="4918" spans="1:9" x14ac:dyDescent="0.45">
      <c r="A4918" t="s">
        <v>27</v>
      </c>
      <c r="B4918" s="1">
        <f>Raw_Prices!AX551</f>
        <v>45728</v>
      </c>
      <c r="C4918" s="12">
        <f>Raw_Prices!BB551</f>
        <v>126.55</v>
      </c>
      <c r="D4918" s="13">
        <f t="shared" si="156"/>
        <v>8.8488520408163129E-3</v>
      </c>
      <c r="E4918" s="14">
        <f>IF(_xlfn.XLOOKUP($A4918,Firm_Info!$A$2:$A$12,Firm_Info!$C$2:$C$12)="Treated",1,IF(_xlfn.XLOOKUP($A4918,Firm_Info!$A$2:$A$12,Firm_Info!$C$2:$C$12)="Control",0,""))</f>
        <v>0</v>
      </c>
      <c r="F4918" s="14">
        <f>IFERROR(_xlfn.XLOOKUP($A4918,Firm_Info!$A$2:$A$11,Firm_Info!$D$2:$D$11),"")</f>
        <v>4</v>
      </c>
      <c r="G4918" s="14">
        <f>IF($F4918="","",IF($B4918&gt;=SUMIFS(Firm_Info!$F$2:$F$11,Firm_Info!$D$2:$D$11,$F4918,Firm_Info!$C$2:$C$11,"Treated"),1,0))</f>
        <v>1</v>
      </c>
      <c r="H4918" s="14">
        <f t="shared" si="157"/>
        <v>0</v>
      </c>
      <c r="I4918" s="14">
        <f>IF($F4918="","",MOD(ROW()-2,624)-INDEX(Parallel_Trends!$F$5:$F$14,MATCH($A4918,Parallel_Trends!$A$5:$A$14,0)))</f>
        <v>263</v>
      </c>
    </row>
    <row r="4919" spans="1:9" x14ac:dyDescent="0.45">
      <c r="A4919" t="s">
        <v>27</v>
      </c>
      <c r="B4919" s="1">
        <f>Raw_Prices!AX552</f>
        <v>45729</v>
      </c>
      <c r="C4919" s="12">
        <f>Raw_Prices!BB552</f>
        <v>119.38</v>
      </c>
      <c r="D4919" s="13">
        <f t="shared" si="156"/>
        <v>-5.6657447649150594E-2</v>
      </c>
      <c r="E4919" s="14">
        <f>IF(_xlfn.XLOOKUP($A4919,Firm_Info!$A$2:$A$12,Firm_Info!$C$2:$C$12)="Treated",1,IF(_xlfn.XLOOKUP($A4919,Firm_Info!$A$2:$A$12,Firm_Info!$C$2:$C$12)="Control",0,""))</f>
        <v>0</v>
      </c>
      <c r="F4919" s="14">
        <f>IFERROR(_xlfn.XLOOKUP($A4919,Firm_Info!$A$2:$A$11,Firm_Info!$D$2:$D$11),"")</f>
        <v>4</v>
      </c>
      <c r="G4919" s="14">
        <f>IF($F4919="","",IF($B4919&gt;=SUMIFS(Firm_Info!$F$2:$F$11,Firm_Info!$D$2:$D$11,$F4919,Firm_Info!$C$2:$C$11,"Treated"),1,0))</f>
        <v>1</v>
      </c>
      <c r="H4919" s="14">
        <f t="shared" si="157"/>
        <v>0</v>
      </c>
      <c r="I4919" s="14">
        <f>IF($F4919="","",MOD(ROW()-2,624)-INDEX(Parallel_Trends!$F$5:$F$14,MATCH($A4919,Parallel_Trends!$A$5:$A$14,0)))</f>
        <v>264</v>
      </c>
    </row>
    <row r="4920" spans="1:9" x14ac:dyDescent="0.45">
      <c r="A4920" t="s">
        <v>27</v>
      </c>
      <c r="B4920" s="1">
        <f>Raw_Prices!AX553</f>
        <v>45730</v>
      </c>
      <c r="C4920" s="12">
        <f>Raw_Prices!BB553</f>
        <v>122.86</v>
      </c>
      <c r="D4920" s="13">
        <f t="shared" si="156"/>
        <v>2.9150611492712475E-2</v>
      </c>
      <c r="E4920" s="14">
        <f>IF(_xlfn.XLOOKUP($A4920,Firm_Info!$A$2:$A$12,Firm_Info!$C$2:$C$12)="Treated",1,IF(_xlfn.XLOOKUP($A4920,Firm_Info!$A$2:$A$12,Firm_Info!$C$2:$C$12)="Control",0,""))</f>
        <v>0</v>
      </c>
      <c r="F4920" s="14">
        <f>IFERROR(_xlfn.XLOOKUP($A4920,Firm_Info!$A$2:$A$11,Firm_Info!$D$2:$D$11),"")</f>
        <v>4</v>
      </c>
      <c r="G4920" s="14">
        <f>IF($F4920="","",IF($B4920&gt;=SUMIFS(Firm_Info!$F$2:$F$11,Firm_Info!$D$2:$D$11,$F4920,Firm_Info!$C$2:$C$11,"Treated"),1,0))</f>
        <v>1</v>
      </c>
      <c r="H4920" s="14">
        <f t="shared" si="157"/>
        <v>0</v>
      </c>
      <c r="I4920" s="14">
        <f>IF($F4920="","",MOD(ROW()-2,624)-INDEX(Parallel_Trends!$F$5:$F$14,MATCH($A4920,Parallel_Trends!$A$5:$A$14,0)))</f>
        <v>265</v>
      </c>
    </row>
    <row r="4921" spans="1:9" x14ac:dyDescent="0.45">
      <c r="A4921" t="s">
        <v>27</v>
      </c>
      <c r="B4921" s="1">
        <f>Raw_Prices!AX554</f>
        <v>45733</v>
      </c>
      <c r="C4921" s="12">
        <f>Raw_Prices!BB554</f>
        <v>126.94</v>
      </c>
      <c r="D4921" s="13">
        <f t="shared" si="156"/>
        <v>3.3208530034185335E-2</v>
      </c>
      <c r="E4921" s="14">
        <f>IF(_xlfn.XLOOKUP($A4921,Firm_Info!$A$2:$A$12,Firm_Info!$C$2:$C$12)="Treated",1,IF(_xlfn.XLOOKUP($A4921,Firm_Info!$A$2:$A$12,Firm_Info!$C$2:$C$12)="Control",0,""))</f>
        <v>0</v>
      </c>
      <c r="F4921" s="14">
        <f>IFERROR(_xlfn.XLOOKUP($A4921,Firm_Info!$A$2:$A$11,Firm_Info!$D$2:$D$11),"")</f>
        <v>4</v>
      </c>
      <c r="G4921" s="14">
        <f>IF($F4921="","",IF($B4921&gt;=SUMIFS(Firm_Info!$F$2:$F$11,Firm_Info!$D$2:$D$11,$F4921,Firm_Info!$C$2:$C$11,"Treated"),1,0))</f>
        <v>1</v>
      </c>
      <c r="H4921" s="14">
        <f t="shared" si="157"/>
        <v>0</v>
      </c>
      <c r="I4921" s="14">
        <f>IF($F4921="","",MOD(ROW()-2,624)-INDEX(Parallel_Trends!$F$5:$F$14,MATCH($A4921,Parallel_Trends!$A$5:$A$14,0)))</f>
        <v>266</v>
      </c>
    </row>
    <row r="4922" spans="1:9" x14ac:dyDescent="0.45">
      <c r="A4922" t="s">
        <v>27</v>
      </c>
      <c r="B4922" s="1">
        <f>Raw_Prices!AX555</f>
        <v>45734</v>
      </c>
      <c r="C4922" s="12">
        <f>Raw_Prices!BB555</f>
        <v>124.56</v>
      </c>
      <c r="D4922" s="13">
        <f t="shared" si="156"/>
        <v>-1.8749015282810699E-2</v>
      </c>
      <c r="E4922" s="14">
        <f>IF(_xlfn.XLOOKUP($A4922,Firm_Info!$A$2:$A$12,Firm_Info!$C$2:$C$12)="Treated",1,IF(_xlfn.XLOOKUP($A4922,Firm_Info!$A$2:$A$12,Firm_Info!$C$2:$C$12)="Control",0,""))</f>
        <v>0</v>
      </c>
      <c r="F4922" s="14">
        <f>IFERROR(_xlfn.XLOOKUP($A4922,Firm_Info!$A$2:$A$11,Firm_Info!$D$2:$D$11),"")</f>
        <v>4</v>
      </c>
      <c r="G4922" s="14">
        <f>IF($F4922="","",IF($B4922&gt;=SUMIFS(Firm_Info!$F$2:$F$11,Firm_Info!$D$2:$D$11,$F4922,Firm_Info!$C$2:$C$11,"Treated"),1,0))</f>
        <v>1</v>
      </c>
      <c r="H4922" s="14">
        <f t="shared" si="157"/>
        <v>0</v>
      </c>
      <c r="I4922" s="14">
        <f>IF($F4922="","",MOD(ROW()-2,624)-INDEX(Parallel_Trends!$F$5:$F$14,MATCH($A4922,Parallel_Trends!$A$5:$A$14,0)))</f>
        <v>267</v>
      </c>
    </row>
    <row r="4923" spans="1:9" x14ac:dyDescent="0.45">
      <c r="A4923" t="s">
        <v>27</v>
      </c>
      <c r="B4923" s="1">
        <f>Raw_Prices!AX556</f>
        <v>45735</v>
      </c>
      <c r="C4923" s="12">
        <f>Raw_Prices!BB556</f>
        <v>126</v>
      </c>
      <c r="D4923" s="13">
        <f t="shared" si="156"/>
        <v>1.156069364161838E-2</v>
      </c>
      <c r="E4923" s="14">
        <f>IF(_xlfn.XLOOKUP($A4923,Firm_Info!$A$2:$A$12,Firm_Info!$C$2:$C$12)="Treated",1,IF(_xlfn.XLOOKUP($A4923,Firm_Info!$A$2:$A$12,Firm_Info!$C$2:$C$12)="Control",0,""))</f>
        <v>0</v>
      </c>
      <c r="F4923" s="14">
        <f>IFERROR(_xlfn.XLOOKUP($A4923,Firm_Info!$A$2:$A$11,Firm_Info!$D$2:$D$11),"")</f>
        <v>4</v>
      </c>
      <c r="G4923" s="14">
        <f>IF($F4923="","",IF($B4923&gt;=SUMIFS(Firm_Info!$F$2:$F$11,Firm_Info!$D$2:$D$11,$F4923,Firm_Info!$C$2:$C$11,"Treated"),1,0))</f>
        <v>1</v>
      </c>
      <c r="H4923" s="14">
        <f t="shared" si="157"/>
        <v>0</v>
      </c>
      <c r="I4923" s="14">
        <f>IF($F4923="","",MOD(ROW()-2,624)-INDEX(Parallel_Trends!$F$5:$F$14,MATCH($A4923,Parallel_Trends!$A$5:$A$14,0)))</f>
        <v>268</v>
      </c>
    </row>
    <row r="4924" spans="1:9" x14ac:dyDescent="0.45">
      <c r="A4924" t="s">
        <v>27</v>
      </c>
      <c r="B4924" s="1">
        <f>Raw_Prices!AX557</f>
        <v>45736</v>
      </c>
      <c r="C4924" s="12">
        <f>Raw_Prices!BB557</f>
        <v>126.15</v>
      </c>
      <c r="D4924" s="13">
        <f t="shared" si="156"/>
        <v>1.1904761904761862E-3</v>
      </c>
      <c r="E4924" s="14">
        <f>IF(_xlfn.XLOOKUP($A4924,Firm_Info!$A$2:$A$12,Firm_Info!$C$2:$C$12)="Treated",1,IF(_xlfn.XLOOKUP($A4924,Firm_Info!$A$2:$A$12,Firm_Info!$C$2:$C$12)="Control",0,""))</f>
        <v>0</v>
      </c>
      <c r="F4924" s="14">
        <f>IFERROR(_xlfn.XLOOKUP($A4924,Firm_Info!$A$2:$A$11,Firm_Info!$D$2:$D$11),"")</f>
        <v>4</v>
      </c>
      <c r="G4924" s="14">
        <f>IF($F4924="","",IF($B4924&gt;=SUMIFS(Firm_Info!$F$2:$F$11,Firm_Info!$D$2:$D$11,$F4924,Firm_Info!$C$2:$C$11,"Treated"),1,0))</f>
        <v>1</v>
      </c>
      <c r="H4924" s="14">
        <f t="shared" si="157"/>
        <v>0</v>
      </c>
      <c r="I4924" s="14">
        <f>IF($F4924="","",MOD(ROW()-2,624)-INDEX(Parallel_Trends!$F$5:$F$14,MATCH($A4924,Parallel_Trends!$A$5:$A$14,0)))</f>
        <v>269</v>
      </c>
    </row>
    <row r="4925" spans="1:9" x14ac:dyDescent="0.45">
      <c r="A4925" t="s">
        <v>27</v>
      </c>
      <c r="B4925" s="1">
        <f>Raw_Prices!AX558</f>
        <v>45737</v>
      </c>
      <c r="C4925" s="12">
        <f>Raw_Prices!BB558</f>
        <v>128.80000000000001</v>
      </c>
      <c r="D4925" s="13">
        <f t="shared" si="156"/>
        <v>2.100673801030517E-2</v>
      </c>
      <c r="E4925" s="14">
        <f>IF(_xlfn.XLOOKUP($A4925,Firm_Info!$A$2:$A$12,Firm_Info!$C$2:$C$12)="Treated",1,IF(_xlfn.XLOOKUP($A4925,Firm_Info!$A$2:$A$12,Firm_Info!$C$2:$C$12)="Control",0,""))</f>
        <v>0</v>
      </c>
      <c r="F4925" s="14">
        <f>IFERROR(_xlfn.XLOOKUP($A4925,Firm_Info!$A$2:$A$11,Firm_Info!$D$2:$D$11),"")</f>
        <v>4</v>
      </c>
      <c r="G4925" s="14">
        <f>IF($F4925="","",IF($B4925&gt;=SUMIFS(Firm_Info!$F$2:$F$11,Firm_Info!$D$2:$D$11,$F4925,Firm_Info!$C$2:$C$11,"Treated"),1,0))</f>
        <v>1</v>
      </c>
      <c r="H4925" s="14">
        <f t="shared" si="157"/>
        <v>0</v>
      </c>
      <c r="I4925" s="14">
        <f>IF($F4925="","",MOD(ROW()-2,624)-INDEX(Parallel_Trends!$F$5:$F$14,MATCH($A4925,Parallel_Trends!$A$5:$A$14,0)))</f>
        <v>270</v>
      </c>
    </row>
    <row r="4926" spans="1:9" x14ac:dyDescent="0.45">
      <c r="A4926" t="s">
        <v>27</v>
      </c>
      <c r="B4926" s="1">
        <f>Raw_Prices!AX559</f>
        <v>45740</v>
      </c>
      <c r="C4926" s="12">
        <f>Raw_Prices!BB559</f>
        <v>129.82</v>
      </c>
      <c r="D4926" s="13">
        <f t="shared" si="156"/>
        <v>7.9192546583850554E-3</v>
      </c>
      <c r="E4926" s="14">
        <f>IF(_xlfn.XLOOKUP($A4926,Firm_Info!$A$2:$A$12,Firm_Info!$C$2:$C$12)="Treated",1,IF(_xlfn.XLOOKUP($A4926,Firm_Info!$A$2:$A$12,Firm_Info!$C$2:$C$12)="Control",0,""))</f>
        <v>0</v>
      </c>
      <c r="F4926" s="14">
        <f>IFERROR(_xlfn.XLOOKUP($A4926,Firm_Info!$A$2:$A$11,Firm_Info!$D$2:$D$11),"")</f>
        <v>4</v>
      </c>
      <c r="G4926" s="14">
        <f>IF($F4926="","",IF($B4926&gt;=SUMIFS(Firm_Info!$F$2:$F$11,Firm_Info!$D$2:$D$11,$F4926,Firm_Info!$C$2:$C$11,"Treated"),1,0))</f>
        <v>1</v>
      </c>
      <c r="H4926" s="14">
        <f t="shared" si="157"/>
        <v>0</v>
      </c>
      <c r="I4926" s="14">
        <f>IF($F4926="","",MOD(ROW()-2,624)-INDEX(Parallel_Trends!$F$5:$F$14,MATCH($A4926,Parallel_Trends!$A$5:$A$14,0)))</f>
        <v>271</v>
      </c>
    </row>
    <row r="4927" spans="1:9" x14ac:dyDescent="0.45">
      <c r="A4927" t="s">
        <v>27</v>
      </c>
      <c r="B4927" s="1">
        <f>Raw_Prices!AX560</f>
        <v>45741</v>
      </c>
      <c r="C4927" s="12">
        <f>Raw_Prices!BB560</f>
        <v>129.88</v>
      </c>
      <c r="D4927" s="13">
        <f t="shared" si="156"/>
        <v>4.6217840086271167E-4</v>
      </c>
      <c r="E4927" s="14">
        <f>IF(_xlfn.XLOOKUP($A4927,Firm_Info!$A$2:$A$12,Firm_Info!$C$2:$C$12)="Treated",1,IF(_xlfn.XLOOKUP($A4927,Firm_Info!$A$2:$A$12,Firm_Info!$C$2:$C$12)="Control",0,""))</f>
        <v>0</v>
      </c>
      <c r="F4927" s="14">
        <f>IFERROR(_xlfn.XLOOKUP($A4927,Firm_Info!$A$2:$A$11,Firm_Info!$D$2:$D$11),"")</f>
        <v>4</v>
      </c>
      <c r="G4927" s="14">
        <f>IF($F4927="","",IF($B4927&gt;=SUMIFS(Firm_Info!$F$2:$F$11,Firm_Info!$D$2:$D$11,$F4927,Firm_Info!$C$2:$C$11,"Treated"),1,0))</f>
        <v>1</v>
      </c>
      <c r="H4927" s="14">
        <f t="shared" si="157"/>
        <v>0</v>
      </c>
      <c r="I4927" s="14">
        <f>IF($F4927="","",MOD(ROW()-2,624)-INDEX(Parallel_Trends!$F$5:$F$14,MATCH($A4927,Parallel_Trends!$A$5:$A$14,0)))</f>
        <v>272</v>
      </c>
    </row>
    <row r="4928" spans="1:9" x14ac:dyDescent="0.45">
      <c r="A4928" t="s">
        <v>27</v>
      </c>
      <c r="B4928" s="1">
        <f>Raw_Prices!AX561</f>
        <v>45742</v>
      </c>
      <c r="C4928" s="12">
        <f>Raw_Prices!BB561</f>
        <v>128.63999999999999</v>
      </c>
      <c r="D4928" s="13">
        <f t="shared" si="156"/>
        <v>-9.5472744071450899E-3</v>
      </c>
      <c r="E4928" s="14">
        <f>IF(_xlfn.XLOOKUP($A4928,Firm_Info!$A$2:$A$12,Firm_Info!$C$2:$C$12)="Treated",1,IF(_xlfn.XLOOKUP($A4928,Firm_Info!$A$2:$A$12,Firm_Info!$C$2:$C$12)="Control",0,""))</f>
        <v>0</v>
      </c>
      <c r="F4928" s="14">
        <f>IFERROR(_xlfn.XLOOKUP($A4928,Firm_Info!$A$2:$A$11,Firm_Info!$D$2:$D$11),"")</f>
        <v>4</v>
      </c>
      <c r="G4928" s="14">
        <f>IF($F4928="","",IF($B4928&gt;=SUMIFS(Firm_Info!$F$2:$F$11,Firm_Info!$D$2:$D$11,$F4928,Firm_Info!$C$2:$C$11,"Treated"),1,0))</f>
        <v>1</v>
      </c>
      <c r="H4928" s="14">
        <f t="shared" si="157"/>
        <v>0</v>
      </c>
      <c r="I4928" s="14">
        <f>IF($F4928="","",MOD(ROW()-2,624)-INDEX(Parallel_Trends!$F$5:$F$14,MATCH($A4928,Parallel_Trends!$A$5:$A$14,0)))</f>
        <v>273</v>
      </c>
    </row>
    <row r="4929" spans="1:9" x14ac:dyDescent="0.45">
      <c r="A4929" t="s">
        <v>27</v>
      </c>
      <c r="B4929" s="1">
        <f>Raw_Prices!AX562</f>
        <v>45743</v>
      </c>
      <c r="C4929" s="12">
        <f>Raw_Prices!BB562</f>
        <v>125.65</v>
      </c>
      <c r="D4929" s="13">
        <f t="shared" si="156"/>
        <v>-2.3243159203979902E-2</v>
      </c>
      <c r="E4929" s="14">
        <f>IF(_xlfn.XLOOKUP($A4929,Firm_Info!$A$2:$A$12,Firm_Info!$C$2:$C$12)="Treated",1,IF(_xlfn.XLOOKUP($A4929,Firm_Info!$A$2:$A$12,Firm_Info!$C$2:$C$12)="Control",0,""))</f>
        <v>0</v>
      </c>
      <c r="F4929" s="14">
        <f>IFERROR(_xlfn.XLOOKUP($A4929,Firm_Info!$A$2:$A$11,Firm_Info!$D$2:$D$11),"")</f>
        <v>4</v>
      </c>
      <c r="G4929" s="14">
        <f>IF($F4929="","",IF($B4929&gt;=SUMIFS(Firm_Info!$F$2:$F$11,Firm_Info!$D$2:$D$11,$F4929,Firm_Info!$C$2:$C$11,"Treated"),1,0))</f>
        <v>1</v>
      </c>
      <c r="H4929" s="14">
        <f t="shared" si="157"/>
        <v>0</v>
      </c>
      <c r="I4929" s="14">
        <f>IF($F4929="","",MOD(ROW()-2,624)-INDEX(Parallel_Trends!$F$5:$F$14,MATCH($A4929,Parallel_Trends!$A$5:$A$14,0)))</f>
        <v>274</v>
      </c>
    </row>
    <row r="4930" spans="1:9" x14ac:dyDescent="0.45">
      <c r="A4930" t="s">
        <v>27</v>
      </c>
      <c r="B4930" s="1">
        <f>Raw_Prices!AX563</f>
        <v>45744</v>
      </c>
      <c r="C4930" s="12">
        <f>Raw_Prices!BB563</f>
        <v>120.69</v>
      </c>
      <c r="D4930" s="13">
        <f t="shared" si="156"/>
        <v>-3.9474731396737073E-2</v>
      </c>
      <c r="E4930" s="14">
        <f>IF(_xlfn.XLOOKUP($A4930,Firm_Info!$A$2:$A$12,Firm_Info!$C$2:$C$12)="Treated",1,IF(_xlfn.XLOOKUP($A4930,Firm_Info!$A$2:$A$12,Firm_Info!$C$2:$C$12)="Control",0,""))</f>
        <v>0</v>
      </c>
      <c r="F4930" s="14">
        <f>IFERROR(_xlfn.XLOOKUP($A4930,Firm_Info!$A$2:$A$11,Firm_Info!$D$2:$D$11),"")</f>
        <v>4</v>
      </c>
      <c r="G4930" s="14">
        <f>IF($F4930="","",IF($B4930&gt;=SUMIFS(Firm_Info!$F$2:$F$11,Firm_Info!$D$2:$D$11,$F4930,Firm_Info!$C$2:$C$11,"Treated"),1,0))</f>
        <v>1</v>
      </c>
      <c r="H4930" s="14">
        <f t="shared" si="157"/>
        <v>0</v>
      </c>
      <c r="I4930" s="14">
        <f>IF($F4930="","",MOD(ROW()-2,624)-INDEX(Parallel_Trends!$F$5:$F$14,MATCH($A4930,Parallel_Trends!$A$5:$A$14,0)))</f>
        <v>275</v>
      </c>
    </row>
    <row r="4931" spans="1:9" x14ac:dyDescent="0.45">
      <c r="A4931" t="s">
        <v>27</v>
      </c>
      <c r="B4931" s="1">
        <f>Raw_Prices!AX564</f>
        <v>45747</v>
      </c>
      <c r="C4931" s="12">
        <f>Raw_Prices!BB564</f>
        <v>119.46</v>
      </c>
      <c r="D4931" s="13">
        <f t="shared" si="156"/>
        <v>-1.0191399453144401E-2</v>
      </c>
      <c r="E4931" s="14">
        <f>IF(_xlfn.XLOOKUP($A4931,Firm_Info!$A$2:$A$12,Firm_Info!$C$2:$C$12)="Treated",1,IF(_xlfn.XLOOKUP($A4931,Firm_Info!$A$2:$A$12,Firm_Info!$C$2:$C$12)="Control",0,""))</f>
        <v>0</v>
      </c>
      <c r="F4931" s="14">
        <f>IFERROR(_xlfn.XLOOKUP($A4931,Firm_Info!$A$2:$A$11,Firm_Info!$D$2:$D$11),"")</f>
        <v>4</v>
      </c>
      <c r="G4931" s="14">
        <f>IF($F4931="","",IF($B4931&gt;=SUMIFS(Firm_Info!$F$2:$F$11,Firm_Info!$D$2:$D$11,$F4931,Firm_Info!$C$2:$C$11,"Treated"),1,0))</f>
        <v>1</v>
      </c>
      <c r="H4931" s="14">
        <f t="shared" si="157"/>
        <v>0</v>
      </c>
      <c r="I4931" s="14">
        <f>IF($F4931="","",MOD(ROW()-2,624)-INDEX(Parallel_Trends!$F$5:$F$14,MATCH($A4931,Parallel_Trends!$A$5:$A$14,0)))</f>
        <v>276</v>
      </c>
    </row>
    <row r="4932" spans="1:9" x14ac:dyDescent="0.45">
      <c r="A4932" t="s">
        <v>27</v>
      </c>
      <c r="B4932" s="1">
        <f>Raw_Prices!AX565</f>
        <v>45748</v>
      </c>
      <c r="C4932" s="12">
        <f>Raw_Prices!BB565</f>
        <v>121.18</v>
      </c>
      <c r="D4932" s="13">
        <f t="shared" si="156"/>
        <v>1.439812489536263E-2</v>
      </c>
      <c r="E4932" s="14">
        <f>IF(_xlfn.XLOOKUP($A4932,Firm_Info!$A$2:$A$12,Firm_Info!$C$2:$C$12)="Treated",1,IF(_xlfn.XLOOKUP($A4932,Firm_Info!$A$2:$A$12,Firm_Info!$C$2:$C$12)="Control",0,""))</f>
        <v>0</v>
      </c>
      <c r="F4932" s="14">
        <f>IFERROR(_xlfn.XLOOKUP($A4932,Firm_Info!$A$2:$A$11,Firm_Info!$D$2:$D$11),"")</f>
        <v>4</v>
      </c>
      <c r="G4932" s="14">
        <f>IF($F4932="","",IF($B4932&gt;=SUMIFS(Firm_Info!$F$2:$F$11,Firm_Info!$D$2:$D$11,$F4932,Firm_Info!$C$2:$C$11,"Treated"),1,0))</f>
        <v>1</v>
      </c>
      <c r="H4932" s="14">
        <f t="shared" si="157"/>
        <v>0</v>
      </c>
      <c r="I4932" s="14">
        <f>IF($F4932="","",MOD(ROW()-2,624)-INDEX(Parallel_Trends!$F$5:$F$14,MATCH($A4932,Parallel_Trends!$A$5:$A$14,0)))</f>
        <v>277</v>
      </c>
    </row>
    <row r="4933" spans="1:9" x14ac:dyDescent="0.45">
      <c r="A4933" t="s">
        <v>27</v>
      </c>
      <c r="B4933" s="1">
        <f>Raw_Prices!AX566</f>
        <v>45749</v>
      </c>
      <c r="C4933" s="12">
        <f>Raw_Prices!BB566</f>
        <v>122.8</v>
      </c>
      <c r="D4933" s="13">
        <f t="shared" si="156"/>
        <v>1.3368542663805938E-2</v>
      </c>
      <c r="E4933" s="14">
        <f>IF(_xlfn.XLOOKUP($A4933,Firm_Info!$A$2:$A$12,Firm_Info!$C$2:$C$12)="Treated",1,IF(_xlfn.XLOOKUP($A4933,Firm_Info!$A$2:$A$12,Firm_Info!$C$2:$C$12)="Control",0,""))</f>
        <v>0</v>
      </c>
      <c r="F4933" s="14">
        <f>IFERROR(_xlfn.XLOOKUP($A4933,Firm_Info!$A$2:$A$11,Firm_Info!$D$2:$D$11),"")</f>
        <v>4</v>
      </c>
      <c r="G4933" s="14">
        <f>IF($F4933="","",IF($B4933&gt;=SUMIFS(Firm_Info!$F$2:$F$11,Firm_Info!$D$2:$D$11,$F4933,Firm_Info!$C$2:$C$11,"Treated"),1,0))</f>
        <v>1</v>
      </c>
      <c r="H4933" s="14">
        <f t="shared" si="157"/>
        <v>0</v>
      </c>
      <c r="I4933" s="14">
        <f>IF($F4933="","",MOD(ROW()-2,624)-INDEX(Parallel_Trends!$F$5:$F$14,MATCH($A4933,Parallel_Trends!$A$5:$A$14,0)))</f>
        <v>278</v>
      </c>
    </row>
    <row r="4934" spans="1:9" x14ac:dyDescent="0.45">
      <c r="A4934" t="s">
        <v>27</v>
      </c>
      <c r="B4934" s="1">
        <f>Raw_Prices!AX567</f>
        <v>45750</v>
      </c>
      <c r="C4934" s="12">
        <f>Raw_Prices!BB567</f>
        <v>113.97</v>
      </c>
      <c r="D4934" s="13">
        <f t="shared" si="156"/>
        <v>-7.1905537459283408E-2</v>
      </c>
      <c r="E4934" s="14">
        <f>IF(_xlfn.XLOOKUP($A4934,Firm_Info!$A$2:$A$12,Firm_Info!$C$2:$C$12)="Treated",1,IF(_xlfn.XLOOKUP($A4934,Firm_Info!$A$2:$A$12,Firm_Info!$C$2:$C$12)="Control",0,""))</f>
        <v>0</v>
      </c>
      <c r="F4934" s="14">
        <f>IFERROR(_xlfn.XLOOKUP($A4934,Firm_Info!$A$2:$A$11,Firm_Info!$D$2:$D$11),"")</f>
        <v>4</v>
      </c>
      <c r="G4934" s="14">
        <f>IF($F4934="","",IF($B4934&gt;=SUMIFS(Firm_Info!$F$2:$F$11,Firm_Info!$D$2:$D$11,$F4934,Firm_Info!$C$2:$C$11,"Treated"),1,0))</f>
        <v>1</v>
      </c>
      <c r="H4934" s="14">
        <f t="shared" si="157"/>
        <v>0</v>
      </c>
      <c r="I4934" s="14">
        <f>IF($F4934="","",MOD(ROW()-2,624)-INDEX(Parallel_Trends!$F$5:$F$14,MATCH($A4934,Parallel_Trends!$A$5:$A$14,0)))</f>
        <v>279</v>
      </c>
    </row>
    <row r="4935" spans="1:9" x14ac:dyDescent="0.45">
      <c r="A4935" t="s">
        <v>27</v>
      </c>
      <c r="B4935" s="1">
        <f>Raw_Prices!AX568</f>
        <v>45751</v>
      </c>
      <c r="C4935" s="12">
        <f>Raw_Prices!BB568</f>
        <v>106.66</v>
      </c>
      <c r="D4935" s="13">
        <f t="shared" si="156"/>
        <v>-6.413968588224972E-2</v>
      </c>
      <c r="E4935" s="14">
        <f>IF(_xlfn.XLOOKUP($A4935,Firm_Info!$A$2:$A$12,Firm_Info!$C$2:$C$12)="Treated",1,IF(_xlfn.XLOOKUP($A4935,Firm_Info!$A$2:$A$12,Firm_Info!$C$2:$C$12)="Control",0,""))</f>
        <v>0</v>
      </c>
      <c r="F4935" s="14">
        <f>IFERROR(_xlfn.XLOOKUP($A4935,Firm_Info!$A$2:$A$11,Firm_Info!$D$2:$D$11),"")</f>
        <v>4</v>
      </c>
      <c r="G4935" s="14">
        <f>IF($F4935="","",IF($B4935&gt;=SUMIFS(Firm_Info!$F$2:$F$11,Firm_Info!$D$2:$D$11,$F4935,Firm_Info!$C$2:$C$11,"Treated"),1,0))</f>
        <v>1</v>
      </c>
      <c r="H4935" s="14">
        <f t="shared" si="157"/>
        <v>0</v>
      </c>
      <c r="I4935" s="14">
        <f>IF($F4935="","",MOD(ROW()-2,624)-INDEX(Parallel_Trends!$F$5:$F$14,MATCH($A4935,Parallel_Trends!$A$5:$A$14,0)))</f>
        <v>280</v>
      </c>
    </row>
    <row r="4936" spans="1:9" x14ac:dyDescent="0.45">
      <c r="A4936" t="s">
        <v>27</v>
      </c>
      <c r="B4936" s="1">
        <f>Raw_Prices!AX569</f>
        <v>45754</v>
      </c>
      <c r="C4936" s="12">
        <f>Raw_Prices!BB569</f>
        <v>106.3</v>
      </c>
      <c r="D4936" s="13">
        <f t="shared" si="156"/>
        <v>-3.3752109506843819E-3</v>
      </c>
      <c r="E4936" s="14">
        <f>IF(_xlfn.XLOOKUP($A4936,Firm_Info!$A$2:$A$12,Firm_Info!$C$2:$C$12)="Treated",1,IF(_xlfn.XLOOKUP($A4936,Firm_Info!$A$2:$A$12,Firm_Info!$C$2:$C$12)="Control",0,""))</f>
        <v>0</v>
      </c>
      <c r="F4936" s="14">
        <f>IFERROR(_xlfn.XLOOKUP($A4936,Firm_Info!$A$2:$A$11,Firm_Info!$D$2:$D$11),"")</f>
        <v>4</v>
      </c>
      <c r="G4936" s="14">
        <f>IF($F4936="","",IF($B4936&gt;=SUMIFS(Firm_Info!$F$2:$F$11,Firm_Info!$D$2:$D$11,$F4936,Firm_Info!$C$2:$C$11,"Treated"),1,0))</f>
        <v>1</v>
      </c>
      <c r="H4936" s="14">
        <f t="shared" si="157"/>
        <v>0</v>
      </c>
      <c r="I4936" s="14">
        <f>IF($F4936="","",MOD(ROW()-2,624)-INDEX(Parallel_Trends!$F$5:$F$14,MATCH($A4936,Parallel_Trends!$A$5:$A$14,0)))</f>
        <v>281</v>
      </c>
    </row>
    <row r="4937" spans="1:9" x14ac:dyDescent="0.45">
      <c r="A4937" t="s">
        <v>27</v>
      </c>
      <c r="B4937" s="1">
        <f>Raw_Prices!AX570</f>
        <v>45755</v>
      </c>
      <c r="C4937" s="12">
        <f>Raw_Prices!BB570</f>
        <v>105.69</v>
      </c>
      <c r="D4937" s="13">
        <f t="shared" si="156"/>
        <v>-5.7384760112888511E-3</v>
      </c>
      <c r="E4937" s="14">
        <f>IF(_xlfn.XLOOKUP($A4937,Firm_Info!$A$2:$A$12,Firm_Info!$C$2:$C$12)="Treated",1,IF(_xlfn.XLOOKUP($A4937,Firm_Info!$A$2:$A$12,Firm_Info!$C$2:$C$12)="Control",0,""))</f>
        <v>0</v>
      </c>
      <c r="F4937" s="14">
        <f>IFERROR(_xlfn.XLOOKUP($A4937,Firm_Info!$A$2:$A$11,Firm_Info!$D$2:$D$11),"")</f>
        <v>4</v>
      </c>
      <c r="G4937" s="14">
        <f>IF($F4937="","",IF($B4937&gt;=SUMIFS(Firm_Info!$F$2:$F$11,Firm_Info!$D$2:$D$11,$F4937,Firm_Info!$C$2:$C$11,"Treated"),1,0))</f>
        <v>1</v>
      </c>
      <c r="H4937" s="14">
        <f t="shared" si="157"/>
        <v>0</v>
      </c>
      <c r="I4937" s="14">
        <f>IF($F4937="","",MOD(ROW()-2,624)-INDEX(Parallel_Trends!$F$5:$F$14,MATCH($A4937,Parallel_Trends!$A$5:$A$14,0)))</f>
        <v>282</v>
      </c>
    </row>
    <row r="4938" spans="1:9" x14ac:dyDescent="0.45">
      <c r="A4938" t="s">
        <v>27</v>
      </c>
      <c r="B4938" s="1">
        <f>Raw_Prices!AX571</f>
        <v>45756</v>
      </c>
      <c r="C4938" s="12">
        <f>Raw_Prices!BB571</f>
        <v>121.32</v>
      </c>
      <c r="D4938" s="13">
        <f t="shared" si="156"/>
        <v>0.14788532500709617</v>
      </c>
      <c r="E4938" s="14">
        <f>IF(_xlfn.XLOOKUP($A4938,Firm_Info!$A$2:$A$12,Firm_Info!$C$2:$C$12)="Treated",1,IF(_xlfn.XLOOKUP($A4938,Firm_Info!$A$2:$A$12,Firm_Info!$C$2:$C$12)="Control",0,""))</f>
        <v>0</v>
      </c>
      <c r="F4938" s="14">
        <f>IFERROR(_xlfn.XLOOKUP($A4938,Firm_Info!$A$2:$A$11,Firm_Info!$D$2:$D$11),"")</f>
        <v>4</v>
      </c>
      <c r="G4938" s="14">
        <f>IF($F4938="","",IF($B4938&gt;=SUMIFS(Firm_Info!$F$2:$F$11,Firm_Info!$D$2:$D$11,$F4938,Firm_Info!$C$2:$C$11,"Treated"),1,0))</f>
        <v>1</v>
      </c>
      <c r="H4938" s="14">
        <f t="shared" si="157"/>
        <v>0</v>
      </c>
      <c r="I4938" s="14">
        <f>IF($F4938="","",MOD(ROW()-2,624)-INDEX(Parallel_Trends!$F$5:$F$14,MATCH($A4938,Parallel_Trends!$A$5:$A$14,0)))</f>
        <v>283</v>
      </c>
    </row>
    <row r="4939" spans="1:9" x14ac:dyDescent="0.45">
      <c r="A4939" t="s">
        <v>27</v>
      </c>
      <c r="B4939" s="1">
        <f>Raw_Prices!AX572</f>
        <v>45757</v>
      </c>
      <c r="C4939" s="12">
        <f>Raw_Prices!BB572</f>
        <v>113.91</v>
      </c>
      <c r="D4939" s="13">
        <f t="shared" si="156"/>
        <v>-6.1078140454995045E-2</v>
      </c>
      <c r="E4939" s="14">
        <f>IF(_xlfn.XLOOKUP($A4939,Firm_Info!$A$2:$A$12,Firm_Info!$C$2:$C$12)="Treated",1,IF(_xlfn.XLOOKUP($A4939,Firm_Info!$A$2:$A$12,Firm_Info!$C$2:$C$12)="Control",0,""))</f>
        <v>0</v>
      </c>
      <c r="F4939" s="14">
        <f>IFERROR(_xlfn.XLOOKUP($A4939,Firm_Info!$A$2:$A$11,Firm_Info!$D$2:$D$11),"")</f>
        <v>4</v>
      </c>
      <c r="G4939" s="14">
        <f>IF($F4939="","",IF($B4939&gt;=SUMIFS(Firm_Info!$F$2:$F$11,Firm_Info!$D$2:$D$11,$F4939,Firm_Info!$C$2:$C$11,"Treated"),1,0))</f>
        <v>1</v>
      </c>
      <c r="H4939" s="14">
        <f t="shared" si="157"/>
        <v>0</v>
      </c>
      <c r="I4939" s="14">
        <f>IF($F4939="","",MOD(ROW()-2,624)-INDEX(Parallel_Trends!$F$5:$F$14,MATCH($A4939,Parallel_Trends!$A$5:$A$14,0)))</f>
        <v>284</v>
      </c>
    </row>
    <row r="4940" spans="1:9" x14ac:dyDescent="0.45">
      <c r="A4940" t="s">
        <v>27</v>
      </c>
      <c r="B4940" s="1">
        <f>Raw_Prices!AX573</f>
        <v>45758</v>
      </c>
      <c r="C4940" s="12">
        <f>Raw_Prices!BB573</f>
        <v>114.54</v>
      </c>
      <c r="D4940" s="13">
        <f t="shared" si="156"/>
        <v>5.5306821174612164E-3</v>
      </c>
      <c r="E4940" s="14">
        <f>IF(_xlfn.XLOOKUP($A4940,Firm_Info!$A$2:$A$12,Firm_Info!$C$2:$C$12)="Treated",1,IF(_xlfn.XLOOKUP($A4940,Firm_Info!$A$2:$A$12,Firm_Info!$C$2:$C$12)="Control",0,""))</f>
        <v>0</v>
      </c>
      <c r="F4940" s="14">
        <f>IFERROR(_xlfn.XLOOKUP($A4940,Firm_Info!$A$2:$A$11,Firm_Info!$D$2:$D$11),"")</f>
        <v>4</v>
      </c>
      <c r="G4940" s="14">
        <f>IF($F4940="","",IF($B4940&gt;=SUMIFS(Firm_Info!$F$2:$F$11,Firm_Info!$D$2:$D$11,$F4940,Firm_Info!$C$2:$C$11,"Treated"),1,0))</f>
        <v>1</v>
      </c>
      <c r="H4940" s="14">
        <f t="shared" si="157"/>
        <v>0</v>
      </c>
      <c r="I4940" s="14">
        <f>IF($F4940="","",MOD(ROW()-2,624)-INDEX(Parallel_Trends!$F$5:$F$14,MATCH($A4940,Parallel_Trends!$A$5:$A$14,0)))</f>
        <v>285</v>
      </c>
    </row>
    <row r="4941" spans="1:9" x14ac:dyDescent="0.45">
      <c r="A4941" t="s">
        <v>27</v>
      </c>
      <c r="B4941" s="1">
        <f>Raw_Prices!AX574</f>
        <v>45761</v>
      </c>
      <c r="C4941" s="12">
        <f>Raw_Prices!BB574</f>
        <v>113.22</v>
      </c>
      <c r="D4941" s="13">
        <f t="shared" si="156"/>
        <v>-1.1524358302776427E-2</v>
      </c>
      <c r="E4941" s="14">
        <f>IF(_xlfn.XLOOKUP($A4941,Firm_Info!$A$2:$A$12,Firm_Info!$C$2:$C$12)="Treated",1,IF(_xlfn.XLOOKUP($A4941,Firm_Info!$A$2:$A$12,Firm_Info!$C$2:$C$12)="Control",0,""))</f>
        <v>0</v>
      </c>
      <c r="F4941" s="14">
        <f>IFERROR(_xlfn.XLOOKUP($A4941,Firm_Info!$A$2:$A$11,Firm_Info!$D$2:$D$11),"")</f>
        <v>4</v>
      </c>
      <c r="G4941" s="14">
        <f>IF($F4941="","",IF($B4941&gt;=SUMIFS(Firm_Info!$F$2:$F$11,Firm_Info!$D$2:$D$11,$F4941,Firm_Info!$C$2:$C$11,"Treated"),1,0))</f>
        <v>1</v>
      </c>
      <c r="H4941" s="14">
        <f t="shared" si="157"/>
        <v>0</v>
      </c>
      <c r="I4941" s="14">
        <f>IF($F4941="","",MOD(ROW()-2,624)-INDEX(Parallel_Trends!$F$5:$F$14,MATCH($A4941,Parallel_Trends!$A$5:$A$14,0)))</f>
        <v>286</v>
      </c>
    </row>
    <row r="4942" spans="1:9" x14ac:dyDescent="0.45">
      <c r="A4942" t="s">
        <v>27</v>
      </c>
      <c r="B4942" s="1">
        <f>Raw_Prices!AX575</f>
        <v>45762</v>
      </c>
      <c r="C4942" s="12">
        <f>Raw_Prices!BB575</f>
        <v>114.64</v>
      </c>
      <c r="D4942" s="13">
        <f t="shared" si="156"/>
        <v>1.254195371842437E-2</v>
      </c>
      <c r="E4942" s="14">
        <f>IF(_xlfn.XLOOKUP($A4942,Firm_Info!$A$2:$A$12,Firm_Info!$C$2:$C$12)="Treated",1,IF(_xlfn.XLOOKUP($A4942,Firm_Info!$A$2:$A$12,Firm_Info!$C$2:$C$12)="Control",0,""))</f>
        <v>0</v>
      </c>
      <c r="F4942" s="14">
        <f>IFERROR(_xlfn.XLOOKUP($A4942,Firm_Info!$A$2:$A$11,Firm_Info!$D$2:$D$11),"")</f>
        <v>4</v>
      </c>
      <c r="G4942" s="14">
        <f>IF($F4942="","",IF($B4942&gt;=SUMIFS(Firm_Info!$F$2:$F$11,Firm_Info!$D$2:$D$11,$F4942,Firm_Info!$C$2:$C$11,"Treated"),1,0))</f>
        <v>1</v>
      </c>
      <c r="H4942" s="14">
        <f t="shared" si="157"/>
        <v>0</v>
      </c>
      <c r="I4942" s="14">
        <f>IF($F4942="","",MOD(ROW()-2,624)-INDEX(Parallel_Trends!$F$5:$F$14,MATCH($A4942,Parallel_Trends!$A$5:$A$14,0)))</f>
        <v>287</v>
      </c>
    </row>
    <row r="4943" spans="1:9" x14ac:dyDescent="0.45">
      <c r="A4943" t="s">
        <v>27</v>
      </c>
      <c r="B4943" s="1">
        <f>Raw_Prices!AX576</f>
        <v>45763</v>
      </c>
      <c r="C4943" s="12">
        <f>Raw_Prices!BB576</f>
        <v>112.64</v>
      </c>
      <c r="D4943" s="13">
        <f t="shared" si="156"/>
        <v>-1.7445917655268706E-2</v>
      </c>
      <c r="E4943" s="14">
        <f>IF(_xlfn.XLOOKUP($A4943,Firm_Info!$A$2:$A$12,Firm_Info!$C$2:$C$12)="Treated",1,IF(_xlfn.XLOOKUP($A4943,Firm_Info!$A$2:$A$12,Firm_Info!$C$2:$C$12)="Control",0,""))</f>
        <v>0</v>
      </c>
      <c r="F4943" s="14">
        <f>IFERROR(_xlfn.XLOOKUP($A4943,Firm_Info!$A$2:$A$11,Firm_Info!$D$2:$D$11),"")</f>
        <v>4</v>
      </c>
      <c r="G4943" s="14">
        <f>IF($F4943="","",IF($B4943&gt;=SUMIFS(Firm_Info!$F$2:$F$11,Firm_Info!$D$2:$D$11,$F4943,Firm_Info!$C$2:$C$11,"Treated"),1,0))</f>
        <v>1</v>
      </c>
      <c r="H4943" s="14">
        <f t="shared" si="157"/>
        <v>0</v>
      </c>
      <c r="I4943" s="14">
        <f>IF($F4943="","",MOD(ROW()-2,624)-INDEX(Parallel_Trends!$F$5:$F$14,MATCH($A4943,Parallel_Trends!$A$5:$A$14,0)))</f>
        <v>288</v>
      </c>
    </row>
    <row r="4944" spans="1:9" x14ac:dyDescent="0.45">
      <c r="A4944" t="s">
        <v>27</v>
      </c>
      <c r="B4944" s="1">
        <f>Raw_Prices!AX577</f>
        <v>45764</v>
      </c>
      <c r="C4944" s="12">
        <f>Raw_Prices!BB577</f>
        <v>112.7</v>
      </c>
      <c r="D4944" s="13">
        <f t="shared" si="156"/>
        <v>5.3267045454541417E-4</v>
      </c>
      <c r="E4944" s="14">
        <f>IF(_xlfn.XLOOKUP($A4944,Firm_Info!$A$2:$A$12,Firm_Info!$C$2:$C$12)="Treated",1,IF(_xlfn.XLOOKUP($A4944,Firm_Info!$A$2:$A$12,Firm_Info!$C$2:$C$12)="Control",0,""))</f>
        <v>0</v>
      </c>
      <c r="F4944" s="14">
        <f>IFERROR(_xlfn.XLOOKUP($A4944,Firm_Info!$A$2:$A$11,Firm_Info!$D$2:$D$11),"")</f>
        <v>4</v>
      </c>
      <c r="G4944" s="14">
        <f>IF($F4944="","",IF($B4944&gt;=SUMIFS(Firm_Info!$F$2:$F$11,Firm_Info!$D$2:$D$11,$F4944,Firm_Info!$C$2:$C$11,"Treated"),1,0))</f>
        <v>1</v>
      </c>
      <c r="H4944" s="14">
        <f t="shared" si="157"/>
        <v>0</v>
      </c>
      <c r="I4944" s="14">
        <f>IF($F4944="","",MOD(ROW()-2,624)-INDEX(Parallel_Trends!$F$5:$F$14,MATCH($A4944,Parallel_Trends!$A$5:$A$14,0)))</f>
        <v>289</v>
      </c>
    </row>
    <row r="4945" spans="1:9" x14ac:dyDescent="0.45">
      <c r="A4945" t="s">
        <v>27</v>
      </c>
      <c r="B4945" s="1">
        <f>Raw_Prices!AX578</f>
        <v>45768</v>
      </c>
      <c r="C4945" s="12">
        <f>Raw_Prices!BB578</f>
        <v>111.61</v>
      </c>
      <c r="D4945" s="13">
        <f t="shared" si="156"/>
        <v>-9.6716947648625151E-3</v>
      </c>
      <c r="E4945" s="14">
        <f>IF(_xlfn.XLOOKUP($A4945,Firm_Info!$A$2:$A$12,Firm_Info!$C$2:$C$12)="Treated",1,IF(_xlfn.XLOOKUP($A4945,Firm_Info!$A$2:$A$12,Firm_Info!$C$2:$C$12)="Control",0,""))</f>
        <v>0</v>
      </c>
      <c r="F4945" s="14">
        <f>IFERROR(_xlfn.XLOOKUP($A4945,Firm_Info!$A$2:$A$11,Firm_Info!$D$2:$D$11),"")</f>
        <v>4</v>
      </c>
      <c r="G4945" s="14">
        <f>IF($F4945="","",IF($B4945&gt;=SUMIFS(Firm_Info!$F$2:$F$11,Firm_Info!$D$2:$D$11,$F4945,Firm_Info!$C$2:$C$11,"Treated"),1,0))</f>
        <v>1</v>
      </c>
      <c r="H4945" s="14">
        <f t="shared" si="157"/>
        <v>0</v>
      </c>
      <c r="I4945" s="14">
        <f>IF($F4945="","",MOD(ROW()-2,624)-INDEX(Parallel_Trends!$F$5:$F$14,MATCH($A4945,Parallel_Trends!$A$5:$A$14,0)))</f>
        <v>290</v>
      </c>
    </row>
    <row r="4946" spans="1:9" x14ac:dyDescent="0.45">
      <c r="A4946" t="s">
        <v>27</v>
      </c>
      <c r="B4946" s="1">
        <f>Raw_Prices!AX579</f>
        <v>45769</v>
      </c>
      <c r="C4946" s="12">
        <f>Raw_Prices!BB579</f>
        <v>114.91</v>
      </c>
      <c r="D4946" s="13">
        <f t="shared" si="156"/>
        <v>2.9567243078577166E-2</v>
      </c>
      <c r="E4946" s="14">
        <f>IF(_xlfn.XLOOKUP($A4946,Firm_Info!$A$2:$A$12,Firm_Info!$C$2:$C$12)="Treated",1,IF(_xlfn.XLOOKUP($A4946,Firm_Info!$A$2:$A$12,Firm_Info!$C$2:$C$12)="Control",0,""))</f>
        <v>0</v>
      </c>
      <c r="F4946" s="14">
        <f>IFERROR(_xlfn.XLOOKUP($A4946,Firm_Info!$A$2:$A$11,Firm_Info!$D$2:$D$11),"")</f>
        <v>4</v>
      </c>
      <c r="G4946" s="14">
        <f>IF($F4946="","",IF($B4946&gt;=SUMIFS(Firm_Info!$F$2:$F$11,Firm_Info!$D$2:$D$11,$F4946,Firm_Info!$C$2:$C$11,"Treated"),1,0))</f>
        <v>1</v>
      </c>
      <c r="H4946" s="14">
        <f t="shared" si="157"/>
        <v>0</v>
      </c>
      <c r="I4946" s="14">
        <f>IF($F4946="","",MOD(ROW()-2,624)-INDEX(Parallel_Trends!$F$5:$F$14,MATCH($A4946,Parallel_Trends!$A$5:$A$14,0)))</f>
        <v>291</v>
      </c>
    </row>
    <row r="4947" spans="1:9" x14ac:dyDescent="0.45">
      <c r="A4947" t="s">
        <v>27</v>
      </c>
      <c r="B4947" s="1">
        <f>Raw_Prices!AX580</f>
        <v>45770</v>
      </c>
      <c r="C4947" s="12">
        <f>Raw_Prices!BB580</f>
        <v>118.28</v>
      </c>
      <c r="D4947" s="13">
        <f t="shared" si="156"/>
        <v>2.9327299625794057E-2</v>
      </c>
      <c r="E4947" s="14">
        <f>IF(_xlfn.XLOOKUP($A4947,Firm_Info!$A$2:$A$12,Firm_Info!$C$2:$C$12)="Treated",1,IF(_xlfn.XLOOKUP($A4947,Firm_Info!$A$2:$A$12,Firm_Info!$C$2:$C$12)="Control",0,""))</f>
        <v>0</v>
      </c>
      <c r="F4947" s="14">
        <f>IFERROR(_xlfn.XLOOKUP($A4947,Firm_Info!$A$2:$A$11,Firm_Info!$D$2:$D$11),"")</f>
        <v>4</v>
      </c>
      <c r="G4947" s="14">
        <f>IF($F4947="","",IF($B4947&gt;=SUMIFS(Firm_Info!$F$2:$F$11,Firm_Info!$D$2:$D$11,$F4947,Firm_Info!$C$2:$C$11,"Treated"),1,0))</f>
        <v>1</v>
      </c>
      <c r="H4947" s="14">
        <f t="shared" si="157"/>
        <v>0</v>
      </c>
      <c r="I4947" s="14">
        <f>IF($F4947="","",MOD(ROW()-2,624)-INDEX(Parallel_Trends!$F$5:$F$14,MATCH($A4947,Parallel_Trends!$A$5:$A$14,0)))</f>
        <v>292</v>
      </c>
    </row>
    <row r="4948" spans="1:9" x14ac:dyDescent="0.45">
      <c r="A4948" t="s">
        <v>27</v>
      </c>
      <c r="B4948" s="1">
        <f>Raw_Prices!AX581</f>
        <v>45771</v>
      </c>
      <c r="C4948" s="12">
        <f>Raw_Prices!BB581</f>
        <v>121.71</v>
      </c>
      <c r="D4948" s="13">
        <f t="shared" ref="D4948:D4993" si="158">C4948/C4947-1</f>
        <v>2.899898545823465E-2</v>
      </c>
      <c r="E4948" s="14">
        <f>IF(_xlfn.XLOOKUP($A4948,Firm_Info!$A$2:$A$12,Firm_Info!$C$2:$C$12)="Treated",1,IF(_xlfn.XLOOKUP($A4948,Firm_Info!$A$2:$A$12,Firm_Info!$C$2:$C$12)="Control",0,""))</f>
        <v>0</v>
      </c>
      <c r="F4948" s="14">
        <f>IFERROR(_xlfn.XLOOKUP($A4948,Firm_Info!$A$2:$A$11,Firm_Info!$D$2:$D$11),"")</f>
        <v>4</v>
      </c>
      <c r="G4948" s="14">
        <f>IF($F4948="","",IF($B4948&gt;=SUMIFS(Firm_Info!$F$2:$F$11,Firm_Info!$D$2:$D$11,$F4948,Firm_Info!$C$2:$C$11,"Treated"),1,0))</f>
        <v>1</v>
      </c>
      <c r="H4948" s="14">
        <f t="shared" ref="H4948:H4993" si="159">IF($F4948="","",$E4948*$G4948)</f>
        <v>0</v>
      </c>
      <c r="I4948" s="14">
        <f>IF($F4948="","",MOD(ROW()-2,624)-INDEX(Parallel_Trends!$F$5:$F$14,MATCH($A4948,Parallel_Trends!$A$5:$A$14,0)))</f>
        <v>293</v>
      </c>
    </row>
    <row r="4949" spans="1:9" x14ac:dyDescent="0.45">
      <c r="A4949" t="s">
        <v>27</v>
      </c>
      <c r="B4949" s="1">
        <f>Raw_Prices!AX582</f>
        <v>45772</v>
      </c>
      <c r="C4949" s="12">
        <f>Raw_Prices!BB582</f>
        <v>122.51</v>
      </c>
      <c r="D4949" s="13">
        <f t="shared" si="158"/>
        <v>6.5730013967628675E-3</v>
      </c>
      <c r="E4949" s="14">
        <f>IF(_xlfn.XLOOKUP($A4949,Firm_Info!$A$2:$A$12,Firm_Info!$C$2:$C$12)="Treated",1,IF(_xlfn.XLOOKUP($A4949,Firm_Info!$A$2:$A$12,Firm_Info!$C$2:$C$12)="Control",0,""))</f>
        <v>0</v>
      </c>
      <c r="F4949" s="14">
        <f>IFERROR(_xlfn.XLOOKUP($A4949,Firm_Info!$A$2:$A$11,Firm_Info!$D$2:$D$11),"")</f>
        <v>4</v>
      </c>
      <c r="G4949" s="14">
        <f>IF($F4949="","",IF($B4949&gt;=SUMIFS(Firm_Info!$F$2:$F$11,Firm_Info!$D$2:$D$11,$F4949,Firm_Info!$C$2:$C$11,"Treated"),1,0))</f>
        <v>1</v>
      </c>
      <c r="H4949" s="14">
        <f t="shared" si="159"/>
        <v>0</v>
      </c>
      <c r="I4949" s="14">
        <f>IF($F4949="","",MOD(ROW()-2,624)-INDEX(Parallel_Trends!$F$5:$F$14,MATCH($A4949,Parallel_Trends!$A$5:$A$14,0)))</f>
        <v>294</v>
      </c>
    </row>
    <row r="4950" spans="1:9" x14ac:dyDescent="0.45">
      <c r="A4950" t="s">
        <v>27</v>
      </c>
      <c r="B4950" s="1">
        <f>Raw_Prices!AX583</f>
        <v>45775</v>
      </c>
      <c r="C4950" s="12">
        <f>Raw_Prices!BB583</f>
        <v>123.3</v>
      </c>
      <c r="D4950" s="13">
        <f t="shared" si="158"/>
        <v>6.4484531874948736E-3</v>
      </c>
      <c r="E4950" s="14">
        <f>IF(_xlfn.XLOOKUP($A4950,Firm_Info!$A$2:$A$12,Firm_Info!$C$2:$C$12)="Treated",1,IF(_xlfn.XLOOKUP($A4950,Firm_Info!$A$2:$A$12,Firm_Info!$C$2:$C$12)="Control",0,""))</f>
        <v>0</v>
      </c>
      <c r="F4950" s="14">
        <f>IFERROR(_xlfn.XLOOKUP($A4950,Firm_Info!$A$2:$A$11,Firm_Info!$D$2:$D$11),"")</f>
        <v>4</v>
      </c>
      <c r="G4950" s="14">
        <f>IF($F4950="","",IF($B4950&gt;=SUMIFS(Firm_Info!$F$2:$F$11,Firm_Info!$D$2:$D$11,$F4950,Firm_Info!$C$2:$C$11,"Treated"),1,0))</f>
        <v>1</v>
      </c>
      <c r="H4950" s="14">
        <f t="shared" si="159"/>
        <v>0</v>
      </c>
      <c r="I4950" s="14">
        <f>IF($F4950="","",MOD(ROW()-2,624)-INDEX(Parallel_Trends!$F$5:$F$14,MATCH($A4950,Parallel_Trends!$A$5:$A$14,0)))</f>
        <v>295</v>
      </c>
    </row>
    <row r="4951" spans="1:9" x14ac:dyDescent="0.45">
      <c r="A4951" t="s">
        <v>27</v>
      </c>
      <c r="B4951" s="1">
        <f>Raw_Prices!AX584</f>
        <v>45776</v>
      </c>
      <c r="C4951" s="12">
        <f>Raw_Prices!BB584</f>
        <v>125.49</v>
      </c>
      <c r="D4951" s="13">
        <f t="shared" si="158"/>
        <v>1.7761557177615517E-2</v>
      </c>
      <c r="E4951" s="14">
        <f>IF(_xlfn.XLOOKUP($A4951,Firm_Info!$A$2:$A$12,Firm_Info!$C$2:$C$12)="Treated",1,IF(_xlfn.XLOOKUP($A4951,Firm_Info!$A$2:$A$12,Firm_Info!$C$2:$C$12)="Control",0,""))</f>
        <v>0</v>
      </c>
      <c r="F4951" s="14">
        <f>IFERROR(_xlfn.XLOOKUP($A4951,Firm_Info!$A$2:$A$11,Firm_Info!$D$2:$D$11),"")</f>
        <v>4</v>
      </c>
      <c r="G4951" s="14">
        <f>IF($F4951="","",IF($B4951&gt;=SUMIFS(Firm_Info!$F$2:$F$11,Firm_Info!$D$2:$D$11,$F4951,Firm_Info!$C$2:$C$11,"Treated"),1,0))</f>
        <v>1</v>
      </c>
      <c r="H4951" s="14">
        <f t="shared" si="159"/>
        <v>0</v>
      </c>
      <c r="I4951" s="14">
        <f>IF($F4951="","",MOD(ROW()-2,624)-INDEX(Parallel_Trends!$F$5:$F$14,MATCH($A4951,Parallel_Trends!$A$5:$A$14,0)))</f>
        <v>296</v>
      </c>
    </row>
    <row r="4952" spans="1:9" x14ac:dyDescent="0.45">
      <c r="A4952" t="s">
        <v>27</v>
      </c>
      <c r="B4952" s="1">
        <f>Raw_Prices!AX585</f>
        <v>45777</v>
      </c>
      <c r="C4952" s="12">
        <f>Raw_Prices!BB585</f>
        <v>121.92</v>
      </c>
      <c r="D4952" s="13">
        <f t="shared" si="158"/>
        <v>-2.8448481950753002E-2</v>
      </c>
      <c r="E4952" s="14">
        <f>IF(_xlfn.XLOOKUP($A4952,Firm_Info!$A$2:$A$12,Firm_Info!$C$2:$C$12)="Treated",1,IF(_xlfn.XLOOKUP($A4952,Firm_Info!$A$2:$A$12,Firm_Info!$C$2:$C$12)="Control",0,""))</f>
        <v>0</v>
      </c>
      <c r="F4952" s="14">
        <f>IFERROR(_xlfn.XLOOKUP($A4952,Firm_Info!$A$2:$A$11,Firm_Info!$D$2:$D$11),"")</f>
        <v>4</v>
      </c>
      <c r="G4952" s="14">
        <f>IF($F4952="","",IF($B4952&gt;=SUMIFS(Firm_Info!$F$2:$F$11,Firm_Info!$D$2:$D$11,$F4952,Firm_Info!$C$2:$C$11,"Treated"),1,0))</f>
        <v>1</v>
      </c>
      <c r="H4952" s="14">
        <f t="shared" si="159"/>
        <v>0</v>
      </c>
      <c r="I4952" s="14">
        <f>IF($F4952="","",MOD(ROW()-2,624)-INDEX(Parallel_Trends!$F$5:$F$14,MATCH($A4952,Parallel_Trends!$A$5:$A$14,0)))</f>
        <v>297</v>
      </c>
    </row>
    <row r="4953" spans="1:9" x14ac:dyDescent="0.45">
      <c r="A4953" t="s">
        <v>27</v>
      </c>
      <c r="B4953" s="1">
        <f>Raw_Prices!AX586</f>
        <v>45778</v>
      </c>
      <c r="C4953" s="12">
        <f>Raw_Prices!BB586</f>
        <v>124.01</v>
      </c>
      <c r="D4953" s="13">
        <f t="shared" si="158"/>
        <v>1.7142388451443669E-2</v>
      </c>
      <c r="E4953" s="14">
        <f>IF(_xlfn.XLOOKUP($A4953,Firm_Info!$A$2:$A$12,Firm_Info!$C$2:$C$12)="Treated",1,IF(_xlfn.XLOOKUP($A4953,Firm_Info!$A$2:$A$12,Firm_Info!$C$2:$C$12)="Control",0,""))</f>
        <v>0</v>
      </c>
      <c r="F4953" s="14">
        <f>IFERROR(_xlfn.XLOOKUP($A4953,Firm_Info!$A$2:$A$11,Firm_Info!$D$2:$D$11),"")</f>
        <v>4</v>
      </c>
      <c r="G4953" s="14">
        <f>IF($F4953="","",IF($B4953&gt;=SUMIFS(Firm_Info!$F$2:$F$11,Firm_Info!$D$2:$D$11,$F4953,Firm_Info!$C$2:$C$11,"Treated"),1,0))</f>
        <v>1</v>
      </c>
      <c r="H4953" s="14">
        <f t="shared" si="159"/>
        <v>0</v>
      </c>
      <c r="I4953" s="14">
        <f>IF($F4953="","",MOD(ROW()-2,624)-INDEX(Parallel_Trends!$F$5:$F$14,MATCH($A4953,Parallel_Trends!$A$5:$A$14,0)))</f>
        <v>298</v>
      </c>
    </row>
    <row r="4954" spans="1:9" x14ac:dyDescent="0.45">
      <c r="A4954" t="s">
        <v>27</v>
      </c>
      <c r="B4954" s="1">
        <f>Raw_Prices!AX587</f>
        <v>45779</v>
      </c>
      <c r="C4954" s="12">
        <f>Raw_Prices!BB587</f>
        <v>125.26</v>
      </c>
      <c r="D4954" s="13">
        <f t="shared" si="158"/>
        <v>1.0079832271590927E-2</v>
      </c>
      <c r="E4954" s="14">
        <f>IF(_xlfn.XLOOKUP($A4954,Firm_Info!$A$2:$A$12,Firm_Info!$C$2:$C$12)="Treated",1,IF(_xlfn.XLOOKUP($A4954,Firm_Info!$A$2:$A$12,Firm_Info!$C$2:$C$12)="Control",0,""))</f>
        <v>0</v>
      </c>
      <c r="F4954" s="14">
        <f>IFERROR(_xlfn.XLOOKUP($A4954,Firm_Info!$A$2:$A$11,Firm_Info!$D$2:$D$11),"")</f>
        <v>4</v>
      </c>
      <c r="G4954" s="14">
        <f>IF($F4954="","",IF($B4954&gt;=SUMIFS(Firm_Info!$F$2:$F$11,Firm_Info!$D$2:$D$11,$F4954,Firm_Info!$C$2:$C$11,"Treated"),1,0))</f>
        <v>1</v>
      </c>
      <c r="H4954" s="14">
        <f t="shared" si="159"/>
        <v>0</v>
      </c>
      <c r="I4954" s="14">
        <f>IF($F4954="","",MOD(ROW()-2,624)-INDEX(Parallel_Trends!$F$5:$F$14,MATCH($A4954,Parallel_Trends!$A$5:$A$14,0)))</f>
        <v>299</v>
      </c>
    </row>
    <row r="4955" spans="1:9" x14ac:dyDescent="0.45">
      <c r="A4955" t="s">
        <v>27</v>
      </c>
      <c r="B4955" s="1">
        <f>Raw_Prices!AX588</f>
        <v>45782</v>
      </c>
      <c r="C4955" s="12">
        <f>Raw_Prices!BB588</f>
        <v>124.89</v>
      </c>
      <c r="D4955" s="13">
        <f t="shared" si="158"/>
        <v>-2.9538559795625474E-3</v>
      </c>
      <c r="E4955" s="14">
        <f>IF(_xlfn.XLOOKUP($A4955,Firm_Info!$A$2:$A$12,Firm_Info!$C$2:$C$12)="Treated",1,IF(_xlfn.XLOOKUP($A4955,Firm_Info!$A$2:$A$12,Firm_Info!$C$2:$C$12)="Control",0,""))</f>
        <v>0</v>
      </c>
      <c r="F4955" s="14">
        <f>IFERROR(_xlfn.XLOOKUP($A4955,Firm_Info!$A$2:$A$11,Firm_Info!$D$2:$D$11),"")</f>
        <v>4</v>
      </c>
      <c r="G4955" s="14">
        <f>IF($F4955="","",IF($B4955&gt;=SUMIFS(Firm_Info!$F$2:$F$11,Firm_Info!$D$2:$D$11,$F4955,Firm_Info!$C$2:$C$11,"Treated"),1,0))</f>
        <v>1</v>
      </c>
      <c r="H4955" s="14">
        <f t="shared" si="159"/>
        <v>0</v>
      </c>
      <c r="I4955" s="14">
        <f>IF($F4955="","",MOD(ROW()-2,624)-INDEX(Parallel_Trends!$F$5:$F$14,MATCH($A4955,Parallel_Trends!$A$5:$A$14,0)))</f>
        <v>300</v>
      </c>
    </row>
    <row r="4956" spans="1:9" x14ac:dyDescent="0.45">
      <c r="A4956" t="s">
        <v>27</v>
      </c>
      <c r="B4956" s="1">
        <f>Raw_Prices!AX589</f>
        <v>45783</v>
      </c>
      <c r="C4956" s="12">
        <f>Raw_Prices!BB589</f>
        <v>121.67</v>
      </c>
      <c r="D4956" s="13">
        <f t="shared" si="158"/>
        <v>-2.5782688766114226E-2</v>
      </c>
      <c r="E4956" s="14">
        <f>IF(_xlfn.XLOOKUP($A4956,Firm_Info!$A$2:$A$12,Firm_Info!$C$2:$C$12)="Treated",1,IF(_xlfn.XLOOKUP($A4956,Firm_Info!$A$2:$A$12,Firm_Info!$C$2:$C$12)="Control",0,""))</f>
        <v>0</v>
      </c>
      <c r="F4956" s="14">
        <f>IFERROR(_xlfn.XLOOKUP($A4956,Firm_Info!$A$2:$A$11,Firm_Info!$D$2:$D$11),"")</f>
        <v>4</v>
      </c>
      <c r="G4956" s="14">
        <f>IF($F4956="","",IF($B4956&gt;=SUMIFS(Firm_Info!$F$2:$F$11,Firm_Info!$D$2:$D$11,$F4956,Firm_Info!$C$2:$C$11,"Treated"),1,0))</f>
        <v>1</v>
      </c>
      <c r="H4956" s="14">
        <f t="shared" si="159"/>
        <v>0</v>
      </c>
      <c r="I4956" s="14">
        <f>IF($F4956="","",MOD(ROW()-2,624)-INDEX(Parallel_Trends!$F$5:$F$14,MATCH($A4956,Parallel_Trends!$A$5:$A$14,0)))</f>
        <v>301</v>
      </c>
    </row>
    <row r="4957" spans="1:9" x14ac:dyDescent="0.45">
      <c r="A4957" t="s">
        <v>27</v>
      </c>
      <c r="B4957" s="1">
        <f>Raw_Prices!AX590</f>
        <v>45784</v>
      </c>
      <c r="C4957" s="12">
        <f>Raw_Prices!BB590</f>
        <v>123.12</v>
      </c>
      <c r="D4957" s="13">
        <f t="shared" si="158"/>
        <v>1.1917481712829803E-2</v>
      </c>
      <c r="E4957" s="14">
        <f>IF(_xlfn.XLOOKUP($A4957,Firm_Info!$A$2:$A$12,Firm_Info!$C$2:$C$12)="Treated",1,IF(_xlfn.XLOOKUP($A4957,Firm_Info!$A$2:$A$12,Firm_Info!$C$2:$C$12)="Control",0,""))</f>
        <v>0</v>
      </c>
      <c r="F4957" s="14">
        <f>IFERROR(_xlfn.XLOOKUP($A4957,Firm_Info!$A$2:$A$11,Firm_Info!$D$2:$D$11),"")</f>
        <v>4</v>
      </c>
      <c r="G4957" s="14">
        <f>IF($F4957="","",IF($B4957&gt;=SUMIFS(Firm_Info!$F$2:$F$11,Firm_Info!$D$2:$D$11,$F4957,Firm_Info!$C$2:$C$11,"Treated"),1,0))</f>
        <v>1</v>
      </c>
      <c r="H4957" s="14">
        <f t="shared" si="159"/>
        <v>0</v>
      </c>
      <c r="I4957" s="14">
        <f>IF($F4957="","",MOD(ROW()-2,624)-INDEX(Parallel_Trends!$F$5:$F$14,MATCH($A4957,Parallel_Trends!$A$5:$A$14,0)))</f>
        <v>302</v>
      </c>
    </row>
    <row r="4958" spans="1:9" x14ac:dyDescent="0.45">
      <c r="A4958" t="s">
        <v>27</v>
      </c>
      <c r="B4958" s="1">
        <f>Raw_Prices!AX591</f>
        <v>45785</v>
      </c>
      <c r="C4958" s="12">
        <f>Raw_Prices!BB591</f>
        <v>126.39</v>
      </c>
      <c r="D4958" s="13">
        <f t="shared" si="158"/>
        <v>2.6559454191033005E-2</v>
      </c>
      <c r="E4958" s="14">
        <f>IF(_xlfn.XLOOKUP($A4958,Firm_Info!$A$2:$A$12,Firm_Info!$C$2:$C$12)="Treated",1,IF(_xlfn.XLOOKUP($A4958,Firm_Info!$A$2:$A$12,Firm_Info!$C$2:$C$12)="Control",0,""))</f>
        <v>0</v>
      </c>
      <c r="F4958" s="14">
        <f>IFERROR(_xlfn.XLOOKUP($A4958,Firm_Info!$A$2:$A$11,Firm_Info!$D$2:$D$11),"")</f>
        <v>4</v>
      </c>
      <c r="G4958" s="14">
        <f>IF($F4958="","",IF($B4958&gt;=SUMIFS(Firm_Info!$F$2:$F$11,Firm_Info!$D$2:$D$11,$F4958,Firm_Info!$C$2:$C$11,"Treated"),1,0))</f>
        <v>1</v>
      </c>
      <c r="H4958" s="14">
        <f t="shared" si="159"/>
        <v>0</v>
      </c>
      <c r="I4958" s="14">
        <f>IF($F4958="","",MOD(ROW()-2,624)-INDEX(Parallel_Trends!$F$5:$F$14,MATCH($A4958,Parallel_Trends!$A$5:$A$14,0)))</f>
        <v>303</v>
      </c>
    </row>
    <row r="4959" spans="1:9" x14ac:dyDescent="0.45">
      <c r="A4959" t="s">
        <v>27</v>
      </c>
      <c r="B4959" s="1">
        <f>Raw_Prices!AX592</f>
        <v>45786</v>
      </c>
      <c r="C4959" s="12">
        <f>Raw_Prices!BB592</f>
        <v>127.04</v>
      </c>
      <c r="D4959" s="13">
        <f t="shared" si="158"/>
        <v>5.1428119313237097E-3</v>
      </c>
      <c r="E4959" s="14">
        <f>IF(_xlfn.XLOOKUP($A4959,Firm_Info!$A$2:$A$12,Firm_Info!$C$2:$C$12)="Treated",1,IF(_xlfn.XLOOKUP($A4959,Firm_Info!$A$2:$A$12,Firm_Info!$C$2:$C$12)="Control",0,""))</f>
        <v>0</v>
      </c>
      <c r="F4959" s="14">
        <f>IFERROR(_xlfn.XLOOKUP($A4959,Firm_Info!$A$2:$A$11,Firm_Info!$D$2:$D$11),"")</f>
        <v>4</v>
      </c>
      <c r="G4959" s="14">
        <f>IF($F4959="","",IF($B4959&gt;=SUMIFS(Firm_Info!$F$2:$F$11,Firm_Info!$D$2:$D$11,$F4959,Firm_Info!$C$2:$C$11,"Treated"),1,0))</f>
        <v>1</v>
      </c>
      <c r="H4959" s="14">
        <f t="shared" si="159"/>
        <v>0</v>
      </c>
      <c r="I4959" s="14">
        <f>IF($F4959="","",MOD(ROW()-2,624)-INDEX(Parallel_Trends!$F$5:$F$14,MATCH($A4959,Parallel_Trends!$A$5:$A$14,0)))</f>
        <v>304</v>
      </c>
    </row>
    <row r="4960" spans="1:9" x14ac:dyDescent="0.45">
      <c r="A4960" t="s">
        <v>27</v>
      </c>
      <c r="B4960" s="1">
        <f>Raw_Prices!AX593</f>
        <v>45789</v>
      </c>
      <c r="C4960" s="12">
        <f>Raw_Prices!BB593</f>
        <v>134.21</v>
      </c>
      <c r="D4960" s="13">
        <f t="shared" si="158"/>
        <v>5.6438916876574208E-2</v>
      </c>
      <c r="E4960" s="14">
        <f>IF(_xlfn.XLOOKUP($A4960,Firm_Info!$A$2:$A$12,Firm_Info!$C$2:$C$12)="Treated",1,IF(_xlfn.XLOOKUP($A4960,Firm_Info!$A$2:$A$12,Firm_Info!$C$2:$C$12)="Control",0,""))</f>
        <v>0</v>
      </c>
      <c r="F4960" s="14">
        <f>IFERROR(_xlfn.XLOOKUP($A4960,Firm_Info!$A$2:$A$11,Firm_Info!$D$2:$D$11),"")</f>
        <v>4</v>
      </c>
      <c r="G4960" s="14">
        <f>IF($F4960="","",IF($B4960&gt;=SUMIFS(Firm_Info!$F$2:$F$11,Firm_Info!$D$2:$D$11,$F4960,Firm_Info!$C$2:$C$11,"Treated"),1,0))</f>
        <v>1</v>
      </c>
      <c r="H4960" s="14">
        <f t="shared" si="159"/>
        <v>0</v>
      </c>
      <c r="I4960" s="14">
        <f>IF($F4960="","",MOD(ROW()-2,624)-INDEX(Parallel_Trends!$F$5:$F$14,MATCH($A4960,Parallel_Trends!$A$5:$A$14,0)))</f>
        <v>305</v>
      </c>
    </row>
    <row r="4961" spans="1:9" x14ac:dyDescent="0.45">
      <c r="A4961" t="s">
        <v>27</v>
      </c>
      <c r="B4961" s="1">
        <f>Raw_Prices!AX594</f>
        <v>45790</v>
      </c>
      <c r="C4961" s="12">
        <f>Raw_Prices!BB594</f>
        <v>138.05000000000001</v>
      </c>
      <c r="D4961" s="13">
        <f t="shared" si="158"/>
        <v>2.8611876909321321E-2</v>
      </c>
      <c r="E4961" s="14">
        <f>IF(_xlfn.XLOOKUP($A4961,Firm_Info!$A$2:$A$12,Firm_Info!$C$2:$C$12)="Treated",1,IF(_xlfn.XLOOKUP($A4961,Firm_Info!$A$2:$A$12,Firm_Info!$C$2:$C$12)="Control",0,""))</f>
        <v>0</v>
      </c>
      <c r="F4961" s="14">
        <f>IFERROR(_xlfn.XLOOKUP($A4961,Firm_Info!$A$2:$A$11,Firm_Info!$D$2:$D$11),"")</f>
        <v>4</v>
      </c>
      <c r="G4961" s="14">
        <f>IF($F4961="","",IF($B4961&gt;=SUMIFS(Firm_Info!$F$2:$F$11,Firm_Info!$D$2:$D$11,$F4961,Firm_Info!$C$2:$C$11,"Treated"),1,0))</f>
        <v>1</v>
      </c>
      <c r="H4961" s="14">
        <f t="shared" si="159"/>
        <v>0</v>
      </c>
      <c r="I4961" s="14">
        <f>IF($F4961="","",MOD(ROW()-2,624)-INDEX(Parallel_Trends!$F$5:$F$14,MATCH($A4961,Parallel_Trends!$A$5:$A$14,0)))</f>
        <v>306</v>
      </c>
    </row>
    <row r="4962" spans="1:9" x14ac:dyDescent="0.45">
      <c r="A4962" t="s">
        <v>27</v>
      </c>
      <c r="B4962" s="1">
        <f>Raw_Prices!AX595</f>
        <v>45791</v>
      </c>
      <c r="C4962" s="12">
        <f>Raw_Prices!BB595</f>
        <v>137.44999999999999</v>
      </c>
      <c r="D4962" s="13">
        <f t="shared" si="158"/>
        <v>-4.3462513582037676E-3</v>
      </c>
      <c r="E4962" s="14">
        <f>IF(_xlfn.XLOOKUP($A4962,Firm_Info!$A$2:$A$12,Firm_Info!$C$2:$C$12)="Treated",1,IF(_xlfn.XLOOKUP($A4962,Firm_Info!$A$2:$A$12,Firm_Info!$C$2:$C$12)="Control",0,""))</f>
        <v>0</v>
      </c>
      <c r="F4962" s="14">
        <f>IFERROR(_xlfn.XLOOKUP($A4962,Firm_Info!$A$2:$A$11,Firm_Info!$D$2:$D$11),"")</f>
        <v>4</v>
      </c>
      <c r="G4962" s="14">
        <f>IF($F4962="","",IF($B4962&gt;=SUMIFS(Firm_Info!$F$2:$F$11,Firm_Info!$D$2:$D$11,$F4962,Firm_Info!$C$2:$C$11,"Treated"),1,0))</f>
        <v>1</v>
      </c>
      <c r="H4962" s="14">
        <f t="shared" si="159"/>
        <v>0</v>
      </c>
      <c r="I4962" s="14">
        <f>IF($F4962="","",MOD(ROW()-2,624)-INDEX(Parallel_Trends!$F$5:$F$14,MATCH($A4962,Parallel_Trends!$A$5:$A$14,0)))</f>
        <v>307</v>
      </c>
    </row>
    <row r="4963" spans="1:9" x14ac:dyDescent="0.45">
      <c r="A4963" t="s">
        <v>27</v>
      </c>
      <c r="B4963" s="1">
        <f>Raw_Prices!AX596</f>
        <v>45792</v>
      </c>
      <c r="C4963" s="12">
        <f>Raw_Prices!BB596</f>
        <v>136.79</v>
      </c>
      <c r="D4963" s="13">
        <f t="shared" si="158"/>
        <v>-4.8017460894870245E-3</v>
      </c>
      <c r="E4963" s="14">
        <f>IF(_xlfn.XLOOKUP($A4963,Firm_Info!$A$2:$A$12,Firm_Info!$C$2:$C$12)="Treated",1,IF(_xlfn.XLOOKUP($A4963,Firm_Info!$A$2:$A$12,Firm_Info!$C$2:$C$12)="Control",0,""))</f>
        <v>0</v>
      </c>
      <c r="F4963" s="14">
        <f>IFERROR(_xlfn.XLOOKUP($A4963,Firm_Info!$A$2:$A$11,Firm_Info!$D$2:$D$11),"")</f>
        <v>4</v>
      </c>
      <c r="G4963" s="14">
        <f>IF($F4963="","",IF($B4963&gt;=SUMIFS(Firm_Info!$F$2:$F$11,Firm_Info!$D$2:$D$11,$F4963,Firm_Info!$C$2:$C$11,"Treated"),1,0))</f>
        <v>1</v>
      </c>
      <c r="H4963" s="14">
        <f t="shared" si="159"/>
        <v>0</v>
      </c>
      <c r="I4963" s="14">
        <f>IF($F4963="","",MOD(ROW()-2,624)-INDEX(Parallel_Trends!$F$5:$F$14,MATCH($A4963,Parallel_Trends!$A$5:$A$14,0)))</f>
        <v>308</v>
      </c>
    </row>
    <row r="4964" spans="1:9" x14ac:dyDescent="0.45">
      <c r="A4964" t="s">
        <v>27</v>
      </c>
      <c r="B4964" s="1">
        <f>Raw_Prices!AX597</f>
        <v>45793</v>
      </c>
      <c r="C4964" s="12">
        <f>Raw_Prices!BB597</f>
        <v>138</v>
      </c>
      <c r="D4964" s="13">
        <f t="shared" si="158"/>
        <v>8.8456758534980473E-3</v>
      </c>
      <c r="E4964" s="14">
        <f>IF(_xlfn.XLOOKUP($A4964,Firm_Info!$A$2:$A$12,Firm_Info!$C$2:$C$12)="Treated",1,IF(_xlfn.XLOOKUP($A4964,Firm_Info!$A$2:$A$12,Firm_Info!$C$2:$C$12)="Control",0,""))</f>
        <v>0</v>
      </c>
      <c r="F4964" s="14">
        <f>IFERROR(_xlfn.XLOOKUP($A4964,Firm_Info!$A$2:$A$11,Firm_Info!$D$2:$D$11),"")</f>
        <v>4</v>
      </c>
      <c r="G4964" s="14">
        <f>IF($F4964="","",IF($B4964&gt;=SUMIFS(Firm_Info!$F$2:$F$11,Firm_Info!$D$2:$D$11,$F4964,Firm_Info!$C$2:$C$11,"Treated"),1,0))</f>
        <v>1</v>
      </c>
      <c r="H4964" s="14">
        <f t="shared" si="159"/>
        <v>0</v>
      </c>
      <c r="I4964" s="14">
        <f>IF($F4964="","",MOD(ROW()-2,624)-INDEX(Parallel_Trends!$F$5:$F$14,MATCH($A4964,Parallel_Trends!$A$5:$A$14,0)))</f>
        <v>309</v>
      </c>
    </row>
    <row r="4965" spans="1:9" x14ac:dyDescent="0.45">
      <c r="A4965" t="s">
        <v>27</v>
      </c>
      <c r="B4965" s="1">
        <f>Raw_Prices!AX598</f>
        <v>45796</v>
      </c>
      <c r="C4965" s="12">
        <f>Raw_Prices!BB598</f>
        <v>136.6</v>
      </c>
      <c r="D4965" s="13">
        <f t="shared" si="158"/>
        <v>-1.0144927536231974E-2</v>
      </c>
      <c r="E4965" s="14">
        <f>IF(_xlfn.XLOOKUP($A4965,Firm_Info!$A$2:$A$12,Firm_Info!$C$2:$C$12)="Treated",1,IF(_xlfn.XLOOKUP($A4965,Firm_Info!$A$2:$A$12,Firm_Info!$C$2:$C$12)="Control",0,""))</f>
        <v>0</v>
      </c>
      <c r="F4965" s="14">
        <f>IFERROR(_xlfn.XLOOKUP($A4965,Firm_Info!$A$2:$A$11,Firm_Info!$D$2:$D$11),"")</f>
        <v>4</v>
      </c>
      <c r="G4965" s="14">
        <f>IF($F4965="","",IF($B4965&gt;=SUMIFS(Firm_Info!$F$2:$F$11,Firm_Info!$D$2:$D$11,$F4965,Firm_Info!$C$2:$C$11,"Treated"),1,0))</f>
        <v>1</v>
      </c>
      <c r="H4965" s="14">
        <f t="shared" si="159"/>
        <v>0</v>
      </c>
      <c r="I4965" s="14">
        <f>IF($F4965="","",MOD(ROW()-2,624)-INDEX(Parallel_Trends!$F$5:$F$14,MATCH($A4965,Parallel_Trends!$A$5:$A$14,0)))</f>
        <v>310</v>
      </c>
    </row>
    <row r="4966" spans="1:9" x14ac:dyDescent="0.45">
      <c r="A4966" t="s">
        <v>27</v>
      </c>
      <c r="B4966" s="1">
        <f>Raw_Prices!AX599</f>
        <v>45797</v>
      </c>
      <c r="C4966" s="12">
        <f>Raw_Prices!BB599</f>
        <v>132.13</v>
      </c>
      <c r="D4966" s="13">
        <f t="shared" si="158"/>
        <v>-3.2723279648609105E-2</v>
      </c>
      <c r="E4966" s="14">
        <f>IF(_xlfn.XLOOKUP($A4966,Firm_Info!$A$2:$A$12,Firm_Info!$C$2:$C$12)="Treated",1,IF(_xlfn.XLOOKUP($A4966,Firm_Info!$A$2:$A$12,Firm_Info!$C$2:$C$12)="Control",0,""))</f>
        <v>0</v>
      </c>
      <c r="F4966" s="14">
        <f>IFERROR(_xlfn.XLOOKUP($A4966,Firm_Info!$A$2:$A$11,Firm_Info!$D$2:$D$11),"")</f>
        <v>4</v>
      </c>
      <c r="G4966" s="14">
        <f>IF($F4966="","",IF($B4966&gt;=SUMIFS(Firm_Info!$F$2:$F$11,Firm_Info!$D$2:$D$11,$F4966,Firm_Info!$C$2:$C$11,"Treated"),1,0))</f>
        <v>1</v>
      </c>
      <c r="H4966" s="14">
        <f t="shared" si="159"/>
        <v>0</v>
      </c>
      <c r="I4966" s="14">
        <f>IF($F4966="","",MOD(ROW()-2,624)-INDEX(Parallel_Trends!$F$5:$F$14,MATCH($A4966,Parallel_Trends!$A$5:$A$14,0)))</f>
        <v>311</v>
      </c>
    </row>
    <row r="4967" spans="1:9" x14ac:dyDescent="0.45">
      <c r="A4967" t="s">
        <v>27</v>
      </c>
      <c r="B4967" s="1">
        <f>Raw_Prices!AX600</f>
        <v>45798</v>
      </c>
      <c r="C4967" s="12">
        <f>Raw_Prices!BB600</f>
        <v>127.52</v>
      </c>
      <c r="D4967" s="13">
        <f t="shared" si="158"/>
        <v>-3.4889881177628146E-2</v>
      </c>
      <c r="E4967" s="14">
        <f>IF(_xlfn.XLOOKUP($A4967,Firm_Info!$A$2:$A$12,Firm_Info!$C$2:$C$12)="Treated",1,IF(_xlfn.XLOOKUP($A4967,Firm_Info!$A$2:$A$12,Firm_Info!$C$2:$C$12)="Control",0,""))</f>
        <v>0</v>
      </c>
      <c r="F4967" s="14">
        <f>IFERROR(_xlfn.XLOOKUP($A4967,Firm_Info!$A$2:$A$11,Firm_Info!$D$2:$D$11),"")</f>
        <v>4</v>
      </c>
      <c r="G4967" s="14">
        <f>IF($F4967="","",IF($B4967&gt;=SUMIFS(Firm_Info!$F$2:$F$11,Firm_Info!$D$2:$D$11,$F4967,Firm_Info!$C$2:$C$11,"Treated"),1,0))</f>
        <v>1</v>
      </c>
      <c r="H4967" s="14">
        <f t="shared" si="159"/>
        <v>0</v>
      </c>
      <c r="I4967" s="14">
        <f>IF($F4967="","",MOD(ROW()-2,624)-INDEX(Parallel_Trends!$F$5:$F$14,MATCH($A4967,Parallel_Trends!$A$5:$A$14,0)))</f>
        <v>312</v>
      </c>
    </row>
    <row r="4968" spans="1:9" x14ac:dyDescent="0.45">
      <c r="A4968" t="s">
        <v>27</v>
      </c>
      <c r="B4968" s="1">
        <f>Raw_Prices!AX601</f>
        <v>45799</v>
      </c>
      <c r="C4968" s="12">
        <f>Raw_Prices!BB601</f>
        <v>127.65</v>
      </c>
      <c r="D4968" s="13">
        <f t="shared" si="158"/>
        <v>1.0194479297365167E-3</v>
      </c>
      <c r="E4968" s="14">
        <f>IF(_xlfn.XLOOKUP($A4968,Firm_Info!$A$2:$A$12,Firm_Info!$C$2:$C$12)="Treated",1,IF(_xlfn.XLOOKUP($A4968,Firm_Info!$A$2:$A$12,Firm_Info!$C$2:$C$12)="Control",0,""))</f>
        <v>0</v>
      </c>
      <c r="F4968" s="14">
        <f>IFERROR(_xlfn.XLOOKUP($A4968,Firm_Info!$A$2:$A$11,Firm_Info!$D$2:$D$11),"")</f>
        <v>4</v>
      </c>
      <c r="G4968" s="14">
        <f>IF($F4968="","",IF($B4968&gt;=SUMIFS(Firm_Info!$F$2:$F$11,Firm_Info!$D$2:$D$11,$F4968,Firm_Info!$C$2:$C$11,"Treated"),1,0))</f>
        <v>1</v>
      </c>
      <c r="H4968" s="14">
        <f t="shared" si="159"/>
        <v>0</v>
      </c>
      <c r="I4968" s="14">
        <f>IF($F4968="","",MOD(ROW()-2,624)-INDEX(Parallel_Trends!$F$5:$F$14,MATCH($A4968,Parallel_Trends!$A$5:$A$14,0)))</f>
        <v>313</v>
      </c>
    </row>
    <row r="4969" spans="1:9" x14ac:dyDescent="0.45">
      <c r="A4969" t="s">
        <v>27</v>
      </c>
      <c r="B4969" s="1">
        <f>Raw_Prices!AX602</f>
        <v>45800</v>
      </c>
      <c r="C4969" s="12">
        <f>Raw_Prices!BB602</f>
        <v>126.72</v>
      </c>
      <c r="D4969" s="13">
        <f t="shared" si="158"/>
        <v>-7.2855464159812255E-3</v>
      </c>
      <c r="E4969" s="14">
        <f>IF(_xlfn.XLOOKUP($A4969,Firm_Info!$A$2:$A$12,Firm_Info!$C$2:$C$12)="Treated",1,IF(_xlfn.XLOOKUP($A4969,Firm_Info!$A$2:$A$12,Firm_Info!$C$2:$C$12)="Control",0,""))</f>
        <v>0</v>
      </c>
      <c r="F4969" s="14">
        <f>IFERROR(_xlfn.XLOOKUP($A4969,Firm_Info!$A$2:$A$11,Firm_Info!$D$2:$D$11),"")</f>
        <v>4</v>
      </c>
      <c r="G4969" s="14">
        <f>IF($F4969="","",IF($B4969&gt;=SUMIFS(Firm_Info!$F$2:$F$11,Firm_Info!$D$2:$D$11,$F4969,Firm_Info!$C$2:$C$11,"Treated"),1,0))</f>
        <v>1</v>
      </c>
      <c r="H4969" s="14">
        <f t="shared" si="159"/>
        <v>0</v>
      </c>
      <c r="I4969" s="14">
        <f>IF($F4969="","",MOD(ROW()-2,624)-INDEX(Parallel_Trends!$F$5:$F$14,MATCH($A4969,Parallel_Trends!$A$5:$A$14,0)))</f>
        <v>314</v>
      </c>
    </row>
    <row r="4970" spans="1:9" x14ac:dyDescent="0.45">
      <c r="A4970" t="s">
        <v>27</v>
      </c>
      <c r="B4970" s="1">
        <f>Raw_Prices!AX603</f>
        <v>45804</v>
      </c>
      <c r="C4970" s="12">
        <f>Raw_Prices!BB603</f>
        <v>129.4</v>
      </c>
      <c r="D4970" s="13">
        <f t="shared" si="158"/>
        <v>2.1148989898990056E-2</v>
      </c>
      <c r="E4970" s="14">
        <f>IF(_xlfn.XLOOKUP($A4970,Firm_Info!$A$2:$A$12,Firm_Info!$C$2:$C$12)="Treated",1,IF(_xlfn.XLOOKUP($A4970,Firm_Info!$A$2:$A$12,Firm_Info!$C$2:$C$12)="Control",0,""))</f>
        <v>0</v>
      </c>
      <c r="F4970" s="14">
        <f>IFERROR(_xlfn.XLOOKUP($A4970,Firm_Info!$A$2:$A$11,Firm_Info!$D$2:$D$11),"")</f>
        <v>4</v>
      </c>
      <c r="G4970" s="14">
        <f>IF($F4970="","",IF($B4970&gt;=SUMIFS(Firm_Info!$F$2:$F$11,Firm_Info!$D$2:$D$11,$F4970,Firm_Info!$C$2:$C$11,"Treated"),1,0))</f>
        <v>1</v>
      </c>
      <c r="H4970" s="14">
        <f t="shared" si="159"/>
        <v>0</v>
      </c>
      <c r="I4970" s="14">
        <f>IF($F4970="","",MOD(ROW()-2,624)-INDEX(Parallel_Trends!$F$5:$F$14,MATCH($A4970,Parallel_Trends!$A$5:$A$14,0)))</f>
        <v>315</v>
      </c>
    </row>
    <row r="4971" spans="1:9" x14ac:dyDescent="0.45">
      <c r="A4971" t="s">
        <v>27</v>
      </c>
      <c r="B4971" s="1">
        <f>Raw_Prices!AX604</f>
        <v>45805</v>
      </c>
      <c r="C4971" s="12">
        <f>Raw_Prices!BB604</f>
        <v>128.66999999999999</v>
      </c>
      <c r="D4971" s="13">
        <f t="shared" si="158"/>
        <v>-5.6414219474498761E-3</v>
      </c>
      <c r="E4971" s="14">
        <f>IF(_xlfn.XLOOKUP($A4971,Firm_Info!$A$2:$A$12,Firm_Info!$C$2:$C$12)="Treated",1,IF(_xlfn.XLOOKUP($A4971,Firm_Info!$A$2:$A$12,Firm_Info!$C$2:$C$12)="Control",0,""))</f>
        <v>0</v>
      </c>
      <c r="F4971" s="14">
        <f>IFERROR(_xlfn.XLOOKUP($A4971,Firm_Info!$A$2:$A$11,Firm_Info!$D$2:$D$11),"")</f>
        <v>4</v>
      </c>
      <c r="G4971" s="14">
        <f>IF($F4971="","",IF($B4971&gt;=SUMIFS(Firm_Info!$F$2:$F$11,Firm_Info!$D$2:$D$11,$F4971,Firm_Info!$C$2:$C$11,"Treated"),1,0))</f>
        <v>1</v>
      </c>
      <c r="H4971" s="14">
        <f t="shared" si="159"/>
        <v>0</v>
      </c>
      <c r="I4971" s="14">
        <f>IF($F4971="","",MOD(ROW()-2,624)-INDEX(Parallel_Trends!$F$5:$F$14,MATCH($A4971,Parallel_Trends!$A$5:$A$14,0)))</f>
        <v>316</v>
      </c>
    </row>
    <row r="4972" spans="1:9" x14ac:dyDescent="0.45">
      <c r="A4972" t="s">
        <v>27</v>
      </c>
      <c r="B4972" s="1">
        <f>Raw_Prices!AX605</f>
        <v>45806</v>
      </c>
      <c r="C4972" s="12">
        <f>Raw_Prices!BB605</f>
        <v>128.36000000000001</v>
      </c>
      <c r="D4972" s="13">
        <f t="shared" si="158"/>
        <v>-2.4092640087042261E-3</v>
      </c>
      <c r="E4972" s="14">
        <f>IF(_xlfn.XLOOKUP($A4972,Firm_Info!$A$2:$A$12,Firm_Info!$C$2:$C$12)="Treated",1,IF(_xlfn.XLOOKUP($A4972,Firm_Info!$A$2:$A$12,Firm_Info!$C$2:$C$12)="Control",0,""))</f>
        <v>0</v>
      </c>
      <c r="F4972" s="14">
        <f>IFERROR(_xlfn.XLOOKUP($A4972,Firm_Info!$A$2:$A$11,Firm_Info!$D$2:$D$11),"")</f>
        <v>4</v>
      </c>
      <c r="G4972" s="14">
        <f>IF($F4972="","",IF($B4972&gt;=SUMIFS(Firm_Info!$F$2:$F$11,Firm_Info!$D$2:$D$11,$F4972,Firm_Info!$C$2:$C$11,"Treated"),1,0))</f>
        <v>1</v>
      </c>
      <c r="H4972" s="14">
        <f t="shared" si="159"/>
        <v>0</v>
      </c>
      <c r="I4972" s="14">
        <f>IF($F4972="","",MOD(ROW()-2,624)-INDEX(Parallel_Trends!$F$5:$F$14,MATCH($A4972,Parallel_Trends!$A$5:$A$14,0)))</f>
        <v>317</v>
      </c>
    </row>
    <row r="4973" spans="1:9" x14ac:dyDescent="0.45">
      <c r="A4973" t="s">
        <v>27</v>
      </c>
      <c r="B4973" s="1">
        <f>Raw_Prices!AX606</f>
        <v>45807</v>
      </c>
      <c r="C4973" s="12">
        <f>Raw_Prices!BB606</f>
        <v>129</v>
      </c>
      <c r="D4973" s="13">
        <f t="shared" si="158"/>
        <v>4.9859769398565845E-3</v>
      </c>
      <c r="E4973" s="14">
        <f>IF(_xlfn.XLOOKUP($A4973,Firm_Info!$A$2:$A$12,Firm_Info!$C$2:$C$12)="Treated",1,IF(_xlfn.XLOOKUP($A4973,Firm_Info!$A$2:$A$12,Firm_Info!$C$2:$C$12)="Control",0,""))</f>
        <v>0</v>
      </c>
      <c r="F4973" s="14">
        <f>IFERROR(_xlfn.XLOOKUP($A4973,Firm_Info!$A$2:$A$11,Firm_Info!$D$2:$D$11),"")</f>
        <v>4</v>
      </c>
      <c r="G4973" s="14">
        <f>IF($F4973="","",IF($B4973&gt;=SUMIFS(Firm_Info!$F$2:$F$11,Firm_Info!$D$2:$D$11,$F4973,Firm_Info!$C$2:$C$11,"Treated"),1,0))</f>
        <v>1</v>
      </c>
      <c r="H4973" s="14">
        <f t="shared" si="159"/>
        <v>0</v>
      </c>
      <c r="I4973" s="14">
        <f>IF($F4973="","",MOD(ROW()-2,624)-INDEX(Parallel_Trends!$F$5:$F$14,MATCH($A4973,Parallel_Trends!$A$5:$A$14,0)))</f>
        <v>318</v>
      </c>
    </row>
    <row r="4974" spans="1:9" x14ac:dyDescent="0.45">
      <c r="A4974" t="s">
        <v>27</v>
      </c>
      <c r="B4974" s="1">
        <f>Raw_Prices!AX607</f>
        <v>45810</v>
      </c>
      <c r="C4974" s="12">
        <f>Raw_Prices!BB607</f>
        <v>129.62</v>
      </c>
      <c r="D4974" s="13">
        <f t="shared" si="158"/>
        <v>4.8062015503875788E-3</v>
      </c>
      <c r="E4974" s="14">
        <f>IF(_xlfn.XLOOKUP($A4974,Firm_Info!$A$2:$A$12,Firm_Info!$C$2:$C$12)="Treated",1,IF(_xlfn.XLOOKUP($A4974,Firm_Info!$A$2:$A$12,Firm_Info!$C$2:$C$12)="Control",0,""))</f>
        <v>0</v>
      </c>
      <c r="F4974" s="14">
        <f>IFERROR(_xlfn.XLOOKUP($A4974,Firm_Info!$A$2:$A$11,Firm_Info!$D$2:$D$11),"")</f>
        <v>4</v>
      </c>
      <c r="G4974" s="14">
        <f>IF($F4974="","",IF($B4974&gt;=SUMIFS(Firm_Info!$F$2:$F$11,Firm_Info!$D$2:$D$11,$F4974,Firm_Info!$C$2:$C$11,"Treated"),1,0))</f>
        <v>1</v>
      </c>
      <c r="H4974" s="14">
        <f t="shared" si="159"/>
        <v>0</v>
      </c>
      <c r="I4974" s="14">
        <f>IF($F4974="","",MOD(ROW()-2,624)-INDEX(Parallel_Trends!$F$5:$F$14,MATCH($A4974,Parallel_Trends!$A$5:$A$14,0)))</f>
        <v>319</v>
      </c>
    </row>
    <row r="4975" spans="1:9" x14ac:dyDescent="0.45">
      <c r="A4975" t="s">
        <v>27</v>
      </c>
      <c r="B4975" s="1">
        <f>Raw_Prices!AX608</f>
        <v>45811</v>
      </c>
      <c r="C4975" s="12">
        <f>Raw_Prices!BB608</f>
        <v>132.9</v>
      </c>
      <c r="D4975" s="13">
        <f t="shared" si="158"/>
        <v>2.5304736923314364E-2</v>
      </c>
      <c r="E4975" s="14">
        <f>IF(_xlfn.XLOOKUP($A4975,Firm_Info!$A$2:$A$12,Firm_Info!$C$2:$C$12)="Treated",1,IF(_xlfn.XLOOKUP($A4975,Firm_Info!$A$2:$A$12,Firm_Info!$C$2:$C$12)="Control",0,""))</f>
        <v>0</v>
      </c>
      <c r="F4975" s="14">
        <f>IFERROR(_xlfn.XLOOKUP($A4975,Firm_Info!$A$2:$A$11,Firm_Info!$D$2:$D$11),"")</f>
        <v>4</v>
      </c>
      <c r="G4975" s="14">
        <f>IF($F4975="","",IF($B4975&gt;=SUMIFS(Firm_Info!$F$2:$F$11,Firm_Info!$D$2:$D$11,$F4975,Firm_Info!$C$2:$C$11,"Treated"),1,0))</f>
        <v>1</v>
      </c>
      <c r="H4975" s="14">
        <f t="shared" si="159"/>
        <v>0</v>
      </c>
      <c r="I4975" s="14">
        <f>IF($F4975="","",MOD(ROW()-2,624)-INDEX(Parallel_Trends!$F$5:$F$14,MATCH($A4975,Parallel_Trends!$A$5:$A$14,0)))</f>
        <v>320</v>
      </c>
    </row>
    <row r="4976" spans="1:9" x14ac:dyDescent="0.45">
      <c r="A4976" t="s">
        <v>27</v>
      </c>
      <c r="B4976" s="1">
        <f>Raw_Prices!AX609</f>
        <v>45812</v>
      </c>
      <c r="C4976" s="12">
        <f>Raw_Prices!BB609</f>
        <v>133.51</v>
      </c>
      <c r="D4976" s="13">
        <f t="shared" si="158"/>
        <v>4.589917231000662E-3</v>
      </c>
      <c r="E4976" s="14">
        <f>IF(_xlfn.XLOOKUP($A4976,Firm_Info!$A$2:$A$12,Firm_Info!$C$2:$C$12)="Treated",1,IF(_xlfn.XLOOKUP($A4976,Firm_Info!$A$2:$A$12,Firm_Info!$C$2:$C$12)="Control",0,""))</f>
        <v>0</v>
      </c>
      <c r="F4976" s="14">
        <f>IFERROR(_xlfn.XLOOKUP($A4976,Firm_Info!$A$2:$A$11,Firm_Info!$D$2:$D$11),"")</f>
        <v>4</v>
      </c>
      <c r="G4976" s="14">
        <f>IF($F4976="","",IF($B4976&gt;=SUMIFS(Firm_Info!$F$2:$F$11,Firm_Info!$D$2:$D$11,$F4976,Firm_Info!$C$2:$C$11,"Treated"),1,0))</f>
        <v>1</v>
      </c>
      <c r="H4976" s="14">
        <f t="shared" si="159"/>
        <v>0</v>
      </c>
      <c r="I4976" s="14">
        <f>IF($F4976="","",MOD(ROW()-2,624)-INDEX(Parallel_Trends!$F$5:$F$14,MATCH($A4976,Parallel_Trends!$A$5:$A$14,0)))</f>
        <v>321</v>
      </c>
    </row>
    <row r="4977" spans="1:9" x14ac:dyDescent="0.45">
      <c r="A4977" t="s">
        <v>27</v>
      </c>
      <c r="B4977" s="1">
        <f>Raw_Prices!AX610</f>
        <v>45813</v>
      </c>
      <c r="C4977" s="12">
        <f>Raw_Prices!BB610</f>
        <v>137.29</v>
      </c>
      <c r="D4977" s="13">
        <f t="shared" si="158"/>
        <v>2.8312485956108135E-2</v>
      </c>
      <c r="E4977" s="14">
        <f>IF(_xlfn.XLOOKUP($A4977,Firm_Info!$A$2:$A$12,Firm_Info!$C$2:$C$12)="Treated",1,IF(_xlfn.XLOOKUP($A4977,Firm_Info!$A$2:$A$12,Firm_Info!$C$2:$C$12)="Control",0,""))</f>
        <v>0</v>
      </c>
      <c r="F4977" s="14">
        <f>IFERROR(_xlfn.XLOOKUP($A4977,Firm_Info!$A$2:$A$11,Firm_Info!$D$2:$D$11),"")</f>
        <v>4</v>
      </c>
      <c r="G4977" s="14">
        <f>IF($F4977="","",IF($B4977&gt;=SUMIFS(Firm_Info!$F$2:$F$11,Firm_Info!$D$2:$D$11,$F4977,Firm_Info!$C$2:$C$11,"Treated"),1,0))</f>
        <v>1</v>
      </c>
      <c r="H4977" s="14">
        <f t="shared" si="159"/>
        <v>0</v>
      </c>
      <c r="I4977" s="14">
        <f>IF($F4977="","",MOD(ROW()-2,624)-INDEX(Parallel_Trends!$F$5:$F$14,MATCH($A4977,Parallel_Trends!$A$5:$A$14,0)))</f>
        <v>322</v>
      </c>
    </row>
    <row r="4978" spans="1:9" x14ac:dyDescent="0.45">
      <c r="A4978" t="s">
        <v>27</v>
      </c>
      <c r="B4978" s="1">
        <f>Raw_Prices!AX611</f>
        <v>45814</v>
      </c>
      <c r="C4978" s="12">
        <f>Raw_Prices!BB611</f>
        <v>140.63999999999999</v>
      </c>
      <c r="D4978" s="13">
        <f t="shared" si="158"/>
        <v>2.4400903197610901E-2</v>
      </c>
      <c r="E4978" s="14">
        <f>IF(_xlfn.XLOOKUP($A4978,Firm_Info!$A$2:$A$12,Firm_Info!$C$2:$C$12)="Treated",1,IF(_xlfn.XLOOKUP($A4978,Firm_Info!$A$2:$A$12,Firm_Info!$C$2:$C$12)="Control",0,""))</f>
        <v>0</v>
      </c>
      <c r="F4978" s="14">
        <f>IFERROR(_xlfn.XLOOKUP($A4978,Firm_Info!$A$2:$A$11,Firm_Info!$D$2:$D$11),"")</f>
        <v>4</v>
      </c>
      <c r="G4978" s="14">
        <f>IF($F4978="","",IF($B4978&gt;=SUMIFS(Firm_Info!$F$2:$F$11,Firm_Info!$D$2:$D$11,$F4978,Firm_Info!$C$2:$C$11,"Treated"),1,0))</f>
        <v>1</v>
      </c>
      <c r="H4978" s="14">
        <f t="shared" si="159"/>
        <v>0</v>
      </c>
      <c r="I4978" s="14">
        <f>IF($F4978="","",MOD(ROW()-2,624)-INDEX(Parallel_Trends!$F$5:$F$14,MATCH($A4978,Parallel_Trends!$A$5:$A$14,0)))</f>
        <v>323</v>
      </c>
    </row>
    <row r="4979" spans="1:9" x14ac:dyDescent="0.45">
      <c r="A4979" t="s">
        <v>27</v>
      </c>
      <c r="B4979" s="1">
        <f>Raw_Prices!AX612</f>
        <v>45817</v>
      </c>
      <c r="C4979" s="12">
        <f>Raw_Prices!BB612</f>
        <v>139.01</v>
      </c>
      <c r="D4979" s="13">
        <f t="shared" si="158"/>
        <v>-1.1589874857792948E-2</v>
      </c>
      <c r="E4979" s="14">
        <f>IF(_xlfn.XLOOKUP($A4979,Firm_Info!$A$2:$A$12,Firm_Info!$C$2:$C$12)="Treated",1,IF(_xlfn.XLOOKUP($A4979,Firm_Info!$A$2:$A$12,Firm_Info!$C$2:$C$12)="Control",0,""))</f>
        <v>0</v>
      </c>
      <c r="F4979" s="14">
        <f>IFERROR(_xlfn.XLOOKUP($A4979,Firm_Info!$A$2:$A$11,Firm_Info!$D$2:$D$11),"")</f>
        <v>4</v>
      </c>
      <c r="G4979" s="14">
        <f>IF($F4979="","",IF($B4979&gt;=SUMIFS(Firm_Info!$F$2:$F$11,Firm_Info!$D$2:$D$11,$F4979,Firm_Info!$C$2:$C$11,"Treated"),1,0))</f>
        <v>1</v>
      </c>
      <c r="H4979" s="14">
        <f t="shared" si="159"/>
        <v>0</v>
      </c>
      <c r="I4979" s="14">
        <f>IF($F4979="","",MOD(ROW()-2,624)-INDEX(Parallel_Trends!$F$5:$F$14,MATCH($A4979,Parallel_Trends!$A$5:$A$14,0)))</f>
        <v>324</v>
      </c>
    </row>
    <row r="4980" spans="1:9" x14ac:dyDescent="0.45">
      <c r="A4980" t="s">
        <v>27</v>
      </c>
      <c r="B4980" s="1">
        <f>Raw_Prices!AX613</f>
        <v>45818</v>
      </c>
      <c r="C4980" s="12">
        <f>Raw_Prices!BB613</f>
        <v>138.56</v>
      </c>
      <c r="D4980" s="13">
        <f t="shared" si="158"/>
        <v>-3.2371771814976302E-3</v>
      </c>
      <c r="E4980" s="14">
        <f>IF(_xlfn.XLOOKUP($A4980,Firm_Info!$A$2:$A$12,Firm_Info!$C$2:$C$12)="Treated",1,IF(_xlfn.XLOOKUP($A4980,Firm_Info!$A$2:$A$12,Firm_Info!$C$2:$C$12)="Control",0,""))</f>
        <v>0</v>
      </c>
      <c r="F4980" s="14">
        <f>IFERROR(_xlfn.XLOOKUP($A4980,Firm_Info!$A$2:$A$11,Firm_Info!$D$2:$D$11),"")</f>
        <v>4</v>
      </c>
      <c r="G4980" s="14">
        <f>IF($F4980="","",IF($B4980&gt;=SUMIFS(Firm_Info!$F$2:$F$11,Firm_Info!$D$2:$D$11,$F4980,Firm_Info!$C$2:$C$11,"Treated"),1,0))</f>
        <v>1</v>
      </c>
      <c r="H4980" s="14">
        <f t="shared" si="159"/>
        <v>0</v>
      </c>
      <c r="I4980" s="14">
        <f>IF($F4980="","",MOD(ROW()-2,624)-INDEX(Parallel_Trends!$F$5:$F$14,MATCH($A4980,Parallel_Trends!$A$5:$A$14,0)))</f>
        <v>325</v>
      </c>
    </row>
    <row r="4981" spans="1:9" x14ac:dyDescent="0.45">
      <c r="A4981" t="s">
        <v>27</v>
      </c>
      <c r="B4981" s="1">
        <f>Raw_Prices!AX614</f>
        <v>45819</v>
      </c>
      <c r="C4981" s="12">
        <f>Raw_Prices!BB614</f>
        <v>138.06</v>
      </c>
      <c r="D4981" s="13">
        <f t="shared" si="158"/>
        <v>-3.60854503464203E-3</v>
      </c>
      <c r="E4981" s="14">
        <f>IF(_xlfn.XLOOKUP($A4981,Firm_Info!$A$2:$A$12,Firm_Info!$C$2:$C$12)="Treated",1,IF(_xlfn.XLOOKUP($A4981,Firm_Info!$A$2:$A$12,Firm_Info!$C$2:$C$12)="Control",0,""))</f>
        <v>0</v>
      </c>
      <c r="F4981" s="14">
        <f>IFERROR(_xlfn.XLOOKUP($A4981,Firm_Info!$A$2:$A$11,Firm_Info!$D$2:$D$11),"")</f>
        <v>4</v>
      </c>
      <c r="G4981" s="14">
        <f>IF($F4981="","",IF($B4981&gt;=SUMIFS(Firm_Info!$F$2:$F$11,Firm_Info!$D$2:$D$11,$F4981,Firm_Info!$C$2:$C$11,"Treated"),1,0))</f>
        <v>1</v>
      </c>
      <c r="H4981" s="14">
        <f t="shared" si="159"/>
        <v>0</v>
      </c>
      <c r="I4981" s="14">
        <f>IF($F4981="","",MOD(ROW()-2,624)-INDEX(Parallel_Trends!$F$5:$F$14,MATCH($A4981,Parallel_Trends!$A$5:$A$14,0)))</f>
        <v>326</v>
      </c>
    </row>
    <row r="4982" spans="1:9" x14ac:dyDescent="0.45">
      <c r="A4982" t="s">
        <v>27</v>
      </c>
      <c r="B4982" s="1">
        <f>Raw_Prices!AX615</f>
        <v>45820</v>
      </c>
      <c r="C4982" s="12">
        <f>Raw_Prices!BB615</f>
        <v>138.81</v>
      </c>
      <c r="D4982" s="13">
        <f t="shared" si="158"/>
        <v>5.4324206866580571E-3</v>
      </c>
      <c r="E4982" s="14">
        <f>IF(_xlfn.XLOOKUP($A4982,Firm_Info!$A$2:$A$12,Firm_Info!$C$2:$C$12)="Treated",1,IF(_xlfn.XLOOKUP($A4982,Firm_Info!$A$2:$A$12,Firm_Info!$C$2:$C$12)="Control",0,""))</f>
        <v>0</v>
      </c>
      <c r="F4982" s="14">
        <f>IFERROR(_xlfn.XLOOKUP($A4982,Firm_Info!$A$2:$A$11,Firm_Info!$D$2:$D$11),"")</f>
        <v>4</v>
      </c>
      <c r="G4982" s="14">
        <f>IF($F4982="","",IF($B4982&gt;=SUMIFS(Firm_Info!$F$2:$F$11,Firm_Info!$D$2:$D$11,$F4982,Firm_Info!$C$2:$C$11,"Treated"),1,0))</f>
        <v>1</v>
      </c>
      <c r="H4982" s="14">
        <f t="shared" si="159"/>
        <v>0</v>
      </c>
      <c r="I4982" s="14">
        <f>IF($F4982="","",MOD(ROW()-2,624)-INDEX(Parallel_Trends!$F$5:$F$14,MATCH($A4982,Parallel_Trends!$A$5:$A$14,0)))</f>
        <v>327</v>
      </c>
    </row>
    <row r="4983" spans="1:9" x14ac:dyDescent="0.45">
      <c r="A4983" t="s">
        <v>27</v>
      </c>
      <c r="B4983" s="1">
        <f>Raw_Prices!AX616</f>
        <v>45821</v>
      </c>
      <c r="C4983" s="12">
        <f>Raw_Prices!BB616</f>
        <v>135.54</v>
      </c>
      <c r="D4983" s="13">
        <f t="shared" si="158"/>
        <v>-2.355738059217638E-2</v>
      </c>
      <c r="E4983" s="14">
        <f>IF(_xlfn.XLOOKUP($A4983,Firm_Info!$A$2:$A$12,Firm_Info!$C$2:$C$12)="Treated",1,IF(_xlfn.XLOOKUP($A4983,Firm_Info!$A$2:$A$12,Firm_Info!$C$2:$C$12)="Control",0,""))</f>
        <v>0</v>
      </c>
      <c r="F4983" s="14">
        <f>IFERROR(_xlfn.XLOOKUP($A4983,Firm_Info!$A$2:$A$11,Firm_Info!$D$2:$D$11),"")</f>
        <v>4</v>
      </c>
      <c r="G4983" s="14">
        <f>IF($F4983="","",IF($B4983&gt;=SUMIFS(Firm_Info!$F$2:$F$11,Firm_Info!$D$2:$D$11,$F4983,Firm_Info!$C$2:$C$11,"Treated"),1,0))</f>
        <v>1</v>
      </c>
      <c r="H4983" s="14">
        <f t="shared" si="159"/>
        <v>0</v>
      </c>
      <c r="I4983" s="14">
        <f>IF($F4983="","",MOD(ROW()-2,624)-INDEX(Parallel_Trends!$F$5:$F$14,MATCH($A4983,Parallel_Trends!$A$5:$A$14,0)))</f>
        <v>328</v>
      </c>
    </row>
    <row r="4984" spans="1:9" x14ac:dyDescent="0.45">
      <c r="A4984" t="s">
        <v>27</v>
      </c>
      <c r="B4984" s="1">
        <f>Raw_Prices!AX617</f>
        <v>45824</v>
      </c>
      <c r="C4984" s="12">
        <f>Raw_Prices!BB617</f>
        <v>137.21</v>
      </c>
      <c r="D4984" s="13">
        <f t="shared" si="158"/>
        <v>1.2321086026265471E-2</v>
      </c>
      <c r="E4984" s="14">
        <f>IF(_xlfn.XLOOKUP($A4984,Firm_Info!$A$2:$A$12,Firm_Info!$C$2:$C$12)="Treated",1,IF(_xlfn.XLOOKUP($A4984,Firm_Info!$A$2:$A$12,Firm_Info!$C$2:$C$12)="Control",0,""))</f>
        <v>0</v>
      </c>
      <c r="F4984" s="14">
        <f>IFERROR(_xlfn.XLOOKUP($A4984,Firm_Info!$A$2:$A$11,Firm_Info!$D$2:$D$11),"")</f>
        <v>4</v>
      </c>
      <c r="G4984" s="14">
        <f>IF($F4984="","",IF($B4984&gt;=SUMIFS(Firm_Info!$F$2:$F$11,Firm_Info!$D$2:$D$11,$F4984,Firm_Info!$C$2:$C$11,"Treated"),1,0))</f>
        <v>1</v>
      </c>
      <c r="H4984" s="14">
        <f t="shared" si="159"/>
        <v>0</v>
      </c>
      <c r="I4984" s="14">
        <f>IF($F4984="","",MOD(ROW()-2,624)-INDEX(Parallel_Trends!$F$5:$F$14,MATCH($A4984,Parallel_Trends!$A$5:$A$14,0)))</f>
        <v>329</v>
      </c>
    </row>
    <row r="4985" spans="1:9" x14ac:dyDescent="0.45">
      <c r="A4985" t="s">
        <v>27</v>
      </c>
      <c r="B4985" s="1">
        <f>Raw_Prices!AX618</f>
        <v>45825</v>
      </c>
      <c r="C4985" s="12">
        <f>Raw_Prices!BB618</f>
        <v>133.37</v>
      </c>
      <c r="D4985" s="13">
        <f t="shared" si="158"/>
        <v>-2.7986298374754082E-2</v>
      </c>
      <c r="E4985" s="14">
        <f>IF(_xlfn.XLOOKUP($A4985,Firm_Info!$A$2:$A$12,Firm_Info!$C$2:$C$12)="Treated",1,IF(_xlfn.XLOOKUP($A4985,Firm_Info!$A$2:$A$12,Firm_Info!$C$2:$C$12)="Control",0,""))</f>
        <v>0</v>
      </c>
      <c r="F4985" s="14">
        <f>IFERROR(_xlfn.XLOOKUP($A4985,Firm_Info!$A$2:$A$11,Firm_Info!$D$2:$D$11),"")</f>
        <v>4</v>
      </c>
      <c r="G4985" s="14">
        <f>IF($F4985="","",IF($B4985&gt;=SUMIFS(Firm_Info!$F$2:$F$11,Firm_Info!$D$2:$D$11,$F4985,Firm_Info!$C$2:$C$11,"Treated"),1,0))</f>
        <v>1</v>
      </c>
      <c r="H4985" s="14">
        <f t="shared" si="159"/>
        <v>0</v>
      </c>
      <c r="I4985" s="14">
        <f>IF($F4985="","",MOD(ROW()-2,624)-INDEX(Parallel_Trends!$F$5:$F$14,MATCH($A4985,Parallel_Trends!$A$5:$A$14,0)))</f>
        <v>330</v>
      </c>
    </row>
    <row r="4986" spans="1:9" x14ac:dyDescent="0.45">
      <c r="A4986" t="s">
        <v>27</v>
      </c>
      <c r="B4986" s="1">
        <f>Raw_Prices!AX619</f>
        <v>45826</v>
      </c>
      <c r="C4986" s="12">
        <f>Raw_Prices!BB619</f>
        <v>132.16999999999999</v>
      </c>
      <c r="D4986" s="13">
        <f t="shared" si="158"/>
        <v>-8.9975256804379899E-3</v>
      </c>
      <c r="E4986" s="14">
        <f>IF(_xlfn.XLOOKUP($A4986,Firm_Info!$A$2:$A$12,Firm_Info!$C$2:$C$12)="Treated",1,IF(_xlfn.XLOOKUP($A4986,Firm_Info!$A$2:$A$12,Firm_Info!$C$2:$C$12)="Control",0,""))</f>
        <v>0</v>
      </c>
      <c r="F4986" s="14">
        <f>IFERROR(_xlfn.XLOOKUP($A4986,Firm_Info!$A$2:$A$11,Firm_Info!$D$2:$D$11),"")</f>
        <v>4</v>
      </c>
      <c r="G4986" s="14">
        <f>IF($F4986="","",IF($B4986&gt;=SUMIFS(Firm_Info!$F$2:$F$11,Firm_Info!$D$2:$D$11,$F4986,Firm_Info!$C$2:$C$11,"Treated"),1,0))</f>
        <v>1</v>
      </c>
      <c r="H4986" s="14">
        <f t="shared" si="159"/>
        <v>0</v>
      </c>
      <c r="I4986" s="14">
        <f>IF($F4986="","",MOD(ROW()-2,624)-INDEX(Parallel_Trends!$F$5:$F$14,MATCH($A4986,Parallel_Trends!$A$5:$A$14,0)))</f>
        <v>331</v>
      </c>
    </row>
    <row r="4987" spans="1:9" x14ac:dyDescent="0.45">
      <c r="A4987" t="s">
        <v>27</v>
      </c>
      <c r="B4987" s="1">
        <f>Raw_Prices!AX620</f>
        <v>45828</v>
      </c>
      <c r="C4987" s="12">
        <f>Raw_Prices!BB620</f>
        <v>131.72999999999999</v>
      </c>
      <c r="D4987" s="13">
        <f t="shared" si="158"/>
        <v>-3.3290459257017124E-3</v>
      </c>
      <c r="E4987" s="14">
        <f>IF(_xlfn.XLOOKUP($A4987,Firm_Info!$A$2:$A$12,Firm_Info!$C$2:$C$12)="Treated",1,IF(_xlfn.XLOOKUP($A4987,Firm_Info!$A$2:$A$12,Firm_Info!$C$2:$C$12)="Control",0,""))</f>
        <v>0</v>
      </c>
      <c r="F4987" s="14">
        <f>IFERROR(_xlfn.XLOOKUP($A4987,Firm_Info!$A$2:$A$11,Firm_Info!$D$2:$D$11),"")</f>
        <v>4</v>
      </c>
      <c r="G4987" s="14">
        <f>IF($F4987="","",IF($B4987&gt;=SUMIFS(Firm_Info!$F$2:$F$11,Firm_Info!$D$2:$D$11,$F4987,Firm_Info!$C$2:$C$11,"Treated"),1,0))</f>
        <v>1</v>
      </c>
      <c r="H4987" s="14">
        <f t="shared" si="159"/>
        <v>0</v>
      </c>
      <c r="I4987" s="14">
        <f>IF($F4987="","",MOD(ROW()-2,624)-INDEX(Parallel_Trends!$F$5:$F$14,MATCH($A4987,Parallel_Trends!$A$5:$A$14,0)))</f>
        <v>332</v>
      </c>
    </row>
    <row r="4988" spans="1:9" x14ac:dyDescent="0.45">
      <c r="A4988" t="s">
        <v>27</v>
      </c>
      <c r="B4988" s="1">
        <f>Raw_Prices!AX621</f>
        <v>45831</v>
      </c>
      <c r="C4988" s="12">
        <f>Raw_Prices!BB621</f>
        <v>130.53</v>
      </c>
      <c r="D4988" s="13">
        <f t="shared" si="158"/>
        <v>-9.1095422455020891E-3</v>
      </c>
      <c r="E4988" s="14">
        <f>IF(_xlfn.XLOOKUP($A4988,Firm_Info!$A$2:$A$12,Firm_Info!$C$2:$C$12)="Treated",1,IF(_xlfn.XLOOKUP($A4988,Firm_Info!$A$2:$A$12,Firm_Info!$C$2:$C$12)="Control",0,""))</f>
        <v>0</v>
      </c>
      <c r="F4988" s="14">
        <f>IFERROR(_xlfn.XLOOKUP($A4988,Firm_Info!$A$2:$A$11,Firm_Info!$D$2:$D$11),"")</f>
        <v>4</v>
      </c>
      <c r="G4988" s="14">
        <f>IF($F4988="","",IF($B4988&gt;=SUMIFS(Firm_Info!$F$2:$F$11,Firm_Info!$D$2:$D$11,$F4988,Firm_Info!$C$2:$C$11,"Treated"),1,0))</f>
        <v>1</v>
      </c>
      <c r="H4988" s="14">
        <f t="shared" si="159"/>
        <v>0</v>
      </c>
      <c r="I4988" s="14">
        <f>IF($F4988="","",MOD(ROW()-2,624)-INDEX(Parallel_Trends!$F$5:$F$14,MATCH($A4988,Parallel_Trends!$A$5:$A$14,0)))</f>
        <v>333</v>
      </c>
    </row>
    <row r="4989" spans="1:9" x14ac:dyDescent="0.45">
      <c r="A4989" t="s">
        <v>27</v>
      </c>
      <c r="B4989" s="1">
        <f>Raw_Prices!AX622</f>
        <v>45832</v>
      </c>
      <c r="C4989" s="12">
        <f>Raw_Prices!BB622</f>
        <v>132.15</v>
      </c>
      <c r="D4989" s="13">
        <f t="shared" si="158"/>
        <v>1.2410940013789951E-2</v>
      </c>
      <c r="E4989" s="14">
        <f>IF(_xlfn.XLOOKUP($A4989,Firm_Info!$A$2:$A$12,Firm_Info!$C$2:$C$12)="Treated",1,IF(_xlfn.XLOOKUP($A4989,Firm_Info!$A$2:$A$12,Firm_Info!$C$2:$C$12)="Control",0,""))</f>
        <v>0</v>
      </c>
      <c r="F4989" s="14">
        <f>IFERROR(_xlfn.XLOOKUP($A4989,Firm_Info!$A$2:$A$11,Firm_Info!$D$2:$D$11),"")</f>
        <v>4</v>
      </c>
      <c r="G4989" s="14">
        <f>IF($F4989="","",IF($B4989&gt;=SUMIFS(Firm_Info!$F$2:$F$11,Firm_Info!$D$2:$D$11,$F4989,Firm_Info!$C$2:$C$11,"Treated"),1,0))</f>
        <v>1</v>
      </c>
      <c r="H4989" s="14">
        <f t="shared" si="159"/>
        <v>0</v>
      </c>
      <c r="I4989" s="14">
        <f>IF($F4989="","",MOD(ROW()-2,624)-INDEX(Parallel_Trends!$F$5:$F$14,MATCH($A4989,Parallel_Trends!$A$5:$A$14,0)))</f>
        <v>334</v>
      </c>
    </row>
    <row r="4990" spans="1:9" x14ac:dyDescent="0.45">
      <c r="A4990" t="s">
        <v>27</v>
      </c>
      <c r="B4990" s="1">
        <f>Raw_Prices!AX623</f>
        <v>45833</v>
      </c>
      <c r="C4990" s="12">
        <f>Raw_Prices!BB623</f>
        <v>129.66999999999999</v>
      </c>
      <c r="D4990" s="13">
        <f t="shared" si="158"/>
        <v>-1.8766553159288879E-2</v>
      </c>
      <c r="E4990" s="14">
        <f>IF(_xlfn.XLOOKUP($A4990,Firm_Info!$A$2:$A$12,Firm_Info!$C$2:$C$12)="Treated",1,IF(_xlfn.XLOOKUP($A4990,Firm_Info!$A$2:$A$12,Firm_Info!$C$2:$C$12)="Control",0,""))</f>
        <v>0</v>
      </c>
      <c r="F4990" s="14">
        <f>IFERROR(_xlfn.XLOOKUP($A4990,Firm_Info!$A$2:$A$11,Firm_Info!$D$2:$D$11),"")</f>
        <v>4</v>
      </c>
      <c r="G4990" s="14">
        <f>IF($F4990="","",IF($B4990&gt;=SUMIFS(Firm_Info!$F$2:$F$11,Firm_Info!$D$2:$D$11,$F4990,Firm_Info!$C$2:$C$11,"Treated"),1,0))</f>
        <v>1</v>
      </c>
      <c r="H4990" s="14">
        <f t="shared" si="159"/>
        <v>0</v>
      </c>
      <c r="I4990" s="14">
        <f>IF($F4990="","",MOD(ROW()-2,624)-INDEX(Parallel_Trends!$F$5:$F$14,MATCH($A4990,Parallel_Trends!$A$5:$A$14,0)))</f>
        <v>335</v>
      </c>
    </row>
    <row r="4991" spans="1:9" x14ac:dyDescent="0.45">
      <c r="A4991" t="s">
        <v>27</v>
      </c>
      <c r="B4991" s="1">
        <f>Raw_Prices!AX624</f>
        <v>45834</v>
      </c>
      <c r="C4991" s="12">
        <f>Raw_Prices!BB624</f>
        <v>133.72</v>
      </c>
      <c r="D4991" s="13">
        <f t="shared" si="158"/>
        <v>3.1233130253720987E-2</v>
      </c>
      <c r="E4991" s="14">
        <f>IF(_xlfn.XLOOKUP($A4991,Firm_Info!$A$2:$A$12,Firm_Info!$C$2:$C$12)="Treated",1,IF(_xlfn.XLOOKUP($A4991,Firm_Info!$A$2:$A$12,Firm_Info!$C$2:$C$12)="Control",0,""))</f>
        <v>0</v>
      </c>
      <c r="F4991" s="14">
        <f>IFERROR(_xlfn.XLOOKUP($A4991,Firm_Info!$A$2:$A$11,Firm_Info!$D$2:$D$11),"")</f>
        <v>4</v>
      </c>
      <c r="G4991" s="14">
        <f>IF($F4991="","",IF($B4991&gt;=SUMIFS(Firm_Info!$F$2:$F$11,Firm_Info!$D$2:$D$11,$F4991,Firm_Info!$C$2:$C$11,"Treated"),1,0))</f>
        <v>1</v>
      </c>
      <c r="H4991" s="14">
        <f t="shared" si="159"/>
        <v>0</v>
      </c>
      <c r="I4991" s="14">
        <f>IF($F4991="","",MOD(ROW()-2,624)-INDEX(Parallel_Trends!$F$5:$F$14,MATCH($A4991,Parallel_Trends!$A$5:$A$14,0)))</f>
        <v>336</v>
      </c>
    </row>
    <row r="4992" spans="1:9" x14ac:dyDescent="0.45">
      <c r="A4992" t="s">
        <v>27</v>
      </c>
      <c r="B4992" s="1">
        <f>Raw_Prices!AX625</f>
        <v>45835</v>
      </c>
      <c r="C4992" s="12">
        <f>Raw_Prices!BB625</f>
        <v>134.52000000000001</v>
      </c>
      <c r="D4992" s="13">
        <f t="shared" si="158"/>
        <v>5.9826503140891774E-3</v>
      </c>
      <c r="E4992" s="14">
        <f>IF(_xlfn.XLOOKUP($A4992,Firm_Info!$A$2:$A$12,Firm_Info!$C$2:$C$12)="Treated",1,IF(_xlfn.XLOOKUP($A4992,Firm_Info!$A$2:$A$12,Firm_Info!$C$2:$C$12)="Control",0,""))</f>
        <v>0</v>
      </c>
      <c r="F4992" s="14">
        <f>IFERROR(_xlfn.XLOOKUP($A4992,Firm_Info!$A$2:$A$11,Firm_Info!$D$2:$D$11),"")</f>
        <v>4</v>
      </c>
      <c r="G4992" s="14">
        <f>IF($F4992="","",IF($B4992&gt;=SUMIFS(Firm_Info!$F$2:$F$11,Firm_Info!$D$2:$D$11,$F4992,Firm_Info!$C$2:$C$11,"Treated"),1,0))</f>
        <v>1</v>
      </c>
      <c r="H4992" s="14">
        <f t="shared" si="159"/>
        <v>0</v>
      </c>
      <c r="I4992" s="14">
        <f>IF($F4992="","",MOD(ROW()-2,624)-INDEX(Parallel_Trends!$F$5:$F$14,MATCH($A4992,Parallel_Trends!$A$5:$A$14,0)))</f>
        <v>337</v>
      </c>
    </row>
    <row r="4993" spans="1:9" x14ac:dyDescent="0.45">
      <c r="A4993" t="s">
        <v>27</v>
      </c>
      <c r="B4993" s="1">
        <f>Raw_Prices!AX626</f>
        <v>45838</v>
      </c>
      <c r="C4993" s="12">
        <f>Raw_Prices!BB626</f>
        <v>132.34</v>
      </c>
      <c r="D4993" s="13">
        <f t="shared" si="158"/>
        <v>-1.6205768658935527E-2</v>
      </c>
      <c r="E4993" s="14">
        <f>IF(_xlfn.XLOOKUP($A4993,Firm_Info!$A$2:$A$12,Firm_Info!$C$2:$C$12)="Treated",1,IF(_xlfn.XLOOKUP($A4993,Firm_Info!$A$2:$A$12,Firm_Info!$C$2:$C$12)="Control",0,""))</f>
        <v>0</v>
      </c>
      <c r="F4993" s="14">
        <f>IFERROR(_xlfn.XLOOKUP($A4993,Firm_Info!$A$2:$A$11,Firm_Info!$D$2:$D$11),"")</f>
        <v>4</v>
      </c>
      <c r="G4993" s="14">
        <f>IF($F4993="","",IF($B4993&gt;=SUMIFS(Firm_Info!$F$2:$F$11,Firm_Info!$D$2:$D$11,$F4993,Firm_Info!$C$2:$C$11,"Treated"),1,0))</f>
        <v>1</v>
      </c>
      <c r="H4993" s="14">
        <f t="shared" si="159"/>
        <v>0</v>
      </c>
      <c r="I4993" s="14">
        <f>IF($F4993="","",MOD(ROW()-2,624)-INDEX(Parallel_Trends!$F$5:$F$14,MATCH($A4993,Parallel_Trends!$A$5:$A$14,0)))</f>
        <v>338</v>
      </c>
    </row>
    <row r="4994" spans="1:9" x14ac:dyDescent="0.45">
      <c r="A4994" t="s">
        <v>29</v>
      </c>
      <c r="B4994" s="1">
        <f>Raw_Prices!BE3</f>
        <v>44929</v>
      </c>
      <c r="C4994" s="12">
        <f>Raw_Prices!BI3</f>
        <v>139.04</v>
      </c>
      <c r="D4994" s="13"/>
      <c r="E4994" s="14">
        <f>IF(_xlfn.XLOOKUP($A4994,Firm_Info!$A$2:$A$12,Firm_Info!$C$2:$C$12)="Treated",1,IF(_xlfn.XLOOKUP($A4994,Firm_Info!$A$2:$A$12,Firm_Info!$C$2:$C$12)="Control",0,""))</f>
        <v>1</v>
      </c>
      <c r="F4994" s="14">
        <f>IFERROR(_xlfn.XLOOKUP($A4994,Firm_Info!$A$2:$A$11,Firm_Info!$D$2:$D$11),"")</f>
        <v>5</v>
      </c>
      <c r="G4994" s="14">
        <f>IF($F4994="","",IF($B4994&gt;=SUMIFS(Firm_Info!$F$2:$F$11,Firm_Info!$D$2:$D$11,$F4994,Firm_Info!$C$2:$C$11,"Treated"),1,0))</f>
        <v>0</v>
      </c>
      <c r="H4994" s="14">
        <f>IF($F4994="","",$E4994*$G4994)</f>
        <v>0</v>
      </c>
      <c r="I4994" s="14">
        <f>IF($F4994="","",MOD(ROW()-2,624)-INDEX(Parallel_Trends!$F$5:$F$14,MATCH($A4994,Parallel_Trends!$A$5:$A$14,0)))</f>
        <v>-169</v>
      </c>
    </row>
    <row r="4995" spans="1:9" x14ac:dyDescent="0.45">
      <c r="A4995" t="s">
        <v>29</v>
      </c>
      <c r="B4995" s="1">
        <f>Raw_Prices!BE4</f>
        <v>44930</v>
      </c>
      <c r="C4995" s="12">
        <f>Raw_Prices!BI4</f>
        <v>139.96</v>
      </c>
      <c r="D4995" s="13">
        <f>C4995/C4994-1</f>
        <v>6.6168009205984646E-3</v>
      </c>
      <c r="E4995" s="14">
        <f>IF(_xlfn.XLOOKUP($A4995,Firm_Info!$A$2:$A$12,Firm_Info!$C$2:$C$12)="Treated",1,IF(_xlfn.XLOOKUP($A4995,Firm_Info!$A$2:$A$12,Firm_Info!$C$2:$C$12)="Control",0,""))</f>
        <v>1</v>
      </c>
      <c r="F4995" s="14">
        <f>IFERROR(_xlfn.XLOOKUP($A4995,Firm_Info!$A$2:$A$11,Firm_Info!$D$2:$D$11),"")</f>
        <v>5</v>
      </c>
      <c r="G4995" s="14">
        <f>IF($F4995="","",IF($B4995&gt;=SUMIFS(Firm_Info!$F$2:$F$11,Firm_Info!$D$2:$D$11,$F4995,Firm_Info!$C$2:$C$11,"Treated"),1,0))</f>
        <v>0</v>
      </c>
      <c r="H4995" s="14">
        <f>IF($F4995="","",$E4995*$G4995)</f>
        <v>0</v>
      </c>
      <c r="I4995" s="14">
        <f>IF($F4995="","",MOD(ROW()-2,624)-INDEX(Parallel_Trends!$F$5:$F$14,MATCH($A4995,Parallel_Trends!$A$5:$A$14,0)))</f>
        <v>-168</v>
      </c>
    </row>
    <row r="4996" spans="1:9" x14ac:dyDescent="0.45">
      <c r="A4996" t="s">
        <v>29</v>
      </c>
      <c r="B4996" s="1">
        <f>Raw_Prices!BE5</f>
        <v>44931</v>
      </c>
      <c r="C4996" s="12">
        <f>Raw_Prices!BI5</f>
        <v>144.47999999999999</v>
      </c>
      <c r="D4996" s="13">
        <f t="shared" ref="D4996:D5059" si="160">C4996/C4995-1</f>
        <v>3.2294941411831868E-2</v>
      </c>
      <c r="E4996" s="14">
        <f>IF(_xlfn.XLOOKUP($A4996,Firm_Info!$A$2:$A$12,Firm_Info!$C$2:$C$12)="Treated",1,IF(_xlfn.XLOOKUP($A4996,Firm_Info!$A$2:$A$12,Firm_Info!$C$2:$C$12)="Control",0,""))</f>
        <v>1</v>
      </c>
      <c r="F4996" s="14">
        <f>IFERROR(_xlfn.XLOOKUP($A4996,Firm_Info!$A$2:$A$11,Firm_Info!$D$2:$D$11),"")</f>
        <v>5</v>
      </c>
      <c r="G4996" s="14">
        <f>IF($F4996="","",IF($B4996&gt;=SUMIFS(Firm_Info!$F$2:$F$11,Firm_Info!$D$2:$D$11,$F4996,Firm_Info!$C$2:$C$11,"Treated"),1,0))</f>
        <v>0</v>
      </c>
      <c r="H4996" s="14">
        <f t="shared" ref="H4996:H5059" si="161">IF($F4996="","",$E4996*$G4996)</f>
        <v>0</v>
      </c>
      <c r="I4996" s="14">
        <f>IF($F4996="","",MOD(ROW()-2,624)-INDEX(Parallel_Trends!$F$5:$F$14,MATCH($A4996,Parallel_Trends!$A$5:$A$14,0)))</f>
        <v>-167</v>
      </c>
    </row>
    <row r="4997" spans="1:9" x14ac:dyDescent="0.45">
      <c r="A4997" t="s">
        <v>29</v>
      </c>
      <c r="B4997" s="1">
        <f>Raw_Prices!BE6</f>
        <v>44932</v>
      </c>
      <c r="C4997" s="12">
        <f>Raw_Prices!BI6</f>
        <v>148.57</v>
      </c>
      <c r="D4997" s="13">
        <f t="shared" si="160"/>
        <v>2.8308416389811741E-2</v>
      </c>
      <c r="E4997" s="14">
        <f>IF(_xlfn.XLOOKUP($A4997,Firm_Info!$A$2:$A$12,Firm_Info!$C$2:$C$12)="Treated",1,IF(_xlfn.XLOOKUP($A4997,Firm_Info!$A$2:$A$12,Firm_Info!$C$2:$C$12)="Control",0,""))</f>
        <v>1</v>
      </c>
      <c r="F4997" s="14">
        <f>IFERROR(_xlfn.XLOOKUP($A4997,Firm_Info!$A$2:$A$11,Firm_Info!$D$2:$D$11),"")</f>
        <v>5</v>
      </c>
      <c r="G4997" s="14">
        <f>IF($F4997="","",IF($B4997&gt;=SUMIFS(Firm_Info!$F$2:$F$11,Firm_Info!$D$2:$D$11,$F4997,Firm_Info!$C$2:$C$11,"Treated"),1,0))</f>
        <v>0</v>
      </c>
      <c r="H4997" s="14">
        <f t="shared" si="161"/>
        <v>0</v>
      </c>
      <c r="I4997" s="14">
        <f>IF($F4997="","",MOD(ROW()-2,624)-INDEX(Parallel_Trends!$F$5:$F$14,MATCH($A4997,Parallel_Trends!$A$5:$A$14,0)))</f>
        <v>-166</v>
      </c>
    </row>
    <row r="4998" spans="1:9" x14ac:dyDescent="0.45">
      <c r="A4998" t="s">
        <v>29</v>
      </c>
      <c r="B4998" s="1">
        <f>Raw_Prices!BE7</f>
        <v>44935</v>
      </c>
      <c r="C4998" s="12">
        <f>Raw_Prices!BI7</f>
        <v>148.77000000000001</v>
      </c>
      <c r="D4998" s="13">
        <f t="shared" si="160"/>
        <v>1.346166790065384E-3</v>
      </c>
      <c r="E4998" s="14">
        <f>IF(_xlfn.XLOOKUP($A4998,Firm_Info!$A$2:$A$12,Firm_Info!$C$2:$C$12)="Treated",1,IF(_xlfn.XLOOKUP($A4998,Firm_Info!$A$2:$A$12,Firm_Info!$C$2:$C$12)="Control",0,""))</f>
        <v>1</v>
      </c>
      <c r="F4998" s="14">
        <f>IFERROR(_xlfn.XLOOKUP($A4998,Firm_Info!$A$2:$A$11,Firm_Info!$D$2:$D$11),"")</f>
        <v>5</v>
      </c>
      <c r="G4998" s="14">
        <f>IF($F4998="","",IF($B4998&gt;=SUMIFS(Firm_Info!$F$2:$F$11,Firm_Info!$D$2:$D$11,$F4998,Firm_Info!$C$2:$C$11,"Treated"),1,0))</f>
        <v>0</v>
      </c>
      <c r="H4998" s="14">
        <f t="shared" si="161"/>
        <v>0</v>
      </c>
      <c r="I4998" s="14">
        <f>IF($F4998="","",MOD(ROW()-2,624)-INDEX(Parallel_Trends!$F$5:$F$14,MATCH($A4998,Parallel_Trends!$A$5:$A$14,0)))</f>
        <v>-165</v>
      </c>
    </row>
    <row r="4999" spans="1:9" x14ac:dyDescent="0.45">
      <c r="A4999" t="s">
        <v>29</v>
      </c>
      <c r="B4999" s="1">
        <f>Raw_Prices!BE8</f>
        <v>44936</v>
      </c>
      <c r="C4999" s="12">
        <f>Raw_Prices!BI8</f>
        <v>149.56</v>
      </c>
      <c r="D4999" s="13">
        <f t="shared" si="160"/>
        <v>5.3102103918800658E-3</v>
      </c>
      <c r="E4999" s="14">
        <f>IF(_xlfn.XLOOKUP($A4999,Firm_Info!$A$2:$A$12,Firm_Info!$C$2:$C$12)="Treated",1,IF(_xlfn.XLOOKUP($A4999,Firm_Info!$A$2:$A$12,Firm_Info!$C$2:$C$12)="Control",0,""))</f>
        <v>1</v>
      </c>
      <c r="F4999" s="14">
        <f>IFERROR(_xlfn.XLOOKUP($A4999,Firm_Info!$A$2:$A$11,Firm_Info!$D$2:$D$11),"")</f>
        <v>5</v>
      </c>
      <c r="G4999" s="14">
        <f>IF($F4999="","",IF($B4999&gt;=SUMIFS(Firm_Info!$F$2:$F$11,Firm_Info!$D$2:$D$11,$F4999,Firm_Info!$C$2:$C$11,"Treated"),1,0))</f>
        <v>0</v>
      </c>
      <c r="H4999" s="14">
        <f t="shared" si="161"/>
        <v>0</v>
      </c>
      <c r="I4999" s="14">
        <f>IF($F4999="","",MOD(ROW()-2,624)-INDEX(Parallel_Trends!$F$5:$F$14,MATCH($A4999,Parallel_Trends!$A$5:$A$14,0)))</f>
        <v>-164</v>
      </c>
    </row>
    <row r="5000" spans="1:9" x14ac:dyDescent="0.45">
      <c r="A5000" t="s">
        <v>29</v>
      </c>
      <c r="B5000" s="1">
        <f>Raw_Prices!BE9</f>
        <v>44937</v>
      </c>
      <c r="C5000" s="12">
        <f>Raw_Prices!BI9</f>
        <v>148.80000000000001</v>
      </c>
      <c r="D5000" s="13">
        <f t="shared" si="160"/>
        <v>-5.0815726129980199E-3</v>
      </c>
      <c r="E5000" s="14">
        <f>IF(_xlfn.XLOOKUP($A5000,Firm_Info!$A$2:$A$12,Firm_Info!$C$2:$C$12)="Treated",1,IF(_xlfn.XLOOKUP($A5000,Firm_Info!$A$2:$A$12,Firm_Info!$C$2:$C$12)="Control",0,""))</f>
        <v>1</v>
      </c>
      <c r="F5000" s="14">
        <f>IFERROR(_xlfn.XLOOKUP($A5000,Firm_Info!$A$2:$A$11,Firm_Info!$D$2:$D$11),"")</f>
        <v>5</v>
      </c>
      <c r="G5000" s="14">
        <f>IF($F5000="","",IF($B5000&gt;=SUMIFS(Firm_Info!$F$2:$F$11,Firm_Info!$D$2:$D$11,$F5000,Firm_Info!$C$2:$C$11,"Treated"),1,0))</f>
        <v>0</v>
      </c>
      <c r="H5000" s="14">
        <f t="shared" si="161"/>
        <v>0</v>
      </c>
      <c r="I5000" s="14">
        <f>IF($F5000="","",MOD(ROW()-2,624)-INDEX(Parallel_Trends!$F$5:$F$14,MATCH($A5000,Parallel_Trends!$A$5:$A$14,0)))</f>
        <v>-163</v>
      </c>
    </row>
    <row r="5001" spans="1:9" x14ac:dyDescent="0.45">
      <c r="A5001" t="s">
        <v>29</v>
      </c>
      <c r="B5001" s="1">
        <f>Raw_Prices!BE10</f>
        <v>44938</v>
      </c>
      <c r="C5001" s="12">
        <f>Raw_Prices!BI10</f>
        <v>149.91</v>
      </c>
      <c r="D5001" s="13">
        <f t="shared" si="160"/>
        <v>7.4596774193547155E-3</v>
      </c>
      <c r="E5001" s="14">
        <f>IF(_xlfn.XLOOKUP($A5001,Firm_Info!$A$2:$A$12,Firm_Info!$C$2:$C$12)="Treated",1,IF(_xlfn.XLOOKUP($A5001,Firm_Info!$A$2:$A$12,Firm_Info!$C$2:$C$12)="Control",0,""))</f>
        <v>1</v>
      </c>
      <c r="F5001" s="14">
        <f>IFERROR(_xlfn.XLOOKUP($A5001,Firm_Info!$A$2:$A$11,Firm_Info!$D$2:$D$11),"")</f>
        <v>5</v>
      </c>
      <c r="G5001" s="14">
        <f>IF($F5001="","",IF($B5001&gt;=SUMIFS(Firm_Info!$F$2:$F$11,Firm_Info!$D$2:$D$11,$F5001,Firm_Info!$C$2:$C$11,"Treated"),1,0))</f>
        <v>0</v>
      </c>
      <c r="H5001" s="14">
        <f t="shared" si="161"/>
        <v>0</v>
      </c>
      <c r="I5001" s="14">
        <f>IF($F5001="","",MOD(ROW()-2,624)-INDEX(Parallel_Trends!$F$5:$F$14,MATCH($A5001,Parallel_Trends!$A$5:$A$14,0)))</f>
        <v>-162</v>
      </c>
    </row>
    <row r="5002" spans="1:9" x14ac:dyDescent="0.45">
      <c r="A5002" t="s">
        <v>29</v>
      </c>
      <c r="B5002" s="1">
        <f>Raw_Prices!BE11</f>
        <v>44939</v>
      </c>
      <c r="C5002" s="12">
        <f>Raw_Prices!BI11</f>
        <v>149.68</v>
      </c>
      <c r="D5002" s="13">
        <f t="shared" si="160"/>
        <v>-1.5342538856646382E-3</v>
      </c>
      <c r="E5002" s="14">
        <f>IF(_xlfn.XLOOKUP($A5002,Firm_Info!$A$2:$A$12,Firm_Info!$C$2:$C$12)="Treated",1,IF(_xlfn.XLOOKUP($A5002,Firm_Info!$A$2:$A$12,Firm_Info!$C$2:$C$12)="Control",0,""))</f>
        <v>1</v>
      </c>
      <c r="F5002" s="14">
        <f>IFERROR(_xlfn.XLOOKUP($A5002,Firm_Info!$A$2:$A$11,Firm_Info!$D$2:$D$11),"")</f>
        <v>5</v>
      </c>
      <c r="G5002" s="14">
        <f>IF($F5002="","",IF($B5002&gt;=SUMIFS(Firm_Info!$F$2:$F$11,Firm_Info!$D$2:$D$11,$F5002,Firm_Info!$C$2:$C$11,"Treated"),1,0))</f>
        <v>0</v>
      </c>
      <c r="H5002" s="14">
        <f t="shared" si="161"/>
        <v>0</v>
      </c>
      <c r="I5002" s="14">
        <f>IF($F5002="","",MOD(ROW()-2,624)-INDEX(Parallel_Trends!$F$5:$F$14,MATCH($A5002,Parallel_Trends!$A$5:$A$14,0)))</f>
        <v>-161</v>
      </c>
    </row>
    <row r="5003" spans="1:9" x14ac:dyDescent="0.45">
      <c r="A5003" t="s">
        <v>29</v>
      </c>
      <c r="B5003" s="1">
        <f>Raw_Prices!BE12</f>
        <v>44943</v>
      </c>
      <c r="C5003" s="12">
        <f>Raw_Prices!BI12</f>
        <v>146.97999999999999</v>
      </c>
      <c r="D5003" s="13">
        <f t="shared" si="160"/>
        <v>-1.8038482095136366E-2</v>
      </c>
      <c r="E5003" s="14">
        <f>IF(_xlfn.XLOOKUP($A5003,Firm_Info!$A$2:$A$12,Firm_Info!$C$2:$C$12)="Treated",1,IF(_xlfn.XLOOKUP($A5003,Firm_Info!$A$2:$A$12,Firm_Info!$C$2:$C$12)="Control",0,""))</f>
        <v>1</v>
      </c>
      <c r="F5003" s="14">
        <f>IFERROR(_xlfn.XLOOKUP($A5003,Firm_Info!$A$2:$A$11,Firm_Info!$D$2:$D$11),"")</f>
        <v>5</v>
      </c>
      <c r="G5003" s="14">
        <f>IF($F5003="","",IF($B5003&gt;=SUMIFS(Firm_Info!$F$2:$F$11,Firm_Info!$D$2:$D$11,$F5003,Firm_Info!$C$2:$C$11,"Treated"),1,0))</f>
        <v>0</v>
      </c>
      <c r="H5003" s="14">
        <f t="shared" si="161"/>
        <v>0</v>
      </c>
      <c r="I5003" s="14">
        <f>IF($F5003="","",MOD(ROW()-2,624)-INDEX(Parallel_Trends!$F$5:$F$14,MATCH($A5003,Parallel_Trends!$A$5:$A$14,0)))</f>
        <v>-160</v>
      </c>
    </row>
    <row r="5004" spans="1:9" x14ac:dyDescent="0.45">
      <c r="A5004" t="s">
        <v>29</v>
      </c>
      <c r="B5004" s="1">
        <f>Raw_Prices!BE13</f>
        <v>44944</v>
      </c>
      <c r="C5004" s="12">
        <f>Raw_Prices!BI13</f>
        <v>145.9</v>
      </c>
      <c r="D5004" s="13">
        <f t="shared" si="160"/>
        <v>-7.3479384950332349E-3</v>
      </c>
      <c r="E5004" s="14">
        <f>IF(_xlfn.XLOOKUP($A5004,Firm_Info!$A$2:$A$12,Firm_Info!$C$2:$C$12)="Treated",1,IF(_xlfn.XLOOKUP($A5004,Firm_Info!$A$2:$A$12,Firm_Info!$C$2:$C$12)="Control",0,""))</f>
        <v>1</v>
      </c>
      <c r="F5004" s="14">
        <f>IFERROR(_xlfn.XLOOKUP($A5004,Firm_Info!$A$2:$A$11,Firm_Info!$D$2:$D$11),"")</f>
        <v>5</v>
      </c>
      <c r="G5004" s="14">
        <f>IF($F5004="","",IF($B5004&gt;=SUMIFS(Firm_Info!$F$2:$F$11,Firm_Info!$D$2:$D$11,$F5004,Firm_Info!$C$2:$C$11,"Treated"),1,0))</f>
        <v>0</v>
      </c>
      <c r="H5004" s="14">
        <f t="shared" si="161"/>
        <v>0</v>
      </c>
      <c r="I5004" s="14">
        <f>IF($F5004="","",MOD(ROW()-2,624)-INDEX(Parallel_Trends!$F$5:$F$14,MATCH($A5004,Parallel_Trends!$A$5:$A$14,0)))</f>
        <v>-159</v>
      </c>
    </row>
    <row r="5005" spans="1:9" x14ac:dyDescent="0.45">
      <c r="A5005" t="s">
        <v>29</v>
      </c>
      <c r="B5005" s="1">
        <f>Raw_Prices!BE14</f>
        <v>44945</v>
      </c>
      <c r="C5005" s="12">
        <f>Raw_Prices!BI14</f>
        <v>145.13999999999999</v>
      </c>
      <c r="D5005" s="13">
        <f t="shared" si="160"/>
        <v>-5.2090472926663578E-3</v>
      </c>
      <c r="E5005" s="14">
        <f>IF(_xlfn.XLOOKUP($A5005,Firm_Info!$A$2:$A$12,Firm_Info!$C$2:$C$12)="Treated",1,IF(_xlfn.XLOOKUP($A5005,Firm_Info!$A$2:$A$12,Firm_Info!$C$2:$C$12)="Control",0,""))</f>
        <v>1</v>
      </c>
      <c r="F5005" s="14">
        <f>IFERROR(_xlfn.XLOOKUP($A5005,Firm_Info!$A$2:$A$11,Firm_Info!$D$2:$D$11),"")</f>
        <v>5</v>
      </c>
      <c r="G5005" s="14">
        <f>IF($F5005="","",IF($B5005&gt;=SUMIFS(Firm_Info!$F$2:$F$11,Firm_Info!$D$2:$D$11,$F5005,Firm_Info!$C$2:$C$11,"Treated"),1,0))</f>
        <v>0</v>
      </c>
      <c r="H5005" s="14">
        <f t="shared" si="161"/>
        <v>0</v>
      </c>
      <c r="I5005" s="14">
        <f>IF($F5005="","",MOD(ROW()-2,624)-INDEX(Parallel_Trends!$F$5:$F$14,MATCH($A5005,Parallel_Trends!$A$5:$A$14,0)))</f>
        <v>-158</v>
      </c>
    </row>
    <row r="5006" spans="1:9" x14ac:dyDescent="0.45">
      <c r="A5006" t="s">
        <v>29</v>
      </c>
      <c r="B5006" s="1">
        <f>Raw_Prices!BE15</f>
        <v>44946</v>
      </c>
      <c r="C5006" s="12">
        <f>Raw_Prices!BI15</f>
        <v>145.12</v>
      </c>
      <c r="D5006" s="13">
        <f t="shared" si="160"/>
        <v>-1.3779798814927968E-4</v>
      </c>
      <c r="E5006" s="14">
        <f>IF(_xlfn.XLOOKUP($A5006,Firm_Info!$A$2:$A$12,Firm_Info!$C$2:$C$12)="Treated",1,IF(_xlfn.XLOOKUP($A5006,Firm_Info!$A$2:$A$12,Firm_Info!$C$2:$C$12)="Control",0,""))</f>
        <v>1</v>
      </c>
      <c r="F5006" s="14">
        <f>IFERROR(_xlfn.XLOOKUP($A5006,Firm_Info!$A$2:$A$11,Firm_Info!$D$2:$D$11),"")</f>
        <v>5</v>
      </c>
      <c r="G5006" s="14">
        <f>IF($F5006="","",IF($B5006&gt;=SUMIFS(Firm_Info!$F$2:$F$11,Firm_Info!$D$2:$D$11,$F5006,Firm_Info!$C$2:$C$11,"Treated"),1,0))</f>
        <v>0</v>
      </c>
      <c r="H5006" s="14">
        <f t="shared" si="161"/>
        <v>0</v>
      </c>
      <c r="I5006" s="14">
        <f>IF($F5006="","",MOD(ROW()-2,624)-INDEX(Parallel_Trends!$F$5:$F$14,MATCH($A5006,Parallel_Trends!$A$5:$A$14,0)))</f>
        <v>-157</v>
      </c>
    </row>
    <row r="5007" spans="1:9" x14ac:dyDescent="0.45">
      <c r="A5007" t="s">
        <v>29</v>
      </c>
      <c r="B5007" s="1">
        <f>Raw_Prices!BE16</f>
        <v>44949</v>
      </c>
      <c r="C5007" s="12">
        <f>Raw_Prices!BI16</f>
        <v>144.37</v>
      </c>
      <c r="D5007" s="13">
        <f t="shared" si="160"/>
        <v>-5.1681367144432722E-3</v>
      </c>
      <c r="E5007" s="14">
        <f>IF(_xlfn.XLOOKUP($A5007,Firm_Info!$A$2:$A$12,Firm_Info!$C$2:$C$12)="Treated",1,IF(_xlfn.XLOOKUP($A5007,Firm_Info!$A$2:$A$12,Firm_Info!$C$2:$C$12)="Control",0,""))</f>
        <v>1</v>
      </c>
      <c r="F5007" s="14">
        <f>IFERROR(_xlfn.XLOOKUP($A5007,Firm_Info!$A$2:$A$11,Firm_Info!$D$2:$D$11),"")</f>
        <v>5</v>
      </c>
      <c r="G5007" s="14">
        <f>IF($F5007="","",IF($B5007&gt;=SUMIFS(Firm_Info!$F$2:$F$11,Firm_Info!$D$2:$D$11,$F5007,Firm_Info!$C$2:$C$11,"Treated"),1,0))</f>
        <v>0</v>
      </c>
      <c r="H5007" s="14">
        <f t="shared" si="161"/>
        <v>0</v>
      </c>
      <c r="I5007" s="14">
        <f>IF($F5007="","",MOD(ROW()-2,624)-INDEX(Parallel_Trends!$F$5:$F$14,MATCH($A5007,Parallel_Trends!$A$5:$A$14,0)))</f>
        <v>-156</v>
      </c>
    </row>
    <row r="5008" spans="1:9" x14ac:dyDescent="0.45">
      <c r="A5008" t="s">
        <v>29</v>
      </c>
      <c r="B5008" s="1">
        <f>Raw_Prices!BE17</f>
        <v>44950</v>
      </c>
      <c r="C5008" s="12">
        <f>Raw_Prices!BI17</f>
        <v>145.81</v>
      </c>
      <c r="D5008" s="13">
        <f t="shared" si="160"/>
        <v>9.9743714068019074E-3</v>
      </c>
      <c r="E5008" s="14">
        <f>IF(_xlfn.XLOOKUP($A5008,Firm_Info!$A$2:$A$12,Firm_Info!$C$2:$C$12)="Treated",1,IF(_xlfn.XLOOKUP($A5008,Firm_Info!$A$2:$A$12,Firm_Info!$C$2:$C$12)="Control",0,""))</f>
        <v>1</v>
      </c>
      <c r="F5008" s="14">
        <f>IFERROR(_xlfn.XLOOKUP($A5008,Firm_Info!$A$2:$A$11,Firm_Info!$D$2:$D$11),"")</f>
        <v>5</v>
      </c>
      <c r="G5008" s="14">
        <f>IF($F5008="","",IF($B5008&gt;=SUMIFS(Firm_Info!$F$2:$F$11,Firm_Info!$D$2:$D$11,$F5008,Firm_Info!$C$2:$C$11,"Treated"),1,0))</f>
        <v>0</v>
      </c>
      <c r="H5008" s="14">
        <f t="shared" si="161"/>
        <v>0</v>
      </c>
      <c r="I5008" s="14">
        <f>IF($F5008="","",MOD(ROW()-2,624)-INDEX(Parallel_Trends!$F$5:$F$14,MATCH($A5008,Parallel_Trends!$A$5:$A$14,0)))</f>
        <v>-155</v>
      </c>
    </row>
    <row r="5009" spans="1:9" x14ac:dyDescent="0.45">
      <c r="A5009" t="s">
        <v>29</v>
      </c>
      <c r="B5009" s="1">
        <f>Raw_Prices!BE18</f>
        <v>44951</v>
      </c>
      <c r="C5009" s="12">
        <f>Raw_Prices!BI18</f>
        <v>148.07</v>
      </c>
      <c r="D5009" s="13">
        <f t="shared" si="160"/>
        <v>1.5499622796790291E-2</v>
      </c>
      <c r="E5009" s="14">
        <f>IF(_xlfn.XLOOKUP($A5009,Firm_Info!$A$2:$A$12,Firm_Info!$C$2:$C$12)="Treated",1,IF(_xlfn.XLOOKUP($A5009,Firm_Info!$A$2:$A$12,Firm_Info!$C$2:$C$12)="Control",0,""))</f>
        <v>1</v>
      </c>
      <c r="F5009" s="14">
        <f>IFERROR(_xlfn.XLOOKUP($A5009,Firm_Info!$A$2:$A$11,Firm_Info!$D$2:$D$11),"")</f>
        <v>5</v>
      </c>
      <c r="G5009" s="14">
        <f>IF($F5009="","",IF($B5009&gt;=SUMIFS(Firm_Info!$F$2:$F$11,Firm_Info!$D$2:$D$11,$F5009,Firm_Info!$C$2:$C$11,"Treated"),1,0))</f>
        <v>0</v>
      </c>
      <c r="H5009" s="14">
        <f t="shared" si="161"/>
        <v>0</v>
      </c>
      <c r="I5009" s="14">
        <f>IF($F5009="","",MOD(ROW()-2,624)-INDEX(Parallel_Trends!$F$5:$F$14,MATCH($A5009,Parallel_Trends!$A$5:$A$14,0)))</f>
        <v>-154</v>
      </c>
    </row>
    <row r="5010" spans="1:9" x14ac:dyDescent="0.45">
      <c r="A5010" t="s">
        <v>29</v>
      </c>
      <c r="B5010" s="1">
        <f>Raw_Prices!BE19</f>
        <v>44952</v>
      </c>
      <c r="C5010" s="12">
        <f>Raw_Prices!BI19</f>
        <v>148.69</v>
      </c>
      <c r="D5010" s="13">
        <f t="shared" si="160"/>
        <v>4.1872087526171331E-3</v>
      </c>
      <c r="E5010" s="14">
        <f>IF(_xlfn.XLOOKUP($A5010,Firm_Info!$A$2:$A$12,Firm_Info!$C$2:$C$12)="Treated",1,IF(_xlfn.XLOOKUP($A5010,Firm_Info!$A$2:$A$12,Firm_Info!$C$2:$C$12)="Control",0,""))</f>
        <v>1</v>
      </c>
      <c r="F5010" s="14">
        <f>IFERROR(_xlfn.XLOOKUP($A5010,Firm_Info!$A$2:$A$11,Firm_Info!$D$2:$D$11),"")</f>
        <v>5</v>
      </c>
      <c r="G5010" s="14">
        <f>IF($F5010="","",IF($B5010&gt;=SUMIFS(Firm_Info!$F$2:$F$11,Firm_Info!$D$2:$D$11,$F5010,Firm_Info!$C$2:$C$11,"Treated"),1,0))</f>
        <v>0</v>
      </c>
      <c r="H5010" s="14">
        <f t="shared" si="161"/>
        <v>0</v>
      </c>
      <c r="I5010" s="14">
        <f>IF($F5010="","",MOD(ROW()-2,624)-INDEX(Parallel_Trends!$F$5:$F$14,MATCH($A5010,Parallel_Trends!$A$5:$A$14,0)))</f>
        <v>-153</v>
      </c>
    </row>
    <row r="5011" spans="1:9" x14ac:dyDescent="0.45">
      <c r="A5011" t="s">
        <v>29</v>
      </c>
      <c r="B5011" s="1">
        <f>Raw_Prices!BE20</f>
        <v>44953</v>
      </c>
      <c r="C5011" s="12">
        <f>Raw_Prices!BI20</f>
        <v>146.72999999999999</v>
      </c>
      <c r="D5011" s="13">
        <f t="shared" si="160"/>
        <v>-1.3181787611809881E-2</v>
      </c>
      <c r="E5011" s="14">
        <f>IF(_xlfn.XLOOKUP($A5011,Firm_Info!$A$2:$A$12,Firm_Info!$C$2:$C$12)="Treated",1,IF(_xlfn.XLOOKUP($A5011,Firm_Info!$A$2:$A$12,Firm_Info!$C$2:$C$12)="Control",0,""))</f>
        <v>1</v>
      </c>
      <c r="F5011" s="14">
        <f>IFERROR(_xlfn.XLOOKUP($A5011,Firm_Info!$A$2:$A$11,Firm_Info!$D$2:$D$11),"")</f>
        <v>5</v>
      </c>
      <c r="G5011" s="14">
        <f>IF($F5011="","",IF($B5011&gt;=SUMIFS(Firm_Info!$F$2:$F$11,Firm_Info!$D$2:$D$11,$F5011,Firm_Info!$C$2:$C$11,"Treated"),1,0))</f>
        <v>0</v>
      </c>
      <c r="H5011" s="14">
        <f t="shared" si="161"/>
        <v>0</v>
      </c>
      <c r="I5011" s="14">
        <f>IF($F5011="","",MOD(ROW()-2,624)-INDEX(Parallel_Trends!$F$5:$F$14,MATCH($A5011,Parallel_Trends!$A$5:$A$14,0)))</f>
        <v>-152</v>
      </c>
    </row>
    <row r="5012" spans="1:9" x14ac:dyDescent="0.45">
      <c r="A5012" t="s">
        <v>29</v>
      </c>
      <c r="B5012" s="1">
        <f>Raw_Prices!BE21</f>
        <v>44956</v>
      </c>
      <c r="C5012" s="12">
        <f>Raw_Prices!BI21</f>
        <v>146.97999999999999</v>
      </c>
      <c r="D5012" s="13">
        <f t="shared" si="160"/>
        <v>1.70380971853068E-3</v>
      </c>
      <c r="E5012" s="14">
        <f>IF(_xlfn.XLOOKUP($A5012,Firm_Info!$A$2:$A$12,Firm_Info!$C$2:$C$12)="Treated",1,IF(_xlfn.XLOOKUP($A5012,Firm_Info!$A$2:$A$12,Firm_Info!$C$2:$C$12)="Control",0,""))</f>
        <v>1</v>
      </c>
      <c r="F5012" s="14">
        <f>IFERROR(_xlfn.XLOOKUP($A5012,Firm_Info!$A$2:$A$11,Firm_Info!$D$2:$D$11),"")</f>
        <v>5</v>
      </c>
      <c r="G5012" s="14">
        <f>IF($F5012="","",IF($B5012&gt;=SUMIFS(Firm_Info!$F$2:$F$11,Firm_Info!$D$2:$D$11,$F5012,Firm_Info!$C$2:$C$11,"Treated"),1,0))</f>
        <v>0</v>
      </c>
      <c r="H5012" s="14">
        <f t="shared" si="161"/>
        <v>0</v>
      </c>
      <c r="I5012" s="14">
        <f>IF($F5012="","",MOD(ROW()-2,624)-INDEX(Parallel_Trends!$F$5:$F$14,MATCH($A5012,Parallel_Trends!$A$5:$A$14,0)))</f>
        <v>-151</v>
      </c>
    </row>
    <row r="5013" spans="1:9" x14ac:dyDescent="0.45">
      <c r="A5013" t="s">
        <v>29</v>
      </c>
      <c r="B5013" s="1">
        <f>Raw_Prices!BE22</f>
        <v>44957</v>
      </c>
      <c r="C5013" s="12">
        <f>Raw_Prices!BI22</f>
        <v>149.31</v>
      </c>
      <c r="D5013" s="13">
        <f t="shared" si="160"/>
        <v>1.5852496938359106E-2</v>
      </c>
      <c r="E5013" s="14">
        <f>IF(_xlfn.XLOOKUP($A5013,Firm_Info!$A$2:$A$12,Firm_Info!$C$2:$C$12)="Treated",1,IF(_xlfn.XLOOKUP($A5013,Firm_Info!$A$2:$A$12,Firm_Info!$C$2:$C$12)="Control",0,""))</f>
        <v>1</v>
      </c>
      <c r="F5013" s="14">
        <f>IFERROR(_xlfn.XLOOKUP($A5013,Firm_Info!$A$2:$A$11,Firm_Info!$D$2:$D$11),"")</f>
        <v>5</v>
      </c>
      <c r="G5013" s="14">
        <f>IF($F5013="","",IF($B5013&gt;=SUMIFS(Firm_Info!$F$2:$F$11,Firm_Info!$D$2:$D$11,$F5013,Firm_Info!$C$2:$C$11,"Treated"),1,0))</f>
        <v>0</v>
      </c>
      <c r="H5013" s="14">
        <f t="shared" si="161"/>
        <v>0</v>
      </c>
      <c r="I5013" s="14">
        <f>IF($F5013="","",MOD(ROW()-2,624)-INDEX(Parallel_Trends!$F$5:$F$14,MATCH($A5013,Parallel_Trends!$A$5:$A$14,0)))</f>
        <v>-150</v>
      </c>
    </row>
    <row r="5014" spans="1:9" x14ac:dyDescent="0.45">
      <c r="A5014" t="s">
        <v>29</v>
      </c>
      <c r="B5014" s="1">
        <f>Raw_Prices!BE23</f>
        <v>44958</v>
      </c>
      <c r="C5014" s="12">
        <f>Raw_Prices!BI23</f>
        <v>150.97</v>
      </c>
      <c r="D5014" s="13">
        <f t="shared" si="160"/>
        <v>1.1117808586162958E-2</v>
      </c>
      <c r="E5014" s="14">
        <f>IF(_xlfn.XLOOKUP($A5014,Firm_Info!$A$2:$A$12,Firm_Info!$C$2:$C$12)="Treated",1,IF(_xlfn.XLOOKUP($A5014,Firm_Info!$A$2:$A$12,Firm_Info!$C$2:$C$12)="Control",0,""))</f>
        <v>1</v>
      </c>
      <c r="F5014" s="14">
        <f>IFERROR(_xlfn.XLOOKUP($A5014,Firm_Info!$A$2:$A$11,Firm_Info!$D$2:$D$11),"")</f>
        <v>5</v>
      </c>
      <c r="G5014" s="14">
        <f>IF($F5014="","",IF($B5014&gt;=SUMIFS(Firm_Info!$F$2:$F$11,Firm_Info!$D$2:$D$11,$F5014,Firm_Info!$C$2:$C$11,"Treated"),1,0))</f>
        <v>0</v>
      </c>
      <c r="H5014" s="14">
        <f t="shared" si="161"/>
        <v>0</v>
      </c>
      <c r="I5014" s="14">
        <f>IF($F5014="","",MOD(ROW()-2,624)-INDEX(Parallel_Trends!$F$5:$F$14,MATCH($A5014,Parallel_Trends!$A$5:$A$14,0)))</f>
        <v>-149</v>
      </c>
    </row>
    <row r="5015" spans="1:9" x14ac:dyDescent="0.45">
      <c r="A5015" t="s">
        <v>29</v>
      </c>
      <c r="B5015" s="1">
        <f>Raw_Prices!BE24</f>
        <v>44959</v>
      </c>
      <c r="C5015" s="12">
        <f>Raw_Prices!BI24</f>
        <v>146.94999999999999</v>
      </c>
      <c r="D5015" s="13">
        <f t="shared" si="160"/>
        <v>-2.6627806849042979E-2</v>
      </c>
      <c r="E5015" s="14">
        <f>IF(_xlfn.XLOOKUP($A5015,Firm_Info!$A$2:$A$12,Firm_Info!$C$2:$C$12)="Treated",1,IF(_xlfn.XLOOKUP($A5015,Firm_Info!$A$2:$A$12,Firm_Info!$C$2:$C$12)="Control",0,""))</f>
        <v>1</v>
      </c>
      <c r="F5015" s="14">
        <f>IFERROR(_xlfn.XLOOKUP($A5015,Firm_Info!$A$2:$A$11,Firm_Info!$D$2:$D$11),"")</f>
        <v>5</v>
      </c>
      <c r="G5015" s="14">
        <f>IF($F5015="","",IF($B5015&gt;=SUMIFS(Firm_Info!$F$2:$F$11,Firm_Info!$D$2:$D$11,$F5015,Firm_Info!$C$2:$C$11,"Treated"),1,0))</f>
        <v>0</v>
      </c>
      <c r="H5015" s="14">
        <f t="shared" si="161"/>
        <v>0</v>
      </c>
      <c r="I5015" s="14">
        <f>IF($F5015="","",MOD(ROW()-2,624)-INDEX(Parallel_Trends!$F$5:$F$14,MATCH($A5015,Parallel_Trends!$A$5:$A$14,0)))</f>
        <v>-148</v>
      </c>
    </row>
    <row r="5016" spans="1:9" x14ac:dyDescent="0.45">
      <c r="A5016" t="s">
        <v>29</v>
      </c>
      <c r="B5016" s="1">
        <f>Raw_Prices!BE25</f>
        <v>44960</v>
      </c>
      <c r="C5016" s="12">
        <f>Raw_Prices!BI25</f>
        <v>145.19</v>
      </c>
      <c r="D5016" s="13">
        <f t="shared" si="160"/>
        <v>-1.1976862878530059E-2</v>
      </c>
      <c r="E5016" s="14">
        <f>IF(_xlfn.XLOOKUP($A5016,Firm_Info!$A$2:$A$12,Firm_Info!$C$2:$C$12)="Treated",1,IF(_xlfn.XLOOKUP($A5016,Firm_Info!$A$2:$A$12,Firm_Info!$C$2:$C$12)="Control",0,""))</f>
        <v>1</v>
      </c>
      <c r="F5016" s="14">
        <f>IFERROR(_xlfn.XLOOKUP($A5016,Firm_Info!$A$2:$A$11,Firm_Info!$D$2:$D$11),"")</f>
        <v>5</v>
      </c>
      <c r="G5016" s="14">
        <f>IF($F5016="","",IF($B5016&gt;=SUMIFS(Firm_Info!$F$2:$F$11,Firm_Info!$D$2:$D$11,$F5016,Firm_Info!$C$2:$C$11,"Treated"),1,0))</f>
        <v>0</v>
      </c>
      <c r="H5016" s="14">
        <f t="shared" si="161"/>
        <v>0</v>
      </c>
      <c r="I5016" s="14">
        <f>IF($F5016="","",MOD(ROW()-2,624)-INDEX(Parallel_Trends!$F$5:$F$14,MATCH($A5016,Parallel_Trends!$A$5:$A$14,0)))</f>
        <v>-147</v>
      </c>
    </row>
    <row r="5017" spans="1:9" x14ac:dyDescent="0.45">
      <c r="A5017" t="s">
        <v>29</v>
      </c>
      <c r="B5017" s="1">
        <f>Raw_Prices!BE26</f>
        <v>44963</v>
      </c>
      <c r="C5017" s="12">
        <f>Raw_Prices!BI26</f>
        <v>141.97</v>
      </c>
      <c r="D5017" s="13">
        <f t="shared" si="160"/>
        <v>-2.2177835939114265E-2</v>
      </c>
      <c r="E5017" s="14">
        <f>IF(_xlfn.XLOOKUP($A5017,Firm_Info!$A$2:$A$12,Firm_Info!$C$2:$C$12)="Treated",1,IF(_xlfn.XLOOKUP($A5017,Firm_Info!$A$2:$A$12,Firm_Info!$C$2:$C$12)="Control",0,""))</f>
        <v>1</v>
      </c>
      <c r="F5017" s="14">
        <f>IFERROR(_xlfn.XLOOKUP($A5017,Firm_Info!$A$2:$A$11,Firm_Info!$D$2:$D$11),"")</f>
        <v>5</v>
      </c>
      <c r="G5017" s="14">
        <f>IF($F5017="","",IF($B5017&gt;=SUMIFS(Firm_Info!$F$2:$F$11,Firm_Info!$D$2:$D$11,$F5017,Firm_Info!$C$2:$C$11,"Treated"),1,0))</f>
        <v>0</v>
      </c>
      <c r="H5017" s="14">
        <f t="shared" si="161"/>
        <v>0</v>
      </c>
      <c r="I5017" s="14">
        <f>IF($F5017="","",MOD(ROW()-2,624)-INDEX(Parallel_Trends!$F$5:$F$14,MATCH($A5017,Parallel_Trends!$A$5:$A$14,0)))</f>
        <v>-146</v>
      </c>
    </row>
    <row r="5018" spans="1:9" x14ac:dyDescent="0.45">
      <c r="A5018" t="s">
        <v>29</v>
      </c>
      <c r="B5018" s="1">
        <f>Raw_Prices!BE27</f>
        <v>44964</v>
      </c>
      <c r="C5018" s="12">
        <f>Raw_Prices!BI27</f>
        <v>142.99</v>
      </c>
      <c r="D5018" s="13">
        <f t="shared" si="160"/>
        <v>7.184616468268068E-3</v>
      </c>
      <c r="E5018" s="14">
        <f>IF(_xlfn.XLOOKUP($A5018,Firm_Info!$A$2:$A$12,Firm_Info!$C$2:$C$12)="Treated",1,IF(_xlfn.XLOOKUP($A5018,Firm_Info!$A$2:$A$12,Firm_Info!$C$2:$C$12)="Control",0,""))</f>
        <v>1</v>
      </c>
      <c r="F5018" s="14">
        <f>IFERROR(_xlfn.XLOOKUP($A5018,Firm_Info!$A$2:$A$11,Firm_Info!$D$2:$D$11),"")</f>
        <v>5</v>
      </c>
      <c r="G5018" s="14">
        <f>IF($F5018="","",IF($B5018&gt;=SUMIFS(Firm_Info!$F$2:$F$11,Firm_Info!$D$2:$D$11,$F5018,Firm_Info!$C$2:$C$11,"Treated"),1,0))</f>
        <v>0</v>
      </c>
      <c r="H5018" s="14">
        <f t="shared" si="161"/>
        <v>0</v>
      </c>
      <c r="I5018" s="14">
        <f>IF($F5018="","",MOD(ROW()-2,624)-INDEX(Parallel_Trends!$F$5:$F$14,MATCH($A5018,Parallel_Trends!$A$5:$A$14,0)))</f>
        <v>-145</v>
      </c>
    </row>
    <row r="5019" spans="1:9" x14ac:dyDescent="0.45">
      <c r="A5019" t="s">
        <v>29</v>
      </c>
      <c r="B5019" s="1">
        <f>Raw_Prices!BE28</f>
        <v>44965</v>
      </c>
      <c r="C5019" s="12">
        <f>Raw_Prices!BI28</f>
        <v>143.81</v>
      </c>
      <c r="D5019" s="13">
        <f t="shared" si="160"/>
        <v>5.7346667599131873E-3</v>
      </c>
      <c r="E5019" s="14">
        <f>IF(_xlfn.XLOOKUP($A5019,Firm_Info!$A$2:$A$12,Firm_Info!$C$2:$C$12)="Treated",1,IF(_xlfn.XLOOKUP($A5019,Firm_Info!$A$2:$A$12,Firm_Info!$C$2:$C$12)="Control",0,""))</f>
        <v>1</v>
      </c>
      <c r="F5019" s="14">
        <f>IFERROR(_xlfn.XLOOKUP($A5019,Firm_Info!$A$2:$A$11,Firm_Info!$D$2:$D$11),"")</f>
        <v>5</v>
      </c>
      <c r="G5019" s="14">
        <f>IF($F5019="","",IF($B5019&gt;=SUMIFS(Firm_Info!$F$2:$F$11,Firm_Info!$D$2:$D$11,$F5019,Firm_Info!$C$2:$C$11,"Treated"),1,0))</f>
        <v>0</v>
      </c>
      <c r="H5019" s="14">
        <f t="shared" si="161"/>
        <v>0</v>
      </c>
      <c r="I5019" s="14">
        <f>IF($F5019="","",MOD(ROW()-2,624)-INDEX(Parallel_Trends!$F$5:$F$14,MATCH($A5019,Parallel_Trends!$A$5:$A$14,0)))</f>
        <v>-144</v>
      </c>
    </row>
    <row r="5020" spans="1:9" x14ac:dyDescent="0.45">
      <c r="A5020" t="s">
        <v>29</v>
      </c>
      <c r="B5020" s="1">
        <f>Raw_Prices!BE29</f>
        <v>44966</v>
      </c>
      <c r="C5020" s="12">
        <f>Raw_Prices!BI29</f>
        <v>142.85</v>
      </c>
      <c r="D5020" s="13">
        <f t="shared" si="160"/>
        <v>-6.6754745845213348E-3</v>
      </c>
      <c r="E5020" s="14">
        <f>IF(_xlfn.XLOOKUP($A5020,Firm_Info!$A$2:$A$12,Firm_Info!$C$2:$C$12)="Treated",1,IF(_xlfn.XLOOKUP($A5020,Firm_Info!$A$2:$A$12,Firm_Info!$C$2:$C$12)="Control",0,""))</f>
        <v>1</v>
      </c>
      <c r="F5020" s="14">
        <f>IFERROR(_xlfn.XLOOKUP($A5020,Firm_Info!$A$2:$A$11,Firm_Info!$D$2:$D$11),"")</f>
        <v>5</v>
      </c>
      <c r="G5020" s="14">
        <f>IF($F5020="","",IF($B5020&gt;=SUMIFS(Firm_Info!$F$2:$F$11,Firm_Info!$D$2:$D$11,$F5020,Firm_Info!$C$2:$C$11,"Treated"),1,0))</f>
        <v>0</v>
      </c>
      <c r="H5020" s="14">
        <f t="shared" si="161"/>
        <v>0</v>
      </c>
      <c r="I5020" s="14">
        <f>IF($F5020="","",MOD(ROW()-2,624)-INDEX(Parallel_Trends!$F$5:$F$14,MATCH($A5020,Parallel_Trends!$A$5:$A$14,0)))</f>
        <v>-143</v>
      </c>
    </row>
    <row r="5021" spans="1:9" x14ac:dyDescent="0.45">
      <c r="A5021" t="s">
        <v>29</v>
      </c>
      <c r="B5021" s="1">
        <f>Raw_Prices!BE30</f>
        <v>44967</v>
      </c>
      <c r="C5021" s="12">
        <f>Raw_Prices!BI30</f>
        <v>143.69999999999999</v>
      </c>
      <c r="D5021" s="13">
        <f t="shared" si="160"/>
        <v>5.9502975148757464E-3</v>
      </c>
      <c r="E5021" s="14">
        <f>IF(_xlfn.XLOOKUP($A5021,Firm_Info!$A$2:$A$12,Firm_Info!$C$2:$C$12)="Treated",1,IF(_xlfn.XLOOKUP($A5021,Firm_Info!$A$2:$A$12,Firm_Info!$C$2:$C$12)="Control",0,""))</f>
        <v>1</v>
      </c>
      <c r="F5021" s="14">
        <f>IFERROR(_xlfn.XLOOKUP($A5021,Firm_Info!$A$2:$A$11,Firm_Info!$D$2:$D$11),"")</f>
        <v>5</v>
      </c>
      <c r="G5021" s="14">
        <f>IF($F5021="","",IF($B5021&gt;=SUMIFS(Firm_Info!$F$2:$F$11,Firm_Info!$D$2:$D$11,$F5021,Firm_Info!$C$2:$C$11,"Treated"),1,0))</f>
        <v>0</v>
      </c>
      <c r="H5021" s="14">
        <f t="shared" si="161"/>
        <v>0</v>
      </c>
      <c r="I5021" s="14">
        <f>IF($F5021="","",MOD(ROW()-2,624)-INDEX(Parallel_Trends!$F$5:$F$14,MATCH($A5021,Parallel_Trends!$A$5:$A$14,0)))</f>
        <v>-142</v>
      </c>
    </row>
    <row r="5022" spans="1:9" x14ac:dyDescent="0.45">
      <c r="A5022" t="s">
        <v>29</v>
      </c>
      <c r="B5022" s="1">
        <f>Raw_Prices!BE31</f>
        <v>44970</v>
      </c>
      <c r="C5022" s="12">
        <f>Raw_Prices!BI31</f>
        <v>146.58000000000001</v>
      </c>
      <c r="D5022" s="13">
        <f t="shared" si="160"/>
        <v>2.0041753653444738E-2</v>
      </c>
      <c r="E5022" s="14">
        <f>IF(_xlfn.XLOOKUP($A5022,Firm_Info!$A$2:$A$12,Firm_Info!$C$2:$C$12)="Treated",1,IF(_xlfn.XLOOKUP($A5022,Firm_Info!$A$2:$A$12,Firm_Info!$C$2:$C$12)="Control",0,""))</f>
        <v>1</v>
      </c>
      <c r="F5022" s="14">
        <f>IFERROR(_xlfn.XLOOKUP($A5022,Firm_Info!$A$2:$A$11,Firm_Info!$D$2:$D$11),"")</f>
        <v>5</v>
      </c>
      <c r="G5022" s="14">
        <f>IF($F5022="","",IF($B5022&gt;=SUMIFS(Firm_Info!$F$2:$F$11,Firm_Info!$D$2:$D$11,$F5022,Firm_Info!$C$2:$C$11,"Treated"),1,0))</f>
        <v>0</v>
      </c>
      <c r="H5022" s="14">
        <f t="shared" si="161"/>
        <v>0</v>
      </c>
      <c r="I5022" s="14">
        <f>IF($F5022="","",MOD(ROW()-2,624)-INDEX(Parallel_Trends!$F$5:$F$14,MATCH($A5022,Parallel_Trends!$A$5:$A$14,0)))</f>
        <v>-141</v>
      </c>
    </row>
    <row r="5023" spans="1:9" x14ac:dyDescent="0.45">
      <c r="A5023" t="s">
        <v>29</v>
      </c>
      <c r="B5023" s="1">
        <f>Raw_Prices!BE32</f>
        <v>44971</v>
      </c>
      <c r="C5023" s="12">
        <f>Raw_Prices!BI32</f>
        <v>147.49</v>
      </c>
      <c r="D5023" s="13">
        <f t="shared" si="160"/>
        <v>6.20821394460358E-3</v>
      </c>
      <c r="E5023" s="14">
        <f>IF(_xlfn.XLOOKUP($A5023,Firm_Info!$A$2:$A$12,Firm_Info!$C$2:$C$12)="Treated",1,IF(_xlfn.XLOOKUP($A5023,Firm_Info!$A$2:$A$12,Firm_Info!$C$2:$C$12)="Control",0,""))</f>
        <v>1</v>
      </c>
      <c r="F5023" s="14">
        <f>IFERROR(_xlfn.XLOOKUP($A5023,Firm_Info!$A$2:$A$11,Firm_Info!$D$2:$D$11),"")</f>
        <v>5</v>
      </c>
      <c r="G5023" s="14">
        <f>IF($F5023="","",IF($B5023&gt;=SUMIFS(Firm_Info!$F$2:$F$11,Firm_Info!$D$2:$D$11,$F5023,Firm_Info!$C$2:$C$11,"Treated"),1,0))</f>
        <v>0</v>
      </c>
      <c r="H5023" s="14">
        <f t="shared" si="161"/>
        <v>0</v>
      </c>
      <c r="I5023" s="14">
        <f>IF($F5023="","",MOD(ROW()-2,624)-INDEX(Parallel_Trends!$F$5:$F$14,MATCH($A5023,Parallel_Trends!$A$5:$A$14,0)))</f>
        <v>-140</v>
      </c>
    </row>
    <row r="5024" spans="1:9" x14ac:dyDescent="0.45">
      <c r="A5024" t="s">
        <v>29</v>
      </c>
      <c r="B5024" s="1">
        <f>Raw_Prices!BE33</f>
        <v>44972</v>
      </c>
      <c r="C5024" s="12">
        <f>Raw_Prices!BI33</f>
        <v>147.55000000000001</v>
      </c>
      <c r="D5024" s="13">
        <f t="shared" si="160"/>
        <v>4.0680724116892719E-4</v>
      </c>
      <c r="E5024" s="14">
        <f>IF(_xlfn.XLOOKUP($A5024,Firm_Info!$A$2:$A$12,Firm_Info!$C$2:$C$12)="Treated",1,IF(_xlfn.XLOOKUP($A5024,Firm_Info!$A$2:$A$12,Firm_Info!$C$2:$C$12)="Control",0,""))</f>
        <v>1</v>
      </c>
      <c r="F5024" s="14">
        <f>IFERROR(_xlfn.XLOOKUP($A5024,Firm_Info!$A$2:$A$11,Firm_Info!$D$2:$D$11),"")</f>
        <v>5</v>
      </c>
      <c r="G5024" s="14">
        <f>IF($F5024="","",IF($B5024&gt;=SUMIFS(Firm_Info!$F$2:$F$11,Firm_Info!$D$2:$D$11,$F5024,Firm_Info!$C$2:$C$11,"Treated"),1,0))</f>
        <v>0</v>
      </c>
      <c r="H5024" s="14">
        <f t="shared" si="161"/>
        <v>0</v>
      </c>
      <c r="I5024" s="14">
        <f>IF($F5024="","",MOD(ROW()-2,624)-INDEX(Parallel_Trends!$F$5:$F$14,MATCH($A5024,Parallel_Trends!$A$5:$A$14,0)))</f>
        <v>-139</v>
      </c>
    </row>
    <row r="5025" spans="1:9" x14ac:dyDescent="0.45">
      <c r="A5025" t="s">
        <v>29</v>
      </c>
      <c r="B5025" s="1">
        <f>Raw_Prices!BE34</f>
        <v>44973</v>
      </c>
      <c r="C5025" s="12">
        <f>Raw_Prices!BI34</f>
        <v>146.72999999999999</v>
      </c>
      <c r="D5025" s="13">
        <f t="shared" si="160"/>
        <v>-5.5574381565572928E-3</v>
      </c>
      <c r="E5025" s="14">
        <f>IF(_xlfn.XLOOKUP($A5025,Firm_Info!$A$2:$A$12,Firm_Info!$C$2:$C$12)="Treated",1,IF(_xlfn.XLOOKUP($A5025,Firm_Info!$A$2:$A$12,Firm_Info!$C$2:$C$12)="Control",0,""))</f>
        <v>1</v>
      </c>
      <c r="F5025" s="14">
        <f>IFERROR(_xlfn.XLOOKUP($A5025,Firm_Info!$A$2:$A$11,Firm_Info!$D$2:$D$11),"")</f>
        <v>5</v>
      </c>
      <c r="G5025" s="14">
        <f>IF($F5025="","",IF($B5025&gt;=SUMIFS(Firm_Info!$F$2:$F$11,Firm_Info!$D$2:$D$11,$F5025,Firm_Info!$C$2:$C$11,"Treated"),1,0))</f>
        <v>0</v>
      </c>
      <c r="H5025" s="14">
        <f t="shared" si="161"/>
        <v>0</v>
      </c>
      <c r="I5025" s="14">
        <f>IF($F5025="","",MOD(ROW()-2,624)-INDEX(Parallel_Trends!$F$5:$F$14,MATCH($A5025,Parallel_Trends!$A$5:$A$14,0)))</f>
        <v>-138</v>
      </c>
    </row>
    <row r="5026" spans="1:9" x14ac:dyDescent="0.45">
      <c r="A5026" t="s">
        <v>29</v>
      </c>
      <c r="B5026" s="1">
        <f>Raw_Prices!BE35</f>
        <v>44974</v>
      </c>
      <c r="C5026" s="12">
        <f>Raw_Prices!BI35</f>
        <v>149.35</v>
      </c>
      <c r="D5026" s="13">
        <f t="shared" si="160"/>
        <v>1.7855925850201126E-2</v>
      </c>
      <c r="E5026" s="14">
        <f>IF(_xlfn.XLOOKUP($A5026,Firm_Info!$A$2:$A$12,Firm_Info!$C$2:$C$12)="Treated",1,IF(_xlfn.XLOOKUP($A5026,Firm_Info!$A$2:$A$12,Firm_Info!$C$2:$C$12)="Control",0,""))</f>
        <v>1</v>
      </c>
      <c r="F5026" s="14">
        <f>IFERROR(_xlfn.XLOOKUP($A5026,Firm_Info!$A$2:$A$11,Firm_Info!$D$2:$D$11),"")</f>
        <v>5</v>
      </c>
      <c r="G5026" s="14">
        <f>IF($F5026="","",IF($B5026&gt;=SUMIFS(Firm_Info!$F$2:$F$11,Firm_Info!$D$2:$D$11,$F5026,Firm_Info!$C$2:$C$11,"Treated"),1,0))</f>
        <v>0</v>
      </c>
      <c r="H5026" s="14">
        <f t="shared" si="161"/>
        <v>0</v>
      </c>
      <c r="I5026" s="14">
        <f>IF($F5026="","",MOD(ROW()-2,624)-INDEX(Parallel_Trends!$F$5:$F$14,MATCH($A5026,Parallel_Trends!$A$5:$A$14,0)))</f>
        <v>-137</v>
      </c>
    </row>
    <row r="5027" spans="1:9" x14ac:dyDescent="0.45">
      <c r="A5027" t="s">
        <v>29</v>
      </c>
      <c r="B5027" s="1">
        <f>Raw_Prices!BE36</f>
        <v>44978</v>
      </c>
      <c r="C5027" s="12">
        <f>Raw_Prices!BI36</f>
        <v>147.09</v>
      </c>
      <c r="D5027" s="13">
        <f t="shared" si="160"/>
        <v>-1.5132239705390016E-2</v>
      </c>
      <c r="E5027" s="14">
        <f>IF(_xlfn.XLOOKUP($A5027,Firm_Info!$A$2:$A$12,Firm_Info!$C$2:$C$12)="Treated",1,IF(_xlfn.XLOOKUP($A5027,Firm_Info!$A$2:$A$12,Firm_Info!$C$2:$C$12)="Control",0,""))</f>
        <v>1</v>
      </c>
      <c r="F5027" s="14">
        <f>IFERROR(_xlfn.XLOOKUP($A5027,Firm_Info!$A$2:$A$11,Firm_Info!$D$2:$D$11),"")</f>
        <v>5</v>
      </c>
      <c r="G5027" s="14">
        <f>IF($F5027="","",IF($B5027&gt;=SUMIFS(Firm_Info!$F$2:$F$11,Firm_Info!$D$2:$D$11,$F5027,Firm_Info!$C$2:$C$11,"Treated"),1,0))</f>
        <v>0</v>
      </c>
      <c r="H5027" s="14">
        <f t="shared" si="161"/>
        <v>0</v>
      </c>
      <c r="I5027" s="14">
        <f>IF($F5027="","",MOD(ROW()-2,624)-INDEX(Parallel_Trends!$F$5:$F$14,MATCH($A5027,Parallel_Trends!$A$5:$A$14,0)))</f>
        <v>-136</v>
      </c>
    </row>
    <row r="5028" spans="1:9" x14ac:dyDescent="0.45">
      <c r="A5028" t="s">
        <v>29</v>
      </c>
      <c r="B5028" s="1">
        <f>Raw_Prices!BE37</f>
        <v>44979</v>
      </c>
      <c r="C5028" s="12">
        <f>Raw_Prices!BI37</f>
        <v>147.33000000000001</v>
      </c>
      <c r="D5028" s="13">
        <f t="shared" si="160"/>
        <v>1.6316540893330789E-3</v>
      </c>
      <c r="E5028" s="14">
        <f>IF(_xlfn.XLOOKUP($A5028,Firm_Info!$A$2:$A$12,Firm_Info!$C$2:$C$12)="Treated",1,IF(_xlfn.XLOOKUP($A5028,Firm_Info!$A$2:$A$12,Firm_Info!$C$2:$C$12)="Control",0,""))</f>
        <v>1</v>
      </c>
      <c r="F5028" s="14">
        <f>IFERROR(_xlfn.XLOOKUP($A5028,Firm_Info!$A$2:$A$11,Firm_Info!$D$2:$D$11),"")</f>
        <v>5</v>
      </c>
      <c r="G5028" s="14">
        <f>IF($F5028="","",IF($B5028&gt;=SUMIFS(Firm_Info!$F$2:$F$11,Firm_Info!$D$2:$D$11,$F5028,Firm_Info!$C$2:$C$11,"Treated"),1,0))</f>
        <v>0</v>
      </c>
      <c r="H5028" s="14">
        <f t="shared" si="161"/>
        <v>0</v>
      </c>
      <c r="I5028" s="14">
        <f>IF($F5028="","",MOD(ROW()-2,624)-INDEX(Parallel_Trends!$F$5:$F$14,MATCH($A5028,Parallel_Trends!$A$5:$A$14,0)))</f>
        <v>-135</v>
      </c>
    </row>
    <row r="5029" spans="1:9" x14ac:dyDescent="0.45">
      <c r="A5029" t="s">
        <v>29</v>
      </c>
      <c r="B5029" s="1">
        <f>Raw_Prices!BE38</f>
        <v>44980</v>
      </c>
      <c r="C5029" s="12">
        <f>Raw_Prices!BI38</f>
        <v>144.72999999999999</v>
      </c>
      <c r="D5029" s="13">
        <f t="shared" si="160"/>
        <v>-1.7647458087287182E-2</v>
      </c>
      <c r="E5029" s="14">
        <f>IF(_xlfn.XLOOKUP($A5029,Firm_Info!$A$2:$A$12,Firm_Info!$C$2:$C$12)="Treated",1,IF(_xlfn.XLOOKUP($A5029,Firm_Info!$A$2:$A$12,Firm_Info!$C$2:$C$12)="Control",0,""))</f>
        <v>1</v>
      </c>
      <c r="F5029" s="14">
        <f>IFERROR(_xlfn.XLOOKUP($A5029,Firm_Info!$A$2:$A$11,Firm_Info!$D$2:$D$11),"")</f>
        <v>5</v>
      </c>
      <c r="G5029" s="14">
        <f>IF($F5029="","",IF($B5029&gt;=SUMIFS(Firm_Info!$F$2:$F$11,Firm_Info!$D$2:$D$11,$F5029,Firm_Info!$C$2:$C$11,"Treated"),1,0))</f>
        <v>0</v>
      </c>
      <c r="H5029" s="14">
        <f t="shared" si="161"/>
        <v>0</v>
      </c>
      <c r="I5029" s="14">
        <f>IF($F5029="","",MOD(ROW()-2,624)-INDEX(Parallel_Trends!$F$5:$F$14,MATCH($A5029,Parallel_Trends!$A$5:$A$14,0)))</f>
        <v>-134</v>
      </c>
    </row>
    <row r="5030" spans="1:9" x14ac:dyDescent="0.45">
      <c r="A5030" t="s">
        <v>29</v>
      </c>
      <c r="B5030" s="1">
        <f>Raw_Prices!BE39</f>
        <v>44981</v>
      </c>
      <c r="C5030" s="12">
        <f>Raw_Prices!BI39</f>
        <v>144.41</v>
      </c>
      <c r="D5030" s="13">
        <f t="shared" si="160"/>
        <v>-2.2110136115525147E-3</v>
      </c>
      <c r="E5030" s="14">
        <f>IF(_xlfn.XLOOKUP($A5030,Firm_Info!$A$2:$A$12,Firm_Info!$C$2:$C$12)="Treated",1,IF(_xlfn.XLOOKUP($A5030,Firm_Info!$A$2:$A$12,Firm_Info!$C$2:$C$12)="Control",0,""))</f>
        <v>1</v>
      </c>
      <c r="F5030" s="14">
        <f>IFERROR(_xlfn.XLOOKUP($A5030,Firm_Info!$A$2:$A$11,Firm_Info!$D$2:$D$11),"")</f>
        <v>5</v>
      </c>
      <c r="G5030" s="14">
        <f>IF($F5030="","",IF($B5030&gt;=SUMIFS(Firm_Info!$F$2:$F$11,Firm_Info!$D$2:$D$11,$F5030,Firm_Info!$C$2:$C$11,"Treated"),1,0))</f>
        <v>0</v>
      </c>
      <c r="H5030" s="14">
        <f t="shared" si="161"/>
        <v>0</v>
      </c>
      <c r="I5030" s="14">
        <f>IF($F5030="","",MOD(ROW()-2,624)-INDEX(Parallel_Trends!$F$5:$F$14,MATCH($A5030,Parallel_Trends!$A$5:$A$14,0)))</f>
        <v>-133</v>
      </c>
    </row>
    <row r="5031" spans="1:9" x14ac:dyDescent="0.45">
      <c r="A5031" t="s">
        <v>29</v>
      </c>
      <c r="B5031" s="1">
        <f>Raw_Prices!BE40</f>
        <v>44984</v>
      </c>
      <c r="C5031" s="12">
        <f>Raw_Prices!BI40</f>
        <v>144.13</v>
      </c>
      <c r="D5031" s="13">
        <f t="shared" si="160"/>
        <v>-1.9389238972370437E-3</v>
      </c>
      <c r="E5031" s="14">
        <f>IF(_xlfn.XLOOKUP($A5031,Firm_Info!$A$2:$A$12,Firm_Info!$C$2:$C$12)="Treated",1,IF(_xlfn.XLOOKUP($A5031,Firm_Info!$A$2:$A$12,Firm_Info!$C$2:$C$12)="Control",0,""))</f>
        <v>1</v>
      </c>
      <c r="F5031" s="14">
        <f>IFERROR(_xlfn.XLOOKUP($A5031,Firm_Info!$A$2:$A$11,Firm_Info!$D$2:$D$11),"")</f>
        <v>5</v>
      </c>
      <c r="G5031" s="14">
        <f>IF($F5031="","",IF($B5031&gt;=SUMIFS(Firm_Info!$F$2:$F$11,Firm_Info!$D$2:$D$11,$F5031,Firm_Info!$C$2:$C$11,"Treated"),1,0))</f>
        <v>0</v>
      </c>
      <c r="H5031" s="14">
        <f t="shared" si="161"/>
        <v>0</v>
      </c>
      <c r="I5031" s="14">
        <f>IF($F5031="","",MOD(ROW()-2,624)-INDEX(Parallel_Trends!$F$5:$F$14,MATCH($A5031,Parallel_Trends!$A$5:$A$14,0)))</f>
        <v>-132</v>
      </c>
    </row>
    <row r="5032" spans="1:9" x14ac:dyDescent="0.45">
      <c r="A5032" t="s">
        <v>29</v>
      </c>
      <c r="B5032" s="1">
        <f>Raw_Prices!BE41</f>
        <v>44985</v>
      </c>
      <c r="C5032" s="12">
        <f>Raw_Prices!BI41</f>
        <v>142.18</v>
      </c>
      <c r="D5032" s="13">
        <f t="shared" si="160"/>
        <v>-1.3529452577534129E-2</v>
      </c>
      <c r="E5032" s="14">
        <f>IF(_xlfn.XLOOKUP($A5032,Firm_Info!$A$2:$A$12,Firm_Info!$C$2:$C$12)="Treated",1,IF(_xlfn.XLOOKUP($A5032,Firm_Info!$A$2:$A$12,Firm_Info!$C$2:$C$12)="Control",0,""))</f>
        <v>1</v>
      </c>
      <c r="F5032" s="14">
        <f>IFERROR(_xlfn.XLOOKUP($A5032,Firm_Info!$A$2:$A$11,Firm_Info!$D$2:$D$11),"")</f>
        <v>5</v>
      </c>
      <c r="G5032" s="14">
        <f>IF($F5032="","",IF($B5032&gt;=SUMIFS(Firm_Info!$F$2:$F$11,Firm_Info!$D$2:$D$11,$F5032,Firm_Info!$C$2:$C$11,"Treated"),1,0))</f>
        <v>0</v>
      </c>
      <c r="H5032" s="14">
        <f t="shared" si="161"/>
        <v>0</v>
      </c>
      <c r="I5032" s="14">
        <f>IF($F5032="","",MOD(ROW()-2,624)-INDEX(Parallel_Trends!$F$5:$F$14,MATCH($A5032,Parallel_Trends!$A$5:$A$14,0)))</f>
        <v>-131</v>
      </c>
    </row>
    <row r="5033" spans="1:9" x14ac:dyDescent="0.45">
      <c r="A5033" t="s">
        <v>29</v>
      </c>
      <c r="B5033" s="1">
        <f>Raw_Prices!BE42</f>
        <v>44986</v>
      </c>
      <c r="C5033" s="12">
        <f>Raw_Prices!BI42</f>
        <v>141.29</v>
      </c>
      <c r="D5033" s="13">
        <f t="shared" si="160"/>
        <v>-6.2596708397806289E-3</v>
      </c>
      <c r="E5033" s="14">
        <f>IF(_xlfn.XLOOKUP($A5033,Firm_Info!$A$2:$A$12,Firm_Info!$C$2:$C$12)="Treated",1,IF(_xlfn.XLOOKUP($A5033,Firm_Info!$A$2:$A$12,Firm_Info!$C$2:$C$12)="Control",0,""))</f>
        <v>1</v>
      </c>
      <c r="F5033" s="14">
        <f>IFERROR(_xlfn.XLOOKUP($A5033,Firm_Info!$A$2:$A$11,Firm_Info!$D$2:$D$11),"")</f>
        <v>5</v>
      </c>
      <c r="G5033" s="14">
        <f>IF($F5033="","",IF($B5033&gt;=SUMIFS(Firm_Info!$F$2:$F$11,Firm_Info!$D$2:$D$11,$F5033,Firm_Info!$C$2:$C$11,"Treated"),1,0))</f>
        <v>0</v>
      </c>
      <c r="H5033" s="14">
        <f t="shared" si="161"/>
        <v>0</v>
      </c>
      <c r="I5033" s="14">
        <f>IF($F5033="","",MOD(ROW()-2,624)-INDEX(Parallel_Trends!$F$5:$F$14,MATCH($A5033,Parallel_Trends!$A$5:$A$14,0)))</f>
        <v>-130</v>
      </c>
    </row>
    <row r="5034" spans="1:9" x14ac:dyDescent="0.45">
      <c r="A5034" t="s">
        <v>29</v>
      </c>
      <c r="B5034" s="1">
        <f>Raw_Prices!BE43</f>
        <v>44987</v>
      </c>
      <c r="C5034" s="12">
        <f>Raw_Prices!BI43</f>
        <v>141.15</v>
      </c>
      <c r="D5034" s="13">
        <f t="shared" si="160"/>
        <v>-9.9086984216845142E-4</v>
      </c>
      <c r="E5034" s="14">
        <f>IF(_xlfn.XLOOKUP($A5034,Firm_Info!$A$2:$A$12,Firm_Info!$C$2:$C$12)="Treated",1,IF(_xlfn.XLOOKUP($A5034,Firm_Info!$A$2:$A$12,Firm_Info!$C$2:$C$12)="Control",0,""))</f>
        <v>1</v>
      </c>
      <c r="F5034" s="14">
        <f>IFERROR(_xlfn.XLOOKUP($A5034,Firm_Info!$A$2:$A$11,Firm_Info!$D$2:$D$11),"")</f>
        <v>5</v>
      </c>
      <c r="G5034" s="14">
        <f>IF($F5034="","",IF($B5034&gt;=SUMIFS(Firm_Info!$F$2:$F$11,Firm_Info!$D$2:$D$11,$F5034,Firm_Info!$C$2:$C$11,"Treated"),1,0))</f>
        <v>0</v>
      </c>
      <c r="H5034" s="14">
        <f t="shared" si="161"/>
        <v>0</v>
      </c>
      <c r="I5034" s="14">
        <f>IF($F5034="","",MOD(ROW()-2,624)-INDEX(Parallel_Trends!$F$5:$F$14,MATCH($A5034,Parallel_Trends!$A$5:$A$14,0)))</f>
        <v>-129</v>
      </c>
    </row>
    <row r="5035" spans="1:9" x14ac:dyDescent="0.45">
      <c r="A5035" t="s">
        <v>29</v>
      </c>
      <c r="B5035" s="1">
        <f>Raw_Prices!BE44</f>
        <v>44988</v>
      </c>
      <c r="C5035" s="12">
        <f>Raw_Prices!BI44</f>
        <v>141.9</v>
      </c>
      <c r="D5035" s="13">
        <f t="shared" si="160"/>
        <v>5.3134962805525543E-3</v>
      </c>
      <c r="E5035" s="14">
        <f>IF(_xlfn.XLOOKUP($A5035,Firm_Info!$A$2:$A$12,Firm_Info!$C$2:$C$12)="Treated",1,IF(_xlfn.XLOOKUP($A5035,Firm_Info!$A$2:$A$12,Firm_Info!$C$2:$C$12)="Control",0,""))</f>
        <v>1</v>
      </c>
      <c r="F5035" s="14">
        <f>IFERROR(_xlfn.XLOOKUP($A5035,Firm_Info!$A$2:$A$11,Firm_Info!$D$2:$D$11),"")</f>
        <v>5</v>
      </c>
      <c r="G5035" s="14">
        <f>IF($F5035="","",IF($B5035&gt;=SUMIFS(Firm_Info!$F$2:$F$11,Firm_Info!$D$2:$D$11,$F5035,Firm_Info!$C$2:$C$11,"Treated"),1,0))</f>
        <v>0</v>
      </c>
      <c r="H5035" s="14">
        <f t="shared" si="161"/>
        <v>0</v>
      </c>
      <c r="I5035" s="14">
        <f>IF($F5035="","",MOD(ROW()-2,624)-INDEX(Parallel_Trends!$F$5:$F$14,MATCH($A5035,Parallel_Trends!$A$5:$A$14,0)))</f>
        <v>-128</v>
      </c>
    </row>
    <row r="5036" spans="1:9" x14ac:dyDescent="0.45">
      <c r="A5036" t="s">
        <v>29</v>
      </c>
      <c r="B5036" s="1">
        <f>Raw_Prices!BE45</f>
        <v>44991</v>
      </c>
      <c r="C5036" s="12">
        <f>Raw_Prices!BI45</f>
        <v>143.72</v>
      </c>
      <c r="D5036" s="13">
        <f t="shared" si="160"/>
        <v>1.2825933756166252E-2</v>
      </c>
      <c r="E5036" s="14">
        <f>IF(_xlfn.XLOOKUP($A5036,Firm_Info!$A$2:$A$12,Firm_Info!$C$2:$C$12)="Treated",1,IF(_xlfn.XLOOKUP($A5036,Firm_Info!$A$2:$A$12,Firm_Info!$C$2:$C$12)="Control",0,""))</f>
        <v>1</v>
      </c>
      <c r="F5036" s="14">
        <f>IFERROR(_xlfn.XLOOKUP($A5036,Firm_Info!$A$2:$A$11,Firm_Info!$D$2:$D$11),"")</f>
        <v>5</v>
      </c>
      <c r="G5036" s="14">
        <f>IF($F5036="","",IF($B5036&gt;=SUMIFS(Firm_Info!$F$2:$F$11,Firm_Info!$D$2:$D$11,$F5036,Firm_Info!$C$2:$C$11,"Treated"),1,0))</f>
        <v>0</v>
      </c>
      <c r="H5036" s="14">
        <f t="shared" si="161"/>
        <v>0</v>
      </c>
      <c r="I5036" s="14">
        <f>IF($F5036="","",MOD(ROW()-2,624)-INDEX(Parallel_Trends!$F$5:$F$14,MATCH($A5036,Parallel_Trends!$A$5:$A$14,0)))</f>
        <v>-127</v>
      </c>
    </row>
    <row r="5037" spans="1:9" x14ac:dyDescent="0.45">
      <c r="A5037" t="s">
        <v>29</v>
      </c>
      <c r="B5037" s="1">
        <f>Raw_Prices!BE46</f>
        <v>44992</v>
      </c>
      <c r="C5037" s="12">
        <f>Raw_Prices!BI46</f>
        <v>142.87</v>
      </c>
      <c r="D5037" s="13">
        <f t="shared" si="160"/>
        <v>-5.9142777623155673E-3</v>
      </c>
      <c r="E5037" s="14">
        <f>IF(_xlfn.XLOOKUP($A5037,Firm_Info!$A$2:$A$12,Firm_Info!$C$2:$C$12)="Treated",1,IF(_xlfn.XLOOKUP($A5037,Firm_Info!$A$2:$A$12,Firm_Info!$C$2:$C$12)="Control",0,""))</f>
        <v>1</v>
      </c>
      <c r="F5037" s="14">
        <f>IFERROR(_xlfn.XLOOKUP($A5037,Firm_Info!$A$2:$A$11,Firm_Info!$D$2:$D$11),"")</f>
        <v>5</v>
      </c>
      <c r="G5037" s="14">
        <f>IF($F5037="","",IF($B5037&gt;=SUMIFS(Firm_Info!$F$2:$F$11,Firm_Info!$D$2:$D$11,$F5037,Firm_Info!$C$2:$C$11,"Treated"),1,0))</f>
        <v>0</v>
      </c>
      <c r="H5037" s="14">
        <f t="shared" si="161"/>
        <v>0</v>
      </c>
      <c r="I5037" s="14">
        <f>IF($F5037="","",MOD(ROW()-2,624)-INDEX(Parallel_Trends!$F$5:$F$14,MATCH($A5037,Parallel_Trends!$A$5:$A$14,0)))</f>
        <v>-126</v>
      </c>
    </row>
    <row r="5038" spans="1:9" x14ac:dyDescent="0.45">
      <c r="A5038" t="s">
        <v>29</v>
      </c>
      <c r="B5038" s="1">
        <f>Raw_Prices!BE47</f>
        <v>44993</v>
      </c>
      <c r="C5038" s="12">
        <f>Raw_Prices!BI47</f>
        <v>143.18</v>
      </c>
      <c r="D5038" s="13">
        <f t="shared" si="160"/>
        <v>2.1698047175753299E-3</v>
      </c>
      <c r="E5038" s="14">
        <f>IF(_xlfn.XLOOKUP($A5038,Firm_Info!$A$2:$A$12,Firm_Info!$C$2:$C$12)="Treated",1,IF(_xlfn.XLOOKUP($A5038,Firm_Info!$A$2:$A$12,Firm_Info!$C$2:$C$12)="Control",0,""))</f>
        <v>1</v>
      </c>
      <c r="F5038" s="14">
        <f>IFERROR(_xlfn.XLOOKUP($A5038,Firm_Info!$A$2:$A$11,Firm_Info!$D$2:$D$11),"")</f>
        <v>5</v>
      </c>
      <c r="G5038" s="14">
        <f>IF($F5038="","",IF($B5038&gt;=SUMIFS(Firm_Info!$F$2:$F$11,Firm_Info!$D$2:$D$11,$F5038,Firm_Info!$C$2:$C$11,"Treated"),1,0))</f>
        <v>0</v>
      </c>
      <c r="H5038" s="14">
        <f t="shared" si="161"/>
        <v>0</v>
      </c>
      <c r="I5038" s="14">
        <f>IF($F5038="","",MOD(ROW()-2,624)-INDEX(Parallel_Trends!$F$5:$F$14,MATCH($A5038,Parallel_Trends!$A$5:$A$14,0)))</f>
        <v>-125</v>
      </c>
    </row>
    <row r="5039" spans="1:9" x14ac:dyDescent="0.45">
      <c r="A5039" t="s">
        <v>29</v>
      </c>
      <c r="B5039" s="1">
        <f>Raw_Prices!BE48</f>
        <v>44994</v>
      </c>
      <c r="C5039" s="12">
        <f>Raw_Prices!BI48</f>
        <v>141.09</v>
      </c>
      <c r="D5039" s="13">
        <f t="shared" si="160"/>
        <v>-1.4597010755692197E-2</v>
      </c>
      <c r="E5039" s="14">
        <f>IF(_xlfn.XLOOKUP($A5039,Firm_Info!$A$2:$A$12,Firm_Info!$C$2:$C$12)="Treated",1,IF(_xlfn.XLOOKUP($A5039,Firm_Info!$A$2:$A$12,Firm_Info!$C$2:$C$12)="Control",0,""))</f>
        <v>1</v>
      </c>
      <c r="F5039" s="14">
        <f>IFERROR(_xlfn.XLOOKUP($A5039,Firm_Info!$A$2:$A$11,Firm_Info!$D$2:$D$11),"")</f>
        <v>5</v>
      </c>
      <c r="G5039" s="14">
        <f>IF($F5039="","",IF($B5039&gt;=SUMIFS(Firm_Info!$F$2:$F$11,Firm_Info!$D$2:$D$11,$F5039,Firm_Info!$C$2:$C$11,"Treated"),1,0))</f>
        <v>0</v>
      </c>
      <c r="H5039" s="14">
        <f t="shared" si="161"/>
        <v>0</v>
      </c>
      <c r="I5039" s="14">
        <f>IF($F5039="","",MOD(ROW()-2,624)-INDEX(Parallel_Trends!$F$5:$F$14,MATCH($A5039,Parallel_Trends!$A$5:$A$14,0)))</f>
        <v>-124</v>
      </c>
    </row>
    <row r="5040" spans="1:9" x14ac:dyDescent="0.45">
      <c r="A5040" t="s">
        <v>29</v>
      </c>
      <c r="B5040" s="1">
        <f>Raw_Prices!BE49</f>
        <v>44995</v>
      </c>
      <c r="C5040" s="12">
        <f>Raw_Prices!BI49</f>
        <v>139.51</v>
      </c>
      <c r="D5040" s="13">
        <f t="shared" si="160"/>
        <v>-1.1198525763697065E-2</v>
      </c>
      <c r="E5040" s="14">
        <f>IF(_xlfn.XLOOKUP($A5040,Firm_Info!$A$2:$A$12,Firm_Info!$C$2:$C$12)="Treated",1,IF(_xlfn.XLOOKUP($A5040,Firm_Info!$A$2:$A$12,Firm_Info!$C$2:$C$12)="Control",0,""))</f>
        <v>1</v>
      </c>
      <c r="F5040" s="14">
        <f>IFERROR(_xlfn.XLOOKUP($A5040,Firm_Info!$A$2:$A$11,Firm_Info!$D$2:$D$11),"")</f>
        <v>5</v>
      </c>
      <c r="G5040" s="14">
        <f>IF($F5040="","",IF($B5040&gt;=SUMIFS(Firm_Info!$F$2:$F$11,Firm_Info!$D$2:$D$11,$F5040,Firm_Info!$C$2:$C$11,"Treated"),1,0))</f>
        <v>0</v>
      </c>
      <c r="H5040" s="14">
        <f t="shared" si="161"/>
        <v>0</v>
      </c>
      <c r="I5040" s="14">
        <f>IF($F5040="","",MOD(ROW()-2,624)-INDEX(Parallel_Trends!$F$5:$F$14,MATCH($A5040,Parallel_Trends!$A$5:$A$14,0)))</f>
        <v>-123</v>
      </c>
    </row>
    <row r="5041" spans="1:9" x14ac:dyDescent="0.45">
      <c r="A5041" t="s">
        <v>29</v>
      </c>
      <c r="B5041" s="1">
        <f>Raw_Prices!BE50</f>
        <v>44998</v>
      </c>
      <c r="C5041" s="12">
        <f>Raw_Prices!BI50</f>
        <v>139.72999999999999</v>
      </c>
      <c r="D5041" s="13">
        <f t="shared" si="160"/>
        <v>1.57694788904017E-3</v>
      </c>
      <c r="E5041" s="14">
        <f>IF(_xlfn.XLOOKUP($A5041,Firm_Info!$A$2:$A$12,Firm_Info!$C$2:$C$12)="Treated",1,IF(_xlfn.XLOOKUP($A5041,Firm_Info!$A$2:$A$12,Firm_Info!$C$2:$C$12)="Control",0,""))</f>
        <v>1</v>
      </c>
      <c r="F5041" s="14">
        <f>IFERROR(_xlfn.XLOOKUP($A5041,Firm_Info!$A$2:$A$11,Firm_Info!$D$2:$D$11),"")</f>
        <v>5</v>
      </c>
      <c r="G5041" s="14">
        <f>IF($F5041="","",IF($B5041&gt;=SUMIFS(Firm_Info!$F$2:$F$11,Firm_Info!$D$2:$D$11,$F5041,Firm_Info!$C$2:$C$11,"Treated"),1,0))</f>
        <v>0</v>
      </c>
      <c r="H5041" s="14">
        <f t="shared" si="161"/>
        <v>0</v>
      </c>
      <c r="I5041" s="14">
        <f>IF($F5041="","",MOD(ROW()-2,624)-INDEX(Parallel_Trends!$F$5:$F$14,MATCH($A5041,Parallel_Trends!$A$5:$A$14,0)))</f>
        <v>-122</v>
      </c>
    </row>
    <row r="5042" spans="1:9" x14ac:dyDescent="0.45">
      <c r="A5042" t="s">
        <v>29</v>
      </c>
      <c r="B5042" s="1">
        <f>Raw_Prices!BE51</f>
        <v>44999</v>
      </c>
      <c r="C5042" s="12">
        <f>Raw_Prices!BI51</f>
        <v>143.01</v>
      </c>
      <c r="D5042" s="13">
        <f t="shared" si="160"/>
        <v>2.3473842410362877E-2</v>
      </c>
      <c r="E5042" s="14">
        <f>IF(_xlfn.XLOOKUP($A5042,Firm_Info!$A$2:$A$12,Firm_Info!$C$2:$C$12)="Treated",1,IF(_xlfn.XLOOKUP($A5042,Firm_Info!$A$2:$A$12,Firm_Info!$C$2:$C$12)="Control",0,""))</f>
        <v>1</v>
      </c>
      <c r="F5042" s="14">
        <f>IFERROR(_xlfn.XLOOKUP($A5042,Firm_Info!$A$2:$A$11,Firm_Info!$D$2:$D$11),"")</f>
        <v>5</v>
      </c>
      <c r="G5042" s="14">
        <f>IF($F5042="","",IF($B5042&gt;=SUMIFS(Firm_Info!$F$2:$F$11,Firm_Info!$D$2:$D$11,$F5042,Firm_Info!$C$2:$C$11,"Treated"),1,0))</f>
        <v>0</v>
      </c>
      <c r="H5042" s="14">
        <f t="shared" si="161"/>
        <v>0</v>
      </c>
      <c r="I5042" s="14">
        <f>IF($F5042="","",MOD(ROW()-2,624)-INDEX(Parallel_Trends!$F$5:$F$14,MATCH($A5042,Parallel_Trends!$A$5:$A$14,0)))</f>
        <v>-121</v>
      </c>
    </row>
    <row r="5043" spans="1:9" x14ac:dyDescent="0.45">
      <c r="A5043" t="s">
        <v>29</v>
      </c>
      <c r="B5043" s="1">
        <f>Raw_Prices!BE52</f>
        <v>45000</v>
      </c>
      <c r="C5043" s="12">
        <f>Raw_Prices!BI52</f>
        <v>144.41999999999999</v>
      </c>
      <c r="D5043" s="13">
        <f t="shared" si="160"/>
        <v>9.8594503880846673E-3</v>
      </c>
      <c r="E5043" s="14">
        <f>IF(_xlfn.XLOOKUP($A5043,Firm_Info!$A$2:$A$12,Firm_Info!$C$2:$C$12)="Treated",1,IF(_xlfn.XLOOKUP($A5043,Firm_Info!$A$2:$A$12,Firm_Info!$C$2:$C$12)="Control",0,""))</f>
        <v>1</v>
      </c>
      <c r="F5043" s="14">
        <f>IFERROR(_xlfn.XLOOKUP($A5043,Firm_Info!$A$2:$A$11,Firm_Info!$D$2:$D$11),"")</f>
        <v>5</v>
      </c>
      <c r="G5043" s="14">
        <f>IF($F5043="","",IF($B5043&gt;=SUMIFS(Firm_Info!$F$2:$F$11,Firm_Info!$D$2:$D$11,$F5043,Firm_Info!$C$2:$C$11,"Treated"),1,0))</f>
        <v>0</v>
      </c>
      <c r="H5043" s="14">
        <f t="shared" si="161"/>
        <v>0</v>
      </c>
      <c r="I5043" s="14">
        <f>IF($F5043="","",MOD(ROW()-2,624)-INDEX(Parallel_Trends!$F$5:$F$14,MATCH($A5043,Parallel_Trends!$A$5:$A$14,0)))</f>
        <v>-120</v>
      </c>
    </row>
    <row r="5044" spans="1:9" x14ac:dyDescent="0.45">
      <c r="A5044" t="s">
        <v>29</v>
      </c>
      <c r="B5044" s="1">
        <f>Raw_Prices!BE53</f>
        <v>45001</v>
      </c>
      <c r="C5044" s="12">
        <f>Raw_Prices!BI53</f>
        <v>141.51</v>
      </c>
      <c r="D5044" s="13">
        <f t="shared" si="160"/>
        <v>-2.0149563772330681E-2</v>
      </c>
      <c r="E5044" s="14">
        <f>IF(_xlfn.XLOOKUP($A5044,Firm_Info!$A$2:$A$12,Firm_Info!$C$2:$C$12)="Treated",1,IF(_xlfn.XLOOKUP($A5044,Firm_Info!$A$2:$A$12,Firm_Info!$C$2:$C$12)="Control",0,""))</f>
        <v>1</v>
      </c>
      <c r="F5044" s="14">
        <f>IFERROR(_xlfn.XLOOKUP($A5044,Firm_Info!$A$2:$A$11,Firm_Info!$D$2:$D$11),"")</f>
        <v>5</v>
      </c>
      <c r="G5044" s="14">
        <f>IF($F5044="","",IF($B5044&gt;=SUMIFS(Firm_Info!$F$2:$F$11,Firm_Info!$D$2:$D$11,$F5044,Firm_Info!$C$2:$C$11,"Treated"),1,0))</f>
        <v>0</v>
      </c>
      <c r="H5044" s="14">
        <f t="shared" si="161"/>
        <v>0</v>
      </c>
      <c r="I5044" s="14">
        <f>IF($F5044="","",MOD(ROW()-2,624)-INDEX(Parallel_Trends!$F$5:$F$14,MATCH($A5044,Parallel_Trends!$A$5:$A$14,0)))</f>
        <v>-119</v>
      </c>
    </row>
    <row r="5045" spans="1:9" x14ac:dyDescent="0.45">
      <c r="A5045" t="s">
        <v>29</v>
      </c>
      <c r="B5045" s="1">
        <f>Raw_Prices!BE54</f>
        <v>45002</v>
      </c>
      <c r="C5045" s="12">
        <f>Raw_Prices!BI54</f>
        <v>142.44999999999999</v>
      </c>
      <c r="D5045" s="13">
        <f t="shared" si="160"/>
        <v>6.642640096106156E-3</v>
      </c>
      <c r="E5045" s="14">
        <f>IF(_xlfn.XLOOKUP($A5045,Firm_Info!$A$2:$A$12,Firm_Info!$C$2:$C$12)="Treated",1,IF(_xlfn.XLOOKUP($A5045,Firm_Info!$A$2:$A$12,Firm_Info!$C$2:$C$12)="Control",0,""))</f>
        <v>1</v>
      </c>
      <c r="F5045" s="14">
        <f>IFERROR(_xlfn.XLOOKUP($A5045,Firm_Info!$A$2:$A$11,Firm_Info!$D$2:$D$11),"")</f>
        <v>5</v>
      </c>
      <c r="G5045" s="14">
        <f>IF($F5045="","",IF($B5045&gt;=SUMIFS(Firm_Info!$F$2:$F$11,Firm_Info!$D$2:$D$11,$F5045,Firm_Info!$C$2:$C$11,"Treated"),1,0))</f>
        <v>0</v>
      </c>
      <c r="H5045" s="14">
        <f t="shared" si="161"/>
        <v>0</v>
      </c>
      <c r="I5045" s="14">
        <f>IF($F5045="","",MOD(ROW()-2,624)-INDEX(Parallel_Trends!$F$5:$F$14,MATCH($A5045,Parallel_Trends!$A$5:$A$14,0)))</f>
        <v>-118</v>
      </c>
    </row>
    <row r="5046" spans="1:9" x14ac:dyDescent="0.45">
      <c r="A5046" t="s">
        <v>29</v>
      </c>
      <c r="B5046" s="1">
        <f>Raw_Prices!BE55</f>
        <v>45005</v>
      </c>
      <c r="C5046" s="12">
        <f>Raw_Prices!BI55</f>
        <v>145.61000000000001</v>
      </c>
      <c r="D5046" s="13">
        <f t="shared" si="160"/>
        <v>2.2183222183222329E-2</v>
      </c>
      <c r="E5046" s="14">
        <f>IF(_xlfn.XLOOKUP($A5046,Firm_Info!$A$2:$A$12,Firm_Info!$C$2:$C$12)="Treated",1,IF(_xlfn.XLOOKUP($A5046,Firm_Info!$A$2:$A$12,Firm_Info!$C$2:$C$12)="Control",0,""))</f>
        <v>1</v>
      </c>
      <c r="F5046" s="14">
        <f>IFERROR(_xlfn.XLOOKUP($A5046,Firm_Info!$A$2:$A$11,Firm_Info!$D$2:$D$11),"")</f>
        <v>5</v>
      </c>
      <c r="G5046" s="14">
        <f>IF($F5046="","",IF($B5046&gt;=SUMIFS(Firm_Info!$F$2:$F$11,Firm_Info!$D$2:$D$11,$F5046,Firm_Info!$C$2:$C$11,"Treated"),1,0))</f>
        <v>0</v>
      </c>
      <c r="H5046" s="14">
        <f t="shared" si="161"/>
        <v>0</v>
      </c>
      <c r="I5046" s="14">
        <f>IF($F5046="","",MOD(ROW()-2,624)-INDEX(Parallel_Trends!$F$5:$F$14,MATCH($A5046,Parallel_Trends!$A$5:$A$14,0)))</f>
        <v>-117</v>
      </c>
    </row>
    <row r="5047" spans="1:9" x14ac:dyDescent="0.45">
      <c r="A5047" t="s">
        <v>29</v>
      </c>
      <c r="B5047" s="1">
        <f>Raw_Prices!BE56</f>
        <v>45006</v>
      </c>
      <c r="C5047" s="12">
        <f>Raw_Prices!BI56</f>
        <v>144.66999999999999</v>
      </c>
      <c r="D5047" s="13">
        <f t="shared" si="160"/>
        <v>-6.4556005768836577E-3</v>
      </c>
      <c r="E5047" s="14">
        <f>IF(_xlfn.XLOOKUP($A5047,Firm_Info!$A$2:$A$12,Firm_Info!$C$2:$C$12)="Treated",1,IF(_xlfn.XLOOKUP($A5047,Firm_Info!$A$2:$A$12,Firm_Info!$C$2:$C$12)="Control",0,""))</f>
        <v>1</v>
      </c>
      <c r="F5047" s="14">
        <f>IFERROR(_xlfn.XLOOKUP($A5047,Firm_Info!$A$2:$A$11,Firm_Info!$D$2:$D$11),"")</f>
        <v>5</v>
      </c>
      <c r="G5047" s="14">
        <f>IF($F5047="","",IF($B5047&gt;=SUMIFS(Firm_Info!$F$2:$F$11,Firm_Info!$D$2:$D$11,$F5047,Firm_Info!$C$2:$C$11,"Treated"),1,0))</f>
        <v>0</v>
      </c>
      <c r="H5047" s="14">
        <f t="shared" si="161"/>
        <v>0</v>
      </c>
      <c r="I5047" s="14">
        <f>IF($F5047="","",MOD(ROW()-2,624)-INDEX(Parallel_Trends!$F$5:$F$14,MATCH($A5047,Parallel_Trends!$A$5:$A$14,0)))</f>
        <v>-116</v>
      </c>
    </row>
    <row r="5048" spans="1:9" x14ac:dyDescent="0.45">
      <c r="A5048" t="s">
        <v>29</v>
      </c>
      <c r="B5048" s="1">
        <f>Raw_Prices!BE57</f>
        <v>45007</v>
      </c>
      <c r="C5048" s="12">
        <f>Raw_Prices!BI57</f>
        <v>143.46</v>
      </c>
      <c r="D5048" s="13">
        <f t="shared" si="160"/>
        <v>-8.3638625838112768E-3</v>
      </c>
      <c r="E5048" s="14">
        <f>IF(_xlfn.XLOOKUP($A5048,Firm_Info!$A$2:$A$12,Firm_Info!$C$2:$C$12)="Treated",1,IF(_xlfn.XLOOKUP($A5048,Firm_Info!$A$2:$A$12,Firm_Info!$C$2:$C$12)="Control",0,""))</f>
        <v>1</v>
      </c>
      <c r="F5048" s="14">
        <f>IFERROR(_xlfn.XLOOKUP($A5048,Firm_Info!$A$2:$A$11,Firm_Info!$D$2:$D$11),"")</f>
        <v>5</v>
      </c>
      <c r="G5048" s="14">
        <f>IF($F5048="","",IF($B5048&gt;=SUMIFS(Firm_Info!$F$2:$F$11,Firm_Info!$D$2:$D$11,$F5048,Firm_Info!$C$2:$C$11,"Treated"),1,0))</f>
        <v>0</v>
      </c>
      <c r="H5048" s="14">
        <f t="shared" si="161"/>
        <v>0</v>
      </c>
      <c r="I5048" s="14">
        <f>IF($F5048="","",MOD(ROW()-2,624)-INDEX(Parallel_Trends!$F$5:$F$14,MATCH($A5048,Parallel_Trends!$A$5:$A$14,0)))</f>
        <v>-115</v>
      </c>
    </row>
    <row r="5049" spans="1:9" x14ac:dyDescent="0.45">
      <c r="A5049" t="s">
        <v>29</v>
      </c>
      <c r="B5049" s="1">
        <f>Raw_Prices!BE58</f>
        <v>45008</v>
      </c>
      <c r="C5049" s="12">
        <f>Raw_Prices!BI58</f>
        <v>142.30000000000001</v>
      </c>
      <c r="D5049" s="13">
        <f t="shared" si="160"/>
        <v>-8.0858775965425567E-3</v>
      </c>
      <c r="E5049" s="14">
        <f>IF(_xlfn.XLOOKUP($A5049,Firm_Info!$A$2:$A$12,Firm_Info!$C$2:$C$12)="Treated",1,IF(_xlfn.XLOOKUP($A5049,Firm_Info!$A$2:$A$12,Firm_Info!$C$2:$C$12)="Control",0,""))</f>
        <v>1</v>
      </c>
      <c r="F5049" s="14">
        <f>IFERROR(_xlfn.XLOOKUP($A5049,Firm_Info!$A$2:$A$11,Firm_Info!$D$2:$D$11),"")</f>
        <v>5</v>
      </c>
      <c r="G5049" s="14">
        <f>IF($F5049="","",IF($B5049&gt;=SUMIFS(Firm_Info!$F$2:$F$11,Firm_Info!$D$2:$D$11,$F5049,Firm_Info!$C$2:$C$11,"Treated"),1,0))</f>
        <v>0</v>
      </c>
      <c r="H5049" s="14">
        <f t="shared" si="161"/>
        <v>0</v>
      </c>
      <c r="I5049" s="14">
        <f>IF($F5049="","",MOD(ROW()-2,624)-INDEX(Parallel_Trends!$F$5:$F$14,MATCH($A5049,Parallel_Trends!$A$5:$A$14,0)))</f>
        <v>-114</v>
      </c>
    </row>
    <row r="5050" spans="1:9" x14ac:dyDescent="0.45">
      <c r="A5050" t="s">
        <v>29</v>
      </c>
      <c r="B5050" s="1">
        <f>Raw_Prices!BE59</f>
        <v>45009</v>
      </c>
      <c r="C5050" s="12">
        <f>Raw_Prices!BI59</f>
        <v>142.54</v>
      </c>
      <c r="D5050" s="13">
        <f t="shared" si="160"/>
        <v>1.6865776528458554E-3</v>
      </c>
      <c r="E5050" s="14">
        <f>IF(_xlfn.XLOOKUP($A5050,Firm_Info!$A$2:$A$12,Firm_Info!$C$2:$C$12)="Treated",1,IF(_xlfn.XLOOKUP($A5050,Firm_Info!$A$2:$A$12,Firm_Info!$C$2:$C$12)="Control",0,""))</f>
        <v>1</v>
      </c>
      <c r="F5050" s="14">
        <f>IFERROR(_xlfn.XLOOKUP($A5050,Firm_Info!$A$2:$A$11,Firm_Info!$D$2:$D$11),"")</f>
        <v>5</v>
      </c>
      <c r="G5050" s="14">
        <f>IF($F5050="","",IF($B5050&gt;=SUMIFS(Firm_Info!$F$2:$F$11,Firm_Info!$D$2:$D$11,$F5050,Firm_Info!$C$2:$C$11,"Treated"),1,0))</f>
        <v>0</v>
      </c>
      <c r="H5050" s="14">
        <f t="shared" si="161"/>
        <v>0</v>
      </c>
      <c r="I5050" s="14">
        <f>IF($F5050="","",MOD(ROW()-2,624)-INDEX(Parallel_Trends!$F$5:$F$14,MATCH($A5050,Parallel_Trends!$A$5:$A$14,0)))</f>
        <v>-113</v>
      </c>
    </row>
    <row r="5051" spans="1:9" x14ac:dyDescent="0.45">
      <c r="A5051" t="s">
        <v>29</v>
      </c>
      <c r="B5051" s="1">
        <f>Raw_Prices!BE60</f>
        <v>45012</v>
      </c>
      <c r="C5051" s="12">
        <f>Raw_Prices!BI60</f>
        <v>143.9</v>
      </c>
      <c r="D5051" s="13">
        <f t="shared" si="160"/>
        <v>9.5411814227586156E-3</v>
      </c>
      <c r="E5051" s="14">
        <f>IF(_xlfn.XLOOKUP($A5051,Firm_Info!$A$2:$A$12,Firm_Info!$C$2:$C$12)="Treated",1,IF(_xlfn.XLOOKUP($A5051,Firm_Info!$A$2:$A$12,Firm_Info!$C$2:$C$12)="Control",0,""))</f>
        <v>1</v>
      </c>
      <c r="F5051" s="14">
        <f>IFERROR(_xlfn.XLOOKUP($A5051,Firm_Info!$A$2:$A$11,Firm_Info!$D$2:$D$11),"")</f>
        <v>5</v>
      </c>
      <c r="G5051" s="14">
        <f>IF($F5051="","",IF($B5051&gt;=SUMIFS(Firm_Info!$F$2:$F$11,Firm_Info!$D$2:$D$11,$F5051,Firm_Info!$C$2:$C$11,"Treated"),1,0))</f>
        <v>0</v>
      </c>
      <c r="H5051" s="14">
        <f t="shared" si="161"/>
        <v>0</v>
      </c>
      <c r="I5051" s="14">
        <f>IF($F5051="","",MOD(ROW()-2,624)-INDEX(Parallel_Trends!$F$5:$F$14,MATCH($A5051,Parallel_Trends!$A$5:$A$14,0)))</f>
        <v>-112</v>
      </c>
    </row>
    <row r="5052" spans="1:9" x14ac:dyDescent="0.45">
      <c r="A5052" t="s">
        <v>29</v>
      </c>
      <c r="B5052" s="1">
        <f>Raw_Prices!BE61</f>
        <v>45013</v>
      </c>
      <c r="C5052" s="12">
        <f>Raw_Prices!BI61</f>
        <v>142.79</v>
      </c>
      <c r="D5052" s="13">
        <f t="shared" si="160"/>
        <v>-7.7136900625435212E-3</v>
      </c>
      <c r="E5052" s="14">
        <f>IF(_xlfn.XLOOKUP($A5052,Firm_Info!$A$2:$A$12,Firm_Info!$C$2:$C$12)="Treated",1,IF(_xlfn.XLOOKUP($A5052,Firm_Info!$A$2:$A$12,Firm_Info!$C$2:$C$12)="Control",0,""))</f>
        <v>1</v>
      </c>
      <c r="F5052" s="14">
        <f>IFERROR(_xlfn.XLOOKUP($A5052,Firm_Info!$A$2:$A$11,Firm_Info!$D$2:$D$11),"")</f>
        <v>5</v>
      </c>
      <c r="G5052" s="14">
        <f>IF($F5052="","",IF($B5052&gt;=SUMIFS(Firm_Info!$F$2:$F$11,Firm_Info!$D$2:$D$11,$F5052,Firm_Info!$C$2:$C$11,"Treated"),1,0))</f>
        <v>0</v>
      </c>
      <c r="H5052" s="14">
        <f t="shared" si="161"/>
        <v>0</v>
      </c>
      <c r="I5052" s="14">
        <f>IF($F5052="","",MOD(ROW()-2,624)-INDEX(Parallel_Trends!$F$5:$F$14,MATCH($A5052,Parallel_Trends!$A$5:$A$14,0)))</f>
        <v>-111</v>
      </c>
    </row>
    <row r="5053" spans="1:9" x14ac:dyDescent="0.45">
      <c r="A5053" t="s">
        <v>29</v>
      </c>
      <c r="B5053" s="1">
        <f>Raw_Prices!BE62</f>
        <v>45014</v>
      </c>
      <c r="C5053" s="12">
        <f>Raw_Prices!BI62</f>
        <v>143.81</v>
      </c>
      <c r="D5053" s="13">
        <f t="shared" si="160"/>
        <v>7.143357377967785E-3</v>
      </c>
      <c r="E5053" s="14">
        <f>IF(_xlfn.XLOOKUP($A5053,Firm_Info!$A$2:$A$12,Firm_Info!$C$2:$C$12)="Treated",1,IF(_xlfn.XLOOKUP($A5053,Firm_Info!$A$2:$A$12,Firm_Info!$C$2:$C$12)="Control",0,""))</f>
        <v>1</v>
      </c>
      <c r="F5053" s="14">
        <f>IFERROR(_xlfn.XLOOKUP($A5053,Firm_Info!$A$2:$A$11,Firm_Info!$D$2:$D$11),"")</f>
        <v>5</v>
      </c>
      <c r="G5053" s="14">
        <f>IF($F5053="","",IF($B5053&gt;=SUMIFS(Firm_Info!$F$2:$F$11,Firm_Info!$D$2:$D$11,$F5053,Firm_Info!$C$2:$C$11,"Treated"),1,0))</f>
        <v>0</v>
      </c>
      <c r="H5053" s="14">
        <f t="shared" si="161"/>
        <v>0</v>
      </c>
      <c r="I5053" s="14">
        <f>IF($F5053="","",MOD(ROW()-2,624)-INDEX(Parallel_Trends!$F$5:$F$14,MATCH($A5053,Parallel_Trends!$A$5:$A$14,0)))</f>
        <v>-110</v>
      </c>
    </row>
    <row r="5054" spans="1:9" x14ac:dyDescent="0.45">
      <c r="A5054" t="s">
        <v>29</v>
      </c>
      <c r="B5054" s="1">
        <f>Raw_Prices!BE63</f>
        <v>45015</v>
      </c>
      <c r="C5054" s="12">
        <f>Raw_Prices!BI63</f>
        <v>144.57</v>
      </c>
      <c r="D5054" s="13">
        <f t="shared" si="160"/>
        <v>5.2847507127458115E-3</v>
      </c>
      <c r="E5054" s="14">
        <f>IF(_xlfn.XLOOKUP($A5054,Firm_Info!$A$2:$A$12,Firm_Info!$C$2:$C$12)="Treated",1,IF(_xlfn.XLOOKUP($A5054,Firm_Info!$A$2:$A$12,Firm_Info!$C$2:$C$12)="Control",0,""))</f>
        <v>1</v>
      </c>
      <c r="F5054" s="14">
        <f>IFERROR(_xlfn.XLOOKUP($A5054,Firm_Info!$A$2:$A$11,Firm_Info!$D$2:$D$11),"")</f>
        <v>5</v>
      </c>
      <c r="G5054" s="14">
        <f>IF($F5054="","",IF($B5054&gt;=SUMIFS(Firm_Info!$F$2:$F$11,Firm_Info!$D$2:$D$11,$F5054,Firm_Info!$C$2:$C$11,"Treated"),1,0))</f>
        <v>0</v>
      </c>
      <c r="H5054" s="14">
        <f t="shared" si="161"/>
        <v>0</v>
      </c>
      <c r="I5054" s="14">
        <f>IF($F5054="","",MOD(ROW()-2,624)-INDEX(Parallel_Trends!$F$5:$F$14,MATCH($A5054,Parallel_Trends!$A$5:$A$14,0)))</f>
        <v>-109</v>
      </c>
    </row>
    <row r="5055" spans="1:9" x14ac:dyDescent="0.45">
      <c r="A5055" t="s">
        <v>29</v>
      </c>
      <c r="B5055" s="1">
        <f>Raw_Prices!BE64</f>
        <v>45016</v>
      </c>
      <c r="C5055" s="12">
        <f>Raw_Prices!BI64</f>
        <v>144.84</v>
      </c>
      <c r="D5055" s="13">
        <f t="shared" si="160"/>
        <v>1.8676073874248633E-3</v>
      </c>
      <c r="E5055" s="14">
        <f>IF(_xlfn.XLOOKUP($A5055,Firm_Info!$A$2:$A$12,Firm_Info!$C$2:$C$12)="Treated",1,IF(_xlfn.XLOOKUP($A5055,Firm_Info!$A$2:$A$12,Firm_Info!$C$2:$C$12)="Control",0,""))</f>
        <v>1</v>
      </c>
      <c r="F5055" s="14">
        <f>IFERROR(_xlfn.XLOOKUP($A5055,Firm_Info!$A$2:$A$11,Firm_Info!$D$2:$D$11),"")</f>
        <v>5</v>
      </c>
      <c r="G5055" s="14">
        <f>IF($F5055="","",IF($B5055&gt;=SUMIFS(Firm_Info!$F$2:$F$11,Firm_Info!$D$2:$D$11,$F5055,Firm_Info!$C$2:$C$11,"Treated"),1,0))</f>
        <v>0</v>
      </c>
      <c r="H5055" s="14">
        <f t="shared" si="161"/>
        <v>0</v>
      </c>
      <c r="I5055" s="14">
        <f>IF($F5055="","",MOD(ROW()-2,624)-INDEX(Parallel_Trends!$F$5:$F$14,MATCH($A5055,Parallel_Trends!$A$5:$A$14,0)))</f>
        <v>-108</v>
      </c>
    </row>
    <row r="5056" spans="1:9" x14ac:dyDescent="0.45">
      <c r="A5056" t="s">
        <v>29</v>
      </c>
      <c r="B5056" s="1">
        <f>Raw_Prices!BE65</f>
        <v>45019</v>
      </c>
      <c r="C5056" s="12">
        <f>Raw_Prices!BI65</f>
        <v>146.76</v>
      </c>
      <c r="D5056" s="13">
        <f t="shared" si="160"/>
        <v>1.3256006628003192E-2</v>
      </c>
      <c r="E5056" s="14">
        <f>IF(_xlfn.XLOOKUP($A5056,Firm_Info!$A$2:$A$12,Firm_Info!$C$2:$C$12)="Treated",1,IF(_xlfn.XLOOKUP($A5056,Firm_Info!$A$2:$A$12,Firm_Info!$C$2:$C$12)="Control",0,""))</f>
        <v>1</v>
      </c>
      <c r="F5056" s="14">
        <f>IFERROR(_xlfn.XLOOKUP($A5056,Firm_Info!$A$2:$A$11,Firm_Info!$D$2:$D$11),"")</f>
        <v>5</v>
      </c>
      <c r="G5056" s="14">
        <f>IF($F5056="","",IF($B5056&gt;=SUMIFS(Firm_Info!$F$2:$F$11,Firm_Info!$D$2:$D$11,$F5056,Firm_Info!$C$2:$C$11,"Treated"),1,0))</f>
        <v>0</v>
      </c>
      <c r="H5056" s="14">
        <f t="shared" si="161"/>
        <v>0</v>
      </c>
      <c r="I5056" s="14">
        <f>IF($F5056="","",MOD(ROW()-2,624)-INDEX(Parallel_Trends!$F$5:$F$14,MATCH($A5056,Parallel_Trends!$A$5:$A$14,0)))</f>
        <v>-107</v>
      </c>
    </row>
    <row r="5057" spans="1:9" x14ac:dyDescent="0.45">
      <c r="A5057" t="s">
        <v>29</v>
      </c>
      <c r="B5057" s="1">
        <f>Raw_Prices!BE66</f>
        <v>45020</v>
      </c>
      <c r="C5057" s="12">
        <f>Raw_Prices!BI66</f>
        <v>146.31</v>
      </c>
      <c r="D5057" s="13">
        <f t="shared" si="160"/>
        <v>-3.066230580539564E-3</v>
      </c>
      <c r="E5057" s="14">
        <f>IF(_xlfn.XLOOKUP($A5057,Firm_Info!$A$2:$A$12,Firm_Info!$C$2:$C$12)="Treated",1,IF(_xlfn.XLOOKUP($A5057,Firm_Info!$A$2:$A$12,Firm_Info!$C$2:$C$12)="Control",0,""))</f>
        <v>1</v>
      </c>
      <c r="F5057" s="14">
        <f>IFERROR(_xlfn.XLOOKUP($A5057,Firm_Info!$A$2:$A$11,Firm_Info!$D$2:$D$11),"")</f>
        <v>5</v>
      </c>
      <c r="G5057" s="14">
        <f>IF($F5057="","",IF($B5057&gt;=SUMIFS(Firm_Info!$F$2:$F$11,Firm_Info!$D$2:$D$11,$F5057,Firm_Info!$C$2:$C$11,"Treated"),1,0))</f>
        <v>0</v>
      </c>
      <c r="H5057" s="14">
        <f t="shared" si="161"/>
        <v>0</v>
      </c>
      <c r="I5057" s="14">
        <f>IF($F5057="","",MOD(ROW()-2,624)-INDEX(Parallel_Trends!$F$5:$F$14,MATCH($A5057,Parallel_Trends!$A$5:$A$14,0)))</f>
        <v>-106</v>
      </c>
    </row>
    <row r="5058" spans="1:9" x14ac:dyDescent="0.45">
      <c r="A5058" t="s">
        <v>29</v>
      </c>
      <c r="B5058" s="1">
        <f>Raw_Prices!BE67</f>
        <v>45021</v>
      </c>
      <c r="C5058" s="12">
        <f>Raw_Prices!BI67</f>
        <v>149.12</v>
      </c>
      <c r="D5058" s="13">
        <f t="shared" si="160"/>
        <v>1.9205795912788037E-2</v>
      </c>
      <c r="E5058" s="14">
        <f>IF(_xlfn.XLOOKUP($A5058,Firm_Info!$A$2:$A$12,Firm_Info!$C$2:$C$12)="Treated",1,IF(_xlfn.XLOOKUP($A5058,Firm_Info!$A$2:$A$12,Firm_Info!$C$2:$C$12)="Control",0,""))</f>
        <v>1</v>
      </c>
      <c r="F5058" s="14">
        <f>IFERROR(_xlfn.XLOOKUP($A5058,Firm_Info!$A$2:$A$11,Firm_Info!$D$2:$D$11),"")</f>
        <v>5</v>
      </c>
      <c r="G5058" s="14">
        <f>IF($F5058="","",IF($B5058&gt;=SUMIFS(Firm_Info!$F$2:$F$11,Firm_Info!$D$2:$D$11,$F5058,Firm_Info!$C$2:$C$11,"Treated"),1,0))</f>
        <v>0</v>
      </c>
      <c r="H5058" s="14">
        <f t="shared" si="161"/>
        <v>0</v>
      </c>
      <c r="I5058" s="14">
        <f>IF($F5058="","",MOD(ROW()-2,624)-INDEX(Parallel_Trends!$F$5:$F$14,MATCH($A5058,Parallel_Trends!$A$5:$A$14,0)))</f>
        <v>-105</v>
      </c>
    </row>
    <row r="5059" spans="1:9" x14ac:dyDescent="0.45">
      <c r="A5059" t="s">
        <v>29</v>
      </c>
      <c r="B5059" s="1">
        <f>Raw_Prices!BE68</f>
        <v>45022</v>
      </c>
      <c r="C5059" s="12">
        <f>Raw_Prices!BI68</f>
        <v>149.61000000000001</v>
      </c>
      <c r="D5059" s="13">
        <f t="shared" si="160"/>
        <v>3.2859442060086952E-3</v>
      </c>
      <c r="E5059" s="14">
        <f>IF(_xlfn.XLOOKUP($A5059,Firm_Info!$A$2:$A$12,Firm_Info!$C$2:$C$12)="Treated",1,IF(_xlfn.XLOOKUP($A5059,Firm_Info!$A$2:$A$12,Firm_Info!$C$2:$C$12)="Control",0,""))</f>
        <v>1</v>
      </c>
      <c r="F5059" s="14">
        <f>IFERROR(_xlfn.XLOOKUP($A5059,Firm_Info!$A$2:$A$11,Firm_Info!$D$2:$D$11),"")</f>
        <v>5</v>
      </c>
      <c r="G5059" s="14">
        <f>IF($F5059="","",IF($B5059&gt;=SUMIFS(Firm_Info!$F$2:$F$11,Firm_Info!$D$2:$D$11,$F5059,Firm_Info!$C$2:$C$11,"Treated"),1,0))</f>
        <v>0</v>
      </c>
      <c r="H5059" s="14">
        <f t="shared" si="161"/>
        <v>0</v>
      </c>
      <c r="I5059" s="14">
        <f>IF($F5059="","",MOD(ROW()-2,624)-INDEX(Parallel_Trends!$F$5:$F$14,MATCH($A5059,Parallel_Trends!$A$5:$A$14,0)))</f>
        <v>-104</v>
      </c>
    </row>
    <row r="5060" spans="1:9" x14ac:dyDescent="0.45">
      <c r="A5060" t="s">
        <v>29</v>
      </c>
      <c r="B5060" s="1">
        <f>Raw_Prices!BE69</f>
        <v>45026</v>
      </c>
      <c r="C5060" s="12">
        <f>Raw_Prices!BI69</f>
        <v>149.99</v>
      </c>
      <c r="D5060" s="13">
        <f t="shared" ref="D5060:D5123" si="162">C5060/C5059-1</f>
        <v>2.5399371699752482E-3</v>
      </c>
      <c r="E5060" s="14">
        <f>IF(_xlfn.XLOOKUP($A5060,Firm_Info!$A$2:$A$12,Firm_Info!$C$2:$C$12)="Treated",1,IF(_xlfn.XLOOKUP($A5060,Firm_Info!$A$2:$A$12,Firm_Info!$C$2:$C$12)="Control",0,""))</f>
        <v>1</v>
      </c>
      <c r="F5060" s="14">
        <f>IFERROR(_xlfn.XLOOKUP($A5060,Firm_Info!$A$2:$A$11,Firm_Info!$D$2:$D$11),"")</f>
        <v>5</v>
      </c>
      <c r="G5060" s="14">
        <f>IF($F5060="","",IF($B5060&gt;=SUMIFS(Firm_Info!$F$2:$F$11,Firm_Info!$D$2:$D$11,$F5060,Firm_Info!$C$2:$C$11,"Treated"),1,0))</f>
        <v>0</v>
      </c>
      <c r="H5060" s="14">
        <f t="shared" ref="H5060:H5123" si="163">IF($F5060="","",$E5060*$G5060)</f>
        <v>0</v>
      </c>
      <c r="I5060" s="14">
        <f>IF($F5060="","",MOD(ROW()-2,624)-INDEX(Parallel_Trends!$F$5:$F$14,MATCH($A5060,Parallel_Trends!$A$5:$A$14,0)))</f>
        <v>-103</v>
      </c>
    </row>
    <row r="5061" spans="1:9" x14ac:dyDescent="0.45">
      <c r="A5061" t="s">
        <v>29</v>
      </c>
      <c r="B5061" s="1">
        <f>Raw_Prices!BE70</f>
        <v>45027</v>
      </c>
      <c r="C5061" s="12">
        <f>Raw_Prices!BI70</f>
        <v>149.94999999999999</v>
      </c>
      <c r="D5061" s="13">
        <f t="shared" si="162"/>
        <v>-2.6668444562982785E-4</v>
      </c>
      <c r="E5061" s="14">
        <f>IF(_xlfn.XLOOKUP($A5061,Firm_Info!$A$2:$A$12,Firm_Info!$C$2:$C$12)="Treated",1,IF(_xlfn.XLOOKUP($A5061,Firm_Info!$A$2:$A$12,Firm_Info!$C$2:$C$12)="Control",0,""))</f>
        <v>1</v>
      </c>
      <c r="F5061" s="14">
        <f>IFERROR(_xlfn.XLOOKUP($A5061,Firm_Info!$A$2:$A$11,Firm_Info!$D$2:$D$11),"")</f>
        <v>5</v>
      </c>
      <c r="G5061" s="14">
        <f>IF($F5061="","",IF($B5061&gt;=SUMIFS(Firm_Info!$F$2:$F$11,Firm_Info!$D$2:$D$11,$F5061,Firm_Info!$C$2:$C$11,"Treated"),1,0))</f>
        <v>0</v>
      </c>
      <c r="H5061" s="14">
        <f t="shared" si="163"/>
        <v>0</v>
      </c>
      <c r="I5061" s="14">
        <f>IF($F5061="","",MOD(ROW()-2,624)-INDEX(Parallel_Trends!$F$5:$F$14,MATCH($A5061,Parallel_Trends!$A$5:$A$14,0)))</f>
        <v>-102</v>
      </c>
    </row>
    <row r="5062" spans="1:9" x14ac:dyDescent="0.45">
      <c r="A5062" t="s">
        <v>29</v>
      </c>
      <c r="B5062" s="1">
        <f>Raw_Prices!BE71</f>
        <v>45028</v>
      </c>
      <c r="C5062" s="12">
        <f>Raw_Prices!BI71</f>
        <v>149.51</v>
      </c>
      <c r="D5062" s="13">
        <f t="shared" si="162"/>
        <v>-2.9343114371457313E-3</v>
      </c>
      <c r="E5062" s="14">
        <f>IF(_xlfn.XLOOKUP($A5062,Firm_Info!$A$2:$A$12,Firm_Info!$C$2:$C$12)="Treated",1,IF(_xlfn.XLOOKUP($A5062,Firm_Info!$A$2:$A$12,Firm_Info!$C$2:$C$12)="Control",0,""))</f>
        <v>1</v>
      </c>
      <c r="F5062" s="14">
        <f>IFERROR(_xlfn.XLOOKUP($A5062,Firm_Info!$A$2:$A$11,Firm_Info!$D$2:$D$11),"")</f>
        <v>5</v>
      </c>
      <c r="G5062" s="14">
        <f>IF($F5062="","",IF($B5062&gt;=SUMIFS(Firm_Info!$F$2:$F$11,Firm_Info!$D$2:$D$11,$F5062,Firm_Info!$C$2:$C$11,"Treated"),1,0))</f>
        <v>0</v>
      </c>
      <c r="H5062" s="14">
        <f t="shared" si="163"/>
        <v>0</v>
      </c>
      <c r="I5062" s="14">
        <f>IF($F5062="","",MOD(ROW()-2,624)-INDEX(Parallel_Trends!$F$5:$F$14,MATCH($A5062,Parallel_Trends!$A$5:$A$14,0)))</f>
        <v>-101</v>
      </c>
    </row>
    <row r="5063" spans="1:9" x14ac:dyDescent="0.45">
      <c r="A5063" t="s">
        <v>29</v>
      </c>
      <c r="B5063" s="1">
        <f>Raw_Prices!BE72</f>
        <v>45029</v>
      </c>
      <c r="C5063" s="12">
        <f>Raw_Prices!BI72</f>
        <v>150.37</v>
      </c>
      <c r="D5063" s="13">
        <f t="shared" si="162"/>
        <v>5.7521236037723078E-3</v>
      </c>
      <c r="E5063" s="14">
        <f>IF(_xlfn.XLOOKUP($A5063,Firm_Info!$A$2:$A$12,Firm_Info!$C$2:$C$12)="Treated",1,IF(_xlfn.XLOOKUP($A5063,Firm_Info!$A$2:$A$12,Firm_Info!$C$2:$C$12)="Control",0,""))</f>
        <v>1</v>
      </c>
      <c r="F5063" s="14">
        <f>IFERROR(_xlfn.XLOOKUP($A5063,Firm_Info!$A$2:$A$11,Firm_Info!$D$2:$D$11),"")</f>
        <v>5</v>
      </c>
      <c r="G5063" s="14">
        <f>IF($F5063="","",IF($B5063&gt;=SUMIFS(Firm_Info!$F$2:$F$11,Firm_Info!$D$2:$D$11,$F5063,Firm_Info!$C$2:$C$11,"Treated"),1,0))</f>
        <v>0</v>
      </c>
      <c r="H5063" s="14">
        <f t="shared" si="163"/>
        <v>0</v>
      </c>
      <c r="I5063" s="14">
        <f>IF($F5063="","",MOD(ROW()-2,624)-INDEX(Parallel_Trends!$F$5:$F$14,MATCH($A5063,Parallel_Trends!$A$5:$A$14,0)))</f>
        <v>-100</v>
      </c>
    </row>
    <row r="5064" spans="1:9" x14ac:dyDescent="0.45">
      <c r="A5064" t="s">
        <v>29</v>
      </c>
      <c r="B5064" s="1">
        <f>Raw_Prices!BE73</f>
        <v>45030</v>
      </c>
      <c r="C5064" s="12">
        <f>Raw_Prices!BI73</f>
        <v>149.59</v>
      </c>
      <c r="D5064" s="13">
        <f t="shared" si="162"/>
        <v>-5.1872048945933447E-3</v>
      </c>
      <c r="E5064" s="14">
        <f>IF(_xlfn.XLOOKUP($A5064,Firm_Info!$A$2:$A$12,Firm_Info!$C$2:$C$12)="Treated",1,IF(_xlfn.XLOOKUP($A5064,Firm_Info!$A$2:$A$12,Firm_Info!$C$2:$C$12)="Control",0,""))</f>
        <v>1</v>
      </c>
      <c r="F5064" s="14">
        <f>IFERROR(_xlfn.XLOOKUP($A5064,Firm_Info!$A$2:$A$11,Firm_Info!$D$2:$D$11),"")</f>
        <v>5</v>
      </c>
      <c r="G5064" s="14">
        <f>IF($F5064="","",IF($B5064&gt;=SUMIFS(Firm_Info!$F$2:$F$11,Firm_Info!$D$2:$D$11,$F5064,Firm_Info!$C$2:$C$11,"Treated"),1,0))</f>
        <v>0</v>
      </c>
      <c r="H5064" s="14">
        <f t="shared" si="163"/>
        <v>0</v>
      </c>
      <c r="I5064" s="14">
        <f>IF($F5064="","",MOD(ROW()-2,624)-INDEX(Parallel_Trends!$F$5:$F$14,MATCH($A5064,Parallel_Trends!$A$5:$A$14,0)))</f>
        <v>-99</v>
      </c>
    </row>
    <row r="5065" spans="1:9" x14ac:dyDescent="0.45">
      <c r="A5065" t="s">
        <v>29</v>
      </c>
      <c r="B5065" s="1">
        <f>Raw_Prices!BE74</f>
        <v>45033</v>
      </c>
      <c r="C5065" s="12">
        <f>Raw_Prices!BI74</f>
        <v>150.49</v>
      </c>
      <c r="D5065" s="13">
        <f t="shared" si="162"/>
        <v>6.0164449495287986E-3</v>
      </c>
      <c r="E5065" s="14">
        <f>IF(_xlfn.XLOOKUP($A5065,Firm_Info!$A$2:$A$12,Firm_Info!$C$2:$C$12)="Treated",1,IF(_xlfn.XLOOKUP($A5065,Firm_Info!$A$2:$A$12,Firm_Info!$C$2:$C$12)="Control",0,""))</f>
        <v>1</v>
      </c>
      <c r="F5065" s="14">
        <f>IFERROR(_xlfn.XLOOKUP($A5065,Firm_Info!$A$2:$A$11,Firm_Info!$D$2:$D$11),"")</f>
        <v>5</v>
      </c>
      <c r="G5065" s="14">
        <f>IF($F5065="","",IF($B5065&gt;=SUMIFS(Firm_Info!$F$2:$F$11,Firm_Info!$D$2:$D$11,$F5065,Firm_Info!$C$2:$C$11,"Treated"),1,0))</f>
        <v>0</v>
      </c>
      <c r="H5065" s="14">
        <f t="shared" si="163"/>
        <v>0</v>
      </c>
      <c r="I5065" s="14">
        <f>IF($F5065="","",MOD(ROW()-2,624)-INDEX(Parallel_Trends!$F$5:$F$14,MATCH($A5065,Parallel_Trends!$A$5:$A$14,0)))</f>
        <v>-98</v>
      </c>
    </row>
    <row r="5066" spans="1:9" x14ac:dyDescent="0.45">
      <c r="A5066" t="s">
        <v>29</v>
      </c>
      <c r="B5066" s="1">
        <f>Raw_Prices!BE75</f>
        <v>45034</v>
      </c>
      <c r="C5066" s="12">
        <f>Raw_Prices!BI75</f>
        <v>150.32</v>
      </c>
      <c r="D5066" s="13">
        <f t="shared" si="162"/>
        <v>-1.129643165659E-3</v>
      </c>
      <c r="E5066" s="14">
        <f>IF(_xlfn.XLOOKUP($A5066,Firm_Info!$A$2:$A$12,Firm_Info!$C$2:$C$12)="Treated",1,IF(_xlfn.XLOOKUP($A5066,Firm_Info!$A$2:$A$12,Firm_Info!$C$2:$C$12)="Control",0,""))</f>
        <v>1</v>
      </c>
      <c r="F5066" s="14">
        <f>IFERROR(_xlfn.XLOOKUP($A5066,Firm_Info!$A$2:$A$11,Firm_Info!$D$2:$D$11),"")</f>
        <v>5</v>
      </c>
      <c r="G5066" s="14">
        <f>IF($F5066="","",IF($B5066&gt;=SUMIFS(Firm_Info!$F$2:$F$11,Firm_Info!$D$2:$D$11,$F5066,Firm_Info!$C$2:$C$11,"Treated"),1,0))</f>
        <v>0</v>
      </c>
      <c r="H5066" s="14">
        <f t="shared" si="163"/>
        <v>0</v>
      </c>
      <c r="I5066" s="14">
        <f>IF($F5066="","",MOD(ROW()-2,624)-INDEX(Parallel_Trends!$F$5:$F$14,MATCH($A5066,Parallel_Trends!$A$5:$A$14,0)))</f>
        <v>-97</v>
      </c>
    </row>
    <row r="5067" spans="1:9" x14ac:dyDescent="0.45">
      <c r="A5067" t="s">
        <v>29</v>
      </c>
      <c r="B5067" s="1">
        <f>Raw_Prices!BE76</f>
        <v>45035</v>
      </c>
      <c r="C5067" s="12">
        <f>Raw_Prices!BI76</f>
        <v>148.78</v>
      </c>
      <c r="D5067" s="13">
        <f t="shared" si="162"/>
        <v>-1.0244811069717863E-2</v>
      </c>
      <c r="E5067" s="14">
        <f>IF(_xlfn.XLOOKUP($A5067,Firm_Info!$A$2:$A$12,Firm_Info!$C$2:$C$12)="Treated",1,IF(_xlfn.XLOOKUP($A5067,Firm_Info!$A$2:$A$12,Firm_Info!$C$2:$C$12)="Control",0,""))</f>
        <v>1</v>
      </c>
      <c r="F5067" s="14">
        <f>IFERROR(_xlfn.XLOOKUP($A5067,Firm_Info!$A$2:$A$11,Firm_Info!$D$2:$D$11),"")</f>
        <v>5</v>
      </c>
      <c r="G5067" s="14">
        <f>IF($F5067="","",IF($B5067&gt;=SUMIFS(Firm_Info!$F$2:$F$11,Firm_Info!$D$2:$D$11,$F5067,Firm_Info!$C$2:$C$11,"Treated"),1,0))</f>
        <v>0</v>
      </c>
      <c r="H5067" s="14">
        <f t="shared" si="163"/>
        <v>0</v>
      </c>
      <c r="I5067" s="14">
        <f>IF($F5067="","",MOD(ROW()-2,624)-INDEX(Parallel_Trends!$F$5:$F$14,MATCH($A5067,Parallel_Trends!$A$5:$A$14,0)))</f>
        <v>-96</v>
      </c>
    </row>
    <row r="5068" spans="1:9" x14ac:dyDescent="0.45">
      <c r="A5068" t="s">
        <v>29</v>
      </c>
      <c r="B5068" s="1">
        <f>Raw_Prices!BE77</f>
        <v>45036</v>
      </c>
      <c r="C5068" s="12">
        <f>Raw_Prices!BI77</f>
        <v>145.94</v>
      </c>
      <c r="D5068" s="13">
        <f t="shared" si="162"/>
        <v>-1.9088587175695726E-2</v>
      </c>
      <c r="E5068" s="14">
        <f>IF(_xlfn.XLOOKUP($A5068,Firm_Info!$A$2:$A$12,Firm_Info!$C$2:$C$12)="Treated",1,IF(_xlfn.XLOOKUP($A5068,Firm_Info!$A$2:$A$12,Firm_Info!$C$2:$C$12)="Control",0,""))</f>
        <v>1</v>
      </c>
      <c r="F5068" s="14">
        <f>IFERROR(_xlfn.XLOOKUP($A5068,Firm_Info!$A$2:$A$11,Firm_Info!$D$2:$D$11),"")</f>
        <v>5</v>
      </c>
      <c r="G5068" s="14">
        <f>IF($F5068="","",IF($B5068&gt;=SUMIFS(Firm_Info!$F$2:$F$11,Firm_Info!$D$2:$D$11,$F5068,Firm_Info!$C$2:$C$11,"Treated"),1,0))</f>
        <v>0</v>
      </c>
      <c r="H5068" s="14">
        <f t="shared" si="163"/>
        <v>0</v>
      </c>
      <c r="I5068" s="14">
        <f>IF($F5068="","",MOD(ROW()-2,624)-INDEX(Parallel_Trends!$F$5:$F$14,MATCH($A5068,Parallel_Trends!$A$5:$A$14,0)))</f>
        <v>-95</v>
      </c>
    </row>
    <row r="5069" spans="1:9" x14ac:dyDescent="0.45">
      <c r="A5069" t="s">
        <v>29</v>
      </c>
      <c r="B5069" s="1">
        <f>Raw_Prices!BE78</f>
        <v>45037</v>
      </c>
      <c r="C5069" s="12">
        <f>Raw_Prices!BI78</f>
        <v>146.22</v>
      </c>
      <c r="D5069" s="13">
        <f t="shared" si="162"/>
        <v>1.9185966835686408E-3</v>
      </c>
      <c r="E5069" s="14">
        <f>IF(_xlfn.XLOOKUP($A5069,Firm_Info!$A$2:$A$12,Firm_Info!$C$2:$C$12)="Treated",1,IF(_xlfn.XLOOKUP($A5069,Firm_Info!$A$2:$A$12,Firm_Info!$C$2:$C$12)="Control",0,""))</f>
        <v>1</v>
      </c>
      <c r="F5069" s="14">
        <f>IFERROR(_xlfn.XLOOKUP($A5069,Firm_Info!$A$2:$A$11,Firm_Info!$D$2:$D$11),"")</f>
        <v>5</v>
      </c>
      <c r="G5069" s="14">
        <f>IF($F5069="","",IF($B5069&gt;=SUMIFS(Firm_Info!$F$2:$F$11,Firm_Info!$D$2:$D$11,$F5069,Firm_Info!$C$2:$C$11,"Treated"),1,0))</f>
        <v>0</v>
      </c>
      <c r="H5069" s="14">
        <f t="shared" si="163"/>
        <v>0</v>
      </c>
      <c r="I5069" s="14">
        <f>IF($F5069="","",MOD(ROW()-2,624)-INDEX(Parallel_Trends!$F$5:$F$14,MATCH($A5069,Parallel_Trends!$A$5:$A$14,0)))</f>
        <v>-94</v>
      </c>
    </row>
    <row r="5070" spans="1:9" x14ac:dyDescent="0.45">
      <c r="A5070" t="s">
        <v>29</v>
      </c>
      <c r="B5070" s="1">
        <f>Raw_Prices!BE79</f>
        <v>45040</v>
      </c>
      <c r="C5070" s="12">
        <f>Raw_Prices!BI79</f>
        <v>145.86000000000001</v>
      </c>
      <c r="D5070" s="13">
        <f t="shared" si="162"/>
        <v>-2.4620434961016846E-3</v>
      </c>
      <c r="E5070" s="14">
        <f>IF(_xlfn.XLOOKUP($A5070,Firm_Info!$A$2:$A$12,Firm_Info!$C$2:$C$12)="Treated",1,IF(_xlfn.XLOOKUP($A5070,Firm_Info!$A$2:$A$12,Firm_Info!$C$2:$C$12)="Control",0,""))</f>
        <v>1</v>
      </c>
      <c r="F5070" s="14">
        <f>IFERROR(_xlfn.XLOOKUP($A5070,Firm_Info!$A$2:$A$11,Firm_Info!$D$2:$D$11),"")</f>
        <v>5</v>
      </c>
      <c r="G5070" s="14">
        <f>IF($F5070="","",IF($B5070&gt;=SUMIFS(Firm_Info!$F$2:$F$11,Firm_Info!$D$2:$D$11,$F5070,Firm_Info!$C$2:$C$11,"Treated"),1,0))</f>
        <v>0</v>
      </c>
      <c r="H5070" s="14">
        <f t="shared" si="163"/>
        <v>0</v>
      </c>
      <c r="I5070" s="14">
        <f>IF($F5070="","",MOD(ROW()-2,624)-INDEX(Parallel_Trends!$F$5:$F$14,MATCH($A5070,Parallel_Trends!$A$5:$A$14,0)))</f>
        <v>-93</v>
      </c>
    </row>
    <row r="5071" spans="1:9" x14ac:dyDescent="0.45">
      <c r="A5071" t="s">
        <v>29</v>
      </c>
      <c r="B5071" s="1">
        <f>Raw_Prices!BE80</f>
        <v>45041</v>
      </c>
      <c r="C5071" s="12">
        <f>Raw_Prices!BI80</f>
        <v>148</v>
      </c>
      <c r="D5071" s="13">
        <f t="shared" si="162"/>
        <v>1.4671602906896952E-2</v>
      </c>
      <c r="E5071" s="14">
        <f>IF(_xlfn.XLOOKUP($A5071,Firm_Info!$A$2:$A$12,Firm_Info!$C$2:$C$12)="Treated",1,IF(_xlfn.XLOOKUP($A5071,Firm_Info!$A$2:$A$12,Firm_Info!$C$2:$C$12)="Control",0,""))</f>
        <v>1</v>
      </c>
      <c r="F5071" s="14">
        <f>IFERROR(_xlfn.XLOOKUP($A5071,Firm_Info!$A$2:$A$11,Firm_Info!$D$2:$D$11),"")</f>
        <v>5</v>
      </c>
      <c r="G5071" s="14">
        <f>IF($F5071="","",IF($B5071&gt;=SUMIFS(Firm_Info!$F$2:$F$11,Firm_Info!$D$2:$D$11,$F5071,Firm_Info!$C$2:$C$11,"Treated"),1,0))</f>
        <v>0</v>
      </c>
      <c r="H5071" s="14">
        <f t="shared" si="163"/>
        <v>0</v>
      </c>
      <c r="I5071" s="14">
        <f>IF($F5071="","",MOD(ROW()-2,624)-INDEX(Parallel_Trends!$F$5:$F$14,MATCH($A5071,Parallel_Trends!$A$5:$A$14,0)))</f>
        <v>-92</v>
      </c>
    </row>
    <row r="5072" spans="1:9" x14ac:dyDescent="0.45">
      <c r="A5072" t="s">
        <v>29</v>
      </c>
      <c r="B5072" s="1">
        <f>Raw_Prices!BE81</f>
        <v>45042</v>
      </c>
      <c r="C5072" s="12">
        <f>Raw_Prices!BI81</f>
        <v>148.28</v>
      </c>
      <c r="D5072" s="13">
        <f t="shared" si="162"/>
        <v>1.8918918918919836E-3</v>
      </c>
      <c r="E5072" s="14">
        <f>IF(_xlfn.XLOOKUP($A5072,Firm_Info!$A$2:$A$12,Firm_Info!$C$2:$C$12)="Treated",1,IF(_xlfn.XLOOKUP($A5072,Firm_Info!$A$2:$A$12,Firm_Info!$C$2:$C$12)="Control",0,""))</f>
        <v>1</v>
      </c>
      <c r="F5072" s="14">
        <f>IFERROR(_xlfn.XLOOKUP($A5072,Firm_Info!$A$2:$A$11,Firm_Info!$D$2:$D$11),"")</f>
        <v>5</v>
      </c>
      <c r="G5072" s="14">
        <f>IF($F5072="","",IF($B5072&gt;=SUMIFS(Firm_Info!$F$2:$F$11,Firm_Info!$D$2:$D$11,$F5072,Firm_Info!$C$2:$C$11,"Treated"),1,0))</f>
        <v>0</v>
      </c>
      <c r="H5072" s="14">
        <f t="shared" si="163"/>
        <v>0</v>
      </c>
      <c r="I5072" s="14">
        <f>IF($F5072="","",MOD(ROW()-2,624)-INDEX(Parallel_Trends!$F$5:$F$14,MATCH($A5072,Parallel_Trends!$A$5:$A$14,0)))</f>
        <v>-91</v>
      </c>
    </row>
    <row r="5073" spans="1:9" x14ac:dyDescent="0.45">
      <c r="A5073" t="s">
        <v>29</v>
      </c>
      <c r="B5073" s="1">
        <f>Raw_Prices!BE82</f>
        <v>45043</v>
      </c>
      <c r="C5073" s="12">
        <f>Raw_Prices!BI82</f>
        <v>149.94</v>
      </c>
      <c r="D5073" s="13">
        <f t="shared" si="162"/>
        <v>1.1195036417588344E-2</v>
      </c>
      <c r="E5073" s="14">
        <f>IF(_xlfn.XLOOKUP($A5073,Firm_Info!$A$2:$A$12,Firm_Info!$C$2:$C$12)="Treated",1,IF(_xlfn.XLOOKUP($A5073,Firm_Info!$A$2:$A$12,Firm_Info!$C$2:$C$12)="Control",0,""))</f>
        <v>1</v>
      </c>
      <c r="F5073" s="14">
        <f>IFERROR(_xlfn.XLOOKUP($A5073,Firm_Info!$A$2:$A$11,Firm_Info!$D$2:$D$11),"")</f>
        <v>5</v>
      </c>
      <c r="G5073" s="14">
        <f>IF($F5073="","",IF($B5073&gt;=SUMIFS(Firm_Info!$F$2:$F$11,Firm_Info!$D$2:$D$11,$F5073,Firm_Info!$C$2:$C$11,"Treated"),1,0))</f>
        <v>0</v>
      </c>
      <c r="H5073" s="14">
        <f t="shared" si="163"/>
        <v>0</v>
      </c>
      <c r="I5073" s="14">
        <f>IF($F5073="","",MOD(ROW()-2,624)-INDEX(Parallel_Trends!$F$5:$F$14,MATCH($A5073,Parallel_Trends!$A$5:$A$14,0)))</f>
        <v>-90</v>
      </c>
    </row>
    <row r="5074" spans="1:9" x14ac:dyDescent="0.45">
      <c r="A5074" t="s">
        <v>29</v>
      </c>
      <c r="B5074" s="1">
        <f>Raw_Prices!BE83</f>
        <v>45044</v>
      </c>
      <c r="C5074" s="12">
        <f>Raw_Prices!BI83</f>
        <v>143.9</v>
      </c>
      <c r="D5074" s="13">
        <f t="shared" si="162"/>
        <v>-4.0282779778578082E-2</v>
      </c>
      <c r="E5074" s="14">
        <f>IF(_xlfn.XLOOKUP($A5074,Firm_Info!$A$2:$A$12,Firm_Info!$C$2:$C$12)="Treated",1,IF(_xlfn.XLOOKUP($A5074,Firm_Info!$A$2:$A$12,Firm_Info!$C$2:$C$12)="Control",0,""))</f>
        <v>1</v>
      </c>
      <c r="F5074" s="14">
        <f>IFERROR(_xlfn.XLOOKUP($A5074,Firm_Info!$A$2:$A$11,Firm_Info!$D$2:$D$11),"")</f>
        <v>5</v>
      </c>
      <c r="G5074" s="14">
        <f>IF($F5074="","",IF($B5074&gt;=SUMIFS(Firm_Info!$F$2:$F$11,Firm_Info!$D$2:$D$11,$F5074,Firm_Info!$C$2:$C$11,"Treated"),1,0))</f>
        <v>0</v>
      </c>
      <c r="H5074" s="14">
        <f t="shared" si="163"/>
        <v>0</v>
      </c>
      <c r="I5074" s="14">
        <f>IF($F5074="","",MOD(ROW()-2,624)-INDEX(Parallel_Trends!$F$5:$F$14,MATCH($A5074,Parallel_Trends!$A$5:$A$14,0)))</f>
        <v>-89</v>
      </c>
    </row>
    <row r="5075" spans="1:9" x14ac:dyDescent="0.45">
      <c r="A5075" t="s">
        <v>29</v>
      </c>
      <c r="B5075" s="1">
        <f>Raw_Prices!BE84</f>
        <v>45047</v>
      </c>
      <c r="C5075" s="12">
        <f>Raw_Prices!BI84</f>
        <v>143.21</v>
      </c>
      <c r="D5075" s="13">
        <f t="shared" si="162"/>
        <v>-4.7949965253648585E-3</v>
      </c>
      <c r="E5075" s="14">
        <f>IF(_xlfn.XLOOKUP($A5075,Firm_Info!$A$2:$A$12,Firm_Info!$C$2:$C$12)="Treated",1,IF(_xlfn.XLOOKUP($A5075,Firm_Info!$A$2:$A$12,Firm_Info!$C$2:$C$12)="Control",0,""))</f>
        <v>1</v>
      </c>
      <c r="F5075" s="14">
        <f>IFERROR(_xlfn.XLOOKUP($A5075,Firm_Info!$A$2:$A$11,Firm_Info!$D$2:$D$11),"")</f>
        <v>5</v>
      </c>
      <c r="G5075" s="14">
        <f>IF($F5075="","",IF($B5075&gt;=SUMIFS(Firm_Info!$F$2:$F$11,Firm_Info!$D$2:$D$11,$F5075,Firm_Info!$C$2:$C$11,"Treated"),1,0))</f>
        <v>0</v>
      </c>
      <c r="H5075" s="14">
        <f t="shared" si="163"/>
        <v>0</v>
      </c>
      <c r="I5075" s="14">
        <f>IF($F5075="","",MOD(ROW()-2,624)-INDEX(Parallel_Trends!$F$5:$F$14,MATCH($A5075,Parallel_Trends!$A$5:$A$14,0)))</f>
        <v>-88</v>
      </c>
    </row>
    <row r="5076" spans="1:9" x14ac:dyDescent="0.45">
      <c r="A5076" t="s">
        <v>29</v>
      </c>
      <c r="B5076" s="1">
        <f>Raw_Prices!BE85</f>
        <v>45048</v>
      </c>
      <c r="C5076" s="12">
        <f>Raw_Prices!BI85</f>
        <v>140.36000000000001</v>
      </c>
      <c r="D5076" s="13">
        <f t="shared" si="162"/>
        <v>-1.9900844913064653E-2</v>
      </c>
      <c r="E5076" s="14">
        <f>IF(_xlfn.XLOOKUP($A5076,Firm_Info!$A$2:$A$12,Firm_Info!$C$2:$C$12)="Treated",1,IF(_xlfn.XLOOKUP($A5076,Firm_Info!$A$2:$A$12,Firm_Info!$C$2:$C$12)="Control",0,""))</f>
        <v>1</v>
      </c>
      <c r="F5076" s="14">
        <f>IFERROR(_xlfn.XLOOKUP($A5076,Firm_Info!$A$2:$A$11,Firm_Info!$D$2:$D$11),"")</f>
        <v>5</v>
      </c>
      <c r="G5076" s="14">
        <f>IF($F5076="","",IF($B5076&gt;=SUMIFS(Firm_Info!$F$2:$F$11,Firm_Info!$D$2:$D$11,$F5076,Firm_Info!$C$2:$C$11,"Treated"),1,0))</f>
        <v>0</v>
      </c>
      <c r="H5076" s="14">
        <f t="shared" si="163"/>
        <v>0</v>
      </c>
      <c r="I5076" s="14">
        <f>IF($F5076="","",MOD(ROW()-2,624)-INDEX(Parallel_Trends!$F$5:$F$14,MATCH($A5076,Parallel_Trends!$A$5:$A$14,0)))</f>
        <v>-87</v>
      </c>
    </row>
    <row r="5077" spans="1:9" x14ac:dyDescent="0.45">
      <c r="A5077" t="s">
        <v>29</v>
      </c>
      <c r="B5077" s="1">
        <f>Raw_Prices!BE86</f>
        <v>45049</v>
      </c>
      <c r="C5077" s="12">
        <f>Raw_Prices!BI86</f>
        <v>139.91</v>
      </c>
      <c r="D5077" s="13">
        <f t="shared" si="162"/>
        <v>-3.206041607295651E-3</v>
      </c>
      <c r="E5077" s="14">
        <f>IF(_xlfn.XLOOKUP($A5077,Firm_Info!$A$2:$A$12,Firm_Info!$C$2:$C$12)="Treated",1,IF(_xlfn.XLOOKUP($A5077,Firm_Info!$A$2:$A$12,Firm_Info!$C$2:$C$12)="Control",0,""))</f>
        <v>1</v>
      </c>
      <c r="F5077" s="14">
        <f>IFERROR(_xlfn.XLOOKUP($A5077,Firm_Info!$A$2:$A$11,Firm_Info!$D$2:$D$11),"")</f>
        <v>5</v>
      </c>
      <c r="G5077" s="14">
        <f>IF($F5077="","",IF($B5077&gt;=SUMIFS(Firm_Info!$F$2:$F$11,Firm_Info!$D$2:$D$11,$F5077,Firm_Info!$C$2:$C$11,"Treated"),1,0))</f>
        <v>0</v>
      </c>
      <c r="H5077" s="14">
        <f t="shared" si="163"/>
        <v>0</v>
      </c>
      <c r="I5077" s="14">
        <f>IF($F5077="","",MOD(ROW()-2,624)-INDEX(Parallel_Trends!$F$5:$F$14,MATCH($A5077,Parallel_Trends!$A$5:$A$14,0)))</f>
        <v>-86</v>
      </c>
    </row>
    <row r="5078" spans="1:9" x14ac:dyDescent="0.45">
      <c r="A5078" t="s">
        <v>29</v>
      </c>
      <c r="B5078" s="1">
        <f>Raw_Prices!BE87</f>
        <v>45050</v>
      </c>
      <c r="C5078" s="12">
        <f>Raw_Prices!BI87</f>
        <v>141.26</v>
      </c>
      <c r="D5078" s="13">
        <f t="shared" si="162"/>
        <v>9.6490601100707174E-3</v>
      </c>
      <c r="E5078" s="14">
        <f>IF(_xlfn.XLOOKUP($A5078,Firm_Info!$A$2:$A$12,Firm_Info!$C$2:$C$12)="Treated",1,IF(_xlfn.XLOOKUP($A5078,Firm_Info!$A$2:$A$12,Firm_Info!$C$2:$C$12)="Control",0,""))</f>
        <v>1</v>
      </c>
      <c r="F5078" s="14">
        <f>IFERROR(_xlfn.XLOOKUP($A5078,Firm_Info!$A$2:$A$11,Firm_Info!$D$2:$D$11),"")</f>
        <v>5</v>
      </c>
      <c r="G5078" s="14">
        <f>IF($F5078="","",IF($B5078&gt;=SUMIFS(Firm_Info!$F$2:$F$11,Firm_Info!$D$2:$D$11,$F5078,Firm_Info!$C$2:$C$11,"Treated"),1,0))</f>
        <v>0</v>
      </c>
      <c r="H5078" s="14">
        <f t="shared" si="163"/>
        <v>0</v>
      </c>
      <c r="I5078" s="14">
        <f>IF($F5078="","",MOD(ROW()-2,624)-INDEX(Parallel_Trends!$F$5:$F$14,MATCH($A5078,Parallel_Trends!$A$5:$A$14,0)))</f>
        <v>-85</v>
      </c>
    </row>
    <row r="5079" spans="1:9" x14ac:dyDescent="0.45">
      <c r="A5079" t="s">
        <v>29</v>
      </c>
      <c r="B5079" s="1">
        <f>Raw_Prices!BE88</f>
        <v>45051</v>
      </c>
      <c r="C5079" s="12">
        <f>Raw_Prices!BI88</f>
        <v>143.56</v>
      </c>
      <c r="D5079" s="13">
        <f t="shared" si="162"/>
        <v>1.6282033130397888E-2</v>
      </c>
      <c r="E5079" s="14">
        <f>IF(_xlfn.XLOOKUP($A5079,Firm_Info!$A$2:$A$12,Firm_Info!$C$2:$C$12)="Treated",1,IF(_xlfn.XLOOKUP($A5079,Firm_Info!$A$2:$A$12,Firm_Info!$C$2:$C$12)="Control",0,""))</f>
        <v>1</v>
      </c>
      <c r="F5079" s="14">
        <f>IFERROR(_xlfn.XLOOKUP($A5079,Firm_Info!$A$2:$A$11,Firm_Info!$D$2:$D$11),"")</f>
        <v>5</v>
      </c>
      <c r="G5079" s="14">
        <f>IF($F5079="","",IF($B5079&gt;=SUMIFS(Firm_Info!$F$2:$F$11,Firm_Info!$D$2:$D$11,$F5079,Firm_Info!$C$2:$C$11,"Treated"),1,0))</f>
        <v>0</v>
      </c>
      <c r="H5079" s="14">
        <f t="shared" si="163"/>
        <v>0</v>
      </c>
      <c r="I5079" s="14">
        <f>IF($F5079="","",MOD(ROW()-2,624)-INDEX(Parallel_Trends!$F$5:$F$14,MATCH($A5079,Parallel_Trends!$A$5:$A$14,0)))</f>
        <v>-84</v>
      </c>
    </row>
    <row r="5080" spans="1:9" x14ac:dyDescent="0.45">
      <c r="A5080" t="s">
        <v>29</v>
      </c>
      <c r="B5080" s="1">
        <f>Raw_Prices!BE89</f>
        <v>45054</v>
      </c>
      <c r="C5080" s="12">
        <f>Raw_Prices!BI89</f>
        <v>144.18</v>
      </c>
      <c r="D5080" s="13">
        <f t="shared" si="162"/>
        <v>4.3187517414322585E-3</v>
      </c>
      <c r="E5080" s="14">
        <f>IF(_xlfn.XLOOKUP($A5080,Firm_Info!$A$2:$A$12,Firm_Info!$C$2:$C$12)="Treated",1,IF(_xlfn.XLOOKUP($A5080,Firm_Info!$A$2:$A$12,Firm_Info!$C$2:$C$12)="Control",0,""))</f>
        <v>1</v>
      </c>
      <c r="F5080" s="14">
        <f>IFERROR(_xlfn.XLOOKUP($A5080,Firm_Info!$A$2:$A$11,Firm_Info!$D$2:$D$11),"")</f>
        <v>5</v>
      </c>
      <c r="G5080" s="14">
        <f>IF($F5080="","",IF($B5080&gt;=SUMIFS(Firm_Info!$F$2:$F$11,Firm_Info!$D$2:$D$11,$F5080,Firm_Info!$C$2:$C$11,"Treated"),1,0))</f>
        <v>0</v>
      </c>
      <c r="H5080" s="14">
        <f t="shared" si="163"/>
        <v>0</v>
      </c>
      <c r="I5080" s="14">
        <f>IF($F5080="","",MOD(ROW()-2,624)-INDEX(Parallel_Trends!$F$5:$F$14,MATCH($A5080,Parallel_Trends!$A$5:$A$14,0)))</f>
        <v>-83</v>
      </c>
    </row>
    <row r="5081" spans="1:9" x14ac:dyDescent="0.45">
      <c r="A5081" t="s">
        <v>29</v>
      </c>
      <c r="B5081" s="1">
        <f>Raw_Prices!BE90</f>
        <v>45055</v>
      </c>
      <c r="C5081" s="12">
        <f>Raw_Prices!BI90</f>
        <v>142.03</v>
      </c>
      <c r="D5081" s="13">
        <f t="shared" si="162"/>
        <v>-1.491191566097938E-2</v>
      </c>
      <c r="E5081" s="14">
        <f>IF(_xlfn.XLOOKUP($A5081,Firm_Info!$A$2:$A$12,Firm_Info!$C$2:$C$12)="Treated",1,IF(_xlfn.XLOOKUP($A5081,Firm_Info!$A$2:$A$12,Firm_Info!$C$2:$C$12)="Control",0,""))</f>
        <v>1</v>
      </c>
      <c r="F5081" s="14">
        <f>IFERROR(_xlfn.XLOOKUP($A5081,Firm_Info!$A$2:$A$11,Firm_Info!$D$2:$D$11),"")</f>
        <v>5</v>
      </c>
      <c r="G5081" s="14">
        <f>IF($F5081="","",IF($B5081&gt;=SUMIFS(Firm_Info!$F$2:$F$11,Firm_Info!$D$2:$D$11,$F5081,Firm_Info!$C$2:$C$11,"Treated"),1,0))</f>
        <v>0</v>
      </c>
      <c r="H5081" s="14">
        <f t="shared" si="163"/>
        <v>0</v>
      </c>
      <c r="I5081" s="14">
        <f>IF($F5081="","",MOD(ROW()-2,624)-INDEX(Parallel_Trends!$F$5:$F$14,MATCH($A5081,Parallel_Trends!$A$5:$A$14,0)))</f>
        <v>-82</v>
      </c>
    </row>
    <row r="5082" spans="1:9" x14ac:dyDescent="0.45">
      <c r="A5082" t="s">
        <v>29</v>
      </c>
      <c r="B5082" s="1">
        <f>Raw_Prices!BE91</f>
        <v>45056</v>
      </c>
      <c r="C5082" s="12">
        <f>Raw_Prices!BI91</f>
        <v>142.03</v>
      </c>
      <c r="D5082" s="13">
        <f t="shared" si="162"/>
        <v>0</v>
      </c>
      <c r="E5082" s="14">
        <f>IF(_xlfn.XLOOKUP($A5082,Firm_Info!$A$2:$A$12,Firm_Info!$C$2:$C$12)="Treated",1,IF(_xlfn.XLOOKUP($A5082,Firm_Info!$A$2:$A$12,Firm_Info!$C$2:$C$12)="Control",0,""))</f>
        <v>1</v>
      </c>
      <c r="F5082" s="14">
        <f>IFERROR(_xlfn.XLOOKUP($A5082,Firm_Info!$A$2:$A$11,Firm_Info!$D$2:$D$11),"")</f>
        <v>5</v>
      </c>
      <c r="G5082" s="14">
        <f>IF($F5082="","",IF($B5082&gt;=SUMIFS(Firm_Info!$F$2:$F$11,Firm_Info!$D$2:$D$11,$F5082,Firm_Info!$C$2:$C$11,"Treated"),1,0))</f>
        <v>0</v>
      </c>
      <c r="H5082" s="14">
        <f t="shared" si="163"/>
        <v>0</v>
      </c>
      <c r="I5082" s="14">
        <f>IF($F5082="","",MOD(ROW()-2,624)-INDEX(Parallel_Trends!$F$5:$F$14,MATCH($A5082,Parallel_Trends!$A$5:$A$14,0)))</f>
        <v>-81</v>
      </c>
    </row>
    <row r="5083" spans="1:9" x14ac:dyDescent="0.45">
      <c r="A5083" t="s">
        <v>29</v>
      </c>
      <c r="B5083" s="1">
        <f>Raw_Prices!BE92</f>
        <v>45057</v>
      </c>
      <c r="C5083" s="12">
        <f>Raw_Prices!BI92</f>
        <v>142.69999999999999</v>
      </c>
      <c r="D5083" s="13">
        <f t="shared" si="162"/>
        <v>4.717313243680854E-3</v>
      </c>
      <c r="E5083" s="14">
        <f>IF(_xlfn.XLOOKUP($A5083,Firm_Info!$A$2:$A$12,Firm_Info!$C$2:$C$12)="Treated",1,IF(_xlfn.XLOOKUP($A5083,Firm_Info!$A$2:$A$12,Firm_Info!$C$2:$C$12)="Control",0,""))</f>
        <v>1</v>
      </c>
      <c r="F5083" s="14">
        <f>IFERROR(_xlfn.XLOOKUP($A5083,Firm_Info!$A$2:$A$11,Firm_Info!$D$2:$D$11),"")</f>
        <v>5</v>
      </c>
      <c r="G5083" s="14">
        <f>IF($F5083="","",IF($B5083&gt;=SUMIFS(Firm_Info!$F$2:$F$11,Firm_Info!$D$2:$D$11,$F5083,Firm_Info!$C$2:$C$11,"Treated"),1,0))</f>
        <v>0</v>
      </c>
      <c r="H5083" s="14">
        <f t="shared" si="163"/>
        <v>0</v>
      </c>
      <c r="I5083" s="14">
        <f>IF($F5083="","",MOD(ROW()-2,624)-INDEX(Parallel_Trends!$F$5:$F$14,MATCH($A5083,Parallel_Trends!$A$5:$A$14,0)))</f>
        <v>-80</v>
      </c>
    </row>
    <row r="5084" spans="1:9" x14ac:dyDescent="0.45">
      <c r="A5084" t="s">
        <v>29</v>
      </c>
      <c r="B5084" s="1">
        <f>Raw_Prices!BE93</f>
        <v>45058</v>
      </c>
      <c r="C5084" s="12">
        <f>Raw_Prices!BI93</f>
        <v>144.12</v>
      </c>
      <c r="D5084" s="13">
        <f t="shared" si="162"/>
        <v>9.9509460406448369E-3</v>
      </c>
      <c r="E5084" s="14">
        <f>IF(_xlfn.XLOOKUP($A5084,Firm_Info!$A$2:$A$12,Firm_Info!$C$2:$C$12)="Treated",1,IF(_xlfn.XLOOKUP($A5084,Firm_Info!$A$2:$A$12,Firm_Info!$C$2:$C$12)="Control",0,""))</f>
        <v>1</v>
      </c>
      <c r="F5084" s="14">
        <f>IFERROR(_xlfn.XLOOKUP($A5084,Firm_Info!$A$2:$A$11,Firm_Info!$D$2:$D$11),"")</f>
        <v>5</v>
      </c>
      <c r="G5084" s="14">
        <f>IF($F5084="","",IF($B5084&gt;=SUMIFS(Firm_Info!$F$2:$F$11,Firm_Info!$D$2:$D$11,$F5084,Firm_Info!$C$2:$C$11,"Treated"),1,0))</f>
        <v>0</v>
      </c>
      <c r="H5084" s="14">
        <f t="shared" si="163"/>
        <v>0</v>
      </c>
      <c r="I5084" s="14">
        <f>IF($F5084="","",MOD(ROW()-2,624)-INDEX(Parallel_Trends!$F$5:$F$14,MATCH($A5084,Parallel_Trends!$A$5:$A$14,0)))</f>
        <v>-79</v>
      </c>
    </row>
    <row r="5085" spans="1:9" x14ac:dyDescent="0.45">
      <c r="A5085" t="s">
        <v>29</v>
      </c>
      <c r="B5085" s="1">
        <f>Raw_Prices!BE94</f>
        <v>45061</v>
      </c>
      <c r="C5085" s="12">
        <f>Raw_Prices!BI94</f>
        <v>144.62</v>
      </c>
      <c r="D5085" s="13">
        <f t="shared" si="162"/>
        <v>3.4693311129614379E-3</v>
      </c>
      <c r="E5085" s="14">
        <f>IF(_xlfn.XLOOKUP($A5085,Firm_Info!$A$2:$A$12,Firm_Info!$C$2:$C$12)="Treated",1,IF(_xlfn.XLOOKUP($A5085,Firm_Info!$A$2:$A$12,Firm_Info!$C$2:$C$12)="Control",0,""))</f>
        <v>1</v>
      </c>
      <c r="F5085" s="14">
        <f>IFERROR(_xlfn.XLOOKUP($A5085,Firm_Info!$A$2:$A$11,Firm_Info!$D$2:$D$11),"")</f>
        <v>5</v>
      </c>
      <c r="G5085" s="14">
        <f>IF($F5085="","",IF($B5085&gt;=SUMIFS(Firm_Info!$F$2:$F$11,Firm_Info!$D$2:$D$11,$F5085,Firm_Info!$C$2:$C$11,"Treated"),1,0))</f>
        <v>0</v>
      </c>
      <c r="H5085" s="14">
        <f t="shared" si="163"/>
        <v>0</v>
      </c>
      <c r="I5085" s="14">
        <f>IF($F5085="","",MOD(ROW()-2,624)-INDEX(Parallel_Trends!$F$5:$F$14,MATCH($A5085,Parallel_Trends!$A$5:$A$14,0)))</f>
        <v>-78</v>
      </c>
    </row>
    <row r="5086" spans="1:9" x14ac:dyDescent="0.45">
      <c r="A5086" t="s">
        <v>29</v>
      </c>
      <c r="B5086" s="1">
        <f>Raw_Prices!BE95</f>
        <v>45062</v>
      </c>
      <c r="C5086" s="12">
        <f>Raw_Prices!BI95</f>
        <v>143.69999999999999</v>
      </c>
      <c r="D5086" s="13">
        <f t="shared" si="162"/>
        <v>-6.361499101092627E-3</v>
      </c>
      <c r="E5086" s="14">
        <f>IF(_xlfn.XLOOKUP($A5086,Firm_Info!$A$2:$A$12,Firm_Info!$C$2:$C$12)="Treated",1,IF(_xlfn.XLOOKUP($A5086,Firm_Info!$A$2:$A$12,Firm_Info!$C$2:$C$12)="Control",0,""))</f>
        <v>1</v>
      </c>
      <c r="F5086" s="14">
        <f>IFERROR(_xlfn.XLOOKUP($A5086,Firm_Info!$A$2:$A$11,Firm_Info!$D$2:$D$11),"")</f>
        <v>5</v>
      </c>
      <c r="G5086" s="14">
        <f>IF($F5086="","",IF($B5086&gt;=SUMIFS(Firm_Info!$F$2:$F$11,Firm_Info!$D$2:$D$11,$F5086,Firm_Info!$C$2:$C$11,"Treated"),1,0))</f>
        <v>0</v>
      </c>
      <c r="H5086" s="14">
        <f t="shared" si="163"/>
        <v>0</v>
      </c>
      <c r="I5086" s="14">
        <f>IF($F5086="","",MOD(ROW()-2,624)-INDEX(Parallel_Trends!$F$5:$F$14,MATCH($A5086,Parallel_Trends!$A$5:$A$14,0)))</f>
        <v>-77</v>
      </c>
    </row>
    <row r="5087" spans="1:9" x14ac:dyDescent="0.45">
      <c r="A5087" t="s">
        <v>29</v>
      </c>
      <c r="B5087" s="1">
        <f>Raw_Prices!BE96</f>
        <v>45063</v>
      </c>
      <c r="C5087" s="12">
        <f>Raw_Prices!BI96</f>
        <v>141.58000000000001</v>
      </c>
      <c r="D5087" s="13">
        <f t="shared" si="162"/>
        <v>-1.4752957550452139E-2</v>
      </c>
      <c r="E5087" s="14">
        <f>IF(_xlfn.XLOOKUP($A5087,Firm_Info!$A$2:$A$12,Firm_Info!$C$2:$C$12)="Treated",1,IF(_xlfn.XLOOKUP($A5087,Firm_Info!$A$2:$A$12,Firm_Info!$C$2:$C$12)="Control",0,""))</f>
        <v>1</v>
      </c>
      <c r="F5087" s="14">
        <f>IFERROR(_xlfn.XLOOKUP($A5087,Firm_Info!$A$2:$A$11,Firm_Info!$D$2:$D$11),"")</f>
        <v>5</v>
      </c>
      <c r="G5087" s="14">
        <f>IF($F5087="","",IF($B5087&gt;=SUMIFS(Firm_Info!$F$2:$F$11,Firm_Info!$D$2:$D$11,$F5087,Firm_Info!$C$2:$C$11,"Treated"),1,0))</f>
        <v>0</v>
      </c>
      <c r="H5087" s="14">
        <f t="shared" si="163"/>
        <v>0</v>
      </c>
      <c r="I5087" s="14">
        <f>IF($F5087="","",MOD(ROW()-2,624)-INDEX(Parallel_Trends!$F$5:$F$14,MATCH($A5087,Parallel_Trends!$A$5:$A$14,0)))</f>
        <v>-76</v>
      </c>
    </row>
    <row r="5088" spans="1:9" x14ac:dyDescent="0.45">
      <c r="A5088" t="s">
        <v>29</v>
      </c>
      <c r="B5088" s="1">
        <f>Raw_Prices!BE97</f>
        <v>45064</v>
      </c>
      <c r="C5088" s="12">
        <f>Raw_Prices!BI97</f>
        <v>138.18</v>
      </c>
      <c r="D5088" s="13">
        <f t="shared" si="162"/>
        <v>-2.4014691340584871E-2</v>
      </c>
      <c r="E5088" s="14">
        <f>IF(_xlfn.XLOOKUP($A5088,Firm_Info!$A$2:$A$12,Firm_Info!$C$2:$C$12)="Treated",1,IF(_xlfn.XLOOKUP($A5088,Firm_Info!$A$2:$A$12,Firm_Info!$C$2:$C$12)="Control",0,""))</f>
        <v>1</v>
      </c>
      <c r="F5088" s="14">
        <f>IFERROR(_xlfn.XLOOKUP($A5088,Firm_Info!$A$2:$A$11,Firm_Info!$D$2:$D$11),"")</f>
        <v>5</v>
      </c>
      <c r="G5088" s="14">
        <f>IF($F5088="","",IF($B5088&gt;=SUMIFS(Firm_Info!$F$2:$F$11,Firm_Info!$D$2:$D$11,$F5088,Firm_Info!$C$2:$C$11,"Treated"),1,0))</f>
        <v>0</v>
      </c>
      <c r="H5088" s="14">
        <f t="shared" si="163"/>
        <v>0</v>
      </c>
      <c r="I5088" s="14">
        <f>IF($F5088="","",MOD(ROW()-2,624)-INDEX(Parallel_Trends!$F$5:$F$14,MATCH($A5088,Parallel_Trends!$A$5:$A$14,0)))</f>
        <v>-75</v>
      </c>
    </row>
    <row r="5089" spans="1:9" x14ac:dyDescent="0.45">
      <c r="A5089" t="s">
        <v>29</v>
      </c>
      <c r="B5089" s="1">
        <f>Raw_Prices!BE98</f>
        <v>45065</v>
      </c>
      <c r="C5089" s="12">
        <f>Raw_Prices!BI98</f>
        <v>139.03</v>
      </c>
      <c r="D5089" s="13">
        <f t="shared" si="162"/>
        <v>6.1513967289041904E-3</v>
      </c>
      <c r="E5089" s="14">
        <f>IF(_xlfn.XLOOKUP($A5089,Firm_Info!$A$2:$A$12,Firm_Info!$C$2:$C$12)="Treated",1,IF(_xlfn.XLOOKUP($A5089,Firm_Info!$A$2:$A$12,Firm_Info!$C$2:$C$12)="Control",0,""))</f>
        <v>1</v>
      </c>
      <c r="F5089" s="14">
        <f>IFERROR(_xlfn.XLOOKUP($A5089,Firm_Info!$A$2:$A$11,Firm_Info!$D$2:$D$11),"")</f>
        <v>5</v>
      </c>
      <c r="G5089" s="14">
        <f>IF($F5089="","",IF($B5089&gt;=SUMIFS(Firm_Info!$F$2:$F$11,Firm_Info!$D$2:$D$11,$F5089,Firm_Info!$C$2:$C$11,"Treated"),1,0))</f>
        <v>0</v>
      </c>
      <c r="H5089" s="14">
        <f t="shared" si="163"/>
        <v>0</v>
      </c>
      <c r="I5089" s="14">
        <f>IF($F5089="","",MOD(ROW()-2,624)-INDEX(Parallel_Trends!$F$5:$F$14,MATCH($A5089,Parallel_Trends!$A$5:$A$14,0)))</f>
        <v>-74</v>
      </c>
    </row>
    <row r="5090" spans="1:9" x14ac:dyDescent="0.45">
      <c r="A5090" t="s">
        <v>29</v>
      </c>
      <c r="B5090" s="1">
        <f>Raw_Prices!BE99</f>
        <v>45068</v>
      </c>
      <c r="C5090" s="12">
        <f>Raw_Prices!BI99</f>
        <v>141.6</v>
      </c>
      <c r="D5090" s="13">
        <f t="shared" si="162"/>
        <v>1.8485219017478238E-2</v>
      </c>
      <c r="E5090" s="14">
        <f>IF(_xlfn.XLOOKUP($A5090,Firm_Info!$A$2:$A$12,Firm_Info!$C$2:$C$12)="Treated",1,IF(_xlfn.XLOOKUP($A5090,Firm_Info!$A$2:$A$12,Firm_Info!$C$2:$C$12)="Control",0,""))</f>
        <v>1</v>
      </c>
      <c r="F5090" s="14">
        <f>IFERROR(_xlfn.XLOOKUP($A5090,Firm_Info!$A$2:$A$11,Firm_Info!$D$2:$D$11),"")</f>
        <v>5</v>
      </c>
      <c r="G5090" s="14">
        <f>IF($F5090="","",IF($B5090&gt;=SUMIFS(Firm_Info!$F$2:$F$11,Firm_Info!$D$2:$D$11,$F5090,Firm_Info!$C$2:$C$11,"Treated"),1,0))</f>
        <v>0</v>
      </c>
      <c r="H5090" s="14">
        <f t="shared" si="163"/>
        <v>0</v>
      </c>
      <c r="I5090" s="14">
        <f>IF($F5090="","",MOD(ROW()-2,624)-INDEX(Parallel_Trends!$F$5:$F$14,MATCH($A5090,Parallel_Trends!$A$5:$A$14,0)))</f>
        <v>-73</v>
      </c>
    </row>
    <row r="5091" spans="1:9" x14ac:dyDescent="0.45">
      <c r="A5091" t="s">
        <v>29</v>
      </c>
      <c r="B5091" s="1">
        <f>Raw_Prices!BE100</f>
        <v>45069</v>
      </c>
      <c r="C5091" s="12">
        <f>Raw_Prices!BI100</f>
        <v>141.37</v>
      </c>
      <c r="D5091" s="13">
        <f t="shared" si="162"/>
        <v>-1.6242937853107042E-3</v>
      </c>
      <c r="E5091" s="14">
        <f>IF(_xlfn.XLOOKUP($A5091,Firm_Info!$A$2:$A$12,Firm_Info!$C$2:$C$12)="Treated",1,IF(_xlfn.XLOOKUP($A5091,Firm_Info!$A$2:$A$12,Firm_Info!$C$2:$C$12)="Control",0,""))</f>
        <v>1</v>
      </c>
      <c r="F5091" s="14">
        <f>IFERROR(_xlfn.XLOOKUP($A5091,Firm_Info!$A$2:$A$11,Firm_Info!$D$2:$D$11),"")</f>
        <v>5</v>
      </c>
      <c r="G5091" s="14">
        <f>IF($F5091="","",IF($B5091&gt;=SUMIFS(Firm_Info!$F$2:$F$11,Firm_Info!$D$2:$D$11,$F5091,Firm_Info!$C$2:$C$11,"Treated"),1,0))</f>
        <v>0</v>
      </c>
      <c r="H5091" s="14">
        <f t="shared" si="163"/>
        <v>0</v>
      </c>
      <c r="I5091" s="14">
        <f>IF($F5091="","",MOD(ROW()-2,624)-INDEX(Parallel_Trends!$F$5:$F$14,MATCH($A5091,Parallel_Trends!$A$5:$A$14,0)))</f>
        <v>-72</v>
      </c>
    </row>
    <row r="5092" spans="1:9" x14ac:dyDescent="0.45">
      <c r="A5092" t="s">
        <v>29</v>
      </c>
      <c r="B5092" s="1">
        <f>Raw_Prices!BE101</f>
        <v>45070</v>
      </c>
      <c r="C5092" s="12">
        <f>Raw_Prices!BI101</f>
        <v>140</v>
      </c>
      <c r="D5092" s="13">
        <f t="shared" si="162"/>
        <v>-9.6908820824785913E-3</v>
      </c>
      <c r="E5092" s="14">
        <f>IF(_xlfn.XLOOKUP($A5092,Firm_Info!$A$2:$A$12,Firm_Info!$C$2:$C$12)="Treated",1,IF(_xlfn.XLOOKUP($A5092,Firm_Info!$A$2:$A$12,Firm_Info!$C$2:$C$12)="Control",0,""))</f>
        <v>1</v>
      </c>
      <c r="F5092" s="14">
        <f>IFERROR(_xlfn.XLOOKUP($A5092,Firm_Info!$A$2:$A$11,Firm_Info!$D$2:$D$11),"")</f>
        <v>5</v>
      </c>
      <c r="G5092" s="14">
        <f>IF($F5092="","",IF($B5092&gt;=SUMIFS(Firm_Info!$F$2:$F$11,Firm_Info!$D$2:$D$11,$F5092,Firm_Info!$C$2:$C$11,"Treated"),1,0))</f>
        <v>0</v>
      </c>
      <c r="H5092" s="14">
        <f t="shared" si="163"/>
        <v>0</v>
      </c>
      <c r="I5092" s="14">
        <f>IF($F5092="","",MOD(ROW()-2,624)-INDEX(Parallel_Trends!$F$5:$F$14,MATCH($A5092,Parallel_Trends!$A$5:$A$14,0)))</f>
        <v>-71</v>
      </c>
    </row>
    <row r="5093" spans="1:9" x14ac:dyDescent="0.45">
      <c r="A5093" t="s">
        <v>29</v>
      </c>
      <c r="B5093" s="1">
        <f>Raw_Prices!BE102</f>
        <v>45071</v>
      </c>
      <c r="C5093" s="12">
        <f>Raw_Prices!BI102</f>
        <v>135.76</v>
      </c>
      <c r="D5093" s="13">
        <f t="shared" si="162"/>
        <v>-3.028571428571436E-2</v>
      </c>
      <c r="E5093" s="14">
        <f>IF(_xlfn.XLOOKUP($A5093,Firm_Info!$A$2:$A$12,Firm_Info!$C$2:$C$12)="Treated",1,IF(_xlfn.XLOOKUP($A5093,Firm_Info!$A$2:$A$12,Firm_Info!$C$2:$C$12)="Control",0,""))</f>
        <v>1</v>
      </c>
      <c r="F5093" s="14">
        <f>IFERROR(_xlfn.XLOOKUP($A5093,Firm_Info!$A$2:$A$11,Firm_Info!$D$2:$D$11),"")</f>
        <v>5</v>
      </c>
      <c r="G5093" s="14">
        <f>IF($F5093="","",IF($B5093&gt;=SUMIFS(Firm_Info!$F$2:$F$11,Firm_Info!$D$2:$D$11,$F5093,Firm_Info!$C$2:$C$11,"Treated"),1,0))</f>
        <v>0</v>
      </c>
      <c r="H5093" s="14">
        <f t="shared" si="163"/>
        <v>0</v>
      </c>
      <c r="I5093" s="14">
        <f>IF($F5093="","",MOD(ROW()-2,624)-INDEX(Parallel_Trends!$F$5:$F$14,MATCH($A5093,Parallel_Trends!$A$5:$A$14,0)))</f>
        <v>-70</v>
      </c>
    </row>
    <row r="5094" spans="1:9" x14ac:dyDescent="0.45">
      <c r="A5094" t="s">
        <v>29</v>
      </c>
      <c r="B5094" s="1">
        <f>Raw_Prices!BE103</f>
        <v>45072</v>
      </c>
      <c r="C5094" s="12">
        <f>Raw_Prices!BI103</f>
        <v>135.15</v>
      </c>
      <c r="D5094" s="13">
        <f t="shared" si="162"/>
        <v>-4.4932233352974471E-3</v>
      </c>
      <c r="E5094" s="14">
        <f>IF(_xlfn.XLOOKUP($A5094,Firm_Info!$A$2:$A$12,Firm_Info!$C$2:$C$12)="Treated",1,IF(_xlfn.XLOOKUP($A5094,Firm_Info!$A$2:$A$12,Firm_Info!$C$2:$C$12)="Control",0,""))</f>
        <v>1</v>
      </c>
      <c r="F5094" s="14">
        <f>IFERROR(_xlfn.XLOOKUP($A5094,Firm_Info!$A$2:$A$11,Firm_Info!$D$2:$D$11),"")</f>
        <v>5</v>
      </c>
      <c r="G5094" s="14">
        <f>IF($F5094="","",IF($B5094&gt;=SUMIFS(Firm_Info!$F$2:$F$11,Firm_Info!$D$2:$D$11,$F5094,Firm_Info!$C$2:$C$11,"Treated"),1,0))</f>
        <v>0</v>
      </c>
      <c r="H5094" s="14">
        <f t="shared" si="163"/>
        <v>0</v>
      </c>
      <c r="I5094" s="14">
        <f>IF($F5094="","",MOD(ROW()-2,624)-INDEX(Parallel_Trends!$F$5:$F$14,MATCH($A5094,Parallel_Trends!$A$5:$A$14,0)))</f>
        <v>-69</v>
      </c>
    </row>
    <row r="5095" spans="1:9" x14ac:dyDescent="0.45">
      <c r="A5095" t="s">
        <v>29</v>
      </c>
      <c r="B5095" s="1">
        <f>Raw_Prices!BE104</f>
        <v>45076</v>
      </c>
      <c r="C5095" s="12">
        <f>Raw_Prices!BI104</f>
        <v>135.12</v>
      </c>
      <c r="D5095" s="13">
        <f t="shared" si="162"/>
        <v>-2.2197558268588491E-4</v>
      </c>
      <c r="E5095" s="14">
        <f>IF(_xlfn.XLOOKUP($A5095,Firm_Info!$A$2:$A$12,Firm_Info!$C$2:$C$12)="Treated",1,IF(_xlfn.XLOOKUP($A5095,Firm_Info!$A$2:$A$12,Firm_Info!$C$2:$C$12)="Control",0,""))</f>
        <v>1</v>
      </c>
      <c r="F5095" s="14">
        <f>IFERROR(_xlfn.XLOOKUP($A5095,Firm_Info!$A$2:$A$11,Firm_Info!$D$2:$D$11),"")</f>
        <v>5</v>
      </c>
      <c r="G5095" s="14">
        <f>IF($F5095="","",IF($B5095&gt;=SUMIFS(Firm_Info!$F$2:$F$11,Firm_Info!$D$2:$D$11,$F5095,Firm_Info!$C$2:$C$11,"Treated"),1,0))</f>
        <v>0</v>
      </c>
      <c r="H5095" s="14">
        <f t="shared" si="163"/>
        <v>0</v>
      </c>
      <c r="I5095" s="14">
        <f>IF($F5095="","",MOD(ROW()-2,624)-INDEX(Parallel_Trends!$F$5:$F$14,MATCH($A5095,Parallel_Trends!$A$5:$A$14,0)))</f>
        <v>-68</v>
      </c>
    </row>
    <row r="5096" spans="1:9" x14ac:dyDescent="0.45">
      <c r="A5096" t="s">
        <v>29</v>
      </c>
      <c r="B5096" s="1">
        <f>Raw_Prices!BE105</f>
        <v>45077</v>
      </c>
      <c r="C5096" s="12">
        <f>Raw_Prices!BI105</f>
        <v>137.25</v>
      </c>
      <c r="D5096" s="13">
        <f t="shared" si="162"/>
        <v>1.5763765541740637E-2</v>
      </c>
      <c r="E5096" s="14">
        <f>IF(_xlfn.XLOOKUP($A5096,Firm_Info!$A$2:$A$12,Firm_Info!$C$2:$C$12)="Treated",1,IF(_xlfn.XLOOKUP($A5096,Firm_Info!$A$2:$A$12,Firm_Info!$C$2:$C$12)="Control",0,""))</f>
        <v>1</v>
      </c>
      <c r="F5096" s="14">
        <f>IFERROR(_xlfn.XLOOKUP($A5096,Firm_Info!$A$2:$A$11,Firm_Info!$D$2:$D$11),"")</f>
        <v>5</v>
      </c>
      <c r="G5096" s="14">
        <f>IF($F5096="","",IF($B5096&gt;=SUMIFS(Firm_Info!$F$2:$F$11,Firm_Info!$D$2:$D$11,$F5096,Firm_Info!$C$2:$C$11,"Treated"),1,0))</f>
        <v>0</v>
      </c>
      <c r="H5096" s="14">
        <f t="shared" si="163"/>
        <v>0</v>
      </c>
      <c r="I5096" s="14">
        <f>IF($F5096="","",MOD(ROW()-2,624)-INDEX(Parallel_Trends!$F$5:$F$14,MATCH($A5096,Parallel_Trends!$A$5:$A$14,0)))</f>
        <v>-67</v>
      </c>
    </row>
    <row r="5097" spans="1:9" x14ac:dyDescent="0.45">
      <c r="A5097" t="s">
        <v>29</v>
      </c>
      <c r="B5097" s="1">
        <f>Raw_Prices!BE106</f>
        <v>45078</v>
      </c>
      <c r="C5097" s="12">
        <f>Raw_Prices!BI106</f>
        <v>138.91</v>
      </c>
      <c r="D5097" s="13">
        <f t="shared" si="162"/>
        <v>1.2094717668488242E-2</v>
      </c>
      <c r="E5097" s="14">
        <f>IF(_xlfn.XLOOKUP($A5097,Firm_Info!$A$2:$A$12,Firm_Info!$C$2:$C$12)="Treated",1,IF(_xlfn.XLOOKUP($A5097,Firm_Info!$A$2:$A$12,Firm_Info!$C$2:$C$12)="Control",0,""))</f>
        <v>1</v>
      </c>
      <c r="F5097" s="14">
        <f>IFERROR(_xlfn.XLOOKUP($A5097,Firm_Info!$A$2:$A$11,Firm_Info!$D$2:$D$11),"")</f>
        <v>5</v>
      </c>
      <c r="G5097" s="14">
        <f>IF($F5097="","",IF($B5097&gt;=SUMIFS(Firm_Info!$F$2:$F$11,Firm_Info!$D$2:$D$11,$F5097,Firm_Info!$C$2:$C$11,"Treated"),1,0))</f>
        <v>0</v>
      </c>
      <c r="H5097" s="14">
        <f t="shared" si="163"/>
        <v>0</v>
      </c>
      <c r="I5097" s="14">
        <f>IF($F5097="","",MOD(ROW()-2,624)-INDEX(Parallel_Trends!$F$5:$F$14,MATCH($A5097,Parallel_Trends!$A$5:$A$14,0)))</f>
        <v>-66</v>
      </c>
    </row>
    <row r="5098" spans="1:9" x14ac:dyDescent="0.45">
      <c r="A5098" t="s">
        <v>29</v>
      </c>
      <c r="B5098" s="1">
        <f>Raw_Prices!BE107</f>
        <v>45079</v>
      </c>
      <c r="C5098" s="12">
        <f>Raw_Prices!BI107</f>
        <v>131.19</v>
      </c>
      <c r="D5098" s="13">
        <f t="shared" si="162"/>
        <v>-5.5575552516017535E-2</v>
      </c>
      <c r="E5098" s="14">
        <f>IF(_xlfn.XLOOKUP($A5098,Firm_Info!$A$2:$A$12,Firm_Info!$C$2:$C$12)="Treated",1,IF(_xlfn.XLOOKUP($A5098,Firm_Info!$A$2:$A$12,Firm_Info!$C$2:$C$12)="Control",0,""))</f>
        <v>1</v>
      </c>
      <c r="F5098" s="14">
        <f>IFERROR(_xlfn.XLOOKUP($A5098,Firm_Info!$A$2:$A$11,Firm_Info!$D$2:$D$11),"")</f>
        <v>5</v>
      </c>
      <c r="G5098" s="14">
        <f>IF($F5098="","",IF($B5098&gt;=SUMIFS(Firm_Info!$F$2:$F$11,Firm_Info!$D$2:$D$11,$F5098,Firm_Info!$C$2:$C$11,"Treated"),1,0))</f>
        <v>0</v>
      </c>
      <c r="H5098" s="14">
        <f t="shared" si="163"/>
        <v>0</v>
      </c>
      <c r="I5098" s="14">
        <f>IF($F5098="","",MOD(ROW()-2,624)-INDEX(Parallel_Trends!$F$5:$F$14,MATCH($A5098,Parallel_Trends!$A$5:$A$14,0)))</f>
        <v>-65</v>
      </c>
    </row>
    <row r="5099" spans="1:9" x14ac:dyDescent="0.45">
      <c r="A5099" t="s">
        <v>29</v>
      </c>
      <c r="B5099" s="1">
        <f>Raw_Prices!BE108</f>
        <v>45082</v>
      </c>
      <c r="C5099" s="12">
        <f>Raw_Prices!BI108</f>
        <v>132.22</v>
      </c>
      <c r="D5099" s="13">
        <f t="shared" si="162"/>
        <v>7.8512081713544291E-3</v>
      </c>
      <c r="E5099" s="14">
        <f>IF(_xlfn.XLOOKUP($A5099,Firm_Info!$A$2:$A$12,Firm_Info!$C$2:$C$12)="Treated",1,IF(_xlfn.XLOOKUP($A5099,Firm_Info!$A$2:$A$12,Firm_Info!$C$2:$C$12)="Control",0,""))</f>
        <v>1</v>
      </c>
      <c r="F5099" s="14">
        <f>IFERROR(_xlfn.XLOOKUP($A5099,Firm_Info!$A$2:$A$11,Firm_Info!$D$2:$D$11),"")</f>
        <v>5</v>
      </c>
      <c r="G5099" s="14">
        <f>IF($F5099="","",IF($B5099&gt;=SUMIFS(Firm_Info!$F$2:$F$11,Firm_Info!$D$2:$D$11,$F5099,Firm_Info!$C$2:$C$11,"Treated"),1,0))</f>
        <v>0</v>
      </c>
      <c r="H5099" s="14">
        <f t="shared" si="163"/>
        <v>0</v>
      </c>
      <c r="I5099" s="14">
        <f>IF($F5099="","",MOD(ROW()-2,624)-INDEX(Parallel_Trends!$F$5:$F$14,MATCH($A5099,Parallel_Trends!$A$5:$A$14,0)))</f>
        <v>-64</v>
      </c>
    </row>
    <row r="5100" spans="1:9" x14ac:dyDescent="0.45">
      <c r="A5100" t="s">
        <v>29</v>
      </c>
      <c r="B5100" s="1">
        <f>Raw_Prices!BE109</f>
        <v>45083</v>
      </c>
      <c r="C5100" s="12">
        <f>Raw_Prices!BI109</f>
        <v>128.54</v>
      </c>
      <c r="D5100" s="13">
        <f t="shared" si="162"/>
        <v>-2.7832400544547053E-2</v>
      </c>
      <c r="E5100" s="14">
        <f>IF(_xlfn.XLOOKUP($A5100,Firm_Info!$A$2:$A$12,Firm_Info!$C$2:$C$12)="Treated",1,IF(_xlfn.XLOOKUP($A5100,Firm_Info!$A$2:$A$12,Firm_Info!$C$2:$C$12)="Control",0,""))</f>
        <v>1</v>
      </c>
      <c r="F5100" s="14">
        <f>IFERROR(_xlfn.XLOOKUP($A5100,Firm_Info!$A$2:$A$11,Firm_Info!$D$2:$D$11),"")</f>
        <v>5</v>
      </c>
      <c r="G5100" s="14">
        <f>IF($F5100="","",IF($B5100&gt;=SUMIFS(Firm_Info!$F$2:$F$11,Firm_Info!$D$2:$D$11,$F5100,Firm_Info!$C$2:$C$11,"Treated"),1,0))</f>
        <v>0</v>
      </c>
      <c r="H5100" s="14">
        <f t="shared" si="163"/>
        <v>0</v>
      </c>
      <c r="I5100" s="14">
        <f>IF($F5100="","",MOD(ROW()-2,624)-INDEX(Parallel_Trends!$F$5:$F$14,MATCH($A5100,Parallel_Trends!$A$5:$A$14,0)))</f>
        <v>-63</v>
      </c>
    </row>
    <row r="5101" spans="1:9" x14ac:dyDescent="0.45">
      <c r="A5101" t="s">
        <v>29</v>
      </c>
      <c r="B5101" s="1">
        <f>Raw_Prices!BE110</f>
        <v>45084</v>
      </c>
      <c r="C5101" s="12">
        <f>Raw_Prices!BI110</f>
        <v>126.55</v>
      </c>
      <c r="D5101" s="13">
        <f t="shared" si="162"/>
        <v>-1.5481562159639028E-2</v>
      </c>
      <c r="E5101" s="14">
        <f>IF(_xlfn.XLOOKUP($A5101,Firm_Info!$A$2:$A$12,Firm_Info!$C$2:$C$12)="Treated",1,IF(_xlfn.XLOOKUP($A5101,Firm_Info!$A$2:$A$12,Firm_Info!$C$2:$C$12)="Control",0,""))</f>
        <v>1</v>
      </c>
      <c r="F5101" s="14">
        <f>IFERROR(_xlfn.XLOOKUP($A5101,Firm_Info!$A$2:$A$11,Firm_Info!$D$2:$D$11),"")</f>
        <v>5</v>
      </c>
      <c r="G5101" s="14">
        <f>IF($F5101="","",IF($B5101&gt;=SUMIFS(Firm_Info!$F$2:$F$11,Firm_Info!$D$2:$D$11,$F5101,Firm_Info!$C$2:$C$11,"Treated"),1,0))</f>
        <v>0</v>
      </c>
      <c r="H5101" s="14">
        <f t="shared" si="163"/>
        <v>0</v>
      </c>
      <c r="I5101" s="14">
        <f>IF($F5101="","",MOD(ROW()-2,624)-INDEX(Parallel_Trends!$F$5:$F$14,MATCH($A5101,Parallel_Trends!$A$5:$A$14,0)))</f>
        <v>-62</v>
      </c>
    </row>
    <row r="5102" spans="1:9" x14ac:dyDescent="0.45">
      <c r="A5102" t="s">
        <v>29</v>
      </c>
      <c r="B5102" s="1">
        <f>Raw_Prices!BE111</f>
        <v>45085</v>
      </c>
      <c r="C5102" s="12">
        <f>Raw_Prices!BI111</f>
        <v>130.32</v>
      </c>
      <c r="D5102" s="13">
        <f t="shared" si="162"/>
        <v>2.9790596602133457E-2</v>
      </c>
      <c r="E5102" s="14">
        <f>IF(_xlfn.XLOOKUP($A5102,Firm_Info!$A$2:$A$12,Firm_Info!$C$2:$C$12)="Treated",1,IF(_xlfn.XLOOKUP($A5102,Firm_Info!$A$2:$A$12,Firm_Info!$C$2:$C$12)="Control",0,""))</f>
        <v>1</v>
      </c>
      <c r="F5102" s="14">
        <f>IFERROR(_xlfn.XLOOKUP($A5102,Firm_Info!$A$2:$A$11,Firm_Info!$D$2:$D$11),"")</f>
        <v>5</v>
      </c>
      <c r="G5102" s="14">
        <f>IF($F5102="","",IF($B5102&gt;=SUMIFS(Firm_Info!$F$2:$F$11,Firm_Info!$D$2:$D$11,$F5102,Firm_Info!$C$2:$C$11,"Treated"),1,0))</f>
        <v>0</v>
      </c>
      <c r="H5102" s="14">
        <f t="shared" si="163"/>
        <v>0</v>
      </c>
      <c r="I5102" s="14">
        <f>IF($F5102="","",MOD(ROW()-2,624)-INDEX(Parallel_Trends!$F$5:$F$14,MATCH($A5102,Parallel_Trends!$A$5:$A$14,0)))</f>
        <v>-61</v>
      </c>
    </row>
    <row r="5103" spans="1:9" x14ac:dyDescent="0.45">
      <c r="A5103" t="s">
        <v>29</v>
      </c>
      <c r="B5103" s="1">
        <f>Raw_Prices!BE112</f>
        <v>45086</v>
      </c>
      <c r="C5103" s="12">
        <f>Raw_Prices!BI112</f>
        <v>131.36000000000001</v>
      </c>
      <c r="D5103" s="13">
        <f t="shared" si="162"/>
        <v>7.9803560466544798E-3</v>
      </c>
      <c r="E5103" s="14">
        <f>IF(_xlfn.XLOOKUP($A5103,Firm_Info!$A$2:$A$12,Firm_Info!$C$2:$C$12)="Treated",1,IF(_xlfn.XLOOKUP($A5103,Firm_Info!$A$2:$A$12,Firm_Info!$C$2:$C$12)="Control",0,""))</f>
        <v>1</v>
      </c>
      <c r="F5103" s="14">
        <f>IFERROR(_xlfn.XLOOKUP($A5103,Firm_Info!$A$2:$A$11,Firm_Info!$D$2:$D$11),"")</f>
        <v>5</v>
      </c>
      <c r="G5103" s="14">
        <f>IF($F5103="","",IF($B5103&gt;=SUMIFS(Firm_Info!$F$2:$F$11,Firm_Info!$D$2:$D$11,$F5103,Firm_Info!$C$2:$C$11,"Treated"),1,0))</f>
        <v>0</v>
      </c>
      <c r="H5103" s="14">
        <f t="shared" si="163"/>
        <v>0</v>
      </c>
      <c r="I5103" s="14">
        <f>IF($F5103="","",MOD(ROW()-2,624)-INDEX(Parallel_Trends!$F$5:$F$14,MATCH($A5103,Parallel_Trends!$A$5:$A$14,0)))</f>
        <v>-60</v>
      </c>
    </row>
    <row r="5104" spans="1:9" x14ac:dyDescent="0.45">
      <c r="A5104" t="s">
        <v>29</v>
      </c>
      <c r="B5104" s="1">
        <f>Raw_Prices!BE113</f>
        <v>45089</v>
      </c>
      <c r="C5104" s="12">
        <f>Raw_Prices!BI113</f>
        <v>130.78</v>
      </c>
      <c r="D5104" s="13">
        <f t="shared" si="162"/>
        <v>-4.4153471376371378E-3</v>
      </c>
      <c r="E5104" s="14">
        <f>IF(_xlfn.XLOOKUP($A5104,Firm_Info!$A$2:$A$12,Firm_Info!$C$2:$C$12)="Treated",1,IF(_xlfn.XLOOKUP($A5104,Firm_Info!$A$2:$A$12,Firm_Info!$C$2:$C$12)="Control",0,""))</f>
        <v>1</v>
      </c>
      <c r="F5104" s="14">
        <f>IFERROR(_xlfn.XLOOKUP($A5104,Firm_Info!$A$2:$A$11,Firm_Info!$D$2:$D$11),"")</f>
        <v>5</v>
      </c>
      <c r="G5104" s="14">
        <f>IF($F5104="","",IF($B5104&gt;=SUMIFS(Firm_Info!$F$2:$F$11,Firm_Info!$D$2:$D$11,$F5104,Firm_Info!$C$2:$C$11,"Treated"),1,0))</f>
        <v>0</v>
      </c>
      <c r="H5104" s="14">
        <f t="shared" si="163"/>
        <v>0</v>
      </c>
      <c r="I5104" s="14">
        <f>IF($F5104="","",MOD(ROW()-2,624)-INDEX(Parallel_Trends!$F$5:$F$14,MATCH($A5104,Parallel_Trends!$A$5:$A$14,0)))</f>
        <v>-59</v>
      </c>
    </row>
    <row r="5105" spans="1:9" x14ac:dyDescent="0.45">
      <c r="A5105" t="s">
        <v>29</v>
      </c>
      <c r="B5105" s="1">
        <f>Raw_Prices!BE114</f>
        <v>45090</v>
      </c>
      <c r="C5105" s="12">
        <f>Raw_Prices!BI114</f>
        <v>129.88</v>
      </c>
      <c r="D5105" s="13">
        <f t="shared" si="162"/>
        <v>-6.8817862058418999E-3</v>
      </c>
      <c r="E5105" s="14">
        <f>IF(_xlfn.XLOOKUP($A5105,Firm_Info!$A$2:$A$12,Firm_Info!$C$2:$C$12)="Treated",1,IF(_xlfn.XLOOKUP($A5105,Firm_Info!$A$2:$A$12,Firm_Info!$C$2:$C$12)="Control",0,""))</f>
        <v>1</v>
      </c>
      <c r="F5105" s="14">
        <f>IFERROR(_xlfn.XLOOKUP($A5105,Firm_Info!$A$2:$A$11,Firm_Info!$D$2:$D$11),"")</f>
        <v>5</v>
      </c>
      <c r="G5105" s="14">
        <f>IF($F5105="","",IF($B5105&gt;=SUMIFS(Firm_Info!$F$2:$F$11,Firm_Info!$D$2:$D$11,$F5105,Firm_Info!$C$2:$C$11,"Treated"),1,0))</f>
        <v>0</v>
      </c>
      <c r="H5105" s="14">
        <f t="shared" si="163"/>
        <v>0</v>
      </c>
      <c r="I5105" s="14">
        <f>IF($F5105="","",MOD(ROW()-2,624)-INDEX(Parallel_Trends!$F$5:$F$14,MATCH($A5105,Parallel_Trends!$A$5:$A$14,0)))</f>
        <v>-58</v>
      </c>
    </row>
    <row r="5106" spans="1:9" x14ac:dyDescent="0.45">
      <c r="A5106" t="s">
        <v>29</v>
      </c>
      <c r="B5106" s="1">
        <f>Raw_Prices!BE115</f>
        <v>45091</v>
      </c>
      <c r="C5106" s="12">
        <f>Raw_Prices!BI115</f>
        <v>128.05000000000001</v>
      </c>
      <c r="D5106" s="13">
        <f t="shared" si="162"/>
        <v>-1.4089929165383319E-2</v>
      </c>
      <c r="E5106" s="14">
        <f>IF(_xlfn.XLOOKUP($A5106,Firm_Info!$A$2:$A$12,Firm_Info!$C$2:$C$12)="Treated",1,IF(_xlfn.XLOOKUP($A5106,Firm_Info!$A$2:$A$12,Firm_Info!$C$2:$C$12)="Control",0,""))</f>
        <v>1</v>
      </c>
      <c r="F5106" s="14">
        <f>IFERROR(_xlfn.XLOOKUP($A5106,Firm_Info!$A$2:$A$11,Firm_Info!$D$2:$D$11),"")</f>
        <v>5</v>
      </c>
      <c r="G5106" s="14">
        <f>IF($F5106="","",IF($B5106&gt;=SUMIFS(Firm_Info!$F$2:$F$11,Firm_Info!$D$2:$D$11,$F5106,Firm_Info!$C$2:$C$11,"Treated"),1,0))</f>
        <v>0</v>
      </c>
      <c r="H5106" s="14">
        <f t="shared" si="163"/>
        <v>0</v>
      </c>
      <c r="I5106" s="14">
        <f>IF($F5106="","",MOD(ROW()-2,624)-INDEX(Parallel_Trends!$F$5:$F$14,MATCH($A5106,Parallel_Trends!$A$5:$A$14,0)))</f>
        <v>-57</v>
      </c>
    </row>
    <row r="5107" spans="1:9" x14ac:dyDescent="0.45">
      <c r="A5107" t="s">
        <v>29</v>
      </c>
      <c r="B5107" s="1">
        <f>Raw_Prices!BE116</f>
        <v>45092</v>
      </c>
      <c r="C5107" s="12">
        <f>Raw_Prices!BI116</f>
        <v>132.76</v>
      </c>
      <c r="D5107" s="13">
        <f t="shared" si="162"/>
        <v>3.6782506833268114E-2</v>
      </c>
      <c r="E5107" s="14">
        <f>IF(_xlfn.XLOOKUP($A5107,Firm_Info!$A$2:$A$12,Firm_Info!$C$2:$C$12)="Treated",1,IF(_xlfn.XLOOKUP($A5107,Firm_Info!$A$2:$A$12,Firm_Info!$C$2:$C$12)="Control",0,""))</f>
        <v>1</v>
      </c>
      <c r="F5107" s="14">
        <f>IFERROR(_xlfn.XLOOKUP($A5107,Firm_Info!$A$2:$A$11,Firm_Info!$D$2:$D$11),"")</f>
        <v>5</v>
      </c>
      <c r="G5107" s="14">
        <f>IF($F5107="","",IF($B5107&gt;=SUMIFS(Firm_Info!$F$2:$F$11,Firm_Info!$D$2:$D$11,$F5107,Firm_Info!$C$2:$C$11,"Treated"),1,0))</f>
        <v>0</v>
      </c>
      <c r="H5107" s="14">
        <f t="shared" si="163"/>
        <v>0</v>
      </c>
      <c r="I5107" s="14">
        <f>IF($F5107="","",MOD(ROW()-2,624)-INDEX(Parallel_Trends!$F$5:$F$14,MATCH($A5107,Parallel_Trends!$A$5:$A$14,0)))</f>
        <v>-56</v>
      </c>
    </row>
    <row r="5108" spans="1:9" x14ac:dyDescent="0.45">
      <c r="A5108" t="s">
        <v>29</v>
      </c>
      <c r="B5108" s="1">
        <f>Raw_Prices!BE117</f>
        <v>45093</v>
      </c>
      <c r="C5108" s="12">
        <f>Raw_Prices!BI117</f>
        <v>130.93</v>
      </c>
      <c r="D5108" s="13">
        <f t="shared" si="162"/>
        <v>-1.378427237119606E-2</v>
      </c>
      <c r="E5108" s="14">
        <f>IF(_xlfn.XLOOKUP($A5108,Firm_Info!$A$2:$A$12,Firm_Info!$C$2:$C$12)="Treated",1,IF(_xlfn.XLOOKUP($A5108,Firm_Info!$A$2:$A$12,Firm_Info!$C$2:$C$12)="Control",0,""))</f>
        <v>1</v>
      </c>
      <c r="F5108" s="14">
        <f>IFERROR(_xlfn.XLOOKUP($A5108,Firm_Info!$A$2:$A$11,Firm_Info!$D$2:$D$11),"")</f>
        <v>5</v>
      </c>
      <c r="G5108" s="14">
        <f>IF($F5108="","",IF($B5108&gt;=SUMIFS(Firm_Info!$F$2:$F$11,Firm_Info!$D$2:$D$11,$F5108,Firm_Info!$C$2:$C$11,"Treated"),1,0))</f>
        <v>0</v>
      </c>
      <c r="H5108" s="14">
        <f t="shared" si="163"/>
        <v>0</v>
      </c>
      <c r="I5108" s="14">
        <f>IF($F5108="","",MOD(ROW()-2,624)-INDEX(Parallel_Trends!$F$5:$F$14,MATCH($A5108,Parallel_Trends!$A$5:$A$14,0)))</f>
        <v>-55</v>
      </c>
    </row>
    <row r="5109" spans="1:9" x14ac:dyDescent="0.45">
      <c r="A5109" t="s">
        <v>29</v>
      </c>
      <c r="B5109" s="1">
        <f>Raw_Prices!BE118</f>
        <v>45097</v>
      </c>
      <c r="C5109" s="12">
        <f>Raw_Prices!BI118</f>
        <v>131.22999999999999</v>
      </c>
      <c r="D5109" s="13">
        <f t="shared" si="162"/>
        <v>2.2913006950278092E-3</v>
      </c>
      <c r="E5109" s="14">
        <f>IF(_xlfn.XLOOKUP($A5109,Firm_Info!$A$2:$A$12,Firm_Info!$C$2:$C$12)="Treated",1,IF(_xlfn.XLOOKUP($A5109,Firm_Info!$A$2:$A$12,Firm_Info!$C$2:$C$12)="Control",0,""))</f>
        <v>1</v>
      </c>
      <c r="F5109" s="14">
        <f>IFERROR(_xlfn.XLOOKUP($A5109,Firm_Info!$A$2:$A$11,Firm_Info!$D$2:$D$11),"")</f>
        <v>5</v>
      </c>
      <c r="G5109" s="14">
        <f>IF($F5109="","",IF($B5109&gt;=SUMIFS(Firm_Info!$F$2:$F$11,Firm_Info!$D$2:$D$11,$F5109,Firm_Info!$C$2:$C$11,"Treated"),1,0))</f>
        <v>0</v>
      </c>
      <c r="H5109" s="14">
        <f t="shared" si="163"/>
        <v>0</v>
      </c>
      <c r="I5109" s="14">
        <f>IF($F5109="","",MOD(ROW()-2,624)-INDEX(Parallel_Trends!$F$5:$F$14,MATCH($A5109,Parallel_Trends!$A$5:$A$14,0)))</f>
        <v>-54</v>
      </c>
    </row>
    <row r="5110" spans="1:9" x14ac:dyDescent="0.45">
      <c r="A5110" t="s">
        <v>29</v>
      </c>
      <c r="B5110" s="1">
        <f>Raw_Prices!BE119</f>
        <v>45098</v>
      </c>
      <c r="C5110" s="12">
        <f>Raw_Prices!BI119</f>
        <v>132.68</v>
      </c>
      <c r="D5110" s="13">
        <f t="shared" si="162"/>
        <v>1.1049302750895551E-2</v>
      </c>
      <c r="E5110" s="14">
        <f>IF(_xlfn.XLOOKUP($A5110,Firm_Info!$A$2:$A$12,Firm_Info!$C$2:$C$12)="Treated",1,IF(_xlfn.XLOOKUP($A5110,Firm_Info!$A$2:$A$12,Firm_Info!$C$2:$C$12)="Control",0,""))</f>
        <v>1</v>
      </c>
      <c r="F5110" s="14">
        <f>IFERROR(_xlfn.XLOOKUP($A5110,Firm_Info!$A$2:$A$11,Firm_Info!$D$2:$D$11),"")</f>
        <v>5</v>
      </c>
      <c r="G5110" s="14">
        <f>IF($F5110="","",IF($B5110&gt;=SUMIFS(Firm_Info!$F$2:$F$11,Firm_Info!$D$2:$D$11,$F5110,Firm_Info!$C$2:$C$11,"Treated"),1,0))</f>
        <v>0</v>
      </c>
      <c r="H5110" s="14">
        <f t="shared" si="163"/>
        <v>0</v>
      </c>
      <c r="I5110" s="14">
        <f>IF($F5110="","",MOD(ROW()-2,624)-INDEX(Parallel_Trends!$F$5:$F$14,MATCH($A5110,Parallel_Trends!$A$5:$A$14,0)))</f>
        <v>-53</v>
      </c>
    </row>
    <row r="5111" spans="1:9" x14ac:dyDescent="0.45">
      <c r="A5111" t="s">
        <v>29</v>
      </c>
      <c r="B5111" s="1">
        <f>Raw_Prices!BE120</f>
        <v>45099</v>
      </c>
      <c r="C5111" s="12">
        <f>Raw_Prices!BI120</f>
        <v>134.34</v>
      </c>
      <c r="D5111" s="13">
        <f t="shared" si="162"/>
        <v>1.2511305396442518E-2</v>
      </c>
      <c r="E5111" s="14">
        <f>IF(_xlfn.XLOOKUP($A5111,Firm_Info!$A$2:$A$12,Firm_Info!$C$2:$C$12)="Treated",1,IF(_xlfn.XLOOKUP($A5111,Firm_Info!$A$2:$A$12,Firm_Info!$C$2:$C$12)="Control",0,""))</f>
        <v>1</v>
      </c>
      <c r="F5111" s="14">
        <f>IFERROR(_xlfn.XLOOKUP($A5111,Firm_Info!$A$2:$A$11,Firm_Info!$D$2:$D$11),"")</f>
        <v>5</v>
      </c>
      <c r="G5111" s="14">
        <f>IF($F5111="","",IF($B5111&gt;=SUMIFS(Firm_Info!$F$2:$F$11,Firm_Info!$D$2:$D$11,$F5111,Firm_Info!$C$2:$C$11,"Treated"),1,0))</f>
        <v>0</v>
      </c>
      <c r="H5111" s="14">
        <f t="shared" si="163"/>
        <v>0</v>
      </c>
      <c r="I5111" s="14">
        <f>IF($F5111="","",MOD(ROW()-2,624)-INDEX(Parallel_Trends!$F$5:$F$14,MATCH($A5111,Parallel_Trends!$A$5:$A$14,0)))</f>
        <v>-52</v>
      </c>
    </row>
    <row r="5112" spans="1:9" x14ac:dyDescent="0.45">
      <c r="A5112" t="s">
        <v>29</v>
      </c>
      <c r="B5112" s="1">
        <f>Raw_Prices!BE121</f>
        <v>45100</v>
      </c>
      <c r="C5112" s="12">
        <f>Raw_Prices!BI121</f>
        <v>132.80000000000001</v>
      </c>
      <c r="D5112" s="13">
        <f t="shared" si="162"/>
        <v>-1.1463450945362497E-2</v>
      </c>
      <c r="E5112" s="14">
        <f>IF(_xlfn.XLOOKUP($A5112,Firm_Info!$A$2:$A$12,Firm_Info!$C$2:$C$12)="Treated",1,IF(_xlfn.XLOOKUP($A5112,Firm_Info!$A$2:$A$12,Firm_Info!$C$2:$C$12)="Control",0,""))</f>
        <v>1</v>
      </c>
      <c r="F5112" s="14">
        <f>IFERROR(_xlfn.XLOOKUP($A5112,Firm_Info!$A$2:$A$11,Firm_Info!$D$2:$D$11),"")</f>
        <v>5</v>
      </c>
      <c r="G5112" s="14">
        <f>IF($F5112="","",IF($B5112&gt;=SUMIFS(Firm_Info!$F$2:$F$11,Firm_Info!$D$2:$D$11,$F5112,Firm_Info!$C$2:$C$11,"Treated"),1,0))</f>
        <v>0</v>
      </c>
      <c r="H5112" s="14">
        <f t="shared" si="163"/>
        <v>0</v>
      </c>
      <c r="I5112" s="14">
        <f>IF($F5112="","",MOD(ROW()-2,624)-INDEX(Parallel_Trends!$F$5:$F$14,MATCH($A5112,Parallel_Trends!$A$5:$A$14,0)))</f>
        <v>-51</v>
      </c>
    </row>
    <row r="5113" spans="1:9" x14ac:dyDescent="0.45">
      <c r="A5113" t="s">
        <v>29</v>
      </c>
      <c r="B5113" s="1">
        <f>Raw_Prices!BE122</f>
        <v>45103</v>
      </c>
      <c r="C5113" s="12">
        <f>Raw_Prices!BI122</f>
        <v>134.85</v>
      </c>
      <c r="D5113" s="13">
        <f t="shared" si="162"/>
        <v>1.5436746987951722E-2</v>
      </c>
      <c r="E5113" s="14">
        <f>IF(_xlfn.XLOOKUP($A5113,Firm_Info!$A$2:$A$12,Firm_Info!$C$2:$C$12)="Treated",1,IF(_xlfn.XLOOKUP($A5113,Firm_Info!$A$2:$A$12,Firm_Info!$C$2:$C$12)="Control",0,""))</f>
        <v>1</v>
      </c>
      <c r="F5113" s="14">
        <f>IFERROR(_xlfn.XLOOKUP($A5113,Firm_Info!$A$2:$A$11,Firm_Info!$D$2:$D$11),"")</f>
        <v>5</v>
      </c>
      <c r="G5113" s="14">
        <f>IF($F5113="","",IF($B5113&gt;=SUMIFS(Firm_Info!$F$2:$F$11,Firm_Info!$D$2:$D$11,$F5113,Firm_Info!$C$2:$C$11,"Treated"),1,0))</f>
        <v>0</v>
      </c>
      <c r="H5113" s="14">
        <f t="shared" si="163"/>
        <v>0</v>
      </c>
      <c r="I5113" s="14">
        <f>IF($F5113="","",MOD(ROW()-2,624)-INDEX(Parallel_Trends!$F$5:$F$14,MATCH($A5113,Parallel_Trends!$A$5:$A$14,0)))</f>
        <v>-50</v>
      </c>
    </row>
    <row r="5114" spans="1:9" x14ac:dyDescent="0.45">
      <c r="A5114" t="s">
        <v>29</v>
      </c>
      <c r="B5114" s="1">
        <f>Raw_Prices!BE123</f>
        <v>45104</v>
      </c>
      <c r="C5114" s="12">
        <f>Raw_Prices!BI123</f>
        <v>136.16999999999999</v>
      </c>
      <c r="D5114" s="13">
        <f t="shared" si="162"/>
        <v>9.7886540600666816E-3</v>
      </c>
      <c r="E5114" s="14">
        <f>IF(_xlfn.XLOOKUP($A5114,Firm_Info!$A$2:$A$12,Firm_Info!$C$2:$C$12)="Treated",1,IF(_xlfn.XLOOKUP($A5114,Firm_Info!$A$2:$A$12,Firm_Info!$C$2:$C$12)="Control",0,""))</f>
        <v>1</v>
      </c>
      <c r="F5114" s="14">
        <f>IFERROR(_xlfn.XLOOKUP($A5114,Firm_Info!$A$2:$A$11,Firm_Info!$D$2:$D$11),"")</f>
        <v>5</v>
      </c>
      <c r="G5114" s="14">
        <f>IF($F5114="","",IF($B5114&gt;=SUMIFS(Firm_Info!$F$2:$F$11,Firm_Info!$D$2:$D$11,$F5114,Firm_Info!$C$2:$C$11,"Treated"),1,0))</f>
        <v>0</v>
      </c>
      <c r="H5114" s="14">
        <f t="shared" si="163"/>
        <v>0</v>
      </c>
      <c r="I5114" s="14">
        <f>IF($F5114="","",MOD(ROW()-2,624)-INDEX(Parallel_Trends!$F$5:$F$14,MATCH($A5114,Parallel_Trends!$A$5:$A$14,0)))</f>
        <v>-49</v>
      </c>
    </row>
    <row r="5115" spans="1:9" x14ac:dyDescent="0.45">
      <c r="A5115" t="s">
        <v>29</v>
      </c>
      <c r="B5115" s="1">
        <f>Raw_Prices!BE124</f>
        <v>45105</v>
      </c>
      <c r="C5115" s="12">
        <f>Raw_Prices!BI124</f>
        <v>136.27000000000001</v>
      </c>
      <c r="D5115" s="13">
        <f t="shared" si="162"/>
        <v>7.3437614746296731E-4</v>
      </c>
      <c r="E5115" s="14">
        <f>IF(_xlfn.XLOOKUP($A5115,Firm_Info!$A$2:$A$12,Firm_Info!$C$2:$C$12)="Treated",1,IF(_xlfn.XLOOKUP($A5115,Firm_Info!$A$2:$A$12,Firm_Info!$C$2:$C$12)="Control",0,""))</f>
        <v>1</v>
      </c>
      <c r="F5115" s="14">
        <f>IFERROR(_xlfn.XLOOKUP($A5115,Firm_Info!$A$2:$A$11,Firm_Info!$D$2:$D$11),"")</f>
        <v>5</v>
      </c>
      <c r="G5115" s="14">
        <f>IF($F5115="","",IF($B5115&gt;=SUMIFS(Firm_Info!$F$2:$F$11,Firm_Info!$D$2:$D$11,$F5115,Firm_Info!$C$2:$C$11,"Treated"),1,0))</f>
        <v>0</v>
      </c>
      <c r="H5115" s="14">
        <f t="shared" si="163"/>
        <v>0</v>
      </c>
      <c r="I5115" s="14">
        <f>IF($F5115="","",MOD(ROW()-2,624)-INDEX(Parallel_Trends!$F$5:$F$14,MATCH($A5115,Parallel_Trends!$A$5:$A$14,0)))</f>
        <v>-48</v>
      </c>
    </row>
    <row r="5116" spans="1:9" x14ac:dyDescent="0.45">
      <c r="A5116" t="s">
        <v>29</v>
      </c>
      <c r="B5116" s="1">
        <f>Raw_Prices!BE125</f>
        <v>45106</v>
      </c>
      <c r="C5116" s="12">
        <f>Raw_Prices!BI125</f>
        <v>136.84</v>
      </c>
      <c r="D5116" s="13">
        <f t="shared" si="162"/>
        <v>4.1828722389374295E-3</v>
      </c>
      <c r="E5116" s="14">
        <f>IF(_xlfn.XLOOKUP($A5116,Firm_Info!$A$2:$A$12,Firm_Info!$C$2:$C$12)="Treated",1,IF(_xlfn.XLOOKUP($A5116,Firm_Info!$A$2:$A$12,Firm_Info!$C$2:$C$12)="Control",0,""))</f>
        <v>1</v>
      </c>
      <c r="F5116" s="14">
        <f>IFERROR(_xlfn.XLOOKUP($A5116,Firm_Info!$A$2:$A$11,Firm_Info!$D$2:$D$11),"")</f>
        <v>5</v>
      </c>
      <c r="G5116" s="14">
        <f>IF($F5116="","",IF($B5116&gt;=SUMIFS(Firm_Info!$F$2:$F$11,Firm_Info!$D$2:$D$11,$F5116,Firm_Info!$C$2:$C$11,"Treated"),1,0))</f>
        <v>0</v>
      </c>
      <c r="H5116" s="14">
        <f t="shared" si="163"/>
        <v>0</v>
      </c>
      <c r="I5116" s="14">
        <f>IF($F5116="","",MOD(ROW()-2,624)-INDEX(Parallel_Trends!$F$5:$F$14,MATCH($A5116,Parallel_Trends!$A$5:$A$14,0)))</f>
        <v>-47</v>
      </c>
    </row>
    <row r="5117" spans="1:9" x14ac:dyDescent="0.45">
      <c r="A5117" t="s">
        <v>29</v>
      </c>
      <c r="B5117" s="1">
        <f>Raw_Prices!BE126</f>
        <v>45107</v>
      </c>
      <c r="C5117" s="12">
        <f>Raw_Prices!BI126</f>
        <v>138.9</v>
      </c>
      <c r="D5117" s="13">
        <f t="shared" si="162"/>
        <v>1.5054077755042305E-2</v>
      </c>
      <c r="E5117" s="14">
        <f>IF(_xlfn.XLOOKUP($A5117,Firm_Info!$A$2:$A$12,Firm_Info!$C$2:$C$12)="Treated",1,IF(_xlfn.XLOOKUP($A5117,Firm_Info!$A$2:$A$12,Firm_Info!$C$2:$C$12)="Control",0,""))</f>
        <v>1</v>
      </c>
      <c r="F5117" s="14">
        <f>IFERROR(_xlfn.XLOOKUP($A5117,Firm_Info!$A$2:$A$11,Firm_Info!$D$2:$D$11),"")</f>
        <v>5</v>
      </c>
      <c r="G5117" s="14">
        <f>IF($F5117="","",IF($B5117&gt;=SUMIFS(Firm_Info!$F$2:$F$11,Firm_Info!$D$2:$D$11,$F5117,Firm_Info!$C$2:$C$11,"Treated"),1,0))</f>
        <v>0</v>
      </c>
      <c r="H5117" s="14">
        <f t="shared" si="163"/>
        <v>0</v>
      </c>
      <c r="I5117" s="14">
        <f>IF($F5117="","",MOD(ROW()-2,624)-INDEX(Parallel_Trends!$F$5:$F$14,MATCH($A5117,Parallel_Trends!$A$5:$A$14,0)))</f>
        <v>-46</v>
      </c>
    </row>
    <row r="5118" spans="1:9" x14ac:dyDescent="0.45">
      <c r="A5118" t="s">
        <v>29</v>
      </c>
      <c r="B5118" s="1">
        <f>Raw_Prices!BE127</f>
        <v>45110</v>
      </c>
      <c r="C5118" s="12">
        <f>Raw_Prices!BI127</f>
        <v>139.33000000000001</v>
      </c>
      <c r="D5118" s="13">
        <f t="shared" si="162"/>
        <v>3.0957523398129627E-3</v>
      </c>
      <c r="E5118" s="14">
        <f>IF(_xlfn.XLOOKUP($A5118,Firm_Info!$A$2:$A$12,Firm_Info!$C$2:$C$12)="Treated",1,IF(_xlfn.XLOOKUP($A5118,Firm_Info!$A$2:$A$12,Firm_Info!$C$2:$C$12)="Control",0,""))</f>
        <v>1</v>
      </c>
      <c r="F5118" s="14">
        <f>IFERROR(_xlfn.XLOOKUP($A5118,Firm_Info!$A$2:$A$11,Firm_Info!$D$2:$D$11),"")</f>
        <v>5</v>
      </c>
      <c r="G5118" s="14">
        <f>IF($F5118="","",IF($B5118&gt;=SUMIFS(Firm_Info!$F$2:$F$11,Firm_Info!$D$2:$D$11,$F5118,Firm_Info!$C$2:$C$11,"Treated"),1,0))</f>
        <v>0</v>
      </c>
      <c r="H5118" s="14">
        <f t="shared" si="163"/>
        <v>0</v>
      </c>
      <c r="I5118" s="14">
        <f>IF($F5118="","",MOD(ROW()-2,624)-INDEX(Parallel_Trends!$F$5:$F$14,MATCH($A5118,Parallel_Trends!$A$5:$A$14,0)))</f>
        <v>-45</v>
      </c>
    </row>
    <row r="5119" spans="1:9" x14ac:dyDescent="0.45">
      <c r="A5119" t="s">
        <v>29</v>
      </c>
      <c r="B5119" s="1">
        <f>Raw_Prices!BE128</f>
        <v>45112</v>
      </c>
      <c r="C5119" s="12">
        <f>Raw_Prices!BI128</f>
        <v>139.56</v>
      </c>
      <c r="D5119" s="13">
        <f t="shared" si="162"/>
        <v>1.6507571951480671E-3</v>
      </c>
      <c r="E5119" s="14">
        <f>IF(_xlfn.XLOOKUP($A5119,Firm_Info!$A$2:$A$12,Firm_Info!$C$2:$C$12)="Treated",1,IF(_xlfn.XLOOKUP($A5119,Firm_Info!$A$2:$A$12,Firm_Info!$C$2:$C$12)="Control",0,""))</f>
        <v>1</v>
      </c>
      <c r="F5119" s="14">
        <f>IFERROR(_xlfn.XLOOKUP($A5119,Firm_Info!$A$2:$A$11,Firm_Info!$D$2:$D$11),"")</f>
        <v>5</v>
      </c>
      <c r="G5119" s="14">
        <f>IF($F5119="","",IF($B5119&gt;=SUMIFS(Firm_Info!$F$2:$F$11,Firm_Info!$D$2:$D$11,$F5119,Firm_Info!$C$2:$C$11,"Treated"),1,0))</f>
        <v>0</v>
      </c>
      <c r="H5119" s="14">
        <f t="shared" si="163"/>
        <v>0</v>
      </c>
      <c r="I5119" s="14">
        <f>IF($F5119="","",MOD(ROW()-2,624)-INDEX(Parallel_Trends!$F$5:$F$14,MATCH($A5119,Parallel_Trends!$A$5:$A$14,0)))</f>
        <v>-44</v>
      </c>
    </row>
    <row r="5120" spans="1:9" x14ac:dyDescent="0.45">
      <c r="A5120" t="s">
        <v>29</v>
      </c>
      <c r="B5120" s="1">
        <f>Raw_Prices!BE129</f>
        <v>45113</v>
      </c>
      <c r="C5120" s="12">
        <f>Raw_Prices!BI129</f>
        <v>139.16</v>
      </c>
      <c r="D5120" s="13">
        <f t="shared" si="162"/>
        <v>-2.8661507595300062E-3</v>
      </c>
      <c r="E5120" s="14">
        <f>IF(_xlfn.XLOOKUP($A5120,Firm_Info!$A$2:$A$12,Firm_Info!$C$2:$C$12)="Treated",1,IF(_xlfn.XLOOKUP($A5120,Firm_Info!$A$2:$A$12,Firm_Info!$C$2:$C$12)="Control",0,""))</f>
        <v>1</v>
      </c>
      <c r="F5120" s="14">
        <f>IFERROR(_xlfn.XLOOKUP($A5120,Firm_Info!$A$2:$A$11,Firm_Info!$D$2:$D$11),"")</f>
        <v>5</v>
      </c>
      <c r="G5120" s="14">
        <f>IF($F5120="","",IF($B5120&gt;=SUMIFS(Firm_Info!$F$2:$F$11,Firm_Info!$D$2:$D$11,$F5120,Firm_Info!$C$2:$C$11,"Treated"),1,0))</f>
        <v>0</v>
      </c>
      <c r="H5120" s="14">
        <f t="shared" si="163"/>
        <v>0</v>
      </c>
      <c r="I5120" s="14">
        <f>IF($F5120="","",MOD(ROW()-2,624)-INDEX(Parallel_Trends!$F$5:$F$14,MATCH($A5120,Parallel_Trends!$A$5:$A$14,0)))</f>
        <v>-43</v>
      </c>
    </row>
    <row r="5121" spans="1:9" x14ac:dyDescent="0.45">
      <c r="A5121" t="s">
        <v>29</v>
      </c>
      <c r="B5121" s="1">
        <f>Raw_Prices!BE130</f>
        <v>45114</v>
      </c>
      <c r="C5121" s="12">
        <f>Raw_Prices!BI130</f>
        <v>138.97</v>
      </c>
      <c r="D5121" s="13">
        <f t="shared" si="162"/>
        <v>-1.3653348663409393E-3</v>
      </c>
      <c r="E5121" s="14">
        <f>IF(_xlfn.XLOOKUP($A5121,Firm_Info!$A$2:$A$12,Firm_Info!$C$2:$C$12)="Treated",1,IF(_xlfn.XLOOKUP($A5121,Firm_Info!$A$2:$A$12,Firm_Info!$C$2:$C$12)="Control",0,""))</f>
        <v>1</v>
      </c>
      <c r="F5121" s="14">
        <f>IFERROR(_xlfn.XLOOKUP($A5121,Firm_Info!$A$2:$A$11,Firm_Info!$D$2:$D$11),"")</f>
        <v>5</v>
      </c>
      <c r="G5121" s="14">
        <f>IF($F5121="","",IF($B5121&gt;=SUMIFS(Firm_Info!$F$2:$F$11,Firm_Info!$D$2:$D$11,$F5121,Firm_Info!$C$2:$C$11,"Treated"),1,0))</f>
        <v>0</v>
      </c>
      <c r="H5121" s="14">
        <f t="shared" si="163"/>
        <v>0</v>
      </c>
      <c r="I5121" s="14">
        <f>IF($F5121="","",MOD(ROW()-2,624)-INDEX(Parallel_Trends!$F$5:$F$14,MATCH($A5121,Parallel_Trends!$A$5:$A$14,0)))</f>
        <v>-42</v>
      </c>
    </row>
    <row r="5122" spans="1:9" x14ac:dyDescent="0.45">
      <c r="A5122" t="s">
        <v>29</v>
      </c>
      <c r="B5122" s="1">
        <f>Raw_Prices!BE131</f>
        <v>45117</v>
      </c>
      <c r="C5122" s="12">
        <f>Raw_Prices!BI131</f>
        <v>138.34</v>
      </c>
      <c r="D5122" s="13">
        <f t="shared" si="162"/>
        <v>-4.5333525221270543E-3</v>
      </c>
      <c r="E5122" s="14">
        <f>IF(_xlfn.XLOOKUP($A5122,Firm_Info!$A$2:$A$12,Firm_Info!$C$2:$C$12)="Treated",1,IF(_xlfn.XLOOKUP($A5122,Firm_Info!$A$2:$A$12,Firm_Info!$C$2:$C$12)="Control",0,""))</f>
        <v>1</v>
      </c>
      <c r="F5122" s="14">
        <f>IFERROR(_xlfn.XLOOKUP($A5122,Firm_Info!$A$2:$A$11,Firm_Info!$D$2:$D$11),"")</f>
        <v>5</v>
      </c>
      <c r="G5122" s="14">
        <f>IF($F5122="","",IF($B5122&gt;=SUMIFS(Firm_Info!$F$2:$F$11,Firm_Info!$D$2:$D$11,$F5122,Firm_Info!$C$2:$C$11,"Treated"),1,0))</f>
        <v>0</v>
      </c>
      <c r="H5122" s="14">
        <f t="shared" si="163"/>
        <v>0</v>
      </c>
      <c r="I5122" s="14">
        <f>IF($F5122="","",MOD(ROW()-2,624)-INDEX(Parallel_Trends!$F$5:$F$14,MATCH($A5122,Parallel_Trends!$A$5:$A$14,0)))</f>
        <v>-41</v>
      </c>
    </row>
    <row r="5123" spans="1:9" x14ac:dyDescent="0.45">
      <c r="A5123" t="s">
        <v>29</v>
      </c>
      <c r="B5123" s="1">
        <f>Raw_Prices!BE132</f>
        <v>45118</v>
      </c>
      <c r="C5123" s="12">
        <f>Raw_Prices!BI132</f>
        <v>140.02000000000001</v>
      </c>
      <c r="D5123" s="13">
        <f t="shared" si="162"/>
        <v>1.2143993060575342E-2</v>
      </c>
      <c r="E5123" s="14">
        <f>IF(_xlfn.XLOOKUP($A5123,Firm_Info!$A$2:$A$12,Firm_Info!$C$2:$C$12)="Treated",1,IF(_xlfn.XLOOKUP($A5123,Firm_Info!$A$2:$A$12,Firm_Info!$C$2:$C$12)="Control",0,""))</f>
        <v>1</v>
      </c>
      <c r="F5123" s="14">
        <f>IFERROR(_xlfn.XLOOKUP($A5123,Firm_Info!$A$2:$A$11,Firm_Info!$D$2:$D$11),"")</f>
        <v>5</v>
      </c>
      <c r="G5123" s="14">
        <f>IF($F5123="","",IF($B5123&gt;=SUMIFS(Firm_Info!$F$2:$F$11,Firm_Info!$D$2:$D$11,$F5123,Firm_Info!$C$2:$C$11,"Treated"),1,0))</f>
        <v>0</v>
      </c>
      <c r="H5123" s="14">
        <f t="shared" si="163"/>
        <v>0</v>
      </c>
      <c r="I5123" s="14">
        <f>IF($F5123="","",MOD(ROW()-2,624)-INDEX(Parallel_Trends!$F$5:$F$14,MATCH($A5123,Parallel_Trends!$A$5:$A$14,0)))</f>
        <v>-40</v>
      </c>
    </row>
    <row r="5124" spans="1:9" x14ac:dyDescent="0.45">
      <c r="A5124" t="s">
        <v>29</v>
      </c>
      <c r="B5124" s="1">
        <f>Raw_Prices!BE133</f>
        <v>45119</v>
      </c>
      <c r="C5124" s="12">
        <f>Raw_Prices!BI133</f>
        <v>140.88999999999999</v>
      </c>
      <c r="D5124" s="13">
        <f t="shared" ref="D5124:D5187" si="164">C5124/C5123-1</f>
        <v>6.2133980859875315E-3</v>
      </c>
      <c r="E5124" s="14">
        <f>IF(_xlfn.XLOOKUP($A5124,Firm_Info!$A$2:$A$12,Firm_Info!$C$2:$C$12)="Treated",1,IF(_xlfn.XLOOKUP($A5124,Firm_Info!$A$2:$A$12,Firm_Info!$C$2:$C$12)="Control",0,""))</f>
        <v>1</v>
      </c>
      <c r="F5124" s="14">
        <f>IFERROR(_xlfn.XLOOKUP($A5124,Firm_Info!$A$2:$A$11,Firm_Info!$D$2:$D$11),"")</f>
        <v>5</v>
      </c>
      <c r="G5124" s="14">
        <f>IF($F5124="","",IF($B5124&gt;=SUMIFS(Firm_Info!$F$2:$F$11,Firm_Info!$D$2:$D$11,$F5124,Firm_Info!$C$2:$C$11,"Treated"),1,0))</f>
        <v>0</v>
      </c>
      <c r="H5124" s="14">
        <f t="shared" ref="H5124:H5187" si="165">IF($F5124="","",$E5124*$G5124)</f>
        <v>0</v>
      </c>
      <c r="I5124" s="14">
        <f>IF($F5124="","",MOD(ROW()-2,624)-INDEX(Parallel_Trends!$F$5:$F$14,MATCH($A5124,Parallel_Trends!$A$5:$A$14,0)))</f>
        <v>-39</v>
      </c>
    </row>
    <row r="5125" spans="1:9" x14ac:dyDescent="0.45">
      <c r="A5125" t="s">
        <v>29</v>
      </c>
      <c r="B5125" s="1">
        <f>Raw_Prices!BE134</f>
        <v>45120</v>
      </c>
      <c r="C5125" s="12">
        <f>Raw_Prices!BI134</f>
        <v>140.69</v>
      </c>
      <c r="D5125" s="13">
        <f t="shared" si="164"/>
        <v>-1.419547164454471E-3</v>
      </c>
      <c r="E5125" s="14">
        <f>IF(_xlfn.XLOOKUP($A5125,Firm_Info!$A$2:$A$12,Firm_Info!$C$2:$C$12)="Treated",1,IF(_xlfn.XLOOKUP($A5125,Firm_Info!$A$2:$A$12,Firm_Info!$C$2:$C$12)="Control",0,""))</f>
        <v>1</v>
      </c>
      <c r="F5125" s="14">
        <f>IFERROR(_xlfn.XLOOKUP($A5125,Firm_Info!$A$2:$A$11,Firm_Info!$D$2:$D$11),"")</f>
        <v>5</v>
      </c>
      <c r="G5125" s="14">
        <f>IF($F5125="","",IF($B5125&gt;=SUMIFS(Firm_Info!$F$2:$F$11,Firm_Info!$D$2:$D$11,$F5125,Firm_Info!$C$2:$C$11,"Treated"),1,0))</f>
        <v>0</v>
      </c>
      <c r="H5125" s="14">
        <f t="shared" si="165"/>
        <v>0</v>
      </c>
      <c r="I5125" s="14">
        <f>IF($F5125="","",MOD(ROW()-2,624)-INDEX(Parallel_Trends!$F$5:$F$14,MATCH($A5125,Parallel_Trends!$A$5:$A$14,0)))</f>
        <v>-38</v>
      </c>
    </row>
    <row r="5126" spans="1:9" x14ac:dyDescent="0.45">
      <c r="A5126" t="s">
        <v>29</v>
      </c>
      <c r="B5126" s="1">
        <f>Raw_Prices!BE135</f>
        <v>45121</v>
      </c>
      <c r="C5126" s="12">
        <f>Raw_Prices!BI135</f>
        <v>139.68</v>
      </c>
      <c r="D5126" s="13">
        <f t="shared" si="164"/>
        <v>-7.1789039732744753E-3</v>
      </c>
      <c r="E5126" s="14">
        <f>IF(_xlfn.XLOOKUP($A5126,Firm_Info!$A$2:$A$12,Firm_Info!$C$2:$C$12)="Treated",1,IF(_xlfn.XLOOKUP($A5126,Firm_Info!$A$2:$A$12,Firm_Info!$C$2:$C$12)="Control",0,""))</f>
        <v>1</v>
      </c>
      <c r="F5126" s="14">
        <f>IFERROR(_xlfn.XLOOKUP($A5126,Firm_Info!$A$2:$A$11,Firm_Info!$D$2:$D$11),"")</f>
        <v>5</v>
      </c>
      <c r="G5126" s="14">
        <f>IF($F5126="","",IF($B5126&gt;=SUMIFS(Firm_Info!$F$2:$F$11,Firm_Info!$D$2:$D$11,$F5126,Firm_Info!$C$2:$C$11,"Treated"),1,0))</f>
        <v>0</v>
      </c>
      <c r="H5126" s="14">
        <f t="shared" si="165"/>
        <v>0</v>
      </c>
      <c r="I5126" s="14">
        <f>IF($F5126="","",MOD(ROW()-2,624)-INDEX(Parallel_Trends!$F$5:$F$14,MATCH($A5126,Parallel_Trends!$A$5:$A$14,0)))</f>
        <v>-37</v>
      </c>
    </row>
    <row r="5127" spans="1:9" x14ac:dyDescent="0.45">
      <c r="A5127" t="s">
        <v>29</v>
      </c>
      <c r="B5127" s="1">
        <f>Raw_Prices!BE136</f>
        <v>45124</v>
      </c>
      <c r="C5127" s="12">
        <f>Raw_Prices!BI136</f>
        <v>138</v>
      </c>
      <c r="D5127" s="13">
        <f t="shared" si="164"/>
        <v>-1.2027491408934776E-2</v>
      </c>
      <c r="E5127" s="14">
        <f>IF(_xlfn.XLOOKUP($A5127,Firm_Info!$A$2:$A$12,Firm_Info!$C$2:$C$12)="Treated",1,IF(_xlfn.XLOOKUP($A5127,Firm_Info!$A$2:$A$12,Firm_Info!$C$2:$C$12)="Control",0,""))</f>
        <v>1</v>
      </c>
      <c r="F5127" s="14">
        <f>IFERROR(_xlfn.XLOOKUP($A5127,Firm_Info!$A$2:$A$11,Firm_Info!$D$2:$D$11),"")</f>
        <v>5</v>
      </c>
      <c r="G5127" s="14">
        <f>IF($F5127="","",IF($B5127&gt;=SUMIFS(Firm_Info!$F$2:$F$11,Firm_Info!$D$2:$D$11,$F5127,Firm_Info!$C$2:$C$11,"Treated"),1,0))</f>
        <v>0</v>
      </c>
      <c r="H5127" s="14">
        <f t="shared" si="165"/>
        <v>0</v>
      </c>
      <c r="I5127" s="14">
        <f>IF($F5127="","",MOD(ROW()-2,624)-INDEX(Parallel_Trends!$F$5:$F$14,MATCH($A5127,Parallel_Trends!$A$5:$A$14,0)))</f>
        <v>-36</v>
      </c>
    </row>
    <row r="5128" spans="1:9" x14ac:dyDescent="0.45">
      <c r="A5128" t="s">
        <v>29</v>
      </c>
      <c r="B5128" s="1">
        <f>Raw_Prices!BE137</f>
        <v>45125</v>
      </c>
      <c r="C5128" s="12">
        <f>Raw_Prices!BI137</f>
        <v>138.44999999999999</v>
      </c>
      <c r="D5128" s="13">
        <f t="shared" si="164"/>
        <v>3.2608695652172059E-3</v>
      </c>
      <c r="E5128" s="14">
        <f>IF(_xlfn.XLOOKUP($A5128,Firm_Info!$A$2:$A$12,Firm_Info!$C$2:$C$12)="Treated",1,IF(_xlfn.XLOOKUP($A5128,Firm_Info!$A$2:$A$12,Firm_Info!$C$2:$C$12)="Control",0,""))</f>
        <v>1</v>
      </c>
      <c r="F5128" s="14">
        <f>IFERROR(_xlfn.XLOOKUP($A5128,Firm_Info!$A$2:$A$11,Firm_Info!$D$2:$D$11),"")</f>
        <v>5</v>
      </c>
      <c r="G5128" s="14">
        <f>IF($F5128="","",IF($B5128&gt;=SUMIFS(Firm_Info!$F$2:$F$11,Firm_Info!$D$2:$D$11,$F5128,Firm_Info!$C$2:$C$11,"Treated"),1,0))</f>
        <v>0</v>
      </c>
      <c r="H5128" s="14">
        <f t="shared" si="165"/>
        <v>0</v>
      </c>
      <c r="I5128" s="14">
        <f>IF($F5128="","",MOD(ROW()-2,624)-INDEX(Parallel_Trends!$F$5:$F$14,MATCH($A5128,Parallel_Trends!$A$5:$A$14,0)))</f>
        <v>-35</v>
      </c>
    </row>
    <row r="5129" spans="1:9" x14ac:dyDescent="0.45">
      <c r="A5129" t="s">
        <v>29</v>
      </c>
      <c r="B5129" s="1">
        <f>Raw_Prices!BE138</f>
        <v>45126</v>
      </c>
      <c r="C5129" s="12">
        <f>Raw_Prices!BI138</f>
        <v>137.58000000000001</v>
      </c>
      <c r="D5129" s="13">
        <f t="shared" si="164"/>
        <v>-6.2838569880822037E-3</v>
      </c>
      <c r="E5129" s="14">
        <f>IF(_xlfn.XLOOKUP($A5129,Firm_Info!$A$2:$A$12,Firm_Info!$C$2:$C$12)="Treated",1,IF(_xlfn.XLOOKUP($A5129,Firm_Info!$A$2:$A$12,Firm_Info!$C$2:$C$12)="Control",0,""))</f>
        <v>1</v>
      </c>
      <c r="F5129" s="14">
        <f>IFERROR(_xlfn.XLOOKUP($A5129,Firm_Info!$A$2:$A$11,Firm_Info!$D$2:$D$11),"")</f>
        <v>5</v>
      </c>
      <c r="G5129" s="14">
        <f>IF($F5129="","",IF($B5129&gt;=SUMIFS(Firm_Info!$F$2:$F$11,Firm_Info!$D$2:$D$11,$F5129,Firm_Info!$C$2:$C$11,"Treated"),1,0))</f>
        <v>0</v>
      </c>
      <c r="H5129" s="14">
        <f t="shared" si="165"/>
        <v>0</v>
      </c>
      <c r="I5129" s="14">
        <f>IF($F5129="","",MOD(ROW()-2,624)-INDEX(Parallel_Trends!$F$5:$F$14,MATCH($A5129,Parallel_Trends!$A$5:$A$14,0)))</f>
        <v>-34</v>
      </c>
    </row>
    <row r="5130" spans="1:9" x14ac:dyDescent="0.45">
      <c r="A5130" t="s">
        <v>29</v>
      </c>
      <c r="B5130" s="1">
        <f>Raw_Prices!BE139</f>
        <v>45127</v>
      </c>
      <c r="C5130" s="12">
        <f>Raw_Prices!BI139</f>
        <v>140.1</v>
      </c>
      <c r="D5130" s="13">
        <f t="shared" si="164"/>
        <v>1.8316615787178137E-2</v>
      </c>
      <c r="E5130" s="14">
        <f>IF(_xlfn.XLOOKUP($A5130,Firm_Info!$A$2:$A$12,Firm_Info!$C$2:$C$12)="Treated",1,IF(_xlfn.XLOOKUP($A5130,Firm_Info!$A$2:$A$12,Firm_Info!$C$2:$C$12)="Control",0,""))</f>
        <v>1</v>
      </c>
      <c r="F5130" s="14">
        <f>IFERROR(_xlfn.XLOOKUP($A5130,Firm_Info!$A$2:$A$11,Firm_Info!$D$2:$D$11),"")</f>
        <v>5</v>
      </c>
      <c r="G5130" s="14">
        <f>IF($F5130="","",IF($B5130&gt;=SUMIFS(Firm_Info!$F$2:$F$11,Firm_Info!$D$2:$D$11,$F5130,Firm_Info!$C$2:$C$11,"Treated"),1,0))</f>
        <v>0</v>
      </c>
      <c r="H5130" s="14">
        <f t="shared" si="165"/>
        <v>0</v>
      </c>
      <c r="I5130" s="14">
        <f>IF($F5130="","",MOD(ROW()-2,624)-INDEX(Parallel_Trends!$F$5:$F$14,MATCH($A5130,Parallel_Trends!$A$5:$A$14,0)))</f>
        <v>-33</v>
      </c>
    </row>
    <row r="5131" spans="1:9" x14ac:dyDescent="0.45">
      <c r="A5131" t="s">
        <v>29</v>
      </c>
      <c r="B5131" s="1">
        <f>Raw_Prices!BE140</f>
        <v>45128</v>
      </c>
      <c r="C5131" s="12">
        <f>Raw_Prices!BI140</f>
        <v>140.9</v>
      </c>
      <c r="D5131" s="13">
        <f t="shared" si="164"/>
        <v>5.710206995003686E-3</v>
      </c>
      <c r="E5131" s="14">
        <f>IF(_xlfn.XLOOKUP($A5131,Firm_Info!$A$2:$A$12,Firm_Info!$C$2:$C$12)="Treated",1,IF(_xlfn.XLOOKUP($A5131,Firm_Info!$A$2:$A$12,Firm_Info!$C$2:$C$12)="Control",0,""))</f>
        <v>1</v>
      </c>
      <c r="F5131" s="14">
        <f>IFERROR(_xlfn.XLOOKUP($A5131,Firm_Info!$A$2:$A$11,Firm_Info!$D$2:$D$11),"")</f>
        <v>5</v>
      </c>
      <c r="G5131" s="14">
        <f>IF($F5131="","",IF($B5131&gt;=SUMIFS(Firm_Info!$F$2:$F$11,Firm_Info!$D$2:$D$11,$F5131,Firm_Info!$C$2:$C$11,"Treated"),1,0))</f>
        <v>0</v>
      </c>
      <c r="H5131" s="14">
        <f t="shared" si="165"/>
        <v>0</v>
      </c>
      <c r="I5131" s="14">
        <f>IF($F5131="","",MOD(ROW()-2,624)-INDEX(Parallel_Trends!$F$5:$F$14,MATCH($A5131,Parallel_Trends!$A$5:$A$14,0)))</f>
        <v>-32</v>
      </c>
    </row>
    <row r="5132" spans="1:9" x14ac:dyDescent="0.45">
      <c r="A5132" t="s">
        <v>29</v>
      </c>
      <c r="B5132" s="1">
        <f>Raw_Prices!BE141</f>
        <v>45131</v>
      </c>
      <c r="C5132" s="12">
        <f>Raw_Prices!BI141</f>
        <v>141.37</v>
      </c>
      <c r="D5132" s="13">
        <f t="shared" si="164"/>
        <v>3.335699077359866E-3</v>
      </c>
      <c r="E5132" s="14">
        <f>IF(_xlfn.XLOOKUP($A5132,Firm_Info!$A$2:$A$12,Firm_Info!$C$2:$C$12)="Treated",1,IF(_xlfn.XLOOKUP($A5132,Firm_Info!$A$2:$A$12,Firm_Info!$C$2:$C$12)="Control",0,""))</f>
        <v>1</v>
      </c>
      <c r="F5132" s="14">
        <f>IFERROR(_xlfn.XLOOKUP($A5132,Firm_Info!$A$2:$A$11,Firm_Info!$D$2:$D$11),"")</f>
        <v>5</v>
      </c>
      <c r="G5132" s="14">
        <f>IF($F5132="","",IF($B5132&gt;=SUMIFS(Firm_Info!$F$2:$F$11,Firm_Info!$D$2:$D$11,$F5132,Firm_Info!$C$2:$C$11,"Treated"),1,0))</f>
        <v>0</v>
      </c>
      <c r="H5132" s="14">
        <f t="shared" si="165"/>
        <v>0</v>
      </c>
      <c r="I5132" s="14">
        <f>IF($F5132="","",MOD(ROW()-2,624)-INDEX(Parallel_Trends!$F$5:$F$14,MATCH($A5132,Parallel_Trends!$A$5:$A$14,0)))</f>
        <v>-31</v>
      </c>
    </row>
    <row r="5133" spans="1:9" x14ac:dyDescent="0.45">
      <c r="A5133" t="s">
        <v>29</v>
      </c>
      <c r="B5133" s="1">
        <f>Raw_Prices!BE142</f>
        <v>45132</v>
      </c>
      <c r="C5133" s="12">
        <f>Raw_Prices!BI142</f>
        <v>142.47</v>
      </c>
      <c r="D5133" s="13">
        <f t="shared" si="164"/>
        <v>7.781000212208955E-3</v>
      </c>
      <c r="E5133" s="14">
        <f>IF(_xlfn.XLOOKUP($A5133,Firm_Info!$A$2:$A$12,Firm_Info!$C$2:$C$12)="Treated",1,IF(_xlfn.XLOOKUP($A5133,Firm_Info!$A$2:$A$12,Firm_Info!$C$2:$C$12)="Control",0,""))</f>
        <v>1</v>
      </c>
      <c r="F5133" s="14">
        <f>IFERROR(_xlfn.XLOOKUP($A5133,Firm_Info!$A$2:$A$11,Firm_Info!$D$2:$D$11),"")</f>
        <v>5</v>
      </c>
      <c r="G5133" s="14">
        <f>IF($F5133="","",IF($B5133&gt;=SUMIFS(Firm_Info!$F$2:$F$11,Firm_Info!$D$2:$D$11,$F5133,Firm_Info!$C$2:$C$11,"Treated"),1,0))</f>
        <v>0</v>
      </c>
      <c r="H5133" s="14">
        <f t="shared" si="165"/>
        <v>0</v>
      </c>
      <c r="I5133" s="14">
        <f>IF($F5133="","",MOD(ROW()-2,624)-INDEX(Parallel_Trends!$F$5:$F$14,MATCH($A5133,Parallel_Trends!$A$5:$A$14,0)))</f>
        <v>-30</v>
      </c>
    </row>
    <row r="5134" spans="1:9" x14ac:dyDescent="0.45">
      <c r="A5134" t="s">
        <v>29</v>
      </c>
      <c r="B5134" s="1">
        <f>Raw_Prices!BE143</f>
        <v>45133</v>
      </c>
      <c r="C5134" s="12">
        <f>Raw_Prices!BI143</f>
        <v>141.09</v>
      </c>
      <c r="D5134" s="13">
        <f t="shared" si="164"/>
        <v>-9.6862497367866673E-3</v>
      </c>
      <c r="E5134" s="14">
        <f>IF(_xlfn.XLOOKUP($A5134,Firm_Info!$A$2:$A$12,Firm_Info!$C$2:$C$12)="Treated",1,IF(_xlfn.XLOOKUP($A5134,Firm_Info!$A$2:$A$12,Firm_Info!$C$2:$C$12)="Control",0,""))</f>
        <v>1</v>
      </c>
      <c r="F5134" s="14">
        <f>IFERROR(_xlfn.XLOOKUP($A5134,Firm_Info!$A$2:$A$11,Firm_Info!$D$2:$D$11),"")</f>
        <v>5</v>
      </c>
      <c r="G5134" s="14">
        <f>IF($F5134="","",IF($B5134&gt;=SUMIFS(Firm_Info!$F$2:$F$11,Firm_Info!$D$2:$D$11,$F5134,Firm_Info!$C$2:$C$11,"Treated"),1,0))</f>
        <v>0</v>
      </c>
      <c r="H5134" s="14">
        <f t="shared" si="165"/>
        <v>0</v>
      </c>
      <c r="I5134" s="14">
        <f>IF($F5134="","",MOD(ROW()-2,624)-INDEX(Parallel_Trends!$F$5:$F$14,MATCH($A5134,Parallel_Trends!$A$5:$A$14,0)))</f>
        <v>-29</v>
      </c>
    </row>
    <row r="5135" spans="1:9" x14ac:dyDescent="0.45">
      <c r="A5135" t="s">
        <v>29</v>
      </c>
      <c r="B5135" s="1">
        <f>Raw_Prices!BE144</f>
        <v>45134</v>
      </c>
      <c r="C5135" s="12">
        <f>Raw_Prices!BI144</f>
        <v>139.88</v>
      </c>
      <c r="D5135" s="13">
        <f t="shared" si="164"/>
        <v>-8.5760861861223781E-3</v>
      </c>
      <c r="E5135" s="14">
        <f>IF(_xlfn.XLOOKUP($A5135,Firm_Info!$A$2:$A$12,Firm_Info!$C$2:$C$12)="Treated",1,IF(_xlfn.XLOOKUP($A5135,Firm_Info!$A$2:$A$12,Firm_Info!$C$2:$C$12)="Control",0,""))</f>
        <v>1</v>
      </c>
      <c r="F5135" s="14">
        <f>IFERROR(_xlfn.XLOOKUP($A5135,Firm_Info!$A$2:$A$11,Firm_Info!$D$2:$D$11),"")</f>
        <v>5</v>
      </c>
      <c r="G5135" s="14">
        <f>IF($F5135="","",IF($B5135&gt;=SUMIFS(Firm_Info!$F$2:$F$11,Firm_Info!$D$2:$D$11,$F5135,Firm_Info!$C$2:$C$11,"Treated"),1,0))</f>
        <v>0</v>
      </c>
      <c r="H5135" s="14">
        <f t="shared" si="165"/>
        <v>0</v>
      </c>
      <c r="I5135" s="14">
        <f>IF($F5135="","",MOD(ROW()-2,624)-INDEX(Parallel_Trends!$F$5:$F$14,MATCH($A5135,Parallel_Trends!$A$5:$A$14,0)))</f>
        <v>-28</v>
      </c>
    </row>
    <row r="5136" spans="1:9" x14ac:dyDescent="0.45">
      <c r="A5136" t="s">
        <v>29</v>
      </c>
      <c r="B5136" s="1">
        <f>Raw_Prices!BE145</f>
        <v>45135</v>
      </c>
      <c r="C5136" s="12">
        <f>Raw_Prices!BI145</f>
        <v>140.87</v>
      </c>
      <c r="D5136" s="13">
        <f t="shared" si="164"/>
        <v>7.0774949957106426E-3</v>
      </c>
      <c r="E5136" s="14">
        <f>IF(_xlfn.XLOOKUP($A5136,Firm_Info!$A$2:$A$12,Firm_Info!$C$2:$C$12)="Treated",1,IF(_xlfn.XLOOKUP($A5136,Firm_Info!$A$2:$A$12,Firm_Info!$C$2:$C$12)="Control",0,""))</f>
        <v>1</v>
      </c>
      <c r="F5136" s="14">
        <f>IFERROR(_xlfn.XLOOKUP($A5136,Firm_Info!$A$2:$A$11,Firm_Info!$D$2:$D$11),"")</f>
        <v>5</v>
      </c>
      <c r="G5136" s="14">
        <f>IF($F5136="","",IF($B5136&gt;=SUMIFS(Firm_Info!$F$2:$F$11,Firm_Info!$D$2:$D$11,$F5136,Firm_Info!$C$2:$C$11,"Treated"),1,0))</f>
        <v>0</v>
      </c>
      <c r="H5136" s="14">
        <f t="shared" si="165"/>
        <v>0</v>
      </c>
      <c r="I5136" s="14">
        <f>IF($F5136="","",MOD(ROW()-2,624)-INDEX(Parallel_Trends!$F$5:$F$14,MATCH($A5136,Parallel_Trends!$A$5:$A$14,0)))</f>
        <v>-27</v>
      </c>
    </row>
    <row r="5137" spans="1:9" x14ac:dyDescent="0.45">
      <c r="A5137" t="s">
        <v>29</v>
      </c>
      <c r="B5137" s="1">
        <f>Raw_Prices!BE146</f>
        <v>45138</v>
      </c>
      <c r="C5137" s="12">
        <f>Raw_Prices!BI146</f>
        <v>137.77000000000001</v>
      </c>
      <c r="D5137" s="13">
        <f t="shared" si="164"/>
        <v>-2.2006104919429226E-2</v>
      </c>
      <c r="E5137" s="14">
        <f>IF(_xlfn.XLOOKUP($A5137,Firm_Info!$A$2:$A$12,Firm_Info!$C$2:$C$12)="Treated",1,IF(_xlfn.XLOOKUP($A5137,Firm_Info!$A$2:$A$12,Firm_Info!$C$2:$C$12)="Control",0,""))</f>
        <v>1</v>
      </c>
      <c r="F5137" s="14">
        <f>IFERROR(_xlfn.XLOOKUP($A5137,Firm_Info!$A$2:$A$11,Firm_Info!$D$2:$D$11),"")</f>
        <v>5</v>
      </c>
      <c r="G5137" s="14">
        <f>IF($F5137="","",IF($B5137&gt;=SUMIFS(Firm_Info!$F$2:$F$11,Firm_Info!$D$2:$D$11,$F5137,Firm_Info!$C$2:$C$11,"Treated"),1,0))</f>
        <v>0</v>
      </c>
      <c r="H5137" s="14">
        <f t="shared" si="165"/>
        <v>0</v>
      </c>
      <c r="I5137" s="14">
        <f>IF($F5137="","",MOD(ROW()-2,624)-INDEX(Parallel_Trends!$F$5:$F$14,MATCH($A5137,Parallel_Trends!$A$5:$A$14,0)))</f>
        <v>-26</v>
      </c>
    </row>
    <row r="5138" spans="1:9" x14ac:dyDescent="0.45">
      <c r="A5138" t="s">
        <v>29</v>
      </c>
      <c r="B5138" s="1">
        <f>Raw_Prices!BE147</f>
        <v>45139</v>
      </c>
      <c r="C5138" s="12">
        <f>Raw_Prices!BI147</f>
        <v>137.26</v>
      </c>
      <c r="D5138" s="13">
        <f t="shared" si="164"/>
        <v>-3.7018218770416E-3</v>
      </c>
      <c r="E5138" s="14">
        <f>IF(_xlfn.XLOOKUP($A5138,Firm_Info!$A$2:$A$12,Firm_Info!$C$2:$C$12)="Treated",1,IF(_xlfn.XLOOKUP($A5138,Firm_Info!$A$2:$A$12,Firm_Info!$C$2:$C$12)="Control",0,""))</f>
        <v>1</v>
      </c>
      <c r="F5138" s="14">
        <f>IFERROR(_xlfn.XLOOKUP($A5138,Firm_Info!$A$2:$A$11,Firm_Info!$D$2:$D$11),"")</f>
        <v>5</v>
      </c>
      <c r="G5138" s="14">
        <f>IF($F5138="","",IF($B5138&gt;=SUMIFS(Firm_Info!$F$2:$F$11,Firm_Info!$D$2:$D$11,$F5138,Firm_Info!$C$2:$C$11,"Treated"),1,0))</f>
        <v>0</v>
      </c>
      <c r="H5138" s="14">
        <f t="shared" si="165"/>
        <v>0</v>
      </c>
      <c r="I5138" s="14">
        <f>IF($F5138="","",MOD(ROW()-2,624)-INDEX(Parallel_Trends!$F$5:$F$14,MATCH($A5138,Parallel_Trends!$A$5:$A$14,0)))</f>
        <v>-25</v>
      </c>
    </row>
    <row r="5139" spans="1:9" x14ac:dyDescent="0.45">
      <c r="A5139" t="s">
        <v>29</v>
      </c>
      <c r="B5139" s="1">
        <f>Raw_Prices!BE148</f>
        <v>45140</v>
      </c>
      <c r="C5139" s="12">
        <f>Raw_Prices!BI148</f>
        <v>135.78</v>
      </c>
      <c r="D5139" s="13">
        <f t="shared" si="164"/>
        <v>-1.078245665161004E-2</v>
      </c>
      <c r="E5139" s="14">
        <f>IF(_xlfn.XLOOKUP($A5139,Firm_Info!$A$2:$A$12,Firm_Info!$C$2:$C$12)="Treated",1,IF(_xlfn.XLOOKUP($A5139,Firm_Info!$A$2:$A$12,Firm_Info!$C$2:$C$12)="Control",0,""))</f>
        <v>1</v>
      </c>
      <c r="F5139" s="14">
        <f>IFERROR(_xlfn.XLOOKUP($A5139,Firm_Info!$A$2:$A$11,Firm_Info!$D$2:$D$11),"")</f>
        <v>5</v>
      </c>
      <c r="G5139" s="14">
        <f>IF($F5139="","",IF($B5139&gt;=SUMIFS(Firm_Info!$F$2:$F$11,Firm_Info!$D$2:$D$11,$F5139,Firm_Info!$C$2:$C$11,"Treated"),1,0))</f>
        <v>0</v>
      </c>
      <c r="H5139" s="14">
        <f t="shared" si="165"/>
        <v>0</v>
      </c>
      <c r="I5139" s="14">
        <f>IF($F5139="","",MOD(ROW()-2,624)-INDEX(Parallel_Trends!$F$5:$F$14,MATCH($A5139,Parallel_Trends!$A$5:$A$14,0)))</f>
        <v>-24</v>
      </c>
    </row>
    <row r="5140" spans="1:9" x14ac:dyDescent="0.45">
      <c r="A5140" t="s">
        <v>29</v>
      </c>
      <c r="B5140" s="1">
        <f>Raw_Prices!BE149</f>
        <v>45141</v>
      </c>
      <c r="C5140" s="12">
        <f>Raw_Prices!BI149</f>
        <v>135.37</v>
      </c>
      <c r="D5140" s="13">
        <f t="shared" si="164"/>
        <v>-3.0195905140668611E-3</v>
      </c>
      <c r="E5140" s="14">
        <f>IF(_xlfn.XLOOKUP($A5140,Firm_Info!$A$2:$A$12,Firm_Info!$C$2:$C$12)="Treated",1,IF(_xlfn.XLOOKUP($A5140,Firm_Info!$A$2:$A$12,Firm_Info!$C$2:$C$12)="Control",0,""))</f>
        <v>1</v>
      </c>
      <c r="F5140" s="14">
        <f>IFERROR(_xlfn.XLOOKUP($A5140,Firm_Info!$A$2:$A$11,Firm_Info!$D$2:$D$11),"")</f>
        <v>5</v>
      </c>
      <c r="G5140" s="14">
        <f>IF($F5140="","",IF($B5140&gt;=SUMIFS(Firm_Info!$F$2:$F$11,Firm_Info!$D$2:$D$11,$F5140,Firm_Info!$C$2:$C$11,"Treated"),1,0))</f>
        <v>0</v>
      </c>
      <c r="H5140" s="14">
        <f t="shared" si="165"/>
        <v>0</v>
      </c>
      <c r="I5140" s="14">
        <f>IF($F5140="","",MOD(ROW()-2,624)-INDEX(Parallel_Trends!$F$5:$F$14,MATCH($A5140,Parallel_Trends!$A$5:$A$14,0)))</f>
        <v>-23</v>
      </c>
    </row>
    <row r="5141" spans="1:9" x14ac:dyDescent="0.45">
      <c r="A5141" t="s">
        <v>29</v>
      </c>
      <c r="B5141" s="1">
        <f>Raw_Prices!BE150</f>
        <v>45142</v>
      </c>
      <c r="C5141" s="12">
        <f>Raw_Prices!BI150</f>
        <v>134.6</v>
      </c>
      <c r="D5141" s="13">
        <f t="shared" si="164"/>
        <v>-5.6881140577677014E-3</v>
      </c>
      <c r="E5141" s="14">
        <f>IF(_xlfn.XLOOKUP($A5141,Firm_Info!$A$2:$A$12,Firm_Info!$C$2:$C$12)="Treated",1,IF(_xlfn.XLOOKUP($A5141,Firm_Info!$A$2:$A$12,Firm_Info!$C$2:$C$12)="Control",0,""))</f>
        <v>1</v>
      </c>
      <c r="F5141" s="14">
        <f>IFERROR(_xlfn.XLOOKUP($A5141,Firm_Info!$A$2:$A$11,Firm_Info!$D$2:$D$11),"")</f>
        <v>5</v>
      </c>
      <c r="G5141" s="14">
        <f>IF($F5141="","",IF($B5141&gt;=SUMIFS(Firm_Info!$F$2:$F$11,Firm_Info!$D$2:$D$11,$F5141,Firm_Info!$C$2:$C$11,"Treated"),1,0))</f>
        <v>0</v>
      </c>
      <c r="H5141" s="14">
        <f t="shared" si="165"/>
        <v>0</v>
      </c>
      <c r="I5141" s="14">
        <f>IF($F5141="","",MOD(ROW()-2,624)-INDEX(Parallel_Trends!$F$5:$F$14,MATCH($A5141,Parallel_Trends!$A$5:$A$14,0)))</f>
        <v>-22</v>
      </c>
    </row>
    <row r="5142" spans="1:9" x14ac:dyDescent="0.45">
      <c r="A5142" t="s">
        <v>29</v>
      </c>
      <c r="B5142" s="1">
        <f>Raw_Prices!BE151</f>
        <v>45145</v>
      </c>
      <c r="C5142" s="12">
        <f>Raw_Prices!BI151</f>
        <v>136.65</v>
      </c>
      <c r="D5142" s="13">
        <f t="shared" si="164"/>
        <v>1.5230312035661386E-2</v>
      </c>
      <c r="E5142" s="14">
        <f>IF(_xlfn.XLOOKUP($A5142,Firm_Info!$A$2:$A$12,Firm_Info!$C$2:$C$12)="Treated",1,IF(_xlfn.XLOOKUP($A5142,Firm_Info!$A$2:$A$12,Firm_Info!$C$2:$C$12)="Control",0,""))</f>
        <v>1</v>
      </c>
      <c r="F5142" s="14">
        <f>IFERROR(_xlfn.XLOOKUP($A5142,Firm_Info!$A$2:$A$11,Firm_Info!$D$2:$D$11),"")</f>
        <v>5</v>
      </c>
      <c r="G5142" s="14">
        <f>IF($F5142="","",IF($B5142&gt;=SUMIFS(Firm_Info!$F$2:$F$11,Firm_Info!$D$2:$D$11,$F5142,Firm_Info!$C$2:$C$11,"Treated"),1,0))</f>
        <v>0</v>
      </c>
      <c r="H5142" s="14">
        <f t="shared" si="165"/>
        <v>0</v>
      </c>
      <c r="I5142" s="14">
        <f>IF($F5142="","",MOD(ROW()-2,624)-INDEX(Parallel_Trends!$F$5:$F$14,MATCH($A5142,Parallel_Trends!$A$5:$A$14,0)))</f>
        <v>-21</v>
      </c>
    </row>
    <row r="5143" spans="1:9" x14ac:dyDescent="0.45">
      <c r="A5143" t="s">
        <v>29</v>
      </c>
      <c r="B5143" s="1">
        <f>Raw_Prices!BE152</f>
        <v>45146</v>
      </c>
      <c r="C5143" s="12">
        <f>Raw_Prices!BI152</f>
        <v>136.26</v>
      </c>
      <c r="D5143" s="13">
        <f t="shared" si="164"/>
        <v>-2.8540065861691888E-3</v>
      </c>
      <c r="E5143" s="14">
        <f>IF(_xlfn.XLOOKUP($A5143,Firm_Info!$A$2:$A$12,Firm_Info!$C$2:$C$12)="Treated",1,IF(_xlfn.XLOOKUP($A5143,Firm_Info!$A$2:$A$12,Firm_Info!$C$2:$C$12)="Control",0,""))</f>
        <v>1</v>
      </c>
      <c r="F5143" s="14">
        <f>IFERROR(_xlfn.XLOOKUP($A5143,Firm_Info!$A$2:$A$11,Firm_Info!$D$2:$D$11),"")</f>
        <v>5</v>
      </c>
      <c r="G5143" s="14">
        <f>IF($F5143="","",IF($B5143&gt;=SUMIFS(Firm_Info!$F$2:$F$11,Firm_Info!$D$2:$D$11,$F5143,Firm_Info!$C$2:$C$11,"Treated"),1,0))</f>
        <v>0</v>
      </c>
      <c r="H5143" s="14">
        <f t="shared" si="165"/>
        <v>0</v>
      </c>
      <c r="I5143" s="14">
        <f>IF($F5143="","",MOD(ROW()-2,624)-INDEX(Parallel_Trends!$F$5:$F$14,MATCH($A5143,Parallel_Trends!$A$5:$A$14,0)))</f>
        <v>-20</v>
      </c>
    </row>
    <row r="5144" spans="1:9" x14ac:dyDescent="0.45">
      <c r="A5144" t="s">
        <v>29</v>
      </c>
      <c r="B5144" s="1">
        <f>Raw_Prices!BE153</f>
        <v>45147</v>
      </c>
      <c r="C5144" s="12">
        <f>Raw_Prices!BI153</f>
        <v>137.71</v>
      </c>
      <c r="D5144" s="13">
        <f t="shared" si="164"/>
        <v>1.0641420813151559E-2</v>
      </c>
      <c r="E5144" s="14">
        <f>IF(_xlfn.XLOOKUP($A5144,Firm_Info!$A$2:$A$12,Firm_Info!$C$2:$C$12)="Treated",1,IF(_xlfn.XLOOKUP($A5144,Firm_Info!$A$2:$A$12,Firm_Info!$C$2:$C$12)="Control",0,""))</f>
        <v>1</v>
      </c>
      <c r="F5144" s="14">
        <f>IFERROR(_xlfn.XLOOKUP($A5144,Firm_Info!$A$2:$A$11,Firm_Info!$D$2:$D$11),"")</f>
        <v>5</v>
      </c>
      <c r="G5144" s="14">
        <f>IF($F5144="","",IF($B5144&gt;=SUMIFS(Firm_Info!$F$2:$F$11,Firm_Info!$D$2:$D$11,$F5144,Firm_Info!$C$2:$C$11,"Treated"),1,0))</f>
        <v>0</v>
      </c>
      <c r="H5144" s="14">
        <f t="shared" si="165"/>
        <v>0</v>
      </c>
      <c r="I5144" s="14">
        <f>IF($F5144="","",MOD(ROW()-2,624)-INDEX(Parallel_Trends!$F$5:$F$14,MATCH($A5144,Parallel_Trends!$A$5:$A$14,0)))</f>
        <v>-19</v>
      </c>
    </row>
    <row r="5145" spans="1:9" x14ac:dyDescent="0.45">
      <c r="A5145" t="s">
        <v>29</v>
      </c>
      <c r="B5145" s="1">
        <f>Raw_Prices!BE154</f>
        <v>45148</v>
      </c>
      <c r="C5145" s="12">
        <f>Raw_Prices!BI154</f>
        <v>137.72999999999999</v>
      </c>
      <c r="D5145" s="13">
        <f t="shared" si="164"/>
        <v>1.4523273545852255E-4</v>
      </c>
      <c r="E5145" s="14">
        <f>IF(_xlfn.XLOOKUP($A5145,Firm_Info!$A$2:$A$12,Firm_Info!$C$2:$C$12)="Treated",1,IF(_xlfn.XLOOKUP($A5145,Firm_Info!$A$2:$A$12,Firm_Info!$C$2:$C$12)="Control",0,""))</f>
        <v>1</v>
      </c>
      <c r="F5145" s="14">
        <f>IFERROR(_xlfn.XLOOKUP($A5145,Firm_Info!$A$2:$A$11,Firm_Info!$D$2:$D$11),"")</f>
        <v>5</v>
      </c>
      <c r="G5145" s="14">
        <f>IF($F5145="","",IF($B5145&gt;=SUMIFS(Firm_Info!$F$2:$F$11,Firm_Info!$D$2:$D$11,$F5145,Firm_Info!$C$2:$C$11,"Treated"),1,0))</f>
        <v>0</v>
      </c>
      <c r="H5145" s="14">
        <f t="shared" si="165"/>
        <v>0</v>
      </c>
      <c r="I5145" s="14">
        <f>IF($F5145="","",MOD(ROW()-2,624)-INDEX(Parallel_Trends!$F$5:$F$14,MATCH($A5145,Parallel_Trends!$A$5:$A$14,0)))</f>
        <v>-18</v>
      </c>
    </row>
    <row r="5146" spans="1:9" x14ac:dyDescent="0.45">
      <c r="A5146" t="s">
        <v>29</v>
      </c>
      <c r="B5146" s="1">
        <f>Raw_Prices!BE155</f>
        <v>45149</v>
      </c>
      <c r="C5146" s="12">
        <f>Raw_Prices!BI155</f>
        <v>138.34</v>
      </c>
      <c r="D5146" s="13">
        <f t="shared" si="164"/>
        <v>4.4289552022072076E-3</v>
      </c>
      <c r="E5146" s="14">
        <f>IF(_xlfn.XLOOKUP($A5146,Firm_Info!$A$2:$A$12,Firm_Info!$C$2:$C$12)="Treated",1,IF(_xlfn.XLOOKUP($A5146,Firm_Info!$A$2:$A$12,Firm_Info!$C$2:$C$12)="Control",0,""))</f>
        <v>1</v>
      </c>
      <c r="F5146" s="14">
        <f>IFERROR(_xlfn.XLOOKUP($A5146,Firm_Info!$A$2:$A$11,Firm_Info!$D$2:$D$11),"")</f>
        <v>5</v>
      </c>
      <c r="G5146" s="14">
        <f>IF($F5146="","",IF($B5146&gt;=SUMIFS(Firm_Info!$F$2:$F$11,Firm_Info!$D$2:$D$11,$F5146,Firm_Info!$C$2:$C$11,"Treated"),1,0))</f>
        <v>0</v>
      </c>
      <c r="H5146" s="14">
        <f t="shared" si="165"/>
        <v>0</v>
      </c>
      <c r="I5146" s="14">
        <f>IF($F5146="","",MOD(ROW()-2,624)-INDEX(Parallel_Trends!$F$5:$F$14,MATCH($A5146,Parallel_Trends!$A$5:$A$14,0)))</f>
        <v>-17</v>
      </c>
    </row>
    <row r="5147" spans="1:9" x14ac:dyDescent="0.45">
      <c r="A5147" t="s">
        <v>29</v>
      </c>
      <c r="B5147" s="1">
        <f>Raw_Prices!BE156</f>
        <v>45152</v>
      </c>
      <c r="C5147" s="12">
        <f>Raw_Prices!BI156</f>
        <v>139.5</v>
      </c>
      <c r="D5147" s="13">
        <f t="shared" si="164"/>
        <v>8.3851380656354557E-3</v>
      </c>
      <c r="E5147" s="14">
        <f>IF(_xlfn.XLOOKUP($A5147,Firm_Info!$A$2:$A$12,Firm_Info!$C$2:$C$12)="Treated",1,IF(_xlfn.XLOOKUP($A5147,Firm_Info!$A$2:$A$12,Firm_Info!$C$2:$C$12)="Control",0,""))</f>
        <v>1</v>
      </c>
      <c r="F5147" s="14">
        <f>IFERROR(_xlfn.XLOOKUP($A5147,Firm_Info!$A$2:$A$11,Firm_Info!$D$2:$D$11),"")</f>
        <v>5</v>
      </c>
      <c r="G5147" s="14">
        <f>IF($F5147="","",IF($B5147&gt;=SUMIFS(Firm_Info!$F$2:$F$11,Firm_Info!$D$2:$D$11,$F5147,Firm_Info!$C$2:$C$11,"Treated"),1,0))</f>
        <v>0</v>
      </c>
      <c r="H5147" s="14">
        <f t="shared" si="165"/>
        <v>0</v>
      </c>
      <c r="I5147" s="14">
        <f>IF($F5147="","",MOD(ROW()-2,624)-INDEX(Parallel_Trends!$F$5:$F$14,MATCH($A5147,Parallel_Trends!$A$5:$A$14,0)))</f>
        <v>-16</v>
      </c>
    </row>
    <row r="5148" spans="1:9" x14ac:dyDescent="0.45">
      <c r="A5148" t="s">
        <v>29</v>
      </c>
      <c r="B5148" s="1">
        <f>Raw_Prices!BE157</f>
        <v>45153</v>
      </c>
      <c r="C5148" s="12">
        <f>Raw_Prices!BI157</f>
        <v>138.58000000000001</v>
      </c>
      <c r="D5148" s="13">
        <f t="shared" si="164"/>
        <v>-6.5949820788530067E-3</v>
      </c>
      <c r="E5148" s="14">
        <f>IF(_xlfn.XLOOKUP($A5148,Firm_Info!$A$2:$A$12,Firm_Info!$C$2:$C$12)="Treated",1,IF(_xlfn.XLOOKUP($A5148,Firm_Info!$A$2:$A$12,Firm_Info!$C$2:$C$12)="Control",0,""))</f>
        <v>1</v>
      </c>
      <c r="F5148" s="14">
        <f>IFERROR(_xlfn.XLOOKUP($A5148,Firm_Info!$A$2:$A$11,Firm_Info!$D$2:$D$11),"")</f>
        <v>5</v>
      </c>
      <c r="G5148" s="14">
        <f>IF($F5148="","",IF($B5148&gt;=SUMIFS(Firm_Info!$F$2:$F$11,Firm_Info!$D$2:$D$11,$F5148,Firm_Info!$C$2:$C$11,"Treated"),1,0))</f>
        <v>0</v>
      </c>
      <c r="H5148" s="14">
        <f t="shared" si="165"/>
        <v>0</v>
      </c>
      <c r="I5148" s="14">
        <f>IF($F5148="","",MOD(ROW()-2,624)-INDEX(Parallel_Trends!$F$5:$F$14,MATCH($A5148,Parallel_Trends!$A$5:$A$14,0)))</f>
        <v>-15</v>
      </c>
    </row>
    <row r="5149" spans="1:9" x14ac:dyDescent="0.45">
      <c r="A5149" t="s">
        <v>29</v>
      </c>
      <c r="B5149" s="1">
        <f>Raw_Prices!BE158</f>
        <v>45154</v>
      </c>
      <c r="C5149" s="12">
        <f>Raw_Prices!BI158</f>
        <v>138.25</v>
      </c>
      <c r="D5149" s="13">
        <f t="shared" si="164"/>
        <v>-2.3812960023091856E-3</v>
      </c>
      <c r="E5149" s="14">
        <f>IF(_xlfn.XLOOKUP($A5149,Firm_Info!$A$2:$A$12,Firm_Info!$C$2:$C$12)="Treated",1,IF(_xlfn.XLOOKUP($A5149,Firm_Info!$A$2:$A$12,Firm_Info!$C$2:$C$12)="Control",0,""))</f>
        <v>1</v>
      </c>
      <c r="F5149" s="14">
        <f>IFERROR(_xlfn.XLOOKUP($A5149,Firm_Info!$A$2:$A$11,Firm_Info!$D$2:$D$11),"")</f>
        <v>5</v>
      </c>
      <c r="G5149" s="14">
        <f>IF($F5149="","",IF($B5149&gt;=SUMIFS(Firm_Info!$F$2:$F$11,Firm_Info!$D$2:$D$11,$F5149,Firm_Info!$C$2:$C$11,"Treated"),1,0))</f>
        <v>0</v>
      </c>
      <c r="H5149" s="14">
        <f t="shared" si="165"/>
        <v>0</v>
      </c>
      <c r="I5149" s="14">
        <f>IF($F5149="","",MOD(ROW()-2,624)-INDEX(Parallel_Trends!$F$5:$F$14,MATCH($A5149,Parallel_Trends!$A$5:$A$14,0)))</f>
        <v>-14</v>
      </c>
    </row>
    <row r="5150" spans="1:9" x14ac:dyDescent="0.45">
      <c r="A5150" t="s">
        <v>29</v>
      </c>
      <c r="B5150" s="1">
        <f>Raw_Prices!BE159</f>
        <v>45155</v>
      </c>
      <c r="C5150" s="12">
        <f>Raw_Prices!BI159</f>
        <v>136.37</v>
      </c>
      <c r="D5150" s="13">
        <f t="shared" si="164"/>
        <v>-1.3598553345388731E-2</v>
      </c>
      <c r="E5150" s="14">
        <f>IF(_xlfn.XLOOKUP($A5150,Firm_Info!$A$2:$A$12,Firm_Info!$C$2:$C$12)="Treated",1,IF(_xlfn.XLOOKUP($A5150,Firm_Info!$A$2:$A$12,Firm_Info!$C$2:$C$12)="Control",0,""))</f>
        <v>1</v>
      </c>
      <c r="F5150" s="14">
        <f>IFERROR(_xlfn.XLOOKUP($A5150,Firm_Info!$A$2:$A$11,Firm_Info!$D$2:$D$11),"")</f>
        <v>5</v>
      </c>
      <c r="G5150" s="14">
        <f>IF($F5150="","",IF($B5150&gt;=SUMIFS(Firm_Info!$F$2:$F$11,Firm_Info!$D$2:$D$11,$F5150,Firm_Info!$C$2:$C$11,"Treated"),1,0))</f>
        <v>0</v>
      </c>
      <c r="H5150" s="14">
        <f t="shared" si="165"/>
        <v>0</v>
      </c>
      <c r="I5150" s="14">
        <f>IF($F5150="","",MOD(ROW()-2,624)-INDEX(Parallel_Trends!$F$5:$F$14,MATCH($A5150,Parallel_Trends!$A$5:$A$14,0)))</f>
        <v>-13</v>
      </c>
    </row>
    <row r="5151" spans="1:9" x14ac:dyDescent="0.45">
      <c r="A5151" t="s">
        <v>29</v>
      </c>
      <c r="B5151" s="1">
        <f>Raw_Prices!BE160</f>
        <v>45156</v>
      </c>
      <c r="C5151" s="12">
        <f>Raw_Prices!BI160</f>
        <v>136.13999999999999</v>
      </c>
      <c r="D5151" s="13">
        <f t="shared" si="164"/>
        <v>-1.6865879592287136E-3</v>
      </c>
      <c r="E5151" s="14">
        <f>IF(_xlfn.XLOOKUP($A5151,Firm_Info!$A$2:$A$12,Firm_Info!$C$2:$C$12)="Treated",1,IF(_xlfn.XLOOKUP($A5151,Firm_Info!$A$2:$A$12,Firm_Info!$C$2:$C$12)="Control",0,""))</f>
        <v>1</v>
      </c>
      <c r="F5151" s="14">
        <f>IFERROR(_xlfn.XLOOKUP($A5151,Firm_Info!$A$2:$A$11,Firm_Info!$D$2:$D$11),"")</f>
        <v>5</v>
      </c>
      <c r="G5151" s="14">
        <f>IF($F5151="","",IF($B5151&gt;=SUMIFS(Firm_Info!$F$2:$F$11,Firm_Info!$D$2:$D$11,$F5151,Firm_Info!$C$2:$C$11,"Treated"),1,0))</f>
        <v>0</v>
      </c>
      <c r="H5151" s="14">
        <f t="shared" si="165"/>
        <v>0</v>
      </c>
      <c r="I5151" s="14">
        <f>IF($F5151="","",MOD(ROW()-2,624)-INDEX(Parallel_Trends!$F$5:$F$14,MATCH($A5151,Parallel_Trends!$A$5:$A$14,0)))</f>
        <v>-12</v>
      </c>
    </row>
    <row r="5152" spans="1:9" x14ac:dyDescent="0.45">
      <c r="A5152" t="s">
        <v>29</v>
      </c>
      <c r="B5152" s="1">
        <f>Raw_Prices!BE161</f>
        <v>45159</v>
      </c>
      <c r="C5152" s="12">
        <f>Raw_Prices!BI161</f>
        <v>135.55000000000001</v>
      </c>
      <c r="D5152" s="13">
        <f t="shared" si="164"/>
        <v>-4.3337740561185667E-3</v>
      </c>
      <c r="E5152" s="14">
        <f>IF(_xlfn.XLOOKUP($A5152,Firm_Info!$A$2:$A$12,Firm_Info!$C$2:$C$12)="Treated",1,IF(_xlfn.XLOOKUP($A5152,Firm_Info!$A$2:$A$12,Firm_Info!$C$2:$C$12)="Control",0,""))</f>
        <v>1</v>
      </c>
      <c r="F5152" s="14">
        <f>IFERROR(_xlfn.XLOOKUP($A5152,Firm_Info!$A$2:$A$11,Firm_Info!$D$2:$D$11),"")</f>
        <v>5</v>
      </c>
      <c r="G5152" s="14">
        <f>IF($F5152="","",IF($B5152&gt;=SUMIFS(Firm_Info!$F$2:$F$11,Firm_Info!$D$2:$D$11,$F5152,Firm_Info!$C$2:$C$11,"Treated"),1,0))</f>
        <v>0</v>
      </c>
      <c r="H5152" s="14">
        <f t="shared" si="165"/>
        <v>0</v>
      </c>
      <c r="I5152" s="14">
        <f>IF($F5152="","",MOD(ROW()-2,624)-INDEX(Parallel_Trends!$F$5:$F$14,MATCH($A5152,Parallel_Trends!$A$5:$A$14,0)))</f>
        <v>-11</v>
      </c>
    </row>
    <row r="5153" spans="1:9" x14ac:dyDescent="0.45">
      <c r="A5153" t="s">
        <v>29</v>
      </c>
      <c r="B5153" s="1">
        <f>Raw_Prices!BE162</f>
        <v>45160</v>
      </c>
      <c r="C5153" s="12">
        <f>Raw_Prices!BI162</f>
        <v>135.16</v>
      </c>
      <c r="D5153" s="13">
        <f t="shared" si="164"/>
        <v>-2.8771670970122454E-3</v>
      </c>
      <c r="E5153" s="14">
        <f>IF(_xlfn.XLOOKUP($A5153,Firm_Info!$A$2:$A$12,Firm_Info!$C$2:$C$12)="Treated",1,IF(_xlfn.XLOOKUP($A5153,Firm_Info!$A$2:$A$12,Firm_Info!$C$2:$C$12)="Control",0,""))</f>
        <v>1</v>
      </c>
      <c r="F5153" s="14">
        <f>IFERROR(_xlfn.XLOOKUP($A5153,Firm_Info!$A$2:$A$11,Firm_Info!$D$2:$D$11),"")</f>
        <v>5</v>
      </c>
      <c r="G5153" s="14">
        <f>IF($F5153="","",IF($B5153&gt;=SUMIFS(Firm_Info!$F$2:$F$11,Firm_Info!$D$2:$D$11,$F5153,Firm_Info!$C$2:$C$11,"Treated"),1,0))</f>
        <v>0</v>
      </c>
      <c r="H5153" s="14">
        <f t="shared" si="165"/>
        <v>0</v>
      </c>
      <c r="I5153" s="14">
        <f>IF($F5153="","",MOD(ROW()-2,624)-INDEX(Parallel_Trends!$F$5:$F$14,MATCH($A5153,Parallel_Trends!$A$5:$A$14,0)))</f>
        <v>-10</v>
      </c>
    </row>
    <row r="5154" spans="1:9" x14ac:dyDescent="0.45">
      <c r="A5154" t="s">
        <v>29</v>
      </c>
      <c r="B5154" s="1">
        <f>Raw_Prices!BE163</f>
        <v>45161</v>
      </c>
      <c r="C5154" s="12">
        <f>Raw_Prices!BI163</f>
        <v>136.33000000000001</v>
      </c>
      <c r="D5154" s="13">
        <f t="shared" si="164"/>
        <v>8.656407221071527E-3</v>
      </c>
      <c r="E5154" s="14">
        <f>IF(_xlfn.XLOOKUP($A5154,Firm_Info!$A$2:$A$12,Firm_Info!$C$2:$C$12)="Treated",1,IF(_xlfn.XLOOKUP($A5154,Firm_Info!$A$2:$A$12,Firm_Info!$C$2:$C$12)="Control",0,""))</f>
        <v>1</v>
      </c>
      <c r="F5154" s="14">
        <f>IFERROR(_xlfn.XLOOKUP($A5154,Firm_Info!$A$2:$A$11,Firm_Info!$D$2:$D$11),"")</f>
        <v>5</v>
      </c>
      <c r="G5154" s="14">
        <f>IF($F5154="","",IF($B5154&gt;=SUMIFS(Firm_Info!$F$2:$F$11,Firm_Info!$D$2:$D$11,$F5154,Firm_Info!$C$2:$C$11,"Treated"),1,0))</f>
        <v>0</v>
      </c>
      <c r="H5154" s="14">
        <f t="shared" si="165"/>
        <v>0</v>
      </c>
      <c r="I5154" s="14">
        <f>IF($F5154="","",MOD(ROW()-2,624)-INDEX(Parallel_Trends!$F$5:$F$14,MATCH($A5154,Parallel_Trends!$A$5:$A$14,0)))</f>
        <v>-9</v>
      </c>
    </row>
    <row r="5155" spans="1:9" x14ac:dyDescent="0.45">
      <c r="A5155" t="s">
        <v>29</v>
      </c>
      <c r="B5155" s="1">
        <f>Raw_Prices!BE164</f>
        <v>45162</v>
      </c>
      <c r="C5155" s="12">
        <f>Raw_Prices!BI164</f>
        <v>133.32</v>
      </c>
      <c r="D5155" s="13">
        <f t="shared" si="164"/>
        <v>-2.2078779432260109E-2</v>
      </c>
      <c r="E5155" s="14">
        <f>IF(_xlfn.XLOOKUP($A5155,Firm_Info!$A$2:$A$12,Firm_Info!$C$2:$C$12)="Treated",1,IF(_xlfn.XLOOKUP($A5155,Firm_Info!$A$2:$A$12,Firm_Info!$C$2:$C$12)="Control",0,""))</f>
        <v>1</v>
      </c>
      <c r="F5155" s="14">
        <f>IFERROR(_xlfn.XLOOKUP($A5155,Firm_Info!$A$2:$A$11,Firm_Info!$D$2:$D$11),"")</f>
        <v>5</v>
      </c>
      <c r="G5155" s="14">
        <f>IF($F5155="","",IF($B5155&gt;=SUMIFS(Firm_Info!$F$2:$F$11,Firm_Info!$D$2:$D$11,$F5155,Firm_Info!$C$2:$C$11,"Treated"),1,0))</f>
        <v>0</v>
      </c>
      <c r="H5155" s="14">
        <f t="shared" si="165"/>
        <v>0</v>
      </c>
      <c r="I5155" s="14">
        <f>IF($F5155="","",MOD(ROW()-2,624)-INDEX(Parallel_Trends!$F$5:$F$14,MATCH($A5155,Parallel_Trends!$A$5:$A$14,0)))</f>
        <v>-8</v>
      </c>
    </row>
    <row r="5156" spans="1:9" x14ac:dyDescent="0.45">
      <c r="A5156" t="s">
        <v>29</v>
      </c>
      <c r="B5156" s="1">
        <f>Raw_Prices!BE165</f>
        <v>45163</v>
      </c>
      <c r="C5156" s="12">
        <f>Raw_Prices!BI165</f>
        <v>133.35</v>
      </c>
      <c r="D5156" s="13">
        <f t="shared" si="164"/>
        <v>2.2502250225020504E-4</v>
      </c>
      <c r="E5156" s="14">
        <f>IF(_xlfn.XLOOKUP($A5156,Firm_Info!$A$2:$A$12,Firm_Info!$C$2:$C$12)="Treated",1,IF(_xlfn.XLOOKUP($A5156,Firm_Info!$A$2:$A$12,Firm_Info!$C$2:$C$12)="Control",0,""))</f>
        <v>1</v>
      </c>
      <c r="F5156" s="14">
        <f>IFERROR(_xlfn.XLOOKUP($A5156,Firm_Info!$A$2:$A$11,Firm_Info!$D$2:$D$11),"")</f>
        <v>5</v>
      </c>
      <c r="G5156" s="14">
        <f>IF($F5156="","",IF($B5156&gt;=SUMIFS(Firm_Info!$F$2:$F$11,Firm_Info!$D$2:$D$11,$F5156,Firm_Info!$C$2:$C$11,"Treated"),1,0))</f>
        <v>0</v>
      </c>
      <c r="H5156" s="14">
        <f t="shared" si="165"/>
        <v>0</v>
      </c>
      <c r="I5156" s="14">
        <f>IF($F5156="","",MOD(ROW()-2,624)-INDEX(Parallel_Trends!$F$5:$F$14,MATCH($A5156,Parallel_Trends!$A$5:$A$14,0)))</f>
        <v>-7</v>
      </c>
    </row>
    <row r="5157" spans="1:9" x14ac:dyDescent="0.45">
      <c r="A5157" t="s">
        <v>29</v>
      </c>
      <c r="B5157" s="1">
        <f>Raw_Prices!BE166</f>
        <v>45166</v>
      </c>
      <c r="C5157" s="12">
        <f>Raw_Prices!BI166</f>
        <v>135.18</v>
      </c>
      <c r="D5157" s="13">
        <f t="shared" si="164"/>
        <v>1.3723284589426399E-2</v>
      </c>
      <c r="E5157" s="14">
        <f>IF(_xlfn.XLOOKUP($A5157,Firm_Info!$A$2:$A$12,Firm_Info!$C$2:$C$12)="Treated",1,IF(_xlfn.XLOOKUP($A5157,Firm_Info!$A$2:$A$12,Firm_Info!$C$2:$C$12)="Control",0,""))</f>
        <v>1</v>
      </c>
      <c r="F5157" s="14">
        <f>IFERROR(_xlfn.XLOOKUP($A5157,Firm_Info!$A$2:$A$11,Firm_Info!$D$2:$D$11),"")</f>
        <v>5</v>
      </c>
      <c r="G5157" s="14">
        <f>IF($F5157="","",IF($B5157&gt;=SUMIFS(Firm_Info!$F$2:$F$11,Firm_Info!$D$2:$D$11,$F5157,Firm_Info!$C$2:$C$11,"Treated"),1,0))</f>
        <v>0</v>
      </c>
      <c r="H5157" s="14">
        <f t="shared" si="165"/>
        <v>0</v>
      </c>
      <c r="I5157" s="14">
        <f>IF($F5157="","",MOD(ROW()-2,624)-INDEX(Parallel_Trends!$F$5:$F$14,MATCH($A5157,Parallel_Trends!$A$5:$A$14,0)))</f>
        <v>-6</v>
      </c>
    </row>
    <row r="5158" spans="1:9" x14ac:dyDescent="0.45">
      <c r="A5158" t="s">
        <v>29</v>
      </c>
      <c r="B5158" s="1">
        <f>Raw_Prices!BE167</f>
        <v>45167</v>
      </c>
      <c r="C5158" s="12">
        <f>Raw_Prices!BI167</f>
        <v>136.74</v>
      </c>
      <c r="D5158" s="13">
        <f t="shared" si="164"/>
        <v>1.1540168664003536E-2</v>
      </c>
      <c r="E5158" s="14">
        <f>IF(_xlfn.XLOOKUP($A5158,Firm_Info!$A$2:$A$12,Firm_Info!$C$2:$C$12)="Treated",1,IF(_xlfn.XLOOKUP($A5158,Firm_Info!$A$2:$A$12,Firm_Info!$C$2:$C$12)="Control",0,""))</f>
        <v>1</v>
      </c>
      <c r="F5158" s="14">
        <f>IFERROR(_xlfn.XLOOKUP($A5158,Firm_Info!$A$2:$A$11,Firm_Info!$D$2:$D$11),"")</f>
        <v>5</v>
      </c>
      <c r="G5158" s="14">
        <f>IF($F5158="","",IF($B5158&gt;=SUMIFS(Firm_Info!$F$2:$F$11,Firm_Info!$D$2:$D$11,$F5158,Firm_Info!$C$2:$C$11,"Treated"),1,0))</f>
        <v>0</v>
      </c>
      <c r="H5158" s="14">
        <f t="shared" si="165"/>
        <v>0</v>
      </c>
      <c r="I5158" s="14">
        <f>IF($F5158="","",MOD(ROW()-2,624)-INDEX(Parallel_Trends!$F$5:$F$14,MATCH($A5158,Parallel_Trends!$A$5:$A$14,0)))</f>
        <v>-5</v>
      </c>
    </row>
    <row r="5159" spans="1:9" x14ac:dyDescent="0.45">
      <c r="A5159" t="s">
        <v>29</v>
      </c>
      <c r="B5159" s="1">
        <f>Raw_Prices!BE168</f>
        <v>45168</v>
      </c>
      <c r="C5159" s="12">
        <f>Raw_Prices!BI168</f>
        <v>137.38999999999999</v>
      </c>
      <c r="D5159" s="13">
        <f t="shared" si="164"/>
        <v>4.7535468772852418E-3</v>
      </c>
      <c r="E5159" s="14">
        <f>IF(_xlfn.XLOOKUP($A5159,Firm_Info!$A$2:$A$12,Firm_Info!$C$2:$C$12)="Treated",1,IF(_xlfn.XLOOKUP($A5159,Firm_Info!$A$2:$A$12,Firm_Info!$C$2:$C$12)="Control",0,""))</f>
        <v>1</v>
      </c>
      <c r="F5159" s="14">
        <f>IFERROR(_xlfn.XLOOKUP($A5159,Firm_Info!$A$2:$A$11,Firm_Info!$D$2:$D$11),"")</f>
        <v>5</v>
      </c>
      <c r="G5159" s="14">
        <f>IF($F5159="","",IF($B5159&gt;=SUMIFS(Firm_Info!$F$2:$F$11,Firm_Info!$D$2:$D$11,$F5159,Firm_Info!$C$2:$C$11,"Treated"),1,0))</f>
        <v>0</v>
      </c>
      <c r="H5159" s="14">
        <f t="shared" si="165"/>
        <v>0</v>
      </c>
      <c r="I5159" s="14">
        <f>IF($F5159="","",MOD(ROW()-2,624)-INDEX(Parallel_Trends!$F$5:$F$14,MATCH($A5159,Parallel_Trends!$A$5:$A$14,0)))</f>
        <v>-4</v>
      </c>
    </row>
    <row r="5160" spans="1:9" x14ac:dyDescent="0.45">
      <c r="A5160" t="s">
        <v>29</v>
      </c>
      <c r="B5160" s="1">
        <f>Raw_Prices!BE169</f>
        <v>45169</v>
      </c>
      <c r="C5160" s="12">
        <f>Raw_Prices!BI169</f>
        <v>136.25</v>
      </c>
      <c r="D5160" s="13">
        <f t="shared" si="164"/>
        <v>-8.2975471286118596E-3</v>
      </c>
      <c r="E5160" s="14">
        <f>IF(_xlfn.XLOOKUP($A5160,Firm_Info!$A$2:$A$12,Firm_Info!$C$2:$C$12)="Treated",1,IF(_xlfn.XLOOKUP($A5160,Firm_Info!$A$2:$A$12,Firm_Info!$C$2:$C$12)="Control",0,""))</f>
        <v>1</v>
      </c>
      <c r="F5160" s="14">
        <f>IFERROR(_xlfn.XLOOKUP($A5160,Firm_Info!$A$2:$A$11,Firm_Info!$D$2:$D$11),"")</f>
        <v>5</v>
      </c>
      <c r="G5160" s="14">
        <f>IF($F5160="","",IF($B5160&gt;=SUMIFS(Firm_Info!$F$2:$F$11,Firm_Info!$D$2:$D$11,$F5160,Firm_Info!$C$2:$C$11,"Treated"),1,0))</f>
        <v>0</v>
      </c>
      <c r="H5160" s="14">
        <f t="shared" si="165"/>
        <v>0</v>
      </c>
      <c r="I5160" s="14">
        <f>IF($F5160="","",MOD(ROW()-2,624)-INDEX(Parallel_Trends!$F$5:$F$14,MATCH($A5160,Parallel_Trends!$A$5:$A$14,0)))</f>
        <v>-3</v>
      </c>
    </row>
    <row r="5161" spans="1:9" x14ac:dyDescent="0.45">
      <c r="A5161" t="s">
        <v>29</v>
      </c>
      <c r="B5161" s="1">
        <f>Raw_Prices!BE170</f>
        <v>45170</v>
      </c>
      <c r="C5161" s="12">
        <f>Raw_Prices!BI170</f>
        <v>137.33000000000001</v>
      </c>
      <c r="D5161" s="13">
        <f t="shared" si="164"/>
        <v>7.9266055045872363E-3</v>
      </c>
      <c r="E5161" s="14">
        <f>IF(_xlfn.XLOOKUP($A5161,Firm_Info!$A$2:$A$12,Firm_Info!$C$2:$C$12)="Treated",1,IF(_xlfn.XLOOKUP($A5161,Firm_Info!$A$2:$A$12,Firm_Info!$C$2:$C$12)="Control",0,""))</f>
        <v>1</v>
      </c>
      <c r="F5161" s="14">
        <f>IFERROR(_xlfn.XLOOKUP($A5161,Firm_Info!$A$2:$A$11,Firm_Info!$D$2:$D$11),"")</f>
        <v>5</v>
      </c>
      <c r="G5161" s="14">
        <f>IF($F5161="","",IF($B5161&gt;=SUMIFS(Firm_Info!$F$2:$F$11,Firm_Info!$D$2:$D$11,$F5161,Firm_Info!$C$2:$C$11,"Treated"),1,0))</f>
        <v>0</v>
      </c>
      <c r="H5161" s="14">
        <f t="shared" si="165"/>
        <v>0</v>
      </c>
      <c r="I5161" s="14">
        <f>IF($F5161="","",MOD(ROW()-2,624)-INDEX(Parallel_Trends!$F$5:$F$14,MATCH($A5161,Parallel_Trends!$A$5:$A$14,0)))</f>
        <v>-2</v>
      </c>
    </row>
    <row r="5162" spans="1:9" x14ac:dyDescent="0.45">
      <c r="A5162" t="s">
        <v>29</v>
      </c>
      <c r="B5162" s="1">
        <f>Raw_Prices!BE171</f>
        <v>45174</v>
      </c>
      <c r="C5162" s="12">
        <f>Raw_Prices!BI171</f>
        <v>136.88999999999999</v>
      </c>
      <c r="D5162" s="13">
        <f t="shared" si="164"/>
        <v>-3.2039612611958201E-3</v>
      </c>
      <c r="E5162" s="14">
        <f>IF(_xlfn.XLOOKUP($A5162,Firm_Info!$A$2:$A$12,Firm_Info!$C$2:$C$12)="Treated",1,IF(_xlfn.XLOOKUP($A5162,Firm_Info!$A$2:$A$12,Firm_Info!$C$2:$C$12)="Control",0,""))</f>
        <v>1</v>
      </c>
      <c r="F5162" s="14">
        <f>IFERROR(_xlfn.XLOOKUP($A5162,Firm_Info!$A$2:$A$11,Firm_Info!$D$2:$D$11),"")</f>
        <v>5</v>
      </c>
      <c r="G5162" s="14">
        <f>IF($F5162="","",IF($B5162&gt;=SUMIFS(Firm_Info!$F$2:$F$11,Firm_Info!$D$2:$D$11,$F5162,Firm_Info!$C$2:$C$11,"Treated"),1,0))</f>
        <v>0</v>
      </c>
      <c r="H5162" s="14">
        <f t="shared" si="165"/>
        <v>0</v>
      </c>
      <c r="I5162" s="14">
        <f>IF($F5162="","",MOD(ROW()-2,624)-INDEX(Parallel_Trends!$F$5:$F$14,MATCH($A5162,Parallel_Trends!$A$5:$A$14,0)))</f>
        <v>-1</v>
      </c>
    </row>
    <row r="5163" spans="1:9" x14ac:dyDescent="0.45">
      <c r="A5163" t="s">
        <v>29</v>
      </c>
      <c r="B5163" s="1">
        <f>Raw_Prices!BE172</f>
        <v>45175</v>
      </c>
      <c r="C5163" s="12">
        <f>Raw_Prices!BI172</f>
        <v>134.13</v>
      </c>
      <c r="D5163" s="13">
        <f t="shared" si="164"/>
        <v>-2.016217400832776E-2</v>
      </c>
      <c r="E5163" s="14">
        <f>IF(_xlfn.XLOOKUP($A5163,Firm_Info!$A$2:$A$12,Firm_Info!$C$2:$C$12)="Treated",1,IF(_xlfn.XLOOKUP($A5163,Firm_Info!$A$2:$A$12,Firm_Info!$C$2:$C$12)="Control",0,""))</f>
        <v>1</v>
      </c>
      <c r="F5163" s="14">
        <f>IFERROR(_xlfn.XLOOKUP($A5163,Firm_Info!$A$2:$A$11,Firm_Info!$D$2:$D$11),"")</f>
        <v>5</v>
      </c>
      <c r="G5163" s="14">
        <f>IF($F5163="","",IF($B5163&gt;=SUMIFS(Firm_Info!$F$2:$F$11,Firm_Info!$D$2:$D$11,$F5163,Firm_Info!$C$2:$C$11,"Treated"),1,0))</f>
        <v>1</v>
      </c>
      <c r="H5163" s="14">
        <f t="shared" si="165"/>
        <v>1</v>
      </c>
      <c r="I5163" s="14">
        <f>IF($F5163="","",MOD(ROW()-2,624)-INDEX(Parallel_Trends!$F$5:$F$14,MATCH($A5163,Parallel_Trends!$A$5:$A$14,0)))</f>
        <v>0</v>
      </c>
    </row>
    <row r="5164" spans="1:9" x14ac:dyDescent="0.45">
      <c r="A5164" t="s">
        <v>29</v>
      </c>
      <c r="B5164" s="1">
        <f>Raw_Prices!BE173</f>
        <v>45176</v>
      </c>
      <c r="C5164" s="12">
        <f>Raw_Prices!BI173</f>
        <v>137.28</v>
      </c>
      <c r="D5164" s="13">
        <f t="shared" si="164"/>
        <v>2.3484679042719891E-2</v>
      </c>
      <c r="E5164" s="14">
        <f>IF(_xlfn.XLOOKUP($A5164,Firm_Info!$A$2:$A$12,Firm_Info!$C$2:$C$12)="Treated",1,IF(_xlfn.XLOOKUP($A5164,Firm_Info!$A$2:$A$12,Firm_Info!$C$2:$C$12)="Control",0,""))</f>
        <v>1</v>
      </c>
      <c r="F5164" s="14">
        <f>IFERROR(_xlfn.XLOOKUP($A5164,Firm_Info!$A$2:$A$11,Firm_Info!$D$2:$D$11),"")</f>
        <v>5</v>
      </c>
      <c r="G5164" s="14">
        <f>IF($F5164="","",IF($B5164&gt;=SUMIFS(Firm_Info!$F$2:$F$11,Firm_Info!$D$2:$D$11,$F5164,Firm_Info!$C$2:$C$11,"Treated"),1,0))</f>
        <v>1</v>
      </c>
      <c r="H5164" s="14">
        <f t="shared" si="165"/>
        <v>1</v>
      </c>
      <c r="I5164" s="14">
        <f>IF($F5164="","",MOD(ROW()-2,624)-INDEX(Parallel_Trends!$F$5:$F$14,MATCH($A5164,Parallel_Trends!$A$5:$A$14,0)))</f>
        <v>1</v>
      </c>
    </row>
    <row r="5165" spans="1:9" x14ac:dyDescent="0.45">
      <c r="A5165" t="s">
        <v>29</v>
      </c>
      <c r="B5165" s="1">
        <f>Raw_Prices!BE174</f>
        <v>45177</v>
      </c>
      <c r="C5165" s="12">
        <f>Raw_Prices!BI174</f>
        <v>137.63</v>
      </c>
      <c r="D5165" s="13">
        <f t="shared" si="164"/>
        <v>2.5495337995338208E-3</v>
      </c>
      <c r="E5165" s="14">
        <f>IF(_xlfn.XLOOKUP($A5165,Firm_Info!$A$2:$A$12,Firm_Info!$C$2:$C$12)="Treated",1,IF(_xlfn.XLOOKUP($A5165,Firm_Info!$A$2:$A$12,Firm_Info!$C$2:$C$12)="Control",0,""))</f>
        <v>1</v>
      </c>
      <c r="F5165" s="14">
        <f>IFERROR(_xlfn.XLOOKUP($A5165,Firm_Info!$A$2:$A$11,Firm_Info!$D$2:$D$11),"")</f>
        <v>5</v>
      </c>
      <c r="G5165" s="14">
        <f>IF($F5165="","",IF($B5165&gt;=SUMIFS(Firm_Info!$F$2:$F$11,Firm_Info!$D$2:$D$11,$F5165,Firm_Info!$C$2:$C$11,"Treated"),1,0))</f>
        <v>1</v>
      </c>
      <c r="H5165" s="14">
        <f t="shared" si="165"/>
        <v>1</v>
      </c>
      <c r="I5165" s="14">
        <f>IF($F5165="","",MOD(ROW()-2,624)-INDEX(Parallel_Trends!$F$5:$F$14,MATCH($A5165,Parallel_Trends!$A$5:$A$14,0)))</f>
        <v>2</v>
      </c>
    </row>
    <row r="5166" spans="1:9" x14ac:dyDescent="0.45">
      <c r="A5166" t="s">
        <v>29</v>
      </c>
      <c r="B5166" s="1">
        <f>Raw_Prices!BE175</f>
        <v>45180</v>
      </c>
      <c r="C5166" s="12">
        <f>Raw_Prices!BI175</f>
        <v>140.26</v>
      </c>
      <c r="D5166" s="13">
        <f t="shared" si="164"/>
        <v>1.9109205841749688E-2</v>
      </c>
      <c r="E5166" s="14">
        <f>IF(_xlfn.XLOOKUP($A5166,Firm_Info!$A$2:$A$12,Firm_Info!$C$2:$C$12)="Treated",1,IF(_xlfn.XLOOKUP($A5166,Firm_Info!$A$2:$A$12,Firm_Info!$C$2:$C$12)="Control",0,""))</f>
        <v>1</v>
      </c>
      <c r="F5166" s="14">
        <f>IFERROR(_xlfn.XLOOKUP($A5166,Firm_Info!$A$2:$A$11,Firm_Info!$D$2:$D$11),"")</f>
        <v>5</v>
      </c>
      <c r="G5166" s="14">
        <f>IF($F5166="","",IF($B5166&gt;=SUMIFS(Firm_Info!$F$2:$F$11,Firm_Info!$D$2:$D$11,$F5166,Firm_Info!$C$2:$C$11,"Treated"),1,0))</f>
        <v>1</v>
      </c>
      <c r="H5166" s="14">
        <f t="shared" si="165"/>
        <v>1</v>
      </c>
      <c r="I5166" s="14">
        <f>IF($F5166="","",MOD(ROW()-2,624)-INDEX(Parallel_Trends!$F$5:$F$14,MATCH($A5166,Parallel_Trends!$A$5:$A$14,0)))</f>
        <v>3</v>
      </c>
    </row>
    <row r="5167" spans="1:9" x14ac:dyDescent="0.45">
      <c r="A5167" t="s">
        <v>29</v>
      </c>
      <c r="B5167" s="1">
        <f>Raw_Prices!BE176</f>
        <v>45181</v>
      </c>
      <c r="C5167" s="12">
        <f>Raw_Prices!BI176</f>
        <v>140.11000000000001</v>
      </c>
      <c r="D5167" s="13">
        <f t="shared" si="164"/>
        <v>-1.0694424639953182E-3</v>
      </c>
      <c r="E5167" s="14">
        <f>IF(_xlfn.XLOOKUP($A5167,Firm_Info!$A$2:$A$12,Firm_Info!$C$2:$C$12)="Treated",1,IF(_xlfn.XLOOKUP($A5167,Firm_Info!$A$2:$A$12,Firm_Info!$C$2:$C$12)="Control",0,""))</f>
        <v>1</v>
      </c>
      <c r="F5167" s="14">
        <f>IFERROR(_xlfn.XLOOKUP($A5167,Firm_Info!$A$2:$A$11,Firm_Info!$D$2:$D$11),"")</f>
        <v>5</v>
      </c>
      <c r="G5167" s="14">
        <f>IF($F5167="","",IF($B5167&gt;=SUMIFS(Firm_Info!$F$2:$F$11,Firm_Info!$D$2:$D$11,$F5167,Firm_Info!$C$2:$C$11,"Treated"),1,0))</f>
        <v>1</v>
      </c>
      <c r="H5167" s="14">
        <f t="shared" si="165"/>
        <v>1</v>
      </c>
      <c r="I5167" s="14">
        <f>IF($F5167="","",MOD(ROW()-2,624)-INDEX(Parallel_Trends!$F$5:$F$14,MATCH($A5167,Parallel_Trends!$A$5:$A$14,0)))</f>
        <v>4</v>
      </c>
    </row>
    <row r="5168" spans="1:9" x14ac:dyDescent="0.45">
      <c r="A5168" t="s">
        <v>29</v>
      </c>
      <c r="B5168" s="1">
        <f>Raw_Prices!BE177</f>
        <v>45182</v>
      </c>
      <c r="C5168" s="12">
        <f>Raw_Prices!BI177</f>
        <v>141.5</v>
      </c>
      <c r="D5168" s="13">
        <f t="shared" si="164"/>
        <v>9.9207765327242736E-3</v>
      </c>
      <c r="E5168" s="14">
        <f>IF(_xlfn.XLOOKUP($A5168,Firm_Info!$A$2:$A$12,Firm_Info!$C$2:$C$12)="Treated",1,IF(_xlfn.XLOOKUP($A5168,Firm_Info!$A$2:$A$12,Firm_Info!$C$2:$C$12)="Control",0,""))</f>
        <v>1</v>
      </c>
      <c r="F5168" s="14">
        <f>IFERROR(_xlfn.XLOOKUP($A5168,Firm_Info!$A$2:$A$11,Firm_Info!$D$2:$D$11),"")</f>
        <v>5</v>
      </c>
      <c r="G5168" s="14">
        <f>IF($F5168="","",IF($B5168&gt;=SUMIFS(Firm_Info!$F$2:$F$11,Firm_Info!$D$2:$D$11,$F5168,Firm_Info!$C$2:$C$11,"Treated"),1,0))</f>
        <v>1</v>
      </c>
      <c r="H5168" s="14">
        <f t="shared" si="165"/>
        <v>1</v>
      </c>
      <c r="I5168" s="14">
        <f>IF($F5168="","",MOD(ROW()-2,624)-INDEX(Parallel_Trends!$F$5:$F$14,MATCH($A5168,Parallel_Trends!$A$5:$A$14,0)))</f>
        <v>5</v>
      </c>
    </row>
    <row r="5169" spans="1:9" x14ac:dyDescent="0.45">
      <c r="A5169" t="s">
        <v>29</v>
      </c>
      <c r="B5169" s="1">
        <f>Raw_Prices!BE178</f>
        <v>45183</v>
      </c>
      <c r="C5169" s="12">
        <f>Raw_Prices!BI178</f>
        <v>143.12</v>
      </c>
      <c r="D5169" s="13">
        <f t="shared" si="164"/>
        <v>1.1448763250883509E-2</v>
      </c>
      <c r="E5169" s="14">
        <f>IF(_xlfn.XLOOKUP($A5169,Firm_Info!$A$2:$A$12,Firm_Info!$C$2:$C$12)="Treated",1,IF(_xlfn.XLOOKUP($A5169,Firm_Info!$A$2:$A$12,Firm_Info!$C$2:$C$12)="Control",0,""))</f>
        <v>1</v>
      </c>
      <c r="F5169" s="14">
        <f>IFERROR(_xlfn.XLOOKUP($A5169,Firm_Info!$A$2:$A$11,Firm_Info!$D$2:$D$11),"")</f>
        <v>5</v>
      </c>
      <c r="G5169" s="14">
        <f>IF($F5169="","",IF($B5169&gt;=SUMIFS(Firm_Info!$F$2:$F$11,Firm_Info!$D$2:$D$11,$F5169,Firm_Info!$C$2:$C$11,"Treated"),1,0))</f>
        <v>1</v>
      </c>
      <c r="H5169" s="14">
        <f t="shared" si="165"/>
        <v>1</v>
      </c>
      <c r="I5169" s="14">
        <f>IF($F5169="","",MOD(ROW()-2,624)-INDEX(Parallel_Trends!$F$5:$F$14,MATCH($A5169,Parallel_Trends!$A$5:$A$14,0)))</f>
        <v>6</v>
      </c>
    </row>
    <row r="5170" spans="1:9" x14ac:dyDescent="0.45">
      <c r="A5170" t="s">
        <v>29</v>
      </c>
      <c r="B5170" s="1">
        <f>Raw_Prices!BE179</f>
        <v>45184</v>
      </c>
      <c r="C5170" s="12">
        <f>Raw_Prices!BI179</f>
        <v>141.93</v>
      </c>
      <c r="D5170" s="13">
        <f t="shared" si="164"/>
        <v>-8.3147009502515523E-3</v>
      </c>
      <c r="E5170" s="14">
        <f>IF(_xlfn.XLOOKUP($A5170,Firm_Info!$A$2:$A$12,Firm_Info!$C$2:$C$12)="Treated",1,IF(_xlfn.XLOOKUP($A5170,Firm_Info!$A$2:$A$12,Firm_Info!$C$2:$C$12)="Control",0,""))</f>
        <v>1</v>
      </c>
      <c r="F5170" s="14">
        <f>IFERROR(_xlfn.XLOOKUP($A5170,Firm_Info!$A$2:$A$11,Firm_Info!$D$2:$D$11),"")</f>
        <v>5</v>
      </c>
      <c r="G5170" s="14">
        <f>IF($F5170="","",IF($B5170&gt;=SUMIFS(Firm_Info!$F$2:$F$11,Firm_Info!$D$2:$D$11,$F5170,Firm_Info!$C$2:$C$11,"Treated"),1,0))</f>
        <v>1</v>
      </c>
      <c r="H5170" s="14">
        <f t="shared" si="165"/>
        <v>1</v>
      </c>
      <c r="I5170" s="14">
        <f>IF($F5170="","",MOD(ROW()-2,624)-INDEX(Parallel_Trends!$F$5:$F$14,MATCH($A5170,Parallel_Trends!$A$5:$A$14,0)))</f>
        <v>7</v>
      </c>
    </row>
    <row r="5171" spans="1:9" x14ac:dyDescent="0.45">
      <c r="A5171" t="s">
        <v>29</v>
      </c>
      <c r="B5171" s="1">
        <f>Raw_Prices!BE180</f>
        <v>45187</v>
      </c>
      <c r="C5171" s="12">
        <f>Raw_Prices!BI180</f>
        <v>140.81</v>
      </c>
      <c r="D5171" s="13">
        <f t="shared" si="164"/>
        <v>-7.8912139787219449E-3</v>
      </c>
      <c r="E5171" s="14">
        <f>IF(_xlfn.XLOOKUP($A5171,Firm_Info!$A$2:$A$12,Firm_Info!$C$2:$C$12)="Treated",1,IF(_xlfn.XLOOKUP($A5171,Firm_Info!$A$2:$A$12,Firm_Info!$C$2:$C$12)="Control",0,""))</f>
        <v>1</v>
      </c>
      <c r="F5171" s="14">
        <f>IFERROR(_xlfn.XLOOKUP($A5171,Firm_Info!$A$2:$A$11,Firm_Info!$D$2:$D$11),"")</f>
        <v>5</v>
      </c>
      <c r="G5171" s="14">
        <f>IF($F5171="","",IF($B5171&gt;=SUMIFS(Firm_Info!$F$2:$F$11,Firm_Info!$D$2:$D$11,$F5171,Firm_Info!$C$2:$C$11,"Treated"),1,0))</f>
        <v>1</v>
      </c>
      <c r="H5171" s="14">
        <f t="shared" si="165"/>
        <v>1</v>
      </c>
      <c r="I5171" s="14">
        <f>IF($F5171="","",MOD(ROW()-2,624)-INDEX(Parallel_Trends!$F$5:$F$14,MATCH($A5171,Parallel_Trends!$A$5:$A$14,0)))</f>
        <v>8</v>
      </c>
    </row>
    <row r="5172" spans="1:9" x14ac:dyDescent="0.45">
      <c r="A5172" t="s">
        <v>29</v>
      </c>
      <c r="B5172" s="1">
        <f>Raw_Prices!BE181</f>
        <v>45188</v>
      </c>
      <c r="C5172" s="12">
        <f>Raw_Prices!BI181</f>
        <v>142.47</v>
      </c>
      <c r="D5172" s="13">
        <f t="shared" si="164"/>
        <v>1.1788935444925652E-2</v>
      </c>
      <c r="E5172" s="14">
        <f>IF(_xlfn.XLOOKUP($A5172,Firm_Info!$A$2:$A$12,Firm_Info!$C$2:$C$12)="Treated",1,IF(_xlfn.XLOOKUP($A5172,Firm_Info!$A$2:$A$12,Firm_Info!$C$2:$C$12)="Control",0,""))</f>
        <v>1</v>
      </c>
      <c r="F5172" s="14">
        <f>IFERROR(_xlfn.XLOOKUP($A5172,Firm_Info!$A$2:$A$11,Firm_Info!$D$2:$D$11),"")</f>
        <v>5</v>
      </c>
      <c r="G5172" s="14">
        <f>IF($F5172="","",IF($B5172&gt;=SUMIFS(Firm_Info!$F$2:$F$11,Firm_Info!$D$2:$D$11,$F5172,Firm_Info!$C$2:$C$11,"Treated"),1,0))</f>
        <v>1</v>
      </c>
      <c r="H5172" s="14">
        <f t="shared" si="165"/>
        <v>1</v>
      </c>
      <c r="I5172" s="14">
        <f>IF($F5172="","",MOD(ROW()-2,624)-INDEX(Parallel_Trends!$F$5:$F$14,MATCH($A5172,Parallel_Trends!$A$5:$A$14,0)))</f>
        <v>9</v>
      </c>
    </row>
    <row r="5173" spans="1:9" x14ac:dyDescent="0.45">
      <c r="A5173" t="s">
        <v>29</v>
      </c>
      <c r="B5173" s="1">
        <f>Raw_Prices!BE182</f>
        <v>45189</v>
      </c>
      <c r="C5173" s="12">
        <f>Raw_Prices!BI182</f>
        <v>142.07</v>
      </c>
      <c r="D5173" s="13">
        <f t="shared" si="164"/>
        <v>-2.8076086193584704E-3</v>
      </c>
      <c r="E5173" s="14">
        <f>IF(_xlfn.XLOOKUP($A5173,Firm_Info!$A$2:$A$12,Firm_Info!$C$2:$C$12)="Treated",1,IF(_xlfn.XLOOKUP($A5173,Firm_Info!$A$2:$A$12,Firm_Info!$C$2:$C$12)="Control",0,""))</f>
        <v>1</v>
      </c>
      <c r="F5173" s="14">
        <f>IFERROR(_xlfn.XLOOKUP($A5173,Firm_Info!$A$2:$A$11,Firm_Info!$D$2:$D$11),"")</f>
        <v>5</v>
      </c>
      <c r="G5173" s="14">
        <f>IF($F5173="","",IF($B5173&gt;=SUMIFS(Firm_Info!$F$2:$F$11,Firm_Info!$D$2:$D$11,$F5173,Firm_Info!$C$2:$C$11,"Treated"),1,0))</f>
        <v>1</v>
      </c>
      <c r="H5173" s="14">
        <f t="shared" si="165"/>
        <v>1</v>
      </c>
      <c r="I5173" s="14">
        <f>IF($F5173="","",MOD(ROW()-2,624)-INDEX(Parallel_Trends!$F$5:$F$14,MATCH($A5173,Parallel_Trends!$A$5:$A$14,0)))</f>
        <v>10</v>
      </c>
    </row>
    <row r="5174" spans="1:9" x14ac:dyDescent="0.45">
      <c r="A5174" t="s">
        <v>29</v>
      </c>
      <c r="B5174" s="1">
        <f>Raw_Prices!BE183</f>
        <v>45190</v>
      </c>
      <c r="C5174" s="12">
        <f>Raw_Prices!BI183</f>
        <v>139.99</v>
      </c>
      <c r="D5174" s="13">
        <f t="shared" si="164"/>
        <v>-1.464067009220793E-2</v>
      </c>
      <c r="E5174" s="14">
        <f>IF(_xlfn.XLOOKUP($A5174,Firm_Info!$A$2:$A$12,Firm_Info!$C$2:$C$12)="Treated",1,IF(_xlfn.XLOOKUP($A5174,Firm_Info!$A$2:$A$12,Firm_Info!$C$2:$C$12)="Control",0,""))</f>
        <v>1</v>
      </c>
      <c r="F5174" s="14">
        <f>IFERROR(_xlfn.XLOOKUP($A5174,Firm_Info!$A$2:$A$11,Firm_Info!$D$2:$D$11),"")</f>
        <v>5</v>
      </c>
      <c r="G5174" s="14">
        <f>IF($F5174="","",IF($B5174&gt;=SUMIFS(Firm_Info!$F$2:$F$11,Firm_Info!$D$2:$D$11,$F5174,Firm_Info!$C$2:$C$11,"Treated"),1,0))</f>
        <v>1</v>
      </c>
      <c r="H5174" s="14">
        <f t="shared" si="165"/>
        <v>1</v>
      </c>
      <c r="I5174" s="14">
        <f>IF($F5174="","",MOD(ROW()-2,624)-INDEX(Parallel_Trends!$F$5:$F$14,MATCH($A5174,Parallel_Trends!$A$5:$A$14,0)))</f>
        <v>11</v>
      </c>
    </row>
    <row r="5175" spans="1:9" x14ac:dyDescent="0.45">
      <c r="A5175" t="s">
        <v>29</v>
      </c>
      <c r="B5175" s="1">
        <f>Raw_Prices!BE184</f>
        <v>45191</v>
      </c>
      <c r="C5175" s="12">
        <f>Raw_Prices!BI184</f>
        <v>139.35</v>
      </c>
      <c r="D5175" s="13">
        <f t="shared" si="164"/>
        <v>-4.5717551253662281E-3</v>
      </c>
      <c r="E5175" s="14">
        <f>IF(_xlfn.XLOOKUP($A5175,Firm_Info!$A$2:$A$12,Firm_Info!$C$2:$C$12)="Treated",1,IF(_xlfn.XLOOKUP($A5175,Firm_Info!$A$2:$A$12,Firm_Info!$C$2:$C$12)="Control",0,""))</f>
        <v>1</v>
      </c>
      <c r="F5175" s="14">
        <f>IFERROR(_xlfn.XLOOKUP($A5175,Firm_Info!$A$2:$A$11,Firm_Info!$D$2:$D$11),"")</f>
        <v>5</v>
      </c>
      <c r="G5175" s="14">
        <f>IF($F5175="","",IF($B5175&gt;=SUMIFS(Firm_Info!$F$2:$F$11,Firm_Info!$D$2:$D$11,$F5175,Firm_Info!$C$2:$C$11,"Treated"),1,0))</f>
        <v>1</v>
      </c>
      <c r="H5175" s="14">
        <f t="shared" si="165"/>
        <v>1</v>
      </c>
      <c r="I5175" s="14">
        <f>IF($F5175="","",MOD(ROW()-2,624)-INDEX(Parallel_Trends!$F$5:$F$14,MATCH($A5175,Parallel_Trends!$A$5:$A$14,0)))</f>
        <v>12</v>
      </c>
    </row>
    <row r="5176" spans="1:9" x14ac:dyDescent="0.45">
      <c r="A5176" t="s">
        <v>29</v>
      </c>
      <c r="B5176" s="1">
        <f>Raw_Prices!BE185</f>
        <v>45194</v>
      </c>
      <c r="C5176" s="12">
        <f>Raw_Prices!BI185</f>
        <v>140.01</v>
      </c>
      <c r="D5176" s="13">
        <f t="shared" si="164"/>
        <v>4.7362755651236821E-3</v>
      </c>
      <c r="E5176" s="14">
        <f>IF(_xlfn.XLOOKUP($A5176,Firm_Info!$A$2:$A$12,Firm_Info!$C$2:$C$12)="Treated",1,IF(_xlfn.XLOOKUP($A5176,Firm_Info!$A$2:$A$12,Firm_Info!$C$2:$C$12)="Control",0,""))</f>
        <v>1</v>
      </c>
      <c r="F5176" s="14">
        <f>IFERROR(_xlfn.XLOOKUP($A5176,Firm_Info!$A$2:$A$11,Firm_Info!$D$2:$D$11),"")</f>
        <v>5</v>
      </c>
      <c r="G5176" s="14">
        <f>IF($F5176="","",IF($B5176&gt;=SUMIFS(Firm_Info!$F$2:$F$11,Firm_Info!$D$2:$D$11,$F5176,Firm_Info!$C$2:$C$11,"Treated"),1,0))</f>
        <v>1</v>
      </c>
      <c r="H5176" s="14">
        <f t="shared" si="165"/>
        <v>1</v>
      </c>
      <c r="I5176" s="14">
        <f>IF($F5176="","",MOD(ROW()-2,624)-INDEX(Parallel_Trends!$F$5:$F$14,MATCH($A5176,Parallel_Trends!$A$5:$A$14,0)))</f>
        <v>13</v>
      </c>
    </row>
    <row r="5177" spans="1:9" x14ac:dyDescent="0.45">
      <c r="A5177" t="s">
        <v>29</v>
      </c>
      <c r="B5177" s="1">
        <f>Raw_Prices!BE186</f>
        <v>45195</v>
      </c>
      <c r="C5177" s="12">
        <f>Raw_Prices!BI186</f>
        <v>140.46</v>
      </c>
      <c r="D5177" s="13">
        <f t="shared" si="164"/>
        <v>3.2140561388473987E-3</v>
      </c>
      <c r="E5177" s="14">
        <f>IF(_xlfn.XLOOKUP($A5177,Firm_Info!$A$2:$A$12,Firm_Info!$C$2:$C$12)="Treated",1,IF(_xlfn.XLOOKUP($A5177,Firm_Info!$A$2:$A$12,Firm_Info!$C$2:$C$12)="Control",0,""))</f>
        <v>1</v>
      </c>
      <c r="F5177" s="14">
        <f>IFERROR(_xlfn.XLOOKUP($A5177,Firm_Info!$A$2:$A$11,Firm_Info!$D$2:$D$11),"")</f>
        <v>5</v>
      </c>
      <c r="G5177" s="14">
        <f>IF($F5177="","",IF($B5177&gt;=SUMIFS(Firm_Info!$F$2:$F$11,Firm_Info!$D$2:$D$11,$F5177,Firm_Info!$C$2:$C$11,"Treated"),1,0))</f>
        <v>1</v>
      </c>
      <c r="H5177" s="14">
        <f t="shared" si="165"/>
        <v>1</v>
      </c>
      <c r="I5177" s="14">
        <f>IF($F5177="","",MOD(ROW()-2,624)-INDEX(Parallel_Trends!$F$5:$F$14,MATCH($A5177,Parallel_Trends!$A$5:$A$14,0)))</f>
        <v>14</v>
      </c>
    </row>
    <row r="5178" spans="1:9" x14ac:dyDescent="0.45">
      <c r="A5178" t="s">
        <v>29</v>
      </c>
      <c r="B5178" s="1">
        <f>Raw_Prices!BE187</f>
        <v>45196</v>
      </c>
      <c r="C5178" s="12">
        <f>Raw_Prices!BI187</f>
        <v>139.69999999999999</v>
      </c>
      <c r="D5178" s="13">
        <f t="shared" si="164"/>
        <v>-5.4107931083583471E-3</v>
      </c>
      <c r="E5178" s="14">
        <f>IF(_xlfn.XLOOKUP($A5178,Firm_Info!$A$2:$A$12,Firm_Info!$C$2:$C$12)="Treated",1,IF(_xlfn.XLOOKUP($A5178,Firm_Info!$A$2:$A$12,Firm_Info!$C$2:$C$12)="Control",0,""))</f>
        <v>1</v>
      </c>
      <c r="F5178" s="14">
        <f>IFERROR(_xlfn.XLOOKUP($A5178,Firm_Info!$A$2:$A$11,Firm_Info!$D$2:$D$11),"")</f>
        <v>5</v>
      </c>
      <c r="G5178" s="14">
        <f>IF($F5178="","",IF($B5178&gt;=SUMIFS(Firm_Info!$F$2:$F$11,Firm_Info!$D$2:$D$11,$F5178,Firm_Info!$C$2:$C$11,"Treated"),1,0))</f>
        <v>1</v>
      </c>
      <c r="H5178" s="14">
        <f t="shared" si="165"/>
        <v>1</v>
      </c>
      <c r="I5178" s="14">
        <f>IF($F5178="","",MOD(ROW()-2,624)-INDEX(Parallel_Trends!$F$5:$F$14,MATCH($A5178,Parallel_Trends!$A$5:$A$14,0)))</f>
        <v>15</v>
      </c>
    </row>
    <row r="5179" spans="1:9" x14ac:dyDescent="0.45">
      <c r="A5179" t="s">
        <v>29</v>
      </c>
      <c r="B5179" s="1">
        <f>Raw_Prices!BE188</f>
        <v>45197</v>
      </c>
      <c r="C5179" s="12">
        <f>Raw_Prices!BI188</f>
        <v>139.69999999999999</v>
      </c>
      <c r="D5179" s="13">
        <f t="shared" si="164"/>
        <v>0</v>
      </c>
      <c r="E5179" s="14">
        <f>IF(_xlfn.XLOOKUP($A5179,Firm_Info!$A$2:$A$12,Firm_Info!$C$2:$C$12)="Treated",1,IF(_xlfn.XLOOKUP($A5179,Firm_Info!$A$2:$A$12,Firm_Info!$C$2:$C$12)="Control",0,""))</f>
        <v>1</v>
      </c>
      <c r="F5179" s="14">
        <f>IFERROR(_xlfn.XLOOKUP($A5179,Firm_Info!$A$2:$A$11,Firm_Info!$D$2:$D$11),"")</f>
        <v>5</v>
      </c>
      <c r="G5179" s="14">
        <f>IF($F5179="","",IF($B5179&gt;=SUMIFS(Firm_Info!$F$2:$F$11,Firm_Info!$D$2:$D$11,$F5179,Firm_Info!$C$2:$C$11,"Treated"),1,0))</f>
        <v>1</v>
      </c>
      <c r="H5179" s="14">
        <f t="shared" si="165"/>
        <v>1</v>
      </c>
      <c r="I5179" s="14">
        <f>IF($F5179="","",MOD(ROW()-2,624)-INDEX(Parallel_Trends!$F$5:$F$14,MATCH($A5179,Parallel_Trends!$A$5:$A$14,0)))</f>
        <v>16</v>
      </c>
    </row>
    <row r="5180" spans="1:9" x14ac:dyDescent="0.45">
      <c r="A5180" t="s">
        <v>29</v>
      </c>
      <c r="B5180" s="1">
        <f>Raw_Prices!BE189</f>
        <v>45198</v>
      </c>
      <c r="C5180" s="12">
        <f>Raw_Prices!BI189</f>
        <v>140.05000000000001</v>
      </c>
      <c r="D5180" s="13">
        <f t="shared" si="164"/>
        <v>2.5053686471010472E-3</v>
      </c>
      <c r="E5180" s="14">
        <f>IF(_xlfn.XLOOKUP($A5180,Firm_Info!$A$2:$A$12,Firm_Info!$C$2:$C$12)="Treated",1,IF(_xlfn.XLOOKUP($A5180,Firm_Info!$A$2:$A$12,Firm_Info!$C$2:$C$12)="Control",0,""))</f>
        <v>1</v>
      </c>
      <c r="F5180" s="14">
        <f>IFERROR(_xlfn.XLOOKUP($A5180,Firm_Info!$A$2:$A$11,Firm_Info!$D$2:$D$11),"")</f>
        <v>5</v>
      </c>
      <c r="G5180" s="14">
        <f>IF($F5180="","",IF($B5180&gt;=SUMIFS(Firm_Info!$F$2:$F$11,Firm_Info!$D$2:$D$11,$F5180,Firm_Info!$C$2:$C$11,"Treated"),1,0))</f>
        <v>1</v>
      </c>
      <c r="H5180" s="14">
        <f t="shared" si="165"/>
        <v>1</v>
      </c>
      <c r="I5180" s="14">
        <f>IF($F5180="","",MOD(ROW()-2,624)-INDEX(Parallel_Trends!$F$5:$F$14,MATCH($A5180,Parallel_Trends!$A$5:$A$14,0)))</f>
        <v>17</v>
      </c>
    </row>
    <row r="5181" spans="1:9" x14ac:dyDescent="0.45">
      <c r="A5181" t="s">
        <v>29</v>
      </c>
      <c r="B5181" s="1">
        <f>Raw_Prices!BE190</f>
        <v>45201</v>
      </c>
      <c r="C5181" s="12">
        <f>Raw_Prices!BI190</f>
        <v>139.26</v>
      </c>
      <c r="D5181" s="13">
        <f t="shared" si="164"/>
        <v>-5.6408425562300968E-3</v>
      </c>
      <c r="E5181" s="14">
        <f>IF(_xlfn.XLOOKUP($A5181,Firm_Info!$A$2:$A$12,Firm_Info!$C$2:$C$12)="Treated",1,IF(_xlfn.XLOOKUP($A5181,Firm_Info!$A$2:$A$12,Firm_Info!$C$2:$C$12)="Control",0,""))</f>
        <v>1</v>
      </c>
      <c r="F5181" s="14">
        <f>IFERROR(_xlfn.XLOOKUP($A5181,Firm_Info!$A$2:$A$11,Firm_Info!$D$2:$D$11),"")</f>
        <v>5</v>
      </c>
      <c r="G5181" s="14">
        <f>IF($F5181="","",IF($B5181&gt;=SUMIFS(Firm_Info!$F$2:$F$11,Firm_Info!$D$2:$D$11,$F5181,Firm_Info!$C$2:$C$11,"Treated"),1,0))</f>
        <v>1</v>
      </c>
      <c r="H5181" s="14">
        <f t="shared" si="165"/>
        <v>1</v>
      </c>
      <c r="I5181" s="14">
        <f>IF($F5181="","",MOD(ROW()-2,624)-INDEX(Parallel_Trends!$F$5:$F$14,MATCH($A5181,Parallel_Trends!$A$5:$A$14,0)))</f>
        <v>18</v>
      </c>
    </row>
    <row r="5182" spans="1:9" x14ac:dyDescent="0.45">
      <c r="A5182" t="s">
        <v>29</v>
      </c>
      <c r="B5182" s="1">
        <f>Raw_Prices!BE191</f>
        <v>45202</v>
      </c>
      <c r="C5182" s="12">
        <f>Raw_Prices!BI191</f>
        <v>136.43</v>
      </c>
      <c r="D5182" s="13">
        <f t="shared" si="164"/>
        <v>-2.0321700416487065E-2</v>
      </c>
      <c r="E5182" s="14">
        <f>IF(_xlfn.XLOOKUP($A5182,Firm_Info!$A$2:$A$12,Firm_Info!$C$2:$C$12)="Treated",1,IF(_xlfn.XLOOKUP($A5182,Firm_Info!$A$2:$A$12,Firm_Info!$C$2:$C$12)="Control",0,""))</f>
        <v>1</v>
      </c>
      <c r="F5182" s="14">
        <f>IFERROR(_xlfn.XLOOKUP($A5182,Firm_Info!$A$2:$A$11,Firm_Info!$D$2:$D$11),"")</f>
        <v>5</v>
      </c>
      <c r="G5182" s="14">
        <f>IF($F5182="","",IF($B5182&gt;=SUMIFS(Firm_Info!$F$2:$F$11,Firm_Info!$D$2:$D$11,$F5182,Firm_Info!$C$2:$C$11,"Treated"),1,0))</f>
        <v>1</v>
      </c>
      <c r="H5182" s="14">
        <f t="shared" si="165"/>
        <v>1</v>
      </c>
      <c r="I5182" s="14">
        <f>IF($F5182="","",MOD(ROW()-2,624)-INDEX(Parallel_Trends!$F$5:$F$14,MATCH($A5182,Parallel_Trends!$A$5:$A$14,0)))</f>
        <v>19</v>
      </c>
    </row>
    <row r="5183" spans="1:9" x14ac:dyDescent="0.45">
      <c r="A5183" t="s">
        <v>29</v>
      </c>
      <c r="B5183" s="1">
        <f>Raw_Prices!BE192</f>
        <v>45203</v>
      </c>
      <c r="C5183" s="12">
        <f>Raw_Prices!BI192</f>
        <v>138.06</v>
      </c>
      <c r="D5183" s="13">
        <f t="shared" si="164"/>
        <v>1.19475188741478E-2</v>
      </c>
      <c r="E5183" s="14">
        <f>IF(_xlfn.XLOOKUP($A5183,Firm_Info!$A$2:$A$12,Firm_Info!$C$2:$C$12)="Treated",1,IF(_xlfn.XLOOKUP($A5183,Firm_Info!$A$2:$A$12,Firm_Info!$C$2:$C$12)="Control",0,""))</f>
        <v>1</v>
      </c>
      <c r="F5183" s="14">
        <f>IFERROR(_xlfn.XLOOKUP($A5183,Firm_Info!$A$2:$A$11,Firm_Info!$D$2:$D$11),"")</f>
        <v>5</v>
      </c>
      <c r="G5183" s="14">
        <f>IF($F5183="","",IF($B5183&gt;=SUMIFS(Firm_Info!$F$2:$F$11,Firm_Info!$D$2:$D$11,$F5183,Firm_Info!$C$2:$C$11,"Treated"),1,0))</f>
        <v>1</v>
      </c>
      <c r="H5183" s="14">
        <f t="shared" si="165"/>
        <v>1</v>
      </c>
      <c r="I5183" s="14">
        <f>IF($F5183="","",MOD(ROW()-2,624)-INDEX(Parallel_Trends!$F$5:$F$14,MATCH($A5183,Parallel_Trends!$A$5:$A$14,0)))</f>
        <v>20</v>
      </c>
    </row>
    <row r="5184" spans="1:9" x14ac:dyDescent="0.45">
      <c r="A5184" t="s">
        <v>29</v>
      </c>
      <c r="B5184" s="1">
        <f>Raw_Prices!BE193</f>
        <v>45204</v>
      </c>
      <c r="C5184" s="12">
        <f>Raw_Prices!BI193</f>
        <v>137.43</v>
      </c>
      <c r="D5184" s="13">
        <f t="shared" si="164"/>
        <v>-4.5632333767926525E-3</v>
      </c>
      <c r="E5184" s="14">
        <f>IF(_xlfn.XLOOKUP($A5184,Firm_Info!$A$2:$A$12,Firm_Info!$C$2:$C$12)="Treated",1,IF(_xlfn.XLOOKUP($A5184,Firm_Info!$A$2:$A$12,Firm_Info!$C$2:$C$12)="Control",0,""))</f>
        <v>1</v>
      </c>
      <c r="F5184" s="14">
        <f>IFERROR(_xlfn.XLOOKUP($A5184,Firm_Info!$A$2:$A$11,Firm_Info!$D$2:$D$11),"")</f>
        <v>5</v>
      </c>
      <c r="G5184" s="14">
        <f>IF($F5184="","",IF($B5184&gt;=SUMIFS(Firm_Info!$F$2:$F$11,Firm_Info!$D$2:$D$11,$F5184,Firm_Info!$C$2:$C$11,"Treated"),1,0))</f>
        <v>1</v>
      </c>
      <c r="H5184" s="14">
        <f t="shared" si="165"/>
        <v>1</v>
      </c>
      <c r="I5184" s="14">
        <f>IF($F5184="","",MOD(ROW()-2,624)-INDEX(Parallel_Trends!$F$5:$F$14,MATCH($A5184,Parallel_Trends!$A$5:$A$14,0)))</f>
        <v>21</v>
      </c>
    </row>
    <row r="5185" spans="1:9" x14ac:dyDescent="0.45">
      <c r="A5185" t="s">
        <v>29</v>
      </c>
      <c r="B5185" s="1">
        <f>Raw_Prices!BE194</f>
        <v>45205</v>
      </c>
      <c r="C5185" s="12">
        <f>Raw_Prices!BI194</f>
        <v>139.03</v>
      </c>
      <c r="D5185" s="13">
        <f t="shared" si="164"/>
        <v>1.1642290620679674E-2</v>
      </c>
      <c r="E5185" s="14">
        <f>IF(_xlfn.XLOOKUP($A5185,Firm_Info!$A$2:$A$12,Firm_Info!$C$2:$C$12)="Treated",1,IF(_xlfn.XLOOKUP($A5185,Firm_Info!$A$2:$A$12,Firm_Info!$C$2:$C$12)="Control",0,""))</f>
        <v>1</v>
      </c>
      <c r="F5185" s="14">
        <f>IFERROR(_xlfn.XLOOKUP($A5185,Firm_Info!$A$2:$A$11,Firm_Info!$D$2:$D$11),"")</f>
        <v>5</v>
      </c>
      <c r="G5185" s="14">
        <f>IF($F5185="","",IF($B5185&gt;=SUMIFS(Firm_Info!$F$2:$F$11,Firm_Info!$D$2:$D$11,$F5185,Firm_Info!$C$2:$C$11,"Treated"),1,0))</f>
        <v>1</v>
      </c>
      <c r="H5185" s="14">
        <f t="shared" si="165"/>
        <v>1</v>
      </c>
      <c r="I5185" s="14">
        <f>IF($F5185="","",MOD(ROW()-2,624)-INDEX(Parallel_Trends!$F$5:$F$14,MATCH($A5185,Parallel_Trends!$A$5:$A$14,0)))</f>
        <v>22</v>
      </c>
    </row>
    <row r="5186" spans="1:9" x14ac:dyDescent="0.45">
      <c r="A5186" t="s">
        <v>29</v>
      </c>
      <c r="B5186" s="1">
        <f>Raw_Prices!BE195</f>
        <v>45208</v>
      </c>
      <c r="C5186" s="12">
        <f>Raw_Prices!BI195</f>
        <v>140.13999999999999</v>
      </c>
      <c r="D5186" s="13">
        <f t="shared" si="164"/>
        <v>7.9838883694165474E-3</v>
      </c>
      <c r="E5186" s="14">
        <f>IF(_xlfn.XLOOKUP($A5186,Firm_Info!$A$2:$A$12,Firm_Info!$C$2:$C$12)="Treated",1,IF(_xlfn.XLOOKUP($A5186,Firm_Info!$A$2:$A$12,Firm_Info!$C$2:$C$12)="Control",0,""))</f>
        <v>1</v>
      </c>
      <c r="F5186" s="14">
        <f>IFERROR(_xlfn.XLOOKUP($A5186,Firm_Info!$A$2:$A$11,Firm_Info!$D$2:$D$11),"")</f>
        <v>5</v>
      </c>
      <c r="G5186" s="14">
        <f>IF($F5186="","",IF($B5186&gt;=SUMIFS(Firm_Info!$F$2:$F$11,Firm_Info!$D$2:$D$11,$F5186,Firm_Info!$C$2:$C$11,"Treated"),1,0))</f>
        <v>1</v>
      </c>
      <c r="H5186" s="14">
        <f t="shared" si="165"/>
        <v>1</v>
      </c>
      <c r="I5186" s="14">
        <f>IF($F5186="","",MOD(ROW()-2,624)-INDEX(Parallel_Trends!$F$5:$F$14,MATCH($A5186,Parallel_Trends!$A$5:$A$14,0)))</f>
        <v>23</v>
      </c>
    </row>
    <row r="5187" spans="1:9" x14ac:dyDescent="0.45">
      <c r="A5187" t="s">
        <v>29</v>
      </c>
      <c r="B5187" s="1">
        <f>Raw_Prices!BE196</f>
        <v>45209</v>
      </c>
      <c r="C5187" s="12">
        <f>Raw_Prices!BI196</f>
        <v>142.41</v>
      </c>
      <c r="D5187" s="13">
        <f t="shared" si="164"/>
        <v>1.6198087626659197E-2</v>
      </c>
      <c r="E5187" s="14">
        <f>IF(_xlfn.XLOOKUP($A5187,Firm_Info!$A$2:$A$12,Firm_Info!$C$2:$C$12)="Treated",1,IF(_xlfn.XLOOKUP($A5187,Firm_Info!$A$2:$A$12,Firm_Info!$C$2:$C$12)="Control",0,""))</f>
        <v>1</v>
      </c>
      <c r="F5187" s="14">
        <f>IFERROR(_xlfn.XLOOKUP($A5187,Firm_Info!$A$2:$A$11,Firm_Info!$D$2:$D$11),"")</f>
        <v>5</v>
      </c>
      <c r="G5187" s="14">
        <f>IF($F5187="","",IF($B5187&gt;=SUMIFS(Firm_Info!$F$2:$F$11,Firm_Info!$D$2:$D$11,$F5187,Firm_Info!$C$2:$C$11,"Treated"),1,0))</f>
        <v>1</v>
      </c>
      <c r="H5187" s="14">
        <f t="shared" si="165"/>
        <v>1</v>
      </c>
      <c r="I5187" s="14">
        <f>IF($F5187="","",MOD(ROW()-2,624)-INDEX(Parallel_Trends!$F$5:$F$14,MATCH($A5187,Parallel_Trends!$A$5:$A$14,0)))</f>
        <v>24</v>
      </c>
    </row>
    <row r="5188" spans="1:9" x14ac:dyDescent="0.45">
      <c r="A5188" t="s">
        <v>29</v>
      </c>
      <c r="B5188" s="1">
        <f>Raw_Prices!BE197</f>
        <v>45210</v>
      </c>
      <c r="C5188" s="12">
        <f>Raw_Prices!BI197</f>
        <v>143.12</v>
      </c>
      <c r="D5188" s="13">
        <f t="shared" ref="D5188:D5251" si="166">C5188/C5187-1</f>
        <v>4.9856049434731098E-3</v>
      </c>
      <c r="E5188" s="14">
        <f>IF(_xlfn.XLOOKUP($A5188,Firm_Info!$A$2:$A$12,Firm_Info!$C$2:$C$12)="Treated",1,IF(_xlfn.XLOOKUP($A5188,Firm_Info!$A$2:$A$12,Firm_Info!$C$2:$C$12)="Control",0,""))</f>
        <v>1</v>
      </c>
      <c r="F5188" s="14">
        <f>IFERROR(_xlfn.XLOOKUP($A5188,Firm_Info!$A$2:$A$11,Firm_Info!$D$2:$D$11),"")</f>
        <v>5</v>
      </c>
      <c r="G5188" s="14">
        <f>IF($F5188="","",IF($B5188&gt;=SUMIFS(Firm_Info!$F$2:$F$11,Firm_Info!$D$2:$D$11,$F5188,Firm_Info!$C$2:$C$11,"Treated"),1,0))</f>
        <v>1</v>
      </c>
      <c r="H5188" s="14">
        <f t="shared" ref="H5188:H5251" si="167">IF($F5188="","",$E5188*$G5188)</f>
        <v>1</v>
      </c>
      <c r="I5188" s="14">
        <f>IF($F5188="","",MOD(ROW()-2,624)-INDEX(Parallel_Trends!$F$5:$F$14,MATCH($A5188,Parallel_Trends!$A$5:$A$14,0)))</f>
        <v>25</v>
      </c>
    </row>
    <row r="5189" spans="1:9" x14ac:dyDescent="0.45">
      <c r="A5189" t="s">
        <v>29</v>
      </c>
      <c r="B5189" s="1">
        <f>Raw_Prices!BE198</f>
        <v>45211</v>
      </c>
      <c r="C5189" s="12">
        <f>Raw_Prices!BI198</f>
        <v>141.13999999999999</v>
      </c>
      <c r="D5189" s="13">
        <f t="shared" si="166"/>
        <v>-1.3834544438233731E-2</v>
      </c>
      <c r="E5189" s="14">
        <f>IF(_xlfn.XLOOKUP($A5189,Firm_Info!$A$2:$A$12,Firm_Info!$C$2:$C$12)="Treated",1,IF(_xlfn.XLOOKUP($A5189,Firm_Info!$A$2:$A$12,Firm_Info!$C$2:$C$12)="Control",0,""))</f>
        <v>1</v>
      </c>
      <c r="F5189" s="14">
        <f>IFERROR(_xlfn.XLOOKUP($A5189,Firm_Info!$A$2:$A$11,Firm_Info!$D$2:$D$11),"")</f>
        <v>5</v>
      </c>
      <c r="G5189" s="14">
        <f>IF($F5189="","",IF($B5189&gt;=SUMIFS(Firm_Info!$F$2:$F$11,Firm_Info!$D$2:$D$11,$F5189,Firm_Info!$C$2:$C$11,"Treated"),1,0))</f>
        <v>1</v>
      </c>
      <c r="H5189" s="14">
        <f t="shared" si="167"/>
        <v>1</v>
      </c>
      <c r="I5189" s="14">
        <f>IF($F5189="","",MOD(ROW()-2,624)-INDEX(Parallel_Trends!$F$5:$F$14,MATCH($A5189,Parallel_Trends!$A$5:$A$14,0)))</f>
        <v>26</v>
      </c>
    </row>
    <row r="5190" spans="1:9" x14ac:dyDescent="0.45">
      <c r="A5190" t="s">
        <v>29</v>
      </c>
      <c r="B5190" s="1">
        <f>Raw_Prices!BE199</f>
        <v>45212</v>
      </c>
      <c r="C5190" s="12">
        <f>Raw_Prices!BI199</f>
        <v>141.66999999999999</v>
      </c>
      <c r="D5190" s="13">
        <f t="shared" si="166"/>
        <v>3.7551367436587935E-3</v>
      </c>
      <c r="E5190" s="14">
        <f>IF(_xlfn.XLOOKUP($A5190,Firm_Info!$A$2:$A$12,Firm_Info!$C$2:$C$12)="Treated",1,IF(_xlfn.XLOOKUP($A5190,Firm_Info!$A$2:$A$12,Firm_Info!$C$2:$C$12)="Control",0,""))</f>
        <v>1</v>
      </c>
      <c r="F5190" s="14">
        <f>IFERROR(_xlfn.XLOOKUP($A5190,Firm_Info!$A$2:$A$11,Firm_Info!$D$2:$D$11),"")</f>
        <v>5</v>
      </c>
      <c r="G5190" s="14">
        <f>IF($F5190="","",IF($B5190&gt;=SUMIFS(Firm_Info!$F$2:$F$11,Firm_Info!$D$2:$D$11,$F5190,Firm_Info!$C$2:$C$11,"Treated"),1,0))</f>
        <v>1</v>
      </c>
      <c r="H5190" s="14">
        <f t="shared" si="167"/>
        <v>1</v>
      </c>
      <c r="I5190" s="14">
        <f>IF($F5190="","",MOD(ROW()-2,624)-INDEX(Parallel_Trends!$F$5:$F$14,MATCH($A5190,Parallel_Trends!$A$5:$A$14,0)))</f>
        <v>27</v>
      </c>
    </row>
    <row r="5191" spans="1:9" x14ac:dyDescent="0.45">
      <c r="A5191" t="s">
        <v>29</v>
      </c>
      <c r="B5191" s="1">
        <f>Raw_Prices!BE200</f>
        <v>45215</v>
      </c>
      <c r="C5191" s="12">
        <f>Raw_Prices!BI200</f>
        <v>143.24</v>
      </c>
      <c r="D5191" s="13">
        <f t="shared" si="166"/>
        <v>1.1082092186066372E-2</v>
      </c>
      <c r="E5191" s="14">
        <f>IF(_xlfn.XLOOKUP($A5191,Firm_Info!$A$2:$A$12,Firm_Info!$C$2:$C$12)="Treated",1,IF(_xlfn.XLOOKUP($A5191,Firm_Info!$A$2:$A$12,Firm_Info!$C$2:$C$12)="Control",0,""))</f>
        <v>1</v>
      </c>
      <c r="F5191" s="14">
        <f>IFERROR(_xlfn.XLOOKUP($A5191,Firm_Info!$A$2:$A$11,Firm_Info!$D$2:$D$11),"")</f>
        <v>5</v>
      </c>
      <c r="G5191" s="14">
        <f>IF($F5191="","",IF($B5191&gt;=SUMIFS(Firm_Info!$F$2:$F$11,Firm_Info!$D$2:$D$11,$F5191,Firm_Info!$C$2:$C$11,"Treated"),1,0))</f>
        <v>1</v>
      </c>
      <c r="H5191" s="14">
        <f t="shared" si="167"/>
        <v>1</v>
      </c>
      <c r="I5191" s="14">
        <f>IF($F5191="","",MOD(ROW()-2,624)-INDEX(Parallel_Trends!$F$5:$F$14,MATCH($A5191,Parallel_Trends!$A$5:$A$14,0)))</f>
        <v>28</v>
      </c>
    </row>
    <row r="5192" spans="1:9" x14ac:dyDescent="0.45">
      <c r="A5192" t="s">
        <v>29</v>
      </c>
      <c r="B5192" s="1">
        <f>Raw_Prices!BE201</f>
        <v>45216</v>
      </c>
      <c r="C5192" s="12">
        <f>Raw_Prices!BI201</f>
        <v>142.77000000000001</v>
      </c>
      <c r="D5192" s="13">
        <f t="shared" si="166"/>
        <v>-3.2812063669366287E-3</v>
      </c>
      <c r="E5192" s="14">
        <f>IF(_xlfn.XLOOKUP($A5192,Firm_Info!$A$2:$A$12,Firm_Info!$C$2:$C$12)="Treated",1,IF(_xlfn.XLOOKUP($A5192,Firm_Info!$A$2:$A$12,Firm_Info!$C$2:$C$12)="Control",0,""))</f>
        <v>1</v>
      </c>
      <c r="F5192" s="14">
        <f>IFERROR(_xlfn.XLOOKUP($A5192,Firm_Info!$A$2:$A$11,Firm_Info!$D$2:$D$11),"")</f>
        <v>5</v>
      </c>
      <c r="G5192" s="14">
        <f>IF($F5192="","",IF($B5192&gt;=SUMIFS(Firm_Info!$F$2:$F$11,Firm_Info!$D$2:$D$11,$F5192,Firm_Info!$C$2:$C$11,"Treated"),1,0))</f>
        <v>1</v>
      </c>
      <c r="H5192" s="14">
        <f t="shared" si="167"/>
        <v>1</v>
      </c>
      <c r="I5192" s="14">
        <f>IF($F5192="","",MOD(ROW()-2,624)-INDEX(Parallel_Trends!$F$5:$F$14,MATCH($A5192,Parallel_Trends!$A$5:$A$14,0)))</f>
        <v>29</v>
      </c>
    </row>
    <row r="5193" spans="1:9" x14ac:dyDescent="0.45">
      <c r="A5193" t="s">
        <v>29</v>
      </c>
      <c r="B5193" s="1">
        <f>Raw_Prices!BE202</f>
        <v>45217</v>
      </c>
      <c r="C5193" s="12">
        <f>Raw_Prices!BI202</f>
        <v>139.69</v>
      </c>
      <c r="D5193" s="13">
        <f t="shared" si="166"/>
        <v>-2.1573159627372829E-2</v>
      </c>
      <c r="E5193" s="14">
        <f>IF(_xlfn.XLOOKUP($A5193,Firm_Info!$A$2:$A$12,Firm_Info!$C$2:$C$12)="Treated",1,IF(_xlfn.XLOOKUP($A5193,Firm_Info!$A$2:$A$12,Firm_Info!$C$2:$C$12)="Control",0,""))</f>
        <v>1</v>
      </c>
      <c r="F5193" s="14">
        <f>IFERROR(_xlfn.XLOOKUP($A5193,Firm_Info!$A$2:$A$11,Firm_Info!$D$2:$D$11),"")</f>
        <v>5</v>
      </c>
      <c r="G5193" s="14">
        <f>IF($F5193="","",IF($B5193&gt;=SUMIFS(Firm_Info!$F$2:$F$11,Firm_Info!$D$2:$D$11,$F5193,Firm_Info!$C$2:$C$11,"Treated"),1,0))</f>
        <v>1</v>
      </c>
      <c r="H5193" s="14">
        <f t="shared" si="167"/>
        <v>1</v>
      </c>
      <c r="I5193" s="14">
        <f>IF($F5193="","",MOD(ROW()-2,624)-INDEX(Parallel_Trends!$F$5:$F$14,MATCH($A5193,Parallel_Trends!$A$5:$A$14,0)))</f>
        <v>30</v>
      </c>
    </row>
    <row r="5194" spans="1:9" x14ac:dyDescent="0.45">
      <c r="A5194" t="s">
        <v>29</v>
      </c>
      <c r="B5194" s="1">
        <f>Raw_Prices!BE203</f>
        <v>45218</v>
      </c>
      <c r="C5194" s="12">
        <f>Raw_Prices!BI203</f>
        <v>137.84</v>
      </c>
      <c r="D5194" s="13">
        <f t="shared" si="166"/>
        <v>-1.3243610852602172E-2</v>
      </c>
      <c r="E5194" s="14">
        <f>IF(_xlfn.XLOOKUP($A5194,Firm_Info!$A$2:$A$12,Firm_Info!$C$2:$C$12)="Treated",1,IF(_xlfn.XLOOKUP($A5194,Firm_Info!$A$2:$A$12,Firm_Info!$C$2:$C$12)="Control",0,""))</f>
        <v>1</v>
      </c>
      <c r="F5194" s="14">
        <f>IFERROR(_xlfn.XLOOKUP($A5194,Firm_Info!$A$2:$A$11,Firm_Info!$D$2:$D$11),"")</f>
        <v>5</v>
      </c>
      <c r="G5194" s="14">
        <f>IF($F5194="","",IF($B5194&gt;=SUMIFS(Firm_Info!$F$2:$F$11,Firm_Info!$D$2:$D$11,$F5194,Firm_Info!$C$2:$C$11,"Treated"),1,0))</f>
        <v>1</v>
      </c>
      <c r="H5194" s="14">
        <f t="shared" si="167"/>
        <v>1</v>
      </c>
      <c r="I5194" s="14">
        <f>IF($F5194="","",MOD(ROW()-2,624)-INDEX(Parallel_Trends!$F$5:$F$14,MATCH($A5194,Parallel_Trends!$A$5:$A$14,0)))</f>
        <v>31</v>
      </c>
    </row>
    <row r="5195" spans="1:9" x14ac:dyDescent="0.45">
      <c r="A5195" t="s">
        <v>29</v>
      </c>
      <c r="B5195" s="1">
        <f>Raw_Prices!BE204</f>
        <v>45219</v>
      </c>
      <c r="C5195" s="12">
        <f>Raw_Prices!BI204</f>
        <v>136.99</v>
      </c>
      <c r="D5195" s="13">
        <f t="shared" si="166"/>
        <v>-6.1665699361578286E-3</v>
      </c>
      <c r="E5195" s="14">
        <f>IF(_xlfn.XLOOKUP($A5195,Firm_Info!$A$2:$A$12,Firm_Info!$C$2:$C$12)="Treated",1,IF(_xlfn.XLOOKUP($A5195,Firm_Info!$A$2:$A$12,Firm_Info!$C$2:$C$12)="Control",0,""))</f>
        <v>1</v>
      </c>
      <c r="F5195" s="14">
        <f>IFERROR(_xlfn.XLOOKUP($A5195,Firm_Info!$A$2:$A$11,Firm_Info!$D$2:$D$11),"")</f>
        <v>5</v>
      </c>
      <c r="G5195" s="14">
        <f>IF($F5195="","",IF($B5195&gt;=SUMIFS(Firm_Info!$F$2:$F$11,Firm_Info!$D$2:$D$11,$F5195,Firm_Info!$C$2:$C$11,"Treated"),1,0))</f>
        <v>1</v>
      </c>
      <c r="H5195" s="14">
        <f t="shared" si="167"/>
        <v>1</v>
      </c>
      <c r="I5195" s="14">
        <f>IF($F5195="","",MOD(ROW()-2,624)-INDEX(Parallel_Trends!$F$5:$F$14,MATCH($A5195,Parallel_Trends!$A$5:$A$14,0)))</f>
        <v>32</v>
      </c>
    </row>
    <row r="5196" spans="1:9" x14ac:dyDescent="0.45">
      <c r="A5196" t="s">
        <v>29</v>
      </c>
      <c r="B5196" s="1">
        <f>Raw_Prices!BE205</f>
        <v>45222</v>
      </c>
      <c r="C5196" s="12">
        <f>Raw_Prices!BI205</f>
        <v>137.74</v>
      </c>
      <c r="D5196" s="13">
        <f t="shared" si="166"/>
        <v>5.4748521789911297E-3</v>
      </c>
      <c r="E5196" s="14">
        <f>IF(_xlfn.XLOOKUP($A5196,Firm_Info!$A$2:$A$12,Firm_Info!$C$2:$C$12)="Treated",1,IF(_xlfn.XLOOKUP($A5196,Firm_Info!$A$2:$A$12,Firm_Info!$C$2:$C$12)="Control",0,""))</f>
        <v>1</v>
      </c>
      <c r="F5196" s="14">
        <f>IFERROR(_xlfn.XLOOKUP($A5196,Firm_Info!$A$2:$A$11,Firm_Info!$D$2:$D$11),"")</f>
        <v>5</v>
      </c>
      <c r="G5196" s="14">
        <f>IF($F5196="","",IF($B5196&gt;=SUMIFS(Firm_Info!$F$2:$F$11,Firm_Info!$D$2:$D$11,$F5196,Firm_Info!$C$2:$C$11,"Treated"),1,0))</f>
        <v>1</v>
      </c>
      <c r="H5196" s="14">
        <f t="shared" si="167"/>
        <v>1</v>
      </c>
      <c r="I5196" s="14">
        <f>IF($F5196="","",MOD(ROW()-2,624)-INDEX(Parallel_Trends!$F$5:$F$14,MATCH($A5196,Parallel_Trends!$A$5:$A$14,0)))</f>
        <v>33</v>
      </c>
    </row>
    <row r="5197" spans="1:9" x14ac:dyDescent="0.45">
      <c r="A5197" t="s">
        <v>29</v>
      </c>
      <c r="B5197" s="1">
        <f>Raw_Prices!BE206</f>
        <v>45223</v>
      </c>
      <c r="C5197" s="12">
        <f>Raw_Prices!BI206</f>
        <v>141.07</v>
      </c>
      <c r="D5197" s="13">
        <f t="shared" si="166"/>
        <v>2.4175983737476203E-2</v>
      </c>
      <c r="E5197" s="14">
        <f>IF(_xlfn.XLOOKUP($A5197,Firm_Info!$A$2:$A$12,Firm_Info!$C$2:$C$12)="Treated",1,IF(_xlfn.XLOOKUP($A5197,Firm_Info!$A$2:$A$12,Firm_Info!$C$2:$C$12)="Control",0,""))</f>
        <v>1</v>
      </c>
      <c r="F5197" s="14">
        <f>IFERROR(_xlfn.XLOOKUP($A5197,Firm_Info!$A$2:$A$11,Firm_Info!$D$2:$D$11),"")</f>
        <v>5</v>
      </c>
      <c r="G5197" s="14">
        <f>IF($F5197="","",IF($B5197&gt;=SUMIFS(Firm_Info!$F$2:$F$11,Firm_Info!$D$2:$D$11,$F5197,Firm_Info!$C$2:$C$11,"Treated"),1,0))</f>
        <v>1</v>
      </c>
      <c r="H5197" s="14">
        <f t="shared" si="167"/>
        <v>1</v>
      </c>
      <c r="I5197" s="14">
        <f>IF($F5197="","",MOD(ROW()-2,624)-INDEX(Parallel_Trends!$F$5:$F$14,MATCH($A5197,Parallel_Trends!$A$5:$A$14,0)))</f>
        <v>34</v>
      </c>
    </row>
    <row r="5198" spans="1:9" x14ac:dyDescent="0.45">
      <c r="A5198" t="s">
        <v>29</v>
      </c>
      <c r="B5198" s="1">
        <f>Raw_Prices!BE207</f>
        <v>45224</v>
      </c>
      <c r="C5198" s="12">
        <f>Raw_Prices!BI207</f>
        <v>140.99</v>
      </c>
      <c r="D5198" s="13">
        <f t="shared" si="166"/>
        <v>-5.6709435032242794E-4</v>
      </c>
      <c r="E5198" s="14">
        <f>IF(_xlfn.XLOOKUP($A5198,Firm_Info!$A$2:$A$12,Firm_Info!$C$2:$C$12)="Treated",1,IF(_xlfn.XLOOKUP($A5198,Firm_Info!$A$2:$A$12,Firm_Info!$C$2:$C$12)="Control",0,""))</f>
        <v>1</v>
      </c>
      <c r="F5198" s="14">
        <f>IFERROR(_xlfn.XLOOKUP($A5198,Firm_Info!$A$2:$A$11,Firm_Info!$D$2:$D$11),"")</f>
        <v>5</v>
      </c>
      <c r="G5198" s="14">
        <f>IF($F5198="","",IF($B5198&gt;=SUMIFS(Firm_Info!$F$2:$F$11,Firm_Info!$D$2:$D$11,$F5198,Firm_Info!$C$2:$C$11,"Treated"),1,0))</f>
        <v>1</v>
      </c>
      <c r="H5198" s="14">
        <f t="shared" si="167"/>
        <v>1</v>
      </c>
      <c r="I5198" s="14">
        <f>IF($F5198="","",MOD(ROW()-2,624)-INDEX(Parallel_Trends!$F$5:$F$14,MATCH($A5198,Parallel_Trends!$A$5:$A$14,0)))</f>
        <v>35</v>
      </c>
    </row>
    <row r="5199" spans="1:9" x14ac:dyDescent="0.45">
      <c r="A5199" t="s">
        <v>29</v>
      </c>
      <c r="B5199" s="1">
        <f>Raw_Prices!BE208</f>
        <v>45225</v>
      </c>
      <c r="C5199" s="12">
        <f>Raw_Prices!BI208</f>
        <v>142.86000000000001</v>
      </c>
      <c r="D5199" s="13">
        <f t="shared" si="166"/>
        <v>1.3263352010780993E-2</v>
      </c>
      <c r="E5199" s="14">
        <f>IF(_xlfn.XLOOKUP($A5199,Firm_Info!$A$2:$A$12,Firm_Info!$C$2:$C$12)="Treated",1,IF(_xlfn.XLOOKUP($A5199,Firm_Info!$A$2:$A$12,Firm_Info!$C$2:$C$12)="Control",0,""))</f>
        <v>1</v>
      </c>
      <c r="F5199" s="14">
        <f>IFERROR(_xlfn.XLOOKUP($A5199,Firm_Info!$A$2:$A$11,Firm_Info!$D$2:$D$11),"")</f>
        <v>5</v>
      </c>
      <c r="G5199" s="14">
        <f>IF($F5199="","",IF($B5199&gt;=SUMIFS(Firm_Info!$F$2:$F$11,Firm_Info!$D$2:$D$11,$F5199,Firm_Info!$C$2:$C$11,"Treated"),1,0))</f>
        <v>1</v>
      </c>
      <c r="H5199" s="14">
        <f t="shared" si="167"/>
        <v>1</v>
      </c>
      <c r="I5199" s="14">
        <f>IF($F5199="","",MOD(ROW()-2,624)-INDEX(Parallel_Trends!$F$5:$F$14,MATCH($A5199,Parallel_Trends!$A$5:$A$14,0)))</f>
        <v>36</v>
      </c>
    </row>
    <row r="5200" spans="1:9" x14ac:dyDescent="0.45">
      <c r="A5200" t="s">
        <v>29</v>
      </c>
      <c r="B5200" s="1">
        <f>Raw_Prices!BE209</f>
        <v>45226</v>
      </c>
      <c r="C5200" s="12">
        <f>Raw_Prices!BI209</f>
        <v>140</v>
      </c>
      <c r="D5200" s="13">
        <f t="shared" si="166"/>
        <v>-2.0019599608007921E-2</v>
      </c>
      <c r="E5200" s="14">
        <f>IF(_xlfn.XLOOKUP($A5200,Firm_Info!$A$2:$A$12,Firm_Info!$C$2:$C$12)="Treated",1,IF(_xlfn.XLOOKUP($A5200,Firm_Info!$A$2:$A$12,Firm_Info!$C$2:$C$12)="Control",0,""))</f>
        <v>1</v>
      </c>
      <c r="F5200" s="14">
        <f>IFERROR(_xlfn.XLOOKUP($A5200,Firm_Info!$A$2:$A$11,Firm_Info!$D$2:$D$11),"")</f>
        <v>5</v>
      </c>
      <c r="G5200" s="14">
        <f>IF($F5200="","",IF($B5200&gt;=SUMIFS(Firm_Info!$F$2:$F$11,Firm_Info!$D$2:$D$11,$F5200,Firm_Info!$C$2:$C$11,"Treated"),1,0))</f>
        <v>1</v>
      </c>
      <c r="H5200" s="14">
        <f t="shared" si="167"/>
        <v>1</v>
      </c>
      <c r="I5200" s="14">
        <f>IF($F5200="","",MOD(ROW()-2,624)-INDEX(Parallel_Trends!$F$5:$F$14,MATCH($A5200,Parallel_Trends!$A$5:$A$14,0)))</f>
        <v>37</v>
      </c>
    </row>
    <row r="5201" spans="1:9" x14ac:dyDescent="0.45">
      <c r="A5201" t="s">
        <v>29</v>
      </c>
      <c r="B5201" s="1">
        <f>Raw_Prices!BE210</f>
        <v>45229</v>
      </c>
      <c r="C5201" s="12">
        <f>Raw_Prices!BI210</f>
        <v>141.57</v>
      </c>
      <c r="D5201" s="13">
        <f t="shared" si="166"/>
        <v>1.1214285714285621E-2</v>
      </c>
      <c r="E5201" s="14">
        <f>IF(_xlfn.XLOOKUP($A5201,Firm_Info!$A$2:$A$12,Firm_Info!$C$2:$C$12)="Treated",1,IF(_xlfn.XLOOKUP($A5201,Firm_Info!$A$2:$A$12,Firm_Info!$C$2:$C$12)="Control",0,""))</f>
        <v>1</v>
      </c>
      <c r="F5201" s="14">
        <f>IFERROR(_xlfn.XLOOKUP($A5201,Firm_Info!$A$2:$A$11,Firm_Info!$D$2:$D$11),"")</f>
        <v>5</v>
      </c>
      <c r="G5201" s="14">
        <f>IF($F5201="","",IF($B5201&gt;=SUMIFS(Firm_Info!$F$2:$F$11,Firm_Info!$D$2:$D$11,$F5201,Firm_Info!$C$2:$C$11,"Treated"),1,0))</f>
        <v>1</v>
      </c>
      <c r="H5201" s="14">
        <f t="shared" si="167"/>
        <v>1</v>
      </c>
      <c r="I5201" s="14">
        <f>IF($F5201="","",MOD(ROW()-2,624)-INDEX(Parallel_Trends!$F$5:$F$14,MATCH($A5201,Parallel_Trends!$A$5:$A$14,0)))</f>
        <v>38</v>
      </c>
    </row>
    <row r="5202" spans="1:9" x14ac:dyDescent="0.45">
      <c r="A5202" t="s">
        <v>29</v>
      </c>
      <c r="B5202" s="1">
        <f>Raw_Prices!BE211</f>
        <v>45230</v>
      </c>
      <c r="C5202" s="12">
        <f>Raw_Prices!BI211</f>
        <v>143.86000000000001</v>
      </c>
      <c r="D5202" s="13">
        <f t="shared" si="166"/>
        <v>1.6175743448470836E-2</v>
      </c>
      <c r="E5202" s="14">
        <f>IF(_xlfn.XLOOKUP($A5202,Firm_Info!$A$2:$A$12,Firm_Info!$C$2:$C$12)="Treated",1,IF(_xlfn.XLOOKUP($A5202,Firm_Info!$A$2:$A$12,Firm_Info!$C$2:$C$12)="Control",0,""))</f>
        <v>1</v>
      </c>
      <c r="F5202" s="14">
        <f>IFERROR(_xlfn.XLOOKUP($A5202,Firm_Info!$A$2:$A$11,Firm_Info!$D$2:$D$11),"")</f>
        <v>5</v>
      </c>
      <c r="G5202" s="14">
        <f>IF($F5202="","",IF($B5202&gt;=SUMIFS(Firm_Info!$F$2:$F$11,Firm_Info!$D$2:$D$11,$F5202,Firm_Info!$C$2:$C$11,"Treated"),1,0))</f>
        <v>1</v>
      </c>
      <c r="H5202" s="14">
        <f t="shared" si="167"/>
        <v>1</v>
      </c>
      <c r="I5202" s="14">
        <f>IF($F5202="","",MOD(ROW()-2,624)-INDEX(Parallel_Trends!$F$5:$F$14,MATCH($A5202,Parallel_Trends!$A$5:$A$14,0)))</f>
        <v>39</v>
      </c>
    </row>
    <row r="5203" spans="1:9" x14ac:dyDescent="0.45">
      <c r="A5203" t="s">
        <v>29</v>
      </c>
      <c r="B5203" s="1">
        <f>Raw_Prices!BE212</f>
        <v>45231</v>
      </c>
      <c r="C5203" s="12">
        <f>Raw_Prices!BI212</f>
        <v>145.05000000000001</v>
      </c>
      <c r="D5203" s="13">
        <f t="shared" si="166"/>
        <v>8.2719310440706462E-3</v>
      </c>
      <c r="E5203" s="14">
        <f>IF(_xlfn.XLOOKUP($A5203,Firm_Info!$A$2:$A$12,Firm_Info!$C$2:$C$12)="Treated",1,IF(_xlfn.XLOOKUP($A5203,Firm_Info!$A$2:$A$12,Firm_Info!$C$2:$C$12)="Control",0,""))</f>
        <v>1</v>
      </c>
      <c r="F5203" s="14">
        <f>IFERROR(_xlfn.XLOOKUP($A5203,Firm_Info!$A$2:$A$11,Firm_Info!$D$2:$D$11),"")</f>
        <v>5</v>
      </c>
      <c r="G5203" s="14">
        <f>IF($F5203="","",IF($B5203&gt;=SUMIFS(Firm_Info!$F$2:$F$11,Firm_Info!$D$2:$D$11,$F5203,Firm_Info!$C$2:$C$11,"Treated"),1,0))</f>
        <v>1</v>
      </c>
      <c r="H5203" s="14">
        <f t="shared" si="167"/>
        <v>1</v>
      </c>
      <c r="I5203" s="14">
        <f>IF($F5203="","",MOD(ROW()-2,624)-INDEX(Parallel_Trends!$F$5:$F$14,MATCH($A5203,Parallel_Trends!$A$5:$A$14,0)))</f>
        <v>40</v>
      </c>
    </row>
    <row r="5204" spans="1:9" x14ac:dyDescent="0.45">
      <c r="A5204" t="s">
        <v>29</v>
      </c>
      <c r="B5204" s="1">
        <f>Raw_Prices!BE213</f>
        <v>45232</v>
      </c>
      <c r="C5204" s="12">
        <f>Raw_Prices!BI213</f>
        <v>146.5</v>
      </c>
      <c r="D5204" s="13">
        <f t="shared" si="166"/>
        <v>9.9965529127885588E-3</v>
      </c>
      <c r="E5204" s="14">
        <f>IF(_xlfn.XLOOKUP($A5204,Firm_Info!$A$2:$A$12,Firm_Info!$C$2:$C$12)="Treated",1,IF(_xlfn.XLOOKUP($A5204,Firm_Info!$A$2:$A$12,Firm_Info!$C$2:$C$12)="Control",0,""))</f>
        <v>1</v>
      </c>
      <c r="F5204" s="14">
        <f>IFERROR(_xlfn.XLOOKUP($A5204,Firm_Info!$A$2:$A$11,Firm_Info!$D$2:$D$11),"")</f>
        <v>5</v>
      </c>
      <c r="G5204" s="14">
        <f>IF($F5204="","",IF($B5204&gt;=SUMIFS(Firm_Info!$F$2:$F$11,Firm_Info!$D$2:$D$11,$F5204,Firm_Info!$C$2:$C$11,"Treated"),1,0))</f>
        <v>1</v>
      </c>
      <c r="H5204" s="14">
        <f t="shared" si="167"/>
        <v>1</v>
      </c>
      <c r="I5204" s="14">
        <f>IF($F5204="","",MOD(ROW()-2,624)-INDEX(Parallel_Trends!$F$5:$F$14,MATCH($A5204,Parallel_Trends!$A$5:$A$14,0)))</f>
        <v>41</v>
      </c>
    </row>
    <row r="5205" spans="1:9" x14ac:dyDescent="0.45">
      <c r="A5205" t="s">
        <v>29</v>
      </c>
      <c r="B5205" s="1">
        <f>Raw_Prices!BE214</f>
        <v>45233</v>
      </c>
      <c r="C5205" s="12">
        <f>Raw_Prices!BI214</f>
        <v>147.49</v>
      </c>
      <c r="D5205" s="13">
        <f t="shared" si="166"/>
        <v>6.7576791808874326E-3</v>
      </c>
      <c r="E5205" s="14">
        <f>IF(_xlfn.XLOOKUP($A5205,Firm_Info!$A$2:$A$12,Firm_Info!$C$2:$C$12)="Treated",1,IF(_xlfn.XLOOKUP($A5205,Firm_Info!$A$2:$A$12,Firm_Info!$C$2:$C$12)="Control",0,""))</f>
        <v>1</v>
      </c>
      <c r="F5205" s="14">
        <f>IFERROR(_xlfn.XLOOKUP($A5205,Firm_Info!$A$2:$A$11,Firm_Info!$D$2:$D$11),"")</f>
        <v>5</v>
      </c>
      <c r="G5205" s="14">
        <f>IF($F5205="","",IF($B5205&gt;=SUMIFS(Firm_Info!$F$2:$F$11,Firm_Info!$D$2:$D$11,$F5205,Firm_Info!$C$2:$C$11,"Treated"),1,0))</f>
        <v>1</v>
      </c>
      <c r="H5205" s="14">
        <f t="shared" si="167"/>
        <v>1</v>
      </c>
      <c r="I5205" s="14">
        <f>IF($F5205="","",MOD(ROW()-2,624)-INDEX(Parallel_Trends!$F$5:$F$14,MATCH($A5205,Parallel_Trends!$A$5:$A$14,0)))</f>
        <v>42</v>
      </c>
    </row>
    <row r="5206" spans="1:9" x14ac:dyDescent="0.45">
      <c r="A5206" t="s">
        <v>29</v>
      </c>
      <c r="B5206" s="1">
        <f>Raw_Prices!BE215</f>
        <v>45236</v>
      </c>
      <c r="C5206" s="12">
        <f>Raw_Prices!BI215</f>
        <v>147.34</v>
      </c>
      <c r="D5206" s="13">
        <f t="shared" si="166"/>
        <v>-1.017018102922318E-3</v>
      </c>
      <c r="E5206" s="14">
        <f>IF(_xlfn.XLOOKUP($A5206,Firm_Info!$A$2:$A$12,Firm_Info!$C$2:$C$12)="Treated",1,IF(_xlfn.XLOOKUP($A5206,Firm_Info!$A$2:$A$12,Firm_Info!$C$2:$C$12)="Control",0,""))</f>
        <v>1</v>
      </c>
      <c r="F5206" s="14">
        <f>IFERROR(_xlfn.XLOOKUP($A5206,Firm_Info!$A$2:$A$11,Firm_Info!$D$2:$D$11),"")</f>
        <v>5</v>
      </c>
      <c r="G5206" s="14">
        <f>IF($F5206="","",IF($B5206&gt;=SUMIFS(Firm_Info!$F$2:$F$11,Firm_Info!$D$2:$D$11,$F5206,Firm_Info!$C$2:$C$11,"Treated"),1,0))</f>
        <v>1</v>
      </c>
      <c r="H5206" s="14">
        <f t="shared" si="167"/>
        <v>1</v>
      </c>
      <c r="I5206" s="14">
        <f>IF($F5206="","",MOD(ROW()-2,624)-INDEX(Parallel_Trends!$F$5:$F$14,MATCH($A5206,Parallel_Trends!$A$5:$A$14,0)))</f>
        <v>43</v>
      </c>
    </row>
    <row r="5207" spans="1:9" x14ac:dyDescent="0.45">
      <c r="A5207" t="s">
        <v>29</v>
      </c>
      <c r="B5207" s="1">
        <f>Raw_Prices!BE216</f>
        <v>45237</v>
      </c>
      <c r="C5207" s="12">
        <f>Raw_Prices!BI216</f>
        <v>147.13</v>
      </c>
      <c r="D5207" s="13">
        <f t="shared" si="166"/>
        <v>-1.4252748744401078E-3</v>
      </c>
      <c r="E5207" s="14">
        <f>IF(_xlfn.XLOOKUP($A5207,Firm_Info!$A$2:$A$12,Firm_Info!$C$2:$C$12)="Treated",1,IF(_xlfn.XLOOKUP($A5207,Firm_Info!$A$2:$A$12,Firm_Info!$C$2:$C$12)="Control",0,""))</f>
        <v>1</v>
      </c>
      <c r="F5207" s="14">
        <f>IFERROR(_xlfn.XLOOKUP($A5207,Firm_Info!$A$2:$A$11,Firm_Info!$D$2:$D$11),"")</f>
        <v>5</v>
      </c>
      <c r="G5207" s="14">
        <f>IF($F5207="","",IF($B5207&gt;=SUMIFS(Firm_Info!$F$2:$F$11,Firm_Info!$D$2:$D$11,$F5207,Firm_Info!$C$2:$C$11,"Treated"),1,0))</f>
        <v>1</v>
      </c>
      <c r="H5207" s="14">
        <f t="shared" si="167"/>
        <v>1</v>
      </c>
      <c r="I5207" s="14">
        <f>IF($F5207="","",MOD(ROW()-2,624)-INDEX(Parallel_Trends!$F$5:$F$14,MATCH($A5207,Parallel_Trends!$A$5:$A$14,0)))</f>
        <v>44</v>
      </c>
    </row>
    <row r="5208" spans="1:9" x14ac:dyDescent="0.45">
      <c r="A5208" t="s">
        <v>29</v>
      </c>
      <c r="B5208" s="1">
        <f>Raw_Prices!BE217</f>
        <v>45238</v>
      </c>
      <c r="C5208" s="12">
        <f>Raw_Prices!BI217</f>
        <v>146.63999999999999</v>
      </c>
      <c r="D5208" s="13">
        <f t="shared" si="166"/>
        <v>-3.330388092163461E-3</v>
      </c>
      <c r="E5208" s="14">
        <f>IF(_xlfn.XLOOKUP($A5208,Firm_Info!$A$2:$A$12,Firm_Info!$C$2:$C$12)="Treated",1,IF(_xlfn.XLOOKUP($A5208,Firm_Info!$A$2:$A$12,Firm_Info!$C$2:$C$12)="Control",0,""))</f>
        <v>1</v>
      </c>
      <c r="F5208" s="14">
        <f>IFERROR(_xlfn.XLOOKUP($A5208,Firm_Info!$A$2:$A$11,Firm_Info!$D$2:$D$11),"")</f>
        <v>5</v>
      </c>
      <c r="G5208" s="14">
        <f>IF($F5208="","",IF($B5208&gt;=SUMIFS(Firm_Info!$F$2:$F$11,Firm_Info!$D$2:$D$11,$F5208,Firm_Info!$C$2:$C$11,"Treated"),1,0))</f>
        <v>1</v>
      </c>
      <c r="H5208" s="14">
        <f t="shared" si="167"/>
        <v>1</v>
      </c>
      <c r="I5208" s="14">
        <f>IF($F5208="","",MOD(ROW()-2,624)-INDEX(Parallel_Trends!$F$5:$F$14,MATCH($A5208,Parallel_Trends!$A$5:$A$14,0)))</f>
        <v>45</v>
      </c>
    </row>
    <row r="5209" spans="1:9" x14ac:dyDescent="0.45">
      <c r="A5209" t="s">
        <v>29</v>
      </c>
      <c r="B5209" s="1">
        <f>Raw_Prices!BE218</f>
        <v>45239</v>
      </c>
      <c r="C5209" s="12">
        <f>Raw_Prices!BI218</f>
        <v>146.88999999999999</v>
      </c>
      <c r="D5209" s="13">
        <f t="shared" si="166"/>
        <v>1.7048554282597106E-3</v>
      </c>
      <c r="E5209" s="14">
        <f>IF(_xlfn.XLOOKUP($A5209,Firm_Info!$A$2:$A$12,Firm_Info!$C$2:$C$12)="Treated",1,IF(_xlfn.XLOOKUP($A5209,Firm_Info!$A$2:$A$12,Firm_Info!$C$2:$C$12)="Control",0,""))</f>
        <v>1</v>
      </c>
      <c r="F5209" s="14">
        <f>IFERROR(_xlfn.XLOOKUP($A5209,Firm_Info!$A$2:$A$11,Firm_Info!$D$2:$D$11),"")</f>
        <v>5</v>
      </c>
      <c r="G5209" s="14">
        <f>IF($F5209="","",IF($B5209&gt;=SUMIFS(Firm_Info!$F$2:$F$11,Firm_Info!$D$2:$D$11,$F5209,Firm_Info!$C$2:$C$11,"Treated"),1,0))</f>
        <v>1</v>
      </c>
      <c r="H5209" s="14">
        <f t="shared" si="167"/>
        <v>1</v>
      </c>
      <c r="I5209" s="14">
        <f>IF($F5209="","",MOD(ROW()-2,624)-INDEX(Parallel_Trends!$F$5:$F$14,MATCH($A5209,Parallel_Trends!$A$5:$A$14,0)))</f>
        <v>46</v>
      </c>
    </row>
    <row r="5210" spans="1:9" x14ac:dyDescent="0.45">
      <c r="A5210" t="s">
        <v>29</v>
      </c>
      <c r="B5210" s="1">
        <f>Raw_Prices!BE219</f>
        <v>45240</v>
      </c>
      <c r="C5210" s="12">
        <f>Raw_Prices!BI219</f>
        <v>147.61000000000001</v>
      </c>
      <c r="D5210" s="13">
        <f t="shared" si="166"/>
        <v>4.9016270678741147E-3</v>
      </c>
      <c r="E5210" s="14">
        <f>IF(_xlfn.XLOOKUP($A5210,Firm_Info!$A$2:$A$12,Firm_Info!$C$2:$C$12)="Treated",1,IF(_xlfn.XLOOKUP($A5210,Firm_Info!$A$2:$A$12,Firm_Info!$C$2:$C$12)="Control",0,""))</f>
        <v>1</v>
      </c>
      <c r="F5210" s="14">
        <f>IFERROR(_xlfn.XLOOKUP($A5210,Firm_Info!$A$2:$A$11,Firm_Info!$D$2:$D$11),"")</f>
        <v>5</v>
      </c>
      <c r="G5210" s="14">
        <f>IF($F5210="","",IF($B5210&gt;=SUMIFS(Firm_Info!$F$2:$F$11,Firm_Info!$D$2:$D$11,$F5210,Firm_Info!$C$2:$C$11,"Treated"),1,0))</f>
        <v>1</v>
      </c>
      <c r="H5210" s="14">
        <f t="shared" si="167"/>
        <v>1</v>
      </c>
      <c r="I5210" s="14">
        <f>IF($F5210="","",MOD(ROW()-2,624)-INDEX(Parallel_Trends!$F$5:$F$14,MATCH($A5210,Parallel_Trends!$A$5:$A$14,0)))</f>
        <v>47</v>
      </c>
    </row>
    <row r="5211" spans="1:9" x14ac:dyDescent="0.45">
      <c r="A5211" t="s">
        <v>29</v>
      </c>
      <c r="B5211" s="1">
        <f>Raw_Prices!BE220</f>
        <v>45243</v>
      </c>
      <c r="C5211" s="12">
        <f>Raw_Prices!BI220</f>
        <v>147.21</v>
      </c>
      <c r="D5211" s="13">
        <f t="shared" si="166"/>
        <v>-2.7098435065375792E-3</v>
      </c>
      <c r="E5211" s="14">
        <f>IF(_xlfn.XLOOKUP($A5211,Firm_Info!$A$2:$A$12,Firm_Info!$C$2:$C$12)="Treated",1,IF(_xlfn.XLOOKUP($A5211,Firm_Info!$A$2:$A$12,Firm_Info!$C$2:$C$12)="Control",0,""))</f>
        <v>1</v>
      </c>
      <c r="F5211" s="14">
        <f>IFERROR(_xlfn.XLOOKUP($A5211,Firm_Info!$A$2:$A$11,Firm_Info!$D$2:$D$11),"")</f>
        <v>5</v>
      </c>
      <c r="G5211" s="14">
        <f>IF($F5211="","",IF($B5211&gt;=SUMIFS(Firm_Info!$F$2:$F$11,Firm_Info!$D$2:$D$11,$F5211,Firm_Info!$C$2:$C$11,"Treated"),1,0))</f>
        <v>1</v>
      </c>
      <c r="H5211" s="14">
        <f t="shared" si="167"/>
        <v>1</v>
      </c>
      <c r="I5211" s="14">
        <f>IF($F5211="","",MOD(ROW()-2,624)-INDEX(Parallel_Trends!$F$5:$F$14,MATCH($A5211,Parallel_Trends!$A$5:$A$14,0)))</f>
        <v>48</v>
      </c>
    </row>
    <row r="5212" spans="1:9" x14ac:dyDescent="0.45">
      <c r="A5212" t="s">
        <v>29</v>
      </c>
      <c r="B5212" s="1">
        <f>Raw_Prices!BE221</f>
        <v>45244</v>
      </c>
      <c r="C5212" s="12">
        <f>Raw_Prices!BI221</f>
        <v>147.01</v>
      </c>
      <c r="D5212" s="13">
        <f t="shared" si="166"/>
        <v>-1.3586033557504429E-3</v>
      </c>
      <c r="E5212" s="14">
        <f>IF(_xlfn.XLOOKUP($A5212,Firm_Info!$A$2:$A$12,Firm_Info!$C$2:$C$12)="Treated",1,IF(_xlfn.XLOOKUP($A5212,Firm_Info!$A$2:$A$12,Firm_Info!$C$2:$C$12)="Control",0,""))</f>
        <v>1</v>
      </c>
      <c r="F5212" s="14">
        <f>IFERROR(_xlfn.XLOOKUP($A5212,Firm_Info!$A$2:$A$11,Firm_Info!$D$2:$D$11),"")</f>
        <v>5</v>
      </c>
      <c r="G5212" s="14">
        <f>IF($F5212="","",IF($B5212&gt;=SUMIFS(Firm_Info!$F$2:$F$11,Firm_Info!$D$2:$D$11,$F5212,Firm_Info!$C$2:$C$11,"Treated"),1,0))</f>
        <v>1</v>
      </c>
      <c r="H5212" s="14">
        <f t="shared" si="167"/>
        <v>1</v>
      </c>
      <c r="I5212" s="14">
        <f>IF($F5212="","",MOD(ROW()-2,624)-INDEX(Parallel_Trends!$F$5:$F$14,MATCH($A5212,Parallel_Trends!$A$5:$A$14,0)))</f>
        <v>49</v>
      </c>
    </row>
    <row r="5213" spans="1:9" x14ac:dyDescent="0.45">
      <c r="A5213" t="s">
        <v>29</v>
      </c>
      <c r="B5213" s="1">
        <f>Raw_Prices!BE222</f>
        <v>45245</v>
      </c>
      <c r="C5213" s="12">
        <f>Raw_Prices!BI222</f>
        <v>147.19999999999999</v>
      </c>
      <c r="D5213" s="13">
        <f t="shared" si="166"/>
        <v>1.292429086456659E-3</v>
      </c>
      <c r="E5213" s="14">
        <f>IF(_xlfn.XLOOKUP($A5213,Firm_Info!$A$2:$A$12,Firm_Info!$C$2:$C$12)="Treated",1,IF(_xlfn.XLOOKUP($A5213,Firm_Info!$A$2:$A$12,Firm_Info!$C$2:$C$12)="Control",0,""))</f>
        <v>1</v>
      </c>
      <c r="F5213" s="14">
        <f>IFERROR(_xlfn.XLOOKUP($A5213,Firm_Info!$A$2:$A$11,Firm_Info!$D$2:$D$11),"")</f>
        <v>5</v>
      </c>
      <c r="G5213" s="14">
        <f>IF($F5213="","",IF($B5213&gt;=SUMIFS(Firm_Info!$F$2:$F$11,Firm_Info!$D$2:$D$11,$F5213,Firm_Info!$C$2:$C$11,"Treated"),1,0))</f>
        <v>1</v>
      </c>
      <c r="H5213" s="14">
        <f t="shared" si="167"/>
        <v>1</v>
      </c>
      <c r="I5213" s="14">
        <f>IF($F5213="","",MOD(ROW()-2,624)-INDEX(Parallel_Trends!$F$5:$F$14,MATCH($A5213,Parallel_Trends!$A$5:$A$14,0)))</f>
        <v>50</v>
      </c>
    </row>
    <row r="5214" spans="1:9" x14ac:dyDescent="0.45">
      <c r="A5214" t="s">
        <v>29</v>
      </c>
      <c r="B5214" s="1">
        <f>Raw_Prices!BE223</f>
        <v>45246</v>
      </c>
      <c r="C5214" s="12">
        <f>Raw_Prices!BI223</f>
        <v>147.49</v>
      </c>
      <c r="D5214" s="13">
        <f t="shared" si="166"/>
        <v>1.970108695652284E-3</v>
      </c>
      <c r="E5214" s="14">
        <f>IF(_xlfn.XLOOKUP($A5214,Firm_Info!$A$2:$A$12,Firm_Info!$C$2:$C$12)="Treated",1,IF(_xlfn.XLOOKUP($A5214,Firm_Info!$A$2:$A$12,Firm_Info!$C$2:$C$12)="Control",0,""))</f>
        <v>1</v>
      </c>
      <c r="F5214" s="14">
        <f>IFERROR(_xlfn.XLOOKUP($A5214,Firm_Info!$A$2:$A$11,Firm_Info!$D$2:$D$11),"")</f>
        <v>5</v>
      </c>
      <c r="G5214" s="14">
        <f>IF($F5214="","",IF($B5214&gt;=SUMIFS(Firm_Info!$F$2:$F$11,Firm_Info!$D$2:$D$11,$F5214,Firm_Info!$C$2:$C$11,"Treated"),1,0))</f>
        <v>1</v>
      </c>
      <c r="H5214" s="14">
        <f t="shared" si="167"/>
        <v>1</v>
      </c>
      <c r="I5214" s="14">
        <f>IF($F5214="","",MOD(ROW()-2,624)-INDEX(Parallel_Trends!$F$5:$F$14,MATCH($A5214,Parallel_Trends!$A$5:$A$14,0)))</f>
        <v>51</v>
      </c>
    </row>
    <row r="5215" spans="1:9" x14ac:dyDescent="0.45">
      <c r="A5215" t="s">
        <v>29</v>
      </c>
      <c r="B5215" s="1">
        <f>Raw_Prices!BE224</f>
        <v>45247</v>
      </c>
      <c r="C5215" s="12">
        <f>Raw_Prices!BI224</f>
        <v>147.71</v>
      </c>
      <c r="D5215" s="13">
        <f t="shared" si="166"/>
        <v>1.491626550952585E-3</v>
      </c>
      <c r="E5215" s="14">
        <f>IF(_xlfn.XLOOKUP($A5215,Firm_Info!$A$2:$A$12,Firm_Info!$C$2:$C$12)="Treated",1,IF(_xlfn.XLOOKUP($A5215,Firm_Info!$A$2:$A$12,Firm_Info!$C$2:$C$12)="Control",0,""))</f>
        <v>1</v>
      </c>
      <c r="F5215" s="14">
        <f>IFERROR(_xlfn.XLOOKUP($A5215,Firm_Info!$A$2:$A$11,Firm_Info!$D$2:$D$11),"")</f>
        <v>5</v>
      </c>
      <c r="G5215" s="14">
        <f>IF($F5215="","",IF($B5215&gt;=SUMIFS(Firm_Info!$F$2:$F$11,Firm_Info!$D$2:$D$11,$F5215,Firm_Info!$C$2:$C$11,"Treated"),1,0))</f>
        <v>1</v>
      </c>
      <c r="H5215" s="14">
        <f t="shared" si="167"/>
        <v>1</v>
      </c>
      <c r="I5215" s="14">
        <f>IF($F5215="","",MOD(ROW()-2,624)-INDEX(Parallel_Trends!$F$5:$F$14,MATCH($A5215,Parallel_Trends!$A$5:$A$14,0)))</f>
        <v>52</v>
      </c>
    </row>
    <row r="5216" spans="1:9" x14ac:dyDescent="0.45">
      <c r="A5216" t="s">
        <v>29</v>
      </c>
      <c r="B5216" s="1">
        <f>Raw_Prices!BE225</f>
        <v>45250</v>
      </c>
      <c r="C5216" s="12">
        <f>Raw_Prices!BI225</f>
        <v>148.5</v>
      </c>
      <c r="D5216" s="13">
        <f t="shared" si="166"/>
        <v>5.3483176494482088E-3</v>
      </c>
      <c r="E5216" s="14">
        <f>IF(_xlfn.XLOOKUP($A5216,Firm_Info!$A$2:$A$12,Firm_Info!$C$2:$C$12)="Treated",1,IF(_xlfn.XLOOKUP($A5216,Firm_Info!$A$2:$A$12,Firm_Info!$C$2:$C$12)="Control",0,""))</f>
        <v>1</v>
      </c>
      <c r="F5216" s="14">
        <f>IFERROR(_xlfn.XLOOKUP($A5216,Firm_Info!$A$2:$A$11,Firm_Info!$D$2:$D$11),"")</f>
        <v>5</v>
      </c>
      <c r="G5216" s="14">
        <f>IF($F5216="","",IF($B5216&gt;=SUMIFS(Firm_Info!$F$2:$F$11,Firm_Info!$D$2:$D$11,$F5216,Firm_Info!$C$2:$C$11,"Treated"),1,0))</f>
        <v>1</v>
      </c>
      <c r="H5216" s="14">
        <f t="shared" si="167"/>
        <v>1</v>
      </c>
      <c r="I5216" s="14">
        <f>IF($F5216="","",MOD(ROW()-2,624)-INDEX(Parallel_Trends!$F$5:$F$14,MATCH($A5216,Parallel_Trends!$A$5:$A$14,0)))</f>
        <v>53</v>
      </c>
    </row>
    <row r="5217" spans="1:9" x14ac:dyDescent="0.45">
      <c r="A5217" t="s">
        <v>29</v>
      </c>
      <c r="B5217" s="1">
        <f>Raw_Prices!BE226</f>
        <v>45251</v>
      </c>
      <c r="C5217" s="12">
        <f>Raw_Prices!BI226</f>
        <v>148.61000000000001</v>
      </c>
      <c r="D5217" s="13">
        <f t="shared" si="166"/>
        <v>7.4074074074093055E-4</v>
      </c>
      <c r="E5217" s="14">
        <f>IF(_xlfn.XLOOKUP($A5217,Firm_Info!$A$2:$A$12,Firm_Info!$C$2:$C$12)="Treated",1,IF(_xlfn.XLOOKUP($A5217,Firm_Info!$A$2:$A$12,Firm_Info!$C$2:$C$12)="Control",0,""))</f>
        <v>1</v>
      </c>
      <c r="F5217" s="14">
        <f>IFERROR(_xlfn.XLOOKUP($A5217,Firm_Info!$A$2:$A$11,Firm_Info!$D$2:$D$11),"")</f>
        <v>5</v>
      </c>
      <c r="G5217" s="14">
        <f>IF($F5217="","",IF($B5217&gt;=SUMIFS(Firm_Info!$F$2:$F$11,Firm_Info!$D$2:$D$11,$F5217,Firm_Info!$C$2:$C$11,"Treated"),1,0))</f>
        <v>1</v>
      </c>
      <c r="H5217" s="14">
        <f t="shared" si="167"/>
        <v>1</v>
      </c>
      <c r="I5217" s="14">
        <f>IF($F5217="","",MOD(ROW()-2,624)-INDEX(Parallel_Trends!$F$5:$F$14,MATCH($A5217,Parallel_Trends!$A$5:$A$14,0)))</f>
        <v>54</v>
      </c>
    </row>
    <row r="5218" spans="1:9" x14ac:dyDescent="0.45">
      <c r="A5218" t="s">
        <v>29</v>
      </c>
      <c r="B5218" s="1">
        <f>Raw_Prices!BE227</f>
        <v>45252</v>
      </c>
      <c r="C5218" s="12">
        <f>Raw_Prices!BI227</f>
        <v>148.91</v>
      </c>
      <c r="D5218" s="13">
        <f t="shared" si="166"/>
        <v>2.018706681919058E-3</v>
      </c>
      <c r="E5218" s="14">
        <f>IF(_xlfn.XLOOKUP($A5218,Firm_Info!$A$2:$A$12,Firm_Info!$C$2:$C$12)="Treated",1,IF(_xlfn.XLOOKUP($A5218,Firm_Info!$A$2:$A$12,Firm_Info!$C$2:$C$12)="Control",0,""))</f>
        <v>1</v>
      </c>
      <c r="F5218" s="14">
        <f>IFERROR(_xlfn.XLOOKUP($A5218,Firm_Info!$A$2:$A$11,Firm_Info!$D$2:$D$11),"")</f>
        <v>5</v>
      </c>
      <c r="G5218" s="14">
        <f>IF($F5218="","",IF($B5218&gt;=SUMIFS(Firm_Info!$F$2:$F$11,Firm_Info!$D$2:$D$11,$F5218,Firm_Info!$C$2:$C$11,"Treated"),1,0))</f>
        <v>1</v>
      </c>
      <c r="H5218" s="14">
        <f t="shared" si="167"/>
        <v>1</v>
      </c>
      <c r="I5218" s="14">
        <f>IF($F5218="","",MOD(ROW()-2,624)-INDEX(Parallel_Trends!$F$5:$F$14,MATCH($A5218,Parallel_Trends!$A$5:$A$14,0)))</f>
        <v>55</v>
      </c>
    </row>
    <row r="5219" spans="1:9" x14ac:dyDescent="0.45">
      <c r="A5219" t="s">
        <v>29</v>
      </c>
      <c r="B5219" s="1">
        <f>Raw_Prices!BE228</f>
        <v>45254</v>
      </c>
      <c r="C5219" s="12">
        <f>Raw_Prices!BI228</f>
        <v>148.97999999999999</v>
      </c>
      <c r="D5219" s="13">
        <f t="shared" si="166"/>
        <v>4.7008260022818327E-4</v>
      </c>
      <c r="E5219" s="14">
        <f>IF(_xlfn.XLOOKUP($A5219,Firm_Info!$A$2:$A$12,Firm_Info!$C$2:$C$12)="Treated",1,IF(_xlfn.XLOOKUP($A5219,Firm_Info!$A$2:$A$12,Firm_Info!$C$2:$C$12)="Control",0,""))</f>
        <v>1</v>
      </c>
      <c r="F5219" s="14">
        <f>IFERROR(_xlfn.XLOOKUP($A5219,Firm_Info!$A$2:$A$11,Firm_Info!$D$2:$D$11),"")</f>
        <v>5</v>
      </c>
      <c r="G5219" s="14">
        <f>IF($F5219="","",IF($B5219&gt;=SUMIFS(Firm_Info!$F$2:$F$11,Firm_Info!$D$2:$D$11,$F5219,Firm_Info!$C$2:$C$11,"Treated"),1,0))</f>
        <v>1</v>
      </c>
      <c r="H5219" s="14">
        <f t="shared" si="167"/>
        <v>1</v>
      </c>
      <c r="I5219" s="14">
        <f>IF($F5219="","",MOD(ROW()-2,624)-INDEX(Parallel_Trends!$F$5:$F$14,MATCH($A5219,Parallel_Trends!$A$5:$A$14,0)))</f>
        <v>56</v>
      </c>
    </row>
    <row r="5220" spans="1:9" x14ac:dyDescent="0.45">
      <c r="A5220" t="s">
        <v>29</v>
      </c>
      <c r="B5220" s="1">
        <f>Raw_Prices!BE229</f>
        <v>45257</v>
      </c>
      <c r="C5220" s="12">
        <f>Raw_Prices!BI229</f>
        <v>148.80000000000001</v>
      </c>
      <c r="D5220" s="13">
        <f t="shared" si="166"/>
        <v>-1.2082158679015409E-3</v>
      </c>
      <c r="E5220" s="14">
        <f>IF(_xlfn.XLOOKUP($A5220,Firm_Info!$A$2:$A$12,Firm_Info!$C$2:$C$12)="Treated",1,IF(_xlfn.XLOOKUP($A5220,Firm_Info!$A$2:$A$12,Firm_Info!$C$2:$C$12)="Control",0,""))</f>
        <v>1</v>
      </c>
      <c r="F5220" s="14">
        <f>IFERROR(_xlfn.XLOOKUP($A5220,Firm_Info!$A$2:$A$11,Firm_Info!$D$2:$D$11),"")</f>
        <v>5</v>
      </c>
      <c r="G5220" s="14">
        <f>IF($F5220="","",IF($B5220&gt;=SUMIFS(Firm_Info!$F$2:$F$11,Firm_Info!$D$2:$D$11,$F5220,Firm_Info!$C$2:$C$11,"Treated"),1,0))</f>
        <v>1</v>
      </c>
      <c r="H5220" s="14">
        <f t="shared" si="167"/>
        <v>1</v>
      </c>
      <c r="I5220" s="14">
        <f>IF($F5220="","",MOD(ROW()-2,624)-INDEX(Parallel_Trends!$F$5:$F$14,MATCH($A5220,Parallel_Trends!$A$5:$A$14,0)))</f>
        <v>57</v>
      </c>
    </row>
    <row r="5221" spans="1:9" x14ac:dyDescent="0.45">
      <c r="A5221" t="s">
        <v>29</v>
      </c>
      <c r="B5221" s="1">
        <f>Raw_Prices!BE230</f>
        <v>45258</v>
      </c>
      <c r="C5221" s="12">
        <f>Raw_Prices!BI230</f>
        <v>148.38</v>
      </c>
      <c r="D5221" s="13">
        <f t="shared" si="166"/>
        <v>-2.8225806451613877E-3</v>
      </c>
      <c r="E5221" s="14">
        <f>IF(_xlfn.XLOOKUP($A5221,Firm_Info!$A$2:$A$12,Firm_Info!$C$2:$C$12)="Treated",1,IF(_xlfn.XLOOKUP($A5221,Firm_Info!$A$2:$A$12,Firm_Info!$C$2:$C$12)="Control",0,""))</f>
        <v>1</v>
      </c>
      <c r="F5221" s="14">
        <f>IFERROR(_xlfn.XLOOKUP($A5221,Firm_Info!$A$2:$A$11,Firm_Info!$D$2:$D$11),"")</f>
        <v>5</v>
      </c>
      <c r="G5221" s="14">
        <f>IF($F5221="","",IF($B5221&gt;=SUMIFS(Firm_Info!$F$2:$F$11,Firm_Info!$D$2:$D$11,$F5221,Firm_Info!$C$2:$C$11,"Treated"),1,0))</f>
        <v>1</v>
      </c>
      <c r="H5221" s="14">
        <f t="shared" si="167"/>
        <v>1</v>
      </c>
      <c r="I5221" s="14">
        <f>IF($F5221="","",MOD(ROW()-2,624)-INDEX(Parallel_Trends!$F$5:$F$14,MATCH($A5221,Parallel_Trends!$A$5:$A$14,0)))</f>
        <v>58</v>
      </c>
    </row>
    <row r="5222" spans="1:9" x14ac:dyDescent="0.45">
      <c r="A5222" t="s">
        <v>29</v>
      </c>
      <c r="B5222" s="1">
        <f>Raw_Prices!BE231</f>
        <v>45259</v>
      </c>
      <c r="C5222" s="12">
        <f>Raw_Prices!BI231</f>
        <v>149.55000000000001</v>
      </c>
      <c r="D5222" s="13">
        <f t="shared" si="166"/>
        <v>7.885159725030455E-3</v>
      </c>
      <c r="E5222" s="14">
        <f>IF(_xlfn.XLOOKUP($A5222,Firm_Info!$A$2:$A$12,Firm_Info!$C$2:$C$12)="Treated",1,IF(_xlfn.XLOOKUP($A5222,Firm_Info!$A$2:$A$12,Firm_Info!$C$2:$C$12)="Control",0,""))</f>
        <v>1</v>
      </c>
      <c r="F5222" s="14">
        <f>IFERROR(_xlfn.XLOOKUP($A5222,Firm_Info!$A$2:$A$11,Firm_Info!$D$2:$D$11),"")</f>
        <v>5</v>
      </c>
      <c r="G5222" s="14">
        <f>IF($F5222="","",IF($B5222&gt;=SUMIFS(Firm_Info!$F$2:$F$11,Firm_Info!$D$2:$D$11,$F5222,Firm_Info!$C$2:$C$11,"Treated"),1,0))</f>
        <v>1</v>
      </c>
      <c r="H5222" s="14">
        <f t="shared" si="167"/>
        <v>1</v>
      </c>
      <c r="I5222" s="14">
        <f>IF($F5222="","",MOD(ROW()-2,624)-INDEX(Parallel_Trends!$F$5:$F$14,MATCH($A5222,Parallel_Trends!$A$5:$A$14,0)))</f>
        <v>59</v>
      </c>
    </row>
    <row r="5223" spans="1:9" x14ac:dyDescent="0.45">
      <c r="A5223" t="s">
        <v>29</v>
      </c>
      <c r="B5223" s="1">
        <f>Raw_Prices!BE232</f>
        <v>45260</v>
      </c>
      <c r="C5223" s="12">
        <f>Raw_Prices!BI232</f>
        <v>150.44999999999999</v>
      </c>
      <c r="D5223" s="13">
        <f t="shared" si="166"/>
        <v>6.0180541624872408E-3</v>
      </c>
      <c r="E5223" s="14">
        <f>IF(_xlfn.XLOOKUP($A5223,Firm_Info!$A$2:$A$12,Firm_Info!$C$2:$C$12)="Treated",1,IF(_xlfn.XLOOKUP($A5223,Firm_Info!$A$2:$A$12,Firm_Info!$C$2:$C$12)="Control",0,""))</f>
        <v>1</v>
      </c>
      <c r="F5223" s="14">
        <f>IFERROR(_xlfn.XLOOKUP($A5223,Firm_Info!$A$2:$A$11,Firm_Info!$D$2:$D$11),"")</f>
        <v>5</v>
      </c>
      <c r="G5223" s="14">
        <f>IF($F5223="","",IF($B5223&gt;=SUMIFS(Firm_Info!$F$2:$F$11,Firm_Info!$D$2:$D$11,$F5223,Firm_Info!$C$2:$C$11,"Treated"),1,0))</f>
        <v>1</v>
      </c>
      <c r="H5223" s="14">
        <f t="shared" si="167"/>
        <v>1</v>
      </c>
      <c r="I5223" s="14">
        <f>IF($F5223="","",MOD(ROW()-2,624)-INDEX(Parallel_Trends!$F$5:$F$14,MATCH($A5223,Parallel_Trends!$A$5:$A$14,0)))</f>
        <v>60</v>
      </c>
    </row>
    <row r="5224" spans="1:9" x14ac:dyDescent="0.45">
      <c r="A5224" t="s">
        <v>29</v>
      </c>
      <c r="B5224" s="1">
        <f>Raw_Prices!BE233</f>
        <v>45261</v>
      </c>
      <c r="C5224" s="12">
        <f>Raw_Prices!BI233</f>
        <v>152.25</v>
      </c>
      <c r="D5224" s="13">
        <f t="shared" si="166"/>
        <v>1.1964107676969205E-2</v>
      </c>
      <c r="E5224" s="14">
        <f>IF(_xlfn.XLOOKUP($A5224,Firm_Info!$A$2:$A$12,Firm_Info!$C$2:$C$12)="Treated",1,IF(_xlfn.XLOOKUP($A5224,Firm_Info!$A$2:$A$12,Firm_Info!$C$2:$C$12)="Control",0,""))</f>
        <v>1</v>
      </c>
      <c r="F5224" s="14">
        <f>IFERROR(_xlfn.XLOOKUP($A5224,Firm_Info!$A$2:$A$11,Firm_Info!$D$2:$D$11),"")</f>
        <v>5</v>
      </c>
      <c r="G5224" s="14">
        <f>IF($F5224="","",IF($B5224&gt;=SUMIFS(Firm_Info!$F$2:$F$11,Firm_Info!$D$2:$D$11,$F5224,Firm_Info!$C$2:$C$11,"Treated"),1,0))</f>
        <v>1</v>
      </c>
      <c r="H5224" s="14">
        <f t="shared" si="167"/>
        <v>1</v>
      </c>
      <c r="I5224" s="14">
        <f>IF($F5224="","",MOD(ROW()-2,624)-INDEX(Parallel_Trends!$F$5:$F$14,MATCH($A5224,Parallel_Trends!$A$5:$A$14,0)))</f>
        <v>61</v>
      </c>
    </row>
    <row r="5225" spans="1:9" x14ac:dyDescent="0.45">
      <c r="A5225" t="s">
        <v>29</v>
      </c>
      <c r="B5225" s="1">
        <f>Raw_Prices!BE234</f>
        <v>45264</v>
      </c>
      <c r="C5225" s="12">
        <f>Raw_Prices!BI234</f>
        <v>152.80000000000001</v>
      </c>
      <c r="D5225" s="13">
        <f t="shared" si="166"/>
        <v>3.6124794745484579E-3</v>
      </c>
      <c r="E5225" s="14">
        <f>IF(_xlfn.XLOOKUP($A5225,Firm_Info!$A$2:$A$12,Firm_Info!$C$2:$C$12)="Treated",1,IF(_xlfn.XLOOKUP($A5225,Firm_Info!$A$2:$A$12,Firm_Info!$C$2:$C$12)="Control",0,""))</f>
        <v>1</v>
      </c>
      <c r="F5225" s="14">
        <f>IFERROR(_xlfn.XLOOKUP($A5225,Firm_Info!$A$2:$A$11,Firm_Info!$D$2:$D$11),"")</f>
        <v>5</v>
      </c>
      <c r="G5225" s="14">
        <f>IF($F5225="","",IF($B5225&gt;=SUMIFS(Firm_Info!$F$2:$F$11,Firm_Info!$D$2:$D$11,$F5225,Firm_Info!$C$2:$C$11,"Treated"),1,0))</f>
        <v>1</v>
      </c>
      <c r="H5225" s="14">
        <f t="shared" si="167"/>
        <v>1</v>
      </c>
      <c r="I5225" s="14">
        <f>IF($F5225="","",MOD(ROW()-2,624)-INDEX(Parallel_Trends!$F$5:$F$14,MATCH($A5225,Parallel_Trends!$A$5:$A$14,0)))</f>
        <v>62</v>
      </c>
    </row>
    <row r="5226" spans="1:9" x14ac:dyDescent="0.45">
      <c r="A5226" t="s">
        <v>29</v>
      </c>
      <c r="B5226" s="1">
        <f>Raw_Prices!BE235</f>
        <v>45265</v>
      </c>
      <c r="C5226" s="12">
        <f>Raw_Prices!BI235</f>
        <v>154</v>
      </c>
      <c r="D5226" s="13">
        <f t="shared" si="166"/>
        <v>7.8534031413610705E-3</v>
      </c>
      <c r="E5226" s="14">
        <f>IF(_xlfn.XLOOKUP($A5226,Firm_Info!$A$2:$A$12,Firm_Info!$C$2:$C$12)="Treated",1,IF(_xlfn.XLOOKUP($A5226,Firm_Info!$A$2:$A$12,Firm_Info!$C$2:$C$12)="Control",0,""))</f>
        <v>1</v>
      </c>
      <c r="F5226" s="14">
        <f>IFERROR(_xlfn.XLOOKUP($A5226,Firm_Info!$A$2:$A$11,Firm_Info!$D$2:$D$11),"")</f>
        <v>5</v>
      </c>
      <c r="G5226" s="14">
        <f>IF($F5226="","",IF($B5226&gt;=SUMIFS(Firm_Info!$F$2:$F$11,Firm_Info!$D$2:$D$11,$F5226,Firm_Info!$C$2:$C$11,"Treated"),1,0))</f>
        <v>1</v>
      </c>
      <c r="H5226" s="14">
        <f t="shared" si="167"/>
        <v>1</v>
      </c>
      <c r="I5226" s="14">
        <f>IF($F5226="","",MOD(ROW()-2,624)-INDEX(Parallel_Trends!$F$5:$F$14,MATCH($A5226,Parallel_Trends!$A$5:$A$14,0)))</f>
        <v>63</v>
      </c>
    </row>
    <row r="5227" spans="1:9" x14ac:dyDescent="0.45">
      <c r="A5227" t="s">
        <v>29</v>
      </c>
      <c r="B5227" s="1">
        <f>Raw_Prices!BE236</f>
        <v>45266</v>
      </c>
      <c r="C5227" s="12">
        <f>Raw_Prices!BI236</f>
        <v>155.5</v>
      </c>
      <c r="D5227" s="13">
        <f t="shared" si="166"/>
        <v>9.7402597402598268E-3</v>
      </c>
      <c r="E5227" s="14">
        <f>IF(_xlfn.XLOOKUP($A5227,Firm_Info!$A$2:$A$12,Firm_Info!$C$2:$C$12)="Treated",1,IF(_xlfn.XLOOKUP($A5227,Firm_Info!$A$2:$A$12,Firm_Info!$C$2:$C$12)="Control",0,""))</f>
        <v>1</v>
      </c>
      <c r="F5227" s="14">
        <f>IFERROR(_xlfn.XLOOKUP($A5227,Firm_Info!$A$2:$A$11,Firm_Info!$D$2:$D$11),"")</f>
        <v>5</v>
      </c>
      <c r="G5227" s="14">
        <f>IF($F5227="","",IF($B5227&gt;=SUMIFS(Firm_Info!$F$2:$F$11,Firm_Info!$D$2:$D$11,$F5227,Firm_Info!$C$2:$C$11,"Treated"),1,0))</f>
        <v>1</v>
      </c>
      <c r="H5227" s="14">
        <f t="shared" si="167"/>
        <v>1</v>
      </c>
      <c r="I5227" s="14">
        <f>IF($F5227="","",MOD(ROW()-2,624)-INDEX(Parallel_Trends!$F$5:$F$14,MATCH($A5227,Parallel_Trends!$A$5:$A$14,0)))</f>
        <v>64</v>
      </c>
    </row>
    <row r="5228" spans="1:9" x14ac:dyDescent="0.45">
      <c r="A5228" t="s">
        <v>29</v>
      </c>
      <c r="B5228" s="1">
        <f>Raw_Prices!BE237</f>
        <v>45267</v>
      </c>
      <c r="C5228" s="12">
        <f>Raw_Prices!BI237</f>
        <v>156.36000000000001</v>
      </c>
      <c r="D5228" s="13">
        <f t="shared" si="166"/>
        <v>5.5305466237942635E-3</v>
      </c>
      <c r="E5228" s="14">
        <f>IF(_xlfn.XLOOKUP($A5228,Firm_Info!$A$2:$A$12,Firm_Info!$C$2:$C$12)="Treated",1,IF(_xlfn.XLOOKUP($A5228,Firm_Info!$A$2:$A$12,Firm_Info!$C$2:$C$12)="Control",0,""))</f>
        <v>1</v>
      </c>
      <c r="F5228" s="14">
        <f>IFERROR(_xlfn.XLOOKUP($A5228,Firm_Info!$A$2:$A$11,Firm_Info!$D$2:$D$11),"")</f>
        <v>5</v>
      </c>
      <c r="G5228" s="14">
        <f>IF($F5228="","",IF($B5228&gt;=SUMIFS(Firm_Info!$F$2:$F$11,Firm_Info!$D$2:$D$11,$F5228,Firm_Info!$C$2:$C$11,"Treated"),1,0))</f>
        <v>1</v>
      </c>
      <c r="H5228" s="14">
        <f t="shared" si="167"/>
        <v>1</v>
      </c>
      <c r="I5228" s="14">
        <f>IF($F5228="","",MOD(ROW()-2,624)-INDEX(Parallel_Trends!$F$5:$F$14,MATCH($A5228,Parallel_Trends!$A$5:$A$14,0)))</f>
        <v>65</v>
      </c>
    </row>
    <row r="5229" spans="1:9" x14ac:dyDescent="0.45">
      <c r="A5229" t="s">
        <v>29</v>
      </c>
      <c r="B5229" s="1">
        <f>Raw_Prices!BE238</f>
        <v>45268</v>
      </c>
      <c r="C5229" s="12">
        <f>Raw_Prices!BI238</f>
        <v>156.4</v>
      </c>
      <c r="D5229" s="13">
        <f t="shared" si="166"/>
        <v>2.5581990278844557E-4</v>
      </c>
      <c r="E5229" s="14">
        <f>IF(_xlfn.XLOOKUP($A5229,Firm_Info!$A$2:$A$12,Firm_Info!$C$2:$C$12)="Treated",1,IF(_xlfn.XLOOKUP($A5229,Firm_Info!$A$2:$A$12,Firm_Info!$C$2:$C$12)="Control",0,""))</f>
        <v>1</v>
      </c>
      <c r="F5229" s="14">
        <f>IFERROR(_xlfn.XLOOKUP($A5229,Firm_Info!$A$2:$A$11,Firm_Info!$D$2:$D$11),"")</f>
        <v>5</v>
      </c>
      <c r="G5229" s="14">
        <f>IF($F5229="","",IF($B5229&gt;=SUMIFS(Firm_Info!$F$2:$F$11,Firm_Info!$D$2:$D$11,$F5229,Firm_Info!$C$2:$C$11,"Treated"),1,0))</f>
        <v>1</v>
      </c>
      <c r="H5229" s="14">
        <f t="shared" si="167"/>
        <v>1</v>
      </c>
      <c r="I5229" s="14">
        <f>IF($F5229="","",MOD(ROW()-2,624)-INDEX(Parallel_Trends!$F$5:$F$14,MATCH($A5229,Parallel_Trends!$A$5:$A$14,0)))</f>
        <v>66</v>
      </c>
    </row>
    <row r="5230" spans="1:9" x14ac:dyDescent="0.45">
      <c r="A5230" t="s">
        <v>29</v>
      </c>
      <c r="B5230" s="1">
        <f>Raw_Prices!BE239</f>
        <v>45271</v>
      </c>
      <c r="C5230" s="12">
        <f>Raw_Prices!BI239</f>
        <v>158.85</v>
      </c>
      <c r="D5230" s="13">
        <f t="shared" si="166"/>
        <v>1.5664961636828512E-2</v>
      </c>
      <c r="E5230" s="14">
        <f>IF(_xlfn.XLOOKUP($A5230,Firm_Info!$A$2:$A$12,Firm_Info!$C$2:$C$12)="Treated",1,IF(_xlfn.XLOOKUP($A5230,Firm_Info!$A$2:$A$12,Firm_Info!$C$2:$C$12)="Control",0,""))</f>
        <v>1</v>
      </c>
      <c r="F5230" s="14">
        <f>IFERROR(_xlfn.XLOOKUP($A5230,Firm_Info!$A$2:$A$11,Firm_Info!$D$2:$D$11),"")</f>
        <v>5</v>
      </c>
      <c r="G5230" s="14">
        <f>IF($F5230="","",IF($B5230&gt;=SUMIFS(Firm_Info!$F$2:$F$11,Firm_Info!$D$2:$D$11,$F5230,Firm_Info!$C$2:$C$11,"Treated"),1,0))</f>
        <v>1</v>
      </c>
      <c r="H5230" s="14">
        <f t="shared" si="167"/>
        <v>1</v>
      </c>
      <c r="I5230" s="14">
        <f>IF($F5230="","",MOD(ROW()-2,624)-INDEX(Parallel_Trends!$F$5:$F$14,MATCH($A5230,Parallel_Trends!$A$5:$A$14,0)))</f>
        <v>67</v>
      </c>
    </row>
    <row r="5231" spans="1:9" x14ac:dyDescent="0.45">
      <c r="A5231" t="s">
        <v>29</v>
      </c>
      <c r="B5231" s="1">
        <f>Raw_Prices!BE240</f>
        <v>45272</v>
      </c>
      <c r="C5231" s="12">
        <f>Raw_Prices!BI240</f>
        <v>160.44</v>
      </c>
      <c r="D5231" s="13">
        <f t="shared" si="166"/>
        <v>1.0009442870632768E-2</v>
      </c>
      <c r="E5231" s="14">
        <f>IF(_xlfn.XLOOKUP($A5231,Firm_Info!$A$2:$A$12,Firm_Info!$C$2:$C$12)="Treated",1,IF(_xlfn.XLOOKUP($A5231,Firm_Info!$A$2:$A$12,Firm_Info!$C$2:$C$12)="Control",0,""))</f>
        <v>1</v>
      </c>
      <c r="F5231" s="14">
        <f>IFERROR(_xlfn.XLOOKUP($A5231,Firm_Info!$A$2:$A$11,Firm_Info!$D$2:$D$11),"")</f>
        <v>5</v>
      </c>
      <c r="G5231" s="14">
        <f>IF($F5231="","",IF($B5231&gt;=SUMIFS(Firm_Info!$F$2:$F$11,Firm_Info!$D$2:$D$11,$F5231,Firm_Info!$C$2:$C$11,"Treated"),1,0))</f>
        <v>1</v>
      </c>
      <c r="H5231" s="14">
        <f t="shared" si="167"/>
        <v>1</v>
      </c>
      <c r="I5231" s="14">
        <f>IF($F5231="","",MOD(ROW()-2,624)-INDEX(Parallel_Trends!$F$5:$F$14,MATCH($A5231,Parallel_Trends!$A$5:$A$14,0)))</f>
        <v>68</v>
      </c>
    </row>
    <row r="5232" spans="1:9" x14ac:dyDescent="0.45">
      <c r="A5232" t="s">
        <v>29</v>
      </c>
      <c r="B5232" s="1">
        <f>Raw_Prices!BE241</f>
        <v>45273</v>
      </c>
      <c r="C5232" s="12">
        <f>Raw_Prices!BI241</f>
        <v>159.55000000000001</v>
      </c>
      <c r="D5232" s="13">
        <f t="shared" si="166"/>
        <v>-5.5472450760407632E-3</v>
      </c>
      <c r="E5232" s="14">
        <f>IF(_xlfn.XLOOKUP($A5232,Firm_Info!$A$2:$A$12,Firm_Info!$C$2:$C$12)="Treated",1,IF(_xlfn.XLOOKUP($A5232,Firm_Info!$A$2:$A$12,Firm_Info!$C$2:$C$12)="Control",0,""))</f>
        <v>1</v>
      </c>
      <c r="F5232" s="14">
        <f>IFERROR(_xlfn.XLOOKUP($A5232,Firm_Info!$A$2:$A$11,Firm_Info!$D$2:$D$11),"")</f>
        <v>5</v>
      </c>
      <c r="G5232" s="14">
        <f>IF($F5232="","",IF($B5232&gt;=SUMIFS(Firm_Info!$F$2:$F$11,Firm_Info!$D$2:$D$11,$F5232,Firm_Info!$C$2:$C$11,"Treated"),1,0))</f>
        <v>1</v>
      </c>
      <c r="H5232" s="14">
        <f t="shared" si="167"/>
        <v>1</v>
      </c>
      <c r="I5232" s="14">
        <f>IF($F5232="","",MOD(ROW()-2,624)-INDEX(Parallel_Trends!$F$5:$F$14,MATCH($A5232,Parallel_Trends!$A$5:$A$14,0)))</f>
        <v>69</v>
      </c>
    </row>
    <row r="5233" spans="1:9" x14ac:dyDescent="0.45">
      <c r="A5233" t="s">
        <v>29</v>
      </c>
      <c r="B5233" s="1">
        <f>Raw_Prices!BE242</f>
        <v>45274</v>
      </c>
      <c r="C5233" s="12">
        <f>Raw_Prices!BI242</f>
        <v>156.87</v>
      </c>
      <c r="D5233" s="13">
        <f t="shared" si="166"/>
        <v>-1.6797242243810739E-2</v>
      </c>
      <c r="E5233" s="14">
        <f>IF(_xlfn.XLOOKUP($A5233,Firm_Info!$A$2:$A$12,Firm_Info!$C$2:$C$12)="Treated",1,IF(_xlfn.XLOOKUP($A5233,Firm_Info!$A$2:$A$12,Firm_Info!$C$2:$C$12)="Control",0,""))</f>
        <v>1</v>
      </c>
      <c r="F5233" s="14">
        <f>IFERROR(_xlfn.XLOOKUP($A5233,Firm_Info!$A$2:$A$11,Firm_Info!$D$2:$D$11),"")</f>
        <v>5</v>
      </c>
      <c r="G5233" s="14">
        <f>IF($F5233="","",IF($B5233&gt;=SUMIFS(Firm_Info!$F$2:$F$11,Firm_Info!$D$2:$D$11,$F5233,Firm_Info!$C$2:$C$11,"Treated"),1,0))</f>
        <v>1</v>
      </c>
      <c r="H5233" s="14">
        <f t="shared" si="167"/>
        <v>1</v>
      </c>
      <c r="I5233" s="14">
        <f>IF($F5233="","",MOD(ROW()-2,624)-INDEX(Parallel_Trends!$F$5:$F$14,MATCH($A5233,Parallel_Trends!$A$5:$A$14,0)))</f>
        <v>70</v>
      </c>
    </row>
    <row r="5234" spans="1:9" x14ac:dyDescent="0.45">
      <c r="A5234" t="s">
        <v>29</v>
      </c>
      <c r="B5234" s="1">
        <f>Raw_Prices!BE243</f>
        <v>45275</v>
      </c>
      <c r="C5234" s="12">
        <f>Raw_Prices!BI243</f>
        <v>156.15</v>
      </c>
      <c r="D5234" s="13">
        <f t="shared" si="166"/>
        <v>-4.589787722317884E-3</v>
      </c>
      <c r="E5234" s="14">
        <f>IF(_xlfn.XLOOKUP($A5234,Firm_Info!$A$2:$A$12,Firm_Info!$C$2:$C$12)="Treated",1,IF(_xlfn.XLOOKUP($A5234,Firm_Info!$A$2:$A$12,Firm_Info!$C$2:$C$12)="Control",0,""))</f>
        <v>1</v>
      </c>
      <c r="F5234" s="14">
        <f>IFERROR(_xlfn.XLOOKUP($A5234,Firm_Info!$A$2:$A$11,Firm_Info!$D$2:$D$11),"")</f>
        <v>5</v>
      </c>
      <c r="G5234" s="14">
        <f>IF($F5234="","",IF($B5234&gt;=SUMIFS(Firm_Info!$F$2:$F$11,Firm_Info!$D$2:$D$11,$F5234,Firm_Info!$C$2:$C$11,"Treated"),1,0))</f>
        <v>1</v>
      </c>
      <c r="H5234" s="14">
        <f t="shared" si="167"/>
        <v>1</v>
      </c>
      <c r="I5234" s="14">
        <f>IF($F5234="","",MOD(ROW()-2,624)-INDEX(Parallel_Trends!$F$5:$F$14,MATCH($A5234,Parallel_Trends!$A$5:$A$14,0)))</f>
        <v>71</v>
      </c>
    </row>
    <row r="5235" spans="1:9" x14ac:dyDescent="0.45">
      <c r="A5235" t="s">
        <v>29</v>
      </c>
      <c r="B5235" s="1">
        <f>Raw_Prices!BE244</f>
        <v>45278</v>
      </c>
      <c r="C5235" s="12">
        <f>Raw_Prices!BI244</f>
        <v>156.26</v>
      </c>
      <c r="D5235" s="13">
        <f t="shared" si="166"/>
        <v>7.0445084854298123E-4</v>
      </c>
      <c r="E5235" s="14">
        <f>IF(_xlfn.XLOOKUP($A5235,Firm_Info!$A$2:$A$12,Firm_Info!$C$2:$C$12)="Treated",1,IF(_xlfn.XLOOKUP($A5235,Firm_Info!$A$2:$A$12,Firm_Info!$C$2:$C$12)="Control",0,""))</f>
        <v>1</v>
      </c>
      <c r="F5235" s="14">
        <f>IFERROR(_xlfn.XLOOKUP($A5235,Firm_Info!$A$2:$A$11,Firm_Info!$D$2:$D$11),"")</f>
        <v>5</v>
      </c>
      <c r="G5235" s="14">
        <f>IF($F5235="","",IF($B5235&gt;=SUMIFS(Firm_Info!$F$2:$F$11,Firm_Info!$D$2:$D$11,$F5235,Firm_Info!$C$2:$C$11,"Treated"),1,0))</f>
        <v>1</v>
      </c>
      <c r="H5235" s="14">
        <f t="shared" si="167"/>
        <v>1</v>
      </c>
      <c r="I5235" s="14">
        <f>IF($F5235="","",MOD(ROW()-2,624)-INDEX(Parallel_Trends!$F$5:$F$14,MATCH($A5235,Parallel_Trends!$A$5:$A$14,0)))</f>
        <v>72</v>
      </c>
    </row>
    <row r="5236" spans="1:9" x14ac:dyDescent="0.45">
      <c r="A5236" t="s">
        <v>29</v>
      </c>
      <c r="B5236" s="1">
        <f>Raw_Prices!BE245</f>
        <v>45279</v>
      </c>
      <c r="C5236" s="12">
        <f>Raw_Prices!BI245</f>
        <v>155.87</v>
      </c>
      <c r="D5236" s="13">
        <f t="shared" si="166"/>
        <v>-2.4958402662228485E-3</v>
      </c>
      <c r="E5236" s="14">
        <f>IF(_xlfn.XLOOKUP($A5236,Firm_Info!$A$2:$A$12,Firm_Info!$C$2:$C$12)="Treated",1,IF(_xlfn.XLOOKUP($A5236,Firm_Info!$A$2:$A$12,Firm_Info!$C$2:$C$12)="Control",0,""))</f>
        <v>1</v>
      </c>
      <c r="F5236" s="14">
        <f>IFERROR(_xlfn.XLOOKUP($A5236,Firm_Info!$A$2:$A$11,Firm_Info!$D$2:$D$11),"")</f>
        <v>5</v>
      </c>
      <c r="G5236" s="14">
        <f>IF($F5236="","",IF($B5236&gt;=SUMIFS(Firm_Info!$F$2:$F$11,Firm_Info!$D$2:$D$11,$F5236,Firm_Info!$C$2:$C$11,"Treated"),1,0))</f>
        <v>1</v>
      </c>
      <c r="H5236" s="14">
        <f t="shared" si="167"/>
        <v>1</v>
      </c>
      <c r="I5236" s="14">
        <f>IF($F5236="","",MOD(ROW()-2,624)-INDEX(Parallel_Trends!$F$5:$F$14,MATCH($A5236,Parallel_Trends!$A$5:$A$14,0)))</f>
        <v>73</v>
      </c>
    </row>
    <row r="5237" spans="1:9" x14ac:dyDescent="0.45">
      <c r="A5237" t="s">
        <v>29</v>
      </c>
      <c r="B5237" s="1">
        <f>Raw_Prices!BE246</f>
        <v>45280</v>
      </c>
      <c r="C5237" s="12">
        <f>Raw_Prices!BI246</f>
        <v>154.54</v>
      </c>
      <c r="D5237" s="13">
        <f t="shared" si="166"/>
        <v>-8.5327516520178337E-3</v>
      </c>
      <c r="E5237" s="14">
        <f>IF(_xlfn.XLOOKUP($A5237,Firm_Info!$A$2:$A$12,Firm_Info!$C$2:$C$12)="Treated",1,IF(_xlfn.XLOOKUP($A5237,Firm_Info!$A$2:$A$12,Firm_Info!$C$2:$C$12)="Control",0,""))</f>
        <v>1</v>
      </c>
      <c r="F5237" s="14">
        <f>IFERROR(_xlfn.XLOOKUP($A5237,Firm_Info!$A$2:$A$11,Firm_Info!$D$2:$D$11),"")</f>
        <v>5</v>
      </c>
      <c r="G5237" s="14">
        <f>IF($F5237="","",IF($B5237&gt;=SUMIFS(Firm_Info!$F$2:$F$11,Firm_Info!$D$2:$D$11,$F5237,Firm_Info!$C$2:$C$11,"Treated"),1,0))</f>
        <v>1</v>
      </c>
      <c r="H5237" s="14">
        <f t="shared" si="167"/>
        <v>1</v>
      </c>
      <c r="I5237" s="14">
        <f>IF($F5237="","",MOD(ROW()-2,624)-INDEX(Parallel_Trends!$F$5:$F$14,MATCH($A5237,Parallel_Trends!$A$5:$A$14,0)))</f>
        <v>74</v>
      </c>
    </row>
    <row r="5238" spans="1:9" x14ac:dyDescent="0.45">
      <c r="A5238" t="s">
        <v>29</v>
      </c>
      <c r="B5238" s="1">
        <f>Raw_Prices!BE247</f>
        <v>45281</v>
      </c>
      <c r="C5238" s="12">
        <f>Raw_Prices!BI247</f>
        <v>154.93</v>
      </c>
      <c r="D5238" s="13">
        <f t="shared" si="166"/>
        <v>2.523618480652301E-3</v>
      </c>
      <c r="E5238" s="14">
        <f>IF(_xlfn.XLOOKUP($A5238,Firm_Info!$A$2:$A$12,Firm_Info!$C$2:$C$12)="Treated",1,IF(_xlfn.XLOOKUP($A5238,Firm_Info!$A$2:$A$12,Firm_Info!$C$2:$C$12)="Control",0,""))</f>
        <v>1</v>
      </c>
      <c r="F5238" s="14">
        <f>IFERROR(_xlfn.XLOOKUP($A5238,Firm_Info!$A$2:$A$11,Firm_Info!$D$2:$D$11),"")</f>
        <v>5</v>
      </c>
      <c r="G5238" s="14">
        <f>IF($F5238="","",IF($B5238&gt;=SUMIFS(Firm_Info!$F$2:$F$11,Firm_Info!$D$2:$D$11,$F5238,Firm_Info!$C$2:$C$11,"Treated"),1,0))</f>
        <v>1</v>
      </c>
      <c r="H5238" s="14">
        <f t="shared" si="167"/>
        <v>1</v>
      </c>
      <c r="I5238" s="14">
        <f>IF($F5238="","",MOD(ROW()-2,624)-INDEX(Parallel_Trends!$F$5:$F$14,MATCH($A5238,Parallel_Trends!$A$5:$A$14,0)))</f>
        <v>75</v>
      </c>
    </row>
    <row r="5239" spans="1:9" x14ac:dyDescent="0.45">
      <c r="A5239" t="s">
        <v>29</v>
      </c>
      <c r="B5239" s="1">
        <f>Raw_Prices!BE248</f>
        <v>45282</v>
      </c>
      <c r="C5239" s="12">
        <f>Raw_Prices!BI248</f>
        <v>155.71</v>
      </c>
      <c r="D5239" s="13">
        <f t="shared" si="166"/>
        <v>5.0345317240043652E-3</v>
      </c>
      <c r="E5239" s="14">
        <f>IF(_xlfn.XLOOKUP($A5239,Firm_Info!$A$2:$A$12,Firm_Info!$C$2:$C$12)="Treated",1,IF(_xlfn.XLOOKUP($A5239,Firm_Info!$A$2:$A$12,Firm_Info!$C$2:$C$12)="Control",0,""))</f>
        <v>1</v>
      </c>
      <c r="F5239" s="14">
        <f>IFERROR(_xlfn.XLOOKUP($A5239,Firm_Info!$A$2:$A$11,Firm_Info!$D$2:$D$11),"")</f>
        <v>5</v>
      </c>
      <c r="G5239" s="14">
        <f>IF($F5239="","",IF($B5239&gt;=SUMIFS(Firm_Info!$F$2:$F$11,Firm_Info!$D$2:$D$11,$F5239,Firm_Info!$C$2:$C$11,"Treated"),1,0))</f>
        <v>1</v>
      </c>
      <c r="H5239" s="14">
        <f t="shared" si="167"/>
        <v>1</v>
      </c>
      <c r="I5239" s="14">
        <f>IF($F5239="","",MOD(ROW()-2,624)-INDEX(Parallel_Trends!$F$5:$F$14,MATCH($A5239,Parallel_Trends!$A$5:$A$14,0)))</f>
        <v>76</v>
      </c>
    </row>
    <row r="5240" spans="1:9" x14ac:dyDescent="0.45">
      <c r="A5240" t="s">
        <v>29</v>
      </c>
      <c r="B5240" s="1">
        <f>Raw_Prices!BE249</f>
        <v>45286</v>
      </c>
      <c r="C5240" s="12">
        <f>Raw_Prices!BI249</f>
        <v>156.83000000000001</v>
      </c>
      <c r="D5240" s="13">
        <f t="shared" si="166"/>
        <v>7.1928585190419447E-3</v>
      </c>
      <c r="E5240" s="14">
        <f>IF(_xlfn.XLOOKUP($A5240,Firm_Info!$A$2:$A$12,Firm_Info!$C$2:$C$12)="Treated",1,IF(_xlfn.XLOOKUP($A5240,Firm_Info!$A$2:$A$12,Firm_Info!$C$2:$C$12)="Control",0,""))</f>
        <v>1</v>
      </c>
      <c r="F5240" s="14">
        <f>IFERROR(_xlfn.XLOOKUP($A5240,Firm_Info!$A$2:$A$11,Firm_Info!$D$2:$D$11),"")</f>
        <v>5</v>
      </c>
      <c r="G5240" s="14">
        <f>IF($F5240="","",IF($B5240&gt;=SUMIFS(Firm_Info!$F$2:$F$11,Firm_Info!$D$2:$D$11,$F5240,Firm_Info!$C$2:$C$11,"Treated"),1,0))</f>
        <v>1</v>
      </c>
      <c r="H5240" s="14">
        <f t="shared" si="167"/>
        <v>1</v>
      </c>
      <c r="I5240" s="14">
        <f>IF($F5240="","",MOD(ROW()-2,624)-INDEX(Parallel_Trends!$F$5:$F$14,MATCH($A5240,Parallel_Trends!$A$5:$A$14,0)))</f>
        <v>77</v>
      </c>
    </row>
    <row r="5241" spans="1:9" x14ac:dyDescent="0.45">
      <c r="A5241" t="s">
        <v>29</v>
      </c>
      <c r="B5241" s="1">
        <f>Raw_Prices!BE250</f>
        <v>45287</v>
      </c>
      <c r="C5241" s="12">
        <f>Raw_Prices!BI250</f>
        <v>157.94</v>
      </c>
      <c r="D5241" s="13">
        <f t="shared" si="166"/>
        <v>7.077727475610418E-3</v>
      </c>
      <c r="E5241" s="14">
        <f>IF(_xlfn.XLOOKUP($A5241,Firm_Info!$A$2:$A$12,Firm_Info!$C$2:$C$12)="Treated",1,IF(_xlfn.XLOOKUP($A5241,Firm_Info!$A$2:$A$12,Firm_Info!$C$2:$C$12)="Control",0,""))</f>
        <v>1</v>
      </c>
      <c r="F5241" s="14">
        <f>IFERROR(_xlfn.XLOOKUP($A5241,Firm_Info!$A$2:$A$11,Firm_Info!$D$2:$D$11),"")</f>
        <v>5</v>
      </c>
      <c r="G5241" s="14">
        <f>IF($F5241="","",IF($B5241&gt;=SUMIFS(Firm_Info!$F$2:$F$11,Firm_Info!$D$2:$D$11,$F5241,Firm_Info!$C$2:$C$11,"Treated"),1,0))</f>
        <v>1</v>
      </c>
      <c r="H5241" s="14">
        <f t="shared" si="167"/>
        <v>1</v>
      </c>
      <c r="I5241" s="14">
        <f>IF($F5241="","",MOD(ROW()-2,624)-INDEX(Parallel_Trends!$F$5:$F$14,MATCH($A5241,Parallel_Trends!$A$5:$A$14,0)))</f>
        <v>78</v>
      </c>
    </row>
    <row r="5242" spans="1:9" x14ac:dyDescent="0.45">
      <c r="A5242" t="s">
        <v>29</v>
      </c>
      <c r="B5242" s="1">
        <f>Raw_Prices!BE251</f>
        <v>45288</v>
      </c>
      <c r="C5242" s="12">
        <f>Raw_Prices!BI251</f>
        <v>158.94999999999999</v>
      </c>
      <c r="D5242" s="13">
        <f t="shared" si="166"/>
        <v>6.394833481068618E-3</v>
      </c>
      <c r="E5242" s="14">
        <f>IF(_xlfn.XLOOKUP($A5242,Firm_Info!$A$2:$A$12,Firm_Info!$C$2:$C$12)="Treated",1,IF(_xlfn.XLOOKUP($A5242,Firm_Info!$A$2:$A$12,Firm_Info!$C$2:$C$12)="Control",0,""))</f>
        <v>1</v>
      </c>
      <c r="F5242" s="14">
        <f>IFERROR(_xlfn.XLOOKUP($A5242,Firm_Info!$A$2:$A$11,Firm_Info!$D$2:$D$11),"")</f>
        <v>5</v>
      </c>
      <c r="G5242" s="14">
        <f>IF($F5242="","",IF($B5242&gt;=SUMIFS(Firm_Info!$F$2:$F$11,Firm_Info!$D$2:$D$11,$F5242,Firm_Info!$C$2:$C$11,"Treated"),1,0))</f>
        <v>1</v>
      </c>
      <c r="H5242" s="14">
        <f t="shared" si="167"/>
        <v>1</v>
      </c>
      <c r="I5242" s="14">
        <f>IF($F5242="","",MOD(ROW()-2,624)-INDEX(Parallel_Trends!$F$5:$F$14,MATCH($A5242,Parallel_Trends!$A$5:$A$14,0)))</f>
        <v>79</v>
      </c>
    </row>
    <row r="5243" spans="1:9" x14ac:dyDescent="0.45">
      <c r="A5243" t="s">
        <v>29</v>
      </c>
      <c r="B5243" s="1">
        <f>Raw_Prices!BE252</f>
        <v>45289</v>
      </c>
      <c r="C5243" s="12">
        <f>Raw_Prices!BI252</f>
        <v>160.33000000000001</v>
      </c>
      <c r="D5243" s="13">
        <f t="shared" si="166"/>
        <v>8.6819754639826385E-3</v>
      </c>
      <c r="E5243" s="14">
        <f>IF(_xlfn.XLOOKUP($A5243,Firm_Info!$A$2:$A$12,Firm_Info!$C$2:$C$12)="Treated",1,IF(_xlfn.XLOOKUP($A5243,Firm_Info!$A$2:$A$12,Firm_Info!$C$2:$C$12)="Control",0,""))</f>
        <v>1</v>
      </c>
      <c r="F5243" s="14">
        <f>IFERROR(_xlfn.XLOOKUP($A5243,Firm_Info!$A$2:$A$11,Firm_Info!$D$2:$D$11),"")</f>
        <v>5</v>
      </c>
      <c r="G5243" s="14">
        <f>IF($F5243="","",IF($B5243&gt;=SUMIFS(Firm_Info!$F$2:$F$11,Firm_Info!$D$2:$D$11,$F5243,Firm_Info!$C$2:$C$11,"Treated"),1,0))</f>
        <v>1</v>
      </c>
      <c r="H5243" s="14">
        <f t="shared" si="167"/>
        <v>1</v>
      </c>
      <c r="I5243" s="14">
        <f>IF($F5243="","",MOD(ROW()-2,624)-INDEX(Parallel_Trends!$F$5:$F$14,MATCH($A5243,Parallel_Trends!$A$5:$A$14,0)))</f>
        <v>80</v>
      </c>
    </row>
    <row r="5244" spans="1:9" x14ac:dyDescent="0.45">
      <c r="A5244" t="s">
        <v>29</v>
      </c>
      <c r="B5244" s="1">
        <f>Raw_Prices!BE253</f>
        <v>45293</v>
      </c>
      <c r="C5244" s="12">
        <f>Raw_Prices!BI253</f>
        <v>161.91</v>
      </c>
      <c r="D5244" s="13">
        <f t="shared" si="166"/>
        <v>9.854674733362323E-3</v>
      </c>
      <c r="E5244" s="14">
        <f>IF(_xlfn.XLOOKUP($A5244,Firm_Info!$A$2:$A$12,Firm_Info!$C$2:$C$12)="Treated",1,IF(_xlfn.XLOOKUP($A5244,Firm_Info!$A$2:$A$12,Firm_Info!$C$2:$C$12)="Control",0,""))</f>
        <v>1</v>
      </c>
      <c r="F5244" s="14">
        <f>IFERROR(_xlfn.XLOOKUP($A5244,Firm_Info!$A$2:$A$11,Firm_Info!$D$2:$D$11),"")</f>
        <v>5</v>
      </c>
      <c r="G5244" s="14">
        <f>IF($F5244="","",IF($B5244&gt;=SUMIFS(Firm_Info!$F$2:$F$11,Firm_Info!$D$2:$D$11,$F5244,Firm_Info!$C$2:$C$11,"Treated"),1,0))</f>
        <v>1</v>
      </c>
      <c r="H5244" s="14">
        <f t="shared" si="167"/>
        <v>1</v>
      </c>
      <c r="I5244" s="14">
        <f>IF($F5244="","",MOD(ROW()-2,624)-INDEX(Parallel_Trends!$F$5:$F$14,MATCH($A5244,Parallel_Trends!$A$5:$A$14,0)))</f>
        <v>81</v>
      </c>
    </row>
    <row r="5245" spans="1:9" x14ac:dyDescent="0.45">
      <c r="A5245" t="s">
        <v>29</v>
      </c>
      <c r="B5245" s="1">
        <f>Raw_Prices!BE254</f>
        <v>45294</v>
      </c>
      <c r="C5245" s="12">
        <f>Raw_Prices!BI254</f>
        <v>162.08000000000001</v>
      </c>
      <c r="D5245" s="13">
        <f t="shared" si="166"/>
        <v>1.0499660305107739E-3</v>
      </c>
      <c r="E5245" s="14">
        <f>IF(_xlfn.XLOOKUP($A5245,Firm_Info!$A$2:$A$12,Firm_Info!$C$2:$C$12)="Treated",1,IF(_xlfn.XLOOKUP($A5245,Firm_Info!$A$2:$A$12,Firm_Info!$C$2:$C$12)="Control",0,""))</f>
        <v>1</v>
      </c>
      <c r="F5245" s="14">
        <f>IFERROR(_xlfn.XLOOKUP($A5245,Firm_Info!$A$2:$A$11,Firm_Info!$D$2:$D$11),"")</f>
        <v>5</v>
      </c>
      <c r="G5245" s="14">
        <f>IF($F5245="","",IF($B5245&gt;=SUMIFS(Firm_Info!$F$2:$F$11,Firm_Info!$D$2:$D$11,$F5245,Firm_Info!$C$2:$C$11,"Treated"),1,0))</f>
        <v>1</v>
      </c>
      <c r="H5245" s="14">
        <f t="shared" si="167"/>
        <v>1</v>
      </c>
      <c r="I5245" s="14">
        <f>IF($F5245="","",MOD(ROW()-2,624)-INDEX(Parallel_Trends!$F$5:$F$14,MATCH($A5245,Parallel_Trends!$A$5:$A$14,0)))</f>
        <v>82</v>
      </c>
    </row>
    <row r="5246" spans="1:9" x14ac:dyDescent="0.45">
      <c r="A5246" t="s">
        <v>29</v>
      </c>
      <c r="B5246" s="1">
        <f>Raw_Prices!BE255</f>
        <v>45295</v>
      </c>
      <c r="C5246" s="12">
        <f>Raw_Prices!BI255</f>
        <v>162.30000000000001</v>
      </c>
      <c r="D5246" s="13">
        <f t="shared" si="166"/>
        <v>1.3573543928924181E-3</v>
      </c>
      <c r="E5246" s="14">
        <f>IF(_xlfn.XLOOKUP($A5246,Firm_Info!$A$2:$A$12,Firm_Info!$C$2:$C$12)="Treated",1,IF(_xlfn.XLOOKUP($A5246,Firm_Info!$A$2:$A$12,Firm_Info!$C$2:$C$12)="Control",0,""))</f>
        <v>1</v>
      </c>
      <c r="F5246" s="14">
        <f>IFERROR(_xlfn.XLOOKUP($A5246,Firm_Info!$A$2:$A$11,Firm_Info!$D$2:$D$11),"")</f>
        <v>5</v>
      </c>
      <c r="G5246" s="14">
        <f>IF($F5246="","",IF($B5246&gt;=SUMIFS(Firm_Info!$F$2:$F$11,Firm_Info!$D$2:$D$11,$F5246,Firm_Info!$C$2:$C$11,"Treated"),1,0))</f>
        <v>1</v>
      </c>
      <c r="H5246" s="14">
        <f t="shared" si="167"/>
        <v>1</v>
      </c>
      <c r="I5246" s="14">
        <f>IF($F5246="","",MOD(ROW()-2,624)-INDEX(Parallel_Trends!$F$5:$F$14,MATCH($A5246,Parallel_Trends!$A$5:$A$14,0)))</f>
        <v>83</v>
      </c>
    </row>
    <row r="5247" spans="1:9" x14ac:dyDescent="0.45">
      <c r="A5247" t="s">
        <v>29</v>
      </c>
      <c r="B5247" s="1">
        <f>Raw_Prices!BE256</f>
        <v>45296</v>
      </c>
      <c r="C5247" s="12">
        <f>Raw_Prices!BI256</f>
        <v>163.37</v>
      </c>
      <c r="D5247" s="13">
        <f t="shared" si="166"/>
        <v>6.5927295132470753E-3</v>
      </c>
      <c r="E5247" s="14">
        <f>IF(_xlfn.XLOOKUP($A5247,Firm_Info!$A$2:$A$12,Firm_Info!$C$2:$C$12)="Treated",1,IF(_xlfn.XLOOKUP($A5247,Firm_Info!$A$2:$A$12,Firm_Info!$C$2:$C$12)="Control",0,""))</f>
        <v>1</v>
      </c>
      <c r="F5247" s="14">
        <f>IFERROR(_xlfn.XLOOKUP($A5247,Firm_Info!$A$2:$A$11,Firm_Info!$D$2:$D$11),"")</f>
        <v>5</v>
      </c>
      <c r="G5247" s="14">
        <f>IF($F5247="","",IF($B5247&gt;=SUMIFS(Firm_Info!$F$2:$F$11,Firm_Info!$D$2:$D$11,$F5247,Firm_Info!$C$2:$C$11,"Treated"),1,0))</f>
        <v>1</v>
      </c>
      <c r="H5247" s="14">
        <f t="shared" si="167"/>
        <v>1</v>
      </c>
      <c r="I5247" s="14">
        <f>IF($F5247="","",MOD(ROW()-2,624)-INDEX(Parallel_Trends!$F$5:$F$14,MATCH($A5247,Parallel_Trends!$A$5:$A$14,0)))</f>
        <v>84</v>
      </c>
    </row>
    <row r="5248" spans="1:9" x14ac:dyDescent="0.45">
      <c r="A5248" t="s">
        <v>29</v>
      </c>
      <c r="B5248" s="1">
        <f>Raw_Prices!BE257</f>
        <v>45299</v>
      </c>
      <c r="C5248" s="12">
        <f>Raw_Prices!BI257</f>
        <v>163.41</v>
      </c>
      <c r="D5248" s="13">
        <f t="shared" si="166"/>
        <v>2.4484299442972812E-4</v>
      </c>
      <c r="E5248" s="14">
        <f>IF(_xlfn.XLOOKUP($A5248,Firm_Info!$A$2:$A$12,Firm_Info!$C$2:$C$12)="Treated",1,IF(_xlfn.XLOOKUP($A5248,Firm_Info!$A$2:$A$12,Firm_Info!$C$2:$C$12)="Control",0,""))</f>
        <v>1</v>
      </c>
      <c r="F5248" s="14">
        <f>IFERROR(_xlfn.XLOOKUP($A5248,Firm_Info!$A$2:$A$11,Firm_Info!$D$2:$D$11),"")</f>
        <v>5</v>
      </c>
      <c r="G5248" s="14">
        <f>IF($F5248="","",IF($B5248&gt;=SUMIFS(Firm_Info!$F$2:$F$11,Firm_Info!$D$2:$D$11,$F5248,Firm_Info!$C$2:$C$11,"Treated"),1,0))</f>
        <v>1</v>
      </c>
      <c r="H5248" s="14">
        <f t="shared" si="167"/>
        <v>1</v>
      </c>
      <c r="I5248" s="14">
        <f>IF($F5248="","",MOD(ROW()-2,624)-INDEX(Parallel_Trends!$F$5:$F$14,MATCH($A5248,Parallel_Trends!$A$5:$A$14,0)))</f>
        <v>85</v>
      </c>
    </row>
    <row r="5249" spans="1:9" x14ac:dyDescent="0.45">
      <c r="A5249" t="s">
        <v>29</v>
      </c>
      <c r="B5249" s="1">
        <f>Raw_Prices!BE258</f>
        <v>45300</v>
      </c>
      <c r="C5249" s="12">
        <f>Raw_Prices!BI258</f>
        <v>163.19999999999999</v>
      </c>
      <c r="D5249" s="13">
        <f t="shared" si="166"/>
        <v>-1.2851110703140378E-3</v>
      </c>
      <c r="E5249" s="14">
        <f>IF(_xlfn.XLOOKUP($A5249,Firm_Info!$A$2:$A$12,Firm_Info!$C$2:$C$12)="Treated",1,IF(_xlfn.XLOOKUP($A5249,Firm_Info!$A$2:$A$12,Firm_Info!$C$2:$C$12)="Control",0,""))</f>
        <v>1</v>
      </c>
      <c r="F5249" s="14">
        <f>IFERROR(_xlfn.XLOOKUP($A5249,Firm_Info!$A$2:$A$11,Firm_Info!$D$2:$D$11),"")</f>
        <v>5</v>
      </c>
      <c r="G5249" s="14">
        <f>IF($F5249="","",IF($B5249&gt;=SUMIFS(Firm_Info!$F$2:$F$11,Firm_Info!$D$2:$D$11,$F5249,Firm_Info!$C$2:$C$11,"Treated"),1,0))</f>
        <v>1</v>
      </c>
      <c r="H5249" s="14">
        <f t="shared" si="167"/>
        <v>1</v>
      </c>
      <c r="I5249" s="14">
        <f>IF($F5249="","",MOD(ROW()-2,624)-INDEX(Parallel_Trends!$F$5:$F$14,MATCH($A5249,Parallel_Trends!$A$5:$A$14,0)))</f>
        <v>86</v>
      </c>
    </row>
    <row r="5250" spans="1:9" x14ac:dyDescent="0.45">
      <c r="A5250" t="s">
        <v>29</v>
      </c>
      <c r="B5250" s="1">
        <f>Raw_Prices!BE259</f>
        <v>45301</v>
      </c>
      <c r="C5250" s="12">
        <f>Raw_Prices!BI259</f>
        <v>163.29</v>
      </c>
      <c r="D5250" s="13">
        <f t="shared" si="166"/>
        <v>5.5147058823523665E-4</v>
      </c>
      <c r="E5250" s="14">
        <f>IF(_xlfn.XLOOKUP($A5250,Firm_Info!$A$2:$A$12,Firm_Info!$C$2:$C$12)="Treated",1,IF(_xlfn.XLOOKUP($A5250,Firm_Info!$A$2:$A$12,Firm_Info!$C$2:$C$12)="Control",0,""))</f>
        <v>1</v>
      </c>
      <c r="F5250" s="14">
        <f>IFERROR(_xlfn.XLOOKUP($A5250,Firm_Info!$A$2:$A$11,Firm_Info!$D$2:$D$11),"")</f>
        <v>5</v>
      </c>
      <c r="G5250" s="14">
        <f>IF($F5250="","",IF($B5250&gt;=SUMIFS(Firm_Info!$F$2:$F$11,Firm_Info!$D$2:$D$11,$F5250,Firm_Info!$C$2:$C$11,"Treated"),1,0))</f>
        <v>1</v>
      </c>
      <c r="H5250" s="14">
        <f t="shared" si="167"/>
        <v>1</v>
      </c>
      <c r="I5250" s="14">
        <f>IF($F5250="","",MOD(ROW()-2,624)-INDEX(Parallel_Trends!$F$5:$F$14,MATCH($A5250,Parallel_Trends!$A$5:$A$14,0)))</f>
        <v>87</v>
      </c>
    </row>
    <row r="5251" spans="1:9" x14ac:dyDescent="0.45">
      <c r="A5251" t="s">
        <v>29</v>
      </c>
      <c r="B5251" s="1">
        <f>Raw_Prices!BE260</f>
        <v>45302</v>
      </c>
      <c r="C5251" s="12">
        <f>Raw_Prices!BI260</f>
        <v>162.16999999999999</v>
      </c>
      <c r="D5251" s="13">
        <f t="shared" si="166"/>
        <v>-6.8589625819095446E-3</v>
      </c>
      <c r="E5251" s="14">
        <f>IF(_xlfn.XLOOKUP($A5251,Firm_Info!$A$2:$A$12,Firm_Info!$C$2:$C$12)="Treated",1,IF(_xlfn.XLOOKUP($A5251,Firm_Info!$A$2:$A$12,Firm_Info!$C$2:$C$12)="Control",0,""))</f>
        <v>1</v>
      </c>
      <c r="F5251" s="14">
        <f>IFERROR(_xlfn.XLOOKUP($A5251,Firm_Info!$A$2:$A$11,Firm_Info!$D$2:$D$11),"")</f>
        <v>5</v>
      </c>
      <c r="G5251" s="14">
        <f>IF($F5251="","",IF($B5251&gt;=SUMIFS(Firm_Info!$F$2:$F$11,Firm_Info!$D$2:$D$11,$F5251,Firm_Info!$C$2:$C$11,"Treated"),1,0))</f>
        <v>1</v>
      </c>
      <c r="H5251" s="14">
        <f t="shared" si="167"/>
        <v>1</v>
      </c>
      <c r="I5251" s="14">
        <f>IF($F5251="","",MOD(ROW()-2,624)-INDEX(Parallel_Trends!$F$5:$F$14,MATCH($A5251,Parallel_Trends!$A$5:$A$14,0)))</f>
        <v>88</v>
      </c>
    </row>
    <row r="5252" spans="1:9" x14ac:dyDescent="0.45">
      <c r="A5252" t="s">
        <v>29</v>
      </c>
      <c r="B5252" s="1">
        <f>Raw_Prices!BE261</f>
        <v>45303</v>
      </c>
      <c r="C5252" s="12">
        <f>Raw_Prices!BI261</f>
        <v>162.54</v>
      </c>
      <c r="D5252" s="13">
        <f t="shared" ref="D5252:D5315" si="168">C5252/C5251-1</f>
        <v>2.2815563914411197E-3</v>
      </c>
      <c r="E5252" s="14">
        <f>IF(_xlfn.XLOOKUP($A5252,Firm_Info!$A$2:$A$12,Firm_Info!$C$2:$C$12)="Treated",1,IF(_xlfn.XLOOKUP($A5252,Firm_Info!$A$2:$A$12,Firm_Info!$C$2:$C$12)="Control",0,""))</f>
        <v>1</v>
      </c>
      <c r="F5252" s="14">
        <f>IFERROR(_xlfn.XLOOKUP($A5252,Firm_Info!$A$2:$A$11,Firm_Info!$D$2:$D$11),"")</f>
        <v>5</v>
      </c>
      <c r="G5252" s="14">
        <f>IF($F5252="","",IF($B5252&gt;=SUMIFS(Firm_Info!$F$2:$F$11,Firm_Info!$D$2:$D$11,$F5252,Firm_Info!$C$2:$C$11,"Treated"),1,0))</f>
        <v>1</v>
      </c>
      <c r="H5252" s="14">
        <f t="shared" ref="H5252:H5315" si="169">IF($F5252="","",$E5252*$G5252)</f>
        <v>1</v>
      </c>
      <c r="I5252" s="14">
        <f>IF($F5252="","",MOD(ROW()-2,624)-INDEX(Parallel_Trends!$F$5:$F$14,MATCH($A5252,Parallel_Trends!$A$5:$A$14,0)))</f>
        <v>89</v>
      </c>
    </row>
    <row r="5253" spans="1:9" x14ac:dyDescent="0.45">
      <c r="A5253" t="s">
        <v>29</v>
      </c>
      <c r="B5253" s="1">
        <f>Raw_Prices!BE262</f>
        <v>45307</v>
      </c>
      <c r="C5253" s="12">
        <f>Raw_Prices!BI262</f>
        <v>163.08000000000001</v>
      </c>
      <c r="D5253" s="13">
        <f t="shared" si="168"/>
        <v>3.3222591362127574E-3</v>
      </c>
      <c r="E5253" s="14">
        <f>IF(_xlfn.XLOOKUP($A5253,Firm_Info!$A$2:$A$12,Firm_Info!$C$2:$C$12)="Treated",1,IF(_xlfn.XLOOKUP($A5253,Firm_Info!$A$2:$A$12,Firm_Info!$C$2:$C$12)="Control",0,""))</f>
        <v>1</v>
      </c>
      <c r="F5253" s="14">
        <f>IFERROR(_xlfn.XLOOKUP($A5253,Firm_Info!$A$2:$A$11,Firm_Info!$D$2:$D$11),"")</f>
        <v>5</v>
      </c>
      <c r="G5253" s="14">
        <f>IF($F5253="","",IF($B5253&gt;=SUMIFS(Firm_Info!$F$2:$F$11,Firm_Info!$D$2:$D$11,$F5253,Firm_Info!$C$2:$C$11,"Treated"),1,0))</f>
        <v>1</v>
      </c>
      <c r="H5253" s="14">
        <f t="shared" si="169"/>
        <v>1</v>
      </c>
      <c r="I5253" s="14">
        <f>IF($F5253="","",MOD(ROW()-2,624)-INDEX(Parallel_Trends!$F$5:$F$14,MATCH($A5253,Parallel_Trends!$A$5:$A$14,0)))</f>
        <v>90</v>
      </c>
    </row>
    <row r="5254" spans="1:9" x14ac:dyDescent="0.45">
      <c r="A5254" t="s">
        <v>29</v>
      </c>
      <c r="B5254" s="1">
        <f>Raw_Prices!BE263</f>
        <v>45308</v>
      </c>
      <c r="C5254" s="12">
        <f>Raw_Prices!BI263</f>
        <v>164.27</v>
      </c>
      <c r="D5254" s="13">
        <f t="shared" si="168"/>
        <v>7.29703213146915E-3</v>
      </c>
      <c r="E5254" s="14">
        <f>IF(_xlfn.XLOOKUP($A5254,Firm_Info!$A$2:$A$12,Firm_Info!$C$2:$C$12)="Treated",1,IF(_xlfn.XLOOKUP($A5254,Firm_Info!$A$2:$A$12,Firm_Info!$C$2:$C$12)="Control",0,""))</f>
        <v>1</v>
      </c>
      <c r="F5254" s="14">
        <f>IFERROR(_xlfn.XLOOKUP($A5254,Firm_Info!$A$2:$A$11,Firm_Info!$D$2:$D$11),"")</f>
        <v>5</v>
      </c>
      <c r="G5254" s="14">
        <f>IF($F5254="","",IF($B5254&gt;=SUMIFS(Firm_Info!$F$2:$F$11,Firm_Info!$D$2:$D$11,$F5254,Firm_Info!$C$2:$C$11,"Treated"),1,0))</f>
        <v>1</v>
      </c>
      <c r="H5254" s="14">
        <f t="shared" si="169"/>
        <v>1</v>
      </c>
      <c r="I5254" s="14">
        <f>IF($F5254="","",MOD(ROW()-2,624)-INDEX(Parallel_Trends!$F$5:$F$14,MATCH($A5254,Parallel_Trends!$A$5:$A$14,0)))</f>
        <v>91</v>
      </c>
    </row>
    <row r="5255" spans="1:9" x14ac:dyDescent="0.45">
      <c r="A5255" t="s">
        <v>29</v>
      </c>
      <c r="B5255" s="1">
        <f>Raw_Prices!BE264</f>
        <v>45309</v>
      </c>
      <c r="C5255" s="12">
        <f>Raw_Prices!BI264</f>
        <v>164.89</v>
      </c>
      <c r="D5255" s="13">
        <f t="shared" si="168"/>
        <v>3.7742740609969516E-3</v>
      </c>
      <c r="E5255" s="14">
        <f>IF(_xlfn.XLOOKUP($A5255,Firm_Info!$A$2:$A$12,Firm_Info!$C$2:$C$12)="Treated",1,IF(_xlfn.XLOOKUP($A5255,Firm_Info!$A$2:$A$12,Firm_Info!$C$2:$C$12)="Control",0,""))</f>
        <v>1</v>
      </c>
      <c r="F5255" s="14">
        <f>IFERROR(_xlfn.XLOOKUP($A5255,Firm_Info!$A$2:$A$11,Firm_Info!$D$2:$D$11),"")</f>
        <v>5</v>
      </c>
      <c r="G5255" s="14">
        <f>IF($F5255="","",IF($B5255&gt;=SUMIFS(Firm_Info!$F$2:$F$11,Firm_Info!$D$2:$D$11,$F5255,Firm_Info!$C$2:$C$11,"Treated"),1,0))</f>
        <v>1</v>
      </c>
      <c r="H5255" s="14">
        <f t="shared" si="169"/>
        <v>1</v>
      </c>
      <c r="I5255" s="14">
        <f>IF($F5255="","",MOD(ROW()-2,624)-INDEX(Parallel_Trends!$F$5:$F$14,MATCH($A5255,Parallel_Trends!$A$5:$A$14,0)))</f>
        <v>92</v>
      </c>
    </row>
    <row r="5256" spans="1:9" x14ac:dyDescent="0.45">
      <c r="A5256" t="s">
        <v>29</v>
      </c>
      <c r="B5256" s="1">
        <f>Raw_Prices!BE265</f>
        <v>45310</v>
      </c>
      <c r="C5256" s="12">
        <f>Raw_Prices!BI265</f>
        <v>165.16</v>
      </c>
      <c r="D5256" s="13">
        <f t="shared" si="168"/>
        <v>1.6374552732125736E-3</v>
      </c>
      <c r="E5256" s="14">
        <f>IF(_xlfn.XLOOKUP($A5256,Firm_Info!$A$2:$A$12,Firm_Info!$C$2:$C$12)="Treated",1,IF(_xlfn.XLOOKUP($A5256,Firm_Info!$A$2:$A$12,Firm_Info!$C$2:$C$12)="Control",0,""))</f>
        <v>1</v>
      </c>
      <c r="F5256" s="14">
        <f>IFERROR(_xlfn.XLOOKUP($A5256,Firm_Info!$A$2:$A$11,Firm_Info!$D$2:$D$11),"")</f>
        <v>5</v>
      </c>
      <c r="G5256" s="14">
        <f>IF($F5256="","",IF($B5256&gt;=SUMIFS(Firm_Info!$F$2:$F$11,Firm_Info!$D$2:$D$11,$F5256,Firm_Info!$C$2:$C$11,"Treated"),1,0))</f>
        <v>1</v>
      </c>
      <c r="H5256" s="14">
        <f t="shared" si="169"/>
        <v>1</v>
      </c>
      <c r="I5256" s="14">
        <f>IF($F5256="","",MOD(ROW()-2,624)-INDEX(Parallel_Trends!$F$5:$F$14,MATCH($A5256,Parallel_Trends!$A$5:$A$14,0)))</f>
        <v>93</v>
      </c>
    </row>
    <row r="5257" spans="1:9" x14ac:dyDescent="0.45">
      <c r="A5257" t="s">
        <v>29</v>
      </c>
      <c r="B5257" s="1">
        <f>Raw_Prices!BE266</f>
        <v>45313</v>
      </c>
      <c r="C5257" s="12">
        <f>Raw_Prices!BI266</f>
        <v>164.38</v>
      </c>
      <c r="D5257" s="13">
        <f t="shared" si="168"/>
        <v>-4.7226931460402355E-3</v>
      </c>
      <c r="E5257" s="14">
        <f>IF(_xlfn.XLOOKUP($A5257,Firm_Info!$A$2:$A$12,Firm_Info!$C$2:$C$12)="Treated",1,IF(_xlfn.XLOOKUP($A5257,Firm_Info!$A$2:$A$12,Firm_Info!$C$2:$C$12)="Control",0,""))</f>
        <v>1</v>
      </c>
      <c r="F5257" s="14">
        <f>IFERROR(_xlfn.XLOOKUP($A5257,Firm_Info!$A$2:$A$11,Firm_Info!$D$2:$D$11),"")</f>
        <v>5</v>
      </c>
      <c r="G5257" s="14">
        <f>IF($F5257="","",IF($B5257&gt;=SUMIFS(Firm_Info!$F$2:$F$11,Firm_Info!$D$2:$D$11,$F5257,Firm_Info!$C$2:$C$11,"Treated"),1,0))</f>
        <v>1</v>
      </c>
      <c r="H5257" s="14">
        <f t="shared" si="169"/>
        <v>1</v>
      </c>
      <c r="I5257" s="14">
        <f>IF($F5257="","",MOD(ROW()-2,624)-INDEX(Parallel_Trends!$F$5:$F$14,MATCH($A5257,Parallel_Trends!$A$5:$A$14,0)))</f>
        <v>94</v>
      </c>
    </row>
    <row r="5258" spans="1:9" x14ac:dyDescent="0.45">
      <c r="A5258" t="s">
        <v>29</v>
      </c>
      <c r="B5258" s="1">
        <f>Raw_Prices!BE267</f>
        <v>45314</v>
      </c>
      <c r="C5258" s="12">
        <f>Raw_Prices!BI267</f>
        <v>163.74</v>
      </c>
      <c r="D5258" s="13">
        <f t="shared" si="168"/>
        <v>-3.8934176907164941E-3</v>
      </c>
      <c r="E5258" s="14">
        <f>IF(_xlfn.XLOOKUP($A5258,Firm_Info!$A$2:$A$12,Firm_Info!$C$2:$C$12)="Treated",1,IF(_xlfn.XLOOKUP($A5258,Firm_Info!$A$2:$A$12,Firm_Info!$C$2:$C$12)="Control",0,""))</f>
        <v>1</v>
      </c>
      <c r="F5258" s="14">
        <f>IFERROR(_xlfn.XLOOKUP($A5258,Firm_Info!$A$2:$A$11,Firm_Info!$D$2:$D$11),"")</f>
        <v>5</v>
      </c>
      <c r="G5258" s="14">
        <f>IF($F5258="","",IF($B5258&gt;=SUMIFS(Firm_Info!$F$2:$F$11,Firm_Info!$D$2:$D$11,$F5258,Firm_Info!$C$2:$C$11,"Treated"),1,0))</f>
        <v>1</v>
      </c>
      <c r="H5258" s="14">
        <f t="shared" si="169"/>
        <v>1</v>
      </c>
      <c r="I5258" s="14">
        <f>IF($F5258="","",MOD(ROW()-2,624)-INDEX(Parallel_Trends!$F$5:$F$14,MATCH($A5258,Parallel_Trends!$A$5:$A$14,0)))</f>
        <v>95</v>
      </c>
    </row>
    <row r="5259" spans="1:9" x14ac:dyDescent="0.45">
      <c r="A5259" t="s">
        <v>29</v>
      </c>
      <c r="B5259" s="1">
        <f>Raw_Prices!BE268</f>
        <v>45315</v>
      </c>
      <c r="C5259" s="12">
        <f>Raw_Prices!BI268</f>
        <v>162</v>
      </c>
      <c r="D5259" s="13">
        <f t="shared" si="168"/>
        <v>-1.0626603151337566E-2</v>
      </c>
      <c r="E5259" s="14">
        <f>IF(_xlfn.XLOOKUP($A5259,Firm_Info!$A$2:$A$12,Firm_Info!$C$2:$C$12)="Treated",1,IF(_xlfn.XLOOKUP($A5259,Firm_Info!$A$2:$A$12,Firm_Info!$C$2:$C$12)="Control",0,""))</f>
        <v>1</v>
      </c>
      <c r="F5259" s="14">
        <f>IFERROR(_xlfn.XLOOKUP($A5259,Firm_Info!$A$2:$A$11,Firm_Info!$D$2:$D$11),"")</f>
        <v>5</v>
      </c>
      <c r="G5259" s="14">
        <f>IF($F5259="","",IF($B5259&gt;=SUMIFS(Firm_Info!$F$2:$F$11,Firm_Info!$D$2:$D$11,$F5259,Firm_Info!$C$2:$C$11,"Treated"),1,0))</f>
        <v>1</v>
      </c>
      <c r="H5259" s="14">
        <f t="shared" si="169"/>
        <v>1</v>
      </c>
      <c r="I5259" s="14">
        <f>IF($F5259="","",MOD(ROW()-2,624)-INDEX(Parallel_Trends!$F$5:$F$14,MATCH($A5259,Parallel_Trends!$A$5:$A$14,0)))</f>
        <v>96</v>
      </c>
    </row>
    <row r="5260" spans="1:9" x14ac:dyDescent="0.45">
      <c r="A5260" t="s">
        <v>29</v>
      </c>
      <c r="B5260" s="1">
        <f>Raw_Prices!BE269</f>
        <v>45316</v>
      </c>
      <c r="C5260" s="12">
        <f>Raw_Prices!BI269</f>
        <v>162.56</v>
      </c>
      <c r="D5260" s="13">
        <f t="shared" si="168"/>
        <v>3.4567901234567877E-3</v>
      </c>
      <c r="E5260" s="14">
        <f>IF(_xlfn.XLOOKUP($A5260,Firm_Info!$A$2:$A$12,Firm_Info!$C$2:$C$12)="Treated",1,IF(_xlfn.XLOOKUP($A5260,Firm_Info!$A$2:$A$12,Firm_Info!$C$2:$C$12)="Control",0,""))</f>
        <v>1</v>
      </c>
      <c r="F5260" s="14">
        <f>IFERROR(_xlfn.XLOOKUP($A5260,Firm_Info!$A$2:$A$11,Firm_Info!$D$2:$D$11),"")</f>
        <v>5</v>
      </c>
      <c r="G5260" s="14">
        <f>IF($F5260="","",IF($B5260&gt;=SUMIFS(Firm_Info!$F$2:$F$11,Firm_Info!$D$2:$D$11,$F5260,Firm_Info!$C$2:$C$11,"Treated"),1,0))</f>
        <v>1</v>
      </c>
      <c r="H5260" s="14">
        <f t="shared" si="169"/>
        <v>1</v>
      </c>
      <c r="I5260" s="14">
        <f>IF($F5260="","",MOD(ROW()-2,624)-INDEX(Parallel_Trends!$F$5:$F$14,MATCH($A5260,Parallel_Trends!$A$5:$A$14,0)))</f>
        <v>97</v>
      </c>
    </row>
    <row r="5261" spans="1:9" x14ac:dyDescent="0.45">
      <c r="A5261" t="s">
        <v>29</v>
      </c>
      <c r="B5261" s="1">
        <f>Raw_Prices!BE270</f>
        <v>45317</v>
      </c>
      <c r="C5261" s="12">
        <f>Raw_Prices!BI270</f>
        <v>162.16</v>
      </c>
      <c r="D5261" s="13">
        <f t="shared" si="168"/>
        <v>-2.4606299212598381E-3</v>
      </c>
      <c r="E5261" s="14">
        <f>IF(_xlfn.XLOOKUP($A5261,Firm_Info!$A$2:$A$12,Firm_Info!$C$2:$C$12)="Treated",1,IF(_xlfn.XLOOKUP($A5261,Firm_Info!$A$2:$A$12,Firm_Info!$C$2:$C$12)="Control",0,""))</f>
        <v>1</v>
      </c>
      <c r="F5261" s="14">
        <f>IFERROR(_xlfn.XLOOKUP($A5261,Firm_Info!$A$2:$A$11,Firm_Info!$D$2:$D$11),"")</f>
        <v>5</v>
      </c>
      <c r="G5261" s="14">
        <f>IF($F5261="","",IF($B5261&gt;=SUMIFS(Firm_Info!$F$2:$F$11,Firm_Info!$D$2:$D$11,$F5261,Firm_Info!$C$2:$C$11,"Treated"),1,0))</f>
        <v>1</v>
      </c>
      <c r="H5261" s="14">
        <f t="shared" si="169"/>
        <v>1</v>
      </c>
      <c r="I5261" s="14">
        <f>IF($F5261="","",MOD(ROW()-2,624)-INDEX(Parallel_Trends!$F$5:$F$14,MATCH($A5261,Parallel_Trends!$A$5:$A$14,0)))</f>
        <v>98</v>
      </c>
    </row>
    <row r="5262" spans="1:9" x14ac:dyDescent="0.45">
      <c r="A5262" t="s">
        <v>29</v>
      </c>
      <c r="B5262" s="1">
        <f>Raw_Prices!BE271</f>
        <v>45320</v>
      </c>
      <c r="C5262" s="12">
        <f>Raw_Prices!BI271</f>
        <v>163.09</v>
      </c>
      <c r="D5262" s="13">
        <f t="shared" si="168"/>
        <v>5.7350764676862287E-3</v>
      </c>
      <c r="E5262" s="14">
        <f>IF(_xlfn.XLOOKUP($A5262,Firm_Info!$A$2:$A$12,Firm_Info!$C$2:$C$12)="Treated",1,IF(_xlfn.XLOOKUP($A5262,Firm_Info!$A$2:$A$12,Firm_Info!$C$2:$C$12)="Control",0,""))</f>
        <v>1</v>
      </c>
      <c r="F5262" s="14">
        <f>IFERROR(_xlfn.XLOOKUP($A5262,Firm_Info!$A$2:$A$11,Firm_Info!$D$2:$D$11),"")</f>
        <v>5</v>
      </c>
      <c r="G5262" s="14">
        <f>IF($F5262="","",IF($B5262&gt;=SUMIFS(Firm_Info!$F$2:$F$11,Firm_Info!$D$2:$D$11,$F5262,Firm_Info!$C$2:$C$11,"Treated"),1,0))</f>
        <v>1</v>
      </c>
      <c r="H5262" s="14">
        <f t="shared" si="169"/>
        <v>1</v>
      </c>
      <c r="I5262" s="14">
        <f>IF($F5262="","",MOD(ROW()-2,624)-INDEX(Parallel_Trends!$F$5:$F$14,MATCH($A5262,Parallel_Trends!$A$5:$A$14,0)))</f>
        <v>99</v>
      </c>
    </row>
    <row r="5263" spans="1:9" x14ac:dyDescent="0.45">
      <c r="A5263" t="s">
        <v>29</v>
      </c>
      <c r="B5263" s="1">
        <f>Raw_Prices!BE272</f>
        <v>45321</v>
      </c>
      <c r="C5263" s="12">
        <f>Raw_Prices!BI272</f>
        <v>161.69999999999999</v>
      </c>
      <c r="D5263" s="13">
        <f t="shared" si="168"/>
        <v>-8.5229014654486512E-3</v>
      </c>
      <c r="E5263" s="14">
        <f>IF(_xlfn.XLOOKUP($A5263,Firm_Info!$A$2:$A$12,Firm_Info!$C$2:$C$12)="Treated",1,IF(_xlfn.XLOOKUP($A5263,Firm_Info!$A$2:$A$12,Firm_Info!$C$2:$C$12)="Control",0,""))</f>
        <v>1</v>
      </c>
      <c r="F5263" s="14">
        <f>IFERROR(_xlfn.XLOOKUP($A5263,Firm_Info!$A$2:$A$11,Firm_Info!$D$2:$D$11),"")</f>
        <v>5</v>
      </c>
      <c r="G5263" s="14">
        <f>IF($F5263="","",IF($B5263&gt;=SUMIFS(Firm_Info!$F$2:$F$11,Firm_Info!$D$2:$D$11,$F5263,Firm_Info!$C$2:$C$11,"Treated"),1,0))</f>
        <v>1</v>
      </c>
      <c r="H5263" s="14">
        <f t="shared" si="169"/>
        <v>1</v>
      </c>
      <c r="I5263" s="14">
        <f>IF($F5263="","",MOD(ROW()-2,624)-INDEX(Parallel_Trends!$F$5:$F$14,MATCH($A5263,Parallel_Trends!$A$5:$A$14,0)))</f>
        <v>100</v>
      </c>
    </row>
    <row r="5264" spans="1:9" x14ac:dyDescent="0.45">
      <c r="A5264" t="s">
        <v>29</v>
      </c>
      <c r="B5264" s="1">
        <f>Raw_Prices!BE273</f>
        <v>45322</v>
      </c>
      <c r="C5264" s="12">
        <f>Raw_Prices!BI273</f>
        <v>161.22999999999999</v>
      </c>
      <c r="D5264" s="13">
        <f t="shared" si="168"/>
        <v>-2.9066171923314288E-3</v>
      </c>
      <c r="E5264" s="14">
        <f>IF(_xlfn.XLOOKUP($A5264,Firm_Info!$A$2:$A$12,Firm_Info!$C$2:$C$12)="Treated",1,IF(_xlfn.XLOOKUP($A5264,Firm_Info!$A$2:$A$12,Firm_Info!$C$2:$C$12)="Control",0,""))</f>
        <v>1</v>
      </c>
      <c r="F5264" s="14">
        <f>IFERROR(_xlfn.XLOOKUP($A5264,Firm_Info!$A$2:$A$11,Firm_Info!$D$2:$D$11),"")</f>
        <v>5</v>
      </c>
      <c r="G5264" s="14">
        <f>IF($F5264="","",IF($B5264&gt;=SUMIFS(Firm_Info!$F$2:$F$11,Firm_Info!$D$2:$D$11,$F5264,Firm_Info!$C$2:$C$11,"Treated"),1,0))</f>
        <v>1</v>
      </c>
      <c r="H5264" s="14">
        <f t="shared" si="169"/>
        <v>1</v>
      </c>
      <c r="I5264" s="14">
        <f>IF($F5264="","",MOD(ROW()-2,624)-INDEX(Parallel_Trends!$F$5:$F$14,MATCH($A5264,Parallel_Trends!$A$5:$A$14,0)))</f>
        <v>101</v>
      </c>
    </row>
    <row r="5265" spans="1:9" x14ac:dyDescent="0.45">
      <c r="A5265" t="s">
        <v>29</v>
      </c>
      <c r="B5265" s="1">
        <f>Raw_Prices!BE274</f>
        <v>45323</v>
      </c>
      <c r="C5265" s="12">
        <f>Raw_Prices!BI274</f>
        <v>162.5</v>
      </c>
      <c r="D5265" s="13">
        <f t="shared" si="168"/>
        <v>7.8769459777958684E-3</v>
      </c>
      <c r="E5265" s="14">
        <f>IF(_xlfn.XLOOKUP($A5265,Firm_Info!$A$2:$A$12,Firm_Info!$C$2:$C$12)="Treated",1,IF(_xlfn.XLOOKUP($A5265,Firm_Info!$A$2:$A$12,Firm_Info!$C$2:$C$12)="Control",0,""))</f>
        <v>1</v>
      </c>
      <c r="F5265" s="14">
        <f>IFERROR(_xlfn.XLOOKUP($A5265,Firm_Info!$A$2:$A$11,Firm_Info!$D$2:$D$11),"")</f>
        <v>5</v>
      </c>
      <c r="G5265" s="14">
        <f>IF($F5265="","",IF($B5265&gt;=SUMIFS(Firm_Info!$F$2:$F$11,Firm_Info!$D$2:$D$11,$F5265,Firm_Info!$C$2:$C$11,"Treated"),1,0))</f>
        <v>1</v>
      </c>
      <c r="H5265" s="14">
        <f t="shared" si="169"/>
        <v>1</v>
      </c>
      <c r="I5265" s="14">
        <f>IF($F5265="","",MOD(ROW()-2,624)-INDEX(Parallel_Trends!$F$5:$F$14,MATCH($A5265,Parallel_Trends!$A$5:$A$14,0)))</f>
        <v>102</v>
      </c>
    </row>
    <row r="5266" spans="1:9" x14ac:dyDescent="0.45">
      <c r="A5266" t="s">
        <v>29</v>
      </c>
      <c r="B5266" s="1">
        <f>Raw_Prices!BE275</f>
        <v>45324</v>
      </c>
      <c r="C5266" s="12">
        <f>Raw_Prices!BI275</f>
        <v>161.78</v>
      </c>
      <c r="D5266" s="13">
        <f t="shared" si="168"/>
        <v>-4.4307692307692381E-3</v>
      </c>
      <c r="E5266" s="14">
        <f>IF(_xlfn.XLOOKUP($A5266,Firm_Info!$A$2:$A$12,Firm_Info!$C$2:$C$12)="Treated",1,IF(_xlfn.XLOOKUP($A5266,Firm_Info!$A$2:$A$12,Firm_Info!$C$2:$C$12)="Control",0,""))</f>
        <v>1</v>
      </c>
      <c r="F5266" s="14">
        <f>IFERROR(_xlfn.XLOOKUP($A5266,Firm_Info!$A$2:$A$11,Firm_Info!$D$2:$D$11),"")</f>
        <v>5</v>
      </c>
      <c r="G5266" s="14">
        <f>IF($F5266="","",IF($B5266&gt;=SUMIFS(Firm_Info!$F$2:$F$11,Firm_Info!$D$2:$D$11,$F5266,Firm_Info!$C$2:$C$11,"Treated"),1,0))</f>
        <v>1</v>
      </c>
      <c r="H5266" s="14">
        <f t="shared" si="169"/>
        <v>1</v>
      </c>
      <c r="I5266" s="14">
        <f>IF($F5266="","",MOD(ROW()-2,624)-INDEX(Parallel_Trends!$F$5:$F$14,MATCH($A5266,Parallel_Trends!$A$5:$A$14,0)))</f>
        <v>103</v>
      </c>
    </row>
    <row r="5267" spans="1:9" x14ac:dyDescent="0.45">
      <c r="A5267" t="s">
        <v>29</v>
      </c>
      <c r="B5267" s="1">
        <f>Raw_Prices!BE276</f>
        <v>45327</v>
      </c>
      <c r="C5267" s="12">
        <f>Raw_Prices!BI276</f>
        <v>162.01</v>
      </c>
      <c r="D5267" s="13">
        <f t="shared" si="168"/>
        <v>1.4216837680800509E-3</v>
      </c>
      <c r="E5267" s="14">
        <f>IF(_xlfn.XLOOKUP($A5267,Firm_Info!$A$2:$A$12,Firm_Info!$C$2:$C$12)="Treated",1,IF(_xlfn.XLOOKUP($A5267,Firm_Info!$A$2:$A$12,Firm_Info!$C$2:$C$12)="Control",0,""))</f>
        <v>1</v>
      </c>
      <c r="F5267" s="14">
        <f>IFERROR(_xlfn.XLOOKUP($A5267,Firm_Info!$A$2:$A$11,Firm_Info!$D$2:$D$11),"")</f>
        <v>5</v>
      </c>
      <c r="G5267" s="14">
        <f>IF($F5267="","",IF($B5267&gt;=SUMIFS(Firm_Info!$F$2:$F$11,Firm_Info!$D$2:$D$11,$F5267,Firm_Info!$C$2:$C$11,"Treated"),1,0))</f>
        <v>1</v>
      </c>
      <c r="H5267" s="14">
        <f t="shared" si="169"/>
        <v>1</v>
      </c>
      <c r="I5267" s="14">
        <f>IF($F5267="","",MOD(ROW()-2,624)-INDEX(Parallel_Trends!$F$5:$F$14,MATCH($A5267,Parallel_Trends!$A$5:$A$14,0)))</f>
        <v>104</v>
      </c>
    </row>
    <row r="5268" spans="1:9" x14ac:dyDescent="0.45">
      <c r="A5268" t="s">
        <v>29</v>
      </c>
      <c r="B5268" s="1">
        <f>Raw_Prices!BE277</f>
        <v>45328</v>
      </c>
      <c r="C5268" s="12">
        <f>Raw_Prices!BI277</f>
        <v>161</v>
      </c>
      <c r="D5268" s="13">
        <f t="shared" si="168"/>
        <v>-6.2341830751188043E-3</v>
      </c>
      <c r="E5268" s="14">
        <f>IF(_xlfn.XLOOKUP($A5268,Firm_Info!$A$2:$A$12,Firm_Info!$C$2:$C$12)="Treated",1,IF(_xlfn.XLOOKUP($A5268,Firm_Info!$A$2:$A$12,Firm_Info!$C$2:$C$12)="Control",0,""))</f>
        <v>1</v>
      </c>
      <c r="F5268" s="14">
        <f>IFERROR(_xlfn.XLOOKUP($A5268,Firm_Info!$A$2:$A$11,Firm_Info!$D$2:$D$11),"")</f>
        <v>5</v>
      </c>
      <c r="G5268" s="14">
        <f>IF($F5268="","",IF($B5268&gt;=SUMIFS(Firm_Info!$F$2:$F$11,Firm_Info!$D$2:$D$11,$F5268,Firm_Info!$C$2:$C$11,"Treated"),1,0))</f>
        <v>1</v>
      </c>
      <c r="H5268" s="14">
        <f t="shared" si="169"/>
        <v>1</v>
      </c>
      <c r="I5268" s="14">
        <f>IF($F5268="","",MOD(ROW()-2,624)-INDEX(Parallel_Trends!$F$5:$F$14,MATCH($A5268,Parallel_Trends!$A$5:$A$14,0)))</f>
        <v>105</v>
      </c>
    </row>
    <row r="5269" spans="1:9" x14ac:dyDescent="0.45">
      <c r="A5269" t="s">
        <v>29</v>
      </c>
      <c r="B5269" s="1">
        <f>Raw_Prices!BE278</f>
        <v>45329</v>
      </c>
      <c r="C5269" s="12">
        <f>Raw_Prices!BI278</f>
        <v>161.78</v>
      </c>
      <c r="D5269" s="13">
        <f t="shared" si="168"/>
        <v>4.8447204968944391E-3</v>
      </c>
      <c r="E5269" s="14">
        <f>IF(_xlfn.XLOOKUP($A5269,Firm_Info!$A$2:$A$12,Firm_Info!$C$2:$C$12)="Treated",1,IF(_xlfn.XLOOKUP($A5269,Firm_Info!$A$2:$A$12,Firm_Info!$C$2:$C$12)="Control",0,""))</f>
        <v>1</v>
      </c>
      <c r="F5269" s="14">
        <f>IFERROR(_xlfn.XLOOKUP($A5269,Firm_Info!$A$2:$A$11,Firm_Info!$D$2:$D$11),"")</f>
        <v>5</v>
      </c>
      <c r="G5269" s="14">
        <f>IF($F5269="","",IF($B5269&gt;=SUMIFS(Firm_Info!$F$2:$F$11,Firm_Info!$D$2:$D$11,$F5269,Firm_Info!$C$2:$C$11,"Treated"),1,0))</f>
        <v>1</v>
      </c>
      <c r="H5269" s="14">
        <f t="shared" si="169"/>
        <v>1</v>
      </c>
      <c r="I5269" s="14">
        <f>IF($F5269="","",MOD(ROW()-2,624)-INDEX(Parallel_Trends!$F$5:$F$14,MATCH($A5269,Parallel_Trends!$A$5:$A$14,0)))</f>
        <v>106</v>
      </c>
    </row>
    <row r="5270" spans="1:9" x14ac:dyDescent="0.45">
      <c r="A5270" t="s">
        <v>29</v>
      </c>
      <c r="B5270" s="1">
        <f>Raw_Prices!BE279</f>
        <v>45330</v>
      </c>
      <c r="C5270" s="12">
        <f>Raw_Prices!BI279</f>
        <v>160.93</v>
      </c>
      <c r="D5270" s="13">
        <f t="shared" si="168"/>
        <v>-5.2540487081220721E-3</v>
      </c>
      <c r="E5270" s="14">
        <f>IF(_xlfn.XLOOKUP($A5270,Firm_Info!$A$2:$A$12,Firm_Info!$C$2:$C$12)="Treated",1,IF(_xlfn.XLOOKUP($A5270,Firm_Info!$A$2:$A$12,Firm_Info!$C$2:$C$12)="Control",0,""))</f>
        <v>1</v>
      </c>
      <c r="F5270" s="14">
        <f>IFERROR(_xlfn.XLOOKUP($A5270,Firm_Info!$A$2:$A$11,Firm_Info!$D$2:$D$11),"")</f>
        <v>5</v>
      </c>
      <c r="G5270" s="14">
        <f>IF($F5270="","",IF($B5270&gt;=SUMIFS(Firm_Info!$F$2:$F$11,Firm_Info!$D$2:$D$11,$F5270,Firm_Info!$C$2:$C$11,"Treated"),1,0))</f>
        <v>1</v>
      </c>
      <c r="H5270" s="14">
        <f t="shared" si="169"/>
        <v>1</v>
      </c>
      <c r="I5270" s="14">
        <f>IF($F5270="","",MOD(ROW()-2,624)-INDEX(Parallel_Trends!$F$5:$F$14,MATCH($A5270,Parallel_Trends!$A$5:$A$14,0)))</f>
        <v>107</v>
      </c>
    </row>
    <row r="5271" spans="1:9" x14ac:dyDescent="0.45">
      <c r="A5271" t="s">
        <v>29</v>
      </c>
      <c r="B5271" s="1">
        <f>Raw_Prices!BE280</f>
        <v>45331</v>
      </c>
      <c r="C5271" s="12">
        <f>Raw_Prices!BI280</f>
        <v>162.19</v>
      </c>
      <c r="D5271" s="13">
        <f t="shared" si="168"/>
        <v>7.8294910830796205E-3</v>
      </c>
      <c r="E5271" s="14">
        <f>IF(_xlfn.XLOOKUP($A5271,Firm_Info!$A$2:$A$12,Firm_Info!$C$2:$C$12)="Treated",1,IF(_xlfn.XLOOKUP($A5271,Firm_Info!$A$2:$A$12,Firm_Info!$C$2:$C$12)="Control",0,""))</f>
        <v>1</v>
      </c>
      <c r="F5271" s="14">
        <f>IFERROR(_xlfn.XLOOKUP($A5271,Firm_Info!$A$2:$A$11,Firm_Info!$D$2:$D$11),"")</f>
        <v>5</v>
      </c>
      <c r="G5271" s="14">
        <f>IF($F5271="","",IF($B5271&gt;=SUMIFS(Firm_Info!$F$2:$F$11,Firm_Info!$D$2:$D$11,$F5271,Firm_Info!$C$2:$C$11,"Treated"),1,0))</f>
        <v>1</v>
      </c>
      <c r="H5271" s="14">
        <f t="shared" si="169"/>
        <v>1</v>
      </c>
      <c r="I5271" s="14">
        <f>IF($F5271="","",MOD(ROW()-2,624)-INDEX(Parallel_Trends!$F$5:$F$14,MATCH($A5271,Parallel_Trends!$A$5:$A$14,0)))</f>
        <v>108</v>
      </c>
    </row>
    <row r="5272" spans="1:9" x14ac:dyDescent="0.45">
      <c r="A5272" t="s">
        <v>29</v>
      </c>
      <c r="B5272" s="1">
        <f>Raw_Prices!BE281</f>
        <v>45334</v>
      </c>
      <c r="C5272" s="12">
        <f>Raw_Prices!BI281</f>
        <v>161.76</v>
      </c>
      <c r="D5272" s="13">
        <f t="shared" si="168"/>
        <v>-2.6512115420186388E-3</v>
      </c>
      <c r="E5272" s="14">
        <f>IF(_xlfn.XLOOKUP($A5272,Firm_Info!$A$2:$A$12,Firm_Info!$C$2:$C$12)="Treated",1,IF(_xlfn.XLOOKUP($A5272,Firm_Info!$A$2:$A$12,Firm_Info!$C$2:$C$12)="Control",0,""))</f>
        <v>1</v>
      </c>
      <c r="F5272" s="14">
        <f>IFERROR(_xlfn.XLOOKUP($A5272,Firm_Info!$A$2:$A$11,Firm_Info!$D$2:$D$11),"")</f>
        <v>5</v>
      </c>
      <c r="G5272" s="14">
        <f>IF($F5272="","",IF($B5272&gt;=SUMIFS(Firm_Info!$F$2:$F$11,Firm_Info!$D$2:$D$11,$F5272,Firm_Info!$C$2:$C$11,"Treated"),1,0))</f>
        <v>1</v>
      </c>
      <c r="H5272" s="14">
        <f t="shared" si="169"/>
        <v>1</v>
      </c>
      <c r="I5272" s="14">
        <f>IF($F5272="","",MOD(ROW()-2,624)-INDEX(Parallel_Trends!$F$5:$F$14,MATCH($A5272,Parallel_Trends!$A$5:$A$14,0)))</f>
        <v>109</v>
      </c>
    </row>
    <row r="5273" spans="1:9" x14ac:dyDescent="0.45">
      <c r="A5273" t="s">
        <v>29</v>
      </c>
      <c r="B5273" s="1">
        <f>Raw_Prices!BE282</f>
        <v>45335</v>
      </c>
      <c r="C5273" s="12">
        <f>Raw_Prices!BI282</f>
        <v>161.47999999999999</v>
      </c>
      <c r="D5273" s="13">
        <f t="shared" si="168"/>
        <v>-1.7309594460930278E-3</v>
      </c>
      <c r="E5273" s="14">
        <f>IF(_xlfn.XLOOKUP($A5273,Firm_Info!$A$2:$A$12,Firm_Info!$C$2:$C$12)="Treated",1,IF(_xlfn.XLOOKUP($A5273,Firm_Info!$A$2:$A$12,Firm_Info!$C$2:$C$12)="Control",0,""))</f>
        <v>1</v>
      </c>
      <c r="F5273" s="14">
        <f>IFERROR(_xlfn.XLOOKUP($A5273,Firm_Info!$A$2:$A$11,Firm_Info!$D$2:$D$11),"")</f>
        <v>5</v>
      </c>
      <c r="G5273" s="14">
        <f>IF($F5273="","",IF($B5273&gt;=SUMIFS(Firm_Info!$F$2:$F$11,Firm_Info!$D$2:$D$11,$F5273,Firm_Info!$C$2:$C$11,"Treated"),1,0))</f>
        <v>1</v>
      </c>
      <c r="H5273" s="14">
        <f t="shared" si="169"/>
        <v>1</v>
      </c>
      <c r="I5273" s="14">
        <f>IF($F5273="","",MOD(ROW()-2,624)-INDEX(Parallel_Trends!$F$5:$F$14,MATCH($A5273,Parallel_Trends!$A$5:$A$14,0)))</f>
        <v>110</v>
      </c>
    </row>
    <row r="5274" spans="1:9" x14ac:dyDescent="0.45">
      <c r="A5274" t="s">
        <v>29</v>
      </c>
      <c r="B5274" s="1">
        <f>Raw_Prices!BE283</f>
        <v>45336</v>
      </c>
      <c r="C5274" s="12">
        <f>Raw_Prices!BI283</f>
        <v>161.41999999999999</v>
      </c>
      <c r="D5274" s="13">
        <f t="shared" si="168"/>
        <v>-3.7156304186281019E-4</v>
      </c>
      <c r="E5274" s="14">
        <f>IF(_xlfn.XLOOKUP($A5274,Firm_Info!$A$2:$A$12,Firm_Info!$C$2:$C$12)="Treated",1,IF(_xlfn.XLOOKUP($A5274,Firm_Info!$A$2:$A$12,Firm_Info!$C$2:$C$12)="Control",0,""))</f>
        <v>1</v>
      </c>
      <c r="F5274" s="14">
        <f>IFERROR(_xlfn.XLOOKUP($A5274,Firm_Info!$A$2:$A$11,Firm_Info!$D$2:$D$11),"")</f>
        <v>5</v>
      </c>
      <c r="G5274" s="14">
        <f>IF($F5274="","",IF($B5274&gt;=SUMIFS(Firm_Info!$F$2:$F$11,Firm_Info!$D$2:$D$11,$F5274,Firm_Info!$C$2:$C$11,"Treated"),1,0))</f>
        <v>1</v>
      </c>
      <c r="H5274" s="14">
        <f t="shared" si="169"/>
        <v>1</v>
      </c>
      <c r="I5274" s="14">
        <f>IF($F5274="","",MOD(ROW()-2,624)-INDEX(Parallel_Trends!$F$5:$F$14,MATCH($A5274,Parallel_Trends!$A$5:$A$14,0)))</f>
        <v>111</v>
      </c>
    </row>
    <row r="5275" spans="1:9" x14ac:dyDescent="0.45">
      <c r="A5275" t="s">
        <v>29</v>
      </c>
      <c r="B5275" s="1">
        <f>Raw_Prices!BE284</f>
        <v>45337</v>
      </c>
      <c r="C5275" s="12">
        <f>Raw_Prices!BI284</f>
        <v>161.57</v>
      </c>
      <c r="D5275" s="13">
        <f t="shared" si="168"/>
        <v>9.2925288068390621E-4</v>
      </c>
      <c r="E5275" s="14">
        <f>IF(_xlfn.XLOOKUP($A5275,Firm_Info!$A$2:$A$12,Firm_Info!$C$2:$C$12)="Treated",1,IF(_xlfn.XLOOKUP($A5275,Firm_Info!$A$2:$A$12,Firm_Info!$C$2:$C$12)="Control",0,""))</f>
        <v>1</v>
      </c>
      <c r="F5275" s="14">
        <f>IFERROR(_xlfn.XLOOKUP($A5275,Firm_Info!$A$2:$A$11,Firm_Info!$D$2:$D$11),"")</f>
        <v>5</v>
      </c>
      <c r="G5275" s="14">
        <f>IF($F5275="","",IF($B5275&gt;=SUMIFS(Firm_Info!$F$2:$F$11,Firm_Info!$D$2:$D$11,$F5275,Firm_Info!$C$2:$C$11,"Treated"),1,0))</f>
        <v>1</v>
      </c>
      <c r="H5275" s="14">
        <f t="shared" si="169"/>
        <v>1</v>
      </c>
      <c r="I5275" s="14">
        <f>IF($F5275="","",MOD(ROW()-2,624)-INDEX(Parallel_Trends!$F$5:$F$14,MATCH($A5275,Parallel_Trends!$A$5:$A$14,0)))</f>
        <v>112</v>
      </c>
    </row>
    <row r="5276" spans="1:9" x14ac:dyDescent="0.45">
      <c r="A5276" t="s">
        <v>29</v>
      </c>
      <c r="B5276" s="1">
        <f>Raw_Prices!BE285</f>
        <v>45338</v>
      </c>
      <c r="C5276" s="12">
        <f>Raw_Prices!BI285</f>
        <v>160.41</v>
      </c>
      <c r="D5276" s="13">
        <f t="shared" si="168"/>
        <v>-7.1795506591569858E-3</v>
      </c>
      <c r="E5276" s="14">
        <f>IF(_xlfn.XLOOKUP($A5276,Firm_Info!$A$2:$A$12,Firm_Info!$C$2:$C$12)="Treated",1,IF(_xlfn.XLOOKUP($A5276,Firm_Info!$A$2:$A$12,Firm_Info!$C$2:$C$12)="Control",0,""))</f>
        <v>1</v>
      </c>
      <c r="F5276" s="14">
        <f>IFERROR(_xlfn.XLOOKUP($A5276,Firm_Info!$A$2:$A$11,Firm_Info!$D$2:$D$11),"")</f>
        <v>5</v>
      </c>
      <c r="G5276" s="14">
        <f>IF($F5276="","",IF($B5276&gt;=SUMIFS(Firm_Info!$F$2:$F$11,Firm_Info!$D$2:$D$11,$F5276,Firm_Info!$C$2:$C$11,"Treated"),1,0))</f>
        <v>1</v>
      </c>
      <c r="H5276" s="14">
        <f t="shared" si="169"/>
        <v>1</v>
      </c>
      <c r="I5276" s="14">
        <f>IF($F5276="","",MOD(ROW()-2,624)-INDEX(Parallel_Trends!$F$5:$F$14,MATCH($A5276,Parallel_Trends!$A$5:$A$14,0)))</f>
        <v>113</v>
      </c>
    </row>
    <row r="5277" spans="1:9" x14ac:dyDescent="0.45">
      <c r="A5277" t="s">
        <v>29</v>
      </c>
      <c r="B5277" s="1">
        <f>Raw_Prices!BE286</f>
        <v>45342</v>
      </c>
      <c r="C5277" s="12">
        <f>Raw_Prices!BI286</f>
        <v>162.05000000000001</v>
      </c>
      <c r="D5277" s="13">
        <f t="shared" si="168"/>
        <v>1.0223801508634223E-2</v>
      </c>
      <c r="E5277" s="14">
        <f>IF(_xlfn.XLOOKUP($A5277,Firm_Info!$A$2:$A$12,Firm_Info!$C$2:$C$12)="Treated",1,IF(_xlfn.XLOOKUP($A5277,Firm_Info!$A$2:$A$12,Firm_Info!$C$2:$C$12)="Control",0,""))</f>
        <v>1</v>
      </c>
      <c r="F5277" s="14">
        <f>IFERROR(_xlfn.XLOOKUP($A5277,Firm_Info!$A$2:$A$11,Firm_Info!$D$2:$D$11),"")</f>
        <v>5</v>
      </c>
      <c r="G5277" s="14">
        <f>IF($F5277="","",IF($B5277&gt;=SUMIFS(Firm_Info!$F$2:$F$11,Firm_Info!$D$2:$D$11,$F5277,Firm_Info!$C$2:$C$11,"Treated"),1,0))</f>
        <v>1</v>
      </c>
      <c r="H5277" s="14">
        <f t="shared" si="169"/>
        <v>1</v>
      </c>
      <c r="I5277" s="14">
        <f>IF($F5277="","",MOD(ROW()-2,624)-INDEX(Parallel_Trends!$F$5:$F$14,MATCH($A5277,Parallel_Trends!$A$5:$A$14,0)))</f>
        <v>114</v>
      </c>
    </row>
    <row r="5278" spans="1:9" x14ac:dyDescent="0.45">
      <c r="A5278" t="s">
        <v>29</v>
      </c>
      <c r="B5278" s="1">
        <f>Raw_Prices!BE287</f>
        <v>45343</v>
      </c>
      <c r="C5278" s="12">
        <f>Raw_Prices!BI287</f>
        <v>164.05</v>
      </c>
      <c r="D5278" s="13">
        <f t="shared" si="168"/>
        <v>1.2341869793273785E-2</v>
      </c>
      <c r="E5278" s="14">
        <f>IF(_xlfn.XLOOKUP($A5278,Firm_Info!$A$2:$A$12,Firm_Info!$C$2:$C$12)="Treated",1,IF(_xlfn.XLOOKUP($A5278,Firm_Info!$A$2:$A$12,Firm_Info!$C$2:$C$12)="Control",0,""))</f>
        <v>1</v>
      </c>
      <c r="F5278" s="14">
        <f>IFERROR(_xlfn.XLOOKUP($A5278,Firm_Info!$A$2:$A$11,Firm_Info!$D$2:$D$11),"")</f>
        <v>5</v>
      </c>
      <c r="G5278" s="14">
        <f>IF($F5278="","",IF($B5278&gt;=SUMIFS(Firm_Info!$F$2:$F$11,Firm_Info!$D$2:$D$11,$F5278,Firm_Info!$C$2:$C$11,"Treated"),1,0))</f>
        <v>1</v>
      </c>
      <c r="H5278" s="14">
        <f t="shared" si="169"/>
        <v>1</v>
      </c>
      <c r="I5278" s="14">
        <f>IF($F5278="","",MOD(ROW()-2,624)-INDEX(Parallel_Trends!$F$5:$F$14,MATCH($A5278,Parallel_Trends!$A$5:$A$14,0)))</f>
        <v>115</v>
      </c>
    </row>
    <row r="5279" spans="1:9" x14ac:dyDescent="0.45">
      <c r="A5279" t="s">
        <v>29</v>
      </c>
      <c r="B5279" s="1">
        <f>Raw_Prices!BE288</f>
        <v>45344</v>
      </c>
      <c r="C5279" s="12">
        <f>Raw_Prices!BI288</f>
        <v>163.55000000000001</v>
      </c>
      <c r="D5279" s="13">
        <f t="shared" si="168"/>
        <v>-3.0478512648582923E-3</v>
      </c>
      <c r="E5279" s="14">
        <f>IF(_xlfn.XLOOKUP($A5279,Firm_Info!$A$2:$A$12,Firm_Info!$C$2:$C$12)="Treated",1,IF(_xlfn.XLOOKUP($A5279,Firm_Info!$A$2:$A$12,Firm_Info!$C$2:$C$12)="Control",0,""))</f>
        <v>1</v>
      </c>
      <c r="F5279" s="14">
        <f>IFERROR(_xlfn.XLOOKUP($A5279,Firm_Info!$A$2:$A$11,Firm_Info!$D$2:$D$11),"")</f>
        <v>5</v>
      </c>
      <c r="G5279" s="14">
        <f>IF($F5279="","",IF($B5279&gt;=SUMIFS(Firm_Info!$F$2:$F$11,Firm_Info!$D$2:$D$11,$F5279,Firm_Info!$C$2:$C$11,"Treated"),1,0))</f>
        <v>1</v>
      </c>
      <c r="H5279" s="14">
        <f t="shared" si="169"/>
        <v>1</v>
      </c>
      <c r="I5279" s="14">
        <f>IF($F5279="","",MOD(ROW()-2,624)-INDEX(Parallel_Trends!$F$5:$F$14,MATCH($A5279,Parallel_Trends!$A$5:$A$14,0)))</f>
        <v>116</v>
      </c>
    </row>
    <row r="5280" spans="1:9" x14ac:dyDescent="0.45">
      <c r="A5280" t="s">
        <v>29</v>
      </c>
      <c r="B5280" s="1">
        <f>Raw_Prices!BE289</f>
        <v>45345</v>
      </c>
      <c r="C5280" s="12">
        <f>Raw_Prices!BI289</f>
        <v>164.34</v>
      </c>
      <c r="D5280" s="13">
        <f t="shared" si="168"/>
        <v>4.8303271170895279E-3</v>
      </c>
      <c r="E5280" s="14">
        <f>IF(_xlfn.XLOOKUP($A5280,Firm_Info!$A$2:$A$12,Firm_Info!$C$2:$C$12)="Treated",1,IF(_xlfn.XLOOKUP($A5280,Firm_Info!$A$2:$A$12,Firm_Info!$C$2:$C$12)="Control",0,""))</f>
        <v>1</v>
      </c>
      <c r="F5280" s="14">
        <f>IFERROR(_xlfn.XLOOKUP($A5280,Firm_Info!$A$2:$A$11,Firm_Info!$D$2:$D$11),"")</f>
        <v>5</v>
      </c>
      <c r="G5280" s="14">
        <f>IF($F5280="","",IF($B5280&gt;=SUMIFS(Firm_Info!$F$2:$F$11,Firm_Info!$D$2:$D$11,$F5280,Firm_Info!$C$2:$C$11,"Treated"),1,0))</f>
        <v>1</v>
      </c>
      <c r="H5280" s="14">
        <f t="shared" si="169"/>
        <v>1</v>
      </c>
      <c r="I5280" s="14">
        <f>IF($F5280="","",MOD(ROW()-2,624)-INDEX(Parallel_Trends!$F$5:$F$14,MATCH($A5280,Parallel_Trends!$A$5:$A$14,0)))</f>
        <v>117</v>
      </c>
    </row>
    <row r="5281" spans="1:9" x14ac:dyDescent="0.45">
      <c r="A5281" t="s">
        <v>29</v>
      </c>
      <c r="B5281" s="1">
        <f>Raw_Prices!BE290</f>
        <v>45348</v>
      </c>
      <c r="C5281" s="12">
        <f>Raw_Prices!BI290</f>
        <v>163.91</v>
      </c>
      <c r="D5281" s="13">
        <f t="shared" si="168"/>
        <v>-2.6165267129123482E-3</v>
      </c>
      <c r="E5281" s="14">
        <f>IF(_xlfn.XLOOKUP($A5281,Firm_Info!$A$2:$A$12,Firm_Info!$C$2:$C$12)="Treated",1,IF(_xlfn.XLOOKUP($A5281,Firm_Info!$A$2:$A$12,Firm_Info!$C$2:$C$12)="Control",0,""))</f>
        <v>1</v>
      </c>
      <c r="F5281" s="14">
        <f>IFERROR(_xlfn.XLOOKUP($A5281,Firm_Info!$A$2:$A$11,Firm_Info!$D$2:$D$11),"")</f>
        <v>5</v>
      </c>
      <c r="G5281" s="14">
        <f>IF($F5281="","",IF($B5281&gt;=SUMIFS(Firm_Info!$F$2:$F$11,Firm_Info!$D$2:$D$11,$F5281,Firm_Info!$C$2:$C$11,"Treated"),1,0))</f>
        <v>1</v>
      </c>
      <c r="H5281" s="14">
        <f t="shared" si="169"/>
        <v>1</v>
      </c>
      <c r="I5281" s="14">
        <f>IF($F5281="","",MOD(ROW()-2,624)-INDEX(Parallel_Trends!$F$5:$F$14,MATCH($A5281,Parallel_Trends!$A$5:$A$14,0)))</f>
        <v>118</v>
      </c>
    </row>
    <row r="5282" spans="1:9" x14ac:dyDescent="0.45">
      <c r="A5282" t="s">
        <v>29</v>
      </c>
      <c r="B5282" s="1">
        <f>Raw_Prices!BE291</f>
        <v>45349</v>
      </c>
      <c r="C5282" s="12">
        <f>Raw_Prices!BI291</f>
        <v>164.62</v>
      </c>
      <c r="D5282" s="13">
        <f t="shared" si="168"/>
        <v>4.3316454151669515E-3</v>
      </c>
      <c r="E5282" s="14">
        <f>IF(_xlfn.XLOOKUP($A5282,Firm_Info!$A$2:$A$12,Firm_Info!$C$2:$C$12)="Treated",1,IF(_xlfn.XLOOKUP($A5282,Firm_Info!$A$2:$A$12,Firm_Info!$C$2:$C$12)="Control",0,""))</f>
        <v>1</v>
      </c>
      <c r="F5282" s="14">
        <f>IFERROR(_xlfn.XLOOKUP($A5282,Firm_Info!$A$2:$A$11,Firm_Info!$D$2:$D$11),"")</f>
        <v>5</v>
      </c>
      <c r="G5282" s="14">
        <f>IF($F5282="","",IF($B5282&gt;=SUMIFS(Firm_Info!$F$2:$F$11,Firm_Info!$D$2:$D$11,$F5282,Firm_Info!$C$2:$C$11,"Treated"),1,0))</f>
        <v>1</v>
      </c>
      <c r="H5282" s="14">
        <f t="shared" si="169"/>
        <v>1</v>
      </c>
      <c r="I5282" s="14">
        <f>IF($F5282="","",MOD(ROW()-2,624)-INDEX(Parallel_Trends!$F$5:$F$14,MATCH($A5282,Parallel_Trends!$A$5:$A$14,0)))</f>
        <v>119</v>
      </c>
    </row>
    <row r="5283" spans="1:9" x14ac:dyDescent="0.45">
      <c r="A5283" t="s">
        <v>29</v>
      </c>
      <c r="B5283" s="1">
        <f>Raw_Prices!BE292</f>
        <v>45350</v>
      </c>
      <c r="C5283" s="12">
        <f>Raw_Prices!BI292</f>
        <v>163.80000000000001</v>
      </c>
      <c r="D5283" s="13">
        <f t="shared" si="168"/>
        <v>-4.9811687522779424E-3</v>
      </c>
      <c r="E5283" s="14">
        <f>IF(_xlfn.XLOOKUP($A5283,Firm_Info!$A$2:$A$12,Firm_Info!$C$2:$C$12)="Treated",1,IF(_xlfn.XLOOKUP($A5283,Firm_Info!$A$2:$A$12,Firm_Info!$C$2:$C$12)="Control",0,""))</f>
        <v>1</v>
      </c>
      <c r="F5283" s="14">
        <f>IFERROR(_xlfn.XLOOKUP($A5283,Firm_Info!$A$2:$A$11,Firm_Info!$D$2:$D$11),"")</f>
        <v>5</v>
      </c>
      <c r="G5283" s="14">
        <f>IF($F5283="","",IF($B5283&gt;=SUMIFS(Firm_Info!$F$2:$F$11,Firm_Info!$D$2:$D$11,$F5283,Firm_Info!$C$2:$C$11,"Treated"),1,0))</f>
        <v>1</v>
      </c>
      <c r="H5283" s="14">
        <f t="shared" si="169"/>
        <v>1</v>
      </c>
      <c r="I5283" s="14">
        <f>IF($F5283="","",MOD(ROW()-2,624)-INDEX(Parallel_Trends!$F$5:$F$14,MATCH($A5283,Parallel_Trends!$A$5:$A$14,0)))</f>
        <v>120</v>
      </c>
    </row>
    <row r="5284" spans="1:9" x14ac:dyDescent="0.45">
      <c r="A5284" t="s">
        <v>29</v>
      </c>
      <c r="B5284" s="1">
        <f>Raw_Prices!BE293</f>
        <v>45351</v>
      </c>
      <c r="C5284" s="12">
        <f>Raw_Prices!BI293</f>
        <v>163.30000000000001</v>
      </c>
      <c r="D5284" s="13">
        <f t="shared" si="168"/>
        <v>-3.0525030525030417E-3</v>
      </c>
      <c r="E5284" s="14">
        <f>IF(_xlfn.XLOOKUP($A5284,Firm_Info!$A$2:$A$12,Firm_Info!$C$2:$C$12)="Treated",1,IF(_xlfn.XLOOKUP($A5284,Firm_Info!$A$2:$A$12,Firm_Info!$C$2:$C$12)="Control",0,""))</f>
        <v>1</v>
      </c>
      <c r="F5284" s="14">
        <f>IFERROR(_xlfn.XLOOKUP($A5284,Firm_Info!$A$2:$A$11,Firm_Info!$D$2:$D$11),"")</f>
        <v>5</v>
      </c>
      <c r="G5284" s="14">
        <f>IF($F5284="","",IF($B5284&gt;=SUMIFS(Firm_Info!$F$2:$F$11,Firm_Info!$D$2:$D$11,$F5284,Firm_Info!$C$2:$C$11,"Treated"),1,0))</f>
        <v>1</v>
      </c>
      <c r="H5284" s="14">
        <f t="shared" si="169"/>
        <v>1</v>
      </c>
      <c r="I5284" s="14">
        <f>IF($F5284="","",MOD(ROW()-2,624)-INDEX(Parallel_Trends!$F$5:$F$14,MATCH($A5284,Parallel_Trends!$A$5:$A$14,0)))</f>
        <v>121</v>
      </c>
    </row>
    <row r="5285" spans="1:9" x14ac:dyDescent="0.45">
      <c r="A5285" t="s">
        <v>29</v>
      </c>
      <c r="B5285" s="1">
        <f>Raw_Prices!BE294</f>
        <v>45352</v>
      </c>
      <c r="C5285" s="12">
        <f>Raw_Prices!BI294</f>
        <v>163.37</v>
      </c>
      <c r="D5285" s="13">
        <f t="shared" si="168"/>
        <v>4.2865890998156075E-4</v>
      </c>
      <c r="E5285" s="14">
        <f>IF(_xlfn.XLOOKUP($A5285,Firm_Info!$A$2:$A$12,Firm_Info!$C$2:$C$12)="Treated",1,IF(_xlfn.XLOOKUP($A5285,Firm_Info!$A$2:$A$12,Firm_Info!$C$2:$C$12)="Control",0,""))</f>
        <v>1</v>
      </c>
      <c r="F5285" s="14">
        <f>IFERROR(_xlfn.XLOOKUP($A5285,Firm_Info!$A$2:$A$11,Firm_Info!$D$2:$D$11),"")</f>
        <v>5</v>
      </c>
      <c r="G5285" s="14">
        <f>IF($F5285="","",IF($B5285&gt;=SUMIFS(Firm_Info!$F$2:$F$11,Firm_Info!$D$2:$D$11,$F5285,Firm_Info!$C$2:$C$11,"Treated"),1,0))</f>
        <v>1</v>
      </c>
      <c r="H5285" s="14">
        <f t="shared" si="169"/>
        <v>1</v>
      </c>
      <c r="I5285" s="14">
        <f>IF($F5285="","",MOD(ROW()-2,624)-INDEX(Parallel_Trends!$F$5:$F$14,MATCH($A5285,Parallel_Trends!$A$5:$A$14,0)))</f>
        <v>122</v>
      </c>
    </row>
    <row r="5286" spans="1:9" x14ac:dyDescent="0.45">
      <c r="A5286" t="s">
        <v>29</v>
      </c>
      <c r="B5286" s="1">
        <f>Raw_Prices!BE295</f>
        <v>45355</v>
      </c>
      <c r="C5286" s="12">
        <f>Raw_Prices!BI295</f>
        <v>163.34</v>
      </c>
      <c r="D5286" s="13">
        <f t="shared" si="168"/>
        <v>-1.8363224582240711E-4</v>
      </c>
      <c r="E5286" s="14">
        <f>IF(_xlfn.XLOOKUP($A5286,Firm_Info!$A$2:$A$12,Firm_Info!$C$2:$C$12)="Treated",1,IF(_xlfn.XLOOKUP($A5286,Firm_Info!$A$2:$A$12,Firm_Info!$C$2:$C$12)="Control",0,""))</f>
        <v>1</v>
      </c>
      <c r="F5286" s="14">
        <f>IFERROR(_xlfn.XLOOKUP($A5286,Firm_Info!$A$2:$A$11,Firm_Info!$D$2:$D$11),"")</f>
        <v>5</v>
      </c>
      <c r="G5286" s="14">
        <f>IF($F5286="","",IF($B5286&gt;=SUMIFS(Firm_Info!$F$2:$F$11,Firm_Info!$D$2:$D$11,$F5286,Firm_Info!$C$2:$C$11,"Treated"),1,0))</f>
        <v>1</v>
      </c>
      <c r="H5286" s="14">
        <f t="shared" si="169"/>
        <v>1</v>
      </c>
      <c r="I5286" s="14">
        <f>IF($F5286="","",MOD(ROW()-2,624)-INDEX(Parallel_Trends!$F$5:$F$14,MATCH($A5286,Parallel_Trends!$A$5:$A$14,0)))</f>
        <v>123</v>
      </c>
    </row>
    <row r="5287" spans="1:9" x14ac:dyDescent="0.45">
      <c r="A5287" t="s">
        <v>29</v>
      </c>
      <c r="B5287" s="1">
        <f>Raw_Prices!BE296</f>
        <v>45356</v>
      </c>
      <c r="C5287" s="12">
        <f>Raw_Prices!BI296</f>
        <v>165.9</v>
      </c>
      <c r="D5287" s="13">
        <f t="shared" si="168"/>
        <v>1.5672829680421163E-2</v>
      </c>
      <c r="E5287" s="14">
        <f>IF(_xlfn.XLOOKUP($A5287,Firm_Info!$A$2:$A$12,Firm_Info!$C$2:$C$12)="Treated",1,IF(_xlfn.XLOOKUP($A5287,Firm_Info!$A$2:$A$12,Firm_Info!$C$2:$C$12)="Control",0,""))</f>
        <v>1</v>
      </c>
      <c r="F5287" s="14">
        <f>IFERROR(_xlfn.XLOOKUP($A5287,Firm_Info!$A$2:$A$11,Firm_Info!$D$2:$D$11),"")</f>
        <v>5</v>
      </c>
      <c r="G5287" s="14">
        <f>IF($F5287="","",IF($B5287&gt;=SUMIFS(Firm_Info!$F$2:$F$11,Firm_Info!$D$2:$D$11,$F5287,Firm_Info!$C$2:$C$11,"Treated"),1,0))</f>
        <v>1</v>
      </c>
      <c r="H5287" s="14">
        <f t="shared" si="169"/>
        <v>1</v>
      </c>
      <c r="I5287" s="14">
        <f>IF($F5287="","",MOD(ROW()-2,624)-INDEX(Parallel_Trends!$F$5:$F$14,MATCH($A5287,Parallel_Trends!$A$5:$A$14,0)))</f>
        <v>124</v>
      </c>
    </row>
    <row r="5288" spans="1:9" x14ac:dyDescent="0.45">
      <c r="A5288" t="s">
        <v>29</v>
      </c>
      <c r="B5288" s="1">
        <f>Raw_Prices!BE297</f>
        <v>45357</v>
      </c>
      <c r="C5288" s="12">
        <f>Raw_Prices!BI297</f>
        <v>167.42</v>
      </c>
      <c r="D5288" s="13">
        <f t="shared" si="168"/>
        <v>9.1621458710064996E-3</v>
      </c>
      <c r="E5288" s="14">
        <f>IF(_xlfn.XLOOKUP($A5288,Firm_Info!$A$2:$A$12,Firm_Info!$C$2:$C$12)="Treated",1,IF(_xlfn.XLOOKUP($A5288,Firm_Info!$A$2:$A$12,Firm_Info!$C$2:$C$12)="Control",0,""))</f>
        <v>1</v>
      </c>
      <c r="F5288" s="14">
        <f>IFERROR(_xlfn.XLOOKUP($A5288,Firm_Info!$A$2:$A$11,Firm_Info!$D$2:$D$11),"")</f>
        <v>5</v>
      </c>
      <c r="G5288" s="14">
        <f>IF($F5288="","",IF($B5288&gt;=SUMIFS(Firm_Info!$F$2:$F$11,Firm_Info!$D$2:$D$11,$F5288,Firm_Info!$C$2:$C$11,"Treated"),1,0))</f>
        <v>1</v>
      </c>
      <c r="H5288" s="14">
        <f t="shared" si="169"/>
        <v>1</v>
      </c>
      <c r="I5288" s="14">
        <f>IF($F5288="","",MOD(ROW()-2,624)-INDEX(Parallel_Trends!$F$5:$F$14,MATCH($A5288,Parallel_Trends!$A$5:$A$14,0)))</f>
        <v>125</v>
      </c>
    </row>
    <row r="5289" spans="1:9" x14ac:dyDescent="0.45">
      <c r="A5289" t="s">
        <v>29</v>
      </c>
      <c r="B5289" s="1">
        <f>Raw_Prices!BE298</f>
        <v>45358</v>
      </c>
      <c r="C5289" s="12">
        <f>Raw_Prices!BI298</f>
        <v>164.39</v>
      </c>
      <c r="D5289" s="13">
        <f t="shared" si="168"/>
        <v>-1.8098196153386703E-2</v>
      </c>
      <c r="E5289" s="14">
        <f>IF(_xlfn.XLOOKUP($A5289,Firm_Info!$A$2:$A$12,Firm_Info!$C$2:$C$12)="Treated",1,IF(_xlfn.XLOOKUP($A5289,Firm_Info!$A$2:$A$12,Firm_Info!$C$2:$C$12)="Control",0,""))</f>
        <v>1</v>
      </c>
      <c r="F5289" s="14">
        <f>IFERROR(_xlfn.XLOOKUP($A5289,Firm_Info!$A$2:$A$11,Firm_Info!$D$2:$D$11),"")</f>
        <v>5</v>
      </c>
      <c r="G5289" s="14">
        <f>IF($F5289="","",IF($B5289&gt;=SUMIFS(Firm_Info!$F$2:$F$11,Firm_Info!$D$2:$D$11,$F5289,Firm_Info!$C$2:$C$11,"Treated"),1,0))</f>
        <v>1</v>
      </c>
      <c r="H5289" s="14">
        <f t="shared" si="169"/>
        <v>1</v>
      </c>
      <c r="I5289" s="14">
        <f>IF($F5289="","",MOD(ROW()-2,624)-INDEX(Parallel_Trends!$F$5:$F$14,MATCH($A5289,Parallel_Trends!$A$5:$A$14,0)))</f>
        <v>126</v>
      </c>
    </row>
    <row r="5290" spans="1:9" x14ac:dyDescent="0.45">
      <c r="A5290" t="s">
        <v>29</v>
      </c>
      <c r="B5290" s="1">
        <f>Raw_Prices!BE299</f>
        <v>45359</v>
      </c>
      <c r="C5290" s="12">
        <f>Raw_Prices!BI299</f>
        <v>163.99</v>
      </c>
      <c r="D5290" s="13">
        <f t="shared" si="168"/>
        <v>-2.4332380315102986E-3</v>
      </c>
      <c r="E5290" s="14">
        <f>IF(_xlfn.XLOOKUP($A5290,Firm_Info!$A$2:$A$12,Firm_Info!$C$2:$C$12)="Treated",1,IF(_xlfn.XLOOKUP($A5290,Firm_Info!$A$2:$A$12,Firm_Info!$C$2:$C$12)="Control",0,""))</f>
        <v>1</v>
      </c>
      <c r="F5290" s="14">
        <f>IFERROR(_xlfn.XLOOKUP($A5290,Firm_Info!$A$2:$A$11,Firm_Info!$D$2:$D$11),"")</f>
        <v>5</v>
      </c>
      <c r="G5290" s="14">
        <f>IF($F5290="","",IF($B5290&gt;=SUMIFS(Firm_Info!$F$2:$F$11,Firm_Info!$D$2:$D$11,$F5290,Firm_Info!$C$2:$C$11,"Treated"),1,0))</f>
        <v>1</v>
      </c>
      <c r="H5290" s="14">
        <f t="shared" si="169"/>
        <v>1</v>
      </c>
      <c r="I5290" s="14">
        <f>IF($F5290="","",MOD(ROW()-2,624)-INDEX(Parallel_Trends!$F$5:$F$14,MATCH($A5290,Parallel_Trends!$A$5:$A$14,0)))</f>
        <v>127</v>
      </c>
    </row>
    <row r="5291" spans="1:9" x14ac:dyDescent="0.45">
      <c r="A5291" t="s">
        <v>29</v>
      </c>
      <c r="B5291" s="1">
        <f>Raw_Prices!BE300</f>
        <v>45362</v>
      </c>
      <c r="C5291" s="12">
        <f>Raw_Prices!BI300</f>
        <v>164.76</v>
      </c>
      <c r="D5291" s="13">
        <f t="shared" si="168"/>
        <v>4.6954082566008637E-3</v>
      </c>
      <c r="E5291" s="14">
        <f>IF(_xlfn.XLOOKUP($A5291,Firm_Info!$A$2:$A$12,Firm_Info!$C$2:$C$12)="Treated",1,IF(_xlfn.XLOOKUP($A5291,Firm_Info!$A$2:$A$12,Firm_Info!$C$2:$C$12)="Control",0,""))</f>
        <v>1</v>
      </c>
      <c r="F5291" s="14">
        <f>IFERROR(_xlfn.XLOOKUP($A5291,Firm_Info!$A$2:$A$11,Firm_Info!$D$2:$D$11),"")</f>
        <v>5</v>
      </c>
      <c r="G5291" s="14">
        <f>IF($F5291="","",IF($B5291&gt;=SUMIFS(Firm_Info!$F$2:$F$11,Firm_Info!$D$2:$D$11,$F5291,Firm_Info!$C$2:$C$11,"Treated"),1,0))</f>
        <v>1</v>
      </c>
      <c r="H5291" s="14">
        <f t="shared" si="169"/>
        <v>1</v>
      </c>
      <c r="I5291" s="14">
        <f>IF($F5291="","",MOD(ROW()-2,624)-INDEX(Parallel_Trends!$F$5:$F$14,MATCH($A5291,Parallel_Trends!$A$5:$A$14,0)))</f>
        <v>128</v>
      </c>
    </row>
    <row r="5292" spans="1:9" x14ac:dyDescent="0.45">
      <c r="A5292" t="s">
        <v>29</v>
      </c>
      <c r="B5292" s="1">
        <f>Raw_Prices!BE301</f>
        <v>45363</v>
      </c>
      <c r="C5292" s="12">
        <f>Raw_Prices!BI301</f>
        <v>163.68</v>
      </c>
      <c r="D5292" s="13">
        <f t="shared" si="168"/>
        <v>-6.5549890750180584E-3</v>
      </c>
      <c r="E5292" s="14">
        <f>IF(_xlfn.XLOOKUP($A5292,Firm_Info!$A$2:$A$12,Firm_Info!$C$2:$C$12)="Treated",1,IF(_xlfn.XLOOKUP($A5292,Firm_Info!$A$2:$A$12,Firm_Info!$C$2:$C$12)="Control",0,""))</f>
        <v>1</v>
      </c>
      <c r="F5292" s="14">
        <f>IFERROR(_xlfn.XLOOKUP($A5292,Firm_Info!$A$2:$A$11,Firm_Info!$D$2:$D$11),"")</f>
        <v>5</v>
      </c>
      <c r="G5292" s="14">
        <f>IF($F5292="","",IF($B5292&gt;=SUMIFS(Firm_Info!$F$2:$F$11,Firm_Info!$D$2:$D$11,$F5292,Firm_Info!$C$2:$C$11,"Treated"),1,0))</f>
        <v>1</v>
      </c>
      <c r="H5292" s="14">
        <f t="shared" si="169"/>
        <v>1</v>
      </c>
      <c r="I5292" s="14">
        <f>IF($F5292="","",MOD(ROW()-2,624)-INDEX(Parallel_Trends!$F$5:$F$14,MATCH($A5292,Parallel_Trends!$A$5:$A$14,0)))</f>
        <v>129</v>
      </c>
    </row>
    <row r="5293" spans="1:9" x14ac:dyDescent="0.45">
      <c r="A5293" t="s">
        <v>29</v>
      </c>
      <c r="B5293" s="1">
        <f>Raw_Prices!BE302</f>
        <v>45364</v>
      </c>
      <c r="C5293" s="12">
        <f>Raw_Prices!BI302</f>
        <v>164.09</v>
      </c>
      <c r="D5293" s="13">
        <f t="shared" si="168"/>
        <v>2.5048875855326891E-3</v>
      </c>
      <c r="E5293" s="14">
        <f>IF(_xlfn.XLOOKUP($A5293,Firm_Info!$A$2:$A$12,Firm_Info!$C$2:$C$12)="Treated",1,IF(_xlfn.XLOOKUP($A5293,Firm_Info!$A$2:$A$12,Firm_Info!$C$2:$C$12)="Control",0,""))</f>
        <v>1</v>
      </c>
      <c r="F5293" s="14">
        <f>IFERROR(_xlfn.XLOOKUP($A5293,Firm_Info!$A$2:$A$11,Firm_Info!$D$2:$D$11),"")</f>
        <v>5</v>
      </c>
      <c r="G5293" s="14">
        <f>IF($F5293="","",IF($B5293&gt;=SUMIFS(Firm_Info!$F$2:$F$11,Firm_Info!$D$2:$D$11,$F5293,Firm_Info!$C$2:$C$11,"Treated"),1,0))</f>
        <v>1</v>
      </c>
      <c r="H5293" s="14">
        <f t="shared" si="169"/>
        <v>1</v>
      </c>
      <c r="I5293" s="14">
        <f>IF($F5293="","",MOD(ROW()-2,624)-INDEX(Parallel_Trends!$F$5:$F$14,MATCH($A5293,Parallel_Trends!$A$5:$A$14,0)))</f>
        <v>130</v>
      </c>
    </row>
    <row r="5294" spans="1:9" x14ac:dyDescent="0.45">
      <c r="A5294" t="s">
        <v>29</v>
      </c>
      <c r="B5294" s="1">
        <f>Raw_Prices!BE303</f>
        <v>45365</v>
      </c>
      <c r="C5294" s="12">
        <f>Raw_Prices!BI303</f>
        <v>162.86000000000001</v>
      </c>
      <c r="D5294" s="13">
        <f t="shared" si="168"/>
        <v>-7.4958864038027206E-3</v>
      </c>
      <c r="E5294" s="14">
        <f>IF(_xlfn.XLOOKUP($A5294,Firm_Info!$A$2:$A$12,Firm_Info!$C$2:$C$12)="Treated",1,IF(_xlfn.XLOOKUP($A5294,Firm_Info!$A$2:$A$12,Firm_Info!$C$2:$C$12)="Control",0,""))</f>
        <v>1</v>
      </c>
      <c r="F5294" s="14">
        <f>IFERROR(_xlfn.XLOOKUP($A5294,Firm_Info!$A$2:$A$11,Firm_Info!$D$2:$D$11),"")</f>
        <v>5</v>
      </c>
      <c r="G5294" s="14">
        <f>IF($F5294="","",IF($B5294&gt;=SUMIFS(Firm_Info!$F$2:$F$11,Firm_Info!$D$2:$D$11,$F5294,Firm_Info!$C$2:$C$11,"Treated"),1,0))</f>
        <v>1</v>
      </c>
      <c r="H5294" s="14">
        <f t="shared" si="169"/>
        <v>1</v>
      </c>
      <c r="I5294" s="14">
        <f>IF($F5294="","",MOD(ROW()-2,624)-INDEX(Parallel_Trends!$F$5:$F$14,MATCH($A5294,Parallel_Trends!$A$5:$A$14,0)))</f>
        <v>131</v>
      </c>
    </row>
    <row r="5295" spans="1:9" x14ac:dyDescent="0.45">
      <c r="A5295" t="s">
        <v>29</v>
      </c>
      <c r="B5295" s="1">
        <f>Raw_Prices!BE304</f>
        <v>45366</v>
      </c>
      <c r="C5295" s="12">
        <f>Raw_Prices!BI304</f>
        <v>161.81</v>
      </c>
      <c r="D5295" s="13">
        <f t="shared" si="168"/>
        <v>-6.447255311310407E-3</v>
      </c>
      <c r="E5295" s="14">
        <f>IF(_xlfn.XLOOKUP($A5295,Firm_Info!$A$2:$A$12,Firm_Info!$C$2:$C$12)="Treated",1,IF(_xlfn.XLOOKUP($A5295,Firm_Info!$A$2:$A$12,Firm_Info!$C$2:$C$12)="Control",0,""))</f>
        <v>1</v>
      </c>
      <c r="F5295" s="14">
        <f>IFERROR(_xlfn.XLOOKUP($A5295,Firm_Info!$A$2:$A$11,Firm_Info!$D$2:$D$11),"")</f>
        <v>5</v>
      </c>
      <c r="G5295" s="14">
        <f>IF($F5295="","",IF($B5295&gt;=SUMIFS(Firm_Info!$F$2:$F$11,Firm_Info!$D$2:$D$11,$F5295,Firm_Info!$C$2:$C$11,"Treated"),1,0))</f>
        <v>1</v>
      </c>
      <c r="H5295" s="14">
        <f t="shared" si="169"/>
        <v>1</v>
      </c>
      <c r="I5295" s="14">
        <f>IF($F5295="","",MOD(ROW()-2,624)-INDEX(Parallel_Trends!$F$5:$F$14,MATCH($A5295,Parallel_Trends!$A$5:$A$14,0)))</f>
        <v>132</v>
      </c>
    </row>
    <row r="5296" spans="1:9" x14ac:dyDescent="0.45">
      <c r="A5296" t="s">
        <v>29</v>
      </c>
      <c r="B5296" s="1">
        <f>Raw_Prices!BE305</f>
        <v>45369</v>
      </c>
      <c r="C5296" s="12">
        <f>Raw_Prices!BI305</f>
        <v>161.15</v>
      </c>
      <c r="D5296" s="13">
        <f t="shared" si="168"/>
        <v>-4.0788579197824637E-3</v>
      </c>
      <c r="E5296" s="14">
        <f>IF(_xlfn.XLOOKUP($A5296,Firm_Info!$A$2:$A$12,Firm_Info!$C$2:$C$12)="Treated",1,IF(_xlfn.XLOOKUP($A5296,Firm_Info!$A$2:$A$12,Firm_Info!$C$2:$C$12)="Control",0,""))</f>
        <v>1</v>
      </c>
      <c r="F5296" s="14">
        <f>IFERROR(_xlfn.XLOOKUP($A5296,Firm_Info!$A$2:$A$11,Firm_Info!$D$2:$D$11),"")</f>
        <v>5</v>
      </c>
      <c r="G5296" s="14">
        <f>IF($F5296="","",IF($B5296&gt;=SUMIFS(Firm_Info!$F$2:$F$11,Firm_Info!$D$2:$D$11,$F5296,Firm_Info!$C$2:$C$11,"Treated"),1,0))</f>
        <v>1</v>
      </c>
      <c r="H5296" s="14">
        <f t="shared" si="169"/>
        <v>1</v>
      </c>
      <c r="I5296" s="14">
        <f>IF($F5296="","",MOD(ROW()-2,624)-INDEX(Parallel_Trends!$F$5:$F$14,MATCH($A5296,Parallel_Trends!$A$5:$A$14,0)))</f>
        <v>133</v>
      </c>
    </row>
    <row r="5297" spans="1:9" x14ac:dyDescent="0.45">
      <c r="A5297" t="s">
        <v>29</v>
      </c>
      <c r="B5297" s="1">
        <f>Raw_Prices!BE306</f>
        <v>45370</v>
      </c>
      <c r="C5297" s="12">
        <f>Raw_Prices!BI306</f>
        <v>160.74</v>
      </c>
      <c r="D5297" s="13">
        <f t="shared" si="168"/>
        <v>-2.544213465715206E-3</v>
      </c>
      <c r="E5297" s="14">
        <f>IF(_xlfn.XLOOKUP($A5297,Firm_Info!$A$2:$A$12,Firm_Info!$C$2:$C$12)="Treated",1,IF(_xlfn.XLOOKUP($A5297,Firm_Info!$A$2:$A$12,Firm_Info!$C$2:$C$12)="Control",0,""))</f>
        <v>1</v>
      </c>
      <c r="F5297" s="14">
        <f>IFERROR(_xlfn.XLOOKUP($A5297,Firm_Info!$A$2:$A$11,Firm_Info!$D$2:$D$11),"")</f>
        <v>5</v>
      </c>
      <c r="G5297" s="14">
        <f>IF($F5297="","",IF($B5297&gt;=SUMIFS(Firm_Info!$F$2:$F$11,Firm_Info!$D$2:$D$11,$F5297,Firm_Info!$C$2:$C$11,"Treated"),1,0))</f>
        <v>1</v>
      </c>
      <c r="H5297" s="14">
        <f t="shared" si="169"/>
        <v>1</v>
      </c>
      <c r="I5297" s="14">
        <f>IF($F5297="","",MOD(ROW()-2,624)-INDEX(Parallel_Trends!$F$5:$F$14,MATCH($A5297,Parallel_Trends!$A$5:$A$14,0)))</f>
        <v>134</v>
      </c>
    </row>
    <row r="5298" spans="1:9" x14ac:dyDescent="0.45">
      <c r="A5298" t="s">
        <v>29</v>
      </c>
      <c r="B5298" s="1">
        <f>Raw_Prices!BE307</f>
        <v>45371</v>
      </c>
      <c r="C5298" s="12">
        <f>Raw_Prices!BI307</f>
        <v>161.16</v>
      </c>
      <c r="D5298" s="13">
        <f t="shared" si="168"/>
        <v>2.6129152668905586E-3</v>
      </c>
      <c r="E5298" s="14">
        <f>IF(_xlfn.XLOOKUP($A5298,Firm_Info!$A$2:$A$12,Firm_Info!$C$2:$C$12)="Treated",1,IF(_xlfn.XLOOKUP($A5298,Firm_Info!$A$2:$A$12,Firm_Info!$C$2:$C$12)="Control",0,""))</f>
        <v>1</v>
      </c>
      <c r="F5298" s="14">
        <f>IFERROR(_xlfn.XLOOKUP($A5298,Firm_Info!$A$2:$A$11,Firm_Info!$D$2:$D$11),"")</f>
        <v>5</v>
      </c>
      <c r="G5298" s="14">
        <f>IF($F5298="","",IF($B5298&gt;=SUMIFS(Firm_Info!$F$2:$F$11,Firm_Info!$D$2:$D$11,$F5298,Firm_Info!$C$2:$C$11,"Treated"),1,0))</f>
        <v>1</v>
      </c>
      <c r="H5298" s="14">
        <f t="shared" si="169"/>
        <v>1</v>
      </c>
      <c r="I5298" s="14">
        <f>IF($F5298="","",MOD(ROW()-2,624)-INDEX(Parallel_Trends!$F$5:$F$14,MATCH($A5298,Parallel_Trends!$A$5:$A$14,0)))</f>
        <v>135</v>
      </c>
    </row>
    <row r="5299" spans="1:9" x14ac:dyDescent="0.45">
      <c r="A5299" t="s">
        <v>29</v>
      </c>
      <c r="B5299" s="1">
        <f>Raw_Prices!BE308</f>
        <v>45372</v>
      </c>
      <c r="C5299" s="12">
        <f>Raw_Prices!BI308</f>
        <v>160.93</v>
      </c>
      <c r="D5299" s="13">
        <f t="shared" si="168"/>
        <v>-1.4271531397368475E-3</v>
      </c>
      <c r="E5299" s="14">
        <f>IF(_xlfn.XLOOKUP($A5299,Firm_Info!$A$2:$A$12,Firm_Info!$C$2:$C$12)="Treated",1,IF(_xlfn.XLOOKUP($A5299,Firm_Info!$A$2:$A$12,Firm_Info!$C$2:$C$12)="Control",0,""))</f>
        <v>1</v>
      </c>
      <c r="F5299" s="14">
        <f>IFERROR(_xlfn.XLOOKUP($A5299,Firm_Info!$A$2:$A$11,Firm_Info!$D$2:$D$11),"")</f>
        <v>5</v>
      </c>
      <c r="G5299" s="14">
        <f>IF($F5299="","",IF($B5299&gt;=SUMIFS(Firm_Info!$F$2:$F$11,Firm_Info!$D$2:$D$11,$F5299,Firm_Info!$C$2:$C$11,"Treated"),1,0))</f>
        <v>1</v>
      </c>
      <c r="H5299" s="14">
        <f t="shared" si="169"/>
        <v>1</v>
      </c>
      <c r="I5299" s="14">
        <f>IF($F5299="","",MOD(ROW()-2,624)-INDEX(Parallel_Trends!$F$5:$F$14,MATCH($A5299,Parallel_Trends!$A$5:$A$14,0)))</f>
        <v>136</v>
      </c>
    </row>
    <row r="5300" spans="1:9" x14ac:dyDescent="0.45">
      <c r="A5300" t="s">
        <v>29</v>
      </c>
      <c r="B5300" s="1">
        <f>Raw_Prices!BE309</f>
        <v>45373</v>
      </c>
      <c r="C5300" s="12">
        <f>Raw_Prices!BI309</f>
        <v>160.61000000000001</v>
      </c>
      <c r="D5300" s="13">
        <f t="shared" si="168"/>
        <v>-1.9884421798297414E-3</v>
      </c>
      <c r="E5300" s="14">
        <f>IF(_xlfn.XLOOKUP($A5300,Firm_Info!$A$2:$A$12,Firm_Info!$C$2:$C$12)="Treated",1,IF(_xlfn.XLOOKUP($A5300,Firm_Info!$A$2:$A$12,Firm_Info!$C$2:$C$12)="Control",0,""))</f>
        <v>1</v>
      </c>
      <c r="F5300" s="14">
        <f>IFERROR(_xlfn.XLOOKUP($A5300,Firm_Info!$A$2:$A$11,Firm_Info!$D$2:$D$11),"")</f>
        <v>5</v>
      </c>
      <c r="G5300" s="14">
        <f>IF($F5300="","",IF($B5300&gt;=SUMIFS(Firm_Info!$F$2:$F$11,Firm_Info!$D$2:$D$11,$F5300,Firm_Info!$C$2:$C$11,"Treated"),1,0))</f>
        <v>1</v>
      </c>
      <c r="H5300" s="14">
        <f t="shared" si="169"/>
        <v>1</v>
      </c>
      <c r="I5300" s="14">
        <f>IF($F5300="","",MOD(ROW()-2,624)-INDEX(Parallel_Trends!$F$5:$F$14,MATCH($A5300,Parallel_Trends!$A$5:$A$14,0)))</f>
        <v>137</v>
      </c>
    </row>
    <row r="5301" spans="1:9" x14ac:dyDescent="0.45">
      <c r="A5301" t="s">
        <v>29</v>
      </c>
      <c r="B5301" s="1">
        <f>Raw_Prices!BE310</f>
        <v>45376</v>
      </c>
      <c r="C5301" s="12">
        <f>Raw_Prices!BI310</f>
        <v>161.11500000000001</v>
      </c>
      <c r="D5301" s="13">
        <f t="shared" si="168"/>
        <v>3.1442624992217283E-3</v>
      </c>
      <c r="E5301" s="14">
        <f>IF(_xlfn.XLOOKUP($A5301,Firm_Info!$A$2:$A$12,Firm_Info!$C$2:$C$12)="Treated",1,IF(_xlfn.XLOOKUP($A5301,Firm_Info!$A$2:$A$12,Firm_Info!$C$2:$C$12)="Control",0,""))</f>
        <v>1</v>
      </c>
      <c r="F5301" s="14">
        <f>IFERROR(_xlfn.XLOOKUP($A5301,Firm_Info!$A$2:$A$11,Firm_Info!$D$2:$D$11),"")</f>
        <v>5</v>
      </c>
      <c r="G5301" s="14">
        <f>IF($F5301="","",IF($B5301&gt;=SUMIFS(Firm_Info!$F$2:$F$11,Firm_Info!$D$2:$D$11,$F5301,Firm_Info!$C$2:$C$11,"Treated"),1,0))</f>
        <v>1</v>
      </c>
      <c r="H5301" s="14">
        <f t="shared" si="169"/>
        <v>1</v>
      </c>
      <c r="I5301" s="14">
        <f>IF($F5301="","",MOD(ROW()-2,624)-INDEX(Parallel_Trends!$F$5:$F$14,MATCH($A5301,Parallel_Trends!$A$5:$A$14,0)))</f>
        <v>138</v>
      </c>
    </row>
    <row r="5302" spans="1:9" x14ac:dyDescent="0.45">
      <c r="A5302" t="s">
        <v>29</v>
      </c>
      <c r="B5302" s="1">
        <f>Raw_Prices!BE311</f>
        <v>45377</v>
      </c>
      <c r="C5302" s="12">
        <f>Raw_Prices!BI311</f>
        <v>161.1</v>
      </c>
      <c r="D5302" s="13">
        <f t="shared" si="168"/>
        <v>-9.3101201005585388E-5</v>
      </c>
      <c r="E5302" s="14">
        <f>IF(_xlfn.XLOOKUP($A5302,Firm_Info!$A$2:$A$12,Firm_Info!$C$2:$C$12)="Treated",1,IF(_xlfn.XLOOKUP($A5302,Firm_Info!$A$2:$A$12,Firm_Info!$C$2:$C$12)="Control",0,""))</f>
        <v>1</v>
      </c>
      <c r="F5302" s="14">
        <f>IFERROR(_xlfn.XLOOKUP($A5302,Firm_Info!$A$2:$A$11,Firm_Info!$D$2:$D$11),"")</f>
        <v>5</v>
      </c>
      <c r="G5302" s="14">
        <f>IF($F5302="","",IF($B5302&gt;=SUMIFS(Firm_Info!$F$2:$F$11,Firm_Info!$D$2:$D$11,$F5302,Firm_Info!$C$2:$C$11,"Treated"),1,0))</f>
        <v>1</v>
      </c>
      <c r="H5302" s="14">
        <f t="shared" si="169"/>
        <v>1</v>
      </c>
      <c r="I5302" s="14">
        <f>IF($F5302="","",MOD(ROW()-2,624)-INDEX(Parallel_Trends!$F$5:$F$14,MATCH($A5302,Parallel_Trends!$A$5:$A$14,0)))</f>
        <v>139</v>
      </c>
    </row>
    <row r="5303" spans="1:9" x14ac:dyDescent="0.45">
      <c r="A5303" t="s">
        <v>29</v>
      </c>
      <c r="B5303" s="1">
        <f>Raw_Prices!BE312</f>
        <v>45378</v>
      </c>
      <c r="C5303" s="12">
        <f>Raw_Prices!BI312</f>
        <v>162.01</v>
      </c>
      <c r="D5303" s="13">
        <f t="shared" si="168"/>
        <v>5.6486654252017043E-3</v>
      </c>
      <c r="E5303" s="14">
        <f>IF(_xlfn.XLOOKUP($A5303,Firm_Info!$A$2:$A$12,Firm_Info!$C$2:$C$12)="Treated",1,IF(_xlfn.XLOOKUP($A5303,Firm_Info!$A$2:$A$12,Firm_Info!$C$2:$C$12)="Control",0,""))</f>
        <v>1</v>
      </c>
      <c r="F5303" s="14">
        <f>IFERROR(_xlfn.XLOOKUP($A5303,Firm_Info!$A$2:$A$11,Firm_Info!$D$2:$D$11),"")</f>
        <v>5</v>
      </c>
      <c r="G5303" s="14">
        <f>IF($F5303="","",IF($B5303&gt;=SUMIFS(Firm_Info!$F$2:$F$11,Firm_Info!$D$2:$D$11,$F5303,Firm_Info!$C$2:$C$11,"Treated"),1,0))</f>
        <v>1</v>
      </c>
      <c r="H5303" s="14">
        <f t="shared" si="169"/>
        <v>1</v>
      </c>
      <c r="I5303" s="14">
        <f>IF($F5303="","",MOD(ROW()-2,624)-INDEX(Parallel_Trends!$F$5:$F$14,MATCH($A5303,Parallel_Trends!$A$5:$A$14,0)))</f>
        <v>140</v>
      </c>
    </row>
    <row r="5304" spans="1:9" x14ac:dyDescent="0.45">
      <c r="A5304" t="s">
        <v>29</v>
      </c>
      <c r="B5304" s="1">
        <f>Raw_Prices!BE313</f>
        <v>45379</v>
      </c>
      <c r="C5304" s="12">
        <f>Raw_Prices!BI313</f>
        <v>163.22</v>
      </c>
      <c r="D5304" s="13">
        <f t="shared" si="168"/>
        <v>7.4686747731622649E-3</v>
      </c>
      <c r="E5304" s="14">
        <f>IF(_xlfn.XLOOKUP($A5304,Firm_Info!$A$2:$A$12,Firm_Info!$C$2:$C$12)="Treated",1,IF(_xlfn.XLOOKUP($A5304,Firm_Info!$A$2:$A$12,Firm_Info!$C$2:$C$12)="Control",0,""))</f>
        <v>1</v>
      </c>
      <c r="F5304" s="14">
        <f>IFERROR(_xlfn.XLOOKUP($A5304,Firm_Info!$A$2:$A$11,Firm_Info!$D$2:$D$11),"")</f>
        <v>5</v>
      </c>
      <c r="G5304" s="14">
        <f>IF($F5304="","",IF($B5304&gt;=SUMIFS(Firm_Info!$F$2:$F$11,Firm_Info!$D$2:$D$11,$F5304,Firm_Info!$C$2:$C$11,"Treated"),1,0))</f>
        <v>1</v>
      </c>
      <c r="H5304" s="14">
        <f t="shared" si="169"/>
        <v>1</v>
      </c>
      <c r="I5304" s="14">
        <f>IF($F5304="","",MOD(ROW()-2,624)-INDEX(Parallel_Trends!$F$5:$F$14,MATCH($A5304,Parallel_Trends!$A$5:$A$14,0)))</f>
        <v>141</v>
      </c>
    </row>
    <row r="5305" spans="1:9" x14ac:dyDescent="0.45">
      <c r="A5305" t="s">
        <v>29</v>
      </c>
      <c r="B5305" s="1">
        <f>Raw_Prices!BE314</f>
        <v>45383</v>
      </c>
      <c r="C5305" s="12">
        <f>Raw_Prices!BI314</f>
        <v>162.66999999999999</v>
      </c>
      <c r="D5305" s="13">
        <f t="shared" si="168"/>
        <v>-3.3696850876119289E-3</v>
      </c>
      <c r="E5305" s="14">
        <f>IF(_xlfn.XLOOKUP($A5305,Firm_Info!$A$2:$A$12,Firm_Info!$C$2:$C$12)="Treated",1,IF(_xlfn.XLOOKUP($A5305,Firm_Info!$A$2:$A$12,Firm_Info!$C$2:$C$12)="Control",0,""))</f>
        <v>1</v>
      </c>
      <c r="F5305" s="14">
        <f>IFERROR(_xlfn.XLOOKUP($A5305,Firm_Info!$A$2:$A$11,Firm_Info!$D$2:$D$11),"")</f>
        <v>5</v>
      </c>
      <c r="G5305" s="14">
        <f>IF($F5305="","",IF($B5305&gt;=SUMIFS(Firm_Info!$F$2:$F$11,Firm_Info!$D$2:$D$11,$F5305,Firm_Info!$C$2:$C$11,"Treated"),1,0))</f>
        <v>1</v>
      </c>
      <c r="H5305" s="14">
        <f t="shared" si="169"/>
        <v>1</v>
      </c>
      <c r="I5305" s="14">
        <f>IF($F5305="","",MOD(ROW()-2,624)-INDEX(Parallel_Trends!$F$5:$F$14,MATCH($A5305,Parallel_Trends!$A$5:$A$14,0)))</f>
        <v>142</v>
      </c>
    </row>
    <row r="5306" spans="1:9" x14ac:dyDescent="0.45">
      <c r="A5306" t="s">
        <v>29</v>
      </c>
      <c r="B5306" s="1">
        <f>Raw_Prices!BE315</f>
        <v>45384</v>
      </c>
      <c r="C5306" s="12">
        <f>Raw_Prices!BI315</f>
        <v>162.08000000000001</v>
      </c>
      <c r="D5306" s="13">
        <f t="shared" si="168"/>
        <v>-3.6269748570724181E-3</v>
      </c>
      <c r="E5306" s="14">
        <f>IF(_xlfn.XLOOKUP($A5306,Firm_Info!$A$2:$A$12,Firm_Info!$C$2:$C$12)="Treated",1,IF(_xlfn.XLOOKUP($A5306,Firm_Info!$A$2:$A$12,Firm_Info!$C$2:$C$12)="Control",0,""))</f>
        <v>1</v>
      </c>
      <c r="F5306" s="14">
        <f>IFERROR(_xlfn.XLOOKUP($A5306,Firm_Info!$A$2:$A$11,Firm_Info!$D$2:$D$11),"")</f>
        <v>5</v>
      </c>
      <c r="G5306" s="14">
        <f>IF($F5306="","",IF($B5306&gt;=SUMIFS(Firm_Info!$F$2:$F$11,Firm_Info!$D$2:$D$11,$F5306,Firm_Info!$C$2:$C$11,"Treated"),1,0))</f>
        <v>1</v>
      </c>
      <c r="H5306" s="14">
        <f t="shared" si="169"/>
        <v>1</v>
      </c>
      <c r="I5306" s="14">
        <f>IF($F5306="","",MOD(ROW()-2,624)-INDEX(Parallel_Trends!$F$5:$F$14,MATCH($A5306,Parallel_Trends!$A$5:$A$14,0)))</f>
        <v>143</v>
      </c>
    </row>
    <row r="5307" spans="1:9" x14ac:dyDescent="0.45">
      <c r="A5307" t="s">
        <v>29</v>
      </c>
      <c r="B5307" s="1">
        <f>Raw_Prices!BE316</f>
        <v>45385</v>
      </c>
      <c r="C5307" s="12">
        <f>Raw_Prices!BI316</f>
        <v>163.26</v>
      </c>
      <c r="D5307" s="13">
        <f t="shared" si="168"/>
        <v>7.2803553800591114E-3</v>
      </c>
      <c r="E5307" s="14">
        <f>IF(_xlfn.XLOOKUP($A5307,Firm_Info!$A$2:$A$12,Firm_Info!$C$2:$C$12)="Treated",1,IF(_xlfn.XLOOKUP($A5307,Firm_Info!$A$2:$A$12,Firm_Info!$C$2:$C$12)="Control",0,""))</f>
        <v>1</v>
      </c>
      <c r="F5307" s="14">
        <f>IFERROR(_xlfn.XLOOKUP($A5307,Firm_Info!$A$2:$A$11,Firm_Info!$D$2:$D$11),"")</f>
        <v>5</v>
      </c>
      <c r="G5307" s="14">
        <f>IF($F5307="","",IF($B5307&gt;=SUMIFS(Firm_Info!$F$2:$F$11,Firm_Info!$D$2:$D$11,$F5307,Firm_Info!$C$2:$C$11,"Treated"),1,0))</f>
        <v>1</v>
      </c>
      <c r="H5307" s="14">
        <f t="shared" si="169"/>
        <v>1</v>
      </c>
      <c r="I5307" s="14">
        <f>IF($F5307="","",MOD(ROW()-2,624)-INDEX(Parallel_Trends!$F$5:$F$14,MATCH($A5307,Parallel_Trends!$A$5:$A$14,0)))</f>
        <v>144</v>
      </c>
    </row>
    <row r="5308" spans="1:9" x14ac:dyDescent="0.45">
      <c r="A5308" t="s">
        <v>29</v>
      </c>
      <c r="B5308" s="1">
        <f>Raw_Prices!BE317</f>
        <v>45386</v>
      </c>
      <c r="C5308" s="12">
        <f>Raw_Prices!BI317</f>
        <v>161.61000000000001</v>
      </c>
      <c r="D5308" s="13">
        <f t="shared" si="168"/>
        <v>-1.010657846379992E-2</v>
      </c>
      <c r="E5308" s="14">
        <f>IF(_xlfn.XLOOKUP($A5308,Firm_Info!$A$2:$A$12,Firm_Info!$C$2:$C$12)="Treated",1,IF(_xlfn.XLOOKUP($A5308,Firm_Info!$A$2:$A$12,Firm_Info!$C$2:$C$12)="Control",0,""))</f>
        <v>1</v>
      </c>
      <c r="F5308" s="14">
        <f>IFERROR(_xlfn.XLOOKUP($A5308,Firm_Info!$A$2:$A$11,Firm_Info!$D$2:$D$11),"")</f>
        <v>5</v>
      </c>
      <c r="G5308" s="14">
        <f>IF($F5308="","",IF($B5308&gt;=SUMIFS(Firm_Info!$F$2:$F$11,Firm_Info!$D$2:$D$11,$F5308,Firm_Info!$C$2:$C$11,"Treated"),1,0))</f>
        <v>1</v>
      </c>
      <c r="H5308" s="14">
        <f t="shared" si="169"/>
        <v>1</v>
      </c>
      <c r="I5308" s="14">
        <f>IF($F5308="","",MOD(ROW()-2,624)-INDEX(Parallel_Trends!$F$5:$F$14,MATCH($A5308,Parallel_Trends!$A$5:$A$14,0)))</f>
        <v>145</v>
      </c>
    </row>
    <row r="5309" spans="1:9" x14ac:dyDescent="0.45">
      <c r="A5309" t="s">
        <v>29</v>
      </c>
      <c r="B5309" s="1">
        <f>Raw_Prices!BE318</f>
        <v>45387</v>
      </c>
      <c r="C5309" s="12">
        <f>Raw_Prices!BI318</f>
        <v>161.11000000000001</v>
      </c>
      <c r="D5309" s="13">
        <f t="shared" si="168"/>
        <v>-3.0938679537156899E-3</v>
      </c>
      <c r="E5309" s="14">
        <f>IF(_xlfn.XLOOKUP($A5309,Firm_Info!$A$2:$A$12,Firm_Info!$C$2:$C$12)="Treated",1,IF(_xlfn.XLOOKUP($A5309,Firm_Info!$A$2:$A$12,Firm_Info!$C$2:$C$12)="Control",0,""))</f>
        <v>1</v>
      </c>
      <c r="F5309" s="14">
        <f>IFERROR(_xlfn.XLOOKUP($A5309,Firm_Info!$A$2:$A$11,Firm_Info!$D$2:$D$11),"")</f>
        <v>5</v>
      </c>
      <c r="G5309" s="14">
        <f>IF($F5309="","",IF($B5309&gt;=SUMIFS(Firm_Info!$F$2:$F$11,Firm_Info!$D$2:$D$11,$F5309,Firm_Info!$C$2:$C$11,"Treated"),1,0))</f>
        <v>1</v>
      </c>
      <c r="H5309" s="14">
        <f t="shared" si="169"/>
        <v>1</v>
      </c>
      <c r="I5309" s="14">
        <f>IF($F5309="","",MOD(ROW()-2,624)-INDEX(Parallel_Trends!$F$5:$F$14,MATCH($A5309,Parallel_Trends!$A$5:$A$14,0)))</f>
        <v>146</v>
      </c>
    </row>
    <row r="5310" spans="1:9" x14ac:dyDescent="0.45">
      <c r="A5310" t="s">
        <v>29</v>
      </c>
      <c r="B5310" s="1">
        <f>Raw_Prices!BE319</f>
        <v>45390</v>
      </c>
      <c r="C5310" s="12">
        <f>Raw_Prices!BI319</f>
        <v>160.9</v>
      </c>
      <c r="D5310" s="13">
        <f t="shared" si="168"/>
        <v>-1.3034572652225185E-3</v>
      </c>
      <c r="E5310" s="14">
        <f>IF(_xlfn.XLOOKUP($A5310,Firm_Info!$A$2:$A$12,Firm_Info!$C$2:$C$12)="Treated",1,IF(_xlfn.XLOOKUP($A5310,Firm_Info!$A$2:$A$12,Firm_Info!$C$2:$C$12)="Control",0,""))</f>
        <v>1</v>
      </c>
      <c r="F5310" s="14">
        <f>IFERROR(_xlfn.XLOOKUP($A5310,Firm_Info!$A$2:$A$11,Firm_Info!$D$2:$D$11),"")</f>
        <v>5</v>
      </c>
      <c r="G5310" s="14">
        <f>IF($F5310="","",IF($B5310&gt;=SUMIFS(Firm_Info!$F$2:$F$11,Firm_Info!$D$2:$D$11,$F5310,Firm_Info!$C$2:$C$11,"Treated"),1,0))</f>
        <v>1</v>
      </c>
      <c r="H5310" s="14">
        <f t="shared" si="169"/>
        <v>1</v>
      </c>
      <c r="I5310" s="14">
        <f>IF($F5310="","",MOD(ROW()-2,624)-INDEX(Parallel_Trends!$F$5:$F$14,MATCH($A5310,Parallel_Trends!$A$5:$A$14,0)))</f>
        <v>147</v>
      </c>
    </row>
    <row r="5311" spans="1:9" x14ac:dyDescent="0.45">
      <c r="A5311" t="s">
        <v>29</v>
      </c>
      <c r="B5311" s="1">
        <f>Raw_Prices!BE320</f>
        <v>45391</v>
      </c>
      <c r="C5311" s="12">
        <f>Raw_Prices!BI320</f>
        <v>161</v>
      </c>
      <c r="D5311" s="13">
        <f t="shared" si="168"/>
        <v>6.2150403977612179E-4</v>
      </c>
      <c r="E5311" s="14">
        <f>IF(_xlfn.XLOOKUP($A5311,Firm_Info!$A$2:$A$12,Firm_Info!$C$2:$C$12)="Treated",1,IF(_xlfn.XLOOKUP($A5311,Firm_Info!$A$2:$A$12,Firm_Info!$C$2:$C$12)="Control",0,""))</f>
        <v>1</v>
      </c>
      <c r="F5311" s="14">
        <f>IFERROR(_xlfn.XLOOKUP($A5311,Firm_Info!$A$2:$A$11,Firm_Info!$D$2:$D$11),"")</f>
        <v>5</v>
      </c>
      <c r="G5311" s="14">
        <f>IF($F5311="","",IF($B5311&gt;=SUMIFS(Firm_Info!$F$2:$F$11,Firm_Info!$D$2:$D$11,$F5311,Firm_Info!$C$2:$C$11,"Treated"),1,0))</f>
        <v>1</v>
      </c>
      <c r="H5311" s="14">
        <f t="shared" si="169"/>
        <v>1</v>
      </c>
      <c r="I5311" s="14">
        <f>IF($F5311="","",MOD(ROW()-2,624)-INDEX(Parallel_Trends!$F$5:$F$14,MATCH($A5311,Parallel_Trends!$A$5:$A$14,0)))</f>
        <v>148</v>
      </c>
    </row>
    <row r="5312" spans="1:9" x14ac:dyDescent="0.45">
      <c r="A5312" t="s">
        <v>29</v>
      </c>
      <c r="B5312" s="1">
        <f>Raw_Prices!BE321</f>
        <v>45392</v>
      </c>
      <c r="C5312" s="12">
        <f>Raw_Prices!BI321</f>
        <v>160.38</v>
      </c>
      <c r="D5312" s="13">
        <f t="shared" si="168"/>
        <v>-3.8509316770186652E-3</v>
      </c>
      <c r="E5312" s="14">
        <f>IF(_xlfn.XLOOKUP($A5312,Firm_Info!$A$2:$A$12,Firm_Info!$C$2:$C$12)="Treated",1,IF(_xlfn.XLOOKUP($A5312,Firm_Info!$A$2:$A$12,Firm_Info!$C$2:$C$12)="Control",0,""))</f>
        <v>1</v>
      </c>
      <c r="F5312" s="14">
        <f>IFERROR(_xlfn.XLOOKUP($A5312,Firm_Info!$A$2:$A$11,Firm_Info!$D$2:$D$11),"")</f>
        <v>5</v>
      </c>
      <c r="G5312" s="14">
        <f>IF($F5312="","",IF($B5312&gt;=SUMIFS(Firm_Info!$F$2:$F$11,Firm_Info!$D$2:$D$11,$F5312,Firm_Info!$C$2:$C$11,"Treated"),1,0))</f>
        <v>1</v>
      </c>
      <c r="H5312" s="14">
        <f t="shared" si="169"/>
        <v>1</v>
      </c>
      <c r="I5312" s="14">
        <f>IF($F5312="","",MOD(ROW()-2,624)-INDEX(Parallel_Trends!$F$5:$F$14,MATCH($A5312,Parallel_Trends!$A$5:$A$14,0)))</f>
        <v>149</v>
      </c>
    </row>
    <row r="5313" spans="1:9" x14ac:dyDescent="0.45">
      <c r="A5313" t="s">
        <v>29</v>
      </c>
      <c r="B5313" s="1">
        <f>Raw_Prices!BE322</f>
        <v>45393</v>
      </c>
      <c r="C5313" s="12">
        <f>Raw_Prices!BI322</f>
        <v>160.69</v>
      </c>
      <c r="D5313" s="13">
        <f t="shared" si="168"/>
        <v>1.9329093403168685E-3</v>
      </c>
      <c r="E5313" s="14">
        <f>IF(_xlfn.XLOOKUP($A5313,Firm_Info!$A$2:$A$12,Firm_Info!$C$2:$C$12)="Treated",1,IF(_xlfn.XLOOKUP($A5313,Firm_Info!$A$2:$A$12,Firm_Info!$C$2:$C$12)="Control",0,""))</f>
        <v>1</v>
      </c>
      <c r="F5313" s="14">
        <f>IFERROR(_xlfn.XLOOKUP($A5313,Firm_Info!$A$2:$A$11,Firm_Info!$D$2:$D$11),"")</f>
        <v>5</v>
      </c>
      <c r="G5313" s="14">
        <f>IF($F5313="","",IF($B5313&gt;=SUMIFS(Firm_Info!$F$2:$F$11,Firm_Info!$D$2:$D$11,$F5313,Firm_Info!$C$2:$C$11,"Treated"),1,0))</f>
        <v>1</v>
      </c>
      <c r="H5313" s="14">
        <f t="shared" si="169"/>
        <v>1</v>
      </c>
      <c r="I5313" s="14">
        <f>IF($F5313="","",MOD(ROW()-2,624)-INDEX(Parallel_Trends!$F$5:$F$14,MATCH($A5313,Parallel_Trends!$A$5:$A$14,0)))</f>
        <v>150</v>
      </c>
    </row>
    <row r="5314" spans="1:9" x14ac:dyDescent="0.45">
      <c r="A5314" t="s">
        <v>29</v>
      </c>
      <c r="B5314" s="1">
        <f>Raw_Prices!BE323</f>
        <v>45394</v>
      </c>
      <c r="C5314" s="12">
        <f>Raw_Prices!BI323</f>
        <v>160.05000000000001</v>
      </c>
      <c r="D5314" s="13">
        <f t="shared" si="168"/>
        <v>-3.9828240711928808E-3</v>
      </c>
      <c r="E5314" s="14">
        <f>IF(_xlfn.XLOOKUP($A5314,Firm_Info!$A$2:$A$12,Firm_Info!$C$2:$C$12)="Treated",1,IF(_xlfn.XLOOKUP($A5314,Firm_Info!$A$2:$A$12,Firm_Info!$C$2:$C$12)="Control",0,""))</f>
        <v>1</v>
      </c>
      <c r="F5314" s="14">
        <f>IFERROR(_xlfn.XLOOKUP($A5314,Firm_Info!$A$2:$A$11,Firm_Info!$D$2:$D$11),"")</f>
        <v>5</v>
      </c>
      <c r="G5314" s="14">
        <f>IF($F5314="","",IF($B5314&gt;=SUMIFS(Firm_Info!$F$2:$F$11,Firm_Info!$D$2:$D$11,$F5314,Firm_Info!$C$2:$C$11,"Treated"),1,0))</f>
        <v>1</v>
      </c>
      <c r="H5314" s="14">
        <f t="shared" si="169"/>
        <v>1</v>
      </c>
      <c r="I5314" s="14">
        <f>IF($F5314="","",MOD(ROW()-2,624)-INDEX(Parallel_Trends!$F$5:$F$14,MATCH($A5314,Parallel_Trends!$A$5:$A$14,0)))</f>
        <v>151</v>
      </c>
    </row>
    <row r="5315" spans="1:9" x14ac:dyDescent="0.45">
      <c r="A5315" t="s">
        <v>29</v>
      </c>
      <c r="B5315" s="1">
        <f>Raw_Prices!BE324</f>
        <v>45397</v>
      </c>
      <c r="C5315" s="12">
        <f>Raw_Prices!BI324</f>
        <v>159.82</v>
      </c>
      <c r="D5315" s="13">
        <f t="shared" si="168"/>
        <v>-1.4370509215870797E-3</v>
      </c>
      <c r="E5315" s="14">
        <f>IF(_xlfn.XLOOKUP($A5315,Firm_Info!$A$2:$A$12,Firm_Info!$C$2:$C$12)="Treated",1,IF(_xlfn.XLOOKUP($A5315,Firm_Info!$A$2:$A$12,Firm_Info!$C$2:$C$12)="Control",0,""))</f>
        <v>1</v>
      </c>
      <c r="F5315" s="14">
        <f>IFERROR(_xlfn.XLOOKUP($A5315,Firm_Info!$A$2:$A$11,Firm_Info!$D$2:$D$11),"")</f>
        <v>5</v>
      </c>
      <c r="G5315" s="14">
        <f>IF($F5315="","",IF($B5315&gt;=SUMIFS(Firm_Info!$F$2:$F$11,Firm_Info!$D$2:$D$11,$F5315,Firm_Info!$C$2:$C$11,"Treated"),1,0))</f>
        <v>1</v>
      </c>
      <c r="H5315" s="14">
        <f t="shared" si="169"/>
        <v>1</v>
      </c>
      <c r="I5315" s="14">
        <f>IF($F5315="","",MOD(ROW()-2,624)-INDEX(Parallel_Trends!$F$5:$F$14,MATCH($A5315,Parallel_Trends!$A$5:$A$14,0)))</f>
        <v>152</v>
      </c>
    </row>
    <row r="5316" spans="1:9" x14ac:dyDescent="0.45">
      <c r="A5316" t="s">
        <v>29</v>
      </c>
      <c r="B5316" s="1">
        <f>Raw_Prices!BE325</f>
        <v>45398</v>
      </c>
      <c r="C5316" s="12">
        <f>Raw_Prices!BI325</f>
        <v>159.79</v>
      </c>
      <c r="D5316" s="13">
        <f t="shared" ref="D5316:D5379" si="170">C5316/C5315-1</f>
        <v>-1.8771117507199175E-4</v>
      </c>
      <c r="E5316" s="14">
        <f>IF(_xlfn.XLOOKUP($A5316,Firm_Info!$A$2:$A$12,Firm_Info!$C$2:$C$12)="Treated",1,IF(_xlfn.XLOOKUP($A5316,Firm_Info!$A$2:$A$12,Firm_Info!$C$2:$C$12)="Control",0,""))</f>
        <v>1</v>
      </c>
      <c r="F5316" s="14">
        <f>IFERROR(_xlfn.XLOOKUP($A5316,Firm_Info!$A$2:$A$11,Firm_Info!$D$2:$D$11),"")</f>
        <v>5</v>
      </c>
      <c r="G5316" s="14">
        <f>IF($F5316="","",IF($B5316&gt;=SUMIFS(Firm_Info!$F$2:$F$11,Firm_Info!$D$2:$D$11,$F5316,Firm_Info!$C$2:$C$11,"Treated"),1,0))</f>
        <v>1</v>
      </c>
      <c r="H5316" s="14">
        <f t="shared" ref="H5316:H5379" si="171">IF($F5316="","",$E5316*$G5316)</f>
        <v>1</v>
      </c>
      <c r="I5316" s="14">
        <f>IF($F5316="","",MOD(ROW()-2,624)-INDEX(Parallel_Trends!$F$5:$F$14,MATCH($A5316,Parallel_Trends!$A$5:$A$14,0)))</f>
        <v>153</v>
      </c>
    </row>
    <row r="5317" spans="1:9" x14ac:dyDescent="0.45">
      <c r="A5317" t="s">
        <v>29</v>
      </c>
      <c r="B5317" s="1">
        <f>Raw_Prices!BE326</f>
        <v>45399</v>
      </c>
      <c r="C5317" s="12">
        <f>Raw_Prices!BI326</f>
        <v>160.09</v>
      </c>
      <c r="D5317" s="13">
        <f t="shared" si="170"/>
        <v>1.877464171725407E-3</v>
      </c>
      <c r="E5317" s="14">
        <f>IF(_xlfn.XLOOKUP($A5317,Firm_Info!$A$2:$A$12,Firm_Info!$C$2:$C$12)="Treated",1,IF(_xlfn.XLOOKUP($A5317,Firm_Info!$A$2:$A$12,Firm_Info!$C$2:$C$12)="Control",0,""))</f>
        <v>1</v>
      </c>
      <c r="F5317" s="14">
        <f>IFERROR(_xlfn.XLOOKUP($A5317,Firm_Info!$A$2:$A$11,Firm_Info!$D$2:$D$11),"")</f>
        <v>5</v>
      </c>
      <c r="G5317" s="14">
        <f>IF($F5317="","",IF($B5317&gt;=SUMIFS(Firm_Info!$F$2:$F$11,Firm_Info!$D$2:$D$11,$F5317,Firm_Info!$C$2:$C$11,"Treated"),1,0))</f>
        <v>1</v>
      </c>
      <c r="H5317" s="14">
        <f t="shared" si="171"/>
        <v>1</v>
      </c>
      <c r="I5317" s="14">
        <f>IF($F5317="","",MOD(ROW()-2,624)-INDEX(Parallel_Trends!$F$5:$F$14,MATCH($A5317,Parallel_Trends!$A$5:$A$14,0)))</f>
        <v>154</v>
      </c>
    </row>
    <row r="5318" spans="1:9" x14ac:dyDescent="0.45">
      <c r="A5318" t="s">
        <v>29</v>
      </c>
      <c r="B5318" s="1">
        <f>Raw_Prices!BE327</f>
        <v>45400</v>
      </c>
      <c r="C5318" s="12">
        <f>Raw_Prices!BI327</f>
        <v>160.85</v>
      </c>
      <c r="D5318" s="13">
        <f t="shared" si="170"/>
        <v>4.7473296270847953E-3</v>
      </c>
      <c r="E5318" s="14">
        <f>IF(_xlfn.XLOOKUP($A5318,Firm_Info!$A$2:$A$12,Firm_Info!$C$2:$C$12)="Treated",1,IF(_xlfn.XLOOKUP($A5318,Firm_Info!$A$2:$A$12,Firm_Info!$C$2:$C$12)="Control",0,""))</f>
        <v>1</v>
      </c>
      <c r="F5318" s="14">
        <f>IFERROR(_xlfn.XLOOKUP($A5318,Firm_Info!$A$2:$A$11,Firm_Info!$D$2:$D$11),"")</f>
        <v>5</v>
      </c>
      <c r="G5318" s="14">
        <f>IF($F5318="","",IF($B5318&gt;=SUMIFS(Firm_Info!$F$2:$F$11,Firm_Info!$D$2:$D$11,$F5318,Firm_Info!$C$2:$C$11,"Treated"),1,0))</f>
        <v>1</v>
      </c>
      <c r="H5318" s="14">
        <f t="shared" si="171"/>
        <v>1</v>
      </c>
      <c r="I5318" s="14">
        <f>IF($F5318="","",MOD(ROW()-2,624)-INDEX(Parallel_Trends!$F$5:$F$14,MATCH($A5318,Parallel_Trends!$A$5:$A$14,0)))</f>
        <v>155</v>
      </c>
    </row>
    <row r="5319" spans="1:9" x14ac:dyDescent="0.45">
      <c r="A5319" t="s">
        <v>29</v>
      </c>
      <c r="B5319" s="1">
        <f>Raw_Prices!BE328</f>
        <v>45401</v>
      </c>
      <c r="C5319" s="12">
        <f>Raw_Prices!BI328</f>
        <v>162.33000000000001</v>
      </c>
      <c r="D5319" s="13">
        <f t="shared" si="170"/>
        <v>9.2011190550203015E-3</v>
      </c>
      <c r="E5319" s="14">
        <f>IF(_xlfn.XLOOKUP($A5319,Firm_Info!$A$2:$A$12,Firm_Info!$C$2:$C$12)="Treated",1,IF(_xlfn.XLOOKUP($A5319,Firm_Info!$A$2:$A$12,Firm_Info!$C$2:$C$12)="Control",0,""))</f>
        <v>1</v>
      </c>
      <c r="F5319" s="14">
        <f>IFERROR(_xlfn.XLOOKUP($A5319,Firm_Info!$A$2:$A$11,Firm_Info!$D$2:$D$11),"")</f>
        <v>5</v>
      </c>
      <c r="G5319" s="14">
        <f>IF($F5319="","",IF($B5319&gt;=SUMIFS(Firm_Info!$F$2:$F$11,Firm_Info!$D$2:$D$11,$F5319,Firm_Info!$C$2:$C$11,"Treated"),1,0))</f>
        <v>1</v>
      </c>
      <c r="H5319" s="14">
        <f t="shared" si="171"/>
        <v>1</v>
      </c>
      <c r="I5319" s="14">
        <f>IF($F5319="","",MOD(ROW()-2,624)-INDEX(Parallel_Trends!$F$5:$F$14,MATCH($A5319,Parallel_Trends!$A$5:$A$14,0)))</f>
        <v>156</v>
      </c>
    </row>
    <row r="5320" spans="1:9" x14ac:dyDescent="0.45">
      <c r="A5320" t="s">
        <v>29</v>
      </c>
      <c r="B5320" s="1">
        <f>Raw_Prices!BE329</f>
        <v>45404</v>
      </c>
      <c r="C5320" s="12">
        <f>Raw_Prices!BI329</f>
        <v>162.36000000000001</v>
      </c>
      <c r="D5320" s="13">
        <f t="shared" si="170"/>
        <v>1.8480872297166329E-4</v>
      </c>
      <c r="E5320" s="14">
        <f>IF(_xlfn.XLOOKUP($A5320,Firm_Info!$A$2:$A$12,Firm_Info!$C$2:$C$12)="Treated",1,IF(_xlfn.XLOOKUP($A5320,Firm_Info!$A$2:$A$12,Firm_Info!$C$2:$C$12)="Control",0,""))</f>
        <v>1</v>
      </c>
      <c r="F5320" s="14">
        <f>IFERROR(_xlfn.XLOOKUP($A5320,Firm_Info!$A$2:$A$11,Firm_Info!$D$2:$D$11),"")</f>
        <v>5</v>
      </c>
      <c r="G5320" s="14">
        <f>IF($F5320="","",IF($B5320&gt;=SUMIFS(Firm_Info!$F$2:$F$11,Firm_Info!$D$2:$D$11,$F5320,Firm_Info!$C$2:$C$11,"Treated"),1,0))</f>
        <v>1</v>
      </c>
      <c r="H5320" s="14">
        <f t="shared" si="171"/>
        <v>1</v>
      </c>
      <c r="I5320" s="14">
        <f>IF($F5320="","",MOD(ROW()-2,624)-INDEX(Parallel_Trends!$F$5:$F$14,MATCH($A5320,Parallel_Trends!$A$5:$A$14,0)))</f>
        <v>157</v>
      </c>
    </row>
    <row r="5321" spans="1:9" x14ac:dyDescent="0.45">
      <c r="A5321" t="s">
        <v>29</v>
      </c>
      <c r="B5321" s="1">
        <f>Raw_Prices!BE330</f>
        <v>45405</v>
      </c>
      <c r="C5321" s="12">
        <f>Raw_Prices!BI330</f>
        <v>163.25</v>
      </c>
      <c r="D5321" s="13">
        <f t="shared" si="170"/>
        <v>5.48164572554799E-3</v>
      </c>
      <c r="E5321" s="14">
        <f>IF(_xlfn.XLOOKUP($A5321,Firm_Info!$A$2:$A$12,Firm_Info!$C$2:$C$12)="Treated",1,IF(_xlfn.XLOOKUP($A5321,Firm_Info!$A$2:$A$12,Firm_Info!$C$2:$C$12)="Control",0,""))</f>
        <v>1</v>
      </c>
      <c r="F5321" s="14">
        <f>IFERROR(_xlfn.XLOOKUP($A5321,Firm_Info!$A$2:$A$11,Firm_Info!$D$2:$D$11),"")</f>
        <v>5</v>
      </c>
      <c r="G5321" s="14">
        <f>IF($F5321="","",IF($B5321&gt;=SUMIFS(Firm_Info!$F$2:$F$11,Firm_Info!$D$2:$D$11,$F5321,Firm_Info!$C$2:$C$11,"Treated"),1,0))</f>
        <v>1</v>
      </c>
      <c r="H5321" s="14">
        <f t="shared" si="171"/>
        <v>1</v>
      </c>
      <c r="I5321" s="14">
        <f>IF($F5321="","",MOD(ROW()-2,624)-INDEX(Parallel_Trends!$F$5:$F$14,MATCH($A5321,Parallel_Trends!$A$5:$A$14,0)))</f>
        <v>158</v>
      </c>
    </row>
    <row r="5322" spans="1:9" x14ac:dyDescent="0.45">
      <c r="A5322" t="s">
        <v>29</v>
      </c>
      <c r="B5322" s="1">
        <f>Raw_Prices!BE331</f>
        <v>45406</v>
      </c>
      <c r="C5322" s="12">
        <f>Raw_Prices!BI331</f>
        <v>164.18</v>
      </c>
      <c r="D5322" s="13">
        <f t="shared" si="170"/>
        <v>5.6967840735069331E-3</v>
      </c>
      <c r="E5322" s="14">
        <f>IF(_xlfn.XLOOKUP($A5322,Firm_Info!$A$2:$A$12,Firm_Info!$C$2:$C$12)="Treated",1,IF(_xlfn.XLOOKUP($A5322,Firm_Info!$A$2:$A$12,Firm_Info!$C$2:$C$12)="Control",0,""))</f>
        <v>1</v>
      </c>
      <c r="F5322" s="14">
        <f>IFERROR(_xlfn.XLOOKUP($A5322,Firm_Info!$A$2:$A$11,Firm_Info!$D$2:$D$11),"")</f>
        <v>5</v>
      </c>
      <c r="G5322" s="14">
        <f>IF($F5322="","",IF($B5322&gt;=SUMIFS(Firm_Info!$F$2:$F$11,Firm_Info!$D$2:$D$11,$F5322,Firm_Info!$C$2:$C$11,"Treated"),1,0))</f>
        <v>1</v>
      </c>
      <c r="H5322" s="14">
        <f t="shared" si="171"/>
        <v>1</v>
      </c>
      <c r="I5322" s="14">
        <f>IF($F5322="","",MOD(ROW()-2,624)-INDEX(Parallel_Trends!$F$5:$F$14,MATCH($A5322,Parallel_Trends!$A$5:$A$14,0)))</f>
        <v>159</v>
      </c>
    </row>
    <row r="5323" spans="1:9" x14ac:dyDescent="0.45">
      <c r="A5323" t="s">
        <v>29</v>
      </c>
      <c r="B5323" s="1">
        <f>Raw_Prices!BE332</f>
        <v>45407</v>
      </c>
      <c r="C5323" s="12">
        <f>Raw_Prices!BI332</f>
        <v>164.05</v>
      </c>
      <c r="D5323" s="13">
        <f t="shared" si="170"/>
        <v>-7.918138628334459E-4</v>
      </c>
      <c r="E5323" s="14">
        <f>IF(_xlfn.XLOOKUP($A5323,Firm_Info!$A$2:$A$12,Firm_Info!$C$2:$C$12)="Treated",1,IF(_xlfn.XLOOKUP($A5323,Firm_Info!$A$2:$A$12,Firm_Info!$C$2:$C$12)="Control",0,""))</f>
        <v>1</v>
      </c>
      <c r="F5323" s="14">
        <f>IFERROR(_xlfn.XLOOKUP($A5323,Firm_Info!$A$2:$A$11,Firm_Info!$D$2:$D$11),"")</f>
        <v>5</v>
      </c>
      <c r="G5323" s="14">
        <f>IF($F5323="","",IF($B5323&gt;=SUMIFS(Firm_Info!$F$2:$F$11,Firm_Info!$D$2:$D$11,$F5323,Firm_Info!$C$2:$C$11,"Treated"),1,0))</f>
        <v>1</v>
      </c>
      <c r="H5323" s="14">
        <f t="shared" si="171"/>
        <v>1</v>
      </c>
      <c r="I5323" s="14">
        <f>IF($F5323="","",MOD(ROW()-2,624)-INDEX(Parallel_Trends!$F$5:$F$14,MATCH($A5323,Parallel_Trends!$A$5:$A$14,0)))</f>
        <v>160</v>
      </c>
    </row>
    <row r="5324" spans="1:9" x14ac:dyDescent="0.45">
      <c r="A5324" t="s">
        <v>29</v>
      </c>
      <c r="B5324" s="1">
        <f>Raw_Prices!BE333</f>
        <v>45408</v>
      </c>
      <c r="C5324" s="12">
        <f>Raw_Prices!BI333</f>
        <v>163.96</v>
      </c>
      <c r="D5324" s="13">
        <f t="shared" si="170"/>
        <v>-5.4861322767452148E-4</v>
      </c>
      <c r="E5324" s="14">
        <f>IF(_xlfn.XLOOKUP($A5324,Firm_Info!$A$2:$A$12,Firm_Info!$C$2:$C$12)="Treated",1,IF(_xlfn.XLOOKUP($A5324,Firm_Info!$A$2:$A$12,Firm_Info!$C$2:$C$12)="Control",0,""))</f>
        <v>1</v>
      </c>
      <c r="F5324" s="14">
        <f>IFERROR(_xlfn.XLOOKUP($A5324,Firm_Info!$A$2:$A$11,Firm_Info!$D$2:$D$11),"")</f>
        <v>5</v>
      </c>
      <c r="G5324" s="14">
        <f>IF($F5324="","",IF($B5324&gt;=SUMIFS(Firm_Info!$F$2:$F$11,Firm_Info!$D$2:$D$11,$F5324,Firm_Info!$C$2:$C$11,"Treated"),1,0))</f>
        <v>1</v>
      </c>
      <c r="H5324" s="14">
        <f t="shared" si="171"/>
        <v>1</v>
      </c>
      <c r="I5324" s="14">
        <f>IF($F5324="","",MOD(ROW()-2,624)-INDEX(Parallel_Trends!$F$5:$F$14,MATCH($A5324,Parallel_Trends!$A$5:$A$14,0)))</f>
        <v>161</v>
      </c>
    </row>
    <row r="5325" spans="1:9" x14ac:dyDescent="0.45">
      <c r="A5325" t="s">
        <v>29</v>
      </c>
      <c r="B5325" s="1">
        <f>Raw_Prices!BE334</f>
        <v>45411</v>
      </c>
      <c r="C5325" s="12">
        <f>Raw_Prices!BI334</f>
        <v>164.25</v>
      </c>
      <c r="D5325" s="13">
        <f t="shared" si="170"/>
        <v>1.7687240790436043E-3</v>
      </c>
      <c r="E5325" s="14">
        <f>IF(_xlfn.XLOOKUP($A5325,Firm_Info!$A$2:$A$12,Firm_Info!$C$2:$C$12)="Treated",1,IF(_xlfn.XLOOKUP($A5325,Firm_Info!$A$2:$A$12,Firm_Info!$C$2:$C$12)="Control",0,""))</f>
        <v>1</v>
      </c>
      <c r="F5325" s="14">
        <f>IFERROR(_xlfn.XLOOKUP($A5325,Firm_Info!$A$2:$A$11,Firm_Info!$D$2:$D$11),"")</f>
        <v>5</v>
      </c>
      <c r="G5325" s="14">
        <f>IF($F5325="","",IF($B5325&gt;=SUMIFS(Firm_Info!$F$2:$F$11,Firm_Info!$D$2:$D$11,$F5325,Firm_Info!$C$2:$C$11,"Treated"),1,0))</f>
        <v>1</v>
      </c>
      <c r="H5325" s="14">
        <f t="shared" si="171"/>
        <v>1</v>
      </c>
      <c r="I5325" s="14">
        <f>IF($F5325="","",MOD(ROW()-2,624)-INDEX(Parallel_Trends!$F$5:$F$14,MATCH($A5325,Parallel_Trends!$A$5:$A$14,0)))</f>
        <v>162</v>
      </c>
    </row>
    <row r="5326" spans="1:9" x14ac:dyDescent="0.45">
      <c r="A5326" t="s">
        <v>29</v>
      </c>
      <c r="B5326" s="1">
        <f>Raw_Prices!BE335</f>
        <v>45412</v>
      </c>
      <c r="C5326" s="12">
        <f>Raw_Prices!BI335</f>
        <v>164.17</v>
      </c>
      <c r="D5326" s="13">
        <f t="shared" si="170"/>
        <v>-4.870624048707306E-4</v>
      </c>
      <c r="E5326" s="14">
        <f>IF(_xlfn.XLOOKUP($A5326,Firm_Info!$A$2:$A$12,Firm_Info!$C$2:$C$12)="Treated",1,IF(_xlfn.XLOOKUP($A5326,Firm_Info!$A$2:$A$12,Firm_Info!$C$2:$C$12)="Control",0,""))</f>
        <v>1</v>
      </c>
      <c r="F5326" s="14">
        <f>IFERROR(_xlfn.XLOOKUP($A5326,Firm_Info!$A$2:$A$11,Firm_Info!$D$2:$D$11),"")</f>
        <v>5</v>
      </c>
      <c r="G5326" s="14">
        <f>IF($F5326="","",IF($B5326&gt;=SUMIFS(Firm_Info!$F$2:$F$11,Firm_Info!$D$2:$D$11,$F5326,Firm_Info!$C$2:$C$11,"Treated"),1,0))</f>
        <v>1</v>
      </c>
      <c r="H5326" s="14">
        <f t="shared" si="171"/>
        <v>1</v>
      </c>
      <c r="I5326" s="14">
        <f>IF($F5326="","",MOD(ROW()-2,624)-INDEX(Parallel_Trends!$F$5:$F$14,MATCH($A5326,Parallel_Trends!$A$5:$A$14,0)))</f>
        <v>163</v>
      </c>
    </row>
    <row r="5327" spans="1:9" x14ac:dyDescent="0.45">
      <c r="A5327" t="s">
        <v>29</v>
      </c>
      <c r="B5327" s="1">
        <f>Raw_Prices!BE336</f>
        <v>45413</v>
      </c>
      <c r="C5327" s="12">
        <f>Raw_Prices!BI336</f>
        <v>165.47</v>
      </c>
      <c r="D5327" s="13">
        <f t="shared" si="170"/>
        <v>7.918620941706811E-3</v>
      </c>
      <c r="E5327" s="14">
        <f>IF(_xlfn.XLOOKUP($A5327,Firm_Info!$A$2:$A$12,Firm_Info!$C$2:$C$12)="Treated",1,IF(_xlfn.XLOOKUP($A5327,Firm_Info!$A$2:$A$12,Firm_Info!$C$2:$C$12)="Control",0,""))</f>
        <v>1</v>
      </c>
      <c r="F5327" s="14">
        <f>IFERROR(_xlfn.XLOOKUP($A5327,Firm_Info!$A$2:$A$11,Firm_Info!$D$2:$D$11),"")</f>
        <v>5</v>
      </c>
      <c r="G5327" s="14">
        <f>IF($F5327="","",IF($B5327&gt;=SUMIFS(Firm_Info!$F$2:$F$11,Firm_Info!$D$2:$D$11,$F5327,Firm_Info!$C$2:$C$11,"Treated"),1,0))</f>
        <v>1</v>
      </c>
      <c r="H5327" s="14">
        <f t="shared" si="171"/>
        <v>1</v>
      </c>
      <c r="I5327" s="14">
        <f>IF($F5327="","",MOD(ROW()-2,624)-INDEX(Parallel_Trends!$F$5:$F$14,MATCH($A5327,Parallel_Trends!$A$5:$A$14,0)))</f>
        <v>164</v>
      </c>
    </row>
    <row r="5328" spans="1:9" x14ac:dyDescent="0.45">
      <c r="A5328" t="s">
        <v>29</v>
      </c>
      <c r="B5328" s="1">
        <f>Raw_Prices!BE337</f>
        <v>45414</v>
      </c>
      <c r="C5328" s="12">
        <f>Raw_Prices!BI337</f>
        <v>164.91</v>
      </c>
      <c r="D5328" s="13">
        <f t="shared" si="170"/>
        <v>-3.3842992687496132E-3</v>
      </c>
      <c r="E5328" s="14">
        <f>IF(_xlfn.XLOOKUP($A5328,Firm_Info!$A$2:$A$12,Firm_Info!$C$2:$C$12)="Treated",1,IF(_xlfn.XLOOKUP($A5328,Firm_Info!$A$2:$A$12,Firm_Info!$C$2:$C$12)="Control",0,""))</f>
        <v>1</v>
      </c>
      <c r="F5328" s="14">
        <f>IFERROR(_xlfn.XLOOKUP($A5328,Firm_Info!$A$2:$A$11,Firm_Info!$D$2:$D$11),"")</f>
        <v>5</v>
      </c>
      <c r="G5328" s="14">
        <f>IF($F5328="","",IF($B5328&gt;=SUMIFS(Firm_Info!$F$2:$F$11,Firm_Info!$D$2:$D$11,$F5328,Firm_Info!$C$2:$C$11,"Treated"),1,0))</f>
        <v>1</v>
      </c>
      <c r="H5328" s="14">
        <f t="shared" si="171"/>
        <v>1</v>
      </c>
      <c r="I5328" s="14">
        <f>IF($F5328="","",MOD(ROW()-2,624)-INDEX(Parallel_Trends!$F$5:$F$14,MATCH($A5328,Parallel_Trends!$A$5:$A$14,0)))</f>
        <v>165</v>
      </c>
    </row>
    <row r="5329" spans="1:9" x14ac:dyDescent="0.45">
      <c r="A5329" t="s">
        <v>29</v>
      </c>
      <c r="B5329" s="1">
        <f>Raw_Prices!BE338</f>
        <v>45415</v>
      </c>
      <c r="C5329" s="12">
        <f>Raw_Prices!BI338</f>
        <v>164.6</v>
      </c>
      <c r="D5329" s="13">
        <f t="shared" si="170"/>
        <v>-1.8798132314595817E-3</v>
      </c>
      <c r="E5329" s="14">
        <f>IF(_xlfn.XLOOKUP($A5329,Firm_Info!$A$2:$A$12,Firm_Info!$C$2:$C$12)="Treated",1,IF(_xlfn.XLOOKUP($A5329,Firm_Info!$A$2:$A$12,Firm_Info!$C$2:$C$12)="Control",0,""))</f>
        <v>1</v>
      </c>
      <c r="F5329" s="14">
        <f>IFERROR(_xlfn.XLOOKUP($A5329,Firm_Info!$A$2:$A$11,Firm_Info!$D$2:$D$11),"")</f>
        <v>5</v>
      </c>
      <c r="G5329" s="14">
        <f>IF($F5329="","",IF($B5329&gt;=SUMIFS(Firm_Info!$F$2:$F$11,Firm_Info!$D$2:$D$11,$F5329,Firm_Info!$C$2:$C$11,"Treated"),1,0))</f>
        <v>1</v>
      </c>
      <c r="H5329" s="14">
        <f t="shared" si="171"/>
        <v>1</v>
      </c>
      <c r="I5329" s="14">
        <f>IF($F5329="","",MOD(ROW()-2,624)-INDEX(Parallel_Trends!$F$5:$F$14,MATCH($A5329,Parallel_Trends!$A$5:$A$14,0)))</f>
        <v>166</v>
      </c>
    </row>
    <row r="5330" spans="1:9" x14ac:dyDescent="0.45">
      <c r="A5330" t="s">
        <v>29</v>
      </c>
      <c r="B5330" s="1">
        <f>Raw_Prices!BE339</f>
        <v>45418</v>
      </c>
      <c r="C5330" s="12">
        <f>Raw_Prices!BI339</f>
        <v>162.37</v>
      </c>
      <c r="D5330" s="13">
        <f t="shared" si="170"/>
        <v>-1.3547995139732594E-2</v>
      </c>
      <c r="E5330" s="14">
        <f>IF(_xlfn.XLOOKUP($A5330,Firm_Info!$A$2:$A$12,Firm_Info!$C$2:$C$12)="Treated",1,IF(_xlfn.XLOOKUP($A5330,Firm_Info!$A$2:$A$12,Firm_Info!$C$2:$C$12)="Control",0,""))</f>
        <v>1</v>
      </c>
      <c r="F5330" s="14">
        <f>IFERROR(_xlfn.XLOOKUP($A5330,Firm_Info!$A$2:$A$11,Firm_Info!$D$2:$D$11),"")</f>
        <v>5</v>
      </c>
      <c r="G5330" s="14">
        <f>IF($F5330="","",IF($B5330&gt;=SUMIFS(Firm_Info!$F$2:$F$11,Firm_Info!$D$2:$D$11,$F5330,Firm_Info!$C$2:$C$11,"Treated"),1,0))</f>
        <v>1</v>
      </c>
      <c r="H5330" s="14">
        <f t="shared" si="171"/>
        <v>1</v>
      </c>
      <c r="I5330" s="14">
        <f>IF($F5330="","",MOD(ROW()-2,624)-INDEX(Parallel_Trends!$F$5:$F$14,MATCH($A5330,Parallel_Trends!$A$5:$A$14,0)))</f>
        <v>167</v>
      </c>
    </row>
    <row r="5331" spans="1:9" x14ac:dyDescent="0.45">
      <c r="A5331" t="s">
        <v>29</v>
      </c>
      <c r="B5331" s="1">
        <f>Raw_Prices!BE340</f>
        <v>45419</v>
      </c>
      <c r="C5331" s="12">
        <f>Raw_Prices!BI340</f>
        <v>162.19</v>
      </c>
      <c r="D5331" s="13">
        <f t="shared" si="170"/>
        <v>-1.1085791710291337E-3</v>
      </c>
      <c r="E5331" s="14">
        <f>IF(_xlfn.XLOOKUP($A5331,Firm_Info!$A$2:$A$12,Firm_Info!$C$2:$C$12)="Treated",1,IF(_xlfn.XLOOKUP($A5331,Firm_Info!$A$2:$A$12,Firm_Info!$C$2:$C$12)="Control",0,""))</f>
        <v>1</v>
      </c>
      <c r="F5331" s="14">
        <f>IFERROR(_xlfn.XLOOKUP($A5331,Firm_Info!$A$2:$A$11,Firm_Info!$D$2:$D$11),"")</f>
        <v>5</v>
      </c>
      <c r="G5331" s="14">
        <f>IF($F5331="","",IF($B5331&gt;=SUMIFS(Firm_Info!$F$2:$F$11,Firm_Info!$D$2:$D$11,$F5331,Firm_Info!$C$2:$C$11,"Treated"),1,0))</f>
        <v>1</v>
      </c>
      <c r="H5331" s="14">
        <f t="shared" si="171"/>
        <v>1</v>
      </c>
      <c r="I5331" s="14">
        <f>IF($F5331="","",MOD(ROW()-2,624)-INDEX(Parallel_Trends!$F$5:$F$14,MATCH($A5331,Parallel_Trends!$A$5:$A$14,0)))</f>
        <v>168</v>
      </c>
    </row>
    <row r="5332" spans="1:9" x14ac:dyDescent="0.45">
      <c r="A5332" t="s">
        <v>29</v>
      </c>
      <c r="B5332" s="1">
        <f>Raw_Prices!BE341</f>
        <v>45420</v>
      </c>
      <c r="C5332" s="12">
        <f>Raw_Prices!BI341</f>
        <v>162.83000000000001</v>
      </c>
      <c r="D5332" s="13">
        <f t="shared" si="170"/>
        <v>3.9459892718418654E-3</v>
      </c>
      <c r="E5332" s="14">
        <f>IF(_xlfn.XLOOKUP($A5332,Firm_Info!$A$2:$A$12,Firm_Info!$C$2:$C$12)="Treated",1,IF(_xlfn.XLOOKUP($A5332,Firm_Info!$A$2:$A$12,Firm_Info!$C$2:$C$12)="Control",0,""))</f>
        <v>1</v>
      </c>
      <c r="F5332" s="14">
        <f>IFERROR(_xlfn.XLOOKUP($A5332,Firm_Info!$A$2:$A$11,Firm_Info!$D$2:$D$11),"")</f>
        <v>5</v>
      </c>
      <c r="G5332" s="14">
        <f>IF($F5332="","",IF($B5332&gt;=SUMIFS(Firm_Info!$F$2:$F$11,Firm_Info!$D$2:$D$11,$F5332,Firm_Info!$C$2:$C$11,"Treated"),1,0))</f>
        <v>1</v>
      </c>
      <c r="H5332" s="14">
        <f t="shared" si="171"/>
        <v>1</v>
      </c>
      <c r="I5332" s="14">
        <f>IF($F5332="","",MOD(ROW()-2,624)-INDEX(Parallel_Trends!$F$5:$F$14,MATCH($A5332,Parallel_Trends!$A$5:$A$14,0)))</f>
        <v>169</v>
      </c>
    </row>
    <row r="5333" spans="1:9" x14ac:dyDescent="0.45">
      <c r="A5333" t="s">
        <v>29</v>
      </c>
      <c r="B5333" s="1">
        <f>Raw_Prices!BE342</f>
        <v>45421</v>
      </c>
      <c r="C5333" s="12">
        <f>Raw_Prices!BI342</f>
        <v>164.68</v>
      </c>
      <c r="D5333" s="13">
        <f t="shared" si="170"/>
        <v>1.1361542713259176E-2</v>
      </c>
      <c r="E5333" s="14">
        <f>IF(_xlfn.XLOOKUP($A5333,Firm_Info!$A$2:$A$12,Firm_Info!$C$2:$C$12)="Treated",1,IF(_xlfn.XLOOKUP($A5333,Firm_Info!$A$2:$A$12,Firm_Info!$C$2:$C$12)="Control",0,""))</f>
        <v>1</v>
      </c>
      <c r="F5333" s="14">
        <f>IFERROR(_xlfn.XLOOKUP($A5333,Firm_Info!$A$2:$A$11,Firm_Info!$D$2:$D$11),"")</f>
        <v>5</v>
      </c>
      <c r="G5333" s="14">
        <f>IF($F5333="","",IF($B5333&gt;=SUMIFS(Firm_Info!$F$2:$F$11,Firm_Info!$D$2:$D$11,$F5333,Firm_Info!$C$2:$C$11,"Treated"),1,0))</f>
        <v>1</v>
      </c>
      <c r="H5333" s="14">
        <f t="shared" si="171"/>
        <v>1</v>
      </c>
      <c r="I5333" s="14">
        <f>IF($F5333="","",MOD(ROW()-2,624)-INDEX(Parallel_Trends!$F$5:$F$14,MATCH($A5333,Parallel_Trends!$A$5:$A$14,0)))</f>
        <v>170</v>
      </c>
    </row>
    <row r="5334" spans="1:9" x14ac:dyDescent="0.45">
      <c r="A5334" t="s">
        <v>29</v>
      </c>
      <c r="B5334" s="1">
        <f>Raw_Prices!BE343</f>
        <v>45422</v>
      </c>
      <c r="C5334" s="12">
        <f>Raw_Prices!BI343</f>
        <v>164.2</v>
      </c>
      <c r="D5334" s="13">
        <f t="shared" si="170"/>
        <v>-2.9147437454458691E-3</v>
      </c>
      <c r="E5334" s="14">
        <f>IF(_xlfn.XLOOKUP($A5334,Firm_Info!$A$2:$A$12,Firm_Info!$C$2:$C$12)="Treated",1,IF(_xlfn.XLOOKUP($A5334,Firm_Info!$A$2:$A$12,Firm_Info!$C$2:$C$12)="Control",0,""))</f>
        <v>1</v>
      </c>
      <c r="F5334" s="14">
        <f>IFERROR(_xlfn.XLOOKUP($A5334,Firm_Info!$A$2:$A$11,Firm_Info!$D$2:$D$11),"")</f>
        <v>5</v>
      </c>
      <c r="G5334" s="14">
        <f>IF($F5334="","",IF($B5334&gt;=SUMIFS(Firm_Info!$F$2:$F$11,Firm_Info!$D$2:$D$11,$F5334,Firm_Info!$C$2:$C$11,"Treated"),1,0))</f>
        <v>1</v>
      </c>
      <c r="H5334" s="14">
        <f t="shared" si="171"/>
        <v>1</v>
      </c>
      <c r="I5334" s="14">
        <f>IF($F5334="","",MOD(ROW()-2,624)-INDEX(Parallel_Trends!$F$5:$F$14,MATCH($A5334,Parallel_Trends!$A$5:$A$14,0)))</f>
        <v>171</v>
      </c>
    </row>
    <row r="5335" spans="1:9" x14ac:dyDescent="0.45">
      <c r="A5335" t="s">
        <v>29</v>
      </c>
      <c r="B5335" s="1">
        <f>Raw_Prices!BE344</f>
        <v>45425</v>
      </c>
      <c r="C5335" s="12">
        <f>Raw_Prices!BI344</f>
        <v>163.35</v>
      </c>
      <c r="D5335" s="13">
        <f t="shared" si="170"/>
        <v>-5.1766138855054988E-3</v>
      </c>
      <c r="E5335" s="14">
        <f>IF(_xlfn.XLOOKUP($A5335,Firm_Info!$A$2:$A$12,Firm_Info!$C$2:$C$12)="Treated",1,IF(_xlfn.XLOOKUP($A5335,Firm_Info!$A$2:$A$12,Firm_Info!$C$2:$C$12)="Control",0,""))</f>
        <v>1</v>
      </c>
      <c r="F5335" s="14">
        <f>IFERROR(_xlfn.XLOOKUP($A5335,Firm_Info!$A$2:$A$11,Firm_Info!$D$2:$D$11),"")</f>
        <v>5</v>
      </c>
      <c r="G5335" s="14">
        <f>IF($F5335="","",IF($B5335&gt;=SUMIFS(Firm_Info!$F$2:$F$11,Firm_Info!$D$2:$D$11,$F5335,Firm_Info!$C$2:$C$11,"Treated"),1,0))</f>
        <v>1</v>
      </c>
      <c r="H5335" s="14">
        <f t="shared" si="171"/>
        <v>1</v>
      </c>
      <c r="I5335" s="14">
        <f>IF($F5335="","",MOD(ROW()-2,624)-INDEX(Parallel_Trends!$F$5:$F$14,MATCH($A5335,Parallel_Trends!$A$5:$A$14,0)))</f>
        <v>172</v>
      </c>
    </row>
    <row r="5336" spans="1:9" x14ac:dyDescent="0.45">
      <c r="A5336" t="s">
        <v>29</v>
      </c>
      <c r="B5336" s="1">
        <f>Raw_Prices!BE345</f>
        <v>45426</v>
      </c>
      <c r="C5336" s="12">
        <f>Raw_Prices!BI345</f>
        <v>162.41</v>
      </c>
      <c r="D5336" s="13">
        <f t="shared" si="170"/>
        <v>-5.7545148454238859E-3</v>
      </c>
      <c r="E5336" s="14">
        <f>IF(_xlfn.XLOOKUP($A5336,Firm_Info!$A$2:$A$12,Firm_Info!$C$2:$C$12)="Treated",1,IF(_xlfn.XLOOKUP($A5336,Firm_Info!$A$2:$A$12,Firm_Info!$C$2:$C$12)="Control",0,""))</f>
        <v>1</v>
      </c>
      <c r="F5336" s="14">
        <f>IFERROR(_xlfn.XLOOKUP($A5336,Firm_Info!$A$2:$A$11,Firm_Info!$D$2:$D$11),"")</f>
        <v>5</v>
      </c>
      <c r="G5336" s="14">
        <f>IF($F5336="","",IF($B5336&gt;=SUMIFS(Firm_Info!$F$2:$F$11,Firm_Info!$D$2:$D$11,$F5336,Firm_Info!$C$2:$C$11,"Treated"),1,0))</f>
        <v>1</v>
      </c>
      <c r="H5336" s="14">
        <f t="shared" si="171"/>
        <v>1</v>
      </c>
      <c r="I5336" s="14">
        <f>IF($F5336="","",MOD(ROW()-2,624)-INDEX(Parallel_Trends!$F$5:$F$14,MATCH($A5336,Parallel_Trends!$A$5:$A$14,0)))</f>
        <v>173</v>
      </c>
    </row>
    <row r="5337" spans="1:9" x14ac:dyDescent="0.45">
      <c r="A5337" t="s">
        <v>29</v>
      </c>
      <c r="B5337" s="1">
        <f>Raw_Prices!BE346</f>
        <v>45427</v>
      </c>
      <c r="C5337" s="12">
        <f>Raw_Prices!BI346</f>
        <v>162.68</v>
      </c>
      <c r="D5337" s="13">
        <f t="shared" si="170"/>
        <v>1.6624592081768697E-3</v>
      </c>
      <c r="E5337" s="14">
        <f>IF(_xlfn.XLOOKUP($A5337,Firm_Info!$A$2:$A$12,Firm_Info!$C$2:$C$12)="Treated",1,IF(_xlfn.XLOOKUP($A5337,Firm_Info!$A$2:$A$12,Firm_Info!$C$2:$C$12)="Control",0,""))</f>
        <v>1</v>
      </c>
      <c r="F5337" s="14">
        <f>IFERROR(_xlfn.XLOOKUP($A5337,Firm_Info!$A$2:$A$11,Firm_Info!$D$2:$D$11),"")</f>
        <v>5</v>
      </c>
      <c r="G5337" s="14">
        <f>IF($F5337="","",IF($B5337&gt;=SUMIFS(Firm_Info!$F$2:$F$11,Firm_Info!$D$2:$D$11,$F5337,Firm_Info!$C$2:$C$11,"Treated"),1,0))</f>
        <v>1</v>
      </c>
      <c r="H5337" s="14">
        <f t="shared" si="171"/>
        <v>1</v>
      </c>
      <c r="I5337" s="14">
        <f>IF($F5337="","",MOD(ROW()-2,624)-INDEX(Parallel_Trends!$F$5:$F$14,MATCH($A5337,Parallel_Trends!$A$5:$A$14,0)))</f>
        <v>174</v>
      </c>
    </row>
    <row r="5338" spans="1:9" x14ac:dyDescent="0.45">
      <c r="A5338" t="s">
        <v>29</v>
      </c>
      <c r="B5338" s="1">
        <f>Raw_Prices!BE347</f>
        <v>45428</v>
      </c>
      <c r="C5338" s="12">
        <f>Raw_Prices!BI347</f>
        <v>163.58000000000001</v>
      </c>
      <c r="D5338" s="13">
        <f t="shared" si="170"/>
        <v>5.5323334152939108E-3</v>
      </c>
      <c r="E5338" s="14">
        <f>IF(_xlfn.XLOOKUP($A5338,Firm_Info!$A$2:$A$12,Firm_Info!$C$2:$C$12)="Treated",1,IF(_xlfn.XLOOKUP($A5338,Firm_Info!$A$2:$A$12,Firm_Info!$C$2:$C$12)="Control",0,""))</f>
        <v>1</v>
      </c>
      <c r="F5338" s="14">
        <f>IFERROR(_xlfn.XLOOKUP($A5338,Firm_Info!$A$2:$A$11,Firm_Info!$D$2:$D$11),"")</f>
        <v>5</v>
      </c>
      <c r="G5338" s="14">
        <f>IF($F5338="","",IF($B5338&gt;=SUMIFS(Firm_Info!$F$2:$F$11,Firm_Info!$D$2:$D$11,$F5338,Firm_Info!$C$2:$C$11,"Treated"),1,0))</f>
        <v>1</v>
      </c>
      <c r="H5338" s="14">
        <f t="shared" si="171"/>
        <v>1</v>
      </c>
      <c r="I5338" s="14">
        <f>IF($F5338="","",MOD(ROW()-2,624)-INDEX(Parallel_Trends!$F$5:$F$14,MATCH($A5338,Parallel_Trends!$A$5:$A$14,0)))</f>
        <v>175</v>
      </c>
    </row>
    <row r="5339" spans="1:9" x14ac:dyDescent="0.45">
      <c r="A5339" t="s">
        <v>29</v>
      </c>
      <c r="B5339" s="1">
        <f>Raw_Prices!BE348</f>
        <v>45429</v>
      </c>
      <c r="C5339" s="12">
        <f>Raw_Prices!BI348</f>
        <v>164</v>
      </c>
      <c r="D5339" s="13">
        <f t="shared" si="170"/>
        <v>2.5675510453599948E-3</v>
      </c>
      <c r="E5339" s="14">
        <f>IF(_xlfn.XLOOKUP($A5339,Firm_Info!$A$2:$A$12,Firm_Info!$C$2:$C$12)="Treated",1,IF(_xlfn.XLOOKUP($A5339,Firm_Info!$A$2:$A$12,Firm_Info!$C$2:$C$12)="Control",0,""))</f>
        <v>1</v>
      </c>
      <c r="F5339" s="14">
        <f>IFERROR(_xlfn.XLOOKUP($A5339,Firm_Info!$A$2:$A$11,Firm_Info!$D$2:$D$11),"")</f>
        <v>5</v>
      </c>
      <c r="G5339" s="14">
        <f>IF($F5339="","",IF($B5339&gt;=SUMIFS(Firm_Info!$F$2:$F$11,Firm_Info!$D$2:$D$11,$F5339,Firm_Info!$C$2:$C$11,"Treated"),1,0))</f>
        <v>1</v>
      </c>
      <c r="H5339" s="14">
        <f t="shared" si="171"/>
        <v>1</v>
      </c>
      <c r="I5339" s="14">
        <f>IF($F5339="","",MOD(ROW()-2,624)-INDEX(Parallel_Trends!$F$5:$F$14,MATCH($A5339,Parallel_Trends!$A$5:$A$14,0)))</f>
        <v>176</v>
      </c>
    </row>
    <row r="5340" spans="1:9" x14ac:dyDescent="0.45">
      <c r="A5340" t="s">
        <v>29</v>
      </c>
      <c r="B5340" s="1">
        <f>Raw_Prices!BE349</f>
        <v>45432</v>
      </c>
      <c r="C5340" s="12">
        <f>Raw_Prices!BI349</f>
        <v>163.9</v>
      </c>
      <c r="D5340" s="13">
        <f t="shared" si="170"/>
        <v>-6.0975609756097615E-4</v>
      </c>
      <c r="E5340" s="14">
        <f>IF(_xlfn.XLOOKUP($A5340,Firm_Info!$A$2:$A$12,Firm_Info!$C$2:$C$12)="Treated",1,IF(_xlfn.XLOOKUP($A5340,Firm_Info!$A$2:$A$12,Firm_Info!$C$2:$C$12)="Control",0,""))</f>
        <v>1</v>
      </c>
      <c r="F5340" s="14">
        <f>IFERROR(_xlfn.XLOOKUP($A5340,Firm_Info!$A$2:$A$11,Firm_Info!$D$2:$D$11),"")</f>
        <v>5</v>
      </c>
      <c r="G5340" s="14">
        <f>IF($F5340="","",IF($B5340&gt;=SUMIFS(Firm_Info!$F$2:$F$11,Firm_Info!$D$2:$D$11,$F5340,Firm_Info!$C$2:$C$11,"Treated"),1,0))</f>
        <v>1</v>
      </c>
      <c r="H5340" s="14">
        <f t="shared" si="171"/>
        <v>1</v>
      </c>
      <c r="I5340" s="14">
        <f>IF($F5340="","",MOD(ROW()-2,624)-INDEX(Parallel_Trends!$F$5:$F$14,MATCH($A5340,Parallel_Trends!$A$5:$A$14,0)))</f>
        <v>177</v>
      </c>
    </row>
    <row r="5341" spans="1:9" x14ac:dyDescent="0.45">
      <c r="A5341" t="s">
        <v>29</v>
      </c>
      <c r="B5341" s="1">
        <f>Raw_Prices!BE350</f>
        <v>45433</v>
      </c>
      <c r="C5341" s="12">
        <f>Raw_Prices!BI350</f>
        <v>164.36</v>
      </c>
      <c r="D5341" s="13">
        <f t="shared" si="170"/>
        <v>2.8065893837705413E-3</v>
      </c>
      <c r="E5341" s="14">
        <f>IF(_xlfn.XLOOKUP($A5341,Firm_Info!$A$2:$A$12,Firm_Info!$C$2:$C$12)="Treated",1,IF(_xlfn.XLOOKUP($A5341,Firm_Info!$A$2:$A$12,Firm_Info!$C$2:$C$12)="Control",0,""))</f>
        <v>1</v>
      </c>
      <c r="F5341" s="14">
        <f>IFERROR(_xlfn.XLOOKUP($A5341,Firm_Info!$A$2:$A$11,Firm_Info!$D$2:$D$11),"")</f>
        <v>5</v>
      </c>
      <c r="G5341" s="14">
        <f>IF($F5341="","",IF($B5341&gt;=SUMIFS(Firm_Info!$F$2:$F$11,Firm_Info!$D$2:$D$11,$F5341,Firm_Info!$C$2:$C$11,"Treated"),1,0))</f>
        <v>1</v>
      </c>
      <c r="H5341" s="14">
        <f t="shared" si="171"/>
        <v>1</v>
      </c>
      <c r="I5341" s="14">
        <f>IF($F5341="","",MOD(ROW()-2,624)-INDEX(Parallel_Trends!$F$5:$F$14,MATCH($A5341,Parallel_Trends!$A$5:$A$14,0)))</f>
        <v>178</v>
      </c>
    </row>
    <row r="5342" spans="1:9" x14ac:dyDescent="0.45">
      <c r="A5342" t="s">
        <v>29</v>
      </c>
      <c r="B5342" s="1">
        <f>Raw_Prices!BE351</f>
        <v>45434</v>
      </c>
      <c r="C5342" s="12">
        <f>Raw_Prices!BI351</f>
        <v>165.5</v>
      </c>
      <c r="D5342" s="13">
        <f t="shared" si="170"/>
        <v>6.9359941591626839E-3</v>
      </c>
      <c r="E5342" s="14">
        <f>IF(_xlfn.XLOOKUP($A5342,Firm_Info!$A$2:$A$12,Firm_Info!$C$2:$C$12)="Treated",1,IF(_xlfn.XLOOKUP($A5342,Firm_Info!$A$2:$A$12,Firm_Info!$C$2:$C$12)="Control",0,""))</f>
        <v>1</v>
      </c>
      <c r="F5342" s="14">
        <f>IFERROR(_xlfn.XLOOKUP($A5342,Firm_Info!$A$2:$A$11,Firm_Info!$D$2:$D$11),"")</f>
        <v>5</v>
      </c>
      <c r="G5342" s="14">
        <f>IF($F5342="","",IF($B5342&gt;=SUMIFS(Firm_Info!$F$2:$F$11,Firm_Info!$D$2:$D$11,$F5342,Firm_Info!$C$2:$C$11,"Treated"),1,0))</f>
        <v>1</v>
      </c>
      <c r="H5342" s="14">
        <f t="shared" si="171"/>
        <v>1</v>
      </c>
      <c r="I5342" s="14">
        <f>IF($F5342="","",MOD(ROW()-2,624)-INDEX(Parallel_Trends!$F$5:$F$14,MATCH($A5342,Parallel_Trends!$A$5:$A$14,0)))</f>
        <v>179</v>
      </c>
    </row>
    <row r="5343" spans="1:9" x14ac:dyDescent="0.45">
      <c r="A5343" t="s">
        <v>29</v>
      </c>
      <c r="B5343" s="1">
        <f>Raw_Prices!BE352</f>
        <v>45435</v>
      </c>
      <c r="C5343" s="12">
        <f>Raw_Prices!BI352</f>
        <v>164.97</v>
      </c>
      <c r="D5343" s="13">
        <f t="shared" si="170"/>
        <v>-3.2024169184290407E-3</v>
      </c>
      <c r="E5343" s="14">
        <f>IF(_xlfn.XLOOKUP($A5343,Firm_Info!$A$2:$A$12,Firm_Info!$C$2:$C$12)="Treated",1,IF(_xlfn.XLOOKUP($A5343,Firm_Info!$A$2:$A$12,Firm_Info!$C$2:$C$12)="Control",0,""))</f>
        <v>1</v>
      </c>
      <c r="F5343" s="14">
        <f>IFERROR(_xlfn.XLOOKUP($A5343,Firm_Info!$A$2:$A$11,Firm_Info!$D$2:$D$11),"")</f>
        <v>5</v>
      </c>
      <c r="G5343" s="14">
        <f>IF($F5343="","",IF($B5343&gt;=SUMIFS(Firm_Info!$F$2:$F$11,Firm_Info!$D$2:$D$11,$F5343,Firm_Info!$C$2:$C$11,"Treated"),1,0))</f>
        <v>1</v>
      </c>
      <c r="H5343" s="14">
        <f t="shared" si="171"/>
        <v>1</v>
      </c>
      <c r="I5343" s="14">
        <f>IF($F5343="","",MOD(ROW()-2,624)-INDEX(Parallel_Trends!$F$5:$F$14,MATCH($A5343,Parallel_Trends!$A$5:$A$14,0)))</f>
        <v>180</v>
      </c>
    </row>
    <row r="5344" spans="1:9" x14ac:dyDescent="0.45">
      <c r="A5344" t="s">
        <v>29</v>
      </c>
      <c r="B5344" s="1">
        <f>Raw_Prices!BE353</f>
        <v>45436</v>
      </c>
      <c r="C5344" s="12">
        <f>Raw_Prices!BI353</f>
        <v>166</v>
      </c>
      <c r="D5344" s="13">
        <f t="shared" si="170"/>
        <v>6.2435594350487289E-3</v>
      </c>
      <c r="E5344" s="14">
        <f>IF(_xlfn.XLOOKUP($A5344,Firm_Info!$A$2:$A$12,Firm_Info!$C$2:$C$12)="Treated",1,IF(_xlfn.XLOOKUP($A5344,Firm_Info!$A$2:$A$12,Firm_Info!$C$2:$C$12)="Control",0,""))</f>
        <v>1</v>
      </c>
      <c r="F5344" s="14">
        <f>IFERROR(_xlfn.XLOOKUP($A5344,Firm_Info!$A$2:$A$11,Firm_Info!$D$2:$D$11),"")</f>
        <v>5</v>
      </c>
      <c r="G5344" s="14">
        <f>IF($F5344="","",IF($B5344&gt;=SUMIFS(Firm_Info!$F$2:$F$11,Firm_Info!$D$2:$D$11,$F5344,Firm_Info!$C$2:$C$11,"Treated"),1,0))</f>
        <v>1</v>
      </c>
      <c r="H5344" s="14">
        <f t="shared" si="171"/>
        <v>1</v>
      </c>
      <c r="I5344" s="14">
        <f>IF($F5344="","",MOD(ROW()-2,624)-INDEX(Parallel_Trends!$F$5:$F$14,MATCH($A5344,Parallel_Trends!$A$5:$A$14,0)))</f>
        <v>181</v>
      </c>
    </row>
    <row r="5345" spans="1:9" x14ac:dyDescent="0.45">
      <c r="A5345" t="s">
        <v>29</v>
      </c>
      <c r="B5345" s="1">
        <f>Raw_Prices!BE354</f>
        <v>45440</v>
      </c>
      <c r="C5345" s="12">
        <f>Raw_Prices!BI354</f>
        <v>167.31</v>
      </c>
      <c r="D5345" s="13">
        <f t="shared" si="170"/>
        <v>7.891566265060268E-3</v>
      </c>
      <c r="E5345" s="14">
        <f>IF(_xlfn.XLOOKUP($A5345,Firm_Info!$A$2:$A$12,Firm_Info!$C$2:$C$12)="Treated",1,IF(_xlfn.XLOOKUP($A5345,Firm_Info!$A$2:$A$12,Firm_Info!$C$2:$C$12)="Control",0,""))</f>
        <v>1</v>
      </c>
      <c r="F5345" s="14">
        <f>IFERROR(_xlfn.XLOOKUP($A5345,Firm_Info!$A$2:$A$11,Firm_Info!$D$2:$D$11),"")</f>
        <v>5</v>
      </c>
      <c r="G5345" s="14">
        <f>IF($F5345="","",IF($B5345&gt;=SUMIFS(Firm_Info!$F$2:$F$11,Firm_Info!$D$2:$D$11,$F5345,Firm_Info!$C$2:$C$11,"Treated"),1,0))</f>
        <v>1</v>
      </c>
      <c r="H5345" s="14">
        <f t="shared" si="171"/>
        <v>1</v>
      </c>
      <c r="I5345" s="14">
        <f>IF($F5345="","",MOD(ROW()-2,624)-INDEX(Parallel_Trends!$F$5:$F$14,MATCH($A5345,Parallel_Trends!$A$5:$A$14,0)))</f>
        <v>182</v>
      </c>
    </row>
    <row r="5346" spans="1:9" x14ac:dyDescent="0.45">
      <c r="A5346" t="s">
        <v>29</v>
      </c>
      <c r="B5346" s="1">
        <f>Raw_Prices!BE355</f>
        <v>45441</v>
      </c>
      <c r="C5346" s="12">
        <f>Raw_Prices!BI355</f>
        <v>168.88</v>
      </c>
      <c r="D5346" s="13">
        <f t="shared" si="170"/>
        <v>9.3837786145478663E-3</v>
      </c>
      <c r="E5346" s="14">
        <f>IF(_xlfn.XLOOKUP($A5346,Firm_Info!$A$2:$A$12,Firm_Info!$C$2:$C$12)="Treated",1,IF(_xlfn.XLOOKUP($A5346,Firm_Info!$A$2:$A$12,Firm_Info!$C$2:$C$12)="Control",0,""))</f>
        <v>1</v>
      </c>
      <c r="F5346" s="14">
        <f>IFERROR(_xlfn.XLOOKUP($A5346,Firm_Info!$A$2:$A$11,Firm_Info!$D$2:$D$11),"")</f>
        <v>5</v>
      </c>
      <c r="G5346" s="14">
        <f>IF($F5346="","",IF($B5346&gt;=SUMIFS(Firm_Info!$F$2:$F$11,Firm_Info!$D$2:$D$11,$F5346,Firm_Info!$C$2:$C$11,"Treated"),1,0))</f>
        <v>1</v>
      </c>
      <c r="H5346" s="14">
        <f t="shared" si="171"/>
        <v>1</v>
      </c>
      <c r="I5346" s="14">
        <f>IF($F5346="","",MOD(ROW()-2,624)-INDEX(Parallel_Trends!$F$5:$F$14,MATCH($A5346,Parallel_Trends!$A$5:$A$14,0)))</f>
        <v>183</v>
      </c>
    </row>
    <row r="5347" spans="1:9" x14ac:dyDescent="0.45">
      <c r="A5347" t="s">
        <v>29</v>
      </c>
      <c r="B5347" s="1">
        <f>Raw_Prices!BE356</f>
        <v>45442</v>
      </c>
      <c r="C5347" s="12">
        <f>Raw_Prices!BI356</f>
        <v>170.7</v>
      </c>
      <c r="D5347" s="13">
        <f t="shared" si="170"/>
        <v>1.0776882993841719E-2</v>
      </c>
      <c r="E5347" s="14">
        <f>IF(_xlfn.XLOOKUP($A5347,Firm_Info!$A$2:$A$12,Firm_Info!$C$2:$C$12)="Treated",1,IF(_xlfn.XLOOKUP($A5347,Firm_Info!$A$2:$A$12,Firm_Info!$C$2:$C$12)="Control",0,""))</f>
        <v>1</v>
      </c>
      <c r="F5347" s="14">
        <f>IFERROR(_xlfn.XLOOKUP($A5347,Firm_Info!$A$2:$A$11,Firm_Info!$D$2:$D$11),"")</f>
        <v>5</v>
      </c>
      <c r="G5347" s="14">
        <f>IF($F5347="","",IF($B5347&gt;=SUMIFS(Firm_Info!$F$2:$F$11,Firm_Info!$D$2:$D$11,$F5347,Firm_Info!$C$2:$C$11,"Treated"),1,0))</f>
        <v>1</v>
      </c>
      <c r="H5347" s="14">
        <f t="shared" si="171"/>
        <v>1</v>
      </c>
      <c r="I5347" s="14">
        <f>IF($F5347="","",MOD(ROW()-2,624)-INDEX(Parallel_Trends!$F$5:$F$14,MATCH($A5347,Parallel_Trends!$A$5:$A$14,0)))</f>
        <v>184</v>
      </c>
    </row>
    <row r="5348" spans="1:9" x14ac:dyDescent="0.45">
      <c r="A5348" t="s">
        <v>29</v>
      </c>
      <c r="B5348" s="1">
        <f>Raw_Prices!BE357</f>
        <v>45443</v>
      </c>
      <c r="C5348" s="12">
        <f>Raw_Prices!BI357</f>
        <v>174.96</v>
      </c>
      <c r="D5348" s="13">
        <f t="shared" si="170"/>
        <v>2.4956063268892992E-2</v>
      </c>
      <c r="E5348" s="14">
        <f>IF(_xlfn.XLOOKUP($A5348,Firm_Info!$A$2:$A$12,Firm_Info!$C$2:$C$12)="Treated",1,IF(_xlfn.XLOOKUP($A5348,Firm_Info!$A$2:$A$12,Firm_Info!$C$2:$C$12)="Control",0,""))</f>
        <v>1</v>
      </c>
      <c r="F5348" s="14">
        <f>IFERROR(_xlfn.XLOOKUP($A5348,Firm_Info!$A$2:$A$11,Firm_Info!$D$2:$D$11),"")</f>
        <v>5</v>
      </c>
      <c r="G5348" s="14">
        <f>IF($F5348="","",IF($B5348&gt;=SUMIFS(Firm_Info!$F$2:$F$11,Firm_Info!$D$2:$D$11,$F5348,Firm_Info!$C$2:$C$11,"Treated"),1,0))</f>
        <v>1</v>
      </c>
      <c r="H5348" s="14">
        <f t="shared" si="171"/>
        <v>1</v>
      </c>
      <c r="I5348" s="14">
        <f>IF($F5348="","",MOD(ROW()-2,624)-INDEX(Parallel_Trends!$F$5:$F$14,MATCH($A5348,Parallel_Trends!$A$5:$A$14,0)))</f>
        <v>185</v>
      </c>
    </row>
    <row r="5349" spans="1:9" x14ac:dyDescent="0.45">
      <c r="A5349" t="s">
        <v>29</v>
      </c>
      <c r="B5349" s="1">
        <f>Raw_Prices!BE358</f>
        <v>45446</v>
      </c>
      <c r="C5349" s="12">
        <f>Raw_Prices!BI358</f>
        <v>173.08</v>
      </c>
      <c r="D5349" s="13">
        <f t="shared" si="170"/>
        <v>-1.0745313214448937E-2</v>
      </c>
      <c r="E5349" s="14">
        <f>IF(_xlfn.XLOOKUP($A5349,Firm_Info!$A$2:$A$12,Firm_Info!$C$2:$C$12)="Treated",1,IF(_xlfn.XLOOKUP($A5349,Firm_Info!$A$2:$A$12,Firm_Info!$C$2:$C$12)="Control",0,""))</f>
        <v>1</v>
      </c>
      <c r="F5349" s="14">
        <f>IFERROR(_xlfn.XLOOKUP($A5349,Firm_Info!$A$2:$A$11,Firm_Info!$D$2:$D$11),"")</f>
        <v>5</v>
      </c>
      <c r="G5349" s="14">
        <f>IF($F5349="","",IF($B5349&gt;=SUMIFS(Firm_Info!$F$2:$F$11,Firm_Info!$D$2:$D$11,$F5349,Firm_Info!$C$2:$C$11,"Treated"),1,0))</f>
        <v>1</v>
      </c>
      <c r="H5349" s="14">
        <f t="shared" si="171"/>
        <v>1</v>
      </c>
      <c r="I5349" s="14">
        <f>IF($F5349="","",MOD(ROW()-2,624)-INDEX(Parallel_Trends!$F$5:$F$14,MATCH($A5349,Parallel_Trends!$A$5:$A$14,0)))</f>
        <v>186</v>
      </c>
    </row>
    <row r="5350" spans="1:9" x14ac:dyDescent="0.45">
      <c r="A5350" t="s">
        <v>29</v>
      </c>
      <c r="B5350" s="1">
        <f>Raw_Prices!BE359</f>
        <v>45447</v>
      </c>
      <c r="C5350" s="12">
        <f>Raw_Prices!BI359</f>
        <v>177.91</v>
      </c>
      <c r="D5350" s="13">
        <f t="shared" si="170"/>
        <v>2.7906170556967869E-2</v>
      </c>
      <c r="E5350" s="14">
        <f>IF(_xlfn.XLOOKUP($A5350,Firm_Info!$A$2:$A$12,Firm_Info!$C$2:$C$12)="Treated",1,IF(_xlfn.XLOOKUP($A5350,Firm_Info!$A$2:$A$12,Firm_Info!$C$2:$C$12)="Control",0,""))</f>
        <v>1</v>
      </c>
      <c r="F5350" s="14">
        <f>IFERROR(_xlfn.XLOOKUP($A5350,Firm_Info!$A$2:$A$11,Firm_Info!$D$2:$D$11),"")</f>
        <v>5</v>
      </c>
      <c r="G5350" s="14">
        <f>IF($F5350="","",IF($B5350&gt;=SUMIFS(Firm_Info!$F$2:$F$11,Firm_Info!$D$2:$D$11,$F5350,Firm_Info!$C$2:$C$11,"Treated"),1,0))</f>
        <v>1</v>
      </c>
      <c r="H5350" s="14">
        <f t="shared" si="171"/>
        <v>1</v>
      </c>
      <c r="I5350" s="14">
        <f>IF($F5350="","",MOD(ROW()-2,624)-INDEX(Parallel_Trends!$F$5:$F$14,MATCH($A5350,Parallel_Trends!$A$5:$A$14,0)))</f>
        <v>187</v>
      </c>
    </row>
    <row r="5351" spans="1:9" x14ac:dyDescent="0.45">
      <c r="A5351" t="s">
        <v>29</v>
      </c>
      <c r="B5351" s="1">
        <f>Raw_Prices!BE360</f>
        <v>45448</v>
      </c>
      <c r="C5351" s="12">
        <f>Raw_Prices!BI360</f>
        <v>180.27</v>
      </c>
      <c r="D5351" s="13">
        <f t="shared" si="170"/>
        <v>1.3265134056545502E-2</v>
      </c>
      <c r="E5351" s="14">
        <f>IF(_xlfn.XLOOKUP($A5351,Firm_Info!$A$2:$A$12,Firm_Info!$C$2:$C$12)="Treated",1,IF(_xlfn.XLOOKUP($A5351,Firm_Info!$A$2:$A$12,Firm_Info!$C$2:$C$12)="Control",0,""))</f>
        <v>1</v>
      </c>
      <c r="F5351" s="14">
        <f>IFERROR(_xlfn.XLOOKUP($A5351,Firm_Info!$A$2:$A$11,Firm_Info!$D$2:$D$11),"")</f>
        <v>5</v>
      </c>
      <c r="G5351" s="14">
        <f>IF($F5351="","",IF($B5351&gt;=SUMIFS(Firm_Info!$F$2:$F$11,Firm_Info!$D$2:$D$11,$F5351,Firm_Info!$C$2:$C$11,"Treated"),1,0))</f>
        <v>1</v>
      </c>
      <c r="H5351" s="14">
        <f t="shared" si="171"/>
        <v>1</v>
      </c>
      <c r="I5351" s="14">
        <f>IF($F5351="","",MOD(ROW()-2,624)-INDEX(Parallel_Trends!$F$5:$F$14,MATCH($A5351,Parallel_Trends!$A$5:$A$14,0)))</f>
        <v>188</v>
      </c>
    </row>
    <row r="5352" spans="1:9" x14ac:dyDescent="0.45">
      <c r="A5352" t="s">
        <v>29</v>
      </c>
      <c r="B5352" s="1">
        <f>Raw_Prices!BE361</f>
        <v>45449</v>
      </c>
      <c r="C5352" s="12">
        <f>Raw_Prices!BI361</f>
        <v>179.77</v>
      </c>
      <c r="D5352" s="13">
        <f t="shared" si="170"/>
        <v>-2.7736173517501905E-3</v>
      </c>
      <c r="E5352" s="14">
        <f>IF(_xlfn.XLOOKUP($A5352,Firm_Info!$A$2:$A$12,Firm_Info!$C$2:$C$12)="Treated",1,IF(_xlfn.XLOOKUP($A5352,Firm_Info!$A$2:$A$12,Firm_Info!$C$2:$C$12)="Control",0,""))</f>
        <v>1</v>
      </c>
      <c r="F5352" s="14">
        <f>IFERROR(_xlfn.XLOOKUP($A5352,Firm_Info!$A$2:$A$11,Firm_Info!$D$2:$D$11),"")</f>
        <v>5</v>
      </c>
      <c r="G5352" s="14">
        <f>IF($F5352="","",IF($B5352&gt;=SUMIFS(Firm_Info!$F$2:$F$11,Firm_Info!$D$2:$D$11,$F5352,Firm_Info!$C$2:$C$11,"Treated"),1,0))</f>
        <v>1</v>
      </c>
      <c r="H5352" s="14">
        <f t="shared" si="171"/>
        <v>1</v>
      </c>
      <c r="I5352" s="14">
        <f>IF($F5352="","",MOD(ROW()-2,624)-INDEX(Parallel_Trends!$F$5:$F$14,MATCH($A5352,Parallel_Trends!$A$5:$A$14,0)))</f>
        <v>189</v>
      </c>
    </row>
    <row r="5353" spans="1:9" x14ac:dyDescent="0.45">
      <c r="A5353" t="s">
        <v>29</v>
      </c>
      <c r="B5353" s="1">
        <f>Raw_Prices!BE362</f>
        <v>45450</v>
      </c>
      <c r="C5353" s="12">
        <f>Raw_Prices!BI362</f>
        <v>179.82</v>
      </c>
      <c r="D5353" s="13">
        <f t="shared" si="170"/>
        <v>2.7813317016178729E-4</v>
      </c>
      <c r="E5353" s="14">
        <f>IF(_xlfn.XLOOKUP($A5353,Firm_Info!$A$2:$A$12,Firm_Info!$C$2:$C$12)="Treated",1,IF(_xlfn.XLOOKUP($A5353,Firm_Info!$A$2:$A$12,Firm_Info!$C$2:$C$12)="Control",0,""))</f>
        <v>1</v>
      </c>
      <c r="F5353" s="14">
        <f>IFERROR(_xlfn.XLOOKUP($A5353,Firm_Info!$A$2:$A$11,Firm_Info!$D$2:$D$11),"")</f>
        <v>5</v>
      </c>
      <c r="G5353" s="14">
        <f>IF($F5353="","",IF($B5353&gt;=SUMIFS(Firm_Info!$F$2:$F$11,Firm_Info!$D$2:$D$11,$F5353,Firm_Info!$C$2:$C$11,"Treated"),1,0))</f>
        <v>1</v>
      </c>
      <c r="H5353" s="14">
        <f t="shared" si="171"/>
        <v>1</v>
      </c>
      <c r="I5353" s="14">
        <f>IF($F5353="","",MOD(ROW()-2,624)-INDEX(Parallel_Trends!$F$5:$F$14,MATCH($A5353,Parallel_Trends!$A$5:$A$14,0)))</f>
        <v>190</v>
      </c>
    </row>
    <row r="5354" spans="1:9" x14ac:dyDescent="0.45">
      <c r="A5354" t="s">
        <v>29</v>
      </c>
      <c r="B5354" s="1">
        <f>Raw_Prices!BE363</f>
        <v>45453</v>
      </c>
      <c r="C5354" s="12">
        <f>Raw_Prices!BI363</f>
        <v>180.69</v>
      </c>
      <c r="D5354" s="13">
        <f t="shared" si="170"/>
        <v>4.838171504838229E-3</v>
      </c>
      <c r="E5354" s="14">
        <f>IF(_xlfn.XLOOKUP($A5354,Firm_Info!$A$2:$A$12,Firm_Info!$C$2:$C$12)="Treated",1,IF(_xlfn.XLOOKUP($A5354,Firm_Info!$A$2:$A$12,Firm_Info!$C$2:$C$12)="Control",0,""))</f>
        <v>1</v>
      </c>
      <c r="F5354" s="14">
        <f>IFERROR(_xlfn.XLOOKUP($A5354,Firm_Info!$A$2:$A$11,Firm_Info!$D$2:$D$11),"")</f>
        <v>5</v>
      </c>
      <c r="G5354" s="14">
        <f>IF($F5354="","",IF($B5354&gt;=SUMIFS(Firm_Info!$F$2:$F$11,Firm_Info!$D$2:$D$11,$F5354,Firm_Info!$C$2:$C$11,"Treated"),1,0))</f>
        <v>1</v>
      </c>
      <c r="H5354" s="14">
        <f t="shared" si="171"/>
        <v>1</v>
      </c>
      <c r="I5354" s="14">
        <f>IF($F5354="","",MOD(ROW()-2,624)-INDEX(Parallel_Trends!$F$5:$F$14,MATCH($A5354,Parallel_Trends!$A$5:$A$14,0)))</f>
        <v>191</v>
      </c>
    </row>
    <row r="5355" spans="1:9" x14ac:dyDescent="0.45">
      <c r="A5355" t="s">
        <v>29</v>
      </c>
      <c r="B5355" s="1">
        <f>Raw_Prices!BE364</f>
        <v>45454</v>
      </c>
      <c r="C5355" s="12">
        <f>Raw_Prices!BI364</f>
        <v>178.4</v>
      </c>
      <c r="D5355" s="13">
        <f t="shared" si="170"/>
        <v>-1.2673639935801617E-2</v>
      </c>
      <c r="E5355" s="14">
        <f>IF(_xlfn.XLOOKUP($A5355,Firm_Info!$A$2:$A$12,Firm_Info!$C$2:$C$12)="Treated",1,IF(_xlfn.XLOOKUP($A5355,Firm_Info!$A$2:$A$12,Firm_Info!$C$2:$C$12)="Control",0,""))</f>
        <v>1</v>
      </c>
      <c r="F5355" s="14">
        <f>IFERROR(_xlfn.XLOOKUP($A5355,Firm_Info!$A$2:$A$11,Firm_Info!$D$2:$D$11),"")</f>
        <v>5</v>
      </c>
      <c r="G5355" s="14">
        <f>IF($F5355="","",IF($B5355&gt;=SUMIFS(Firm_Info!$F$2:$F$11,Firm_Info!$D$2:$D$11,$F5355,Firm_Info!$C$2:$C$11,"Treated"),1,0))</f>
        <v>1</v>
      </c>
      <c r="H5355" s="14">
        <f t="shared" si="171"/>
        <v>1</v>
      </c>
      <c r="I5355" s="14">
        <f>IF($F5355="","",MOD(ROW()-2,624)-INDEX(Parallel_Trends!$F$5:$F$14,MATCH($A5355,Parallel_Trends!$A$5:$A$14,0)))</f>
        <v>192</v>
      </c>
    </row>
    <row r="5356" spans="1:9" x14ac:dyDescent="0.45">
      <c r="A5356" t="s">
        <v>29</v>
      </c>
      <c r="B5356" s="1">
        <f>Raw_Prices!BE365</f>
        <v>45455</v>
      </c>
      <c r="C5356" s="12">
        <f>Raw_Prices!BI365</f>
        <v>173.79</v>
      </c>
      <c r="D5356" s="13">
        <f t="shared" si="170"/>
        <v>-2.5840807174888014E-2</v>
      </c>
      <c r="E5356" s="14">
        <f>IF(_xlfn.XLOOKUP($A5356,Firm_Info!$A$2:$A$12,Firm_Info!$C$2:$C$12)="Treated",1,IF(_xlfn.XLOOKUP($A5356,Firm_Info!$A$2:$A$12,Firm_Info!$C$2:$C$12)="Control",0,""))</f>
        <v>1</v>
      </c>
      <c r="F5356" s="14">
        <f>IFERROR(_xlfn.XLOOKUP($A5356,Firm_Info!$A$2:$A$11,Firm_Info!$D$2:$D$11),"")</f>
        <v>5</v>
      </c>
      <c r="G5356" s="14">
        <f>IF($F5356="","",IF($B5356&gt;=SUMIFS(Firm_Info!$F$2:$F$11,Firm_Info!$D$2:$D$11,$F5356,Firm_Info!$C$2:$C$11,"Treated"),1,0))</f>
        <v>1</v>
      </c>
      <c r="H5356" s="14">
        <f t="shared" si="171"/>
        <v>1</v>
      </c>
      <c r="I5356" s="14">
        <f>IF($F5356="","",MOD(ROW()-2,624)-INDEX(Parallel_Trends!$F$5:$F$14,MATCH($A5356,Parallel_Trends!$A$5:$A$14,0)))</f>
        <v>193</v>
      </c>
    </row>
    <row r="5357" spans="1:9" x14ac:dyDescent="0.45">
      <c r="A5357" t="s">
        <v>29</v>
      </c>
      <c r="B5357" s="1">
        <f>Raw_Prices!BE366</f>
        <v>45456</v>
      </c>
      <c r="C5357" s="12">
        <f>Raw_Prices!BI366</f>
        <v>175.11</v>
      </c>
      <c r="D5357" s="13">
        <f t="shared" si="170"/>
        <v>7.5953737269118804E-3</v>
      </c>
      <c r="E5357" s="14">
        <f>IF(_xlfn.XLOOKUP($A5357,Firm_Info!$A$2:$A$12,Firm_Info!$C$2:$C$12)="Treated",1,IF(_xlfn.XLOOKUP($A5357,Firm_Info!$A$2:$A$12,Firm_Info!$C$2:$C$12)="Control",0,""))</f>
        <v>1</v>
      </c>
      <c r="F5357" s="14">
        <f>IFERROR(_xlfn.XLOOKUP($A5357,Firm_Info!$A$2:$A$11,Firm_Info!$D$2:$D$11),"")</f>
        <v>5</v>
      </c>
      <c r="G5357" s="14">
        <f>IF($F5357="","",IF($B5357&gt;=SUMIFS(Firm_Info!$F$2:$F$11,Firm_Info!$D$2:$D$11,$F5357,Firm_Info!$C$2:$C$11,"Treated"),1,0))</f>
        <v>1</v>
      </c>
      <c r="H5357" s="14">
        <f t="shared" si="171"/>
        <v>1</v>
      </c>
      <c r="I5357" s="14">
        <f>IF($F5357="","",MOD(ROW()-2,624)-INDEX(Parallel_Trends!$F$5:$F$14,MATCH($A5357,Parallel_Trends!$A$5:$A$14,0)))</f>
        <v>194</v>
      </c>
    </row>
    <row r="5358" spans="1:9" x14ac:dyDescent="0.45">
      <c r="A5358" t="s">
        <v>29</v>
      </c>
      <c r="B5358" s="1">
        <f>Raw_Prices!BE367</f>
        <v>45457</v>
      </c>
      <c r="C5358" s="12">
        <f>Raw_Prices!BI367</f>
        <v>175.99</v>
      </c>
      <c r="D5358" s="13">
        <f t="shared" si="170"/>
        <v>5.0254125977955422E-3</v>
      </c>
      <c r="E5358" s="14">
        <f>IF(_xlfn.XLOOKUP($A5358,Firm_Info!$A$2:$A$12,Firm_Info!$C$2:$C$12)="Treated",1,IF(_xlfn.XLOOKUP($A5358,Firm_Info!$A$2:$A$12,Firm_Info!$C$2:$C$12)="Control",0,""))</f>
        <v>1</v>
      </c>
      <c r="F5358" s="14">
        <f>IFERROR(_xlfn.XLOOKUP($A5358,Firm_Info!$A$2:$A$11,Firm_Info!$D$2:$D$11),"")</f>
        <v>5</v>
      </c>
      <c r="G5358" s="14">
        <f>IF($F5358="","",IF($B5358&gt;=SUMIFS(Firm_Info!$F$2:$F$11,Firm_Info!$D$2:$D$11,$F5358,Firm_Info!$C$2:$C$11,"Treated"),1,0))</f>
        <v>1</v>
      </c>
      <c r="H5358" s="14">
        <f t="shared" si="171"/>
        <v>1</v>
      </c>
      <c r="I5358" s="14">
        <f>IF($F5358="","",MOD(ROW()-2,624)-INDEX(Parallel_Trends!$F$5:$F$14,MATCH($A5358,Parallel_Trends!$A$5:$A$14,0)))</f>
        <v>195</v>
      </c>
    </row>
    <row r="5359" spans="1:9" x14ac:dyDescent="0.45">
      <c r="A5359" t="s">
        <v>29</v>
      </c>
      <c r="B5359" s="1">
        <f>Raw_Prices!BE368</f>
        <v>45460</v>
      </c>
      <c r="C5359" s="12">
        <f>Raw_Prices!BI368</f>
        <v>177.38</v>
      </c>
      <c r="D5359" s="13">
        <f t="shared" si="170"/>
        <v>7.8981760327290207E-3</v>
      </c>
      <c r="E5359" s="14">
        <f>IF(_xlfn.XLOOKUP($A5359,Firm_Info!$A$2:$A$12,Firm_Info!$C$2:$C$12)="Treated",1,IF(_xlfn.XLOOKUP($A5359,Firm_Info!$A$2:$A$12,Firm_Info!$C$2:$C$12)="Control",0,""))</f>
        <v>1</v>
      </c>
      <c r="F5359" s="14">
        <f>IFERROR(_xlfn.XLOOKUP($A5359,Firm_Info!$A$2:$A$11,Firm_Info!$D$2:$D$11),"")</f>
        <v>5</v>
      </c>
      <c r="G5359" s="14">
        <f>IF($F5359="","",IF($B5359&gt;=SUMIFS(Firm_Info!$F$2:$F$11,Firm_Info!$D$2:$D$11,$F5359,Firm_Info!$C$2:$C$11,"Treated"),1,0))</f>
        <v>1</v>
      </c>
      <c r="H5359" s="14">
        <f t="shared" si="171"/>
        <v>1</v>
      </c>
      <c r="I5359" s="14">
        <f>IF($F5359="","",MOD(ROW()-2,624)-INDEX(Parallel_Trends!$F$5:$F$14,MATCH($A5359,Parallel_Trends!$A$5:$A$14,0)))</f>
        <v>196</v>
      </c>
    </row>
    <row r="5360" spans="1:9" x14ac:dyDescent="0.45">
      <c r="A5360" t="s">
        <v>29</v>
      </c>
      <c r="B5360" s="1">
        <f>Raw_Prices!BE369</f>
        <v>45461</v>
      </c>
      <c r="C5360" s="12">
        <f>Raw_Prices!BI369</f>
        <v>177.61</v>
      </c>
      <c r="D5360" s="13">
        <f t="shared" si="170"/>
        <v>1.2966512571881417E-3</v>
      </c>
      <c r="E5360" s="14">
        <f>IF(_xlfn.XLOOKUP($A5360,Firm_Info!$A$2:$A$12,Firm_Info!$C$2:$C$12)="Treated",1,IF(_xlfn.XLOOKUP($A5360,Firm_Info!$A$2:$A$12,Firm_Info!$C$2:$C$12)="Control",0,""))</f>
        <v>1</v>
      </c>
      <c r="F5360" s="14">
        <f>IFERROR(_xlfn.XLOOKUP($A5360,Firm_Info!$A$2:$A$11,Firm_Info!$D$2:$D$11),"")</f>
        <v>5</v>
      </c>
      <c r="G5360" s="14">
        <f>IF($F5360="","",IF($B5360&gt;=SUMIFS(Firm_Info!$F$2:$F$11,Firm_Info!$D$2:$D$11,$F5360,Firm_Info!$C$2:$C$11,"Treated"),1,0))</f>
        <v>1</v>
      </c>
      <c r="H5360" s="14">
        <f t="shared" si="171"/>
        <v>1</v>
      </c>
      <c r="I5360" s="14">
        <f>IF($F5360="","",MOD(ROW()-2,624)-INDEX(Parallel_Trends!$F$5:$F$14,MATCH($A5360,Parallel_Trends!$A$5:$A$14,0)))</f>
        <v>197</v>
      </c>
    </row>
    <row r="5361" spans="1:9" x14ac:dyDescent="0.45">
      <c r="A5361" t="s">
        <v>29</v>
      </c>
      <c r="B5361" s="1">
        <f>Raw_Prices!BE370</f>
        <v>45463</v>
      </c>
      <c r="C5361" s="12">
        <f>Raw_Prices!BI370</f>
        <v>176.44</v>
      </c>
      <c r="D5361" s="13">
        <f t="shared" si="170"/>
        <v>-6.5874669219075921E-3</v>
      </c>
      <c r="E5361" s="14">
        <f>IF(_xlfn.XLOOKUP($A5361,Firm_Info!$A$2:$A$12,Firm_Info!$C$2:$C$12)="Treated",1,IF(_xlfn.XLOOKUP($A5361,Firm_Info!$A$2:$A$12,Firm_Info!$C$2:$C$12)="Control",0,""))</f>
        <v>1</v>
      </c>
      <c r="F5361" s="14">
        <f>IFERROR(_xlfn.XLOOKUP($A5361,Firm_Info!$A$2:$A$11,Firm_Info!$D$2:$D$11),"")</f>
        <v>5</v>
      </c>
      <c r="G5361" s="14">
        <f>IF($F5361="","",IF($B5361&gt;=SUMIFS(Firm_Info!$F$2:$F$11,Firm_Info!$D$2:$D$11,$F5361,Firm_Info!$C$2:$C$11,"Treated"),1,0))</f>
        <v>1</v>
      </c>
      <c r="H5361" s="14">
        <f t="shared" si="171"/>
        <v>1</v>
      </c>
      <c r="I5361" s="14">
        <f>IF($F5361="","",MOD(ROW()-2,624)-INDEX(Parallel_Trends!$F$5:$F$14,MATCH($A5361,Parallel_Trends!$A$5:$A$14,0)))</f>
        <v>198</v>
      </c>
    </row>
    <row r="5362" spans="1:9" x14ac:dyDescent="0.45">
      <c r="A5362" t="s">
        <v>29</v>
      </c>
      <c r="B5362" s="1">
        <f>Raw_Prices!BE371</f>
        <v>45464</v>
      </c>
      <c r="C5362" s="12">
        <f>Raw_Prices!BI371</f>
        <v>176.73</v>
      </c>
      <c r="D5362" s="13">
        <f t="shared" si="170"/>
        <v>1.6436182271593047E-3</v>
      </c>
      <c r="E5362" s="14">
        <f>IF(_xlfn.XLOOKUP($A5362,Firm_Info!$A$2:$A$12,Firm_Info!$C$2:$C$12)="Treated",1,IF(_xlfn.XLOOKUP($A5362,Firm_Info!$A$2:$A$12,Firm_Info!$C$2:$C$12)="Control",0,""))</f>
        <v>1</v>
      </c>
      <c r="F5362" s="14">
        <f>IFERROR(_xlfn.XLOOKUP($A5362,Firm_Info!$A$2:$A$11,Firm_Info!$D$2:$D$11),"")</f>
        <v>5</v>
      </c>
      <c r="G5362" s="14">
        <f>IF($F5362="","",IF($B5362&gt;=SUMIFS(Firm_Info!$F$2:$F$11,Firm_Info!$D$2:$D$11,$F5362,Firm_Info!$C$2:$C$11,"Treated"),1,0))</f>
        <v>1</v>
      </c>
      <c r="H5362" s="14">
        <f t="shared" si="171"/>
        <v>1</v>
      </c>
      <c r="I5362" s="14">
        <f>IF($F5362="","",MOD(ROW()-2,624)-INDEX(Parallel_Trends!$F$5:$F$14,MATCH($A5362,Parallel_Trends!$A$5:$A$14,0)))</f>
        <v>199</v>
      </c>
    </row>
    <row r="5363" spans="1:9" x14ac:dyDescent="0.45">
      <c r="A5363" t="s">
        <v>29</v>
      </c>
      <c r="B5363" s="1">
        <f>Raw_Prices!BE372</f>
        <v>45467</v>
      </c>
      <c r="C5363" s="12">
        <f>Raw_Prices!BI372</f>
        <v>177.95</v>
      </c>
      <c r="D5363" s="13">
        <f t="shared" si="170"/>
        <v>6.9031856504271349E-3</v>
      </c>
      <c r="E5363" s="14">
        <f>IF(_xlfn.XLOOKUP($A5363,Firm_Info!$A$2:$A$12,Firm_Info!$C$2:$C$12)="Treated",1,IF(_xlfn.XLOOKUP($A5363,Firm_Info!$A$2:$A$12,Firm_Info!$C$2:$C$12)="Control",0,""))</f>
        <v>1</v>
      </c>
      <c r="F5363" s="14">
        <f>IFERROR(_xlfn.XLOOKUP($A5363,Firm_Info!$A$2:$A$11,Firm_Info!$D$2:$D$11),"")</f>
        <v>5</v>
      </c>
      <c r="G5363" s="14">
        <f>IF($F5363="","",IF($B5363&gt;=SUMIFS(Firm_Info!$F$2:$F$11,Firm_Info!$D$2:$D$11,$F5363,Firm_Info!$C$2:$C$11,"Treated"),1,0))</f>
        <v>1</v>
      </c>
      <c r="H5363" s="14">
        <f t="shared" si="171"/>
        <v>1</v>
      </c>
      <c r="I5363" s="14">
        <f>IF($F5363="","",MOD(ROW()-2,624)-INDEX(Parallel_Trends!$F$5:$F$14,MATCH($A5363,Parallel_Trends!$A$5:$A$14,0)))</f>
        <v>200</v>
      </c>
    </row>
    <row r="5364" spans="1:9" x14ac:dyDescent="0.45">
      <c r="A5364" t="s">
        <v>29</v>
      </c>
      <c r="B5364" s="1">
        <f>Raw_Prices!BE373</f>
        <v>45468</v>
      </c>
      <c r="C5364" s="12">
        <f>Raw_Prices!BI373</f>
        <v>177.63</v>
      </c>
      <c r="D5364" s="13">
        <f t="shared" si="170"/>
        <v>-1.7982579376228935E-3</v>
      </c>
      <c r="E5364" s="14">
        <f>IF(_xlfn.XLOOKUP($A5364,Firm_Info!$A$2:$A$12,Firm_Info!$C$2:$C$12)="Treated",1,IF(_xlfn.XLOOKUP($A5364,Firm_Info!$A$2:$A$12,Firm_Info!$C$2:$C$12)="Control",0,""))</f>
        <v>1</v>
      </c>
      <c r="F5364" s="14">
        <f>IFERROR(_xlfn.XLOOKUP($A5364,Firm_Info!$A$2:$A$11,Firm_Info!$D$2:$D$11),"")</f>
        <v>5</v>
      </c>
      <c r="G5364" s="14">
        <f>IF($F5364="","",IF($B5364&gt;=SUMIFS(Firm_Info!$F$2:$F$11,Firm_Info!$D$2:$D$11,$F5364,Firm_Info!$C$2:$C$11,"Treated"),1,0))</f>
        <v>1</v>
      </c>
      <c r="H5364" s="14">
        <f t="shared" si="171"/>
        <v>1</v>
      </c>
      <c r="I5364" s="14">
        <f>IF($F5364="","",MOD(ROW()-2,624)-INDEX(Parallel_Trends!$F$5:$F$14,MATCH($A5364,Parallel_Trends!$A$5:$A$14,0)))</f>
        <v>201</v>
      </c>
    </row>
    <row r="5365" spans="1:9" x14ac:dyDescent="0.45">
      <c r="A5365" t="s">
        <v>29</v>
      </c>
      <c r="B5365" s="1">
        <f>Raw_Prices!BE374</f>
        <v>45469</v>
      </c>
      <c r="C5365" s="12">
        <f>Raw_Prices!BI374</f>
        <v>176.31</v>
      </c>
      <c r="D5365" s="13">
        <f t="shared" si="170"/>
        <v>-7.4311771660192649E-3</v>
      </c>
      <c r="E5365" s="14">
        <f>IF(_xlfn.XLOOKUP($A5365,Firm_Info!$A$2:$A$12,Firm_Info!$C$2:$C$12)="Treated",1,IF(_xlfn.XLOOKUP($A5365,Firm_Info!$A$2:$A$12,Firm_Info!$C$2:$C$12)="Control",0,""))</f>
        <v>1</v>
      </c>
      <c r="F5365" s="14">
        <f>IFERROR(_xlfn.XLOOKUP($A5365,Firm_Info!$A$2:$A$11,Firm_Info!$D$2:$D$11),"")</f>
        <v>5</v>
      </c>
      <c r="G5365" s="14">
        <f>IF($F5365="","",IF($B5365&gt;=SUMIFS(Firm_Info!$F$2:$F$11,Firm_Info!$D$2:$D$11,$F5365,Firm_Info!$C$2:$C$11,"Treated"),1,0))</f>
        <v>1</v>
      </c>
      <c r="H5365" s="14">
        <f t="shared" si="171"/>
        <v>1</v>
      </c>
      <c r="I5365" s="14">
        <f>IF($F5365="","",MOD(ROW()-2,624)-INDEX(Parallel_Trends!$F$5:$F$14,MATCH($A5365,Parallel_Trends!$A$5:$A$14,0)))</f>
        <v>202</v>
      </c>
    </row>
    <row r="5366" spans="1:9" x14ac:dyDescent="0.45">
      <c r="A5366" t="s">
        <v>29</v>
      </c>
      <c r="B5366" s="1">
        <f>Raw_Prices!BE375</f>
        <v>45470</v>
      </c>
      <c r="C5366" s="12">
        <f>Raw_Prices!BI375</f>
        <v>177.42</v>
      </c>
      <c r="D5366" s="13">
        <f t="shared" si="170"/>
        <v>6.295729113493298E-3</v>
      </c>
      <c r="E5366" s="14">
        <f>IF(_xlfn.XLOOKUP($A5366,Firm_Info!$A$2:$A$12,Firm_Info!$C$2:$C$12)="Treated",1,IF(_xlfn.XLOOKUP($A5366,Firm_Info!$A$2:$A$12,Firm_Info!$C$2:$C$12)="Control",0,""))</f>
        <v>1</v>
      </c>
      <c r="F5366" s="14">
        <f>IFERROR(_xlfn.XLOOKUP($A5366,Firm_Info!$A$2:$A$11,Firm_Info!$D$2:$D$11),"")</f>
        <v>5</v>
      </c>
      <c r="G5366" s="14">
        <f>IF($F5366="","",IF($B5366&gt;=SUMIFS(Firm_Info!$F$2:$F$11,Firm_Info!$D$2:$D$11,$F5366,Firm_Info!$C$2:$C$11,"Treated"),1,0))</f>
        <v>1</v>
      </c>
      <c r="H5366" s="14">
        <f t="shared" si="171"/>
        <v>1</v>
      </c>
      <c r="I5366" s="14">
        <f>IF($F5366="","",MOD(ROW()-2,624)-INDEX(Parallel_Trends!$F$5:$F$14,MATCH($A5366,Parallel_Trends!$A$5:$A$14,0)))</f>
        <v>203</v>
      </c>
    </row>
    <row r="5367" spans="1:9" x14ac:dyDescent="0.45">
      <c r="A5367" t="s">
        <v>29</v>
      </c>
      <c r="B5367" s="1">
        <f>Raw_Prices!BE376</f>
        <v>45471</v>
      </c>
      <c r="C5367" s="12">
        <f>Raw_Prices!BI376</f>
        <v>176.18</v>
      </c>
      <c r="D5367" s="13">
        <f t="shared" si="170"/>
        <v>-6.9890654943072228E-3</v>
      </c>
      <c r="E5367" s="14">
        <f>IF(_xlfn.XLOOKUP($A5367,Firm_Info!$A$2:$A$12,Firm_Info!$C$2:$C$12)="Treated",1,IF(_xlfn.XLOOKUP($A5367,Firm_Info!$A$2:$A$12,Firm_Info!$C$2:$C$12)="Control",0,""))</f>
        <v>1</v>
      </c>
      <c r="F5367" s="14">
        <f>IFERROR(_xlfn.XLOOKUP($A5367,Firm_Info!$A$2:$A$11,Firm_Info!$D$2:$D$11),"")</f>
        <v>5</v>
      </c>
      <c r="G5367" s="14">
        <f>IF($F5367="","",IF($B5367&gt;=SUMIFS(Firm_Info!$F$2:$F$11,Firm_Info!$D$2:$D$11,$F5367,Firm_Info!$C$2:$C$11,"Treated"),1,0))</f>
        <v>1</v>
      </c>
      <c r="H5367" s="14">
        <f t="shared" si="171"/>
        <v>1</v>
      </c>
      <c r="I5367" s="14">
        <f>IF($F5367="","",MOD(ROW()-2,624)-INDEX(Parallel_Trends!$F$5:$F$14,MATCH($A5367,Parallel_Trends!$A$5:$A$14,0)))</f>
        <v>204</v>
      </c>
    </row>
    <row r="5368" spans="1:9" x14ac:dyDescent="0.45">
      <c r="A5368" t="s">
        <v>29</v>
      </c>
      <c r="B5368" s="1">
        <f>Raw_Prices!BE377</f>
        <v>45474</v>
      </c>
      <c r="C5368" s="12">
        <f>Raw_Prices!BI377</f>
        <v>179.08</v>
      </c>
      <c r="D5368" s="13">
        <f t="shared" si="170"/>
        <v>1.646043818821652E-2</v>
      </c>
      <c r="E5368" s="14">
        <f>IF(_xlfn.XLOOKUP($A5368,Firm_Info!$A$2:$A$12,Firm_Info!$C$2:$C$12)="Treated",1,IF(_xlfn.XLOOKUP($A5368,Firm_Info!$A$2:$A$12,Firm_Info!$C$2:$C$12)="Control",0,""))</f>
        <v>1</v>
      </c>
      <c r="F5368" s="14">
        <f>IFERROR(_xlfn.XLOOKUP($A5368,Firm_Info!$A$2:$A$11,Firm_Info!$D$2:$D$11),"")</f>
        <v>5</v>
      </c>
      <c r="G5368" s="14">
        <f>IF($F5368="","",IF($B5368&gt;=SUMIFS(Firm_Info!$F$2:$F$11,Firm_Info!$D$2:$D$11,$F5368,Firm_Info!$C$2:$C$11,"Treated"),1,0))</f>
        <v>1</v>
      </c>
      <c r="H5368" s="14">
        <f t="shared" si="171"/>
        <v>1</v>
      </c>
      <c r="I5368" s="14">
        <f>IF($F5368="","",MOD(ROW()-2,624)-INDEX(Parallel_Trends!$F$5:$F$14,MATCH($A5368,Parallel_Trends!$A$5:$A$14,0)))</f>
        <v>205</v>
      </c>
    </row>
    <row r="5369" spans="1:9" x14ac:dyDescent="0.45">
      <c r="A5369" t="s">
        <v>29</v>
      </c>
      <c r="B5369" s="1">
        <f>Raw_Prices!BE378</f>
        <v>45475</v>
      </c>
      <c r="C5369" s="12">
        <f>Raw_Prices!BI378</f>
        <v>179.98</v>
      </c>
      <c r="D5369" s="13">
        <f t="shared" si="170"/>
        <v>5.0256868438685043E-3</v>
      </c>
      <c r="E5369" s="14">
        <f>IF(_xlfn.XLOOKUP($A5369,Firm_Info!$A$2:$A$12,Firm_Info!$C$2:$C$12)="Treated",1,IF(_xlfn.XLOOKUP($A5369,Firm_Info!$A$2:$A$12,Firm_Info!$C$2:$C$12)="Control",0,""))</f>
        <v>1</v>
      </c>
      <c r="F5369" s="14">
        <f>IFERROR(_xlfn.XLOOKUP($A5369,Firm_Info!$A$2:$A$11,Firm_Info!$D$2:$D$11),"")</f>
        <v>5</v>
      </c>
      <c r="G5369" s="14">
        <f>IF($F5369="","",IF($B5369&gt;=SUMIFS(Firm_Info!$F$2:$F$11,Firm_Info!$D$2:$D$11,$F5369,Firm_Info!$C$2:$C$11,"Treated"),1,0))</f>
        <v>1</v>
      </c>
      <c r="H5369" s="14">
        <f t="shared" si="171"/>
        <v>1</v>
      </c>
      <c r="I5369" s="14">
        <f>IF($F5369="","",MOD(ROW()-2,624)-INDEX(Parallel_Trends!$F$5:$F$14,MATCH($A5369,Parallel_Trends!$A$5:$A$14,0)))</f>
        <v>206</v>
      </c>
    </row>
    <row r="5370" spans="1:9" x14ac:dyDescent="0.45">
      <c r="A5370" t="s">
        <v>29</v>
      </c>
      <c r="B5370" s="1">
        <f>Raw_Prices!BE379</f>
        <v>45476</v>
      </c>
      <c r="C5370" s="12">
        <f>Raw_Prices!BI379</f>
        <v>178.46</v>
      </c>
      <c r="D5370" s="13">
        <f t="shared" si="170"/>
        <v>-8.445382820313263E-3</v>
      </c>
      <c r="E5370" s="14">
        <f>IF(_xlfn.XLOOKUP($A5370,Firm_Info!$A$2:$A$12,Firm_Info!$C$2:$C$12)="Treated",1,IF(_xlfn.XLOOKUP($A5370,Firm_Info!$A$2:$A$12,Firm_Info!$C$2:$C$12)="Control",0,""))</f>
        <v>1</v>
      </c>
      <c r="F5370" s="14">
        <f>IFERROR(_xlfn.XLOOKUP($A5370,Firm_Info!$A$2:$A$11,Firm_Info!$D$2:$D$11),"")</f>
        <v>5</v>
      </c>
      <c r="G5370" s="14">
        <f>IF($F5370="","",IF($B5370&gt;=SUMIFS(Firm_Info!$F$2:$F$11,Firm_Info!$D$2:$D$11,$F5370,Firm_Info!$C$2:$C$11,"Treated"),1,0))</f>
        <v>1</v>
      </c>
      <c r="H5370" s="14">
        <f t="shared" si="171"/>
        <v>1</v>
      </c>
      <c r="I5370" s="14">
        <f>IF($F5370="","",MOD(ROW()-2,624)-INDEX(Parallel_Trends!$F$5:$F$14,MATCH($A5370,Parallel_Trends!$A$5:$A$14,0)))</f>
        <v>207</v>
      </c>
    </row>
    <row r="5371" spans="1:9" x14ac:dyDescent="0.45">
      <c r="A5371" t="s">
        <v>29</v>
      </c>
      <c r="B5371" s="1">
        <f>Raw_Prices!BE380</f>
        <v>45478</v>
      </c>
      <c r="C5371" s="12">
        <f>Raw_Prices!BI380</f>
        <v>179.24</v>
      </c>
      <c r="D5371" s="13">
        <f t="shared" si="170"/>
        <v>4.3707273338562391E-3</v>
      </c>
      <c r="E5371" s="14">
        <f>IF(_xlfn.XLOOKUP($A5371,Firm_Info!$A$2:$A$12,Firm_Info!$C$2:$C$12)="Treated",1,IF(_xlfn.XLOOKUP($A5371,Firm_Info!$A$2:$A$12,Firm_Info!$C$2:$C$12)="Control",0,""))</f>
        <v>1</v>
      </c>
      <c r="F5371" s="14">
        <f>IFERROR(_xlfn.XLOOKUP($A5371,Firm_Info!$A$2:$A$11,Firm_Info!$D$2:$D$11),"")</f>
        <v>5</v>
      </c>
      <c r="G5371" s="14">
        <f>IF($F5371="","",IF($B5371&gt;=SUMIFS(Firm_Info!$F$2:$F$11,Firm_Info!$D$2:$D$11,$F5371,Firm_Info!$C$2:$C$11,"Treated"),1,0))</f>
        <v>1</v>
      </c>
      <c r="H5371" s="14">
        <f t="shared" si="171"/>
        <v>1</v>
      </c>
      <c r="I5371" s="14">
        <f>IF($F5371="","",MOD(ROW()-2,624)-INDEX(Parallel_Trends!$F$5:$F$14,MATCH($A5371,Parallel_Trends!$A$5:$A$14,0)))</f>
        <v>208</v>
      </c>
    </row>
    <row r="5372" spans="1:9" x14ac:dyDescent="0.45">
      <c r="A5372" t="s">
        <v>29</v>
      </c>
      <c r="B5372" s="1">
        <f>Raw_Prices!BE381</f>
        <v>45481</v>
      </c>
      <c r="C5372" s="12">
        <f>Raw_Prices!BI381</f>
        <v>179.17</v>
      </c>
      <c r="D5372" s="13">
        <f t="shared" si="170"/>
        <v>-3.9053782637821222E-4</v>
      </c>
      <c r="E5372" s="14">
        <f>IF(_xlfn.XLOOKUP($A5372,Firm_Info!$A$2:$A$12,Firm_Info!$C$2:$C$12)="Treated",1,IF(_xlfn.XLOOKUP($A5372,Firm_Info!$A$2:$A$12,Firm_Info!$C$2:$C$12)="Control",0,""))</f>
        <v>1</v>
      </c>
      <c r="F5372" s="14">
        <f>IFERROR(_xlfn.XLOOKUP($A5372,Firm_Info!$A$2:$A$11,Firm_Info!$D$2:$D$11),"")</f>
        <v>5</v>
      </c>
      <c r="G5372" s="14">
        <f>IF($F5372="","",IF($B5372&gt;=SUMIFS(Firm_Info!$F$2:$F$11,Firm_Info!$D$2:$D$11,$F5372,Firm_Info!$C$2:$C$11,"Treated"),1,0))</f>
        <v>1</v>
      </c>
      <c r="H5372" s="14">
        <f t="shared" si="171"/>
        <v>1</v>
      </c>
      <c r="I5372" s="14">
        <f>IF($F5372="","",MOD(ROW()-2,624)-INDEX(Parallel_Trends!$F$5:$F$14,MATCH($A5372,Parallel_Trends!$A$5:$A$14,0)))</f>
        <v>209</v>
      </c>
    </row>
    <row r="5373" spans="1:9" x14ac:dyDescent="0.45">
      <c r="A5373" t="s">
        <v>29</v>
      </c>
      <c r="B5373" s="1">
        <f>Raw_Prices!BE382</f>
        <v>45482</v>
      </c>
      <c r="C5373" s="12">
        <f>Raw_Prices!BI382</f>
        <v>179.05</v>
      </c>
      <c r="D5373" s="13">
        <f t="shared" si="170"/>
        <v>-6.697549813025061E-4</v>
      </c>
      <c r="E5373" s="14">
        <f>IF(_xlfn.XLOOKUP($A5373,Firm_Info!$A$2:$A$12,Firm_Info!$C$2:$C$12)="Treated",1,IF(_xlfn.XLOOKUP($A5373,Firm_Info!$A$2:$A$12,Firm_Info!$C$2:$C$12)="Control",0,""))</f>
        <v>1</v>
      </c>
      <c r="F5373" s="14">
        <f>IFERROR(_xlfn.XLOOKUP($A5373,Firm_Info!$A$2:$A$11,Firm_Info!$D$2:$D$11),"")</f>
        <v>5</v>
      </c>
      <c r="G5373" s="14">
        <f>IF($F5373="","",IF($B5373&gt;=SUMIFS(Firm_Info!$F$2:$F$11,Firm_Info!$D$2:$D$11,$F5373,Firm_Info!$C$2:$C$11,"Treated"),1,0))</f>
        <v>1</v>
      </c>
      <c r="H5373" s="14">
        <f t="shared" si="171"/>
        <v>1</v>
      </c>
      <c r="I5373" s="14">
        <f>IF($F5373="","",MOD(ROW()-2,624)-INDEX(Parallel_Trends!$F$5:$F$14,MATCH($A5373,Parallel_Trends!$A$5:$A$14,0)))</f>
        <v>210</v>
      </c>
    </row>
    <row r="5374" spans="1:9" x14ac:dyDescent="0.45">
      <c r="A5374" t="s">
        <v>29</v>
      </c>
      <c r="B5374" s="1">
        <f>Raw_Prices!BE383</f>
        <v>45483</v>
      </c>
      <c r="C5374" s="12">
        <f>Raw_Prices!BI383</f>
        <v>180.52</v>
      </c>
      <c r="D5374" s="13">
        <f t="shared" si="170"/>
        <v>8.2099972074838323E-3</v>
      </c>
      <c r="E5374" s="14">
        <f>IF(_xlfn.XLOOKUP($A5374,Firm_Info!$A$2:$A$12,Firm_Info!$C$2:$C$12)="Treated",1,IF(_xlfn.XLOOKUP($A5374,Firm_Info!$A$2:$A$12,Firm_Info!$C$2:$C$12)="Control",0,""))</f>
        <v>1</v>
      </c>
      <c r="F5374" s="14">
        <f>IFERROR(_xlfn.XLOOKUP($A5374,Firm_Info!$A$2:$A$11,Firm_Info!$D$2:$D$11),"")</f>
        <v>5</v>
      </c>
      <c r="G5374" s="14">
        <f>IF($F5374="","",IF($B5374&gt;=SUMIFS(Firm_Info!$F$2:$F$11,Firm_Info!$D$2:$D$11,$F5374,Firm_Info!$C$2:$C$11,"Treated"),1,0))</f>
        <v>1</v>
      </c>
      <c r="H5374" s="14">
        <f t="shared" si="171"/>
        <v>1</v>
      </c>
      <c r="I5374" s="14">
        <f>IF($F5374="","",MOD(ROW()-2,624)-INDEX(Parallel_Trends!$F$5:$F$14,MATCH($A5374,Parallel_Trends!$A$5:$A$14,0)))</f>
        <v>211</v>
      </c>
    </row>
    <row r="5375" spans="1:9" x14ac:dyDescent="0.45">
      <c r="A5375" t="s">
        <v>29</v>
      </c>
      <c r="B5375" s="1">
        <f>Raw_Prices!BE384</f>
        <v>45484</v>
      </c>
      <c r="C5375" s="12">
        <f>Raw_Prices!BI384</f>
        <v>178.81</v>
      </c>
      <c r="D5375" s="13">
        <f t="shared" si="170"/>
        <v>-9.4726346111234649E-3</v>
      </c>
      <c r="E5375" s="14">
        <f>IF(_xlfn.XLOOKUP($A5375,Firm_Info!$A$2:$A$12,Firm_Info!$C$2:$C$12)="Treated",1,IF(_xlfn.XLOOKUP($A5375,Firm_Info!$A$2:$A$12,Firm_Info!$C$2:$C$12)="Control",0,""))</f>
        <v>1</v>
      </c>
      <c r="F5375" s="14">
        <f>IFERROR(_xlfn.XLOOKUP($A5375,Firm_Info!$A$2:$A$11,Firm_Info!$D$2:$D$11),"")</f>
        <v>5</v>
      </c>
      <c r="G5375" s="14">
        <f>IF($F5375="","",IF($B5375&gt;=SUMIFS(Firm_Info!$F$2:$F$11,Firm_Info!$D$2:$D$11,$F5375,Firm_Info!$C$2:$C$11,"Treated"),1,0))</f>
        <v>1</v>
      </c>
      <c r="H5375" s="14">
        <f t="shared" si="171"/>
        <v>1</v>
      </c>
      <c r="I5375" s="14">
        <f>IF($F5375="","",MOD(ROW()-2,624)-INDEX(Parallel_Trends!$F$5:$F$14,MATCH($A5375,Parallel_Trends!$A$5:$A$14,0)))</f>
        <v>212</v>
      </c>
    </row>
    <row r="5376" spans="1:9" x14ac:dyDescent="0.45">
      <c r="A5376" t="s">
        <v>29</v>
      </c>
      <c r="B5376" s="1">
        <f>Raw_Prices!BE385</f>
        <v>45485</v>
      </c>
      <c r="C5376" s="12">
        <f>Raw_Prices!BI385</f>
        <v>179.54</v>
      </c>
      <c r="D5376" s="13">
        <f t="shared" si="170"/>
        <v>4.082545718919528E-3</v>
      </c>
      <c r="E5376" s="14">
        <f>IF(_xlfn.XLOOKUP($A5376,Firm_Info!$A$2:$A$12,Firm_Info!$C$2:$C$12)="Treated",1,IF(_xlfn.XLOOKUP($A5376,Firm_Info!$A$2:$A$12,Firm_Info!$C$2:$C$12)="Control",0,""))</f>
        <v>1</v>
      </c>
      <c r="F5376" s="14">
        <f>IFERROR(_xlfn.XLOOKUP($A5376,Firm_Info!$A$2:$A$11,Firm_Info!$D$2:$D$11),"")</f>
        <v>5</v>
      </c>
      <c r="G5376" s="14">
        <f>IF($F5376="","",IF($B5376&gt;=SUMIFS(Firm_Info!$F$2:$F$11,Firm_Info!$D$2:$D$11,$F5376,Firm_Info!$C$2:$C$11,"Treated"),1,0))</f>
        <v>1</v>
      </c>
      <c r="H5376" s="14">
        <f t="shared" si="171"/>
        <v>1</v>
      </c>
      <c r="I5376" s="14">
        <f>IF($F5376="","",MOD(ROW()-2,624)-INDEX(Parallel_Trends!$F$5:$F$14,MATCH($A5376,Parallel_Trends!$A$5:$A$14,0)))</f>
        <v>213</v>
      </c>
    </row>
    <row r="5377" spans="1:9" x14ac:dyDescent="0.45">
      <c r="A5377" t="s">
        <v>29</v>
      </c>
      <c r="B5377" s="1">
        <f>Raw_Prices!BE386</f>
        <v>45488</v>
      </c>
      <c r="C5377" s="12">
        <f>Raw_Prices!BI386</f>
        <v>181.75</v>
      </c>
      <c r="D5377" s="13">
        <f t="shared" si="170"/>
        <v>1.230923471092793E-2</v>
      </c>
      <c r="E5377" s="14">
        <f>IF(_xlfn.XLOOKUP($A5377,Firm_Info!$A$2:$A$12,Firm_Info!$C$2:$C$12)="Treated",1,IF(_xlfn.XLOOKUP($A5377,Firm_Info!$A$2:$A$12,Firm_Info!$C$2:$C$12)="Control",0,""))</f>
        <v>1</v>
      </c>
      <c r="F5377" s="14">
        <f>IFERROR(_xlfn.XLOOKUP($A5377,Firm_Info!$A$2:$A$11,Firm_Info!$D$2:$D$11),"")</f>
        <v>5</v>
      </c>
      <c r="G5377" s="14">
        <f>IF($F5377="","",IF($B5377&gt;=SUMIFS(Firm_Info!$F$2:$F$11,Firm_Info!$D$2:$D$11,$F5377,Firm_Info!$C$2:$C$11,"Treated"),1,0))</f>
        <v>1</v>
      </c>
      <c r="H5377" s="14">
        <f t="shared" si="171"/>
        <v>1</v>
      </c>
      <c r="I5377" s="14">
        <f>IF($F5377="","",MOD(ROW()-2,624)-INDEX(Parallel_Trends!$F$5:$F$14,MATCH($A5377,Parallel_Trends!$A$5:$A$14,0)))</f>
        <v>214</v>
      </c>
    </row>
    <row r="5378" spans="1:9" x14ac:dyDescent="0.45">
      <c r="A5378" t="s">
        <v>29</v>
      </c>
      <c r="B5378" s="1">
        <f>Raw_Prices!BE387</f>
        <v>45489</v>
      </c>
      <c r="C5378" s="12">
        <f>Raw_Prices!BI387</f>
        <v>182.98</v>
      </c>
      <c r="D5378" s="13">
        <f t="shared" si="170"/>
        <v>6.7675378266849329E-3</v>
      </c>
      <c r="E5378" s="14">
        <f>IF(_xlfn.XLOOKUP($A5378,Firm_Info!$A$2:$A$12,Firm_Info!$C$2:$C$12)="Treated",1,IF(_xlfn.XLOOKUP($A5378,Firm_Info!$A$2:$A$12,Firm_Info!$C$2:$C$12)="Control",0,""))</f>
        <v>1</v>
      </c>
      <c r="F5378" s="14">
        <f>IFERROR(_xlfn.XLOOKUP($A5378,Firm_Info!$A$2:$A$11,Firm_Info!$D$2:$D$11),"")</f>
        <v>5</v>
      </c>
      <c r="G5378" s="14">
        <f>IF($F5378="","",IF($B5378&gt;=SUMIFS(Firm_Info!$F$2:$F$11,Firm_Info!$D$2:$D$11,$F5378,Firm_Info!$C$2:$C$11,"Treated"),1,0))</f>
        <v>1</v>
      </c>
      <c r="H5378" s="14">
        <f t="shared" si="171"/>
        <v>1</v>
      </c>
      <c r="I5378" s="14">
        <f>IF($F5378="","",MOD(ROW()-2,624)-INDEX(Parallel_Trends!$F$5:$F$14,MATCH($A5378,Parallel_Trends!$A$5:$A$14,0)))</f>
        <v>215</v>
      </c>
    </row>
    <row r="5379" spans="1:9" x14ac:dyDescent="0.45">
      <c r="A5379" t="s">
        <v>29</v>
      </c>
      <c r="B5379" s="1">
        <f>Raw_Prices!BE388</f>
        <v>45490</v>
      </c>
      <c r="C5379" s="12">
        <f>Raw_Prices!BI388</f>
        <v>183.56</v>
      </c>
      <c r="D5379" s="13">
        <f t="shared" si="170"/>
        <v>3.1697453273582532E-3</v>
      </c>
      <c r="E5379" s="14">
        <f>IF(_xlfn.XLOOKUP($A5379,Firm_Info!$A$2:$A$12,Firm_Info!$C$2:$C$12)="Treated",1,IF(_xlfn.XLOOKUP($A5379,Firm_Info!$A$2:$A$12,Firm_Info!$C$2:$C$12)="Control",0,""))</f>
        <v>1</v>
      </c>
      <c r="F5379" s="14">
        <f>IFERROR(_xlfn.XLOOKUP($A5379,Firm_Info!$A$2:$A$11,Firm_Info!$D$2:$D$11),"")</f>
        <v>5</v>
      </c>
      <c r="G5379" s="14">
        <f>IF($F5379="","",IF($B5379&gt;=SUMIFS(Firm_Info!$F$2:$F$11,Firm_Info!$D$2:$D$11,$F5379,Firm_Info!$C$2:$C$11,"Treated"),1,0))</f>
        <v>1</v>
      </c>
      <c r="H5379" s="14">
        <f t="shared" si="171"/>
        <v>1</v>
      </c>
      <c r="I5379" s="14">
        <f>IF($F5379="","",MOD(ROW()-2,624)-INDEX(Parallel_Trends!$F$5:$F$14,MATCH($A5379,Parallel_Trends!$A$5:$A$14,0)))</f>
        <v>216</v>
      </c>
    </row>
    <row r="5380" spans="1:9" x14ac:dyDescent="0.45">
      <c r="A5380" t="s">
        <v>29</v>
      </c>
      <c r="B5380" s="1">
        <f>Raw_Prices!BE389</f>
        <v>45491</v>
      </c>
      <c r="C5380" s="12">
        <f>Raw_Prices!BI389</f>
        <v>182.29</v>
      </c>
      <c r="D5380" s="13">
        <f t="shared" ref="D5380:D5443" si="172">C5380/C5379-1</f>
        <v>-6.9187186750926388E-3</v>
      </c>
      <c r="E5380" s="14">
        <f>IF(_xlfn.XLOOKUP($A5380,Firm_Info!$A$2:$A$12,Firm_Info!$C$2:$C$12)="Treated",1,IF(_xlfn.XLOOKUP($A5380,Firm_Info!$A$2:$A$12,Firm_Info!$C$2:$C$12)="Control",0,""))</f>
        <v>1</v>
      </c>
      <c r="F5380" s="14">
        <f>IFERROR(_xlfn.XLOOKUP($A5380,Firm_Info!$A$2:$A$11,Firm_Info!$D$2:$D$11),"")</f>
        <v>5</v>
      </c>
      <c r="G5380" s="14">
        <f>IF($F5380="","",IF($B5380&gt;=SUMIFS(Firm_Info!$F$2:$F$11,Firm_Info!$D$2:$D$11,$F5380,Firm_Info!$C$2:$C$11,"Treated"),1,0))</f>
        <v>1</v>
      </c>
      <c r="H5380" s="14">
        <f t="shared" ref="H5380:H5443" si="173">IF($F5380="","",$E5380*$G5380)</f>
        <v>1</v>
      </c>
      <c r="I5380" s="14">
        <f>IF($F5380="","",MOD(ROW()-2,624)-INDEX(Parallel_Trends!$F$5:$F$14,MATCH($A5380,Parallel_Trends!$A$5:$A$14,0)))</f>
        <v>217</v>
      </c>
    </row>
    <row r="5381" spans="1:9" x14ac:dyDescent="0.45">
      <c r="A5381" t="s">
        <v>29</v>
      </c>
      <c r="B5381" s="1">
        <f>Raw_Prices!BE390</f>
        <v>45492</v>
      </c>
      <c r="C5381" s="12">
        <f>Raw_Prices!BI390</f>
        <v>182.05</v>
      </c>
      <c r="D5381" s="13">
        <f t="shared" si="172"/>
        <v>-1.3165834659059072E-3</v>
      </c>
      <c r="E5381" s="14">
        <f>IF(_xlfn.XLOOKUP($A5381,Firm_Info!$A$2:$A$12,Firm_Info!$C$2:$C$12)="Treated",1,IF(_xlfn.XLOOKUP($A5381,Firm_Info!$A$2:$A$12,Firm_Info!$C$2:$C$12)="Control",0,""))</f>
        <v>1</v>
      </c>
      <c r="F5381" s="14">
        <f>IFERROR(_xlfn.XLOOKUP($A5381,Firm_Info!$A$2:$A$11,Firm_Info!$D$2:$D$11),"")</f>
        <v>5</v>
      </c>
      <c r="G5381" s="14">
        <f>IF($F5381="","",IF($B5381&gt;=SUMIFS(Firm_Info!$F$2:$F$11,Firm_Info!$D$2:$D$11,$F5381,Firm_Info!$C$2:$C$11,"Treated"),1,0))</f>
        <v>1</v>
      </c>
      <c r="H5381" s="14">
        <f t="shared" si="173"/>
        <v>1</v>
      </c>
      <c r="I5381" s="14">
        <f>IF($F5381="","",MOD(ROW()-2,624)-INDEX(Parallel_Trends!$F$5:$F$14,MATCH($A5381,Parallel_Trends!$A$5:$A$14,0)))</f>
        <v>218</v>
      </c>
    </row>
    <row r="5382" spans="1:9" x14ac:dyDescent="0.45">
      <c r="A5382" t="s">
        <v>29</v>
      </c>
      <c r="B5382" s="1">
        <f>Raw_Prices!BE391</f>
        <v>45495</v>
      </c>
      <c r="C5382" s="12">
        <f>Raw_Prices!BI391</f>
        <v>177.44</v>
      </c>
      <c r="D5382" s="13">
        <f t="shared" si="172"/>
        <v>-2.5322713540236297E-2</v>
      </c>
      <c r="E5382" s="14">
        <f>IF(_xlfn.XLOOKUP($A5382,Firm_Info!$A$2:$A$12,Firm_Info!$C$2:$C$12)="Treated",1,IF(_xlfn.XLOOKUP($A5382,Firm_Info!$A$2:$A$12,Firm_Info!$C$2:$C$12)="Control",0,""))</f>
        <v>1</v>
      </c>
      <c r="F5382" s="14">
        <f>IFERROR(_xlfn.XLOOKUP($A5382,Firm_Info!$A$2:$A$11,Firm_Info!$D$2:$D$11),"")</f>
        <v>5</v>
      </c>
      <c r="G5382" s="14">
        <f>IF($F5382="","",IF($B5382&gt;=SUMIFS(Firm_Info!$F$2:$F$11,Firm_Info!$D$2:$D$11,$F5382,Firm_Info!$C$2:$C$11,"Treated"),1,0))</f>
        <v>1</v>
      </c>
      <c r="H5382" s="14">
        <f t="shared" si="173"/>
        <v>1</v>
      </c>
      <c r="I5382" s="14">
        <f>IF($F5382="","",MOD(ROW()-2,624)-INDEX(Parallel_Trends!$F$5:$F$14,MATCH($A5382,Parallel_Trends!$A$5:$A$14,0)))</f>
        <v>219</v>
      </c>
    </row>
    <row r="5383" spans="1:9" x14ac:dyDescent="0.45">
      <c r="A5383" t="s">
        <v>29</v>
      </c>
      <c r="B5383" s="1">
        <f>Raw_Prices!BE392</f>
        <v>45496</v>
      </c>
      <c r="C5383" s="12">
        <f>Raw_Prices!BI392</f>
        <v>176.56</v>
      </c>
      <c r="D5383" s="13">
        <f t="shared" si="172"/>
        <v>-4.959422903516697E-3</v>
      </c>
      <c r="E5383" s="14">
        <f>IF(_xlfn.XLOOKUP($A5383,Firm_Info!$A$2:$A$12,Firm_Info!$C$2:$C$12)="Treated",1,IF(_xlfn.XLOOKUP($A5383,Firm_Info!$A$2:$A$12,Firm_Info!$C$2:$C$12)="Control",0,""))</f>
        <v>1</v>
      </c>
      <c r="F5383" s="14">
        <f>IFERROR(_xlfn.XLOOKUP($A5383,Firm_Info!$A$2:$A$11,Firm_Info!$D$2:$D$11),"")</f>
        <v>5</v>
      </c>
      <c r="G5383" s="14">
        <f>IF($F5383="","",IF($B5383&gt;=SUMIFS(Firm_Info!$F$2:$F$11,Firm_Info!$D$2:$D$11,$F5383,Firm_Info!$C$2:$C$11,"Treated"),1,0))</f>
        <v>1</v>
      </c>
      <c r="H5383" s="14">
        <f t="shared" si="173"/>
        <v>1</v>
      </c>
      <c r="I5383" s="14">
        <f>IF($F5383="","",MOD(ROW()-2,624)-INDEX(Parallel_Trends!$F$5:$F$14,MATCH($A5383,Parallel_Trends!$A$5:$A$14,0)))</f>
        <v>220</v>
      </c>
    </row>
    <row r="5384" spans="1:9" x14ac:dyDescent="0.45">
      <c r="A5384" t="s">
        <v>29</v>
      </c>
      <c r="B5384" s="1">
        <f>Raw_Prices!BE393</f>
        <v>45497</v>
      </c>
      <c r="C5384" s="12">
        <f>Raw_Prices!BI393</f>
        <v>176.89</v>
      </c>
      <c r="D5384" s="13">
        <f t="shared" si="172"/>
        <v>1.8690530131399985E-3</v>
      </c>
      <c r="E5384" s="14">
        <f>IF(_xlfn.XLOOKUP($A5384,Firm_Info!$A$2:$A$12,Firm_Info!$C$2:$C$12)="Treated",1,IF(_xlfn.XLOOKUP($A5384,Firm_Info!$A$2:$A$12,Firm_Info!$C$2:$C$12)="Control",0,""))</f>
        <v>1</v>
      </c>
      <c r="F5384" s="14">
        <f>IFERROR(_xlfn.XLOOKUP($A5384,Firm_Info!$A$2:$A$11,Firm_Info!$D$2:$D$11),"")</f>
        <v>5</v>
      </c>
      <c r="G5384" s="14">
        <f>IF($F5384="","",IF($B5384&gt;=SUMIFS(Firm_Info!$F$2:$F$11,Firm_Info!$D$2:$D$11,$F5384,Firm_Info!$C$2:$C$11,"Treated"),1,0))</f>
        <v>1</v>
      </c>
      <c r="H5384" s="14">
        <f t="shared" si="173"/>
        <v>1</v>
      </c>
      <c r="I5384" s="14">
        <f>IF($F5384="","",MOD(ROW()-2,624)-INDEX(Parallel_Trends!$F$5:$F$14,MATCH($A5384,Parallel_Trends!$A$5:$A$14,0)))</f>
        <v>221</v>
      </c>
    </row>
    <row r="5385" spans="1:9" x14ac:dyDescent="0.45">
      <c r="A5385" t="s">
        <v>29</v>
      </c>
      <c r="B5385" s="1">
        <f>Raw_Prices!BE394</f>
        <v>45498</v>
      </c>
      <c r="C5385" s="12">
        <f>Raw_Prices!BI394</f>
        <v>175.14</v>
      </c>
      <c r="D5385" s="13">
        <f t="shared" si="172"/>
        <v>-9.893153937475252E-3</v>
      </c>
      <c r="E5385" s="14">
        <f>IF(_xlfn.XLOOKUP($A5385,Firm_Info!$A$2:$A$12,Firm_Info!$C$2:$C$12)="Treated",1,IF(_xlfn.XLOOKUP($A5385,Firm_Info!$A$2:$A$12,Firm_Info!$C$2:$C$12)="Control",0,""))</f>
        <v>1</v>
      </c>
      <c r="F5385" s="14">
        <f>IFERROR(_xlfn.XLOOKUP($A5385,Firm_Info!$A$2:$A$11,Firm_Info!$D$2:$D$11),"")</f>
        <v>5</v>
      </c>
      <c r="G5385" s="14">
        <f>IF($F5385="","",IF($B5385&gt;=SUMIFS(Firm_Info!$F$2:$F$11,Firm_Info!$D$2:$D$11,$F5385,Firm_Info!$C$2:$C$11,"Treated"),1,0))</f>
        <v>1</v>
      </c>
      <c r="H5385" s="14">
        <f t="shared" si="173"/>
        <v>1</v>
      </c>
      <c r="I5385" s="14">
        <f>IF($F5385="","",MOD(ROW()-2,624)-INDEX(Parallel_Trends!$F$5:$F$14,MATCH($A5385,Parallel_Trends!$A$5:$A$14,0)))</f>
        <v>222</v>
      </c>
    </row>
    <row r="5386" spans="1:9" x14ac:dyDescent="0.45">
      <c r="A5386" t="s">
        <v>29</v>
      </c>
      <c r="B5386" s="1">
        <f>Raw_Prices!BE395</f>
        <v>45499</v>
      </c>
      <c r="C5386" s="12">
        <f>Raw_Prices!BI395</f>
        <v>175.53</v>
      </c>
      <c r="D5386" s="13">
        <f t="shared" si="172"/>
        <v>2.2267899965742188E-3</v>
      </c>
      <c r="E5386" s="14">
        <f>IF(_xlfn.XLOOKUP($A5386,Firm_Info!$A$2:$A$12,Firm_Info!$C$2:$C$12)="Treated",1,IF(_xlfn.XLOOKUP($A5386,Firm_Info!$A$2:$A$12,Firm_Info!$C$2:$C$12)="Control",0,""))</f>
        <v>1</v>
      </c>
      <c r="F5386" s="14">
        <f>IFERROR(_xlfn.XLOOKUP($A5386,Firm_Info!$A$2:$A$11,Firm_Info!$D$2:$D$11),"")</f>
        <v>5</v>
      </c>
      <c r="G5386" s="14">
        <f>IF($F5386="","",IF($B5386&gt;=SUMIFS(Firm_Info!$F$2:$F$11,Firm_Info!$D$2:$D$11,$F5386,Firm_Info!$C$2:$C$11,"Treated"),1,0))</f>
        <v>1</v>
      </c>
      <c r="H5386" s="14">
        <f t="shared" si="173"/>
        <v>1</v>
      </c>
      <c r="I5386" s="14">
        <f>IF($F5386="","",MOD(ROW()-2,624)-INDEX(Parallel_Trends!$F$5:$F$14,MATCH($A5386,Parallel_Trends!$A$5:$A$14,0)))</f>
        <v>223</v>
      </c>
    </row>
    <row r="5387" spans="1:9" x14ac:dyDescent="0.45">
      <c r="A5387" t="s">
        <v>29</v>
      </c>
      <c r="B5387" s="1">
        <f>Raw_Prices!BE396</f>
        <v>45502</v>
      </c>
      <c r="C5387" s="12">
        <f>Raw_Prices!BI396</f>
        <v>176.87</v>
      </c>
      <c r="D5387" s="13">
        <f t="shared" si="172"/>
        <v>7.634022674186669E-3</v>
      </c>
      <c r="E5387" s="14">
        <f>IF(_xlfn.XLOOKUP($A5387,Firm_Info!$A$2:$A$12,Firm_Info!$C$2:$C$12)="Treated",1,IF(_xlfn.XLOOKUP($A5387,Firm_Info!$A$2:$A$12,Firm_Info!$C$2:$C$12)="Control",0,""))</f>
        <v>1</v>
      </c>
      <c r="F5387" s="14">
        <f>IFERROR(_xlfn.XLOOKUP($A5387,Firm_Info!$A$2:$A$11,Firm_Info!$D$2:$D$11),"")</f>
        <v>5</v>
      </c>
      <c r="G5387" s="14">
        <f>IF($F5387="","",IF($B5387&gt;=SUMIFS(Firm_Info!$F$2:$F$11,Firm_Info!$D$2:$D$11,$F5387,Firm_Info!$C$2:$C$11,"Treated"),1,0))</f>
        <v>1</v>
      </c>
      <c r="H5387" s="14">
        <f t="shared" si="173"/>
        <v>1</v>
      </c>
      <c r="I5387" s="14">
        <f>IF($F5387="","",MOD(ROW()-2,624)-INDEX(Parallel_Trends!$F$5:$F$14,MATCH($A5387,Parallel_Trends!$A$5:$A$14,0)))</f>
        <v>224</v>
      </c>
    </row>
    <row r="5388" spans="1:9" x14ac:dyDescent="0.45">
      <c r="A5388" t="s">
        <v>29</v>
      </c>
      <c r="B5388" s="1">
        <f>Raw_Prices!BE397</f>
        <v>45503</v>
      </c>
      <c r="C5388" s="12">
        <f>Raw_Prices!BI397</f>
        <v>175.36</v>
      </c>
      <c r="D5388" s="13">
        <f t="shared" si="172"/>
        <v>-8.5373438118391265E-3</v>
      </c>
      <c r="E5388" s="14">
        <f>IF(_xlfn.XLOOKUP($A5388,Firm_Info!$A$2:$A$12,Firm_Info!$C$2:$C$12)="Treated",1,IF(_xlfn.XLOOKUP($A5388,Firm_Info!$A$2:$A$12,Firm_Info!$C$2:$C$12)="Control",0,""))</f>
        <v>1</v>
      </c>
      <c r="F5388" s="14">
        <f>IFERROR(_xlfn.XLOOKUP($A5388,Firm_Info!$A$2:$A$11,Firm_Info!$D$2:$D$11),"")</f>
        <v>5</v>
      </c>
      <c r="G5388" s="14">
        <f>IF($F5388="","",IF($B5388&gt;=SUMIFS(Firm_Info!$F$2:$F$11,Firm_Info!$D$2:$D$11,$F5388,Firm_Info!$C$2:$C$11,"Treated"),1,0))</f>
        <v>1</v>
      </c>
      <c r="H5388" s="14">
        <f t="shared" si="173"/>
        <v>1</v>
      </c>
      <c r="I5388" s="14">
        <f>IF($F5388="","",MOD(ROW()-2,624)-INDEX(Parallel_Trends!$F$5:$F$14,MATCH($A5388,Parallel_Trends!$A$5:$A$14,0)))</f>
        <v>225</v>
      </c>
    </row>
    <row r="5389" spans="1:9" x14ac:dyDescent="0.45">
      <c r="A5389" t="s">
        <v>29</v>
      </c>
      <c r="B5389" s="1">
        <f>Raw_Prices!BE398</f>
        <v>45504</v>
      </c>
      <c r="C5389" s="12">
        <f>Raw_Prices!BI398</f>
        <v>182.28</v>
      </c>
      <c r="D5389" s="13">
        <f t="shared" si="172"/>
        <v>3.9461678832116709E-2</v>
      </c>
      <c r="E5389" s="14">
        <f>IF(_xlfn.XLOOKUP($A5389,Firm_Info!$A$2:$A$12,Firm_Info!$C$2:$C$12)="Treated",1,IF(_xlfn.XLOOKUP($A5389,Firm_Info!$A$2:$A$12,Firm_Info!$C$2:$C$12)="Control",0,""))</f>
        <v>1</v>
      </c>
      <c r="F5389" s="14">
        <f>IFERROR(_xlfn.XLOOKUP($A5389,Firm_Info!$A$2:$A$11,Firm_Info!$D$2:$D$11),"")</f>
        <v>5</v>
      </c>
      <c r="G5389" s="14">
        <f>IF($F5389="","",IF($B5389&gt;=SUMIFS(Firm_Info!$F$2:$F$11,Firm_Info!$D$2:$D$11,$F5389,Firm_Info!$C$2:$C$11,"Treated"),1,0))</f>
        <v>1</v>
      </c>
      <c r="H5389" s="14">
        <f t="shared" si="173"/>
        <v>1</v>
      </c>
      <c r="I5389" s="14">
        <f>IF($F5389="","",MOD(ROW()-2,624)-INDEX(Parallel_Trends!$F$5:$F$14,MATCH($A5389,Parallel_Trends!$A$5:$A$14,0)))</f>
        <v>226</v>
      </c>
    </row>
    <row r="5390" spans="1:9" x14ac:dyDescent="0.45">
      <c r="A5390" t="s">
        <v>29</v>
      </c>
      <c r="B5390" s="1">
        <f>Raw_Prices!BE399</f>
        <v>45505</v>
      </c>
      <c r="C5390" s="12">
        <f>Raw_Prices!BI399</f>
        <v>187.07</v>
      </c>
      <c r="D5390" s="13">
        <f t="shared" si="172"/>
        <v>2.6278253236778459E-2</v>
      </c>
      <c r="E5390" s="14">
        <f>IF(_xlfn.XLOOKUP($A5390,Firm_Info!$A$2:$A$12,Firm_Info!$C$2:$C$12)="Treated",1,IF(_xlfn.XLOOKUP($A5390,Firm_Info!$A$2:$A$12,Firm_Info!$C$2:$C$12)="Control",0,""))</f>
        <v>1</v>
      </c>
      <c r="F5390" s="14">
        <f>IFERROR(_xlfn.XLOOKUP($A5390,Firm_Info!$A$2:$A$11,Firm_Info!$D$2:$D$11),"")</f>
        <v>5</v>
      </c>
      <c r="G5390" s="14">
        <f>IF($F5390="","",IF($B5390&gt;=SUMIFS(Firm_Info!$F$2:$F$11,Firm_Info!$D$2:$D$11,$F5390,Firm_Info!$C$2:$C$11,"Treated"),1,0))</f>
        <v>1</v>
      </c>
      <c r="H5390" s="14">
        <f t="shared" si="173"/>
        <v>1</v>
      </c>
      <c r="I5390" s="14">
        <f>IF($F5390="","",MOD(ROW()-2,624)-INDEX(Parallel_Trends!$F$5:$F$14,MATCH($A5390,Parallel_Trends!$A$5:$A$14,0)))</f>
        <v>227</v>
      </c>
    </row>
    <row r="5391" spans="1:9" x14ac:dyDescent="0.45">
      <c r="A5391" t="s">
        <v>29</v>
      </c>
      <c r="B5391" s="1">
        <f>Raw_Prices!BE400</f>
        <v>45506</v>
      </c>
      <c r="C5391" s="12">
        <f>Raw_Prices!BI400</f>
        <v>188.76</v>
      </c>
      <c r="D5391" s="13">
        <f t="shared" si="172"/>
        <v>9.0340514246003423E-3</v>
      </c>
      <c r="E5391" s="14">
        <f>IF(_xlfn.XLOOKUP($A5391,Firm_Info!$A$2:$A$12,Firm_Info!$C$2:$C$12)="Treated",1,IF(_xlfn.XLOOKUP($A5391,Firm_Info!$A$2:$A$12,Firm_Info!$C$2:$C$12)="Control",0,""))</f>
        <v>1</v>
      </c>
      <c r="F5391" s="14">
        <f>IFERROR(_xlfn.XLOOKUP($A5391,Firm_Info!$A$2:$A$11,Firm_Info!$D$2:$D$11),"")</f>
        <v>5</v>
      </c>
      <c r="G5391" s="14">
        <f>IF($F5391="","",IF($B5391&gt;=SUMIFS(Firm_Info!$F$2:$F$11,Firm_Info!$D$2:$D$11,$F5391,Firm_Info!$C$2:$C$11,"Treated"),1,0))</f>
        <v>1</v>
      </c>
      <c r="H5391" s="14">
        <f t="shared" si="173"/>
        <v>1</v>
      </c>
      <c r="I5391" s="14">
        <f>IF($F5391="","",MOD(ROW()-2,624)-INDEX(Parallel_Trends!$F$5:$F$14,MATCH($A5391,Parallel_Trends!$A$5:$A$14,0)))</f>
        <v>228</v>
      </c>
    </row>
    <row r="5392" spans="1:9" x14ac:dyDescent="0.45">
      <c r="A5392" t="s">
        <v>29</v>
      </c>
      <c r="B5392" s="1">
        <f>Raw_Prices!BE401</f>
        <v>45509</v>
      </c>
      <c r="C5392" s="12">
        <f>Raw_Prices!BI401</f>
        <v>186.87</v>
      </c>
      <c r="D5392" s="13">
        <f t="shared" si="172"/>
        <v>-1.0012714558168989E-2</v>
      </c>
      <c r="E5392" s="14">
        <f>IF(_xlfn.XLOOKUP($A5392,Firm_Info!$A$2:$A$12,Firm_Info!$C$2:$C$12)="Treated",1,IF(_xlfn.XLOOKUP($A5392,Firm_Info!$A$2:$A$12,Firm_Info!$C$2:$C$12)="Control",0,""))</f>
        <v>1</v>
      </c>
      <c r="F5392" s="14">
        <f>IFERROR(_xlfn.XLOOKUP($A5392,Firm_Info!$A$2:$A$11,Firm_Info!$D$2:$D$11),"")</f>
        <v>5</v>
      </c>
      <c r="G5392" s="14">
        <f>IF($F5392="","",IF($B5392&gt;=SUMIFS(Firm_Info!$F$2:$F$11,Firm_Info!$D$2:$D$11,$F5392,Firm_Info!$C$2:$C$11,"Treated"),1,0))</f>
        <v>1</v>
      </c>
      <c r="H5392" s="14">
        <f t="shared" si="173"/>
        <v>1</v>
      </c>
      <c r="I5392" s="14">
        <f>IF($F5392="","",MOD(ROW()-2,624)-INDEX(Parallel_Trends!$F$5:$F$14,MATCH($A5392,Parallel_Trends!$A$5:$A$14,0)))</f>
        <v>229</v>
      </c>
    </row>
    <row r="5393" spans="1:9" x14ac:dyDescent="0.45">
      <c r="A5393" t="s">
        <v>29</v>
      </c>
      <c r="B5393" s="1">
        <f>Raw_Prices!BE402</f>
        <v>45510</v>
      </c>
      <c r="C5393" s="12">
        <f>Raw_Prices!BI402</f>
        <v>189.86</v>
      </c>
      <c r="D5393" s="13">
        <f t="shared" si="172"/>
        <v>1.6000428105099829E-2</v>
      </c>
      <c r="E5393" s="14">
        <f>IF(_xlfn.XLOOKUP($A5393,Firm_Info!$A$2:$A$12,Firm_Info!$C$2:$C$12)="Treated",1,IF(_xlfn.XLOOKUP($A5393,Firm_Info!$A$2:$A$12,Firm_Info!$C$2:$C$12)="Control",0,""))</f>
        <v>1</v>
      </c>
      <c r="F5393" s="14">
        <f>IFERROR(_xlfn.XLOOKUP($A5393,Firm_Info!$A$2:$A$11,Firm_Info!$D$2:$D$11),"")</f>
        <v>5</v>
      </c>
      <c r="G5393" s="14">
        <f>IF($F5393="","",IF($B5393&gt;=SUMIFS(Firm_Info!$F$2:$F$11,Firm_Info!$D$2:$D$11,$F5393,Firm_Info!$C$2:$C$11,"Treated"),1,0))</f>
        <v>1</v>
      </c>
      <c r="H5393" s="14">
        <f t="shared" si="173"/>
        <v>1</v>
      </c>
      <c r="I5393" s="14">
        <f>IF($F5393="","",MOD(ROW()-2,624)-INDEX(Parallel_Trends!$F$5:$F$14,MATCH($A5393,Parallel_Trends!$A$5:$A$14,0)))</f>
        <v>230</v>
      </c>
    </row>
    <row r="5394" spans="1:9" x14ac:dyDescent="0.45">
      <c r="A5394" t="s">
        <v>29</v>
      </c>
      <c r="B5394" s="1">
        <f>Raw_Prices!BE403</f>
        <v>45511</v>
      </c>
      <c r="C5394" s="12">
        <f>Raw_Prices!BI403</f>
        <v>190.59</v>
      </c>
      <c r="D5394" s="13">
        <f t="shared" si="172"/>
        <v>3.8449383756451461E-3</v>
      </c>
      <c r="E5394" s="14">
        <f>IF(_xlfn.XLOOKUP($A5394,Firm_Info!$A$2:$A$12,Firm_Info!$C$2:$C$12)="Treated",1,IF(_xlfn.XLOOKUP($A5394,Firm_Info!$A$2:$A$12,Firm_Info!$C$2:$C$12)="Control",0,""))</f>
        <v>1</v>
      </c>
      <c r="F5394" s="14">
        <f>IFERROR(_xlfn.XLOOKUP($A5394,Firm_Info!$A$2:$A$11,Firm_Info!$D$2:$D$11),"")</f>
        <v>5</v>
      </c>
      <c r="G5394" s="14">
        <f>IF($F5394="","",IF($B5394&gt;=SUMIFS(Firm_Info!$F$2:$F$11,Firm_Info!$D$2:$D$11,$F5394,Firm_Info!$C$2:$C$11,"Treated"),1,0))</f>
        <v>1</v>
      </c>
      <c r="H5394" s="14">
        <f t="shared" si="173"/>
        <v>1</v>
      </c>
      <c r="I5394" s="14">
        <f>IF($F5394="","",MOD(ROW()-2,624)-INDEX(Parallel_Trends!$F$5:$F$14,MATCH($A5394,Parallel_Trends!$A$5:$A$14,0)))</f>
        <v>231</v>
      </c>
    </row>
    <row r="5395" spans="1:9" x14ac:dyDescent="0.45">
      <c r="A5395" t="s">
        <v>29</v>
      </c>
      <c r="B5395" s="1">
        <f>Raw_Prices!BE404</f>
        <v>45512</v>
      </c>
      <c r="C5395" s="12">
        <f>Raw_Prices!BI404</f>
        <v>193.61</v>
      </c>
      <c r="D5395" s="13">
        <f t="shared" si="172"/>
        <v>1.5845532294454179E-2</v>
      </c>
      <c r="E5395" s="14">
        <f>IF(_xlfn.XLOOKUP($A5395,Firm_Info!$A$2:$A$12,Firm_Info!$C$2:$C$12)="Treated",1,IF(_xlfn.XLOOKUP($A5395,Firm_Info!$A$2:$A$12,Firm_Info!$C$2:$C$12)="Control",0,""))</f>
        <v>1</v>
      </c>
      <c r="F5395" s="14">
        <f>IFERROR(_xlfn.XLOOKUP($A5395,Firm_Info!$A$2:$A$11,Firm_Info!$D$2:$D$11),"")</f>
        <v>5</v>
      </c>
      <c r="G5395" s="14">
        <f>IF($F5395="","",IF($B5395&gt;=SUMIFS(Firm_Info!$F$2:$F$11,Firm_Info!$D$2:$D$11,$F5395,Firm_Info!$C$2:$C$11,"Treated"),1,0))</f>
        <v>1</v>
      </c>
      <c r="H5395" s="14">
        <f t="shared" si="173"/>
        <v>1</v>
      </c>
      <c r="I5395" s="14">
        <f>IF($F5395="","",MOD(ROW()-2,624)-INDEX(Parallel_Trends!$F$5:$F$14,MATCH($A5395,Parallel_Trends!$A$5:$A$14,0)))</f>
        <v>232</v>
      </c>
    </row>
    <row r="5396" spans="1:9" x14ac:dyDescent="0.45">
      <c r="A5396" t="s">
        <v>29</v>
      </c>
      <c r="B5396" s="1">
        <f>Raw_Prices!BE405</f>
        <v>45513</v>
      </c>
      <c r="C5396" s="12">
        <f>Raw_Prices!BI405</f>
        <v>194.2</v>
      </c>
      <c r="D5396" s="13">
        <f t="shared" si="172"/>
        <v>3.0473632560299446E-3</v>
      </c>
      <c r="E5396" s="14">
        <f>IF(_xlfn.XLOOKUP($A5396,Firm_Info!$A$2:$A$12,Firm_Info!$C$2:$C$12)="Treated",1,IF(_xlfn.XLOOKUP($A5396,Firm_Info!$A$2:$A$12,Firm_Info!$C$2:$C$12)="Control",0,""))</f>
        <v>1</v>
      </c>
      <c r="F5396" s="14">
        <f>IFERROR(_xlfn.XLOOKUP($A5396,Firm_Info!$A$2:$A$11,Firm_Info!$D$2:$D$11),"")</f>
        <v>5</v>
      </c>
      <c r="G5396" s="14">
        <f>IF($F5396="","",IF($B5396&gt;=SUMIFS(Firm_Info!$F$2:$F$11,Firm_Info!$D$2:$D$11,$F5396,Firm_Info!$C$2:$C$11,"Treated"),1,0))</f>
        <v>1</v>
      </c>
      <c r="H5396" s="14">
        <f t="shared" si="173"/>
        <v>1</v>
      </c>
      <c r="I5396" s="14">
        <f>IF($F5396="","",MOD(ROW()-2,624)-INDEX(Parallel_Trends!$F$5:$F$14,MATCH($A5396,Parallel_Trends!$A$5:$A$14,0)))</f>
        <v>233</v>
      </c>
    </row>
    <row r="5397" spans="1:9" x14ac:dyDescent="0.45">
      <c r="A5397" t="s">
        <v>29</v>
      </c>
      <c r="B5397" s="1">
        <f>Raw_Prices!BE406</f>
        <v>45516</v>
      </c>
      <c r="C5397" s="12">
        <f>Raw_Prices!BI406</f>
        <v>194.95</v>
      </c>
      <c r="D5397" s="13">
        <f t="shared" si="172"/>
        <v>3.8619979402678695E-3</v>
      </c>
      <c r="E5397" s="14">
        <f>IF(_xlfn.XLOOKUP($A5397,Firm_Info!$A$2:$A$12,Firm_Info!$C$2:$C$12)="Treated",1,IF(_xlfn.XLOOKUP($A5397,Firm_Info!$A$2:$A$12,Firm_Info!$C$2:$C$12)="Control",0,""))</f>
        <v>1</v>
      </c>
      <c r="F5397" s="14">
        <f>IFERROR(_xlfn.XLOOKUP($A5397,Firm_Info!$A$2:$A$11,Firm_Info!$D$2:$D$11),"")</f>
        <v>5</v>
      </c>
      <c r="G5397" s="14">
        <f>IF($F5397="","",IF($B5397&gt;=SUMIFS(Firm_Info!$F$2:$F$11,Firm_Info!$D$2:$D$11,$F5397,Firm_Info!$C$2:$C$11,"Treated"),1,0))</f>
        <v>1</v>
      </c>
      <c r="H5397" s="14">
        <f t="shared" si="173"/>
        <v>1</v>
      </c>
      <c r="I5397" s="14">
        <f>IF($F5397="","",MOD(ROW()-2,624)-INDEX(Parallel_Trends!$F$5:$F$14,MATCH($A5397,Parallel_Trends!$A$5:$A$14,0)))</f>
        <v>234</v>
      </c>
    </row>
    <row r="5398" spans="1:9" x14ac:dyDescent="0.45">
      <c r="A5398" t="s">
        <v>29</v>
      </c>
      <c r="B5398" s="1">
        <f>Raw_Prices!BE407</f>
        <v>45517</v>
      </c>
      <c r="C5398" s="12">
        <f>Raw_Prices!BI407</f>
        <v>195.33</v>
      </c>
      <c r="D5398" s="13">
        <f t="shared" si="172"/>
        <v>1.9492177481406081E-3</v>
      </c>
      <c r="E5398" s="14">
        <f>IF(_xlfn.XLOOKUP($A5398,Firm_Info!$A$2:$A$12,Firm_Info!$C$2:$C$12)="Treated",1,IF(_xlfn.XLOOKUP($A5398,Firm_Info!$A$2:$A$12,Firm_Info!$C$2:$C$12)="Control",0,""))</f>
        <v>1</v>
      </c>
      <c r="F5398" s="14">
        <f>IFERROR(_xlfn.XLOOKUP($A5398,Firm_Info!$A$2:$A$11,Firm_Info!$D$2:$D$11),"")</f>
        <v>5</v>
      </c>
      <c r="G5398" s="14">
        <f>IF($F5398="","",IF($B5398&gt;=SUMIFS(Firm_Info!$F$2:$F$11,Firm_Info!$D$2:$D$11,$F5398,Firm_Info!$C$2:$C$11,"Treated"),1,0))</f>
        <v>1</v>
      </c>
      <c r="H5398" s="14">
        <f t="shared" si="173"/>
        <v>1</v>
      </c>
      <c r="I5398" s="14">
        <f>IF($F5398="","",MOD(ROW()-2,624)-INDEX(Parallel_Trends!$F$5:$F$14,MATCH($A5398,Parallel_Trends!$A$5:$A$14,0)))</f>
        <v>235</v>
      </c>
    </row>
    <row r="5399" spans="1:9" x14ac:dyDescent="0.45">
      <c r="A5399" t="s">
        <v>29</v>
      </c>
      <c r="B5399" s="1">
        <f>Raw_Prices!BE408</f>
        <v>45518</v>
      </c>
      <c r="C5399" s="12">
        <f>Raw_Prices!BI408</f>
        <v>196.49</v>
      </c>
      <c r="D5399" s="13">
        <f t="shared" si="172"/>
        <v>5.9386678953565752E-3</v>
      </c>
      <c r="E5399" s="14">
        <f>IF(_xlfn.XLOOKUP($A5399,Firm_Info!$A$2:$A$12,Firm_Info!$C$2:$C$12)="Treated",1,IF(_xlfn.XLOOKUP($A5399,Firm_Info!$A$2:$A$12,Firm_Info!$C$2:$C$12)="Control",0,""))</f>
        <v>1</v>
      </c>
      <c r="F5399" s="14">
        <f>IFERROR(_xlfn.XLOOKUP($A5399,Firm_Info!$A$2:$A$11,Firm_Info!$D$2:$D$11),"")</f>
        <v>5</v>
      </c>
      <c r="G5399" s="14">
        <f>IF($F5399="","",IF($B5399&gt;=SUMIFS(Firm_Info!$F$2:$F$11,Firm_Info!$D$2:$D$11,$F5399,Firm_Info!$C$2:$C$11,"Treated"),1,0))</f>
        <v>1</v>
      </c>
      <c r="H5399" s="14">
        <f t="shared" si="173"/>
        <v>1</v>
      </c>
      <c r="I5399" s="14">
        <f>IF($F5399="","",MOD(ROW()-2,624)-INDEX(Parallel_Trends!$F$5:$F$14,MATCH($A5399,Parallel_Trends!$A$5:$A$14,0)))</f>
        <v>236</v>
      </c>
    </row>
    <row r="5400" spans="1:9" x14ac:dyDescent="0.45">
      <c r="A5400" t="s">
        <v>29</v>
      </c>
      <c r="B5400" s="1">
        <f>Raw_Prices!BE409</f>
        <v>45519</v>
      </c>
      <c r="C5400" s="12">
        <f>Raw_Prices!BI409</f>
        <v>194.63</v>
      </c>
      <c r="D5400" s="13">
        <f t="shared" si="172"/>
        <v>-9.4661305918877225E-3</v>
      </c>
      <c r="E5400" s="14">
        <f>IF(_xlfn.XLOOKUP($A5400,Firm_Info!$A$2:$A$12,Firm_Info!$C$2:$C$12)="Treated",1,IF(_xlfn.XLOOKUP($A5400,Firm_Info!$A$2:$A$12,Firm_Info!$C$2:$C$12)="Control",0,""))</f>
        <v>1</v>
      </c>
      <c r="F5400" s="14">
        <f>IFERROR(_xlfn.XLOOKUP($A5400,Firm_Info!$A$2:$A$11,Firm_Info!$D$2:$D$11),"")</f>
        <v>5</v>
      </c>
      <c r="G5400" s="14">
        <f>IF($F5400="","",IF($B5400&gt;=SUMIFS(Firm_Info!$F$2:$F$11,Firm_Info!$D$2:$D$11,$F5400,Firm_Info!$C$2:$C$11,"Treated"),1,0))</f>
        <v>1</v>
      </c>
      <c r="H5400" s="14">
        <f t="shared" si="173"/>
        <v>1</v>
      </c>
      <c r="I5400" s="14">
        <f>IF($F5400="","",MOD(ROW()-2,624)-INDEX(Parallel_Trends!$F$5:$F$14,MATCH($A5400,Parallel_Trends!$A$5:$A$14,0)))</f>
        <v>237</v>
      </c>
    </row>
    <row r="5401" spans="1:9" x14ac:dyDescent="0.45">
      <c r="A5401" t="s">
        <v>29</v>
      </c>
      <c r="B5401" s="1">
        <f>Raw_Prices!BE410</f>
        <v>45520</v>
      </c>
      <c r="C5401" s="12">
        <f>Raw_Prices!BI410</f>
        <v>196.56</v>
      </c>
      <c r="D5401" s="13">
        <f t="shared" si="172"/>
        <v>9.91625134871299E-3</v>
      </c>
      <c r="E5401" s="14">
        <f>IF(_xlfn.XLOOKUP($A5401,Firm_Info!$A$2:$A$12,Firm_Info!$C$2:$C$12)="Treated",1,IF(_xlfn.XLOOKUP($A5401,Firm_Info!$A$2:$A$12,Firm_Info!$C$2:$C$12)="Control",0,""))</f>
        <v>1</v>
      </c>
      <c r="F5401" s="14">
        <f>IFERROR(_xlfn.XLOOKUP($A5401,Firm_Info!$A$2:$A$11,Firm_Info!$D$2:$D$11),"")</f>
        <v>5</v>
      </c>
      <c r="G5401" s="14">
        <f>IF($F5401="","",IF($B5401&gt;=SUMIFS(Firm_Info!$F$2:$F$11,Firm_Info!$D$2:$D$11,$F5401,Firm_Info!$C$2:$C$11,"Treated"),1,0))</f>
        <v>1</v>
      </c>
      <c r="H5401" s="14">
        <f t="shared" si="173"/>
        <v>1</v>
      </c>
      <c r="I5401" s="14">
        <f>IF($F5401="","",MOD(ROW()-2,624)-INDEX(Parallel_Trends!$F$5:$F$14,MATCH($A5401,Parallel_Trends!$A$5:$A$14,0)))</f>
        <v>238</v>
      </c>
    </row>
    <row r="5402" spans="1:9" x14ac:dyDescent="0.45">
      <c r="A5402" t="s">
        <v>29</v>
      </c>
      <c r="B5402" s="1">
        <f>Raw_Prices!BE411</f>
        <v>45523</v>
      </c>
      <c r="C5402" s="12">
        <f>Raw_Prices!BI411</f>
        <v>197.58</v>
      </c>
      <c r="D5402" s="13">
        <f t="shared" si="172"/>
        <v>5.1892551892551708E-3</v>
      </c>
      <c r="E5402" s="14">
        <f>IF(_xlfn.XLOOKUP($A5402,Firm_Info!$A$2:$A$12,Firm_Info!$C$2:$C$12)="Treated",1,IF(_xlfn.XLOOKUP($A5402,Firm_Info!$A$2:$A$12,Firm_Info!$C$2:$C$12)="Control",0,""))</f>
        <v>1</v>
      </c>
      <c r="F5402" s="14">
        <f>IFERROR(_xlfn.XLOOKUP($A5402,Firm_Info!$A$2:$A$11,Firm_Info!$D$2:$D$11),"")</f>
        <v>5</v>
      </c>
      <c r="G5402" s="14">
        <f>IF($F5402="","",IF($B5402&gt;=SUMIFS(Firm_Info!$F$2:$F$11,Firm_Info!$D$2:$D$11,$F5402,Firm_Info!$C$2:$C$11,"Treated"),1,0))</f>
        <v>1</v>
      </c>
      <c r="H5402" s="14">
        <f t="shared" si="173"/>
        <v>1</v>
      </c>
      <c r="I5402" s="14">
        <f>IF($F5402="","",MOD(ROW()-2,624)-INDEX(Parallel_Trends!$F$5:$F$14,MATCH($A5402,Parallel_Trends!$A$5:$A$14,0)))</f>
        <v>239</v>
      </c>
    </row>
    <row r="5403" spans="1:9" x14ac:dyDescent="0.45">
      <c r="A5403" t="s">
        <v>29</v>
      </c>
      <c r="B5403" s="1">
        <f>Raw_Prices!BE412</f>
        <v>45524</v>
      </c>
      <c r="C5403" s="12">
        <f>Raw_Prices!BI412</f>
        <v>196.22</v>
      </c>
      <c r="D5403" s="13">
        <f t="shared" si="172"/>
        <v>-6.8832877821642935E-3</v>
      </c>
      <c r="E5403" s="14">
        <f>IF(_xlfn.XLOOKUP($A5403,Firm_Info!$A$2:$A$12,Firm_Info!$C$2:$C$12)="Treated",1,IF(_xlfn.XLOOKUP($A5403,Firm_Info!$A$2:$A$12,Firm_Info!$C$2:$C$12)="Control",0,""))</f>
        <v>1</v>
      </c>
      <c r="F5403" s="14">
        <f>IFERROR(_xlfn.XLOOKUP($A5403,Firm_Info!$A$2:$A$11,Firm_Info!$D$2:$D$11),"")</f>
        <v>5</v>
      </c>
      <c r="G5403" s="14">
        <f>IF($F5403="","",IF($B5403&gt;=SUMIFS(Firm_Info!$F$2:$F$11,Firm_Info!$D$2:$D$11,$F5403,Firm_Info!$C$2:$C$11,"Treated"),1,0))</f>
        <v>1</v>
      </c>
      <c r="H5403" s="14">
        <f t="shared" si="173"/>
        <v>1</v>
      </c>
      <c r="I5403" s="14">
        <f>IF($F5403="","",MOD(ROW()-2,624)-INDEX(Parallel_Trends!$F$5:$F$14,MATCH($A5403,Parallel_Trends!$A$5:$A$14,0)))</f>
        <v>240</v>
      </c>
    </row>
    <row r="5404" spans="1:9" x14ac:dyDescent="0.45">
      <c r="A5404" t="s">
        <v>29</v>
      </c>
      <c r="B5404" s="1">
        <f>Raw_Prices!BE413</f>
        <v>45525</v>
      </c>
      <c r="C5404" s="12">
        <f>Raw_Prices!BI413</f>
        <v>195.46</v>
      </c>
      <c r="D5404" s="13">
        <f t="shared" si="172"/>
        <v>-3.8732035470390169E-3</v>
      </c>
      <c r="E5404" s="14">
        <f>IF(_xlfn.XLOOKUP($A5404,Firm_Info!$A$2:$A$12,Firm_Info!$C$2:$C$12)="Treated",1,IF(_xlfn.XLOOKUP($A5404,Firm_Info!$A$2:$A$12,Firm_Info!$C$2:$C$12)="Control",0,""))</f>
        <v>1</v>
      </c>
      <c r="F5404" s="14">
        <f>IFERROR(_xlfn.XLOOKUP($A5404,Firm_Info!$A$2:$A$11,Firm_Info!$D$2:$D$11),"")</f>
        <v>5</v>
      </c>
      <c r="G5404" s="14">
        <f>IF($F5404="","",IF($B5404&gt;=SUMIFS(Firm_Info!$F$2:$F$11,Firm_Info!$D$2:$D$11,$F5404,Firm_Info!$C$2:$C$11,"Treated"),1,0))</f>
        <v>1</v>
      </c>
      <c r="H5404" s="14">
        <f t="shared" si="173"/>
        <v>1</v>
      </c>
      <c r="I5404" s="14">
        <f>IF($F5404="","",MOD(ROW()-2,624)-INDEX(Parallel_Trends!$F$5:$F$14,MATCH($A5404,Parallel_Trends!$A$5:$A$14,0)))</f>
        <v>241</v>
      </c>
    </row>
    <row r="5405" spans="1:9" x14ac:dyDescent="0.45">
      <c r="A5405" t="s">
        <v>29</v>
      </c>
      <c r="B5405" s="1">
        <f>Raw_Prices!BE414</f>
        <v>45526</v>
      </c>
      <c r="C5405" s="12">
        <f>Raw_Prices!BI414</f>
        <v>196.44</v>
      </c>
      <c r="D5405" s="13">
        <f t="shared" si="172"/>
        <v>5.0138135679933526E-3</v>
      </c>
      <c r="E5405" s="14">
        <f>IF(_xlfn.XLOOKUP($A5405,Firm_Info!$A$2:$A$12,Firm_Info!$C$2:$C$12)="Treated",1,IF(_xlfn.XLOOKUP($A5405,Firm_Info!$A$2:$A$12,Firm_Info!$C$2:$C$12)="Control",0,""))</f>
        <v>1</v>
      </c>
      <c r="F5405" s="14">
        <f>IFERROR(_xlfn.XLOOKUP($A5405,Firm_Info!$A$2:$A$11,Firm_Info!$D$2:$D$11),"")</f>
        <v>5</v>
      </c>
      <c r="G5405" s="14">
        <f>IF($F5405="","",IF($B5405&gt;=SUMIFS(Firm_Info!$F$2:$F$11,Firm_Info!$D$2:$D$11,$F5405,Firm_Info!$C$2:$C$11,"Treated"),1,0))</f>
        <v>1</v>
      </c>
      <c r="H5405" s="14">
        <f t="shared" si="173"/>
        <v>1</v>
      </c>
      <c r="I5405" s="14">
        <f>IF($F5405="","",MOD(ROW()-2,624)-INDEX(Parallel_Trends!$F$5:$F$14,MATCH($A5405,Parallel_Trends!$A$5:$A$14,0)))</f>
        <v>242</v>
      </c>
    </row>
    <row r="5406" spans="1:9" x14ac:dyDescent="0.45">
      <c r="A5406" t="s">
        <v>29</v>
      </c>
      <c r="B5406" s="1">
        <f>Raw_Prices!BE415</f>
        <v>45527</v>
      </c>
      <c r="C5406" s="12">
        <f>Raw_Prices!BI415</f>
        <v>198.58</v>
      </c>
      <c r="D5406" s="13">
        <f t="shared" si="172"/>
        <v>1.0893911626959962E-2</v>
      </c>
      <c r="E5406" s="14">
        <f>IF(_xlfn.XLOOKUP($A5406,Firm_Info!$A$2:$A$12,Firm_Info!$C$2:$C$12)="Treated",1,IF(_xlfn.XLOOKUP($A5406,Firm_Info!$A$2:$A$12,Firm_Info!$C$2:$C$12)="Control",0,""))</f>
        <v>1</v>
      </c>
      <c r="F5406" s="14">
        <f>IFERROR(_xlfn.XLOOKUP($A5406,Firm_Info!$A$2:$A$11,Firm_Info!$D$2:$D$11),"")</f>
        <v>5</v>
      </c>
      <c r="G5406" s="14">
        <f>IF($F5406="","",IF($B5406&gt;=SUMIFS(Firm_Info!$F$2:$F$11,Firm_Info!$D$2:$D$11,$F5406,Firm_Info!$C$2:$C$11,"Treated"),1,0))</f>
        <v>1</v>
      </c>
      <c r="H5406" s="14">
        <f t="shared" si="173"/>
        <v>1</v>
      </c>
      <c r="I5406" s="14">
        <f>IF($F5406="","",MOD(ROW()-2,624)-INDEX(Parallel_Trends!$F$5:$F$14,MATCH($A5406,Parallel_Trends!$A$5:$A$14,0)))</f>
        <v>243</v>
      </c>
    </row>
    <row r="5407" spans="1:9" x14ac:dyDescent="0.45">
      <c r="A5407" t="s">
        <v>29</v>
      </c>
      <c r="B5407" s="1">
        <f>Raw_Prices!BE416</f>
        <v>45530</v>
      </c>
      <c r="C5407" s="12">
        <f>Raw_Prices!BI416</f>
        <v>200.43</v>
      </c>
      <c r="D5407" s="13">
        <f t="shared" si="172"/>
        <v>9.3161446268505976E-3</v>
      </c>
      <c r="E5407" s="14">
        <f>IF(_xlfn.XLOOKUP($A5407,Firm_Info!$A$2:$A$12,Firm_Info!$C$2:$C$12)="Treated",1,IF(_xlfn.XLOOKUP($A5407,Firm_Info!$A$2:$A$12,Firm_Info!$C$2:$C$12)="Control",0,""))</f>
        <v>1</v>
      </c>
      <c r="F5407" s="14">
        <f>IFERROR(_xlfn.XLOOKUP($A5407,Firm_Info!$A$2:$A$11,Firm_Info!$D$2:$D$11),"")</f>
        <v>5</v>
      </c>
      <c r="G5407" s="14">
        <f>IF($F5407="","",IF($B5407&gt;=SUMIFS(Firm_Info!$F$2:$F$11,Firm_Info!$D$2:$D$11,$F5407,Firm_Info!$C$2:$C$11,"Treated"),1,0))</f>
        <v>1</v>
      </c>
      <c r="H5407" s="14">
        <f t="shared" si="173"/>
        <v>1</v>
      </c>
      <c r="I5407" s="14">
        <f>IF($F5407="","",MOD(ROW()-2,624)-INDEX(Parallel_Trends!$F$5:$F$14,MATCH($A5407,Parallel_Trends!$A$5:$A$14,0)))</f>
        <v>244</v>
      </c>
    </row>
    <row r="5408" spans="1:9" x14ac:dyDescent="0.45">
      <c r="A5408" t="s">
        <v>29</v>
      </c>
      <c r="B5408" s="1">
        <f>Raw_Prices!BE417</f>
        <v>45531</v>
      </c>
      <c r="C5408" s="12">
        <f>Raw_Prices!BI417</f>
        <v>204.03</v>
      </c>
      <c r="D5408" s="13">
        <f t="shared" si="172"/>
        <v>1.7961383026493083E-2</v>
      </c>
      <c r="E5408" s="14">
        <f>IF(_xlfn.XLOOKUP($A5408,Firm_Info!$A$2:$A$12,Firm_Info!$C$2:$C$12)="Treated",1,IF(_xlfn.XLOOKUP($A5408,Firm_Info!$A$2:$A$12,Firm_Info!$C$2:$C$12)="Control",0,""))</f>
        <v>1</v>
      </c>
      <c r="F5408" s="14">
        <f>IFERROR(_xlfn.XLOOKUP($A5408,Firm_Info!$A$2:$A$11,Firm_Info!$D$2:$D$11),"")</f>
        <v>5</v>
      </c>
      <c r="G5408" s="14">
        <f>IF($F5408="","",IF($B5408&gt;=SUMIFS(Firm_Info!$F$2:$F$11,Firm_Info!$D$2:$D$11,$F5408,Firm_Info!$C$2:$C$11,"Treated"),1,0))</f>
        <v>1</v>
      </c>
      <c r="H5408" s="14">
        <f t="shared" si="173"/>
        <v>1</v>
      </c>
      <c r="I5408" s="14">
        <f>IF($F5408="","",MOD(ROW()-2,624)-INDEX(Parallel_Trends!$F$5:$F$14,MATCH($A5408,Parallel_Trends!$A$5:$A$14,0)))</f>
        <v>245</v>
      </c>
    </row>
    <row r="5409" spans="1:9" x14ac:dyDescent="0.45">
      <c r="A5409" t="s">
        <v>29</v>
      </c>
      <c r="B5409" s="1">
        <f>Raw_Prices!BE418</f>
        <v>45532</v>
      </c>
      <c r="C5409" s="12">
        <f>Raw_Prices!BI418</f>
        <v>201.41</v>
      </c>
      <c r="D5409" s="13">
        <f t="shared" si="172"/>
        <v>-1.2841248835955499E-2</v>
      </c>
      <c r="E5409" s="14">
        <f>IF(_xlfn.XLOOKUP($A5409,Firm_Info!$A$2:$A$12,Firm_Info!$C$2:$C$12)="Treated",1,IF(_xlfn.XLOOKUP($A5409,Firm_Info!$A$2:$A$12,Firm_Info!$C$2:$C$12)="Control",0,""))</f>
        <v>1</v>
      </c>
      <c r="F5409" s="14">
        <f>IFERROR(_xlfn.XLOOKUP($A5409,Firm_Info!$A$2:$A$11,Firm_Info!$D$2:$D$11),"")</f>
        <v>5</v>
      </c>
      <c r="G5409" s="14">
        <f>IF($F5409="","",IF($B5409&gt;=SUMIFS(Firm_Info!$F$2:$F$11,Firm_Info!$D$2:$D$11,$F5409,Firm_Info!$C$2:$C$11,"Treated"),1,0))</f>
        <v>1</v>
      </c>
      <c r="H5409" s="14">
        <f t="shared" si="173"/>
        <v>1</v>
      </c>
      <c r="I5409" s="14">
        <f>IF($F5409="","",MOD(ROW()-2,624)-INDEX(Parallel_Trends!$F$5:$F$14,MATCH($A5409,Parallel_Trends!$A$5:$A$14,0)))</f>
        <v>246</v>
      </c>
    </row>
    <row r="5410" spans="1:9" x14ac:dyDescent="0.45">
      <c r="A5410" t="s">
        <v>29</v>
      </c>
      <c r="B5410" s="1">
        <f>Raw_Prices!BE419</f>
        <v>45533</v>
      </c>
      <c r="C5410" s="12">
        <f>Raw_Prices!BI419</f>
        <v>200.08</v>
      </c>
      <c r="D5410" s="13">
        <f t="shared" si="172"/>
        <v>-6.6034457077601694E-3</v>
      </c>
      <c r="E5410" s="14">
        <f>IF(_xlfn.XLOOKUP($A5410,Firm_Info!$A$2:$A$12,Firm_Info!$C$2:$C$12)="Treated",1,IF(_xlfn.XLOOKUP($A5410,Firm_Info!$A$2:$A$12,Firm_Info!$C$2:$C$12)="Control",0,""))</f>
        <v>1</v>
      </c>
      <c r="F5410" s="14">
        <f>IFERROR(_xlfn.XLOOKUP($A5410,Firm_Info!$A$2:$A$11,Firm_Info!$D$2:$D$11),"")</f>
        <v>5</v>
      </c>
      <c r="G5410" s="14">
        <f>IF($F5410="","",IF($B5410&gt;=SUMIFS(Firm_Info!$F$2:$F$11,Firm_Info!$D$2:$D$11,$F5410,Firm_Info!$C$2:$C$11,"Treated"),1,0))</f>
        <v>1</v>
      </c>
      <c r="H5410" s="14">
        <f t="shared" si="173"/>
        <v>1</v>
      </c>
      <c r="I5410" s="14">
        <f>IF($F5410="","",MOD(ROW()-2,624)-INDEX(Parallel_Trends!$F$5:$F$14,MATCH($A5410,Parallel_Trends!$A$5:$A$14,0)))</f>
        <v>247</v>
      </c>
    </row>
    <row r="5411" spans="1:9" x14ac:dyDescent="0.45">
      <c r="A5411" t="s">
        <v>29</v>
      </c>
      <c r="B5411" s="1">
        <f>Raw_Prices!BE420</f>
        <v>45534</v>
      </c>
      <c r="C5411" s="12">
        <f>Raw_Prices!BI420</f>
        <v>198.72</v>
      </c>
      <c r="D5411" s="13">
        <f t="shared" si="172"/>
        <v>-6.7972810875650547E-3</v>
      </c>
      <c r="E5411" s="14">
        <f>IF(_xlfn.XLOOKUP($A5411,Firm_Info!$A$2:$A$12,Firm_Info!$C$2:$C$12)="Treated",1,IF(_xlfn.XLOOKUP($A5411,Firm_Info!$A$2:$A$12,Firm_Info!$C$2:$C$12)="Control",0,""))</f>
        <v>1</v>
      </c>
      <c r="F5411" s="14">
        <f>IFERROR(_xlfn.XLOOKUP($A5411,Firm_Info!$A$2:$A$11,Firm_Info!$D$2:$D$11),"")</f>
        <v>5</v>
      </c>
      <c r="G5411" s="14">
        <f>IF($F5411="","",IF($B5411&gt;=SUMIFS(Firm_Info!$F$2:$F$11,Firm_Info!$D$2:$D$11,$F5411,Firm_Info!$C$2:$C$11,"Treated"),1,0))</f>
        <v>1</v>
      </c>
      <c r="H5411" s="14">
        <f t="shared" si="173"/>
        <v>1</v>
      </c>
      <c r="I5411" s="14">
        <f>IF($F5411="","",MOD(ROW()-2,624)-INDEX(Parallel_Trends!$F$5:$F$14,MATCH($A5411,Parallel_Trends!$A$5:$A$14,0)))</f>
        <v>248</v>
      </c>
    </row>
    <row r="5412" spans="1:9" x14ac:dyDescent="0.45">
      <c r="A5412" t="s">
        <v>29</v>
      </c>
      <c r="B5412" s="1">
        <f>Raw_Prices!BE421</f>
        <v>45538</v>
      </c>
      <c r="C5412" s="12">
        <f>Raw_Prices!BI421</f>
        <v>200.53</v>
      </c>
      <c r="D5412" s="13">
        <f t="shared" si="172"/>
        <v>9.1082930756842817E-3</v>
      </c>
      <c r="E5412" s="14">
        <f>IF(_xlfn.XLOOKUP($A5412,Firm_Info!$A$2:$A$12,Firm_Info!$C$2:$C$12)="Treated",1,IF(_xlfn.XLOOKUP($A5412,Firm_Info!$A$2:$A$12,Firm_Info!$C$2:$C$12)="Control",0,""))</f>
        <v>1</v>
      </c>
      <c r="F5412" s="14">
        <f>IFERROR(_xlfn.XLOOKUP($A5412,Firm_Info!$A$2:$A$11,Firm_Info!$D$2:$D$11),"")</f>
        <v>5</v>
      </c>
      <c r="G5412" s="14">
        <f>IF($F5412="","",IF($B5412&gt;=SUMIFS(Firm_Info!$F$2:$F$11,Firm_Info!$D$2:$D$11,$F5412,Firm_Info!$C$2:$C$11,"Treated"),1,0))</f>
        <v>1</v>
      </c>
      <c r="H5412" s="14">
        <f t="shared" si="173"/>
        <v>1</v>
      </c>
      <c r="I5412" s="14">
        <f>IF($F5412="","",MOD(ROW()-2,624)-INDEX(Parallel_Trends!$F$5:$F$14,MATCH($A5412,Parallel_Trends!$A$5:$A$14,0)))</f>
        <v>249</v>
      </c>
    </row>
    <row r="5413" spans="1:9" x14ac:dyDescent="0.45">
      <c r="A5413" t="s">
        <v>29</v>
      </c>
      <c r="B5413" s="1">
        <f>Raw_Prices!BE422</f>
        <v>45539</v>
      </c>
      <c r="C5413" s="12">
        <f>Raw_Prices!BI422</f>
        <v>198.8</v>
      </c>
      <c r="D5413" s="13">
        <f t="shared" si="172"/>
        <v>-8.6271380840771128E-3</v>
      </c>
      <c r="E5413" s="14">
        <f>IF(_xlfn.XLOOKUP($A5413,Firm_Info!$A$2:$A$12,Firm_Info!$C$2:$C$12)="Treated",1,IF(_xlfn.XLOOKUP($A5413,Firm_Info!$A$2:$A$12,Firm_Info!$C$2:$C$12)="Control",0,""))</f>
        <v>1</v>
      </c>
      <c r="F5413" s="14">
        <f>IFERROR(_xlfn.XLOOKUP($A5413,Firm_Info!$A$2:$A$11,Firm_Info!$D$2:$D$11),"")</f>
        <v>5</v>
      </c>
      <c r="G5413" s="14">
        <f>IF($F5413="","",IF($B5413&gt;=SUMIFS(Firm_Info!$F$2:$F$11,Firm_Info!$D$2:$D$11,$F5413,Firm_Info!$C$2:$C$11,"Treated"),1,0))</f>
        <v>1</v>
      </c>
      <c r="H5413" s="14">
        <f t="shared" si="173"/>
        <v>1</v>
      </c>
      <c r="I5413" s="14">
        <f>IF($F5413="","",MOD(ROW()-2,624)-INDEX(Parallel_Trends!$F$5:$F$14,MATCH($A5413,Parallel_Trends!$A$5:$A$14,0)))</f>
        <v>250</v>
      </c>
    </row>
    <row r="5414" spans="1:9" x14ac:dyDescent="0.45">
      <c r="A5414" t="s">
        <v>29</v>
      </c>
      <c r="B5414" s="1">
        <f>Raw_Prices!BE423</f>
        <v>45540</v>
      </c>
      <c r="C5414" s="12">
        <f>Raw_Prices!BI423</f>
        <v>197.18</v>
      </c>
      <c r="D5414" s="13">
        <f t="shared" si="172"/>
        <v>-8.1488933601610025E-3</v>
      </c>
      <c r="E5414" s="14">
        <f>IF(_xlfn.XLOOKUP($A5414,Firm_Info!$A$2:$A$12,Firm_Info!$C$2:$C$12)="Treated",1,IF(_xlfn.XLOOKUP($A5414,Firm_Info!$A$2:$A$12,Firm_Info!$C$2:$C$12)="Control",0,""))</f>
        <v>1</v>
      </c>
      <c r="F5414" s="14">
        <f>IFERROR(_xlfn.XLOOKUP($A5414,Firm_Info!$A$2:$A$11,Firm_Info!$D$2:$D$11),"")</f>
        <v>5</v>
      </c>
      <c r="G5414" s="14">
        <f>IF($F5414="","",IF($B5414&gt;=SUMIFS(Firm_Info!$F$2:$F$11,Firm_Info!$D$2:$D$11,$F5414,Firm_Info!$C$2:$C$11,"Treated"),1,0))</f>
        <v>1</v>
      </c>
      <c r="H5414" s="14">
        <f t="shared" si="173"/>
        <v>1</v>
      </c>
      <c r="I5414" s="14">
        <f>IF($F5414="","",MOD(ROW()-2,624)-INDEX(Parallel_Trends!$F$5:$F$14,MATCH($A5414,Parallel_Trends!$A$5:$A$14,0)))</f>
        <v>251</v>
      </c>
    </row>
    <row r="5415" spans="1:9" x14ac:dyDescent="0.45">
      <c r="A5415" t="s">
        <v>29</v>
      </c>
      <c r="B5415" s="1">
        <f>Raw_Prices!BE424</f>
        <v>45541</v>
      </c>
      <c r="C5415" s="12">
        <f>Raw_Prices!BI424</f>
        <v>193</v>
      </c>
      <c r="D5415" s="13">
        <f t="shared" si="172"/>
        <v>-2.1198904554214471E-2</v>
      </c>
      <c r="E5415" s="14">
        <f>IF(_xlfn.XLOOKUP($A5415,Firm_Info!$A$2:$A$12,Firm_Info!$C$2:$C$12)="Treated",1,IF(_xlfn.XLOOKUP($A5415,Firm_Info!$A$2:$A$12,Firm_Info!$C$2:$C$12)="Control",0,""))</f>
        <v>1</v>
      </c>
      <c r="F5415" s="14">
        <f>IFERROR(_xlfn.XLOOKUP($A5415,Firm_Info!$A$2:$A$11,Firm_Info!$D$2:$D$11),"")</f>
        <v>5</v>
      </c>
      <c r="G5415" s="14">
        <f>IF($F5415="","",IF($B5415&gt;=SUMIFS(Firm_Info!$F$2:$F$11,Firm_Info!$D$2:$D$11,$F5415,Firm_Info!$C$2:$C$11,"Treated"),1,0))</f>
        <v>1</v>
      </c>
      <c r="H5415" s="14">
        <f t="shared" si="173"/>
        <v>1</v>
      </c>
      <c r="I5415" s="14">
        <f>IF($F5415="","",MOD(ROW()-2,624)-INDEX(Parallel_Trends!$F$5:$F$14,MATCH($A5415,Parallel_Trends!$A$5:$A$14,0)))</f>
        <v>252</v>
      </c>
    </row>
    <row r="5416" spans="1:9" x14ac:dyDescent="0.45">
      <c r="A5416" t="s">
        <v>29</v>
      </c>
      <c r="B5416" s="1">
        <f>Raw_Prices!BE425</f>
        <v>45544</v>
      </c>
      <c r="C5416" s="12">
        <f>Raw_Prices!BI425</f>
        <v>195.3</v>
      </c>
      <c r="D5416" s="13">
        <f t="shared" si="172"/>
        <v>1.1917098445595853E-2</v>
      </c>
      <c r="E5416" s="14">
        <f>IF(_xlfn.XLOOKUP($A5416,Firm_Info!$A$2:$A$12,Firm_Info!$C$2:$C$12)="Treated",1,IF(_xlfn.XLOOKUP($A5416,Firm_Info!$A$2:$A$12,Firm_Info!$C$2:$C$12)="Control",0,""))</f>
        <v>1</v>
      </c>
      <c r="F5416" s="14">
        <f>IFERROR(_xlfn.XLOOKUP($A5416,Firm_Info!$A$2:$A$11,Firm_Info!$D$2:$D$11),"")</f>
        <v>5</v>
      </c>
      <c r="G5416" s="14">
        <f>IF($F5416="","",IF($B5416&gt;=SUMIFS(Firm_Info!$F$2:$F$11,Firm_Info!$D$2:$D$11,$F5416,Firm_Info!$C$2:$C$11,"Treated"),1,0))</f>
        <v>1</v>
      </c>
      <c r="H5416" s="14">
        <f t="shared" si="173"/>
        <v>1</v>
      </c>
      <c r="I5416" s="14">
        <f>IF($F5416="","",MOD(ROW()-2,624)-INDEX(Parallel_Trends!$F$5:$F$14,MATCH($A5416,Parallel_Trends!$A$5:$A$14,0)))</f>
        <v>253</v>
      </c>
    </row>
    <row r="5417" spans="1:9" x14ac:dyDescent="0.45">
      <c r="A5417" t="s">
        <v>29</v>
      </c>
      <c r="B5417" s="1">
        <f>Raw_Prices!BE426</f>
        <v>45545</v>
      </c>
      <c r="C5417" s="12">
        <f>Raw_Prices!BI426</f>
        <v>196.5</v>
      </c>
      <c r="D5417" s="13">
        <f t="shared" si="172"/>
        <v>6.1443932411673341E-3</v>
      </c>
      <c r="E5417" s="14">
        <f>IF(_xlfn.XLOOKUP($A5417,Firm_Info!$A$2:$A$12,Firm_Info!$C$2:$C$12)="Treated",1,IF(_xlfn.XLOOKUP($A5417,Firm_Info!$A$2:$A$12,Firm_Info!$C$2:$C$12)="Control",0,""))</f>
        <v>1</v>
      </c>
      <c r="F5417" s="14">
        <f>IFERROR(_xlfn.XLOOKUP($A5417,Firm_Info!$A$2:$A$11,Firm_Info!$D$2:$D$11),"")</f>
        <v>5</v>
      </c>
      <c r="G5417" s="14">
        <f>IF($F5417="","",IF($B5417&gt;=SUMIFS(Firm_Info!$F$2:$F$11,Firm_Info!$D$2:$D$11,$F5417,Firm_Info!$C$2:$C$11,"Treated"),1,0))</f>
        <v>1</v>
      </c>
      <c r="H5417" s="14">
        <f t="shared" si="173"/>
        <v>1</v>
      </c>
      <c r="I5417" s="14">
        <f>IF($F5417="","",MOD(ROW()-2,624)-INDEX(Parallel_Trends!$F$5:$F$14,MATCH($A5417,Parallel_Trends!$A$5:$A$14,0)))</f>
        <v>254</v>
      </c>
    </row>
    <row r="5418" spans="1:9" x14ac:dyDescent="0.45">
      <c r="A5418" t="s">
        <v>29</v>
      </c>
      <c r="B5418" s="1">
        <f>Raw_Prices!BE427</f>
        <v>45546</v>
      </c>
      <c r="C5418" s="12">
        <f>Raw_Prices!BI427</f>
        <v>198.54</v>
      </c>
      <c r="D5418" s="13">
        <f t="shared" si="172"/>
        <v>1.0381679389313003E-2</v>
      </c>
      <c r="E5418" s="14">
        <f>IF(_xlfn.XLOOKUP($A5418,Firm_Info!$A$2:$A$12,Firm_Info!$C$2:$C$12)="Treated",1,IF(_xlfn.XLOOKUP($A5418,Firm_Info!$A$2:$A$12,Firm_Info!$C$2:$C$12)="Control",0,""))</f>
        <v>1</v>
      </c>
      <c r="F5418" s="14">
        <f>IFERROR(_xlfn.XLOOKUP($A5418,Firm_Info!$A$2:$A$11,Firm_Info!$D$2:$D$11),"")</f>
        <v>5</v>
      </c>
      <c r="G5418" s="14">
        <f>IF($F5418="","",IF($B5418&gt;=SUMIFS(Firm_Info!$F$2:$F$11,Firm_Info!$D$2:$D$11,$F5418,Firm_Info!$C$2:$C$11,"Treated"),1,0))</f>
        <v>1</v>
      </c>
      <c r="H5418" s="14">
        <f t="shared" si="173"/>
        <v>1</v>
      </c>
      <c r="I5418" s="14">
        <f>IF($F5418="","",MOD(ROW()-2,624)-INDEX(Parallel_Trends!$F$5:$F$14,MATCH($A5418,Parallel_Trends!$A$5:$A$14,0)))</f>
        <v>255</v>
      </c>
    </row>
    <row r="5419" spans="1:9" x14ac:dyDescent="0.45">
      <c r="A5419" t="s">
        <v>29</v>
      </c>
      <c r="B5419" s="1">
        <f>Raw_Prices!BE428</f>
        <v>45547</v>
      </c>
      <c r="C5419" s="12">
        <f>Raw_Prices!BI428</f>
        <v>202.41</v>
      </c>
      <c r="D5419" s="13">
        <f t="shared" si="172"/>
        <v>1.9492293744333589E-2</v>
      </c>
      <c r="E5419" s="14">
        <f>IF(_xlfn.XLOOKUP($A5419,Firm_Info!$A$2:$A$12,Firm_Info!$C$2:$C$12)="Treated",1,IF(_xlfn.XLOOKUP($A5419,Firm_Info!$A$2:$A$12,Firm_Info!$C$2:$C$12)="Control",0,""))</f>
        <v>1</v>
      </c>
      <c r="F5419" s="14">
        <f>IFERROR(_xlfn.XLOOKUP($A5419,Firm_Info!$A$2:$A$11,Firm_Info!$D$2:$D$11),"")</f>
        <v>5</v>
      </c>
      <c r="G5419" s="14">
        <f>IF($F5419="","",IF($B5419&gt;=SUMIFS(Firm_Info!$F$2:$F$11,Firm_Info!$D$2:$D$11,$F5419,Firm_Info!$C$2:$C$11,"Treated"),1,0))</f>
        <v>1</v>
      </c>
      <c r="H5419" s="14">
        <f t="shared" si="173"/>
        <v>1</v>
      </c>
      <c r="I5419" s="14">
        <f>IF($F5419="","",MOD(ROW()-2,624)-INDEX(Parallel_Trends!$F$5:$F$14,MATCH($A5419,Parallel_Trends!$A$5:$A$14,0)))</f>
        <v>256</v>
      </c>
    </row>
    <row r="5420" spans="1:9" x14ac:dyDescent="0.45">
      <c r="A5420" t="s">
        <v>29</v>
      </c>
      <c r="B5420" s="1">
        <f>Raw_Prices!BE429</f>
        <v>45548</v>
      </c>
      <c r="C5420" s="12">
        <f>Raw_Prices!BI429</f>
        <v>202.83</v>
      </c>
      <c r="D5420" s="13">
        <f t="shared" si="172"/>
        <v>2.0749962946495781E-3</v>
      </c>
      <c r="E5420" s="14">
        <f>IF(_xlfn.XLOOKUP($A5420,Firm_Info!$A$2:$A$12,Firm_Info!$C$2:$C$12)="Treated",1,IF(_xlfn.XLOOKUP($A5420,Firm_Info!$A$2:$A$12,Firm_Info!$C$2:$C$12)="Control",0,""))</f>
        <v>1</v>
      </c>
      <c r="F5420" s="14">
        <f>IFERROR(_xlfn.XLOOKUP($A5420,Firm_Info!$A$2:$A$11,Firm_Info!$D$2:$D$11),"")</f>
        <v>5</v>
      </c>
      <c r="G5420" s="14">
        <f>IF($F5420="","",IF($B5420&gt;=SUMIFS(Firm_Info!$F$2:$F$11,Firm_Info!$D$2:$D$11,$F5420,Firm_Info!$C$2:$C$11,"Treated"),1,0))</f>
        <v>1</v>
      </c>
      <c r="H5420" s="14">
        <f t="shared" si="173"/>
        <v>1</v>
      </c>
      <c r="I5420" s="14">
        <f>IF($F5420="","",MOD(ROW()-2,624)-INDEX(Parallel_Trends!$F$5:$F$14,MATCH($A5420,Parallel_Trends!$A$5:$A$14,0)))</f>
        <v>257</v>
      </c>
    </row>
    <row r="5421" spans="1:9" x14ac:dyDescent="0.45">
      <c r="A5421" t="s">
        <v>29</v>
      </c>
      <c r="B5421" s="1">
        <f>Raw_Prices!BE430</f>
        <v>45551</v>
      </c>
      <c r="C5421" s="12">
        <f>Raw_Prices!BI430</f>
        <v>205.85</v>
      </c>
      <c r="D5421" s="13">
        <f t="shared" si="172"/>
        <v>1.4889316176107892E-2</v>
      </c>
      <c r="E5421" s="14">
        <f>IF(_xlfn.XLOOKUP($A5421,Firm_Info!$A$2:$A$12,Firm_Info!$C$2:$C$12)="Treated",1,IF(_xlfn.XLOOKUP($A5421,Firm_Info!$A$2:$A$12,Firm_Info!$C$2:$C$12)="Control",0,""))</f>
        <v>1</v>
      </c>
      <c r="F5421" s="14">
        <f>IFERROR(_xlfn.XLOOKUP($A5421,Firm_Info!$A$2:$A$11,Firm_Info!$D$2:$D$11),"")</f>
        <v>5</v>
      </c>
      <c r="G5421" s="14">
        <f>IF($F5421="","",IF($B5421&gt;=SUMIFS(Firm_Info!$F$2:$F$11,Firm_Info!$D$2:$D$11,$F5421,Firm_Info!$C$2:$C$11,"Treated"),1,0))</f>
        <v>1</v>
      </c>
      <c r="H5421" s="14">
        <f t="shared" si="173"/>
        <v>1</v>
      </c>
      <c r="I5421" s="14">
        <f>IF($F5421="","",MOD(ROW()-2,624)-INDEX(Parallel_Trends!$F$5:$F$14,MATCH($A5421,Parallel_Trends!$A$5:$A$14,0)))</f>
        <v>258</v>
      </c>
    </row>
    <row r="5422" spans="1:9" x14ac:dyDescent="0.45">
      <c r="A5422" t="s">
        <v>29</v>
      </c>
      <c r="B5422" s="1">
        <f>Raw_Prices!BE431</f>
        <v>45552</v>
      </c>
      <c r="C5422" s="12">
        <f>Raw_Prices!BI431</f>
        <v>202.7</v>
      </c>
      <c r="D5422" s="13">
        <f t="shared" si="172"/>
        <v>-1.5302404663590008E-2</v>
      </c>
      <c r="E5422" s="14">
        <f>IF(_xlfn.XLOOKUP($A5422,Firm_Info!$A$2:$A$12,Firm_Info!$C$2:$C$12)="Treated",1,IF(_xlfn.XLOOKUP($A5422,Firm_Info!$A$2:$A$12,Firm_Info!$C$2:$C$12)="Control",0,""))</f>
        <v>1</v>
      </c>
      <c r="F5422" s="14">
        <f>IFERROR(_xlfn.XLOOKUP($A5422,Firm_Info!$A$2:$A$11,Firm_Info!$D$2:$D$11),"")</f>
        <v>5</v>
      </c>
      <c r="G5422" s="14">
        <f>IF($F5422="","",IF($B5422&gt;=SUMIFS(Firm_Info!$F$2:$F$11,Firm_Info!$D$2:$D$11,$F5422,Firm_Info!$C$2:$C$11,"Treated"),1,0))</f>
        <v>1</v>
      </c>
      <c r="H5422" s="14">
        <f t="shared" si="173"/>
        <v>1</v>
      </c>
      <c r="I5422" s="14">
        <f>IF($F5422="","",MOD(ROW()-2,624)-INDEX(Parallel_Trends!$F$5:$F$14,MATCH($A5422,Parallel_Trends!$A$5:$A$14,0)))</f>
        <v>259</v>
      </c>
    </row>
    <row r="5423" spans="1:9" x14ac:dyDescent="0.45">
      <c r="A5423" t="s">
        <v>29</v>
      </c>
      <c r="B5423" s="1">
        <f>Raw_Prices!BE432</f>
        <v>45553</v>
      </c>
      <c r="C5423" s="12">
        <f>Raw_Prices!BI432</f>
        <v>196.68</v>
      </c>
      <c r="D5423" s="13">
        <f t="shared" si="172"/>
        <v>-2.9699062654168662E-2</v>
      </c>
      <c r="E5423" s="14">
        <f>IF(_xlfn.XLOOKUP($A5423,Firm_Info!$A$2:$A$12,Firm_Info!$C$2:$C$12)="Treated",1,IF(_xlfn.XLOOKUP($A5423,Firm_Info!$A$2:$A$12,Firm_Info!$C$2:$C$12)="Control",0,""))</f>
        <v>1</v>
      </c>
      <c r="F5423" s="14">
        <f>IFERROR(_xlfn.XLOOKUP($A5423,Firm_Info!$A$2:$A$11,Firm_Info!$D$2:$D$11),"")</f>
        <v>5</v>
      </c>
      <c r="G5423" s="14">
        <f>IF($F5423="","",IF($B5423&gt;=SUMIFS(Firm_Info!$F$2:$F$11,Firm_Info!$D$2:$D$11,$F5423,Firm_Info!$C$2:$C$11,"Treated"),1,0))</f>
        <v>1</v>
      </c>
      <c r="H5423" s="14">
        <f t="shared" si="173"/>
        <v>1</v>
      </c>
      <c r="I5423" s="14">
        <f>IF($F5423="","",MOD(ROW()-2,624)-INDEX(Parallel_Trends!$F$5:$F$14,MATCH($A5423,Parallel_Trends!$A$5:$A$14,0)))</f>
        <v>260</v>
      </c>
    </row>
    <row r="5424" spans="1:9" x14ac:dyDescent="0.45">
      <c r="A5424" t="s">
        <v>29</v>
      </c>
      <c r="B5424" s="1">
        <f>Raw_Prices!BE433</f>
        <v>45554</v>
      </c>
      <c r="C5424" s="12">
        <f>Raw_Prices!BI433</f>
        <v>199.64</v>
      </c>
      <c r="D5424" s="13">
        <f t="shared" si="172"/>
        <v>1.5049827130363846E-2</v>
      </c>
      <c r="E5424" s="14">
        <f>IF(_xlfn.XLOOKUP($A5424,Firm_Info!$A$2:$A$12,Firm_Info!$C$2:$C$12)="Treated",1,IF(_xlfn.XLOOKUP($A5424,Firm_Info!$A$2:$A$12,Firm_Info!$C$2:$C$12)="Control",0,""))</f>
        <v>1</v>
      </c>
      <c r="F5424" s="14">
        <f>IFERROR(_xlfn.XLOOKUP($A5424,Firm_Info!$A$2:$A$11,Firm_Info!$D$2:$D$11),"")</f>
        <v>5</v>
      </c>
      <c r="G5424" s="14">
        <f>IF($F5424="","",IF($B5424&gt;=SUMIFS(Firm_Info!$F$2:$F$11,Firm_Info!$D$2:$D$11,$F5424,Firm_Info!$C$2:$C$11,"Treated"),1,0))</f>
        <v>1</v>
      </c>
      <c r="H5424" s="14">
        <f t="shared" si="173"/>
        <v>1</v>
      </c>
      <c r="I5424" s="14">
        <f>IF($F5424="","",MOD(ROW()-2,624)-INDEX(Parallel_Trends!$F$5:$F$14,MATCH($A5424,Parallel_Trends!$A$5:$A$14,0)))</f>
        <v>261</v>
      </c>
    </row>
    <row r="5425" spans="1:9" x14ac:dyDescent="0.45">
      <c r="A5425" t="s">
        <v>29</v>
      </c>
      <c r="B5425" s="1">
        <f>Raw_Prices!BE434</f>
        <v>45555</v>
      </c>
      <c r="C5425" s="12">
        <f>Raw_Prices!BI434</f>
        <v>199.44</v>
      </c>
      <c r="D5425" s="13">
        <f t="shared" si="172"/>
        <v>-1.0018032458424253E-3</v>
      </c>
      <c r="E5425" s="14">
        <f>IF(_xlfn.XLOOKUP($A5425,Firm_Info!$A$2:$A$12,Firm_Info!$C$2:$C$12)="Treated",1,IF(_xlfn.XLOOKUP($A5425,Firm_Info!$A$2:$A$12,Firm_Info!$C$2:$C$12)="Control",0,""))</f>
        <v>1</v>
      </c>
      <c r="F5425" s="14">
        <f>IFERROR(_xlfn.XLOOKUP($A5425,Firm_Info!$A$2:$A$11,Firm_Info!$D$2:$D$11),"")</f>
        <v>5</v>
      </c>
      <c r="G5425" s="14">
        <f>IF($F5425="","",IF($B5425&gt;=SUMIFS(Firm_Info!$F$2:$F$11,Firm_Info!$D$2:$D$11,$F5425,Firm_Info!$C$2:$C$11,"Treated"),1,0))</f>
        <v>1</v>
      </c>
      <c r="H5425" s="14">
        <f t="shared" si="173"/>
        <v>1</v>
      </c>
      <c r="I5425" s="14">
        <f>IF($F5425="","",MOD(ROW()-2,624)-INDEX(Parallel_Trends!$F$5:$F$14,MATCH($A5425,Parallel_Trends!$A$5:$A$14,0)))</f>
        <v>262</v>
      </c>
    </row>
    <row r="5426" spans="1:9" x14ac:dyDescent="0.45">
      <c r="A5426" t="s">
        <v>29</v>
      </c>
      <c r="B5426" s="1">
        <f>Raw_Prices!BE435</f>
        <v>45558</v>
      </c>
      <c r="C5426" s="12">
        <f>Raw_Prices!BI435</f>
        <v>202.46</v>
      </c>
      <c r="D5426" s="13">
        <f t="shared" si="172"/>
        <v>1.514239871640588E-2</v>
      </c>
      <c r="E5426" s="14">
        <f>IF(_xlfn.XLOOKUP($A5426,Firm_Info!$A$2:$A$12,Firm_Info!$C$2:$C$12)="Treated",1,IF(_xlfn.XLOOKUP($A5426,Firm_Info!$A$2:$A$12,Firm_Info!$C$2:$C$12)="Control",0,""))</f>
        <v>1</v>
      </c>
      <c r="F5426" s="14">
        <f>IFERROR(_xlfn.XLOOKUP($A5426,Firm_Info!$A$2:$A$11,Firm_Info!$D$2:$D$11),"")</f>
        <v>5</v>
      </c>
      <c r="G5426" s="14">
        <f>IF($F5426="","",IF($B5426&gt;=SUMIFS(Firm_Info!$F$2:$F$11,Firm_Info!$D$2:$D$11,$F5426,Firm_Info!$C$2:$C$11,"Treated"),1,0))</f>
        <v>1</v>
      </c>
      <c r="H5426" s="14">
        <f t="shared" si="173"/>
        <v>1</v>
      </c>
      <c r="I5426" s="14">
        <f>IF($F5426="","",MOD(ROW()-2,624)-INDEX(Parallel_Trends!$F$5:$F$14,MATCH($A5426,Parallel_Trends!$A$5:$A$14,0)))</f>
        <v>263</v>
      </c>
    </row>
    <row r="5427" spans="1:9" x14ac:dyDescent="0.45">
      <c r="A5427" t="s">
        <v>29</v>
      </c>
      <c r="B5427" s="1">
        <f>Raw_Prices!BE436</f>
        <v>45559</v>
      </c>
      <c r="C5427" s="12">
        <f>Raw_Prices!BI436</f>
        <v>201.44</v>
      </c>
      <c r="D5427" s="13">
        <f t="shared" si="172"/>
        <v>-5.0380322038922065E-3</v>
      </c>
      <c r="E5427" s="14">
        <f>IF(_xlfn.XLOOKUP($A5427,Firm_Info!$A$2:$A$12,Firm_Info!$C$2:$C$12)="Treated",1,IF(_xlfn.XLOOKUP($A5427,Firm_Info!$A$2:$A$12,Firm_Info!$C$2:$C$12)="Control",0,""))</f>
        <v>1</v>
      </c>
      <c r="F5427" s="14">
        <f>IFERROR(_xlfn.XLOOKUP($A5427,Firm_Info!$A$2:$A$11,Firm_Info!$D$2:$D$11),"")</f>
        <v>5</v>
      </c>
      <c r="G5427" s="14">
        <f>IF($F5427="","",IF($B5427&gt;=SUMIFS(Firm_Info!$F$2:$F$11,Firm_Info!$D$2:$D$11,$F5427,Firm_Info!$C$2:$C$11,"Treated"),1,0))</f>
        <v>1</v>
      </c>
      <c r="H5427" s="14">
        <f t="shared" si="173"/>
        <v>1</v>
      </c>
      <c r="I5427" s="14">
        <f>IF($F5427="","",MOD(ROW()-2,624)-INDEX(Parallel_Trends!$F$5:$F$14,MATCH($A5427,Parallel_Trends!$A$5:$A$14,0)))</f>
        <v>264</v>
      </c>
    </row>
    <row r="5428" spans="1:9" x14ac:dyDescent="0.45">
      <c r="A5428" t="s">
        <v>29</v>
      </c>
      <c r="B5428" s="1">
        <f>Raw_Prices!BE437</f>
        <v>45560</v>
      </c>
      <c r="C5428" s="12">
        <f>Raw_Prices!BI437</f>
        <v>203.31</v>
      </c>
      <c r="D5428" s="13">
        <f t="shared" si="172"/>
        <v>9.2831612390786855E-3</v>
      </c>
      <c r="E5428" s="14">
        <f>IF(_xlfn.XLOOKUP($A5428,Firm_Info!$A$2:$A$12,Firm_Info!$C$2:$C$12)="Treated",1,IF(_xlfn.XLOOKUP($A5428,Firm_Info!$A$2:$A$12,Firm_Info!$C$2:$C$12)="Control",0,""))</f>
        <v>1</v>
      </c>
      <c r="F5428" s="14">
        <f>IFERROR(_xlfn.XLOOKUP($A5428,Firm_Info!$A$2:$A$11,Firm_Info!$D$2:$D$11),"")</f>
        <v>5</v>
      </c>
      <c r="G5428" s="14">
        <f>IF($F5428="","",IF($B5428&gt;=SUMIFS(Firm_Info!$F$2:$F$11,Firm_Info!$D$2:$D$11,$F5428,Firm_Info!$C$2:$C$11,"Treated"),1,0))</f>
        <v>1</v>
      </c>
      <c r="H5428" s="14">
        <f t="shared" si="173"/>
        <v>1</v>
      </c>
      <c r="I5428" s="14">
        <f>IF($F5428="","",MOD(ROW()-2,624)-INDEX(Parallel_Trends!$F$5:$F$14,MATCH($A5428,Parallel_Trends!$A$5:$A$14,0)))</f>
        <v>265</v>
      </c>
    </row>
    <row r="5429" spans="1:9" x14ac:dyDescent="0.45">
      <c r="A5429" t="s">
        <v>29</v>
      </c>
      <c r="B5429" s="1">
        <f>Raw_Prices!BE438</f>
        <v>45561</v>
      </c>
      <c r="C5429" s="12">
        <f>Raw_Prices!BI438</f>
        <v>203.25</v>
      </c>
      <c r="D5429" s="13">
        <f t="shared" si="172"/>
        <v>-2.9511583296448762E-4</v>
      </c>
      <c r="E5429" s="14">
        <f>IF(_xlfn.XLOOKUP($A5429,Firm_Info!$A$2:$A$12,Firm_Info!$C$2:$C$12)="Treated",1,IF(_xlfn.XLOOKUP($A5429,Firm_Info!$A$2:$A$12,Firm_Info!$C$2:$C$12)="Control",0,""))</f>
        <v>1</v>
      </c>
      <c r="F5429" s="14">
        <f>IFERROR(_xlfn.XLOOKUP($A5429,Firm_Info!$A$2:$A$11,Firm_Info!$D$2:$D$11),"")</f>
        <v>5</v>
      </c>
      <c r="G5429" s="14">
        <f>IF($F5429="","",IF($B5429&gt;=SUMIFS(Firm_Info!$F$2:$F$11,Firm_Info!$D$2:$D$11,$F5429,Firm_Info!$C$2:$C$11,"Treated"),1,0))</f>
        <v>1</v>
      </c>
      <c r="H5429" s="14">
        <f t="shared" si="173"/>
        <v>1</v>
      </c>
      <c r="I5429" s="14">
        <f>IF($F5429="","",MOD(ROW()-2,624)-INDEX(Parallel_Trends!$F$5:$F$14,MATCH($A5429,Parallel_Trends!$A$5:$A$14,0)))</f>
        <v>266</v>
      </c>
    </row>
    <row r="5430" spans="1:9" x14ac:dyDescent="0.45">
      <c r="A5430" t="s">
        <v>29</v>
      </c>
      <c r="B5430" s="1">
        <f>Raw_Prices!BE439</f>
        <v>45562</v>
      </c>
      <c r="C5430" s="12">
        <f>Raw_Prices!BI439</f>
        <v>205.18</v>
      </c>
      <c r="D5430" s="13">
        <f t="shared" si="172"/>
        <v>9.4956949569495741E-3</v>
      </c>
      <c r="E5430" s="14">
        <f>IF(_xlfn.XLOOKUP($A5430,Firm_Info!$A$2:$A$12,Firm_Info!$C$2:$C$12)="Treated",1,IF(_xlfn.XLOOKUP($A5430,Firm_Info!$A$2:$A$12,Firm_Info!$C$2:$C$12)="Control",0,""))</f>
        <v>1</v>
      </c>
      <c r="F5430" s="14">
        <f>IFERROR(_xlfn.XLOOKUP($A5430,Firm_Info!$A$2:$A$11,Firm_Info!$D$2:$D$11),"")</f>
        <v>5</v>
      </c>
      <c r="G5430" s="14">
        <f>IF($F5430="","",IF($B5430&gt;=SUMIFS(Firm_Info!$F$2:$F$11,Firm_Info!$D$2:$D$11,$F5430,Firm_Info!$C$2:$C$11,"Treated"),1,0))</f>
        <v>1</v>
      </c>
      <c r="H5430" s="14">
        <f t="shared" si="173"/>
        <v>1</v>
      </c>
      <c r="I5430" s="14">
        <f>IF($F5430="","",MOD(ROW()-2,624)-INDEX(Parallel_Trends!$F$5:$F$14,MATCH($A5430,Parallel_Trends!$A$5:$A$14,0)))</f>
        <v>267</v>
      </c>
    </row>
    <row r="5431" spans="1:9" x14ac:dyDescent="0.45">
      <c r="A5431" t="s">
        <v>29</v>
      </c>
      <c r="B5431" s="1">
        <f>Raw_Prices!BE440</f>
        <v>45565</v>
      </c>
      <c r="C5431" s="12">
        <f>Raw_Prices!BI440</f>
        <v>206.36</v>
      </c>
      <c r="D5431" s="13">
        <f t="shared" si="172"/>
        <v>5.7510478604152482E-3</v>
      </c>
      <c r="E5431" s="14">
        <f>IF(_xlfn.XLOOKUP($A5431,Firm_Info!$A$2:$A$12,Firm_Info!$C$2:$C$12)="Treated",1,IF(_xlfn.XLOOKUP($A5431,Firm_Info!$A$2:$A$12,Firm_Info!$C$2:$C$12)="Control",0,""))</f>
        <v>1</v>
      </c>
      <c r="F5431" s="14">
        <f>IFERROR(_xlfn.XLOOKUP($A5431,Firm_Info!$A$2:$A$11,Firm_Info!$D$2:$D$11),"")</f>
        <v>5</v>
      </c>
      <c r="G5431" s="14">
        <f>IF($F5431="","",IF($B5431&gt;=SUMIFS(Firm_Info!$F$2:$F$11,Firm_Info!$D$2:$D$11,$F5431,Firm_Info!$C$2:$C$11,"Treated"),1,0))</f>
        <v>1</v>
      </c>
      <c r="H5431" s="14">
        <f t="shared" si="173"/>
        <v>1</v>
      </c>
      <c r="I5431" s="14">
        <f>IF($F5431="","",MOD(ROW()-2,624)-INDEX(Parallel_Trends!$F$5:$F$14,MATCH($A5431,Parallel_Trends!$A$5:$A$14,0)))</f>
        <v>268</v>
      </c>
    </row>
    <row r="5432" spans="1:9" x14ac:dyDescent="0.45">
      <c r="A5432" t="s">
        <v>29</v>
      </c>
      <c r="B5432" s="1">
        <f>Raw_Prices!BE441</f>
        <v>45566</v>
      </c>
      <c r="C5432" s="12">
        <f>Raw_Prices!BI441</f>
        <v>206.1</v>
      </c>
      <c r="D5432" s="13">
        <f t="shared" si="172"/>
        <v>-1.2599340957550886E-3</v>
      </c>
      <c r="E5432" s="14">
        <f>IF(_xlfn.XLOOKUP($A5432,Firm_Info!$A$2:$A$12,Firm_Info!$C$2:$C$12)="Treated",1,IF(_xlfn.XLOOKUP($A5432,Firm_Info!$A$2:$A$12,Firm_Info!$C$2:$C$12)="Control",0,""))</f>
        <v>1</v>
      </c>
      <c r="F5432" s="14">
        <f>IFERROR(_xlfn.XLOOKUP($A5432,Firm_Info!$A$2:$A$11,Firm_Info!$D$2:$D$11),"")</f>
        <v>5</v>
      </c>
      <c r="G5432" s="14">
        <f>IF($F5432="","",IF($B5432&gt;=SUMIFS(Firm_Info!$F$2:$F$11,Firm_Info!$D$2:$D$11,$F5432,Firm_Info!$C$2:$C$11,"Treated"),1,0))</f>
        <v>1</v>
      </c>
      <c r="H5432" s="14">
        <f t="shared" si="173"/>
        <v>1</v>
      </c>
      <c r="I5432" s="14">
        <f>IF($F5432="","",MOD(ROW()-2,624)-INDEX(Parallel_Trends!$F$5:$F$14,MATCH($A5432,Parallel_Trends!$A$5:$A$14,0)))</f>
        <v>269</v>
      </c>
    </row>
    <row r="5433" spans="1:9" x14ac:dyDescent="0.45">
      <c r="A5433" t="s">
        <v>29</v>
      </c>
      <c r="B5433" s="1">
        <f>Raw_Prices!BE442</f>
        <v>45567</v>
      </c>
      <c r="C5433" s="12">
        <f>Raw_Prices!BI442</f>
        <v>208.08</v>
      </c>
      <c r="D5433" s="13">
        <f t="shared" si="172"/>
        <v>9.6069868995634078E-3</v>
      </c>
      <c r="E5433" s="14">
        <f>IF(_xlfn.XLOOKUP($A5433,Firm_Info!$A$2:$A$12,Firm_Info!$C$2:$C$12)="Treated",1,IF(_xlfn.XLOOKUP($A5433,Firm_Info!$A$2:$A$12,Firm_Info!$C$2:$C$12)="Control",0,""))</f>
        <v>1</v>
      </c>
      <c r="F5433" s="14">
        <f>IFERROR(_xlfn.XLOOKUP($A5433,Firm_Info!$A$2:$A$11,Firm_Info!$D$2:$D$11),"")</f>
        <v>5</v>
      </c>
      <c r="G5433" s="14">
        <f>IF($F5433="","",IF($B5433&gt;=SUMIFS(Firm_Info!$F$2:$F$11,Firm_Info!$D$2:$D$11,$F5433,Firm_Info!$C$2:$C$11,"Treated"),1,0))</f>
        <v>1</v>
      </c>
      <c r="H5433" s="14">
        <f t="shared" si="173"/>
        <v>1</v>
      </c>
      <c r="I5433" s="14">
        <f>IF($F5433="","",MOD(ROW()-2,624)-INDEX(Parallel_Trends!$F$5:$F$14,MATCH($A5433,Parallel_Trends!$A$5:$A$14,0)))</f>
        <v>270</v>
      </c>
    </row>
    <row r="5434" spans="1:9" x14ac:dyDescent="0.45">
      <c r="A5434" t="s">
        <v>29</v>
      </c>
      <c r="B5434" s="1">
        <f>Raw_Prices!BE443</f>
        <v>45568</v>
      </c>
      <c r="C5434" s="12">
        <f>Raw_Prices!BI443</f>
        <v>208.03</v>
      </c>
      <c r="D5434" s="13">
        <f t="shared" si="172"/>
        <v>-2.4029219530952162E-4</v>
      </c>
      <c r="E5434" s="14">
        <f>IF(_xlfn.XLOOKUP($A5434,Firm_Info!$A$2:$A$12,Firm_Info!$C$2:$C$12)="Treated",1,IF(_xlfn.XLOOKUP($A5434,Firm_Info!$A$2:$A$12,Firm_Info!$C$2:$C$12)="Control",0,""))</f>
        <v>1</v>
      </c>
      <c r="F5434" s="14">
        <f>IFERROR(_xlfn.XLOOKUP($A5434,Firm_Info!$A$2:$A$11,Firm_Info!$D$2:$D$11),"")</f>
        <v>5</v>
      </c>
      <c r="G5434" s="14">
        <f>IF($F5434="","",IF($B5434&gt;=SUMIFS(Firm_Info!$F$2:$F$11,Firm_Info!$D$2:$D$11,$F5434,Firm_Info!$C$2:$C$11,"Treated"),1,0))</f>
        <v>1</v>
      </c>
      <c r="H5434" s="14">
        <f t="shared" si="173"/>
        <v>1</v>
      </c>
      <c r="I5434" s="14">
        <f>IF($F5434="","",MOD(ROW()-2,624)-INDEX(Parallel_Trends!$F$5:$F$14,MATCH($A5434,Parallel_Trends!$A$5:$A$14,0)))</f>
        <v>271</v>
      </c>
    </row>
    <row r="5435" spans="1:9" x14ac:dyDescent="0.45">
      <c r="A5435" t="s">
        <v>29</v>
      </c>
      <c r="B5435" s="1">
        <f>Raw_Prices!BE444</f>
        <v>45569</v>
      </c>
      <c r="C5435" s="12">
        <f>Raw_Prices!BI444</f>
        <v>208.28</v>
      </c>
      <c r="D5435" s="13">
        <f t="shared" si="172"/>
        <v>1.2017497476326522E-3</v>
      </c>
      <c r="E5435" s="14">
        <f>IF(_xlfn.XLOOKUP($A5435,Firm_Info!$A$2:$A$12,Firm_Info!$C$2:$C$12)="Treated",1,IF(_xlfn.XLOOKUP($A5435,Firm_Info!$A$2:$A$12,Firm_Info!$C$2:$C$12)="Control",0,""))</f>
        <v>1</v>
      </c>
      <c r="F5435" s="14">
        <f>IFERROR(_xlfn.XLOOKUP($A5435,Firm_Info!$A$2:$A$11,Firm_Info!$D$2:$D$11),"")</f>
        <v>5</v>
      </c>
      <c r="G5435" s="14">
        <f>IF($F5435="","",IF($B5435&gt;=SUMIFS(Firm_Info!$F$2:$F$11,Firm_Info!$D$2:$D$11,$F5435,Firm_Info!$C$2:$C$11,"Treated"),1,0))</f>
        <v>1</v>
      </c>
      <c r="H5435" s="14">
        <f t="shared" si="173"/>
        <v>1</v>
      </c>
      <c r="I5435" s="14">
        <f>IF($F5435="","",MOD(ROW()-2,624)-INDEX(Parallel_Trends!$F$5:$F$14,MATCH($A5435,Parallel_Trends!$A$5:$A$14,0)))</f>
        <v>272</v>
      </c>
    </row>
    <row r="5436" spans="1:9" x14ac:dyDescent="0.45">
      <c r="A5436" t="s">
        <v>29</v>
      </c>
      <c r="B5436" s="1">
        <f>Raw_Prices!BE445</f>
        <v>45572</v>
      </c>
      <c r="C5436" s="12">
        <f>Raw_Prices!BI445</f>
        <v>208.33</v>
      </c>
      <c r="D5436" s="13">
        <f t="shared" si="172"/>
        <v>2.4006145573274296E-4</v>
      </c>
      <c r="E5436" s="14">
        <f>IF(_xlfn.XLOOKUP($A5436,Firm_Info!$A$2:$A$12,Firm_Info!$C$2:$C$12)="Treated",1,IF(_xlfn.XLOOKUP($A5436,Firm_Info!$A$2:$A$12,Firm_Info!$C$2:$C$12)="Control",0,""))</f>
        <v>1</v>
      </c>
      <c r="F5436" s="14">
        <f>IFERROR(_xlfn.XLOOKUP($A5436,Firm_Info!$A$2:$A$11,Firm_Info!$D$2:$D$11),"")</f>
        <v>5</v>
      </c>
      <c r="G5436" s="14">
        <f>IF($F5436="","",IF($B5436&gt;=SUMIFS(Firm_Info!$F$2:$F$11,Firm_Info!$D$2:$D$11,$F5436,Firm_Info!$C$2:$C$11,"Treated"),1,0))</f>
        <v>1</v>
      </c>
      <c r="H5436" s="14">
        <f t="shared" si="173"/>
        <v>1</v>
      </c>
      <c r="I5436" s="14">
        <f>IF($F5436="","",MOD(ROW()-2,624)-INDEX(Parallel_Trends!$F$5:$F$14,MATCH($A5436,Parallel_Trends!$A$5:$A$14,0)))</f>
        <v>273</v>
      </c>
    </row>
    <row r="5437" spans="1:9" x14ac:dyDescent="0.45">
      <c r="A5437" t="s">
        <v>29</v>
      </c>
      <c r="B5437" s="1">
        <f>Raw_Prices!BE446</f>
        <v>45573</v>
      </c>
      <c r="C5437" s="12">
        <f>Raw_Prices!BI446</f>
        <v>211.17</v>
      </c>
      <c r="D5437" s="13">
        <f t="shared" si="172"/>
        <v>1.3632218115489758E-2</v>
      </c>
      <c r="E5437" s="14">
        <f>IF(_xlfn.XLOOKUP($A5437,Firm_Info!$A$2:$A$12,Firm_Info!$C$2:$C$12)="Treated",1,IF(_xlfn.XLOOKUP($A5437,Firm_Info!$A$2:$A$12,Firm_Info!$C$2:$C$12)="Control",0,""))</f>
        <v>1</v>
      </c>
      <c r="F5437" s="14">
        <f>IFERROR(_xlfn.XLOOKUP($A5437,Firm_Info!$A$2:$A$11,Firm_Info!$D$2:$D$11),"")</f>
        <v>5</v>
      </c>
      <c r="G5437" s="14">
        <f>IF($F5437="","",IF($B5437&gt;=SUMIFS(Firm_Info!$F$2:$F$11,Firm_Info!$D$2:$D$11,$F5437,Firm_Info!$C$2:$C$11,"Treated"),1,0))</f>
        <v>1</v>
      </c>
      <c r="H5437" s="14">
        <f t="shared" si="173"/>
        <v>1</v>
      </c>
      <c r="I5437" s="14">
        <f>IF($F5437="","",MOD(ROW()-2,624)-INDEX(Parallel_Trends!$F$5:$F$14,MATCH($A5437,Parallel_Trends!$A$5:$A$14,0)))</f>
        <v>274</v>
      </c>
    </row>
    <row r="5438" spans="1:9" x14ac:dyDescent="0.45">
      <c r="A5438" t="s">
        <v>29</v>
      </c>
      <c r="B5438" s="1">
        <f>Raw_Prices!BE447</f>
        <v>45574</v>
      </c>
      <c r="C5438" s="12">
        <f>Raw_Prices!BI447</f>
        <v>212.09</v>
      </c>
      <c r="D5438" s="13">
        <f t="shared" si="172"/>
        <v>4.3566794525737862E-3</v>
      </c>
      <c r="E5438" s="14">
        <f>IF(_xlfn.XLOOKUP($A5438,Firm_Info!$A$2:$A$12,Firm_Info!$C$2:$C$12)="Treated",1,IF(_xlfn.XLOOKUP($A5438,Firm_Info!$A$2:$A$12,Firm_Info!$C$2:$C$12)="Control",0,""))</f>
        <v>1</v>
      </c>
      <c r="F5438" s="14">
        <f>IFERROR(_xlfn.XLOOKUP($A5438,Firm_Info!$A$2:$A$11,Firm_Info!$D$2:$D$11),"")</f>
        <v>5</v>
      </c>
      <c r="G5438" s="14">
        <f>IF($F5438="","",IF($B5438&gt;=SUMIFS(Firm_Info!$F$2:$F$11,Firm_Info!$D$2:$D$11,$F5438,Firm_Info!$C$2:$C$11,"Treated"),1,0))</f>
        <v>1</v>
      </c>
      <c r="H5438" s="14">
        <f t="shared" si="173"/>
        <v>1</v>
      </c>
      <c r="I5438" s="14">
        <f>IF($F5438="","",MOD(ROW()-2,624)-INDEX(Parallel_Trends!$F$5:$F$14,MATCH($A5438,Parallel_Trends!$A$5:$A$14,0)))</f>
        <v>275</v>
      </c>
    </row>
    <row r="5439" spans="1:9" x14ac:dyDescent="0.45">
      <c r="A5439" t="s">
        <v>29</v>
      </c>
      <c r="B5439" s="1">
        <f>Raw_Prices!BE448</f>
        <v>45575</v>
      </c>
      <c r="C5439" s="12">
        <f>Raw_Prices!BI448</f>
        <v>211.45</v>
      </c>
      <c r="D5439" s="13">
        <f t="shared" si="172"/>
        <v>-3.01758687349718E-3</v>
      </c>
      <c r="E5439" s="14">
        <f>IF(_xlfn.XLOOKUP($A5439,Firm_Info!$A$2:$A$12,Firm_Info!$C$2:$C$12)="Treated",1,IF(_xlfn.XLOOKUP($A5439,Firm_Info!$A$2:$A$12,Firm_Info!$C$2:$C$12)="Control",0,""))</f>
        <v>1</v>
      </c>
      <c r="F5439" s="14">
        <f>IFERROR(_xlfn.XLOOKUP($A5439,Firm_Info!$A$2:$A$11,Firm_Info!$D$2:$D$11),"")</f>
        <v>5</v>
      </c>
      <c r="G5439" s="14">
        <f>IF($F5439="","",IF($B5439&gt;=SUMIFS(Firm_Info!$F$2:$F$11,Firm_Info!$D$2:$D$11,$F5439,Firm_Info!$C$2:$C$11,"Treated"),1,0))</f>
        <v>1</v>
      </c>
      <c r="H5439" s="14">
        <f t="shared" si="173"/>
        <v>1</v>
      </c>
      <c r="I5439" s="14">
        <f>IF($F5439="","",MOD(ROW()-2,624)-INDEX(Parallel_Trends!$F$5:$F$14,MATCH($A5439,Parallel_Trends!$A$5:$A$14,0)))</f>
        <v>276</v>
      </c>
    </row>
    <row r="5440" spans="1:9" x14ac:dyDescent="0.45">
      <c r="A5440" t="s">
        <v>29</v>
      </c>
      <c r="B5440" s="1">
        <f>Raw_Prices!BE449</f>
        <v>45576</v>
      </c>
      <c r="C5440" s="12">
        <f>Raw_Prices!BI449</f>
        <v>213.04</v>
      </c>
      <c r="D5440" s="13">
        <f t="shared" si="172"/>
        <v>7.5195081579568779E-3</v>
      </c>
      <c r="E5440" s="14">
        <f>IF(_xlfn.XLOOKUP($A5440,Firm_Info!$A$2:$A$12,Firm_Info!$C$2:$C$12)="Treated",1,IF(_xlfn.XLOOKUP($A5440,Firm_Info!$A$2:$A$12,Firm_Info!$C$2:$C$12)="Control",0,""))</f>
        <v>1</v>
      </c>
      <c r="F5440" s="14">
        <f>IFERROR(_xlfn.XLOOKUP($A5440,Firm_Info!$A$2:$A$11,Firm_Info!$D$2:$D$11),"")</f>
        <v>5</v>
      </c>
      <c r="G5440" s="14">
        <f>IF($F5440="","",IF($B5440&gt;=SUMIFS(Firm_Info!$F$2:$F$11,Firm_Info!$D$2:$D$11,$F5440,Firm_Info!$C$2:$C$11,"Treated"),1,0))</f>
        <v>1</v>
      </c>
      <c r="H5440" s="14">
        <f t="shared" si="173"/>
        <v>1</v>
      </c>
      <c r="I5440" s="14">
        <f>IF($F5440="","",MOD(ROW()-2,624)-INDEX(Parallel_Trends!$F$5:$F$14,MATCH($A5440,Parallel_Trends!$A$5:$A$14,0)))</f>
        <v>277</v>
      </c>
    </row>
    <row r="5441" spans="1:9" x14ac:dyDescent="0.45">
      <c r="A5441" t="s">
        <v>29</v>
      </c>
      <c r="B5441" s="1">
        <f>Raw_Prices!BE450</f>
        <v>45579</v>
      </c>
      <c r="C5441" s="12">
        <f>Raw_Prices!BI450</f>
        <v>215.91</v>
      </c>
      <c r="D5441" s="13">
        <f t="shared" si="172"/>
        <v>1.3471648516710566E-2</v>
      </c>
      <c r="E5441" s="14">
        <f>IF(_xlfn.XLOOKUP($A5441,Firm_Info!$A$2:$A$12,Firm_Info!$C$2:$C$12)="Treated",1,IF(_xlfn.XLOOKUP($A5441,Firm_Info!$A$2:$A$12,Firm_Info!$C$2:$C$12)="Control",0,""))</f>
        <v>1</v>
      </c>
      <c r="F5441" s="14">
        <f>IFERROR(_xlfn.XLOOKUP($A5441,Firm_Info!$A$2:$A$11,Firm_Info!$D$2:$D$11),"")</f>
        <v>5</v>
      </c>
      <c r="G5441" s="14">
        <f>IF($F5441="","",IF($B5441&gt;=SUMIFS(Firm_Info!$F$2:$F$11,Firm_Info!$D$2:$D$11,$F5441,Firm_Info!$C$2:$C$11,"Treated"),1,0))</f>
        <v>1</v>
      </c>
      <c r="H5441" s="14">
        <f t="shared" si="173"/>
        <v>1</v>
      </c>
      <c r="I5441" s="14">
        <f>IF($F5441="","",MOD(ROW()-2,624)-INDEX(Parallel_Trends!$F$5:$F$14,MATCH($A5441,Parallel_Trends!$A$5:$A$14,0)))</f>
        <v>278</v>
      </c>
    </row>
    <row r="5442" spans="1:9" x14ac:dyDescent="0.45">
      <c r="A5442" t="s">
        <v>29</v>
      </c>
      <c r="B5442" s="1">
        <f>Raw_Prices!BE451</f>
        <v>45580</v>
      </c>
      <c r="C5442" s="12">
        <f>Raw_Prices!BI451</f>
        <v>217.03</v>
      </c>
      <c r="D5442" s="13">
        <f t="shared" si="172"/>
        <v>5.1873465795932994E-3</v>
      </c>
      <c r="E5442" s="14">
        <f>IF(_xlfn.XLOOKUP($A5442,Firm_Info!$A$2:$A$12,Firm_Info!$C$2:$C$12)="Treated",1,IF(_xlfn.XLOOKUP($A5442,Firm_Info!$A$2:$A$12,Firm_Info!$C$2:$C$12)="Control",0,""))</f>
        <v>1</v>
      </c>
      <c r="F5442" s="14">
        <f>IFERROR(_xlfn.XLOOKUP($A5442,Firm_Info!$A$2:$A$11,Firm_Info!$D$2:$D$11),"")</f>
        <v>5</v>
      </c>
      <c r="G5442" s="14">
        <f>IF($F5442="","",IF($B5442&gt;=SUMIFS(Firm_Info!$F$2:$F$11,Firm_Info!$D$2:$D$11,$F5442,Firm_Info!$C$2:$C$11,"Treated"),1,0))</f>
        <v>1</v>
      </c>
      <c r="H5442" s="14">
        <f t="shared" si="173"/>
        <v>1</v>
      </c>
      <c r="I5442" s="14">
        <f>IF($F5442="","",MOD(ROW()-2,624)-INDEX(Parallel_Trends!$F$5:$F$14,MATCH($A5442,Parallel_Trends!$A$5:$A$14,0)))</f>
        <v>279</v>
      </c>
    </row>
    <row r="5443" spans="1:9" x14ac:dyDescent="0.45">
      <c r="A5443" t="s">
        <v>29</v>
      </c>
      <c r="B5443" s="1">
        <f>Raw_Prices!BE452</f>
        <v>45581</v>
      </c>
      <c r="C5443" s="12">
        <f>Raw_Prices!BI452</f>
        <v>219.76</v>
      </c>
      <c r="D5443" s="13">
        <f t="shared" si="172"/>
        <v>1.2578906142008073E-2</v>
      </c>
      <c r="E5443" s="14">
        <f>IF(_xlfn.XLOOKUP($A5443,Firm_Info!$A$2:$A$12,Firm_Info!$C$2:$C$12)="Treated",1,IF(_xlfn.XLOOKUP($A5443,Firm_Info!$A$2:$A$12,Firm_Info!$C$2:$C$12)="Control",0,""))</f>
        <v>1</v>
      </c>
      <c r="F5443" s="14">
        <f>IFERROR(_xlfn.XLOOKUP($A5443,Firm_Info!$A$2:$A$11,Firm_Info!$D$2:$D$11),"")</f>
        <v>5</v>
      </c>
      <c r="G5443" s="14">
        <f>IF($F5443="","",IF($B5443&gt;=SUMIFS(Firm_Info!$F$2:$F$11,Firm_Info!$D$2:$D$11,$F5443,Firm_Info!$C$2:$C$11,"Treated"),1,0))</f>
        <v>1</v>
      </c>
      <c r="H5443" s="14">
        <f t="shared" si="173"/>
        <v>1</v>
      </c>
      <c r="I5443" s="14">
        <f>IF($F5443="","",MOD(ROW()-2,624)-INDEX(Parallel_Trends!$F$5:$F$14,MATCH($A5443,Parallel_Trends!$A$5:$A$14,0)))</f>
        <v>280</v>
      </c>
    </row>
    <row r="5444" spans="1:9" x14ac:dyDescent="0.45">
      <c r="A5444" t="s">
        <v>29</v>
      </c>
      <c r="B5444" s="1">
        <f>Raw_Prices!BE453</f>
        <v>45582</v>
      </c>
      <c r="C5444" s="12">
        <f>Raw_Prices!BI453</f>
        <v>221.95</v>
      </c>
      <c r="D5444" s="13">
        <f t="shared" ref="D5444:D5507" si="174">C5444/C5443-1</f>
        <v>9.9654168183471725E-3</v>
      </c>
      <c r="E5444" s="14">
        <f>IF(_xlfn.XLOOKUP($A5444,Firm_Info!$A$2:$A$12,Firm_Info!$C$2:$C$12)="Treated",1,IF(_xlfn.XLOOKUP($A5444,Firm_Info!$A$2:$A$12,Firm_Info!$C$2:$C$12)="Control",0,""))</f>
        <v>1</v>
      </c>
      <c r="F5444" s="14">
        <f>IFERROR(_xlfn.XLOOKUP($A5444,Firm_Info!$A$2:$A$11,Firm_Info!$D$2:$D$11),"")</f>
        <v>5</v>
      </c>
      <c r="G5444" s="14">
        <f>IF($F5444="","",IF($B5444&gt;=SUMIFS(Firm_Info!$F$2:$F$11,Firm_Info!$D$2:$D$11,$F5444,Firm_Info!$C$2:$C$11,"Treated"),1,0))</f>
        <v>1</v>
      </c>
      <c r="H5444" s="14">
        <f t="shared" ref="H5444:H5507" si="175">IF($F5444="","",$E5444*$G5444)</f>
        <v>1</v>
      </c>
      <c r="I5444" s="14">
        <f>IF($F5444="","",MOD(ROW()-2,624)-INDEX(Parallel_Trends!$F$5:$F$14,MATCH($A5444,Parallel_Trends!$A$5:$A$14,0)))</f>
        <v>281</v>
      </c>
    </row>
    <row r="5445" spans="1:9" x14ac:dyDescent="0.45">
      <c r="A5445" t="s">
        <v>29</v>
      </c>
      <c r="B5445" s="1">
        <f>Raw_Prices!BE454</f>
        <v>45583</v>
      </c>
      <c r="C5445" s="12">
        <f>Raw_Prices!BI454</f>
        <v>223.21</v>
      </c>
      <c r="D5445" s="13">
        <f t="shared" si="174"/>
        <v>5.6769542689796282E-3</v>
      </c>
      <c r="E5445" s="14">
        <f>IF(_xlfn.XLOOKUP($A5445,Firm_Info!$A$2:$A$12,Firm_Info!$C$2:$C$12)="Treated",1,IF(_xlfn.XLOOKUP($A5445,Firm_Info!$A$2:$A$12,Firm_Info!$C$2:$C$12)="Control",0,""))</f>
        <v>1</v>
      </c>
      <c r="F5445" s="14">
        <f>IFERROR(_xlfn.XLOOKUP($A5445,Firm_Info!$A$2:$A$11,Firm_Info!$D$2:$D$11),"")</f>
        <v>5</v>
      </c>
      <c r="G5445" s="14">
        <f>IF($F5445="","",IF($B5445&gt;=SUMIFS(Firm_Info!$F$2:$F$11,Firm_Info!$D$2:$D$11,$F5445,Firm_Info!$C$2:$C$11,"Treated"),1,0))</f>
        <v>1</v>
      </c>
      <c r="H5445" s="14">
        <f t="shared" si="175"/>
        <v>1</v>
      </c>
      <c r="I5445" s="14">
        <f>IF($F5445="","",MOD(ROW()-2,624)-INDEX(Parallel_Trends!$F$5:$F$14,MATCH($A5445,Parallel_Trends!$A$5:$A$14,0)))</f>
        <v>282</v>
      </c>
    </row>
    <row r="5446" spans="1:9" x14ac:dyDescent="0.45">
      <c r="A5446" t="s">
        <v>29</v>
      </c>
      <c r="B5446" s="1">
        <f>Raw_Prices!BE455</f>
        <v>45586</v>
      </c>
      <c r="C5446" s="12">
        <f>Raw_Prices!BI455</f>
        <v>222.77</v>
      </c>
      <c r="D5446" s="13">
        <f t="shared" si="174"/>
        <v>-1.9712378477666492E-3</v>
      </c>
      <c r="E5446" s="14">
        <f>IF(_xlfn.XLOOKUP($A5446,Firm_Info!$A$2:$A$12,Firm_Info!$C$2:$C$12)="Treated",1,IF(_xlfn.XLOOKUP($A5446,Firm_Info!$A$2:$A$12,Firm_Info!$C$2:$C$12)="Control",0,""))</f>
        <v>1</v>
      </c>
      <c r="F5446" s="14">
        <f>IFERROR(_xlfn.XLOOKUP($A5446,Firm_Info!$A$2:$A$11,Firm_Info!$D$2:$D$11),"")</f>
        <v>5</v>
      </c>
      <c r="G5446" s="14">
        <f>IF($F5446="","",IF($B5446&gt;=SUMIFS(Firm_Info!$F$2:$F$11,Firm_Info!$D$2:$D$11,$F5446,Firm_Info!$C$2:$C$11,"Treated"),1,0))</f>
        <v>1</v>
      </c>
      <c r="H5446" s="14">
        <f t="shared" si="175"/>
        <v>1</v>
      </c>
      <c r="I5446" s="14">
        <f>IF($F5446="","",MOD(ROW()-2,624)-INDEX(Parallel_Trends!$F$5:$F$14,MATCH($A5446,Parallel_Trends!$A$5:$A$14,0)))</f>
        <v>283</v>
      </c>
    </row>
    <row r="5447" spans="1:9" x14ac:dyDescent="0.45">
      <c r="A5447" t="s">
        <v>29</v>
      </c>
      <c r="B5447" s="1">
        <f>Raw_Prices!BE456</f>
        <v>45587</v>
      </c>
      <c r="C5447" s="12">
        <f>Raw_Prices!BI456</f>
        <v>219.01</v>
      </c>
      <c r="D5447" s="13">
        <f t="shared" si="174"/>
        <v>-1.687839475692432E-2</v>
      </c>
      <c r="E5447" s="14">
        <f>IF(_xlfn.XLOOKUP($A5447,Firm_Info!$A$2:$A$12,Firm_Info!$C$2:$C$12)="Treated",1,IF(_xlfn.XLOOKUP($A5447,Firm_Info!$A$2:$A$12,Firm_Info!$C$2:$C$12)="Control",0,""))</f>
        <v>1</v>
      </c>
      <c r="F5447" s="14">
        <f>IFERROR(_xlfn.XLOOKUP($A5447,Firm_Info!$A$2:$A$11,Firm_Info!$D$2:$D$11),"")</f>
        <v>5</v>
      </c>
      <c r="G5447" s="14">
        <f>IF($F5447="","",IF($B5447&gt;=SUMIFS(Firm_Info!$F$2:$F$11,Firm_Info!$D$2:$D$11,$F5447,Firm_Info!$C$2:$C$11,"Treated"),1,0))</f>
        <v>1</v>
      </c>
      <c r="H5447" s="14">
        <f t="shared" si="175"/>
        <v>1</v>
      </c>
      <c r="I5447" s="14">
        <f>IF($F5447="","",MOD(ROW()-2,624)-INDEX(Parallel_Trends!$F$5:$F$14,MATCH($A5447,Parallel_Trends!$A$5:$A$14,0)))</f>
        <v>284</v>
      </c>
    </row>
    <row r="5448" spans="1:9" x14ac:dyDescent="0.45">
      <c r="A5448" t="s">
        <v>29</v>
      </c>
      <c r="B5448" s="1">
        <f>Raw_Prices!BE457</f>
        <v>45588</v>
      </c>
      <c r="C5448" s="12">
        <f>Raw_Prices!BI457</f>
        <v>220.95</v>
      </c>
      <c r="D5448" s="13">
        <f t="shared" si="174"/>
        <v>8.8580430117346509E-3</v>
      </c>
      <c r="E5448" s="14">
        <f>IF(_xlfn.XLOOKUP($A5448,Firm_Info!$A$2:$A$12,Firm_Info!$C$2:$C$12)="Treated",1,IF(_xlfn.XLOOKUP($A5448,Firm_Info!$A$2:$A$12,Firm_Info!$C$2:$C$12)="Control",0,""))</f>
        <v>1</v>
      </c>
      <c r="F5448" s="14">
        <f>IFERROR(_xlfn.XLOOKUP($A5448,Firm_Info!$A$2:$A$11,Firm_Info!$D$2:$D$11),"")</f>
        <v>5</v>
      </c>
      <c r="G5448" s="14">
        <f>IF($F5448="","",IF($B5448&gt;=SUMIFS(Firm_Info!$F$2:$F$11,Firm_Info!$D$2:$D$11,$F5448,Firm_Info!$C$2:$C$11,"Treated"),1,0))</f>
        <v>1</v>
      </c>
      <c r="H5448" s="14">
        <f t="shared" si="175"/>
        <v>1</v>
      </c>
      <c r="I5448" s="14">
        <f>IF($F5448="","",MOD(ROW()-2,624)-INDEX(Parallel_Trends!$F$5:$F$14,MATCH($A5448,Parallel_Trends!$A$5:$A$14,0)))</f>
        <v>285</v>
      </c>
    </row>
    <row r="5449" spans="1:9" x14ac:dyDescent="0.45">
      <c r="A5449" t="s">
        <v>29</v>
      </c>
      <c r="B5449" s="1">
        <f>Raw_Prices!BE458</f>
        <v>45589</v>
      </c>
      <c r="C5449" s="12">
        <f>Raw_Prices!BI458</f>
        <v>233.56</v>
      </c>
      <c r="D5449" s="13">
        <f t="shared" si="174"/>
        <v>5.7071735686807123E-2</v>
      </c>
      <c r="E5449" s="14">
        <f>IF(_xlfn.XLOOKUP($A5449,Firm_Info!$A$2:$A$12,Firm_Info!$C$2:$C$12)="Treated",1,IF(_xlfn.XLOOKUP($A5449,Firm_Info!$A$2:$A$12,Firm_Info!$C$2:$C$12)="Control",0,""))</f>
        <v>1</v>
      </c>
      <c r="F5449" s="14">
        <f>IFERROR(_xlfn.XLOOKUP($A5449,Firm_Info!$A$2:$A$11,Firm_Info!$D$2:$D$11),"")</f>
        <v>5</v>
      </c>
      <c r="G5449" s="14">
        <f>IF($F5449="","",IF($B5449&gt;=SUMIFS(Firm_Info!$F$2:$F$11,Firm_Info!$D$2:$D$11,$F5449,Firm_Info!$C$2:$C$11,"Treated"),1,0))</f>
        <v>1</v>
      </c>
      <c r="H5449" s="14">
        <f t="shared" si="175"/>
        <v>1</v>
      </c>
      <c r="I5449" s="14">
        <f>IF($F5449="","",MOD(ROW()-2,624)-INDEX(Parallel_Trends!$F$5:$F$14,MATCH($A5449,Parallel_Trends!$A$5:$A$14,0)))</f>
        <v>286</v>
      </c>
    </row>
    <row r="5450" spans="1:9" x14ac:dyDescent="0.45">
      <c r="A5450" t="s">
        <v>29</v>
      </c>
      <c r="B5450" s="1">
        <f>Raw_Prices!BE459</f>
        <v>45590</v>
      </c>
      <c r="C5450" s="12">
        <f>Raw_Prices!BI459</f>
        <v>226.36</v>
      </c>
      <c r="D5450" s="13">
        <f t="shared" si="174"/>
        <v>-3.0827196437746118E-2</v>
      </c>
      <c r="E5450" s="14">
        <f>IF(_xlfn.XLOOKUP($A5450,Firm_Info!$A$2:$A$12,Firm_Info!$C$2:$C$12)="Treated",1,IF(_xlfn.XLOOKUP($A5450,Firm_Info!$A$2:$A$12,Firm_Info!$C$2:$C$12)="Control",0,""))</f>
        <v>1</v>
      </c>
      <c r="F5450" s="14">
        <f>IFERROR(_xlfn.XLOOKUP($A5450,Firm_Info!$A$2:$A$11,Firm_Info!$D$2:$D$11),"")</f>
        <v>5</v>
      </c>
      <c r="G5450" s="14">
        <f>IF($F5450="","",IF($B5450&gt;=SUMIFS(Firm_Info!$F$2:$F$11,Firm_Info!$D$2:$D$11,$F5450,Firm_Info!$C$2:$C$11,"Treated"),1,0))</f>
        <v>1</v>
      </c>
      <c r="H5450" s="14">
        <f t="shared" si="175"/>
        <v>1</v>
      </c>
      <c r="I5450" s="14">
        <f>IF($F5450="","",MOD(ROW()-2,624)-INDEX(Parallel_Trends!$F$5:$F$14,MATCH($A5450,Parallel_Trends!$A$5:$A$14,0)))</f>
        <v>287</v>
      </c>
    </row>
    <row r="5451" spans="1:9" x14ac:dyDescent="0.45">
      <c r="A5451" t="s">
        <v>29</v>
      </c>
      <c r="B5451" s="1">
        <f>Raw_Prices!BE460</f>
        <v>45593</v>
      </c>
      <c r="C5451" s="12">
        <f>Raw_Prices!BI460</f>
        <v>227.81</v>
      </c>
      <c r="D5451" s="13">
        <f t="shared" si="174"/>
        <v>6.4057253931788516E-3</v>
      </c>
      <c r="E5451" s="14">
        <f>IF(_xlfn.XLOOKUP($A5451,Firm_Info!$A$2:$A$12,Firm_Info!$C$2:$C$12)="Treated",1,IF(_xlfn.XLOOKUP($A5451,Firm_Info!$A$2:$A$12,Firm_Info!$C$2:$C$12)="Control",0,""))</f>
        <v>1</v>
      </c>
      <c r="F5451" s="14">
        <f>IFERROR(_xlfn.XLOOKUP($A5451,Firm_Info!$A$2:$A$11,Firm_Info!$D$2:$D$11),"")</f>
        <v>5</v>
      </c>
      <c r="G5451" s="14">
        <f>IF($F5451="","",IF($B5451&gt;=SUMIFS(Firm_Info!$F$2:$F$11,Firm_Info!$D$2:$D$11,$F5451,Firm_Info!$C$2:$C$11,"Treated"),1,0))</f>
        <v>1</v>
      </c>
      <c r="H5451" s="14">
        <f t="shared" si="175"/>
        <v>1</v>
      </c>
      <c r="I5451" s="14">
        <f>IF($F5451="","",MOD(ROW()-2,624)-INDEX(Parallel_Trends!$F$5:$F$14,MATCH($A5451,Parallel_Trends!$A$5:$A$14,0)))</f>
        <v>288</v>
      </c>
    </row>
    <row r="5452" spans="1:9" x14ac:dyDescent="0.45">
      <c r="A5452" t="s">
        <v>29</v>
      </c>
      <c r="B5452" s="1">
        <f>Raw_Prices!BE461</f>
        <v>45594</v>
      </c>
      <c r="C5452" s="12">
        <f>Raw_Prices!BI461</f>
        <v>226.05</v>
      </c>
      <c r="D5452" s="13">
        <f t="shared" si="174"/>
        <v>-7.725736359246671E-3</v>
      </c>
      <c r="E5452" s="14">
        <f>IF(_xlfn.XLOOKUP($A5452,Firm_Info!$A$2:$A$12,Firm_Info!$C$2:$C$12)="Treated",1,IF(_xlfn.XLOOKUP($A5452,Firm_Info!$A$2:$A$12,Firm_Info!$C$2:$C$12)="Control",0,""))</f>
        <v>1</v>
      </c>
      <c r="F5452" s="14">
        <f>IFERROR(_xlfn.XLOOKUP($A5452,Firm_Info!$A$2:$A$11,Firm_Info!$D$2:$D$11),"")</f>
        <v>5</v>
      </c>
      <c r="G5452" s="14">
        <f>IF($F5452="","",IF($B5452&gt;=SUMIFS(Firm_Info!$F$2:$F$11,Firm_Info!$D$2:$D$11,$F5452,Firm_Info!$C$2:$C$11,"Treated"),1,0))</f>
        <v>1</v>
      </c>
      <c r="H5452" s="14">
        <f t="shared" si="175"/>
        <v>1</v>
      </c>
      <c r="I5452" s="14">
        <f>IF($F5452="","",MOD(ROW()-2,624)-INDEX(Parallel_Trends!$F$5:$F$14,MATCH($A5452,Parallel_Trends!$A$5:$A$14,0)))</f>
        <v>289</v>
      </c>
    </row>
    <row r="5453" spans="1:9" x14ac:dyDescent="0.45">
      <c r="A5453" t="s">
        <v>29</v>
      </c>
      <c r="B5453" s="1">
        <f>Raw_Prices!BE462</f>
        <v>45595</v>
      </c>
      <c r="C5453" s="12">
        <f>Raw_Prices!BI462</f>
        <v>222.77</v>
      </c>
      <c r="D5453" s="13">
        <f t="shared" si="174"/>
        <v>-1.4510064145100698E-2</v>
      </c>
      <c r="E5453" s="14">
        <f>IF(_xlfn.XLOOKUP($A5453,Firm_Info!$A$2:$A$12,Firm_Info!$C$2:$C$12)="Treated",1,IF(_xlfn.XLOOKUP($A5453,Firm_Info!$A$2:$A$12,Firm_Info!$C$2:$C$12)="Control",0,""))</f>
        <v>1</v>
      </c>
      <c r="F5453" s="14">
        <f>IFERROR(_xlfn.XLOOKUP($A5453,Firm_Info!$A$2:$A$11,Firm_Info!$D$2:$D$11),"")</f>
        <v>5</v>
      </c>
      <c r="G5453" s="14">
        <f>IF($F5453="","",IF($B5453&gt;=SUMIFS(Firm_Info!$F$2:$F$11,Firm_Info!$D$2:$D$11,$F5453,Firm_Info!$C$2:$C$11,"Treated"),1,0))</f>
        <v>1</v>
      </c>
      <c r="H5453" s="14">
        <f t="shared" si="175"/>
        <v>1</v>
      </c>
      <c r="I5453" s="14">
        <f>IF($F5453="","",MOD(ROW()-2,624)-INDEX(Parallel_Trends!$F$5:$F$14,MATCH($A5453,Parallel_Trends!$A$5:$A$14,0)))</f>
        <v>290</v>
      </c>
    </row>
    <row r="5454" spans="1:9" x14ac:dyDescent="0.45">
      <c r="A5454" t="s">
        <v>29</v>
      </c>
      <c r="B5454" s="1">
        <f>Raw_Prices!BE463</f>
        <v>45596</v>
      </c>
      <c r="C5454" s="12">
        <f>Raw_Prices!BI463</f>
        <v>223.16</v>
      </c>
      <c r="D5454" s="13">
        <f t="shared" si="174"/>
        <v>1.7506845625532286E-3</v>
      </c>
      <c r="E5454" s="14">
        <f>IF(_xlfn.XLOOKUP($A5454,Firm_Info!$A$2:$A$12,Firm_Info!$C$2:$C$12)="Treated",1,IF(_xlfn.XLOOKUP($A5454,Firm_Info!$A$2:$A$12,Firm_Info!$C$2:$C$12)="Control",0,""))</f>
        <v>1</v>
      </c>
      <c r="F5454" s="14">
        <f>IFERROR(_xlfn.XLOOKUP($A5454,Firm_Info!$A$2:$A$11,Firm_Info!$D$2:$D$11),"")</f>
        <v>5</v>
      </c>
      <c r="G5454" s="14">
        <f>IF($F5454="","",IF($B5454&gt;=SUMIFS(Firm_Info!$F$2:$F$11,Firm_Info!$D$2:$D$11,$F5454,Firm_Info!$C$2:$C$11,"Treated"),1,0))</f>
        <v>1</v>
      </c>
      <c r="H5454" s="14">
        <f t="shared" si="175"/>
        <v>1</v>
      </c>
      <c r="I5454" s="14">
        <f>IF($F5454="","",MOD(ROW()-2,624)-INDEX(Parallel_Trends!$F$5:$F$14,MATCH($A5454,Parallel_Trends!$A$5:$A$14,0)))</f>
        <v>291</v>
      </c>
    </row>
    <row r="5455" spans="1:9" x14ac:dyDescent="0.45">
      <c r="A5455" t="s">
        <v>29</v>
      </c>
      <c r="B5455" s="1">
        <f>Raw_Prices!BE464</f>
        <v>45597</v>
      </c>
      <c r="C5455" s="12">
        <f>Raw_Prices!BI464</f>
        <v>223.28</v>
      </c>
      <c r="D5455" s="13">
        <f t="shared" si="174"/>
        <v>5.3773077612473408E-4</v>
      </c>
      <c r="E5455" s="14">
        <f>IF(_xlfn.XLOOKUP($A5455,Firm_Info!$A$2:$A$12,Firm_Info!$C$2:$C$12)="Treated",1,IF(_xlfn.XLOOKUP($A5455,Firm_Info!$A$2:$A$12,Firm_Info!$C$2:$C$12)="Control",0,""))</f>
        <v>1</v>
      </c>
      <c r="F5455" s="14">
        <f>IFERROR(_xlfn.XLOOKUP($A5455,Firm_Info!$A$2:$A$11,Firm_Info!$D$2:$D$11),"")</f>
        <v>5</v>
      </c>
      <c r="G5455" s="14">
        <f>IF($F5455="","",IF($B5455&gt;=SUMIFS(Firm_Info!$F$2:$F$11,Firm_Info!$D$2:$D$11,$F5455,Firm_Info!$C$2:$C$11,"Treated"),1,0))</f>
        <v>1</v>
      </c>
      <c r="H5455" s="14">
        <f t="shared" si="175"/>
        <v>1</v>
      </c>
      <c r="I5455" s="14">
        <f>IF($F5455="","",MOD(ROW()-2,624)-INDEX(Parallel_Trends!$F$5:$F$14,MATCH($A5455,Parallel_Trends!$A$5:$A$14,0)))</f>
        <v>292</v>
      </c>
    </row>
    <row r="5456" spans="1:9" x14ac:dyDescent="0.45">
      <c r="A5456" t="s">
        <v>29</v>
      </c>
      <c r="B5456" s="1">
        <f>Raw_Prices!BE465</f>
        <v>45600</v>
      </c>
      <c r="C5456" s="12">
        <f>Raw_Prices!BI465</f>
        <v>224.25</v>
      </c>
      <c r="D5456" s="13">
        <f t="shared" si="174"/>
        <v>4.3443210318883096E-3</v>
      </c>
      <c r="E5456" s="14">
        <f>IF(_xlfn.XLOOKUP($A5456,Firm_Info!$A$2:$A$12,Firm_Info!$C$2:$C$12)="Treated",1,IF(_xlfn.XLOOKUP($A5456,Firm_Info!$A$2:$A$12,Firm_Info!$C$2:$C$12)="Control",0,""))</f>
        <v>1</v>
      </c>
      <c r="F5456" s="14">
        <f>IFERROR(_xlfn.XLOOKUP($A5456,Firm_Info!$A$2:$A$11,Firm_Info!$D$2:$D$11),"")</f>
        <v>5</v>
      </c>
      <c r="G5456" s="14">
        <f>IF($F5456="","",IF($B5456&gt;=SUMIFS(Firm_Info!$F$2:$F$11,Firm_Info!$D$2:$D$11,$F5456,Firm_Info!$C$2:$C$11,"Treated"),1,0))</f>
        <v>1</v>
      </c>
      <c r="H5456" s="14">
        <f t="shared" si="175"/>
        <v>1</v>
      </c>
      <c r="I5456" s="14">
        <f>IF($F5456="","",MOD(ROW()-2,624)-INDEX(Parallel_Trends!$F$5:$F$14,MATCH($A5456,Parallel_Trends!$A$5:$A$14,0)))</f>
        <v>293</v>
      </c>
    </row>
    <row r="5457" spans="1:9" x14ac:dyDescent="0.45">
      <c r="A5457" t="s">
        <v>29</v>
      </c>
      <c r="B5457" s="1">
        <f>Raw_Prices!BE466</f>
        <v>45601</v>
      </c>
      <c r="C5457" s="12">
        <f>Raw_Prices!BI466</f>
        <v>227.11</v>
      </c>
      <c r="D5457" s="13">
        <f t="shared" si="174"/>
        <v>1.2753623188405783E-2</v>
      </c>
      <c r="E5457" s="14">
        <f>IF(_xlfn.XLOOKUP($A5457,Firm_Info!$A$2:$A$12,Firm_Info!$C$2:$C$12)="Treated",1,IF(_xlfn.XLOOKUP($A5457,Firm_Info!$A$2:$A$12,Firm_Info!$C$2:$C$12)="Control",0,""))</f>
        <v>1</v>
      </c>
      <c r="F5457" s="14">
        <f>IFERROR(_xlfn.XLOOKUP($A5457,Firm_Info!$A$2:$A$11,Firm_Info!$D$2:$D$11),"")</f>
        <v>5</v>
      </c>
      <c r="G5457" s="14">
        <f>IF($F5457="","",IF($B5457&gt;=SUMIFS(Firm_Info!$F$2:$F$11,Firm_Info!$D$2:$D$11,$F5457,Firm_Info!$C$2:$C$11,"Treated"),1,0))</f>
        <v>1</v>
      </c>
      <c r="H5457" s="14">
        <f t="shared" si="175"/>
        <v>1</v>
      </c>
      <c r="I5457" s="14">
        <f>IF($F5457="","",MOD(ROW()-2,624)-INDEX(Parallel_Trends!$F$5:$F$14,MATCH($A5457,Parallel_Trends!$A$5:$A$14,0)))</f>
        <v>294</v>
      </c>
    </row>
    <row r="5458" spans="1:9" x14ac:dyDescent="0.45">
      <c r="A5458" t="s">
        <v>29</v>
      </c>
      <c r="B5458" s="1">
        <f>Raw_Prices!BE467</f>
        <v>45602</v>
      </c>
      <c r="C5458" s="12">
        <f>Raw_Prices!BI467</f>
        <v>232.19</v>
      </c>
      <c r="D5458" s="13">
        <f t="shared" si="174"/>
        <v>2.2368015499097282E-2</v>
      </c>
      <c r="E5458" s="14">
        <f>IF(_xlfn.XLOOKUP($A5458,Firm_Info!$A$2:$A$12,Firm_Info!$C$2:$C$12)="Treated",1,IF(_xlfn.XLOOKUP($A5458,Firm_Info!$A$2:$A$12,Firm_Info!$C$2:$C$12)="Control",0,""))</f>
        <v>1</v>
      </c>
      <c r="F5458" s="14">
        <f>IFERROR(_xlfn.XLOOKUP($A5458,Firm_Info!$A$2:$A$11,Firm_Info!$D$2:$D$11),"")</f>
        <v>5</v>
      </c>
      <c r="G5458" s="14">
        <f>IF($F5458="","",IF($B5458&gt;=SUMIFS(Firm_Info!$F$2:$F$11,Firm_Info!$D$2:$D$11,$F5458,Firm_Info!$C$2:$C$11,"Treated"),1,0))</f>
        <v>1</v>
      </c>
      <c r="H5458" s="14">
        <f t="shared" si="175"/>
        <v>1</v>
      </c>
      <c r="I5458" s="14">
        <f>IF($F5458="","",MOD(ROW()-2,624)-INDEX(Parallel_Trends!$F$5:$F$14,MATCH($A5458,Parallel_Trends!$A$5:$A$14,0)))</f>
        <v>295</v>
      </c>
    </row>
    <row r="5459" spans="1:9" x14ac:dyDescent="0.45">
      <c r="A5459" t="s">
        <v>29</v>
      </c>
      <c r="B5459" s="1">
        <f>Raw_Prices!BE468</f>
        <v>45603</v>
      </c>
      <c r="C5459" s="12">
        <f>Raw_Prices!BI468</f>
        <v>231.49</v>
      </c>
      <c r="D5459" s="13">
        <f t="shared" si="174"/>
        <v>-3.0147723846849495E-3</v>
      </c>
      <c r="E5459" s="14">
        <f>IF(_xlfn.XLOOKUP($A5459,Firm_Info!$A$2:$A$12,Firm_Info!$C$2:$C$12)="Treated",1,IF(_xlfn.XLOOKUP($A5459,Firm_Info!$A$2:$A$12,Firm_Info!$C$2:$C$12)="Control",0,""))</f>
        <v>1</v>
      </c>
      <c r="F5459" s="14">
        <f>IFERROR(_xlfn.XLOOKUP($A5459,Firm_Info!$A$2:$A$11,Firm_Info!$D$2:$D$11),"")</f>
        <v>5</v>
      </c>
      <c r="G5459" s="14">
        <f>IF($F5459="","",IF($B5459&gt;=SUMIFS(Firm_Info!$F$2:$F$11,Firm_Info!$D$2:$D$11,$F5459,Firm_Info!$C$2:$C$11,"Treated"),1,0))</f>
        <v>1</v>
      </c>
      <c r="H5459" s="14">
        <f t="shared" si="175"/>
        <v>1</v>
      </c>
      <c r="I5459" s="14">
        <f>IF($F5459="","",MOD(ROW()-2,624)-INDEX(Parallel_Trends!$F$5:$F$14,MATCH($A5459,Parallel_Trends!$A$5:$A$14,0)))</f>
        <v>296</v>
      </c>
    </row>
    <row r="5460" spans="1:9" x14ac:dyDescent="0.45">
      <c r="A5460" t="s">
        <v>29</v>
      </c>
      <c r="B5460" s="1">
        <f>Raw_Prices!BE469</f>
        <v>45604</v>
      </c>
      <c r="C5460" s="12">
        <f>Raw_Prices!BI469</f>
        <v>235.31</v>
      </c>
      <c r="D5460" s="13">
        <f t="shared" si="174"/>
        <v>1.650179273402741E-2</v>
      </c>
      <c r="E5460" s="14">
        <f>IF(_xlfn.XLOOKUP($A5460,Firm_Info!$A$2:$A$12,Firm_Info!$C$2:$C$12)="Treated",1,IF(_xlfn.XLOOKUP($A5460,Firm_Info!$A$2:$A$12,Firm_Info!$C$2:$C$12)="Control",0,""))</f>
        <v>1</v>
      </c>
      <c r="F5460" s="14">
        <f>IFERROR(_xlfn.XLOOKUP($A5460,Firm_Info!$A$2:$A$11,Firm_Info!$D$2:$D$11),"")</f>
        <v>5</v>
      </c>
      <c r="G5460" s="14">
        <f>IF($F5460="","",IF($B5460&gt;=SUMIFS(Firm_Info!$F$2:$F$11,Firm_Info!$D$2:$D$11,$F5460,Firm_Info!$C$2:$C$11,"Treated"),1,0))</f>
        <v>1</v>
      </c>
      <c r="H5460" s="14">
        <f t="shared" si="175"/>
        <v>1</v>
      </c>
      <c r="I5460" s="14">
        <f>IF($F5460="","",MOD(ROW()-2,624)-INDEX(Parallel_Trends!$F$5:$F$14,MATCH($A5460,Parallel_Trends!$A$5:$A$14,0)))</f>
        <v>297</v>
      </c>
    </row>
    <row r="5461" spans="1:9" x14ac:dyDescent="0.45">
      <c r="A5461" t="s">
        <v>29</v>
      </c>
      <c r="B5461" s="1">
        <f>Raw_Prices!BE470</f>
        <v>45607</v>
      </c>
      <c r="C5461" s="12">
        <f>Raw_Prices!BI470</f>
        <v>238.32</v>
      </c>
      <c r="D5461" s="13">
        <f t="shared" si="174"/>
        <v>1.279163656453175E-2</v>
      </c>
      <c r="E5461" s="14">
        <f>IF(_xlfn.XLOOKUP($A5461,Firm_Info!$A$2:$A$12,Firm_Info!$C$2:$C$12)="Treated",1,IF(_xlfn.XLOOKUP($A5461,Firm_Info!$A$2:$A$12,Firm_Info!$C$2:$C$12)="Control",0,""))</f>
        <v>1</v>
      </c>
      <c r="F5461" s="14">
        <f>IFERROR(_xlfn.XLOOKUP($A5461,Firm_Info!$A$2:$A$11,Firm_Info!$D$2:$D$11),"")</f>
        <v>5</v>
      </c>
      <c r="G5461" s="14">
        <f>IF($F5461="","",IF($B5461&gt;=SUMIFS(Firm_Info!$F$2:$F$11,Firm_Info!$D$2:$D$11,$F5461,Firm_Info!$C$2:$C$11,"Treated"),1,0))</f>
        <v>1</v>
      </c>
      <c r="H5461" s="14">
        <f t="shared" si="175"/>
        <v>1</v>
      </c>
      <c r="I5461" s="14">
        <f>IF($F5461="","",MOD(ROW()-2,624)-INDEX(Parallel_Trends!$F$5:$F$14,MATCH($A5461,Parallel_Trends!$A$5:$A$14,0)))</f>
        <v>298</v>
      </c>
    </row>
    <row r="5462" spans="1:9" x14ac:dyDescent="0.45">
      <c r="A5462" t="s">
        <v>29</v>
      </c>
      <c r="B5462" s="1">
        <f>Raw_Prices!BE471</f>
        <v>45608</v>
      </c>
      <c r="C5462" s="12">
        <f>Raw_Prices!BI471</f>
        <v>239</v>
      </c>
      <c r="D5462" s="13">
        <f t="shared" si="174"/>
        <v>2.8533064786842033E-3</v>
      </c>
      <c r="E5462" s="14">
        <f>IF(_xlfn.XLOOKUP($A5462,Firm_Info!$A$2:$A$12,Firm_Info!$C$2:$C$12)="Treated",1,IF(_xlfn.XLOOKUP($A5462,Firm_Info!$A$2:$A$12,Firm_Info!$C$2:$C$12)="Control",0,""))</f>
        <v>1</v>
      </c>
      <c r="F5462" s="14">
        <f>IFERROR(_xlfn.XLOOKUP($A5462,Firm_Info!$A$2:$A$11,Firm_Info!$D$2:$D$11),"")</f>
        <v>5</v>
      </c>
      <c r="G5462" s="14">
        <f>IF($F5462="","",IF($B5462&gt;=SUMIFS(Firm_Info!$F$2:$F$11,Firm_Info!$D$2:$D$11,$F5462,Firm_Info!$C$2:$C$11,"Treated"),1,0))</f>
        <v>1</v>
      </c>
      <c r="H5462" s="14">
        <f t="shared" si="175"/>
        <v>1</v>
      </c>
      <c r="I5462" s="14">
        <f>IF($F5462="","",MOD(ROW()-2,624)-INDEX(Parallel_Trends!$F$5:$F$14,MATCH($A5462,Parallel_Trends!$A$5:$A$14,0)))</f>
        <v>299</v>
      </c>
    </row>
    <row r="5463" spans="1:9" x14ac:dyDescent="0.45">
      <c r="A5463" t="s">
        <v>29</v>
      </c>
      <c r="B5463" s="1">
        <f>Raw_Prices!BE472</f>
        <v>45609</v>
      </c>
      <c r="C5463" s="12">
        <f>Raw_Prices!BI472</f>
        <v>240.88</v>
      </c>
      <c r="D5463" s="13">
        <f t="shared" si="174"/>
        <v>7.8661087866107593E-3</v>
      </c>
      <c r="E5463" s="14">
        <f>IF(_xlfn.XLOOKUP($A5463,Firm_Info!$A$2:$A$12,Firm_Info!$C$2:$C$12)="Treated",1,IF(_xlfn.XLOOKUP($A5463,Firm_Info!$A$2:$A$12,Firm_Info!$C$2:$C$12)="Control",0,""))</f>
        <v>1</v>
      </c>
      <c r="F5463" s="14">
        <f>IFERROR(_xlfn.XLOOKUP($A5463,Firm_Info!$A$2:$A$11,Firm_Info!$D$2:$D$11),"")</f>
        <v>5</v>
      </c>
      <c r="G5463" s="14">
        <f>IF($F5463="","",IF($B5463&gt;=SUMIFS(Firm_Info!$F$2:$F$11,Firm_Info!$D$2:$D$11,$F5463,Firm_Info!$C$2:$C$11,"Treated"),1,0))</f>
        <v>1</v>
      </c>
      <c r="H5463" s="14">
        <f t="shared" si="175"/>
        <v>1</v>
      </c>
      <c r="I5463" s="14">
        <f>IF($F5463="","",MOD(ROW()-2,624)-INDEX(Parallel_Trends!$F$5:$F$14,MATCH($A5463,Parallel_Trends!$A$5:$A$14,0)))</f>
        <v>300</v>
      </c>
    </row>
    <row r="5464" spans="1:9" x14ac:dyDescent="0.45">
      <c r="A5464" t="s">
        <v>29</v>
      </c>
      <c r="B5464" s="1">
        <f>Raw_Prices!BE473</f>
        <v>45610</v>
      </c>
      <c r="C5464" s="12">
        <f>Raw_Prices!BI473</f>
        <v>237.75</v>
      </c>
      <c r="D5464" s="13">
        <f t="shared" si="174"/>
        <v>-1.2994021919628063E-2</v>
      </c>
      <c r="E5464" s="14">
        <f>IF(_xlfn.XLOOKUP($A5464,Firm_Info!$A$2:$A$12,Firm_Info!$C$2:$C$12)="Treated",1,IF(_xlfn.XLOOKUP($A5464,Firm_Info!$A$2:$A$12,Firm_Info!$C$2:$C$12)="Control",0,""))</f>
        <v>1</v>
      </c>
      <c r="F5464" s="14">
        <f>IFERROR(_xlfn.XLOOKUP($A5464,Firm_Info!$A$2:$A$11,Firm_Info!$D$2:$D$11),"")</f>
        <v>5</v>
      </c>
      <c r="G5464" s="14">
        <f>IF($F5464="","",IF($B5464&gt;=SUMIFS(Firm_Info!$F$2:$F$11,Firm_Info!$D$2:$D$11,$F5464,Firm_Info!$C$2:$C$11,"Treated"),1,0))</f>
        <v>1</v>
      </c>
      <c r="H5464" s="14">
        <f t="shared" si="175"/>
        <v>1</v>
      </c>
      <c r="I5464" s="14">
        <f>IF($F5464="","",MOD(ROW()-2,624)-INDEX(Parallel_Trends!$F$5:$F$14,MATCH($A5464,Parallel_Trends!$A$5:$A$14,0)))</f>
        <v>301</v>
      </c>
    </row>
    <row r="5465" spans="1:9" x14ac:dyDescent="0.45">
      <c r="A5465" t="s">
        <v>29</v>
      </c>
      <c r="B5465" s="1">
        <f>Raw_Prices!BE474</f>
        <v>45611</v>
      </c>
      <c r="C5465" s="12">
        <f>Raw_Prices!BI474</f>
        <v>235.61</v>
      </c>
      <c r="D5465" s="13">
        <f t="shared" si="174"/>
        <v>-9.001051524710757E-3</v>
      </c>
      <c r="E5465" s="14">
        <f>IF(_xlfn.XLOOKUP($A5465,Firm_Info!$A$2:$A$12,Firm_Info!$C$2:$C$12)="Treated",1,IF(_xlfn.XLOOKUP($A5465,Firm_Info!$A$2:$A$12,Firm_Info!$C$2:$C$12)="Control",0,""))</f>
        <v>1</v>
      </c>
      <c r="F5465" s="14">
        <f>IFERROR(_xlfn.XLOOKUP($A5465,Firm_Info!$A$2:$A$11,Firm_Info!$D$2:$D$11),"")</f>
        <v>5</v>
      </c>
      <c r="G5465" s="14">
        <f>IF($F5465="","",IF($B5465&gt;=SUMIFS(Firm_Info!$F$2:$F$11,Firm_Info!$D$2:$D$11,$F5465,Firm_Info!$C$2:$C$11,"Treated"),1,0))</f>
        <v>1</v>
      </c>
      <c r="H5465" s="14">
        <f t="shared" si="175"/>
        <v>1</v>
      </c>
      <c r="I5465" s="14">
        <f>IF($F5465="","",MOD(ROW()-2,624)-INDEX(Parallel_Trends!$F$5:$F$14,MATCH($A5465,Parallel_Trends!$A$5:$A$14,0)))</f>
        <v>302</v>
      </c>
    </row>
    <row r="5466" spans="1:9" x14ac:dyDescent="0.45">
      <c r="A5466" t="s">
        <v>29</v>
      </c>
      <c r="B5466" s="1">
        <f>Raw_Prices!BE475</f>
        <v>45614</v>
      </c>
      <c r="C5466" s="12">
        <f>Raw_Prices!BI475</f>
        <v>237.03</v>
      </c>
      <c r="D5466" s="13">
        <f t="shared" si="174"/>
        <v>6.0269088748354793E-3</v>
      </c>
      <c r="E5466" s="14">
        <f>IF(_xlfn.XLOOKUP($A5466,Firm_Info!$A$2:$A$12,Firm_Info!$C$2:$C$12)="Treated",1,IF(_xlfn.XLOOKUP($A5466,Firm_Info!$A$2:$A$12,Firm_Info!$C$2:$C$12)="Control",0,""))</f>
        <v>1</v>
      </c>
      <c r="F5466" s="14">
        <f>IFERROR(_xlfn.XLOOKUP($A5466,Firm_Info!$A$2:$A$11,Firm_Info!$D$2:$D$11),"")</f>
        <v>5</v>
      </c>
      <c r="G5466" s="14">
        <f>IF($F5466="","",IF($B5466&gt;=SUMIFS(Firm_Info!$F$2:$F$11,Firm_Info!$D$2:$D$11,$F5466,Firm_Info!$C$2:$C$11,"Treated"),1,0))</f>
        <v>1</v>
      </c>
      <c r="H5466" s="14">
        <f t="shared" si="175"/>
        <v>1</v>
      </c>
      <c r="I5466" s="14">
        <f>IF($F5466="","",MOD(ROW()-2,624)-INDEX(Parallel_Trends!$F$5:$F$14,MATCH($A5466,Parallel_Trends!$A$5:$A$14,0)))</f>
        <v>303</v>
      </c>
    </row>
    <row r="5467" spans="1:9" x14ac:dyDescent="0.45">
      <c r="A5467" t="s">
        <v>29</v>
      </c>
      <c r="B5467" s="1">
        <f>Raw_Prices!BE476</f>
        <v>45615</v>
      </c>
      <c r="C5467" s="12">
        <f>Raw_Prices!BI476</f>
        <v>233.2</v>
      </c>
      <c r="D5467" s="13">
        <f t="shared" si="174"/>
        <v>-1.6158292199299762E-2</v>
      </c>
      <c r="E5467" s="14">
        <f>IF(_xlfn.XLOOKUP($A5467,Firm_Info!$A$2:$A$12,Firm_Info!$C$2:$C$12)="Treated",1,IF(_xlfn.XLOOKUP($A5467,Firm_Info!$A$2:$A$12,Firm_Info!$C$2:$C$12)="Control",0,""))</f>
        <v>1</v>
      </c>
      <c r="F5467" s="14">
        <f>IFERROR(_xlfn.XLOOKUP($A5467,Firm_Info!$A$2:$A$11,Firm_Info!$D$2:$D$11),"")</f>
        <v>5</v>
      </c>
      <c r="G5467" s="14">
        <f>IF($F5467="","",IF($B5467&gt;=SUMIFS(Firm_Info!$F$2:$F$11,Firm_Info!$D$2:$D$11,$F5467,Firm_Info!$C$2:$C$11,"Treated"),1,0))</f>
        <v>1</v>
      </c>
      <c r="H5467" s="14">
        <f t="shared" si="175"/>
        <v>1</v>
      </c>
      <c r="I5467" s="14">
        <f>IF($F5467="","",MOD(ROW()-2,624)-INDEX(Parallel_Trends!$F$5:$F$14,MATCH($A5467,Parallel_Trends!$A$5:$A$14,0)))</f>
        <v>304</v>
      </c>
    </row>
    <row r="5468" spans="1:9" x14ac:dyDescent="0.45">
      <c r="A5468" t="s">
        <v>29</v>
      </c>
      <c r="B5468" s="1">
        <f>Raw_Prices!BE477</f>
        <v>45616</v>
      </c>
      <c r="C5468" s="12">
        <f>Raw_Prices!BI477</f>
        <v>235.47</v>
      </c>
      <c r="D5468" s="13">
        <f t="shared" si="174"/>
        <v>9.7341337907375092E-3</v>
      </c>
      <c r="E5468" s="14">
        <f>IF(_xlfn.XLOOKUP($A5468,Firm_Info!$A$2:$A$12,Firm_Info!$C$2:$C$12)="Treated",1,IF(_xlfn.XLOOKUP($A5468,Firm_Info!$A$2:$A$12,Firm_Info!$C$2:$C$12)="Control",0,""))</f>
        <v>1</v>
      </c>
      <c r="F5468" s="14">
        <f>IFERROR(_xlfn.XLOOKUP($A5468,Firm_Info!$A$2:$A$11,Firm_Info!$D$2:$D$11),"")</f>
        <v>5</v>
      </c>
      <c r="G5468" s="14">
        <f>IF($F5468="","",IF($B5468&gt;=SUMIFS(Firm_Info!$F$2:$F$11,Firm_Info!$D$2:$D$11,$F5468,Firm_Info!$C$2:$C$11,"Treated"),1,0))</f>
        <v>1</v>
      </c>
      <c r="H5468" s="14">
        <f t="shared" si="175"/>
        <v>1</v>
      </c>
      <c r="I5468" s="14">
        <f>IF($F5468="","",MOD(ROW()-2,624)-INDEX(Parallel_Trends!$F$5:$F$14,MATCH($A5468,Parallel_Trends!$A$5:$A$14,0)))</f>
        <v>305</v>
      </c>
    </row>
    <row r="5469" spans="1:9" x14ac:dyDescent="0.45">
      <c r="A5469" t="s">
        <v>29</v>
      </c>
      <c r="B5469" s="1">
        <f>Raw_Prices!BE478</f>
        <v>45617</v>
      </c>
      <c r="C5469" s="12">
        <f>Raw_Prices!BI478</f>
        <v>236.58</v>
      </c>
      <c r="D5469" s="13">
        <f t="shared" si="174"/>
        <v>4.7139763027137516E-3</v>
      </c>
      <c r="E5469" s="14">
        <f>IF(_xlfn.XLOOKUP($A5469,Firm_Info!$A$2:$A$12,Firm_Info!$C$2:$C$12)="Treated",1,IF(_xlfn.XLOOKUP($A5469,Firm_Info!$A$2:$A$12,Firm_Info!$C$2:$C$12)="Control",0,""))</f>
        <v>1</v>
      </c>
      <c r="F5469" s="14">
        <f>IFERROR(_xlfn.XLOOKUP($A5469,Firm_Info!$A$2:$A$11,Firm_Info!$D$2:$D$11),"")</f>
        <v>5</v>
      </c>
      <c r="G5469" s="14">
        <f>IF($F5469="","",IF($B5469&gt;=SUMIFS(Firm_Info!$F$2:$F$11,Firm_Info!$D$2:$D$11,$F5469,Firm_Info!$C$2:$C$11,"Treated"),1,0))</f>
        <v>1</v>
      </c>
      <c r="H5469" s="14">
        <f t="shared" si="175"/>
        <v>1</v>
      </c>
      <c r="I5469" s="14">
        <f>IF($F5469="","",MOD(ROW()-2,624)-INDEX(Parallel_Trends!$F$5:$F$14,MATCH($A5469,Parallel_Trends!$A$5:$A$14,0)))</f>
        <v>306</v>
      </c>
    </row>
    <row r="5470" spans="1:9" x14ac:dyDescent="0.45">
      <c r="A5470" t="s">
        <v>29</v>
      </c>
      <c r="B5470" s="1">
        <f>Raw_Prices!BE479</f>
        <v>45618</v>
      </c>
      <c r="C5470" s="12">
        <f>Raw_Prices!BI479</f>
        <v>238.28</v>
      </c>
      <c r="D5470" s="13">
        <f t="shared" si="174"/>
        <v>7.1857299856283863E-3</v>
      </c>
      <c r="E5470" s="14">
        <f>IF(_xlfn.XLOOKUP($A5470,Firm_Info!$A$2:$A$12,Firm_Info!$C$2:$C$12)="Treated",1,IF(_xlfn.XLOOKUP($A5470,Firm_Info!$A$2:$A$12,Firm_Info!$C$2:$C$12)="Control",0,""))</f>
        <v>1</v>
      </c>
      <c r="F5470" s="14">
        <f>IFERROR(_xlfn.XLOOKUP($A5470,Firm_Info!$A$2:$A$11,Firm_Info!$D$2:$D$11),"")</f>
        <v>5</v>
      </c>
      <c r="G5470" s="14">
        <f>IF($F5470="","",IF($B5470&gt;=SUMIFS(Firm_Info!$F$2:$F$11,Firm_Info!$D$2:$D$11,$F5470,Firm_Info!$C$2:$C$11,"Treated"),1,0))</f>
        <v>1</v>
      </c>
      <c r="H5470" s="14">
        <f t="shared" si="175"/>
        <v>1</v>
      </c>
      <c r="I5470" s="14">
        <f>IF($F5470="","",MOD(ROW()-2,624)-INDEX(Parallel_Trends!$F$5:$F$14,MATCH($A5470,Parallel_Trends!$A$5:$A$14,0)))</f>
        <v>307</v>
      </c>
    </row>
    <row r="5471" spans="1:9" x14ac:dyDescent="0.45">
      <c r="A5471" t="s">
        <v>29</v>
      </c>
      <c r="B5471" s="1">
        <f>Raw_Prices!BE480</f>
        <v>45621</v>
      </c>
      <c r="C5471" s="12">
        <f>Raw_Prices!BI480</f>
        <v>239.94</v>
      </c>
      <c r="D5471" s="13">
        <f t="shared" si="174"/>
        <v>6.9665939231156049E-3</v>
      </c>
      <c r="E5471" s="14">
        <f>IF(_xlfn.XLOOKUP($A5471,Firm_Info!$A$2:$A$12,Firm_Info!$C$2:$C$12)="Treated",1,IF(_xlfn.XLOOKUP($A5471,Firm_Info!$A$2:$A$12,Firm_Info!$C$2:$C$12)="Control",0,""))</f>
        <v>1</v>
      </c>
      <c r="F5471" s="14">
        <f>IFERROR(_xlfn.XLOOKUP($A5471,Firm_Info!$A$2:$A$11,Firm_Info!$D$2:$D$11),"")</f>
        <v>5</v>
      </c>
      <c r="G5471" s="14">
        <f>IF($F5471="","",IF($B5471&gt;=SUMIFS(Firm_Info!$F$2:$F$11,Firm_Info!$D$2:$D$11,$F5471,Firm_Info!$C$2:$C$11,"Treated"),1,0))</f>
        <v>1</v>
      </c>
      <c r="H5471" s="14">
        <f t="shared" si="175"/>
        <v>1</v>
      </c>
      <c r="I5471" s="14">
        <f>IF($F5471="","",MOD(ROW()-2,624)-INDEX(Parallel_Trends!$F$5:$F$14,MATCH($A5471,Parallel_Trends!$A$5:$A$14,0)))</f>
        <v>308</v>
      </c>
    </row>
    <row r="5472" spans="1:9" x14ac:dyDescent="0.45">
      <c r="A5472" t="s">
        <v>29</v>
      </c>
      <c r="B5472" s="1">
        <f>Raw_Prices!BE481</f>
        <v>45622</v>
      </c>
      <c r="C5472" s="12">
        <f>Raw_Prices!BI481</f>
        <v>244.92</v>
      </c>
      <c r="D5472" s="13">
        <f t="shared" si="174"/>
        <v>2.0755188797199287E-2</v>
      </c>
      <c r="E5472" s="14">
        <f>IF(_xlfn.XLOOKUP($A5472,Firm_Info!$A$2:$A$12,Firm_Info!$C$2:$C$12)="Treated",1,IF(_xlfn.XLOOKUP($A5472,Firm_Info!$A$2:$A$12,Firm_Info!$C$2:$C$12)="Control",0,""))</f>
        <v>1</v>
      </c>
      <c r="F5472" s="14">
        <f>IFERROR(_xlfn.XLOOKUP($A5472,Firm_Info!$A$2:$A$11,Firm_Info!$D$2:$D$11),"")</f>
        <v>5</v>
      </c>
      <c r="G5472" s="14">
        <f>IF($F5472="","",IF($B5472&gt;=SUMIFS(Firm_Info!$F$2:$F$11,Firm_Info!$D$2:$D$11,$F5472,Firm_Info!$C$2:$C$11,"Treated"),1,0))</f>
        <v>1</v>
      </c>
      <c r="H5472" s="14">
        <f t="shared" si="175"/>
        <v>1</v>
      </c>
      <c r="I5472" s="14">
        <f>IF($F5472="","",MOD(ROW()-2,624)-INDEX(Parallel_Trends!$F$5:$F$14,MATCH($A5472,Parallel_Trends!$A$5:$A$14,0)))</f>
        <v>309</v>
      </c>
    </row>
    <row r="5473" spans="1:9" x14ac:dyDescent="0.45">
      <c r="A5473" t="s">
        <v>29</v>
      </c>
      <c r="B5473" s="1">
        <f>Raw_Prices!BE482</f>
        <v>45623</v>
      </c>
      <c r="C5473" s="12">
        <f>Raw_Prices!BI482</f>
        <v>246.2</v>
      </c>
      <c r="D5473" s="13">
        <f t="shared" si="174"/>
        <v>5.2261963089987873E-3</v>
      </c>
      <c r="E5473" s="14">
        <f>IF(_xlfn.XLOOKUP($A5473,Firm_Info!$A$2:$A$12,Firm_Info!$C$2:$C$12)="Treated",1,IF(_xlfn.XLOOKUP($A5473,Firm_Info!$A$2:$A$12,Firm_Info!$C$2:$C$12)="Control",0,""))</f>
        <v>1</v>
      </c>
      <c r="F5473" s="14">
        <f>IFERROR(_xlfn.XLOOKUP($A5473,Firm_Info!$A$2:$A$11,Firm_Info!$D$2:$D$11),"")</f>
        <v>5</v>
      </c>
      <c r="G5473" s="14">
        <f>IF($F5473="","",IF($B5473&gt;=SUMIFS(Firm_Info!$F$2:$F$11,Firm_Info!$D$2:$D$11,$F5473,Firm_Info!$C$2:$C$11,"Treated"),1,0))</f>
        <v>1</v>
      </c>
      <c r="H5473" s="14">
        <f t="shared" si="175"/>
        <v>1</v>
      </c>
      <c r="I5473" s="14">
        <f>IF($F5473="","",MOD(ROW()-2,624)-INDEX(Parallel_Trends!$F$5:$F$14,MATCH($A5473,Parallel_Trends!$A$5:$A$14,0)))</f>
        <v>310</v>
      </c>
    </row>
    <row r="5474" spans="1:9" x14ac:dyDescent="0.45">
      <c r="A5474" t="s">
        <v>29</v>
      </c>
      <c r="B5474" s="1">
        <f>Raw_Prices!BE483</f>
        <v>45625</v>
      </c>
      <c r="C5474" s="12">
        <f>Raw_Prices!BI483</f>
        <v>246.94</v>
      </c>
      <c r="D5474" s="13">
        <f t="shared" si="174"/>
        <v>3.0056864337937306E-3</v>
      </c>
      <c r="E5474" s="14">
        <f>IF(_xlfn.XLOOKUP($A5474,Firm_Info!$A$2:$A$12,Firm_Info!$C$2:$C$12)="Treated",1,IF(_xlfn.XLOOKUP($A5474,Firm_Info!$A$2:$A$12,Firm_Info!$C$2:$C$12)="Control",0,""))</f>
        <v>1</v>
      </c>
      <c r="F5474" s="14">
        <f>IFERROR(_xlfn.XLOOKUP($A5474,Firm_Info!$A$2:$A$11,Firm_Info!$D$2:$D$11),"")</f>
        <v>5</v>
      </c>
      <c r="G5474" s="14">
        <f>IF($F5474="","",IF($B5474&gt;=SUMIFS(Firm_Info!$F$2:$F$11,Firm_Info!$D$2:$D$11,$F5474,Firm_Info!$C$2:$C$11,"Treated"),1,0))</f>
        <v>1</v>
      </c>
      <c r="H5474" s="14">
        <f t="shared" si="175"/>
        <v>1</v>
      </c>
      <c r="I5474" s="14">
        <f>IF($F5474="","",MOD(ROW()-2,624)-INDEX(Parallel_Trends!$F$5:$F$14,MATCH($A5474,Parallel_Trends!$A$5:$A$14,0)))</f>
        <v>311</v>
      </c>
    </row>
    <row r="5475" spans="1:9" x14ac:dyDescent="0.45">
      <c r="A5475" t="s">
        <v>29</v>
      </c>
      <c r="B5475" s="1">
        <f>Raw_Prices!BE484</f>
        <v>45628</v>
      </c>
      <c r="C5475" s="12">
        <f>Raw_Prices!BI484</f>
        <v>244.82</v>
      </c>
      <c r="D5475" s="13">
        <f t="shared" si="174"/>
        <v>-8.5850813962906614E-3</v>
      </c>
      <c r="E5475" s="14">
        <f>IF(_xlfn.XLOOKUP($A5475,Firm_Info!$A$2:$A$12,Firm_Info!$C$2:$C$12)="Treated",1,IF(_xlfn.XLOOKUP($A5475,Firm_Info!$A$2:$A$12,Firm_Info!$C$2:$C$12)="Control",0,""))</f>
        <v>1</v>
      </c>
      <c r="F5475" s="14">
        <f>IFERROR(_xlfn.XLOOKUP($A5475,Firm_Info!$A$2:$A$11,Firm_Info!$D$2:$D$11),"")</f>
        <v>5</v>
      </c>
      <c r="G5475" s="14">
        <f>IF($F5475="","",IF($B5475&gt;=SUMIFS(Firm_Info!$F$2:$F$11,Firm_Info!$D$2:$D$11,$F5475,Firm_Info!$C$2:$C$11,"Treated"),1,0))</f>
        <v>1</v>
      </c>
      <c r="H5475" s="14">
        <f t="shared" si="175"/>
        <v>1</v>
      </c>
      <c r="I5475" s="14">
        <f>IF($F5475="","",MOD(ROW()-2,624)-INDEX(Parallel_Trends!$F$5:$F$14,MATCH($A5475,Parallel_Trends!$A$5:$A$14,0)))</f>
        <v>312</v>
      </c>
    </row>
    <row r="5476" spans="1:9" x14ac:dyDescent="0.45">
      <c r="A5476" t="s">
        <v>29</v>
      </c>
      <c r="B5476" s="1">
        <f>Raw_Prices!BE485</f>
        <v>45629</v>
      </c>
      <c r="C5476" s="12">
        <f>Raw_Prices!BI485</f>
        <v>244.85</v>
      </c>
      <c r="D5476" s="13">
        <f t="shared" si="174"/>
        <v>1.2253900825087705E-4</v>
      </c>
      <c r="E5476" s="14">
        <f>IF(_xlfn.XLOOKUP($A5476,Firm_Info!$A$2:$A$12,Firm_Info!$C$2:$C$12)="Treated",1,IF(_xlfn.XLOOKUP($A5476,Firm_Info!$A$2:$A$12,Firm_Info!$C$2:$C$12)="Control",0,""))</f>
        <v>1</v>
      </c>
      <c r="F5476" s="14">
        <f>IFERROR(_xlfn.XLOOKUP($A5476,Firm_Info!$A$2:$A$11,Firm_Info!$D$2:$D$11),"")</f>
        <v>5</v>
      </c>
      <c r="G5476" s="14">
        <f>IF($F5476="","",IF($B5476&gt;=SUMIFS(Firm_Info!$F$2:$F$11,Firm_Info!$D$2:$D$11,$F5476,Firm_Info!$C$2:$C$11,"Treated"),1,0))</f>
        <v>1</v>
      </c>
      <c r="H5476" s="14">
        <f t="shared" si="175"/>
        <v>1</v>
      </c>
      <c r="I5476" s="14">
        <f>IF($F5476="","",MOD(ROW()-2,624)-INDEX(Parallel_Trends!$F$5:$F$14,MATCH($A5476,Parallel_Trends!$A$5:$A$14,0)))</f>
        <v>313</v>
      </c>
    </row>
    <row r="5477" spans="1:9" x14ac:dyDescent="0.45">
      <c r="A5477" t="s">
        <v>29</v>
      </c>
      <c r="B5477" s="1">
        <f>Raw_Prices!BE486</f>
        <v>45630</v>
      </c>
      <c r="C5477" s="12">
        <f>Raw_Prices!BI486</f>
        <v>243.08</v>
      </c>
      <c r="D5477" s="13">
        <f t="shared" si="174"/>
        <v>-7.2289156626504925E-3</v>
      </c>
      <c r="E5477" s="14">
        <f>IF(_xlfn.XLOOKUP($A5477,Firm_Info!$A$2:$A$12,Firm_Info!$C$2:$C$12)="Treated",1,IF(_xlfn.XLOOKUP($A5477,Firm_Info!$A$2:$A$12,Firm_Info!$C$2:$C$12)="Control",0,""))</f>
        <v>1</v>
      </c>
      <c r="F5477" s="14">
        <f>IFERROR(_xlfn.XLOOKUP($A5477,Firm_Info!$A$2:$A$11,Firm_Info!$D$2:$D$11),"")</f>
        <v>5</v>
      </c>
      <c r="G5477" s="14">
        <f>IF($F5477="","",IF($B5477&gt;=SUMIFS(Firm_Info!$F$2:$F$11,Firm_Info!$D$2:$D$11,$F5477,Firm_Info!$C$2:$C$11,"Treated"),1,0))</f>
        <v>1</v>
      </c>
      <c r="H5477" s="14">
        <f t="shared" si="175"/>
        <v>1</v>
      </c>
      <c r="I5477" s="14">
        <f>IF($F5477="","",MOD(ROW()-2,624)-INDEX(Parallel_Trends!$F$5:$F$14,MATCH($A5477,Parallel_Trends!$A$5:$A$14,0)))</f>
        <v>314</v>
      </c>
    </row>
    <row r="5478" spans="1:9" x14ac:dyDescent="0.45">
      <c r="A5478" t="s">
        <v>29</v>
      </c>
      <c r="B5478" s="1">
        <f>Raw_Prices!BE487</f>
        <v>45631</v>
      </c>
      <c r="C5478" s="12">
        <f>Raw_Prices!BI487</f>
        <v>243.94</v>
      </c>
      <c r="D5478" s="13">
        <f t="shared" si="174"/>
        <v>3.5379298996214281E-3</v>
      </c>
      <c r="E5478" s="14">
        <f>IF(_xlfn.XLOOKUP($A5478,Firm_Info!$A$2:$A$12,Firm_Info!$C$2:$C$12)="Treated",1,IF(_xlfn.XLOOKUP($A5478,Firm_Info!$A$2:$A$12,Firm_Info!$C$2:$C$12)="Control",0,""))</f>
        <v>1</v>
      </c>
      <c r="F5478" s="14">
        <f>IFERROR(_xlfn.XLOOKUP($A5478,Firm_Info!$A$2:$A$11,Firm_Info!$D$2:$D$11),"")</f>
        <v>5</v>
      </c>
      <c r="G5478" s="14">
        <f>IF($F5478="","",IF($B5478&gt;=SUMIFS(Firm_Info!$F$2:$F$11,Firm_Info!$D$2:$D$11,$F5478,Firm_Info!$C$2:$C$11,"Treated"),1,0))</f>
        <v>1</v>
      </c>
      <c r="H5478" s="14">
        <f t="shared" si="175"/>
        <v>1</v>
      </c>
      <c r="I5478" s="14">
        <f>IF($F5478="","",MOD(ROW()-2,624)-INDEX(Parallel_Trends!$F$5:$F$14,MATCH($A5478,Parallel_Trends!$A$5:$A$14,0)))</f>
        <v>315</v>
      </c>
    </row>
    <row r="5479" spans="1:9" x14ac:dyDescent="0.45">
      <c r="A5479" t="s">
        <v>29</v>
      </c>
      <c r="B5479" s="1">
        <f>Raw_Prices!BE488</f>
        <v>45632</v>
      </c>
      <c r="C5479" s="12">
        <f>Raw_Prices!BI488</f>
        <v>243.78</v>
      </c>
      <c r="D5479" s="13">
        <f t="shared" si="174"/>
        <v>-6.5589899155527043E-4</v>
      </c>
      <c r="E5479" s="14">
        <f>IF(_xlfn.XLOOKUP($A5479,Firm_Info!$A$2:$A$12,Firm_Info!$C$2:$C$12)="Treated",1,IF(_xlfn.XLOOKUP($A5479,Firm_Info!$A$2:$A$12,Firm_Info!$C$2:$C$12)="Control",0,""))</f>
        <v>1</v>
      </c>
      <c r="F5479" s="14">
        <f>IFERROR(_xlfn.XLOOKUP($A5479,Firm_Info!$A$2:$A$11,Firm_Info!$D$2:$D$11),"")</f>
        <v>5</v>
      </c>
      <c r="G5479" s="14">
        <f>IF($F5479="","",IF($B5479&gt;=SUMIFS(Firm_Info!$F$2:$F$11,Firm_Info!$D$2:$D$11,$F5479,Firm_Info!$C$2:$C$11,"Treated"),1,0))</f>
        <v>1</v>
      </c>
      <c r="H5479" s="14">
        <f t="shared" si="175"/>
        <v>1</v>
      </c>
      <c r="I5479" s="14">
        <f>IF($F5479="","",MOD(ROW()-2,624)-INDEX(Parallel_Trends!$F$5:$F$14,MATCH($A5479,Parallel_Trends!$A$5:$A$14,0)))</f>
        <v>316</v>
      </c>
    </row>
    <row r="5480" spans="1:9" x14ac:dyDescent="0.45">
      <c r="A5480" t="s">
        <v>29</v>
      </c>
      <c r="B5480" s="1">
        <f>Raw_Prices!BE489</f>
        <v>45635</v>
      </c>
      <c r="C5480" s="12">
        <f>Raw_Prices!BI489</f>
        <v>228.86</v>
      </c>
      <c r="D5480" s="13">
        <f t="shared" si="174"/>
        <v>-6.1202723767331157E-2</v>
      </c>
      <c r="E5480" s="14">
        <f>IF(_xlfn.XLOOKUP($A5480,Firm_Info!$A$2:$A$12,Firm_Info!$C$2:$C$12)="Treated",1,IF(_xlfn.XLOOKUP($A5480,Firm_Info!$A$2:$A$12,Firm_Info!$C$2:$C$12)="Control",0,""))</f>
        <v>1</v>
      </c>
      <c r="F5480" s="14">
        <f>IFERROR(_xlfn.XLOOKUP($A5480,Firm_Info!$A$2:$A$11,Firm_Info!$D$2:$D$11),"")</f>
        <v>5</v>
      </c>
      <c r="G5480" s="14">
        <f>IF($F5480="","",IF($B5480&gt;=SUMIFS(Firm_Info!$F$2:$F$11,Firm_Info!$D$2:$D$11,$F5480,Firm_Info!$C$2:$C$11,"Treated"),1,0))</f>
        <v>1</v>
      </c>
      <c r="H5480" s="14">
        <f t="shared" si="175"/>
        <v>1</v>
      </c>
      <c r="I5480" s="14">
        <f>IF($F5480="","",MOD(ROW()-2,624)-INDEX(Parallel_Trends!$F$5:$F$14,MATCH($A5480,Parallel_Trends!$A$5:$A$14,0)))</f>
        <v>317</v>
      </c>
    </row>
    <row r="5481" spans="1:9" x14ac:dyDescent="0.45">
      <c r="A5481" t="s">
        <v>29</v>
      </c>
      <c r="B5481" s="1">
        <f>Raw_Prices!BE490</f>
        <v>45636</v>
      </c>
      <c r="C5481" s="12">
        <f>Raw_Prices!BI490</f>
        <v>233.5</v>
      </c>
      <c r="D5481" s="13">
        <f t="shared" si="174"/>
        <v>2.0274403565498478E-2</v>
      </c>
      <c r="E5481" s="14">
        <f>IF(_xlfn.XLOOKUP($A5481,Firm_Info!$A$2:$A$12,Firm_Info!$C$2:$C$12)="Treated",1,IF(_xlfn.XLOOKUP($A5481,Firm_Info!$A$2:$A$12,Firm_Info!$C$2:$C$12)="Control",0,""))</f>
        <v>1</v>
      </c>
      <c r="F5481" s="14">
        <f>IFERROR(_xlfn.XLOOKUP($A5481,Firm_Info!$A$2:$A$11,Firm_Info!$D$2:$D$11),"")</f>
        <v>5</v>
      </c>
      <c r="G5481" s="14">
        <f>IF($F5481="","",IF($B5481&gt;=SUMIFS(Firm_Info!$F$2:$F$11,Firm_Info!$D$2:$D$11,$F5481,Firm_Info!$C$2:$C$11,"Treated"),1,0))</f>
        <v>1</v>
      </c>
      <c r="H5481" s="14">
        <f t="shared" si="175"/>
        <v>1</v>
      </c>
      <c r="I5481" s="14">
        <f>IF($F5481="","",MOD(ROW()-2,624)-INDEX(Parallel_Trends!$F$5:$F$14,MATCH($A5481,Parallel_Trends!$A$5:$A$14,0)))</f>
        <v>318</v>
      </c>
    </row>
    <row r="5482" spans="1:9" x14ac:dyDescent="0.45">
      <c r="A5482" t="s">
        <v>29</v>
      </c>
      <c r="B5482" s="1">
        <f>Raw_Prices!BE491</f>
        <v>45637</v>
      </c>
      <c r="C5482" s="12">
        <f>Raw_Prices!BI491</f>
        <v>234.34</v>
      </c>
      <c r="D5482" s="13">
        <f t="shared" si="174"/>
        <v>3.5974304068522311E-3</v>
      </c>
      <c r="E5482" s="14">
        <f>IF(_xlfn.XLOOKUP($A5482,Firm_Info!$A$2:$A$12,Firm_Info!$C$2:$C$12)="Treated",1,IF(_xlfn.XLOOKUP($A5482,Firm_Info!$A$2:$A$12,Firm_Info!$C$2:$C$12)="Control",0,""))</f>
        <v>1</v>
      </c>
      <c r="F5482" s="14">
        <f>IFERROR(_xlfn.XLOOKUP($A5482,Firm_Info!$A$2:$A$11,Firm_Info!$D$2:$D$11),"")</f>
        <v>5</v>
      </c>
      <c r="G5482" s="14">
        <f>IF($F5482="","",IF($B5482&gt;=SUMIFS(Firm_Info!$F$2:$F$11,Firm_Info!$D$2:$D$11,$F5482,Firm_Info!$C$2:$C$11,"Treated"),1,0))</f>
        <v>1</v>
      </c>
      <c r="H5482" s="14">
        <f t="shared" si="175"/>
        <v>1</v>
      </c>
      <c r="I5482" s="14">
        <f>IF($F5482="","",MOD(ROW()-2,624)-INDEX(Parallel_Trends!$F$5:$F$14,MATCH($A5482,Parallel_Trends!$A$5:$A$14,0)))</f>
        <v>319</v>
      </c>
    </row>
    <row r="5483" spans="1:9" x14ac:dyDescent="0.45">
      <c r="A5483" t="s">
        <v>29</v>
      </c>
      <c r="B5483" s="1">
        <f>Raw_Prices!BE492</f>
        <v>45638</v>
      </c>
      <c r="C5483" s="12">
        <f>Raw_Prices!BI492</f>
        <v>233.27</v>
      </c>
      <c r="D5483" s="13">
        <f t="shared" si="174"/>
        <v>-4.5660151916019354E-3</v>
      </c>
      <c r="E5483" s="14">
        <f>IF(_xlfn.XLOOKUP($A5483,Firm_Info!$A$2:$A$12,Firm_Info!$C$2:$C$12)="Treated",1,IF(_xlfn.XLOOKUP($A5483,Firm_Info!$A$2:$A$12,Firm_Info!$C$2:$C$12)="Control",0,""))</f>
        <v>1</v>
      </c>
      <c r="F5483" s="14">
        <f>IFERROR(_xlfn.XLOOKUP($A5483,Firm_Info!$A$2:$A$11,Firm_Info!$D$2:$D$11),"")</f>
        <v>5</v>
      </c>
      <c r="G5483" s="14">
        <f>IF($F5483="","",IF($B5483&gt;=SUMIFS(Firm_Info!$F$2:$F$11,Firm_Info!$D$2:$D$11,$F5483,Firm_Info!$C$2:$C$11,"Treated"),1,0))</f>
        <v>1</v>
      </c>
      <c r="H5483" s="14">
        <f t="shared" si="175"/>
        <v>1</v>
      </c>
      <c r="I5483" s="14">
        <f>IF($F5483="","",MOD(ROW()-2,624)-INDEX(Parallel_Trends!$F$5:$F$14,MATCH($A5483,Parallel_Trends!$A$5:$A$14,0)))</f>
        <v>320</v>
      </c>
    </row>
    <row r="5484" spans="1:9" x14ac:dyDescent="0.45">
      <c r="A5484" t="s">
        <v>29</v>
      </c>
      <c r="B5484" s="1">
        <f>Raw_Prices!BE493</f>
        <v>45639</v>
      </c>
      <c r="C5484" s="12">
        <f>Raw_Prices!BI493</f>
        <v>231.94</v>
      </c>
      <c r="D5484" s="13">
        <f t="shared" si="174"/>
        <v>-5.7015475629099699E-3</v>
      </c>
      <c r="E5484" s="14">
        <f>IF(_xlfn.XLOOKUP($A5484,Firm_Info!$A$2:$A$12,Firm_Info!$C$2:$C$12)="Treated",1,IF(_xlfn.XLOOKUP($A5484,Firm_Info!$A$2:$A$12,Firm_Info!$C$2:$C$12)="Control",0,""))</f>
        <v>1</v>
      </c>
      <c r="F5484" s="14">
        <f>IFERROR(_xlfn.XLOOKUP($A5484,Firm_Info!$A$2:$A$11,Firm_Info!$D$2:$D$11),"")</f>
        <v>5</v>
      </c>
      <c r="G5484" s="14">
        <f>IF($F5484="","",IF($B5484&gt;=SUMIFS(Firm_Info!$F$2:$F$11,Firm_Info!$D$2:$D$11,$F5484,Firm_Info!$C$2:$C$11,"Treated"),1,0))</f>
        <v>1</v>
      </c>
      <c r="H5484" s="14">
        <f t="shared" si="175"/>
        <v>1</v>
      </c>
      <c r="I5484" s="14">
        <f>IF($F5484="","",MOD(ROW()-2,624)-INDEX(Parallel_Trends!$F$5:$F$14,MATCH($A5484,Parallel_Trends!$A$5:$A$14,0)))</f>
        <v>321</v>
      </c>
    </row>
    <row r="5485" spans="1:9" x14ac:dyDescent="0.45">
      <c r="A5485" t="s">
        <v>29</v>
      </c>
      <c r="B5485" s="1">
        <f>Raw_Prices!BE494</f>
        <v>45642</v>
      </c>
      <c r="C5485" s="12">
        <f>Raw_Prices!BI494</f>
        <v>229.47</v>
      </c>
      <c r="D5485" s="13">
        <f t="shared" si="174"/>
        <v>-1.0649305854962487E-2</v>
      </c>
      <c r="E5485" s="14">
        <f>IF(_xlfn.XLOOKUP($A5485,Firm_Info!$A$2:$A$12,Firm_Info!$C$2:$C$12)="Treated",1,IF(_xlfn.XLOOKUP($A5485,Firm_Info!$A$2:$A$12,Firm_Info!$C$2:$C$12)="Control",0,""))</f>
        <v>1</v>
      </c>
      <c r="F5485" s="14">
        <f>IFERROR(_xlfn.XLOOKUP($A5485,Firm_Info!$A$2:$A$11,Firm_Info!$D$2:$D$11),"")</f>
        <v>5</v>
      </c>
      <c r="G5485" s="14">
        <f>IF($F5485="","",IF($B5485&gt;=SUMIFS(Firm_Info!$F$2:$F$11,Firm_Info!$D$2:$D$11,$F5485,Firm_Info!$C$2:$C$11,"Treated"),1,0))</f>
        <v>1</v>
      </c>
      <c r="H5485" s="14">
        <f t="shared" si="175"/>
        <v>1</v>
      </c>
      <c r="I5485" s="14">
        <f>IF($F5485="","",MOD(ROW()-2,624)-INDEX(Parallel_Trends!$F$5:$F$14,MATCH($A5485,Parallel_Trends!$A$5:$A$14,0)))</f>
        <v>322</v>
      </c>
    </row>
    <row r="5486" spans="1:9" x14ac:dyDescent="0.45">
      <c r="A5486" t="s">
        <v>29</v>
      </c>
      <c r="B5486" s="1">
        <f>Raw_Prices!BE495</f>
        <v>45643</v>
      </c>
      <c r="C5486" s="12">
        <f>Raw_Prices!BI495</f>
        <v>220.71</v>
      </c>
      <c r="D5486" s="13">
        <f t="shared" si="174"/>
        <v>-3.8174924826774648E-2</v>
      </c>
      <c r="E5486" s="14">
        <f>IF(_xlfn.XLOOKUP($A5486,Firm_Info!$A$2:$A$12,Firm_Info!$C$2:$C$12)="Treated",1,IF(_xlfn.XLOOKUP($A5486,Firm_Info!$A$2:$A$12,Firm_Info!$C$2:$C$12)="Control",0,""))</f>
        <v>1</v>
      </c>
      <c r="F5486" s="14">
        <f>IFERROR(_xlfn.XLOOKUP($A5486,Firm_Info!$A$2:$A$11,Firm_Info!$D$2:$D$11),"")</f>
        <v>5</v>
      </c>
      <c r="G5486" s="14">
        <f>IF($F5486="","",IF($B5486&gt;=SUMIFS(Firm_Info!$F$2:$F$11,Firm_Info!$D$2:$D$11,$F5486,Firm_Info!$C$2:$C$11,"Treated"),1,0))</f>
        <v>1</v>
      </c>
      <c r="H5486" s="14">
        <f t="shared" si="175"/>
        <v>1</v>
      </c>
      <c r="I5486" s="14">
        <f>IF($F5486="","",MOD(ROW()-2,624)-INDEX(Parallel_Trends!$F$5:$F$14,MATCH($A5486,Parallel_Trends!$A$5:$A$14,0)))</f>
        <v>323</v>
      </c>
    </row>
    <row r="5487" spans="1:9" x14ac:dyDescent="0.45">
      <c r="A5487" t="s">
        <v>29</v>
      </c>
      <c r="B5487" s="1">
        <f>Raw_Prices!BE496</f>
        <v>45644</v>
      </c>
      <c r="C5487" s="12">
        <f>Raw_Prices!BI496</f>
        <v>220.69</v>
      </c>
      <c r="D5487" s="13">
        <f t="shared" si="174"/>
        <v>-9.0616646277963397E-5</v>
      </c>
      <c r="E5487" s="14">
        <f>IF(_xlfn.XLOOKUP($A5487,Firm_Info!$A$2:$A$12,Firm_Info!$C$2:$C$12)="Treated",1,IF(_xlfn.XLOOKUP($A5487,Firm_Info!$A$2:$A$12,Firm_Info!$C$2:$C$12)="Control",0,""))</f>
        <v>1</v>
      </c>
      <c r="F5487" s="14">
        <f>IFERROR(_xlfn.XLOOKUP($A5487,Firm_Info!$A$2:$A$11,Firm_Info!$D$2:$D$11),"")</f>
        <v>5</v>
      </c>
      <c r="G5487" s="14">
        <f>IF($F5487="","",IF($B5487&gt;=SUMIFS(Firm_Info!$F$2:$F$11,Firm_Info!$D$2:$D$11,$F5487,Firm_Info!$C$2:$C$11,"Treated"),1,0))</f>
        <v>1</v>
      </c>
      <c r="H5487" s="14">
        <f t="shared" si="175"/>
        <v>1</v>
      </c>
      <c r="I5487" s="14">
        <f>IF($F5487="","",MOD(ROW()-2,624)-INDEX(Parallel_Trends!$F$5:$F$14,MATCH($A5487,Parallel_Trends!$A$5:$A$14,0)))</f>
        <v>324</v>
      </c>
    </row>
    <row r="5488" spans="1:9" x14ac:dyDescent="0.45">
      <c r="A5488" t="s">
        <v>29</v>
      </c>
      <c r="B5488" s="1">
        <f>Raw_Prices!BE497</f>
        <v>45645</v>
      </c>
      <c r="C5488" s="12">
        <f>Raw_Prices!BI497</f>
        <v>218</v>
      </c>
      <c r="D5488" s="13">
        <f t="shared" si="174"/>
        <v>-1.2189043454619575E-2</v>
      </c>
      <c r="E5488" s="14">
        <f>IF(_xlfn.XLOOKUP($A5488,Firm_Info!$A$2:$A$12,Firm_Info!$C$2:$C$12)="Treated",1,IF(_xlfn.XLOOKUP($A5488,Firm_Info!$A$2:$A$12,Firm_Info!$C$2:$C$12)="Control",0,""))</f>
        <v>1</v>
      </c>
      <c r="F5488" s="14">
        <f>IFERROR(_xlfn.XLOOKUP($A5488,Firm_Info!$A$2:$A$11,Firm_Info!$D$2:$D$11),"")</f>
        <v>5</v>
      </c>
      <c r="G5488" s="14">
        <f>IF($F5488="","",IF($B5488&gt;=SUMIFS(Firm_Info!$F$2:$F$11,Firm_Info!$D$2:$D$11,$F5488,Firm_Info!$C$2:$C$11,"Treated"),1,0))</f>
        <v>1</v>
      </c>
      <c r="H5488" s="14">
        <f t="shared" si="175"/>
        <v>1</v>
      </c>
      <c r="I5488" s="14">
        <f>IF($F5488="","",MOD(ROW()-2,624)-INDEX(Parallel_Trends!$F$5:$F$14,MATCH($A5488,Parallel_Trends!$A$5:$A$14,0)))</f>
        <v>325</v>
      </c>
    </row>
    <row r="5489" spans="1:9" x14ac:dyDescent="0.45">
      <c r="A5489" t="s">
        <v>29</v>
      </c>
      <c r="B5489" s="1">
        <f>Raw_Prices!BE498</f>
        <v>45646</v>
      </c>
      <c r="C5489" s="12">
        <f>Raw_Prices!BI498</f>
        <v>220.31</v>
      </c>
      <c r="D5489" s="13">
        <f t="shared" si="174"/>
        <v>1.0596330275229437E-2</v>
      </c>
      <c r="E5489" s="14">
        <f>IF(_xlfn.XLOOKUP($A5489,Firm_Info!$A$2:$A$12,Firm_Info!$C$2:$C$12)="Treated",1,IF(_xlfn.XLOOKUP($A5489,Firm_Info!$A$2:$A$12,Firm_Info!$C$2:$C$12)="Control",0,""))</f>
        <v>1</v>
      </c>
      <c r="F5489" s="14">
        <f>IFERROR(_xlfn.XLOOKUP($A5489,Firm_Info!$A$2:$A$11,Firm_Info!$D$2:$D$11),"")</f>
        <v>5</v>
      </c>
      <c r="G5489" s="14">
        <f>IF($F5489="","",IF($B5489&gt;=SUMIFS(Firm_Info!$F$2:$F$11,Firm_Info!$D$2:$D$11,$F5489,Firm_Info!$C$2:$C$11,"Treated"),1,0))</f>
        <v>1</v>
      </c>
      <c r="H5489" s="14">
        <f t="shared" si="175"/>
        <v>1</v>
      </c>
      <c r="I5489" s="14">
        <f>IF($F5489="","",MOD(ROW()-2,624)-INDEX(Parallel_Trends!$F$5:$F$14,MATCH($A5489,Parallel_Trends!$A$5:$A$14,0)))</f>
        <v>326</v>
      </c>
    </row>
    <row r="5490" spans="1:9" x14ac:dyDescent="0.45">
      <c r="A5490" t="s">
        <v>29</v>
      </c>
      <c r="B5490" s="1">
        <f>Raw_Prices!BE499</f>
        <v>45649</v>
      </c>
      <c r="C5490" s="12">
        <f>Raw_Prices!BI499</f>
        <v>221.66</v>
      </c>
      <c r="D5490" s="13">
        <f t="shared" si="174"/>
        <v>6.1277291089827379E-3</v>
      </c>
      <c r="E5490" s="14">
        <f>IF(_xlfn.XLOOKUP($A5490,Firm_Info!$A$2:$A$12,Firm_Info!$C$2:$C$12)="Treated",1,IF(_xlfn.XLOOKUP($A5490,Firm_Info!$A$2:$A$12,Firm_Info!$C$2:$C$12)="Control",0,""))</f>
        <v>1</v>
      </c>
      <c r="F5490" s="14">
        <f>IFERROR(_xlfn.XLOOKUP($A5490,Firm_Info!$A$2:$A$11,Firm_Info!$D$2:$D$11),"")</f>
        <v>5</v>
      </c>
      <c r="G5490" s="14">
        <f>IF($F5490="","",IF($B5490&gt;=SUMIFS(Firm_Info!$F$2:$F$11,Firm_Info!$D$2:$D$11,$F5490,Firm_Info!$C$2:$C$11,"Treated"),1,0))</f>
        <v>1</v>
      </c>
      <c r="H5490" s="14">
        <f t="shared" si="175"/>
        <v>1</v>
      </c>
      <c r="I5490" s="14">
        <f>IF($F5490="","",MOD(ROW()-2,624)-INDEX(Parallel_Trends!$F$5:$F$14,MATCH($A5490,Parallel_Trends!$A$5:$A$14,0)))</f>
        <v>327</v>
      </c>
    </row>
    <row r="5491" spans="1:9" x14ac:dyDescent="0.45">
      <c r="A5491" t="s">
        <v>29</v>
      </c>
      <c r="B5491" s="1">
        <f>Raw_Prices!BE500</f>
        <v>45650</v>
      </c>
      <c r="C5491" s="12">
        <f>Raw_Prices!BI500</f>
        <v>223.01</v>
      </c>
      <c r="D5491" s="13">
        <f t="shared" si="174"/>
        <v>6.0904087340971635E-3</v>
      </c>
      <c r="E5491" s="14">
        <f>IF(_xlfn.XLOOKUP($A5491,Firm_Info!$A$2:$A$12,Firm_Info!$C$2:$C$12)="Treated",1,IF(_xlfn.XLOOKUP($A5491,Firm_Info!$A$2:$A$12,Firm_Info!$C$2:$C$12)="Control",0,""))</f>
        <v>1</v>
      </c>
      <c r="F5491" s="14">
        <f>IFERROR(_xlfn.XLOOKUP($A5491,Firm_Info!$A$2:$A$11,Firm_Info!$D$2:$D$11),"")</f>
        <v>5</v>
      </c>
      <c r="G5491" s="14">
        <f>IF($F5491="","",IF($B5491&gt;=SUMIFS(Firm_Info!$F$2:$F$11,Firm_Info!$D$2:$D$11,$F5491,Firm_Info!$C$2:$C$11,"Treated"),1,0))</f>
        <v>1</v>
      </c>
      <c r="H5491" s="14">
        <f t="shared" si="175"/>
        <v>1</v>
      </c>
      <c r="I5491" s="14">
        <f>IF($F5491="","",MOD(ROW()-2,624)-INDEX(Parallel_Trends!$F$5:$F$14,MATCH($A5491,Parallel_Trends!$A$5:$A$14,0)))</f>
        <v>328</v>
      </c>
    </row>
    <row r="5492" spans="1:9" x14ac:dyDescent="0.45">
      <c r="A5492" t="s">
        <v>29</v>
      </c>
      <c r="B5492" s="1">
        <f>Raw_Prices!BE501</f>
        <v>45652</v>
      </c>
      <c r="C5492" s="12">
        <f>Raw_Prices!BI501</f>
        <v>223.68</v>
      </c>
      <c r="D5492" s="13">
        <f t="shared" si="174"/>
        <v>3.0043495807363652E-3</v>
      </c>
      <c r="E5492" s="14">
        <f>IF(_xlfn.XLOOKUP($A5492,Firm_Info!$A$2:$A$12,Firm_Info!$C$2:$C$12)="Treated",1,IF(_xlfn.XLOOKUP($A5492,Firm_Info!$A$2:$A$12,Firm_Info!$C$2:$C$12)="Control",0,""))</f>
        <v>1</v>
      </c>
      <c r="F5492" s="14">
        <f>IFERROR(_xlfn.XLOOKUP($A5492,Firm_Info!$A$2:$A$11,Firm_Info!$D$2:$D$11),"")</f>
        <v>5</v>
      </c>
      <c r="G5492" s="14">
        <f>IF($F5492="","",IF($B5492&gt;=SUMIFS(Firm_Info!$F$2:$F$11,Firm_Info!$D$2:$D$11,$F5492,Firm_Info!$C$2:$C$11,"Treated"),1,0))</f>
        <v>1</v>
      </c>
      <c r="H5492" s="14">
        <f t="shared" si="175"/>
        <v>1</v>
      </c>
      <c r="I5492" s="14">
        <f>IF($F5492="","",MOD(ROW()-2,624)-INDEX(Parallel_Trends!$F$5:$F$14,MATCH($A5492,Parallel_Trends!$A$5:$A$14,0)))</f>
        <v>329</v>
      </c>
    </row>
    <row r="5493" spans="1:9" x14ac:dyDescent="0.45">
      <c r="A5493" t="s">
        <v>29</v>
      </c>
      <c r="B5493" s="1">
        <f>Raw_Prices!BE502</f>
        <v>45653</v>
      </c>
      <c r="C5493" s="12">
        <f>Raw_Prices!BI502</f>
        <v>223.02</v>
      </c>
      <c r="D5493" s="13">
        <f t="shared" si="174"/>
        <v>-2.9506437768239691E-3</v>
      </c>
      <c r="E5493" s="14">
        <f>IF(_xlfn.XLOOKUP($A5493,Firm_Info!$A$2:$A$12,Firm_Info!$C$2:$C$12)="Treated",1,IF(_xlfn.XLOOKUP($A5493,Firm_Info!$A$2:$A$12,Firm_Info!$C$2:$C$12)="Control",0,""))</f>
        <v>1</v>
      </c>
      <c r="F5493" s="14">
        <f>IFERROR(_xlfn.XLOOKUP($A5493,Firm_Info!$A$2:$A$11,Firm_Info!$D$2:$D$11),"")</f>
        <v>5</v>
      </c>
      <c r="G5493" s="14">
        <f>IF($F5493="","",IF($B5493&gt;=SUMIFS(Firm_Info!$F$2:$F$11,Firm_Info!$D$2:$D$11,$F5493,Firm_Info!$C$2:$C$11,"Treated"),1,0))</f>
        <v>1</v>
      </c>
      <c r="H5493" s="14">
        <f t="shared" si="175"/>
        <v>1</v>
      </c>
      <c r="I5493" s="14">
        <f>IF($F5493="","",MOD(ROW()-2,624)-INDEX(Parallel_Trends!$F$5:$F$14,MATCH($A5493,Parallel_Trends!$A$5:$A$14,0)))</f>
        <v>330</v>
      </c>
    </row>
    <row r="5494" spans="1:9" x14ac:dyDescent="0.45">
      <c r="A5494" t="s">
        <v>29</v>
      </c>
      <c r="B5494" s="1">
        <f>Raw_Prices!BE503</f>
        <v>45656</v>
      </c>
      <c r="C5494" s="12">
        <f>Raw_Prices!BI503</f>
        <v>220.66</v>
      </c>
      <c r="D5494" s="13">
        <f t="shared" si="174"/>
        <v>-1.0582010582010692E-2</v>
      </c>
      <c r="E5494" s="14">
        <f>IF(_xlfn.XLOOKUP($A5494,Firm_Info!$A$2:$A$12,Firm_Info!$C$2:$C$12)="Treated",1,IF(_xlfn.XLOOKUP($A5494,Firm_Info!$A$2:$A$12,Firm_Info!$C$2:$C$12)="Control",0,""))</f>
        <v>1</v>
      </c>
      <c r="F5494" s="14">
        <f>IFERROR(_xlfn.XLOOKUP($A5494,Firm_Info!$A$2:$A$11,Firm_Info!$D$2:$D$11),"")</f>
        <v>5</v>
      </c>
      <c r="G5494" s="14">
        <f>IF($F5494="","",IF($B5494&gt;=SUMIFS(Firm_Info!$F$2:$F$11,Firm_Info!$D$2:$D$11,$F5494,Firm_Info!$C$2:$C$11,"Treated"),1,0))</f>
        <v>1</v>
      </c>
      <c r="H5494" s="14">
        <f t="shared" si="175"/>
        <v>1</v>
      </c>
      <c r="I5494" s="14">
        <f>IF($F5494="","",MOD(ROW()-2,624)-INDEX(Parallel_Trends!$F$5:$F$14,MATCH($A5494,Parallel_Trends!$A$5:$A$14,0)))</f>
        <v>331</v>
      </c>
    </row>
    <row r="5495" spans="1:9" x14ac:dyDescent="0.45">
      <c r="A5495" t="s">
        <v>29</v>
      </c>
      <c r="B5495" s="1">
        <f>Raw_Prices!BE504</f>
        <v>45657</v>
      </c>
      <c r="C5495" s="12">
        <f>Raw_Prices!BI504</f>
        <v>220.73</v>
      </c>
      <c r="D5495" s="13">
        <f t="shared" si="174"/>
        <v>3.1723012779849569E-4</v>
      </c>
      <c r="E5495" s="14">
        <f>IF(_xlfn.XLOOKUP($A5495,Firm_Info!$A$2:$A$12,Firm_Info!$C$2:$C$12)="Treated",1,IF(_xlfn.XLOOKUP($A5495,Firm_Info!$A$2:$A$12,Firm_Info!$C$2:$C$12)="Control",0,""))</f>
        <v>1</v>
      </c>
      <c r="F5495" s="14">
        <f>IFERROR(_xlfn.XLOOKUP($A5495,Firm_Info!$A$2:$A$11,Firm_Info!$D$2:$D$11),"")</f>
        <v>5</v>
      </c>
      <c r="G5495" s="14">
        <f>IF($F5495="","",IF($B5495&gt;=SUMIFS(Firm_Info!$F$2:$F$11,Firm_Info!$D$2:$D$11,$F5495,Firm_Info!$C$2:$C$11,"Treated"),1,0))</f>
        <v>1</v>
      </c>
      <c r="H5495" s="14">
        <f t="shared" si="175"/>
        <v>1</v>
      </c>
      <c r="I5495" s="14">
        <f>IF($F5495="","",MOD(ROW()-2,624)-INDEX(Parallel_Trends!$F$5:$F$14,MATCH($A5495,Parallel_Trends!$A$5:$A$14,0)))</f>
        <v>332</v>
      </c>
    </row>
    <row r="5496" spans="1:9" x14ac:dyDescent="0.45">
      <c r="A5496" t="s">
        <v>29</v>
      </c>
      <c r="B5496" s="1">
        <f>Raw_Prices!BE505</f>
        <v>45659</v>
      </c>
      <c r="C5496" s="12">
        <f>Raw_Prices!BI505</f>
        <v>219.53</v>
      </c>
      <c r="D5496" s="13">
        <f t="shared" si="174"/>
        <v>-5.4365061387214864E-3</v>
      </c>
      <c r="E5496" s="14">
        <f>IF(_xlfn.XLOOKUP($A5496,Firm_Info!$A$2:$A$12,Firm_Info!$C$2:$C$12)="Treated",1,IF(_xlfn.XLOOKUP($A5496,Firm_Info!$A$2:$A$12,Firm_Info!$C$2:$C$12)="Control",0,""))</f>
        <v>1</v>
      </c>
      <c r="F5496" s="14">
        <f>IFERROR(_xlfn.XLOOKUP($A5496,Firm_Info!$A$2:$A$11,Firm_Info!$D$2:$D$11),"")</f>
        <v>5</v>
      </c>
      <c r="G5496" s="14">
        <f>IF($F5496="","",IF($B5496&gt;=SUMIFS(Firm_Info!$F$2:$F$11,Firm_Info!$D$2:$D$11,$F5496,Firm_Info!$C$2:$C$11,"Treated"),1,0))</f>
        <v>1</v>
      </c>
      <c r="H5496" s="14">
        <f t="shared" si="175"/>
        <v>1</v>
      </c>
      <c r="I5496" s="14">
        <f>IF($F5496="","",MOD(ROW()-2,624)-INDEX(Parallel_Trends!$F$5:$F$14,MATCH($A5496,Parallel_Trends!$A$5:$A$14,0)))</f>
        <v>333</v>
      </c>
    </row>
    <row r="5497" spans="1:9" x14ac:dyDescent="0.45">
      <c r="A5497" t="s">
        <v>29</v>
      </c>
      <c r="B5497" s="1">
        <f>Raw_Prices!BE506</f>
        <v>45660</v>
      </c>
      <c r="C5497" s="12">
        <f>Raw_Prices!BI506</f>
        <v>219.11</v>
      </c>
      <c r="D5497" s="13">
        <f t="shared" si="174"/>
        <v>-1.9131781533274772E-3</v>
      </c>
      <c r="E5497" s="14">
        <f>IF(_xlfn.XLOOKUP($A5497,Firm_Info!$A$2:$A$12,Firm_Info!$C$2:$C$12)="Treated",1,IF(_xlfn.XLOOKUP($A5497,Firm_Info!$A$2:$A$12,Firm_Info!$C$2:$C$12)="Control",0,""))</f>
        <v>1</v>
      </c>
      <c r="F5497" s="14">
        <f>IFERROR(_xlfn.XLOOKUP($A5497,Firm_Info!$A$2:$A$11,Firm_Info!$D$2:$D$11),"")</f>
        <v>5</v>
      </c>
      <c r="G5497" s="14">
        <f>IF($F5497="","",IF($B5497&gt;=SUMIFS(Firm_Info!$F$2:$F$11,Firm_Info!$D$2:$D$11,$F5497,Firm_Info!$C$2:$C$11,"Treated"),1,0))</f>
        <v>1</v>
      </c>
      <c r="H5497" s="14">
        <f t="shared" si="175"/>
        <v>1</v>
      </c>
      <c r="I5497" s="14">
        <f>IF($F5497="","",MOD(ROW()-2,624)-INDEX(Parallel_Trends!$F$5:$F$14,MATCH($A5497,Parallel_Trends!$A$5:$A$14,0)))</f>
        <v>334</v>
      </c>
    </row>
    <row r="5498" spans="1:9" x14ac:dyDescent="0.45">
      <c r="A5498" t="s">
        <v>29</v>
      </c>
      <c r="B5498" s="1">
        <f>Raw_Prices!BE507</f>
        <v>45663</v>
      </c>
      <c r="C5498" s="12">
        <f>Raw_Prices!BI507</f>
        <v>212.38</v>
      </c>
      <c r="D5498" s="13">
        <f t="shared" si="174"/>
        <v>-3.0715165898407282E-2</v>
      </c>
      <c r="E5498" s="14">
        <f>IF(_xlfn.XLOOKUP($A5498,Firm_Info!$A$2:$A$12,Firm_Info!$C$2:$C$12)="Treated",1,IF(_xlfn.XLOOKUP($A5498,Firm_Info!$A$2:$A$12,Firm_Info!$C$2:$C$12)="Control",0,""))</f>
        <v>1</v>
      </c>
      <c r="F5498" s="14">
        <f>IFERROR(_xlfn.XLOOKUP($A5498,Firm_Info!$A$2:$A$11,Firm_Info!$D$2:$D$11),"")</f>
        <v>5</v>
      </c>
      <c r="G5498" s="14">
        <f>IF($F5498="","",IF($B5498&gt;=SUMIFS(Firm_Info!$F$2:$F$11,Firm_Info!$D$2:$D$11,$F5498,Firm_Info!$C$2:$C$11,"Treated"),1,0))</f>
        <v>1</v>
      </c>
      <c r="H5498" s="14">
        <f t="shared" si="175"/>
        <v>1</v>
      </c>
      <c r="I5498" s="14">
        <f>IF($F5498="","",MOD(ROW()-2,624)-INDEX(Parallel_Trends!$F$5:$F$14,MATCH($A5498,Parallel_Trends!$A$5:$A$14,0)))</f>
        <v>335</v>
      </c>
    </row>
    <row r="5499" spans="1:9" x14ac:dyDescent="0.45">
      <c r="A5499" t="s">
        <v>29</v>
      </c>
      <c r="B5499" s="1">
        <f>Raw_Prices!BE508</f>
        <v>45664</v>
      </c>
      <c r="C5499" s="12">
        <f>Raw_Prices!BI508</f>
        <v>212.33500000000001</v>
      </c>
      <c r="D5499" s="13">
        <f t="shared" si="174"/>
        <v>-2.1188435822572238E-4</v>
      </c>
      <c r="E5499" s="14">
        <f>IF(_xlfn.XLOOKUP($A5499,Firm_Info!$A$2:$A$12,Firm_Info!$C$2:$C$12)="Treated",1,IF(_xlfn.XLOOKUP($A5499,Firm_Info!$A$2:$A$12,Firm_Info!$C$2:$C$12)="Control",0,""))</f>
        <v>1</v>
      </c>
      <c r="F5499" s="14">
        <f>IFERROR(_xlfn.XLOOKUP($A5499,Firm_Info!$A$2:$A$11,Firm_Info!$D$2:$D$11),"")</f>
        <v>5</v>
      </c>
      <c r="G5499" s="14">
        <f>IF($F5499="","",IF($B5499&gt;=SUMIFS(Firm_Info!$F$2:$F$11,Firm_Info!$D$2:$D$11,$F5499,Firm_Info!$C$2:$C$11,"Treated"),1,0))</f>
        <v>1</v>
      </c>
      <c r="H5499" s="14">
        <f t="shared" si="175"/>
        <v>1</v>
      </c>
      <c r="I5499" s="14">
        <f>IF($F5499="","",MOD(ROW()-2,624)-INDEX(Parallel_Trends!$F$5:$F$14,MATCH($A5499,Parallel_Trends!$A$5:$A$14,0)))</f>
        <v>336</v>
      </c>
    </row>
    <row r="5500" spans="1:9" x14ac:dyDescent="0.45">
      <c r="A5500" t="s">
        <v>29</v>
      </c>
      <c r="B5500" s="1">
        <f>Raw_Prices!BE509</f>
        <v>45665</v>
      </c>
      <c r="C5500" s="12">
        <f>Raw_Prices!BI509</f>
        <v>215.52</v>
      </c>
      <c r="D5500" s="13">
        <f t="shared" si="174"/>
        <v>1.4999882261520714E-2</v>
      </c>
      <c r="E5500" s="14">
        <f>IF(_xlfn.XLOOKUP($A5500,Firm_Info!$A$2:$A$12,Firm_Info!$C$2:$C$12)="Treated",1,IF(_xlfn.XLOOKUP($A5500,Firm_Info!$A$2:$A$12,Firm_Info!$C$2:$C$12)="Control",0,""))</f>
        <v>1</v>
      </c>
      <c r="F5500" s="14">
        <f>IFERROR(_xlfn.XLOOKUP($A5500,Firm_Info!$A$2:$A$11,Firm_Info!$D$2:$D$11),"")</f>
        <v>5</v>
      </c>
      <c r="G5500" s="14">
        <f>IF($F5500="","",IF($B5500&gt;=SUMIFS(Firm_Info!$F$2:$F$11,Firm_Info!$D$2:$D$11,$F5500,Firm_Info!$C$2:$C$11,"Treated"),1,0))</f>
        <v>1</v>
      </c>
      <c r="H5500" s="14">
        <f t="shared" si="175"/>
        <v>1</v>
      </c>
      <c r="I5500" s="14">
        <f>IF($F5500="","",MOD(ROW()-2,624)-INDEX(Parallel_Trends!$F$5:$F$14,MATCH($A5500,Parallel_Trends!$A$5:$A$14,0)))</f>
        <v>337</v>
      </c>
    </row>
    <row r="5501" spans="1:9" x14ac:dyDescent="0.45">
      <c r="A5501" t="s">
        <v>29</v>
      </c>
      <c r="B5501" s="1">
        <f>Raw_Prices!BE510</f>
        <v>45667</v>
      </c>
      <c r="C5501" s="12">
        <f>Raw_Prices!BI510</f>
        <v>211.3</v>
      </c>
      <c r="D5501" s="13">
        <f t="shared" si="174"/>
        <v>-1.9580549368968025E-2</v>
      </c>
      <c r="E5501" s="14">
        <f>IF(_xlfn.XLOOKUP($A5501,Firm_Info!$A$2:$A$12,Firm_Info!$C$2:$C$12)="Treated",1,IF(_xlfn.XLOOKUP($A5501,Firm_Info!$A$2:$A$12,Firm_Info!$C$2:$C$12)="Control",0,""))</f>
        <v>1</v>
      </c>
      <c r="F5501" s="14">
        <f>IFERROR(_xlfn.XLOOKUP($A5501,Firm_Info!$A$2:$A$11,Firm_Info!$D$2:$D$11),"")</f>
        <v>5</v>
      </c>
      <c r="G5501" s="14">
        <f>IF($F5501="","",IF($B5501&gt;=SUMIFS(Firm_Info!$F$2:$F$11,Firm_Info!$D$2:$D$11,$F5501,Firm_Info!$C$2:$C$11,"Treated"),1,0))</f>
        <v>1</v>
      </c>
      <c r="H5501" s="14">
        <f t="shared" si="175"/>
        <v>1</v>
      </c>
      <c r="I5501" s="14">
        <f>IF($F5501="","",MOD(ROW()-2,624)-INDEX(Parallel_Trends!$F$5:$F$14,MATCH($A5501,Parallel_Trends!$A$5:$A$14,0)))</f>
        <v>338</v>
      </c>
    </row>
    <row r="5502" spans="1:9" x14ac:dyDescent="0.45">
      <c r="A5502" t="s">
        <v>29</v>
      </c>
      <c r="B5502" s="1">
        <f>Raw_Prices!BE511</f>
        <v>45670</v>
      </c>
      <c r="C5502" s="12">
        <f>Raw_Prices!BI511</f>
        <v>213.46</v>
      </c>
      <c r="D5502" s="13">
        <f t="shared" si="174"/>
        <v>1.0222432560340833E-2</v>
      </c>
      <c r="E5502" s="14">
        <f>IF(_xlfn.XLOOKUP($A5502,Firm_Info!$A$2:$A$12,Firm_Info!$C$2:$C$12)="Treated",1,IF(_xlfn.XLOOKUP($A5502,Firm_Info!$A$2:$A$12,Firm_Info!$C$2:$C$12)="Control",0,""))</f>
        <v>1</v>
      </c>
      <c r="F5502" s="14">
        <f>IFERROR(_xlfn.XLOOKUP($A5502,Firm_Info!$A$2:$A$11,Firm_Info!$D$2:$D$11),"")</f>
        <v>5</v>
      </c>
      <c r="G5502" s="14">
        <f>IF($F5502="","",IF($B5502&gt;=SUMIFS(Firm_Info!$F$2:$F$11,Firm_Info!$D$2:$D$11,$F5502,Firm_Info!$C$2:$C$11,"Treated"),1,0))</f>
        <v>1</v>
      </c>
      <c r="H5502" s="14">
        <f t="shared" si="175"/>
        <v>1</v>
      </c>
      <c r="I5502" s="14">
        <f>IF($F5502="","",MOD(ROW()-2,624)-INDEX(Parallel_Trends!$F$5:$F$14,MATCH($A5502,Parallel_Trends!$A$5:$A$14,0)))</f>
        <v>339</v>
      </c>
    </row>
    <row r="5503" spans="1:9" x14ac:dyDescent="0.45">
      <c r="A5503" t="s">
        <v>29</v>
      </c>
      <c r="B5503" s="1">
        <f>Raw_Prices!BE512</f>
        <v>45671</v>
      </c>
      <c r="C5503" s="12">
        <f>Raw_Prices!BI512</f>
        <v>214.18</v>
      </c>
      <c r="D5503" s="13">
        <f t="shared" si="174"/>
        <v>3.3729972828633326E-3</v>
      </c>
      <c r="E5503" s="14">
        <f>IF(_xlfn.XLOOKUP($A5503,Firm_Info!$A$2:$A$12,Firm_Info!$C$2:$C$12)="Treated",1,IF(_xlfn.XLOOKUP($A5503,Firm_Info!$A$2:$A$12,Firm_Info!$C$2:$C$12)="Control",0,""))</f>
        <v>1</v>
      </c>
      <c r="F5503" s="14">
        <f>IFERROR(_xlfn.XLOOKUP($A5503,Firm_Info!$A$2:$A$11,Firm_Info!$D$2:$D$11),"")</f>
        <v>5</v>
      </c>
      <c r="G5503" s="14">
        <f>IF($F5503="","",IF($B5503&gt;=SUMIFS(Firm_Info!$F$2:$F$11,Firm_Info!$D$2:$D$11,$F5503,Firm_Info!$C$2:$C$11,"Treated"),1,0))</f>
        <v>1</v>
      </c>
      <c r="H5503" s="14">
        <f t="shared" si="175"/>
        <v>1</v>
      </c>
      <c r="I5503" s="14">
        <f>IF($F5503="","",MOD(ROW()-2,624)-INDEX(Parallel_Trends!$F$5:$F$14,MATCH($A5503,Parallel_Trends!$A$5:$A$14,0)))</f>
        <v>340</v>
      </c>
    </row>
    <row r="5504" spans="1:9" x14ac:dyDescent="0.45">
      <c r="A5504" t="s">
        <v>29</v>
      </c>
      <c r="B5504" s="1">
        <f>Raw_Prices!BE513</f>
        <v>45672</v>
      </c>
      <c r="C5504" s="12">
        <f>Raw_Prices!BI513</f>
        <v>214.2</v>
      </c>
      <c r="D5504" s="13">
        <f t="shared" si="174"/>
        <v>9.3379400504245424E-5</v>
      </c>
      <c r="E5504" s="14">
        <f>IF(_xlfn.XLOOKUP($A5504,Firm_Info!$A$2:$A$12,Firm_Info!$C$2:$C$12)="Treated",1,IF(_xlfn.XLOOKUP($A5504,Firm_Info!$A$2:$A$12,Firm_Info!$C$2:$C$12)="Control",0,""))</f>
        <v>1</v>
      </c>
      <c r="F5504" s="14">
        <f>IFERROR(_xlfn.XLOOKUP($A5504,Firm_Info!$A$2:$A$11,Firm_Info!$D$2:$D$11),"")</f>
        <v>5</v>
      </c>
      <c r="G5504" s="14">
        <f>IF($F5504="","",IF($B5504&gt;=SUMIFS(Firm_Info!$F$2:$F$11,Firm_Info!$D$2:$D$11,$F5504,Firm_Info!$C$2:$C$11,"Treated"),1,0))</f>
        <v>1</v>
      </c>
      <c r="H5504" s="14">
        <f t="shared" si="175"/>
        <v>1</v>
      </c>
      <c r="I5504" s="14">
        <f>IF($F5504="","",MOD(ROW()-2,624)-INDEX(Parallel_Trends!$F$5:$F$14,MATCH($A5504,Parallel_Trends!$A$5:$A$14,0)))</f>
        <v>341</v>
      </c>
    </row>
    <row r="5505" spans="1:9" x14ac:dyDescent="0.45">
      <c r="A5505" t="s">
        <v>29</v>
      </c>
      <c r="B5505" s="1">
        <f>Raw_Prices!BE514</f>
        <v>45673</v>
      </c>
      <c r="C5505" s="12">
        <f>Raw_Prices!BI514</f>
        <v>215.75</v>
      </c>
      <c r="D5505" s="13">
        <f t="shared" si="174"/>
        <v>7.2362278244630929E-3</v>
      </c>
      <c r="E5505" s="14">
        <f>IF(_xlfn.XLOOKUP($A5505,Firm_Info!$A$2:$A$12,Firm_Info!$C$2:$C$12)="Treated",1,IF(_xlfn.XLOOKUP($A5505,Firm_Info!$A$2:$A$12,Firm_Info!$C$2:$C$12)="Control",0,""))</f>
        <v>1</v>
      </c>
      <c r="F5505" s="14">
        <f>IFERROR(_xlfn.XLOOKUP($A5505,Firm_Info!$A$2:$A$11,Firm_Info!$D$2:$D$11),"")</f>
        <v>5</v>
      </c>
      <c r="G5505" s="14">
        <f>IF($F5505="","",IF($B5505&gt;=SUMIFS(Firm_Info!$F$2:$F$11,Firm_Info!$D$2:$D$11,$F5505,Firm_Info!$C$2:$C$11,"Treated"),1,0))</f>
        <v>1</v>
      </c>
      <c r="H5505" s="14">
        <f t="shared" si="175"/>
        <v>1</v>
      </c>
      <c r="I5505" s="14">
        <f>IF($F5505="","",MOD(ROW()-2,624)-INDEX(Parallel_Trends!$F$5:$F$14,MATCH($A5505,Parallel_Trends!$A$5:$A$14,0)))</f>
        <v>342</v>
      </c>
    </row>
    <row r="5506" spans="1:9" x14ac:dyDescent="0.45">
      <c r="A5506" t="s">
        <v>29</v>
      </c>
      <c r="B5506" s="1">
        <f>Raw_Prices!BE515</f>
        <v>45674</v>
      </c>
      <c r="C5506" s="12">
        <f>Raw_Prices!BI515</f>
        <v>218.97</v>
      </c>
      <c r="D5506" s="13">
        <f t="shared" si="174"/>
        <v>1.4924681344148372E-2</v>
      </c>
      <c r="E5506" s="14">
        <f>IF(_xlfn.XLOOKUP($A5506,Firm_Info!$A$2:$A$12,Firm_Info!$C$2:$C$12)="Treated",1,IF(_xlfn.XLOOKUP($A5506,Firm_Info!$A$2:$A$12,Firm_Info!$C$2:$C$12)="Control",0,""))</f>
        <v>1</v>
      </c>
      <c r="F5506" s="14">
        <f>IFERROR(_xlfn.XLOOKUP($A5506,Firm_Info!$A$2:$A$11,Firm_Info!$D$2:$D$11),"")</f>
        <v>5</v>
      </c>
      <c r="G5506" s="14">
        <f>IF($F5506="","",IF($B5506&gt;=SUMIFS(Firm_Info!$F$2:$F$11,Firm_Info!$D$2:$D$11,$F5506,Firm_Info!$C$2:$C$11,"Treated"),1,0))</f>
        <v>1</v>
      </c>
      <c r="H5506" s="14">
        <f t="shared" si="175"/>
        <v>1</v>
      </c>
      <c r="I5506" s="14">
        <f>IF($F5506="","",MOD(ROW()-2,624)-INDEX(Parallel_Trends!$F$5:$F$14,MATCH($A5506,Parallel_Trends!$A$5:$A$14,0)))</f>
        <v>343</v>
      </c>
    </row>
    <row r="5507" spans="1:9" x14ac:dyDescent="0.45">
      <c r="A5507" t="s">
        <v>29</v>
      </c>
      <c r="B5507" s="1">
        <f>Raw_Prices!BE516</f>
        <v>45678</v>
      </c>
      <c r="C5507" s="12">
        <f>Raw_Prices!BI516</f>
        <v>219.49</v>
      </c>
      <c r="D5507" s="13">
        <f t="shared" si="174"/>
        <v>2.374754532584511E-3</v>
      </c>
      <c r="E5507" s="14">
        <f>IF(_xlfn.XLOOKUP($A5507,Firm_Info!$A$2:$A$12,Firm_Info!$C$2:$C$12)="Treated",1,IF(_xlfn.XLOOKUP($A5507,Firm_Info!$A$2:$A$12,Firm_Info!$C$2:$C$12)="Control",0,""))</f>
        <v>1</v>
      </c>
      <c r="F5507" s="14">
        <f>IFERROR(_xlfn.XLOOKUP($A5507,Firm_Info!$A$2:$A$11,Firm_Info!$D$2:$D$11),"")</f>
        <v>5</v>
      </c>
      <c r="G5507" s="14">
        <f>IF($F5507="","",IF($B5507&gt;=SUMIFS(Firm_Info!$F$2:$F$11,Firm_Info!$D$2:$D$11,$F5507,Firm_Info!$C$2:$C$11,"Treated"),1,0))</f>
        <v>1</v>
      </c>
      <c r="H5507" s="14">
        <f t="shared" si="175"/>
        <v>1</v>
      </c>
      <c r="I5507" s="14">
        <f>IF($F5507="","",MOD(ROW()-2,624)-INDEX(Parallel_Trends!$F$5:$F$14,MATCH($A5507,Parallel_Trends!$A$5:$A$14,0)))</f>
        <v>344</v>
      </c>
    </row>
    <row r="5508" spans="1:9" x14ac:dyDescent="0.45">
      <c r="A5508" t="s">
        <v>29</v>
      </c>
      <c r="B5508" s="1">
        <f>Raw_Prices!BE517</f>
        <v>45679</v>
      </c>
      <c r="C5508" s="12">
        <f>Raw_Prices!BI517</f>
        <v>218.18</v>
      </c>
      <c r="D5508" s="13">
        <f t="shared" ref="D5508:D5571" si="176">C5508/C5507-1</f>
        <v>-5.96838124743726E-3</v>
      </c>
      <c r="E5508" s="14">
        <f>IF(_xlfn.XLOOKUP($A5508,Firm_Info!$A$2:$A$12,Firm_Info!$C$2:$C$12)="Treated",1,IF(_xlfn.XLOOKUP($A5508,Firm_Info!$A$2:$A$12,Firm_Info!$C$2:$C$12)="Control",0,""))</f>
        <v>1</v>
      </c>
      <c r="F5508" s="14">
        <f>IFERROR(_xlfn.XLOOKUP($A5508,Firm_Info!$A$2:$A$11,Firm_Info!$D$2:$D$11),"")</f>
        <v>5</v>
      </c>
      <c r="G5508" s="14">
        <f>IF($F5508="","",IF($B5508&gt;=SUMIFS(Firm_Info!$F$2:$F$11,Firm_Info!$D$2:$D$11,$F5508,Firm_Info!$C$2:$C$11,"Treated"),1,0))</f>
        <v>1</v>
      </c>
      <c r="H5508" s="14">
        <f t="shared" ref="H5508:H5571" si="177">IF($F5508="","",$E5508*$G5508)</f>
        <v>1</v>
      </c>
      <c r="I5508" s="14">
        <f>IF($F5508="","",MOD(ROW()-2,624)-INDEX(Parallel_Trends!$F$5:$F$14,MATCH($A5508,Parallel_Trends!$A$5:$A$14,0)))</f>
        <v>345</v>
      </c>
    </row>
    <row r="5509" spans="1:9" x14ac:dyDescent="0.45">
      <c r="A5509" t="s">
        <v>29</v>
      </c>
      <c r="B5509" s="1">
        <f>Raw_Prices!BE518</f>
        <v>45680</v>
      </c>
      <c r="C5509" s="12">
        <f>Raw_Prices!BI518</f>
        <v>216.04</v>
      </c>
      <c r="D5509" s="13">
        <f t="shared" si="176"/>
        <v>-9.8084150701256423E-3</v>
      </c>
      <c r="E5509" s="14">
        <f>IF(_xlfn.XLOOKUP($A5509,Firm_Info!$A$2:$A$12,Firm_Info!$C$2:$C$12)="Treated",1,IF(_xlfn.XLOOKUP($A5509,Firm_Info!$A$2:$A$12,Firm_Info!$C$2:$C$12)="Control",0,""))</f>
        <v>1</v>
      </c>
      <c r="F5509" s="14">
        <f>IFERROR(_xlfn.XLOOKUP($A5509,Firm_Info!$A$2:$A$11,Firm_Info!$D$2:$D$11),"")</f>
        <v>5</v>
      </c>
      <c r="G5509" s="14">
        <f>IF($F5509="","",IF($B5509&gt;=SUMIFS(Firm_Info!$F$2:$F$11,Firm_Info!$D$2:$D$11,$F5509,Firm_Info!$C$2:$C$11,"Treated"),1,0))</f>
        <v>1</v>
      </c>
      <c r="H5509" s="14">
        <f t="shared" si="177"/>
        <v>1</v>
      </c>
      <c r="I5509" s="14">
        <f>IF($F5509="","",MOD(ROW()-2,624)-INDEX(Parallel_Trends!$F$5:$F$14,MATCH($A5509,Parallel_Trends!$A$5:$A$14,0)))</f>
        <v>346</v>
      </c>
    </row>
    <row r="5510" spans="1:9" x14ac:dyDescent="0.45">
      <c r="A5510" t="s">
        <v>29</v>
      </c>
      <c r="B5510" s="1">
        <f>Raw_Prices!BE519</f>
        <v>45681</v>
      </c>
      <c r="C5510" s="12">
        <f>Raw_Prices!BI519</f>
        <v>218.57</v>
      </c>
      <c r="D5510" s="13">
        <f t="shared" si="176"/>
        <v>1.1710794297352445E-2</v>
      </c>
      <c r="E5510" s="14">
        <f>IF(_xlfn.XLOOKUP($A5510,Firm_Info!$A$2:$A$12,Firm_Info!$C$2:$C$12)="Treated",1,IF(_xlfn.XLOOKUP($A5510,Firm_Info!$A$2:$A$12,Firm_Info!$C$2:$C$12)="Control",0,""))</f>
        <v>1</v>
      </c>
      <c r="F5510" s="14">
        <f>IFERROR(_xlfn.XLOOKUP($A5510,Firm_Info!$A$2:$A$11,Firm_Info!$D$2:$D$11),"")</f>
        <v>5</v>
      </c>
      <c r="G5510" s="14">
        <f>IF($F5510="","",IF($B5510&gt;=SUMIFS(Firm_Info!$F$2:$F$11,Firm_Info!$D$2:$D$11,$F5510,Firm_Info!$C$2:$C$11,"Treated"),1,0))</f>
        <v>1</v>
      </c>
      <c r="H5510" s="14">
        <f t="shared" si="177"/>
        <v>1</v>
      </c>
      <c r="I5510" s="14">
        <f>IF($F5510="","",MOD(ROW()-2,624)-INDEX(Parallel_Trends!$F$5:$F$14,MATCH($A5510,Parallel_Trends!$A$5:$A$14,0)))</f>
        <v>347</v>
      </c>
    </row>
    <row r="5511" spans="1:9" x14ac:dyDescent="0.45">
      <c r="A5511" t="s">
        <v>29</v>
      </c>
      <c r="B5511" s="1">
        <f>Raw_Prices!BE520</f>
        <v>45684</v>
      </c>
      <c r="C5511" s="12">
        <f>Raw_Prices!BI520</f>
        <v>221.43</v>
      </c>
      <c r="D5511" s="13">
        <f t="shared" si="176"/>
        <v>1.3085052843482714E-2</v>
      </c>
      <c r="E5511" s="14">
        <f>IF(_xlfn.XLOOKUP($A5511,Firm_Info!$A$2:$A$12,Firm_Info!$C$2:$C$12)="Treated",1,IF(_xlfn.XLOOKUP($A5511,Firm_Info!$A$2:$A$12,Firm_Info!$C$2:$C$12)="Control",0,""))</f>
        <v>1</v>
      </c>
      <c r="F5511" s="14">
        <f>IFERROR(_xlfn.XLOOKUP($A5511,Firm_Info!$A$2:$A$11,Firm_Info!$D$2:$D$11),"")</f>
        <v>5</v>
      </c>
      <c r="G5511" s="14">
        <f>IF($F5511="","",IF($B5511&gt;=SUMIFS(Firm_Info!$F$2:$F$11,Firm_Info!$D$2:$D$11,$F5511,Firm_Info!$C$2:$C$11,"Treated"),1,0))</f>
        <v>1</v>
      </c>
      <c r="H5511" s="14">
        <f t="shared" si="177"/>
        <v>1</v>
      </c>
      <c r="I5511" s="14">
        <f>IF($F5511="","",MOD(ROW()-2,624)-INDEX(Parallel_Trends!$F$5:$F$14,MATCH($A5511,Parallel_Trends!$A$5:$A$14,0)))</f>
        <v>348</v>
      </c>
    </row>
    <row r="5512" spans="1:9" x14ac:dyDescent="0.45">
      <c r="A5512" t="s">
        <v>29</v>
      </c>
      <c r="B5512" s="1">
        <f>Raw_Prices!BE521</f>
        <v>45685</v>
      </c>
      <c r="C5512" s="12">
        <f>Raw_Prices!BI521</f>
        <v>221.14</v>
      </c>
      <c r="D5512" s="13">
        <f t="shared" si="176"/>
        <v>-1.3096689698777197E-3</v>
      </c>
      <c r="E5512" s="14">
        <f>IF(_xlfn.XLOOKUP($A5512,Firm_Info!$A$2:$A$12,Firm_Info!$C$2:$C$12)="Treated",1,IF(_xlfn.XLOOKUP($A5512,Firm_Info!$A$2:$A$12,Firm_Info!$C$2:$C$12)="Control",0,""))</f>
        <v>1</v>
      </c>
      <c r="F5512" s="14">
        <f>IFERROR(_xlfn.XLOOKUP($A5512,Firm_Info!$A$2:$A$11,Firm_Info!$D$2:$D$11),"")</f>
        <v>5</v>
      </c>
      <c r="G5512" s="14">
        <f>IF($F5512="","",IF($B5512&gt;=SUMIFS(Firm_Info!$F$2:$F$11,Firm_Info!$D$2:$D$11,$F5512,Firm_Info!$C$2:$C$11,"Treated"),1,0))</f>
        <v>1</v>
      </c>
      <c r="H5512" s="14">
        <f t="shared" si="177"/>
        <v>1</v>
      </c>
      <c r="I5512" s="14">
        <f>IF($F5512="","",MOD(ROW()-2,624)-INDEX(Parallel_Trends!$F$5:$F$14,MATCH($A5512,Parallel_Trends!$A$5:$A$14,0)))</f>
        <v>349</v>
      </c>
    </row>
    <row r="5513" spans="1:9" x14ac:dyDescent="0.45">
      <c r="A5513" t="s">
        <v>29</v>
      </c>
      <c r="B5513" s="1">
        <f>Raw_Prices!BE522</f>
        <v>45686</v>
      </c>
      <c r="C5513" s="12">
        <f>Raw_Prices!BI522</f>
        <v>235.15</v>
      </c>
      <c r="D5513" s="13">
        <f t="shared" si="176"/>
        <v>6.3353531699376076E-2</v>
      </c>
      <c r="E5513" s="14">
        <f>IF(_xlfn.XLOOKUP($A5513,Firm_Info!$A$2:$A$12,Firm_Info!$C$2:$C$12)="Treated",1,IF(_xlfn.XLOOKUP($A5513,Firm_Info!$A$2:$A$12,Firm_Info!$C$2:$C$12)="Control",0,""))</f>
        <v>1</v>
      </c>
      <c r="F5513" s="14">
        <f>IFERROR(_xlfn.XLOOKUP($A5513,Firm_Info!$A$2:$A$11,Firm_Info!$D$2:$D$11),"")</f>
        <v>5</v>
      </c>
      <c r="G5513" s="14">
        <f>IF($F5513="","",IF($B5513&gt;=SUMIFS(Firm_Info!$F$2:$F$11,Firm_Info!$D$2:$D$11,$F5513,Firm_Info!$C$2:$C$11,"Treated"),1,0))</f>
        <v>1</v>
      </c>
      <c r="H5513" s="14">
        <f t="shared" si="177"/>
        <v>1</v>
      </c>
      <c r="I5513" s="14">
        <f>IF($F5513="","",MOD(ROW()-2,624)-INDEX(Parallel_Trends!$F$5:$F$14,MATCH($A5513,Parallel_Trends!$A$5:$A$14,0)))</f>
        <v>350</v>
      </c>
    </row>
    <row r="5514" spans="1:9" x14ac:dyDescent="0.45">
      <c r="A5514" t="s">
        <v>29</v>
      </c>
      <c r="B5514" s="1">
        <f>Raw_Prices!BE523</f>
        <v>45687</v>
      </c>
      <c r="C5514" s="12">
        <f>Raw_Prices!BI523</f>
        <v>234.37</v>
      </c>
      <c r="D5514" s="13">
        <f t="shared" si="176"/>
        <v>-3.3170316819052248E-3</v>
      </c>
      <c r="E5514" s="14">
        <f>IF(_xlfn.XLOOKUP($A5514,Firm_Info!$A$2:$A$12,Firm_Info!$C$2:$C$12)="Treated",1,IF(_xlfn.XLOOKUP($A5514,Firm_Info!$A$2:$A$12,Firm_Info!$C$2:$C$12)="Control",0,""))</f>
        <v>1</v>
      </c>
      <c r="F5514" s="14">
        <f>IFERROR(_xlfn.XLOOKUP($A5514,Firm_Info!$A$2:$A$11,Firm_Info!$D$2:$D$11),"")</f>
        <v>5</v>
      </c>
      <c r="G5514" s="14">
        <f>IF($F5514="","",IF($B5514&gt;=SUMIFS(Firm_Info!$F$2:$F$11,Firm_Info!$D$2:$D$11,$F5514,Firm_Info!$C$2:$C$11,"Treated"),1,0))</f>
        <v>1</v>
      </c>
      <c r="H5514" s="14">
        <f t="shared" si="177"/>
        <v>1</v>
      </c>
      <c r="I5514" s="14">
        <f>IF($F5514="","",MOD(ROW()-2,624)-INDEX(Parallel_Trends!$F$5:$F$14,MATCH($A5514,Parallel_Trends!$A$5:$A$14,0)))</f>
        <v>351</v>
      </c>
    </row>
    <row r="5515" spans="1:9" x14ac:dyDescent="0.45">
      <c r="A5515" t="s">
        <v>29</v>
      </c>
      <c r="B5515" s="1">
        <f>Raw_Prices!BE524</f>
        <v>45688</v>
      </c>
      <c r="C5515" s="12">
        <f>Raw_Prices!BI524</f>
        <v>232.97</v>
      </c>
      <c r="D5515" s="13">
        <f t="shared" si="176"/>
        <v>-5.9734607671630968E-3</v>
      </c>
      <c r="E5515" s="14">
        <f>IF(_xlfn.XLOOKUP($A5515,Firm_Info!$A$2:$A$12,Firm_Info!$C$2:$C$12)="Treated",1,IF(_xlfn.XLOOKUP($A5515,Firm_Info!$A$2:$A$12,Firm_Info!$C$2:$C$12)="Control",0,""))</f>
        <v>1</v>
      </c>
      <c r="F5515" s="14">
        <f>IFERROR(_xlfn.XLOOKUP($A5515,Firm_Info!$A$2:$A$11,Firm_Info!$D$2:$D$11),"")</f>
        <v>5</v>
      </c>
      <c r="G5515" s="14">
        <f>IF($F5515="","",IF($B5515&gt;=SUMIFS(Firm_Info!$F$2:$F$11,Firm_Info!$D$2:$D$11,$F5515,Firm_Info!$C$2:$C$11,"Treated"),1,0))</f>
        <v>1</v>
      </c>
      <c r="H5515" s="14">
        <f t="shared" si="177"/>
        <v>1</v>
      </c>
      <c r="I5515" s="14">
        <f>IF($F5515="","",MOD(ROW()-2,624)-INDEX(Parallel_Trends!$F$5:$F$14,MATCH($A5515,Parallel_Trends!$A$5:$A$14,0)))</f>
        <v>352</v>
      </c>
    </row>
    <row r="5516" spans="1:9" x14ac:dyDescent="0.45">
      <c r="A5516" t="s">
        <v>29</v>
      </c>
      <c r="B5516" s="1">
        <f>Raw_Prices!BE525</f>
        <v>45691</v>
      </c>
      <c r="C5516" s="12">
        <f>Raw_Prices!BI525</f>
        <v>238.1</v>
      </c>
      <c r="D5516" s="13">
        <f t="shared" si="176"/>
        <v>2.2020002575438902E-2</v>
      </c>
      <c r="E5516" s="14">
        <f>IF(_xlfn.XLOOKUP($A5516,Firm_Info!$A$2:$A$12,Firm_Info!$C$2:$C$12)="Treated",1,IF(_xlfn.XLOOKUP($A5516,Firm_Info!$A$2:$A$12,Firm_Info!$C$2:$C$12)="Control",0,""))</f>
        <v>1</v>
      </c>
      <c r="F5516" s="14">
        <f>IFERROR(_xlfn.XLOOKUP($A5516,Firm_Info!$A$2:$A$11,Firm_Info!$D$2:$D$11),"")</f>
        <v>5</v>
      </c>
      <c r="G5516" s="14">
        <f>IF($F5516="","",IF($B5516&gt;=SUMIFS(Firm_Info!$F$2:$F$11,Firm_Info!$D$2:$D$11,$F5516,Firm_Info!$C$2:$C$11,"Treated"),1,0))</f>
        <v>1</v>
      </c>
      <c r="H5516" s="14">
        <f t="shared" si="177"/>
        <v>1</v>
      </c>
      <c r="I5516" s="14">
        <f>IF($F5516="","",MOD(ROW()-2,624)-INDEX(Parallel_Trends!$F$5:$F$14,MATCH($A5516,Parallel_Trends!$A$5:$A$14,0)))</f>
        <v>353</v>
      </c>
    </row>
    <row r="5517" spans="1:9" x14ac:dyDescent="0.45">
      <c r="A5517" t="s">
        <v>29</v>
      </c>
      <c r="B5517" s="1">
        <f>Raw_Prices!BE526</f>
        <v>45692</v>
      </c>
      <c r="C5517" s="12">
        <f>Raw_Prices!BI526</f>
        <v>237.25</v>
      </c>
      <c r="D5517" s="13">
        <f t="shared" si="176"/>
        <v>-3.5699286014279075E-3</v>
      </c>
      <c r="E5517" s="14">
        <f>IF(_xlfn.XLOOKUP($A5517,Firm_Info!$A$2:$A$12,Firm_Info!$C$2:$C$12)="Treated",1,IF(_xlfn.XLOOKUP($A5517,Firm_Info!$A$2:$A$12,Firm_Info!$C$2:$C$12)="Control",0,""))</f>
        <v>1</v>
      </c>
      <c r="F5517" s="14">
        <f>IFERROR(_xlfn.XLOOKUP($A5517,Firm_Info!$A$2:$A$11,Firm_Info!$D$2:$D$11),"")</f>
        <v>5</v>
      </c>
      <c r="G5517" s="14">
        <f>IF($F5517="","",IF($B5517&gt;=SUMIFS(Firm_Info!$F$2:$F$11,Firm_Info!$D$2:$D$11,$F5517,Firm_Info!$C$2:$C$11,"Treated"),1,0))</f>
        <v>1</v>
      </c>
      <c r="H5517" s="14">
        <f t="shared" si="177"/>
        <v>1</v>
      </c>
      <c r="I5517" s="14">
        <f>IF($F5517="","",MOD(ROW()-2,624)-INDEX(Parallel_Trends!$F$5:$F$14,MATCH($A5517,Parallel_Trends!$A$5:$A$14,0)))</f>
        <v>354</v>
      </c>
    </row>
    <row r="5518" spans="1:9" x14ac:dyDescent="0.45">
      <c r="A5518" t="s">
        <v>29</v>
      </c>
      <c r="B5518" s="1">
        <f>Raw_Prices!BE527</f>
        <v>45693</v>
      </c>
      <c r="C5518" s="12">
        <f>Raw_Prices!BI527</f>
        <v>242.43</v>
      </c>
      <c r="D5518" s="13">
        <f t="shared" si="176"/>
        <v>2.1833508956796699E-2</v>
      </c>
      <c r="E5518" s="14">
        <f>IF(_xlfn.XLOOKUP($A5518,Firm_Info!$A$2:$A$12,Firm_Info!$C$2:$C$12)="Treated",1,IF(_xlfn.XLOOKUP($A5518,Firm_Info!$A$2:$A$12,Firm_Info!$C$2:$C$12)="Control",0,""))</f>
        <v>1</v>
      </c>
      <c r="F5518" s="14">
        <f>IFERROR(_xlfn.XLOOKUP($A5518,Firm_Info!$A$2:$A$11,Firm_Info!$D$2:$D$11),"")</f>
        <v>5</v>
      </c>
      <c r="G5518" s="14">
        <f>IF($F5518="","",IF($B5518&gt;=SUMIFS(Firm_Info!$F$2:$F$11,Firm_Info!$D$2:$D$11,$F5518,Firm_Info!$C$2:$C$11,"Treated"),1,0))</f>
        <v>1</v>
      </c>
      <c r="H5518" s="14">
        <f t="shared" si="177"/>
        <v>1</v>
      </c>
      <c r="I5518" s="14">
        <f>IF($F5518="","",MOD(ROW()-2,624)-INDEX(Parallel_Trends!$F$5:$F$14,MATCH($A5518,Parallel_Trends!$A$5:$A$14,0)))</f>
        <v>355</v>
      </c>
    </row>
    <row r="5519" spans="1:9" x14ac:dyDescent="0.45">
      <c r="A5519" t="s">
        <v>29</v>
      </c>
      <c r="B5519" s="1">
        <f>Raw_Prices!BE528</f>
        <v>45694</v>
      </c>
      <c r="C5519" s="12">
        <f>Raw_Prices!BI528</f>
        <v>247.17</v>
      </c>
      <c r="D5519" s="13">
        <f t="shared" si="176"/>
        <v>1.955203563915342E-2</v>
      </c>
      <c r="E5519" s="14">
        <f>IF(_xlfn.XLOOKUP($A5519,Firm_Info!$A$2:$A$12,Firm_Info!$C$2:$C$12)="Treated",1,IF(_xlfn.XLOOKUP($A5519,Firm_Info!$A$2:$A$12,Firm_Info!$C$2:$C$12)="Control",0,""))</f>
        <v>1</v>
      </c>
      <c r="F5519" s="14">
        <f>IFERROR(_xlfn.XLOOKUP($A5519,Firm_Info!$A$2:$A$11,Firm_Info!$D$2:$D$11),"")</f>
        <v>5</v>
      </c>
      <c r="G5519" s="14">
        <f>IF($F5519="","",IF($B5519&gt;=SUMIFS(Firm_Info!$F$2:$F$11,Firm_Info!$D$2:$D$11,$F5519,Firm_Info!$C$2:$C$11,"Treated"),1,0))</f>
        <v>1</v>
      </c>
      <c r="H5519" s="14">
        <f t="shared" si="177"/>
        <v>1</v>
      </c>
      <c r="I5519" s="14">
        <f>IF($F5519="","",MOD(ROW()-2,624)-INDEX(Parallel_Trends!$F$5:$F$14,MATCH($A5519,Parallel_Trends!$A$5:$A$14,0)))</f>
        <v>356</v>
      </c>
    </row>
    <row r="5520" spans="1:9" x14ac:dyDescent="0.45">
      <c r="A5520" t="s">
        <v>29</v>
      </c>
      <c r="B5520" s="1">
        <f>Raw_Prices!BE529</f>
        <v>45695</v>
      </c>
      <c r="C5520" s="12">
        <f>Raw_Prices!BI529</f>
        <v>246.24</v>
      </c>
      <c r="D5520" s="13">
        <f t="shared" si="176"/>
        <v>-3.7625925476392208E-3</v>
      </c>
      <c r="E5520" s="14">
        <f>IF(_xlfn.XLOOKUP($A5520,Firm_Info!$A$2:$A$12,Firm_Info!$C$2:$C$12)="Treated",1,IF(_xlfn.XLOOKUP($A5520,Firm_Info!$A$2:$A$12,Firm_Info!$C$2:$C$12)="Control",0,""))</f>
        <v>1</v>
      </c>
      <c r="F5520" s="14">
        <f>IFERROR(_xlfn.XLOOKUP($A5520,Firm_Info!$A$2:$A$11,Firm_Info!$D$2:$D$11),"")</f>
        <v>5</v>
      </c>
      <c r="G5520" s="14">
        <f>IF($F5520="","",IF($B5520&gt;=SUMIFS(Firm_Info!$F$2:$F$11,Firm_Info!$D$2:$D$11,$F5520,Firm_Info!$C$2:$C$11,"Treated"),1,0))</f>
        <v>1</v>
      </c>
      <c r="H5520" s="14">
        <f t="shared" si="177"/>
        <v>1</v>
      </c>
      <c r="I5520" s="14">
        <f>IF($F5520="","",MOD(ROW()-2,624)-INDEX(Parallel_Trends!$F$5:$F$14,MATCH($A5520,Parallel_Trends!$A$5:$A$14,0)))</f>
        <v>357</v>
      </c>
    </row>
    <row r="5521" spans="1:9" x14ac:dyDescent="0.45">
      <c r="A5521" t="s">
        <v>29</v>
      </c>
      <c r="B5521" s="1">
        <f>Raw_Prices!BE530</f>
        <v>45698</v>
      </c>
      <c r="C5521" s="12">
        <f>Raw_Prices!BI530</f>
        <v>255.83</v>
      </c>
      <c r="D5521" s="13">
        <f t="shared" si="176"/>
        <v>3.8945743989603709E-2</v>
      </c>
      <c r="E5521" s="14">
        <f>IF(_xlfn.XLOOKUP($A5521,Firm_Info!$A$2:$A$12,Firm_Info!$C$2:$C$12)="Treated",1,IF(_xlfn.XLOOKUP($A5521,Firm_Info!$A$2:$A$12,Firm_Info!$C$2:$C$12)="Control",0,""))</f>
        <v>1</v>
      </c>
      <c r="F5521" s="14">
        <f>IFERROR(_xlfn.XLOOKUP($A5521,Firm_Info!$A$2:$A$11,Firm_Info!$D$2:$D$11),"")</f>
        <v>5</v>
      </c>
      <c r="G5521" s="14">
        <f>IF($F5521="","",IF($B5521&gt;=SUMIFS(Firm_Info!$F$2:$F$11,Firm_Info!$D$2:$D$11,$F5521,Firm_Info!$C$2:$C$11,"Treated"),1,0))</f>
        <v>1</v>
      </c>
      <c r="H5521" s="14">
        <f t="shared" si="177"/>
        <v>1</v>
      </c>
      <c r="I5521" s="14">
        <f>IF($F5521="","",MOD(ROW()-2,624)-INDEX(Parallel_Trends!$F$5:$F$14,MATCH($A5521,Parallel_Trends!$A$5:$A$14,0)))</f>
        <v>358</v>
      </c>
    </row>
    <row r="5522" spans="1:9" x14ac:dyDescent="0.45">
      <c r="A5522" t="s">
        <v>29</v>
      </c>
      <c r="B5522" s="1">
        <f>Raw_Prices!BE531</f>
        <v>45699</v>
      </c>
      <c r="C5522" s="12">
        <f>Raw_Prices!BI531</f>
        <v>258.7</v>
      </c>
      <c r="D5522" s="13">
        <f t="shared" si="176"/>
        <v>1.1218387210256697E-2</v>
      </c>
      <c r="E5522" s="14">
        <f>IF(_xlfn.XLOOKUP($A5522,Firm_Info!$A$2:$A$12,Firm_Info!$C$2:$C$12)="Treated",1,IF(_xlfn.XLOOKUP($A5522,Firm_Info!$A$2:$A$12,Firm_Info!$C$2:$C$12)="Control",0,""))</f>
        <v>1</v>
      </c>
      <c r="F5522" s="14">
        <f>IFERROR(_xlfn.XLOOKUP($A5522,Firm_Info!$A$2:$A$11,Firm_Info!$D$2:$D$11),"")</f>
        <v>5</v>
      </c>
      <c r="G5522" s="14">
        <f>IF($F5522="","",IF($B5522&gt;=SUMIFS(Firm_Info!$F$2:$F$11,Firm_Info!$D$2:$D$11,$F5522,Firm_Info!$C$2:$C$11,"Treated"),1,0))</f>
        <v>1</v>
      </c>
      <c r="H5522" s="14">
        <f t="shared" si="177"/>
        <v>1</v>
      </c>
      <c r="I5522" s="14">
        <f>IF($F5522="","",MOD(ROW()-2,624)-INDEX(Parallel_Trends!$F$5:$F$14,MATCH($A5522,Parallel_Trends!$A$5:$A$14,0)))</f>
        <v>359</v>
      </c>
    </row>
    <row r="5523" spans="1:9" x14ac:dyDescent="0.45">
      <c r="A5523" t="s">
        <v>29</v>
      </c>
      <c r="B5523" s="1">
        <f>Raw_Prices!BE532</f>
        <v>45700</v>
      </c>
      <c r="C5523" s="12">
        <f>Raw_Prices!BI532</f>
        <v>255.28</v>
      </c>
      <c r="D5523" s="13">
        <f t="shared" si="176"/>
        <v>-1.3219945883262474E-2</v>
      </c>
      <c r="E5523" s="14">
        <f>IF(_xlfn.XLOOKUP($A5523,Firm_Info!$A$2:$A$12,Firm_Info!$C$2:$C$12)="Treated",1,IF(_xlfn.XLOOKUP($A5523,Firm_Info!$A$2:$A$12,Firm_Info!$C$2:$C$12)="Control",0,""))</f>
        <v>1</v>
      </c>
      <c r="F5523" s="14">
        <f>IFERROR(_xlfn.XLOOKUP($A5523,Firm_Info!$A$2:$A$11,Firm_Info!$D$2:$D$11),"")</f>
        <v>5</v>
      </c>
      <c r="G5523" s="14">
        <f>IF($F5523="","",IF($B5523&gt;=SUMIFS(Firm_Info!$F$2:$F$11,Firm_Info!$D$2:$D$11,$F5523,Firm_Info!$C$2:$C$11,"Treated"),1,0))</f>
        <v>1</v>
      </c>
      <c r="H5523" s="14">
        <f t="shared" si="177"/>
        <v>1</v>
      </c>
      <c r="I5523" s="14">
        <f>IF($F5523="","",MOD(ROW()-2,624)-INDEX(Parallel_Trends!$F$5:$F$14,MATCH($A5523,Parallel_Trends!$A$5:$A$14,0)))</f>
        <v>360</v>
      </c>
    </row>
    <row r="5524" spans="1:9" x14ac:dyDescent="0.45">
      <c r="A5524" t="s">
        <v>29</v>
      </c>
      <c r="B5524" s="1">
        <f>Raw_Prices!BE533</f>
        <v>45701</v>
      </c>
      <c r="C5524" s="12">
        <f>Raw_Prices!BI533</f>
        <v>265.08</v>
      </c>
      <c r="D5524" s="13">
        <f t="shared" si="176"/>
        <v>3.8389219680351028E-2</v>
      </c>
      <c r="E5524" s="14">
        <f>IF(_xlfn.XLOOKUP($A5524,Firm_Info!$A$2:$A$12,Firm_Info!$C$2:$C$12)="Treated",1,IF(_xlfn.XLOOKUP($A5524,Firm_Info!$A$2:$A$12,Firm_Info!$C$2:$C$12)="Control",0,""))</f>
        <v>1</v>
      </c>
      <c r="F5524" s="14">
        <f>IFERROR(_xlfn.XLOOKUP($A5524,Firm_Info!$A$2:$A$11,Firm_Info!$D$2:$D$11),"")</f>
        <v>5</v>
      </c>
      <c r="G5524" s="14">
        <f>IF($F5524="","",IF($B5524&gt;=SUMIFS(Firm_Info!$F$2:$F$11,Firm_Info!$D$2:$D$11,$F5524,Firm_Info!$C$2:$C$11,"Treated"),1,0))</f>
        <v>1</v>
      </c>
      <c r="H5524" s="14">
        <f t="shared" si="177"/>
        <v>1</v>
      </c>
      <c r="I5524" s="14">
        <f>IF($F5524="","",MOD(ROW()-2,624)-INDEX(Parallel_Trends!$F$5:$F$14,MATCH($A5524,Parallel_Trends!$A$5:$A$14,0)))</f>
        <v>361</v>
      </c>
    </row>
    <row r="5525" spans="1:9" x14ac:dyDescent="0.45">
      <c r="A5525" t="s">
        <v>29</v>
      </c>
      <c r="B5525" s="1">
        <f>Raw_Prices!BE534</f>
        <v>45702</v>
      </c>
      <c r="C5525" s="12">
        <f>Raw_Prices!BI534</f>
        <v>270.815</v>
      </c>
      <c r="D5525" s="13">
        <f t="shared" si="176"/>
        <v>2.1634978119812853E-2</v>
      </c>
      <c r="E5525" s="14">
        <f>IF(_xlfn.XLOOKUP($A5525,Firm_Info!$A$2:$A$12,Firm_Info!$C$2:$C$12)="Treated",1,IF(_xlfn.XLOOKUP($A5525,Firm_Info!$A$2:$A$12,Firm_Info!$C$2:$C$12)="Control",0,""))</f>
        <v>1</v>
      </c>
      <c r="F5525" s="14">
        <f>IFERROR(_xlfn.XLOOKUP($A5525,Firm_Info!$A$2:$A$11,Firm_Info!$D$2:$D$11),"")</f>
        <v>5</v>
      </c>
      <c r="G5525" s="14">
        <f>IF($F5525="","",IF($B5525&gt;=SUMIFS(Firm_Info!$F$2:$F$11,Firm_Info!$D$2:$D$11,$F5525,Firm_Info!$C$2:$C$11,"Treated"),1,0))</f>
        <v>1</v>
      </c>
      <c r="H5525" s="14">
        <f t="shared" si="177"/>
        <v>1</v>
      </c>
      <c r="I5525" s="14">
        <f>IF($F5525="","",MOD(ROW()-2,624)-INDEX(Parallel_Trends!$F$5:$F$14,MATCH($A5525,Parallel_Trends!$A$5:$A$14,0)))</f>
        <v>362</v>
      </c>
    </row>
    <row r="5526" spans="1:9" x14ac:dyDescent="0.45">
      <c r="A5526" t="s">
        <v>29</v>
      </c>
      <c r="B5526" s="1">
        <f>Raw_Prices!BE535</f>
        <v>45706</v>
      </c>
      <c r="C5526" s="12">
        <f>Raw_Prices!BI535</f>
        <v>263.20999999999998</v>
      </c>
      <c r="D5526" s="13">
        <f t="shared" si="176"/>
        <v>-2.8081900928678349E-2</v>
      </c>
      <c r="E5526" s="14">
        <f>IF(_xlfn.XLOOKUP($A5526,Firm_Info!$A$2:$A$12,Firm_Info!$C$2:$C$12)="Treated",1,IF(_xlfn.XLOOKUP($A5526,Firm_Info!$A$2:$A$12,Firm_Info!$C$2:$C$12)="Control",0,""))</f>
        <v>1</v>
      </c>
      <c r="F5526" s="14">
        <f>IFERROR(_xlfn.XLOOKUP($A5526,Firm_Info!$A$2:$A$11,Firm_Info!$D$2:$D$11),"")</f>
        <v>5</v>
      </c>
      <c r="G5526" s="14">
        <f>IF($F5526="","",IF($B5526&gt;=SUMIFS(Firm_Info!$F$2:$F$11,Firm_Info!$D$2:$D$11,$F5526,Firm_Info!$C$2:$C$11,"Treated"),1,0))</f>
        <v>1</v>
      </c>
      <c r="H5526" s="14">
        <f t="shared" si="177"/>
        <v>1</v>
      </c>
      <c r="I5526" s="14">
        <f>IF($F5526="","",MOD(ROW()-2,624)-INDEX(Parallel_Trends!$F$5:$F$14,MATCH($A5526,Parallel_Trends!$A$5:$A$14,0)))</f>
        <v>363</v>
      </c>
    </row>
    <row r="5527" spans="1:9" x14ac:dyDescent="0.45">
      <c r="A5527" t="s">
        <v>29</v>
      </c>
      <c r="B5527" s="1">
        <f>Raw_Prices!BE536</f>
        <v>45707</v>
      </c>
      <c r="C5527" s="12">
        <f>Raw_Prices!BI536</f>
        <v>263.35000000000002</v>
      </c>
      <c r="D5527" s="13">
        <f t="shared" si="176"/>
        <v>5.3189468485248526E-4</v>
      </c>
      <c r="E5527" s="14">
        <f>IF(_xlfn.XLOOKUP($A5527,Firm_Info!$A$2:$A$12,Firm_Info!$C$2:$C$12)="Treated",1,IF(_xlfn.XLOOKUP($A5527,Firm_Info!$A$2:$A$12,Firm_Info!$C$2:$C$12)="Control",0,""))</f>
        <v>1</v>
      </c>
      <c r="F5527" s="14">
        <f>IFERROR(_xlfn.XLOOKUP($A5527,Firm_Info!$A$2:$A$11,Firm_Info!$D$2:$D$11),"")</f>
        <v>5</v>
      </c>
      <c r="G5527" s="14">
        <f>IF($F5527="","",IF($B5527&gt;=SUMIFS(Firm_Info!$F$2:$F$11,Firm_Info!$D$2:$D$11,$F5527,Firm_Info!$C$2:$C$11,"Treated"),1,0))</f>
        <v>1</v>
      </c>
      <c r="H5527" s="14">
        <f t="shared" si="177"/>
        <v>1</v>
      </c>
      <c r="I5527" s="14">
        <f>IF($F5527="","",MOD(ROW()-2,624)-INDEX(Parallel_Trends!$F$5:$F$14,MATCH($A5527,Parallel_Trends!$A$5:$A$14,0)))</f>
        <v>364</v>
      </c>
    </row>
    <row r="5528" spans="1:9" x14ac:dyDescent="0.45">
      <c r="A5528" t="s">
        <v>29</v>
      </c>
      <c r="B5528" s="1">
        <f>Raw_Prices!BE537</f>
        <v>45708</v>
      </c>
      <c r="C5528" s="12">
        <f>Raw_Prices!BI537</f>
        <v>265.39999999999998</v>
      </c>
      <c r="D5528" s="13">
        <f t="shared" si="176"/>
        <v>7.7843174482625788E-3</v>
      </c>
      <c r="E5528" s="14">
        <f>IF(_xlfn.XLOOKUP($A5528,Firm_Info!$A$2:$A$12,Firm_Info!$C$2:$C$12)="Treated",1,IF(_xlfn.XLOOKUP($A5528,Firm_Info!$A$2:$A$12,Firm_Info!$C$2:$C$12)="Control",0,""))</f>
        <v>1</v>
      </c>
      <c r="F5528" s="14">
        <f>IFERROR(_xlfn.XLOOKUP($A5528,Firm_Info!$A$2:$A$11,Firm_Info!$D$2:$D$11),"")</f>
        <v>5</v>
      </c>
      <c r="G5528" s="14">
        <f>IF($F5528="","",IF($B5528&gt;=SUMIFS(Firm_Info!$F$2:$F$11,Firm_Info!$D$2:$D$11,$F5528,Firm_Info!$C$2:$C$11,"Treated"),1,0))</f>
        <v>1</v>
      </c>
      <c r="H5528" s="14">
        <f t="shared" si="177"/>
        <v>1</v>
      </c>
      <c r="I5528" s="14">
        <f>IF($F5528="","",MOD(ROW()-2,624)-INDEX(Parallel_Trends!$F$5:$F$14,MATCH($A5528,Parallel_Trends!$A$5:$A$14,0)))</f>
        <v>365</v>
      </c>
    </row>
    <row r="5529" spans="1:9" x14ac:dyDescent="0.45">
      <c r="A5529" t="s">
        <v>29</v>
      </c>
      <c r="B5529" s="1">
        <f>Raw_Prices!BE538</f>
        <v>45709</v>
      </c>
      <c r="C5529" s="12">
        <f>Raw_Prices!BI538</f>
        <v>265.17</v>
      </c>
      <c r="D5529" s="13">
        <f t="shared" si="176"/>
        <v>-8.6661642803298466E-4</v>
      </c>
      <c r="E5529" s="14">
        <f>IF(_xlfn.XLOOKUP($A5529,Firm_Info!$A$2:$A$12,Firm_Info!$C$2:$C$12)="Treated",1,IF(_xlfn.XLOOKUP($A5529,Firm_Info!$A$2:$A$12,Firm_Info!$C$2:$C$12)="Control",0,""))</f>
        <v>1</v>
      </c>
      <c r="F5529" s="14">
        <f>IFERROR(_xlfn.XLOOKUP($A5529,Firm_Info!$A$2:$A$11,Firm_Info!$D$2:$D$11),"")</f>
        <v>5</v>
      </c>
      <c r="G5529" s="14">
        <f>IF($F5529="","",IF($B5529&gt;=SUMIFS(Firm_Info!$F$2:$F$11,Firm_Info!$D$2:$D$11,$F5529,Firm_Info!$C$2:$C$11,"Treated"),1,0))</f>
        <v>1</v>
      </c>
      <c r="H5529" s="14">
        <f t="shared" si="177"/>
        <v>1</v>
      </c>
      <c r="I5529" s="14">
        <f>IF($F5529="","",MOD(ROW()-2,624)-INDEX(Parallel_Trends!$F$5:$F$14,MATCH($A5529,Parallel_Trends!$A$5:$A$14,0)))</f>
        <v>366</v>
      </c>
    </row>
    <row r="5530" spans="1:9" x14ac:dyDescent="0.45">
      <c r="A5530" t="s">
        <v>29</v>
      </c>
      <c r="B5530" s="1">
        <f>Raw_Prices!BE539</f>
        <v>45712</v>
      </c>
      <c r="C5530" s="12">
        <f>Raw_Prices!BI539</f>
        <v>268.25</v>
      </c>
      <c r="D5530" s="13">
        <f t="shared" si="176"/>
        <v>1.1615190255307883E-2</v>
      </c>
      <c r="E5530" s="14">
        <f>IF(_xlfn.XLOOKUP($A5530,Firm_Info!$A$2:$A$12,Firm_Info!$C$2:$C$12)="Treated",1,IF(_xlfn.XLOOKUP($A5530,Firm_Info!$A$2:$A$12,Firm_Info!$C$2:$C$12)="Control",0,""))</f>
        <v>1</v>
      </c>
      <c r="F5530" s="14">
        <f>IFERROR(_xlfn.XLOOKUP($A5530,Firm_Info!$A$2:$A$11,Firm_Info!$D$2:$D$11),"")</f>
        <v>5</v>
      </c>
      <c r="G5530" s="14">
        <f>IF($F5530="","",IF($B5530&gt;=SUMIFS(Firm_Info!$F$2:$F$11,Firm_Info!$D$2:$D$11,$F5530,Firm_Info!$C$2:$C$11,"Treated"),1,0))</f>
        <v>1</v>
      </c>
      <c r="H5530" s="14">
        <f t="shared" si="177"/>
        <v>1</v>
      </c>
      <c r="I5530" s="14">
        <f>IF($F5530="","",MOD(ROW()-2,624)-INDEX(Parallel_Trends!$F$5:$F$14,MATCH($A5530,Parallel_Trends!$A$5:$A$14,0)))</f>
        <v>367</v>
      </c>
    </row>
    <row r="5531" spans="1:9" x14ac:dyDescent="0.45">
      <c r="A5531" t="s">
        <v>29</v>
      </c>
      <c r="B5531" s="1">
        <f>Raw_Prices!BE540</f>
        <v>45713</v>
      </c>
      <c r="C5531" s="12">
        <f>Raw_Prices!BI540</f>
        <v>270.54000000000002</v>
      </c>
      <c r="D5531" s="13">
        <f t="shared" si="176"/>
        <v>8.5368126747438211E-3</v>
      </c>
      <c r="E5531" s="14">
        <f>IF(_xlfn.XLOOKUP($A5531,Firm_Info!$A$2:$A$12,Firm_Info!$C$2:$C$12)="Treated",1,IF(_xlfn.XLOOKUP($A5531,Firm_Info!$A$2:$A$12,Firm_Info!$C$2:$C$12)="Control",0,""))</f>
        <v>1</v>
      </c>
      <c r="F5531" s="14">
        <f>IFERROR(_xlfn.XLOOKUP($A5531,Firm_Info!$A$2:$A$11,Firm_Info!$D$2:$D$11),"")</f>
        <v>5</v>
      </c>
      <c r="G5531" s="14">
        <f>IF($F5531="","",IF($B5531&gt;=SUMIFS(Firm_Info!$F$2:$F$11,Firm_Info!$D$2:$D$11,$F5531,Firm_Info!$C$2:$C$11,"Treated"),1,0))</f>
        <v>1</v>
      </c>
      <c r="H5531" s="14">
        <f t="shared" si="177"/>
        <v>1</v>
      </c>
      <c r="I5531" s="14">
        <f>IF($F5531="","",MOD(ROW()-2,624)-INDEX(Parallel_Trends!$F$5:$F$14,MATCH($A5531,Parallel_Trends!$A$5:$A$14,0)))</f>
        <v>368</v>
      </c>
    </row>
    <row r="5532" spans="1:9" x14ac:dyDescent="0.45">
      <c r="A5532" t="s">
        <v>29</v>
      </c>
      <c r="B5532" s="1">
        <f>Raw_Prices!BE541</f>
        <v>45714</v>
      </c>
      <c r="C5532" s="12">
        <f>Raw_Prices!BI541</f>
        <v>263.58</v>
      </c>
      <c r="D5532" s="13">
        <f t="shared" si="176"/>
        <v>-2.572632512752282E-2</v>
      </c>
      <c r="E5532" s="14">
        <f>IF(_xlfn.XLOOKUP($A5532,Firm_Info!$A$2:$A$12,Firm_Info!$C$2:$C$12)="Treated",1,IF(_xlfn.XLOOKUP($A5532,Firm_Info!$A$2:$A$12,Firm_Info!$C$2:$C$12)="Control",0,""))</f>
        <v>1</v>
      </c>
      <c r="F5532" s="14">
        <f>IFERROR(_xlfn.XLOOKUP($A5532,Firm_Info!$A$2:$A$11,Firm_Info!$D$2:$D$11),"")</f>
        <v>5</v>
      </c>
      <c r="G5532" s="14">
        <f>IF($F5532="","",IF($B5532&gt;=SUMIFS(Firm_Info!$F$2:$F$11,Firm_Info!$D$2:$D$11,$F5532,Firm_Info!$C$2:$C$11,"Treated"),1,0))</f>
        <v>1</v>
      </c>
      <c r="H5532" s="14">
        <f t="shared" si="177"/>
        <v>1</v>
      </c>
      <c r="I5532" s="14">
        <f>IF($F5532="","",MOD(ROW()-2,624)-INDEX(Parallel_Trends!$F$5:$F$14,MATCH($A5532,Parallel_Trends!$A$5:$A$14,0)))</f>
        <v>369</v>
      </c>
    </row>
    <row r="5533" spans="1:9" x14ac:dyDescent="0.45">
      <c r="A5533" t="s">
        <v>29</v>
      </c>
      <c r="B5533" s="1">
        <f>Raw_Prices!BE542</f>
        <v>45715</v>
      </c>
      <c r="C5533" s="12">
        <f>Raw_Prices!BI542</f>
        <v>264.17</v>
      </c>
      <c r="D5533" s="13">
        <f t="shared" si="176"/>
        <v>2.2384095910161772E-3</v>
      </c>
      <c r="E5533" s="14">
        <f>IF(_xlfn.XLOOKUP($A5533,Firm_Info!$A$2:$A$12,Firm_Info!$C$2:$C$12)="Treated",1,IF(_xlfn.XLOOKUP($A5533,Firm_Info!$A$2:$A$12,Firm_Info!$C$2:$C$12)="Control",0,""))</f>
        <v>1</v>
      </c>
      <c r="F5533" s="14">
        <f>IFERROR(_xlfn.XLOOKUP($A5533,Firm_Info!$A$2:$A$11,Firm_Info!$D$2:$D$11),"")</f>
        <v>5</v>
      </c>
      <c r="G5533" s="14">
        <f>IF($F5533="","",IF($B5533&gt;=SUMIFS(Firm_Info!$F$2:$F$11,Firm_Info!$D$2:$D$11,$F5533,Firm_Info!$C$2:$C$11,"Treated"),1,0))</f>
        <v>1</v>
      </c>
      <c r="H5533" s="14">
        <f t="shared" si="177"/>
        <v>1</v>
      </c>
      <c r="I5533" s="14">
        <f>IF($F5533="","",MOD(ROW()-2,624)-INDEX(Parallel_Trends!$F$5:$F$14,MATCH($A5533,Parallel_Trends!$A$5:$A$14,0)))</f>
        <v>370</v>
      </c>
    </row>
    <row r="5534" spans="1:9" x14ac:dyDescent="0.45">
      <c r="A5534" t="s">
        <v>29</v>
      </c>
      <c r="B5534" s="1">
        <f>Raw_Prices!BE543</f>
        <v>45716</v>
      </c>
      <c r="C5534" s="12">
        <f>Raw_Prices!BI543</f>
        <v>269.69</v>
      </c>
      <c r="D5534" s="13">
        <f t="shared" si="176"/>
        <v>2.0895635386304123E-2</v>
      </c>
      <c r="E5534" s="14">
        <f>IF(_xlfn.XLOOKUP($A5534,Firm_Info!$A$2:$A$12,Firm_Info!$C$2:$C$12)="Treated",1,IF(_xlfn.XLOOKUP($A5534,Firm_Info!$A$2:$A$12,Firm_Info!$C$2:$C$12)="Control",0,""))</f>
        <v>1</v>
      </c>
      <c r="F5534" s="14">
        <f>IFERROR(_xlfn.XLOOKUP($A5534,Firm_Info!$A$2:$A$11,Firm_Info!$D$2:$D$11),"")</f>
        <v>5</v>
      </c>
      <c r="G5534" s="14">
        <f>IF($F5534="","",IF($B5534&gt;=SUMIFS(Firm_Info!$F$2:$F$11,Firm_Info!$D$2:$D$11,$F5534,Firm_Info!$C$2:$C$11,"Treated"),1,0))</f>
        <v>1</v>
      </c>
      <c r="H5534" s="14">
        <f t="shared" si="177"/>
        <v>1</v>
      </c>
      <c r="I5534" s="14">
        <f>IF($F5534="","",MOD(ROW()-2,624)-INDEX(Parallel_Trends!$F$5:$F$14,MATCH($A5534,Parallel_Trends!$A$5:$A$14,0)))</f>
        <v>371</v>
      </c>
    </row>
    <row r="5535" spans="1:9" x14ac:dyDescent="0.45">
      <c r="A5535" t="s">
        <v>29</v>
      </c>
      <c r="B5535" s="1">
        <f>Raw_Prices!BE544</f>
        <v>45719</v>
      </c>
      <c r="C5535" s="12">
        <f>Raw_Prices!BI544</f>
        <v>272.83</v>
      </c>
      <c r="D5535" s="13">
        <f t="shared" si="176"/>
        <v>1.1642997515665998E-2</v>
      </c>
      <c r="E5535" s="14">
        <f>IF(_xlfn.XLOOKUP($A5535,Firm_Info!$A$2:$A$12,Firm_Info!$C$2:$C$12)="Treated",1,IF(_xlfn.XLOOKUP($A5535,Firm_Info!$A$2:$A$12,Firm_Info!$C$2:$C$12)="Control",0,""))</f>
        <v>1</v>
      </c>
      <c r="F5535" s="14">
        <f>IFERROR(_xlfn.XLOOKUP($A5535,Firm_Info!$A$2:$A$11,Firm_Info!$D$2:$D$11),"")</f>
        <v>5</v>
      </c>
      <c r="G5535" s="14">
        <f>IF($F5535="","",IF($B5535&gt;=SUMIFS(Firm_Info!$F$2:$F$11,Firm_Info!$D$2:$D$11,$F5535,Firm_Info!$C$2:$C$11,"Treated"),1,0))</f>
        <v>1</v>
      </c>
      <c r="H5535" s="14">
        <f t="shared" si="177"/>
        <v>1</v>
      </c>
      <c r="I5535" s="14">
        <f>IF($F5535="","",MOD(ROW()-2,624)-INDEX(Parallel_Trends!$F$5:$F$14,MATCH($A5535,Parallel_Trends!$A$5:$A$14,0)))</f>
        <v>372</v>
      </c>
    </row>
    <row r="5536" spans="1:9" x14ac:dyDescent="0.45">
      <c r="A5536" t="s">
        <v>29</v>
      </c>
      <c r="B5536" s="1">
        <f>Raw_Prices!BE545</f>
        <v>45720</v>
      </c>
      <c r="C5536" s="12">
        <f>Raw_Prices!BI545</f>
        <v>264.64999999999998</v>
      </c>
      <c r="D5536" s="13">
        <f t="shared" si="176"/>
        <v>-2.998204009822969E-2</v>
      </c>
      <c r="E5536" s="14">
        <f>IF(_xlfn.XLOOKUP($A5536,Firm_Info!$A$2:$A$12,Firm_Info!$C$2:$C$12)="Treated",1,IF(_xlfn.XLOOKUP($A5536,Firm_Info!$A$2:$A$12,Firm_Info!$C$2:$C$12)="Control",0,""))</f>
        <v>1</v>
      </c>
      <c r="F5536" s="14">
        <f>IFERROR(_xlfn.XLOOKUP($A5536,Firm_Info!$A$2:$A$11,Firm_Info!$D$2:$D$11),"")</f>
        <v>5</v>
      </c>
      <c r="G5536" s="14">
        <f>IF($F5536="","",IF($B5536&gt;=SUMIFS(Firm_Info!$F$2:$F$11,Firm_Info!$D$2:$D$11,$F5536,Firm_Info!$C$2:$C$11,"Treated"),1,0))</f>
        <v>1</v>
      </c>
      <c r="H5536" s="14">
        <f t="shared" si="177"/>
        <v>1</v>
      </c>
      <c r="I5536" s="14">
        <f>IF($F5536="","",MOD(ROW()-2,624)-INDEX(Parallel_Trends!$F$5:$F$14,MATCH($A5536,Parallel_Trends!$A$5:$A$14,0)))</f>
        <v>373</v>
      </c>
    </row>
    <row r="5537" spans="1:9" x14ac:dyDescent="0.45">
      <c r="A5537" t="s">
        <v>29</v>
      </c>
      <c r="B5537" s="1">
        <f>Raw_Prices!BE546</f>
        <v>45721</v>
      </c>
      <c r="C5537" s="12">
        <f>Raw_Prices!BI546</f>
        <v>262.74</v>
      </c>
      <c r="D5537" s="13">
        <f t="shared" si="176"/>
        <v>-7.2170791611561036E-3</v>
      </c>
      <c r="E5537" s="14">
        <f>IF(_xlfn.XLOOKUP($A5537,Firm_Info!$A$2:$A$12,Firm_Info!$C$2:$C$12)="Treated",1,IF(_xlfn.XLOOKUP($A5537,Firm_Info!$A$2:$A$12,Firm_Info!$C$2:$C$12)="Control",0,""))</f>
        <v>1</v>
      </c>
      <c r="F5537" s="14">
        <f>IFERROR(_xlfn.XLOOKUP($A5537,Firm_Info!$A$2:$A$11,Firm_Info!$D$2:$D$11),"")</f>
        <v>5</v>
      </c>
      <c r="G5537" s="14">
        <f>IF($F5537="","",IF($B5537&gt;=SUMIFS(Firm_Info!$F$2:$F$11,Firm_Info!$D$2:$D$11,$F5537,Firm_Info!$C$2:$C$11,"Treated"),1,0))</f>
        <v>1</v>
      </c>
      <c r="H5537" s="14">
        <f t="shared" si="177"/>
        <v>1</v>
      </c>
      <c r="I5537" s="14">
        <f>IF($F5537="","",MOD(ROW()-2,624)-INDEX(Parallel_Trends!$F$5:$F$14,MATCH($A5537,Parallel_Trends!$A$5:$A$14,0)))</f>
        <v>374</v>
      </c>
    </row>
    <row r="5538" spans="1:9" x14ac:dyDescent="0.45">
      <c r="A5538" t="s">
        <v>29</v>
      </c>
      <c r="B5538" s="1">
        <f>Raw_Prices!BE547</f>
        <v>45722</v>
      </c>
      <c r="C5538" s="12">
        <f>Raw_Prices!BI547</f>
        <v>262.95</v>
      </c>
      <c r="D5538" s="13">
        <f t="shared" si="176"/>
        <v>7.9926923955242479E-4</v>
      </c>
      <c r="E5538" s="14">
        <f>IF(_xlfn.XLOOKUP($A5538,Firm_Info!$A$2:$A$12,Firm_Info!$C$2:$C$12)="Treated",1,IF(_xlfn.XLOOKUP($A5538,Firm_Info!$A$2:$A$12,Firm_Info!$C$2:$C$12)="Control",0,""))</f>
        <v>1</v>
      </c>
      <c r="F5538" s="14">
        <f>IFERROR(_xlfn.XLOOKUP($A5538,Firm_Info!$A$2:$A$11,Firm_Info!$D$2:$D$11),"")</f>
        <v>5</v>
      </c>
      <c r="G5538" s="14">
        <f>IF($F5538="","",IF($B5538&gt;=SUMIFS(Firm_Info!$F$2:$F$11,Firm_Info!$D$2:$D$11,$F5538,Firm_Info!$C$2:$C$11,"Treated"),1,0))</f>
        <v>1</v>
      </c>
      <c r="H5538" s="14">
        <f t="shared" si="177"/>
        <v>1</v>
      </c>
      <c r="I5538" s="14">
        <f>IF($F5538="","",MOD(ROW()-2,624)-INDEX(Parallel_Trends!$F$5:$F$14,MATCH($A5538,Parallel_Trends!$A$5:$A$14,0)))</f>
        <v>375</v>
      </c>
    </row>
    <row r="5539" spans="1:9" x14ac:dyDescent="0.45">
      <c r="A5539" t="s">
        <v>29</v>
      </c>
      <c r="B5539" s="1">
        <f>Raw_Prices!BE548</f>
        <v>45723</v>
      </c>
      <c r="C5539" s="12">
        <f>Raw_Prices!BI548</f>
        <v>265.24</v>
      </c>
      <c r="D5539" s="13">
        <f t="shared" si="176"/>
        <v>8.7088800152121948E-3</v>
      </c>
      <c r="E5539" s="14">
        <f>IF(_xlfn.XLOOKUP($A5539,Firm_Info!$A$2:$A$12,Firm_Info!$C$2:$C$12)="Treated",1,IF(_xlfn.XLOOKUP($A5539,Firm_Info!$A$2:$A$12,Firm_Info!$C$2:$C$12)="Control",0,""))</f>
        <v>1</v>
      </c>
      <c r="F5539" s="14">
        <f>IFERROR(_xlfn.XLOOKUP($A5539,Firm_Info!$A$2:$A$11,Firm_Info!$D$2:$D$11),"")</f>
        <v>5</v>
      </c>
      <c r="G5539" s="14">
        <f>IF($F5539="","",IF($B5539&gt;=SUMIFS(Firm_Info!$F$2:$F$11,Firm_Info!$D$2:$D$11,$F5539,Firm_Info!$C$2:$C$11,"Treated"),1,0))</f>
        <v>1</v>
      </c>
      <c r="H5539" s="14">
        <f t="shared" si="177"/>
        <v>1</v>
      </c>
      <c r="I5539" s="14">
        <f>IF($F5539="","",MOD(ROW()-2,624)-INDEX(Parallel_Trends!$F$5:$F$14,MATCH($A5539,Parallel_Trends!$A$5:$A$14,0)))</f>
        <v>376</v>
      </c>
    </row>
    <row r="5540" spans="1:9" x14ac:dyDescent="0.45">
      <c r="A5540" t="s">
        <v>29</v>
      </c>
      <c r="B5540" s="1">
        <f>Raw_Prices!BE549</f>
        <v>45726</v>
      </c>
      <c r="C5540" s="12">
        <f>Raw_Prices!BI549</f>
        <v>266.63</v>
      </c>
      <c r="D5540" s="13">
        <f t="shared" si="176"/>
        <v>5.2405368722665546E-3</v>
      </c>
      <c r="E5540" s="14">
        <f>IF(_xlfn.XLOOKUP($A5540,Firm_Info!$A$2:$A$12,Firm_Info!$C$2:$C$12)="Treated",1,IF(_xlfn.XLOOKUP($A5540,Firm_Info!$A$2:$A$12,Firm_Info!$C$2:$C$12)="Control",0,""))</f>
        <v>1</v>
      </c>
      <c r="F5540" s="14">
        <f>IFERROR(_xlfn.XLOOKUP($A5540,Firm_Info!$A$2:$A$11,Firm_Info!$D$2:$D$11),"")</f>
        <v>5</v>
      </c>
      <c r="G5540" s="14">
        <f>IF($F5540="","",IF($B5540&gt;=SUMIFS(Firm_Info!$F$2:$F$11,Firm_Info!$D$2:$D$11,$F5540,Firm_Info!$C$2:$C$11,"Treated"),1,0))</f>
        <v>1</v>
      </c>
      <c r="H5540" s="14">
        <f t="shared" si="177"/>
        <v>1</v>
      </c>
      <c r="I5540" s="14">
        <f>IF($F5540="","",MOD(ROW()-2,624)-INDEX(Parallel_Trends!$F$5:$F$14,MATCH($A5540,Parallel_Trends!$A$5:$A$14,0)))</f>
        <v>377</v>
      </c>
    </row>
    <row r="5541" spans="1:9" x14ac:dyDescent="0.45">
      <c r="A5541" t="s">
        <v>29</v>
      </c>
      <c r="B5541" s="1">
        <f>Raw_Prices!BE550</f>
        <v>45727</v>
      </c>
      <c r="C5541" s="12">
        <f>Raw_Prices!BI550</f>
        <v>256.67</v>
      </c>
      <c r="D5541" s="13">
        <f t="shared" si="176"/>
        <v>-3.7355136331245431E-2</v>
      </c>
      <c r="E5541" s="14">
        <f>IF(_xlfn.XLOOKUP($A5541,Firm_Info!$A$2:$A$12,Firm_Info!$C$2:$C$12)="Treated",1,IF(_xlfn.XLOOKUP($A5541,Firm_Info!$A$2:$A$12,Firm_Info!$C$2:$C$12)="Control",0,""))</f>
        <v>1</v>
      </c>
      <c r="F5541" s="14">
        <f>IFERROR(_xlfn.XLOOKUP($A5541,Firm_Info!$A$2:$A$11,Firm_Info!$D$2:$D$11),"")</f>
        <v>5</v>
      </c>
      <c r="G5541" s="14">
        <f>IF($F5541="","",IF($B5541&gt;=SUMIFS(Firm_Info!$F$2:$F$11,Firm_Info!$D$2:$D$11,$F5541,Firm_Info!$C$2:$C$11,"Treated"),1,0))</f>
        <v>1</v>
      </c>
      <c r="H5541" s="14">
        <f t="shared" si="177"/>
        <v>1</v>
      </c>
      <c r="I5541" s="14">
        <f>IF($F5541="","",MOD(ROW()-2,624)-INDEX(Parallel_Trends!$F$5:$F$14,MATCH($A5541,Parallel_Trends!$A$5:$A$14,0)))</f>
        <v>378</v>
      </c>
    </row>
    <row r="5542" spans="1:9" x14ac:dyDescent="0.45">
      <c r="A5542" t="s">
        <v>29</v>
      </c>
      <c r="B5542" s="1">
        <f>Raw_Prices!BE551</f>
        <v>45728</v>
      </c>
      <c r="C5542" s="12">
        <f>Raw_Prices!BI551</f>
        <v>255.61</v>
      </c>
      <c r="D5542" s="13">
        <f t="shared" si="176"/>
        <v>-4.1298164958897265E-3</v>
      </c>
      <c r="E5542" s="14">
        <f>IF(_xlfn.XLOOKUP($A5542,Firm_Info!$A$2:$A$12,Firm_Info!$C$2:$C$12)="Treated",1,IF(_xlfn.XLOOKUP($A5542,Firm_Info!$A$2:$A$12,Firm_Info!$C$2:$C$12)="Control",0,""))</f>
        <v>1</v>
      </c>
      <c r="F5542" s="14">
        <f>IFERROR(_xlfn.XLOOKUP($A5542,Firm_Info!$A$2:$A$11,Firm_Info!$D$2:$D$11),"")</f>
        <v>5</v>
      </c>
      <c r="G5542" s="14">
        <f>IF($F5542="","",IF($B5542&gt;=SUMIFS(Firm_Info!$F$2:$F$11,Firm_Info!$D$2:$D$11,$F5542,Firm_Info!$C$2:$C$11,"Treated"),1,0))</f>
        <v>1</v>
      </c>
      <c r="H5542" s="14">
        <f t="shared" si="177"/>
        <v>1</v>
      </c>
      <c r="I5542" s="14">
        <f>IF($F5542="","",MOD(ROW()-2,624)-INDEX(Parallel_Trends!$F$5:$F$14,MATCH($A5542,Parallel_Trends!$A$5:$A$14,0)))</f>
        <v>379</v>
      </c>
    </row>
    <row r="5543" spans="1:9" x14ac:dyDescent="0.45">
      <c r="A5543" t="s">
        <v>29</v>
      </c>
      <c r="B5543" s="1">
        <f>Raw_Prices!BE552</f>
        <v>45729</v>
      </c>
      <c r="C5543" s="12">
        <f>Raw_Prices!BI552</f>
        <v>259.10000000000002</v>
      </c>
      <c r="D5543" s="13">
        <f t="shared" si="176"/>
        <v>1.3653612925941916E-2</v>
      </c>
      <c r="E5543" s="14">
        <f>IF(_xlfn.XLOOKUP($A5543,Firm_Info!$A$2:$A$12,Firm_Info!$C$2:$C$12)="Treated",1,IF(_xlfn.XLOOKUP($A5543,Firm_Info!$A$2:$A$12,Firm_Info!$C$2:$C$12)="Control",0,""))</f>
        <v>1</v>
      </c>
      <c r="F5543" s="14">
        <f>IFERROR(_xlfn.XLOOKUP($A5543,Firm_Info!$A$2:$A$11,Firm_Info!$D$2:$D$11),"")</f>
        <v>5</v>
      </c>
      <c r="G5543" s="14">
        <f>IF($F5543="","",IF($B5543&gt;=SUMIFS(Firm_Info!$F$2:$F$11,Firm_Info!$D$2:$D$11,$F5543,Firm_Info!$C$2:$C$11,"Treated"),1,0))</f>
        <v>1</v>
      </c>
      <c r="H5543" s="14">
        <f t="shared" si="177"/>
        <v>1</v>
      </c>
      <c r="I5543" s="14">
        <f>IF($F5543="","",MOD(ROW()-2,624)-INDEX(Parallel_Trends!$F$5:$F$14,MATCH($A5543,Parallel_Trends!$A$5:$A$14,0)))</f>
        <v>380</v>
      </c>
    </row>
    <row r="5544" spans="1:9" x14ac:dyDescent="0.45">
      <c r="A5544" t="s">
        <v>29</v>
      </c>
      <c r="B5544" s="1">
        <f>Raw_Prices!BE553</f>
        <v>45730</v>
      </c>
      <c r="C5544" s="12">
        <f>Raw_Prices!BI553</f>
        <v>255.98</v>
      </c>
      <c r="D5544" s="13">
        <f t="shared" si="176"/>
        <v>-1.2041682747973903E-2</v>
      </c>
      <c r="E5544" s="14">
        <f>IF(_xlfn.XLOOKUP($A5544,Firm_Info!$A$2:$A$12,Firm_Info!$C$2:$C$12)="Treated",1,IF(_xlfn.XLOOKUP($A5544,Firm_Info!$A$2:$A$12,Firm_Info!$C$2:$C$12)="Control",0,""))</f>
        <v>1</v>
      </c>
      <c r="F5544" s="14">
        <f>IFERROR(_xlfn.XLOOKUP($A5544,Firm_Info!$A$2:$A$11,Firm_Info!$D$2:$D$11),"")</f>
        <v>5</v>
      </c>
      <c r="G5544" s="14">
        <f>IF($F5544="","",IF($B5544&gt;=SUMIFS(Firm_Info!$F$2:$F$11,Firm_Info!$D$2:$D$11,$F5544,Firm_Info!$C$2:$C$11,"Treated"),1,0))</f>
        <v>1</v>
      </c>
      <c r="H5544" s="14">
        <f t="shared" si="177"/>
        <v>1</v>
      </c>
      <c r="I5544" s="14">
        <f>IF($F5544="","",MOD(ROW()-2,624)-INDEX(Parallel_Trends!$F$5:$F$14,MATCH($A5544,Parallel_Trends!$A$5:$A$14,0)))</f>
        <v>381</v>
      </c>
    </row>
    <row r="5545" spans="1:9" x14ac:dyDescent="0.45">
      <c r="A5545" t="s">
        <v>29</v>
      </c>
      <c r="B5545" s="1">
        <f>Raw_Prices!BE554</f>
        <v>45733</v>
      </c>
      <c r="C5545" s="12">
        <f>Raw_Prices!BI554</f>
        <v>260.17</v>
      </c>
      <c r="D5545" s="13">
        <f t="shared" si="176"/>
        <v>1.636846628642874E-2</v>
      </c>
      <c r="E5545" s="14">
        <f>IF(_xlfn.XLOOKUP($A5545,Firm_Info!$A$2:$A$12,Firm_Info!$C$2:$C$12)="Treated",1,IF(_xlfn.XLOOKUP($A5545,Firm_Info!$A$2:$A$12,Firm_Info!$C$2:$C$12)="Control",0,""))</f>
        <v>1</v>
      </c>
      <c r="F5545" s="14">
        <f>IFERROR(_xlfn.XLOOKUP($A5545,Firm_Info!$A$2:$A$11,Firm_Info!$D$2:$D$11),"")</f>
        <v>5</v>
      </c>
      <c r="G5545" s="14">
        <f>IF($F5545="","",IF($B5545&gt;=SUMIFS(Firm_Info!$F$2:$F$11,Firm_Info!$D$2:$D$11,$F5545,Firm_Info!$C$2:$C$11,"Treated"),1,0))</f>
        <v>1</v>
      </c>
      <c r="H5545" s="14">
        <f t="shared" si="177"/>
        <v>1</v>
      </c>
      <c r="I5545" s="14">
        <f>IF($F5545="","",MOD(ROW()-2,624)-INDEX(Parallel_Trends!$F$5:$F$14,MATCH($A5545,Parallel_Trends!$A$5:$A$14,0)))</f>
        <v>382</v>
      </c>
    </row>
    <row r="5546" spans="1:9" x14ac:dyDescent="0.45">
      <c r="A5546" t="s">
        <v>29</v>
      </c>
      <c r="B5546" s="1">
        <f>Raw_Prices!BE555</f>
        <v>45734</v>
      </c>
      <c r="C5546" s="12">
        <f>Raw_Prices!BI555</f>
        <v>260.73</v>
      </c>
      <c r="D5546" s="13">
        <f t="shared" si="176"/>
        <v>2.1524387900220265E-3</v>
      </c>
      <c r="E5546" s="14">
        <f>IF(_xlfn.XLOOKUP($A5546,Firm_Info!$A$2:$A$12,Firm_Info!$C$2:$C$12)="Treated",1,IF(_xlfn.XLOOKUP($A5546,Firm_Info!$A$2:$A$12,Firm_Info!$C$2:$C$12)="Control",0,""))</f>
        <v>1</v>
      </c>
      <c r="F5546" s="14">
        <f>IFERROR(_xlfn.XLOOKUP($A5546,Firm_Info!$A$2:$A$11,Firm_Info!$D$2:$D$11),"")</f>
        <v>5</v>
      </c>
      <c r="G5546" s="14">
        <f>IF($F5546="","",IF($B5546&gt;=SUMIFS(Firm_Info!$F$2:$F$11,Firm_Info!$D$2:$D$11,$F5546,Firm_Info!$C$2:$C$11,"Treated"),1,0))</f>
        <v>1</v>
      </c>
      <c r="H5546" s="14">
        <f t="shared" si="177"/>
        <v>1</v>
      </c>
      <c r="I5546" s="14">
        <f>IF($F5546="","",MOD(ROW()-2,624)-INDEX(Parallel_Trends!$F$5:$F$14,MATCH($A5546,Parallel_Trends!$A$5:$A$14,0)))</f>
        <v>383</v>
      </c>
    </row>
    <row r="5547" spans="1:9" x14ac:dyDescent="0.45">
      <c r="A5547" t="s">
        <v>29</v>
      </c>
      <c r="B5547" s="1">
        <f>Raw_Prices!BE556</f>
        <v>45735</v>
      </c>
      <c r="C5547" s="12">
        <f>Raw_Prices!BI556</f>
        <v>259.25</v>
      </c>
      <c r="D5547" s="13">
        <f t="shared" si="176"/>
        <v>-5.6763701913857822E-3</v>
      </c>
      <c r="E5547" s="14">
        <f>IF(_xlfn.XLOOKUP($A5547,Firm_Info!$A$2:$A$12,Firm_Info!$C$2:$C$12)="Treated",1,IF(_xlfn.XLOOKUP($A5547,Firm_Info!$A$2:$A$12,Firm_Info!$C$2:$C$12)="Control",0,""))</f>
        <v>1</v>
      </c>
      <c r="F5547" s="14">
        <f>IFERROR(_xlfn.XLOOKUP($A5547,Firm_Info!$A$2:$A$11,Firm_Info!$D$2:$D$11),"")</f>
        <v>5</v>
      </c>
      <c r="G5547" s="14">
        <f>IF($F5547="","",IF($B5547&gt;=SUMIFS(Firm_Info!$F$2:$F$11,Firm_Info!$D$2:$D$11,$F5547,Firm_Info!$C$2:$C$11,"Treated"),1,0))</f>
        <v>1</v>
      </c>
      <c r="H5547" s="14">
        <f t="shared" si="177"/>
        <v>1</v>
      </c>
      <c r="I5547" s="14">
        <f>IF($F5547="","",MOD(ROW()-2,624)-INDEX(Parallel_Trends!$F$5:$F$14,MATCH($A5547,Parallel_Trends!$A$5:$A$14,0)))</f>
        <v>384</v>
      </c>
    </row>
    <row r="5548" spans="1:9" x14ac:dyDescent="0.45">
      <c r="A5548" t="s">
        <v>29</v>
      </c>
      <c r="B5548" s="1">
        <f>Raw_Prices!BE557</f>
        <v>45736</v>
      </c>
      <c r="C5548" s="12">
        <f>Raw_Prices!BI557</f>
        <v>257.02999999999997</v>
      </c>
      <c r="D5548" s="13">
        <f t="shared" si="176"/>
        <v>-8.5631629701061751E-3</v>
      </c>
      <c r="E5548" s="14">
        <f>IF(_xlfn.XLOOKUP($A5548,Firm_Info!$A$2:$A$12,Firm_Info!$C$2:$C$12)="Treated",1,IF(_xlfn.XLOOKUP($A5548,Firm_Info!$A$2:$A$12,Firm_Info!$C$2:$C$12)="Control",0,""))</f>
        <v>1</v>
      </c>
      <c r="F5548" s="14">
        <f>IFERROR(_xlfn.XLOOKUP($A5548,Firm_Info!$A$2:$A$11,Firm_Info!$D$2:$D$11),"")</f>
        <v>5</v>
      </c>
      <c r="G5548" s="14">
        <f>IF($F5548="","",IF($B5548&gt;=SUMIFS(Firm_Info!$F$2:$F$11,Firm_Info!$D$2:$D$11,$F5548,Firm_Info!$C$2:$C$11,"Treated"),1,0))</f>
        <v>1</v>
      </c>
      <c r="H5548" s="14">
        <f t="shared" si="177"/>
        <v>1</v>
      </c>
      <c r="I5548" s="14">
        <f>IF($F5548="","",MOD(ROW()-2,624)-INDEX(Parallel_Trends!$F$5:$F$14,MATCH($A5548,Parallel_Trends!$A$5:$A$14,0)))</f>
        <v>385</v>
      </c>
    </row>
    <row r="5549" spans="1:9" x14ac:dyDescent="0.45">
      <c r="A5549" t="s">
        <v>29</v>
      </c>
      <c r="B5549" s="1">
        <f>Raw_Prices!BE558</f>
        <v>45737</v>
      </c>
      <c r="C5549" s="12">
        <f>Raw_Prices!BI558</f>
        <v>255.84</v>
      </c>
      <c r="D5549" s="13">
        <f t="shared" si="176"/>
        <v>-4.6298097498345125E-3</v>
      </c>
      <c r="E5549" s="14">
        <f>IF(_xlfn.XLOOKUP($A5549,Firm_Info!$A$2:$A$12,Firm_Info!$C$2:$C$12)="Treated",1,IF(_xlfn.XLOOKUP($A5549,Firm_Info!$A$2:$A$12,Firm_Info!$C$2:$C$12)="Control",0,""))</f>
        <v>1</v>
      </c>
      <c r="F5549" s="14">
        <f>IFERROR(_xlfn.XLOOKUP($A5549,Firm_Info!$A$2:$A$11,Firm_Info!$D$2:$D$11),"")</f>
        <v>5</v>
      </c>
      <c r="G5549" s="14">
        <f>IF($F5549="","",IF($B5549&gt;=SUMIFS(Firm_Info!$F$2:$F$11,Firm_Info!$D$2:$D$11,$F5549,Firm_Info!$C$2:$C$11,"Treated"),1,0))</f>
        <v>1</v>
      </c>
      <c r="H5549" s="14">
        <f t="shared" si="177"/>
        <v>1</v>
      </c>
      <c r="I5549" s="14">
        <f>IF($F5549="","",MOD(ROW()-2,624)-INDEX(Parallel_Trends!$F$5:$F$14,MATCH($A5549,Parallel_Trends!$A$5:$A$14,0)))</f>
        <v>386</v>
      </c>
    </row>
    <row r="5550" spans="1:9" x14ac:dyDescent="0.45">
      <c r="A5550" t="s">
        <v>29</v>
      </c>
      <c r="B5550" s="1">
        <f>Raw_Prices!BE559</f>
        <v>45740</v>
      </c>
      <c r="C5550" s="12">
        <f>Raw_Prices!BI559</f>
        <v>258.95999999999998</v>
      </c>
      <c r="D5550" s="13">
        <f t="shared" si="176"/>
        <v>1.2195121951219523E-2</v>
      </c>
      <c r="E5550" s="14">
        <f>IF(_xlfn.XLOOKUP($A5550,Firm_Info!$A$2:$A$12,Firm_Info!$C$2:$C$12)="Treated",1,IF(_xlfn.XLOOKUP($A5550,Firm_Info!$A$2:$A$12,Firm_Info!$C$2:$C$12)="Control",0,""))</f>
        <v>1</v>
      </c>
      <c r="F5550" s="14">
        <f>IFERROR(_xlfn.XLOOKUP($A5550,Firm_Info!$A$2:$A$11,Firm_Info!$D$2:$D$11),"")</f>
        <v>5</v>
      </c>
      <c r="G5550" s="14">
        <f>IF($F5550="","",IF($B5550&gt;=SUMIFS(Firm_Info!$F$2:$F$11,Firm_Info!$D$2:$D$11,$F5550,Firm_Info!$C$2:$C$11,"Treated"),1,0))</f>
        <v>1</v>
      </c>
      <c r="H5550" s="14">
        <f t="shared" si="177"/>
        <v>1</v>
      </c>
      <c r="I5550" s="14">
        <f>IF($F5550="","",MOD(ROW()-2,624)-INDEX(Parallel_Trends!$F$5:$F$14,MATCH($A5550,Parallel_Trends!$A$5:$A$14,0)))</f>
        <v>387</v>
      </c>
    </row>
    <row r="5551" spans="1:9" x14ac:dyDescent="0.45">
      <c r="A5551" t="s">
        <v>29</v>
      </c>
      <c r="B5551" s="1">
        <f>Raw_Prices!BE560</f>
        <v>45741</v>
      </c>
      <c r="C5551" s="12">
        <f>Raw_Prices!BI560</f>
        <v>258.75</v>
      </c>
      <c r="D5551" s="13">
        <f t="shared" si="176"/>
        <v>-8.1093605189985762E-4</v>
      </c>
      <c r="E5551" s="14">
        <f>IF(_xlfn.XLOOKUP($A5551,Firm_Info!$A$2:$A$12,Firm_Info!$C$2:$C$12)="Treated",1,IF(_xlfn.XLOOKUP($A5551,Firm_Info!$A$2:$A$12,Firm_Info!$C$2:$C$12)="Control",0,""))</f>
        <v>1</v>
      </c>
      <c r="F5551" s="14">
        <f>IFERROR(_xlfn.XLOOKUP($A5551,Firm_Info!$A$2:$A$11,Firm_Info!$D$2:$D$11),"")</f>
        <v>5</v>
      </c>
      <c r="G5551" s="14">
        <f>IF($F5551="","",IF($B5551&gt;=SUMIFS(Firm_Info!$F$2:$F$11,Firm_Info!$D$2:$D$11,$F5551,Firm_Info!$C$2:$C$11,"Treated"),1,0))</f>
        <v>1</v>
      </c>
      <c r="H5551" s="14">
        <f t="shared" si="177"/>
        <v>1</v>
      </c>
      <c r="I5551" s="14">
        <f>IF($F5551="","",MOD(ROW()-2,624)-INDEX(Parallel_Trends!$F$5:$F$14,MATCH($A5551,Parallel_Trends!$A$5:$A$14,0)))</f>
        <v>388</v>
      </c>
    </row>
    <row r="5552" spans="1:9" x14ac:dyDescent="0.45">
      <c r="A5552" t="s">
        <v>29</v>
      </c>
      <c r="B5552" s="1">
        <f>Raw_Prices!BE561</f>
        <v>45742</v>
      </c>
      <c r="C5552" s="12">
        <f>Raw_Prices!BI561</f>
        <v>262.51</v>
      </c>
      <c r="D5552" s="13">
        <f t="shared" si="176"/>
        <v>1.4531400966183439E-2</v>
      </c>
      <c r="E5552" s="14">
        <f>IF(_xlfn.XLOOKUP($A5552,Firm_Info!$A$2:$A$12,Firm_Info!$C$2:$C$12)="Treated",1,IF(_xlfn.XLOOKUP($A5552,Firm_Info!$A$2:$A$12,Firm_Info!$C$2:$C$12)="Control",0,""))</f>
        <v>1</v>
      </c>
      <c r="F5552" s="14">
        <f>IFERROR(_xlfn.XLOOKUP($A5552,Firm_Info!$A$2:$A$11,Firm_Info!$D$2:$D$11),"")</f>
        <v>5</v>
      </c>
      <c r="G5552" s="14">
        <f>IF($F5552="","",IF($B5552&gt;=SUMIFS(Firm_Info!$F$2:$F$11,Firm_Info!$D$2:$D$11,$F5552,Firm_Info!$C$2:$C$11,"Treated"),1,0))</f>
        <v>1</v>
      </c>
      <c r="H5552" s="14">
        <f t="shared" si="177"/>
        <v>1</v>
      </c>
      <c r="I5552" s="14">
        <f>IF($F5552="","",MOD(ROW()-2,624)-INDEX(Parallel_Trends!$F$5:$F$14,MATCH($A5552,Parallel_Trends!$A$5:$A$14,0)))</f>
        <v>389</v>
      </c>
    </row>
    <row r="5553" spans="1:9" x14ac:dyDescent="0.45">
      <c r="A5553" t="s">
        <v>29</v>
      </c>
      <c r="B5553" s="1">
        <f>Raw_Prices!BE562</f>
        <v>45743</v>
      </c>
      <c r="C5553" s="12">
        <f>Raw_Prices!BI562</f>
        <v>268.27999999999997</v>
      </c>
      <c r="D5553" s="13">
        <f t="shared" si="176"/>
        <v>2.1980115043236381E-2</v>
      </c>
      <c r="E5553" s="14">
        <f>IF(_xlfn.XLOOKUP($A5553,Firm_Info!$A$2:$A$12,Firm_Info!$C$2:$C$12)="Treated",1,IF(_xlfn.XLOOKUP($A5553,Firm_Info!$A$2:$A$12,Firm_Info!$C$2:$C$12)="Control",0,""))</f>
        <v>1</v>
      </c>
      <c r="F5553" s="14">
        <f>IFERROR(_xlfn.XLOOKUP($A5553,Firm_Info!$A$2:$A$11,Firm_Info!$D$2:$D$11),"")</f>
        <v>5</v>
      </c>
      <c r="G5553" s="14">
        <f>IF($F5553="","",IF($B5553&gt;=SUMIFS(Firm_Info!$F$2:$F$11,Firm_Info!$D$2:$D$11,$F5553,Firm_Info!$C$2:$C$11,"Treated"),1,0))</f>
        <v>1</v>
      </c>
      <c r="H5553" s="14">
        <f t="shared" si="177"/>
        <v>1</v>
      </c>
      <c r="I5553" s="14">
        <f>IF($F5553="","",MOD(ROW()-2,624)-INDEX(Parallel_Trends!$F$5:$F$14,MATCH($A5553,Parallel_Trends!$A$5:$A$14,0)))</f>
        <v>390</v>
      </c>
    </row>
    <row r="5554" spans="1:9" x14ac:dyDescent="0.45">
      <c r="A5554" t="s">
        <v>29</v>
      </c>
      <c r="B5554" s="1">
        <f>Raw_Prices!BE563</f>
        <v>45744</v>
      </c>
      <c r="C5554" s="12">
        <f>Raw_Prices!BI563</f>
        <v>264.93</v>
      </c>
      <c r="D5554" s="13">
        <f t="shared" si="176"/>
        <v>-1.2486953928731004E-2</v>
      </c>
      <c r="E5554" s="14">
        <f>IF(_xlfn.XLOOKUP($A5554,Firm_Info!$A$2:$A$12,Firm_Info!$C$2:$C$12)="Treated",1,IF(_xlfn.XLOOKUP($A5554,Firm_Info!$A$2:$A$12,Firm_Info!$C$2:$C$12)="Control",0,""))</f>
        <v>1</v>
      </c>
      <c r="F5554" s="14">
        <f>IFERROR(_xlfn.XLOOKUP($A5554,Firm_Info!$A$2:$A$11,Firm_Info!$D$2:$D$11),"")</f>
        <v>5</v>
      </c>
      <c r="G5554" s="14">
        <f>IF($F5554="","",IF($B5554&gt;=SUMIFS(Firm_Info!$F$2:$F$11,Firm_Info!$D$2:$D$11,$F5554,Firm_Info!$C$2:$C$11,"Treated"),1,0))</f>
        <v>1</v>
      </c>
      <c r="H5554" s="14">
        <f t="shared" si="177"/>
        <v>1</v>
      </c>
      <c r="I5554" s="14">
        <f>IF($F5554="","",MOD(ROW()-2,624)-INDEX(Parallel_Trends!$F$5:$F$14,MATCH($A5554,Parallel_Trends!$A$5:$A$14,0)))</f>
        <v>391</v>
      </c>
    </row>
    <row r="5555" spans="1:9" x14ac:dyDescent="0.45">
      <c r="A5555" t="s">
        <v>29</v>
      </c>
      <c r="B5555" s="1">
        <f>Raw_Prices!BE564</f>
        <v>45747</v>
      </c>
      <c r="C5555" s="12">
        <f>Raw_Prices!BI564</f>
        <v>266.70999999999998</v>
      </c>
      <c r="D5555" s="13">
        <f t="shared" si="176"/>
        <v>6.7187558977841455E-3</v>
      </c>
      <c r="E5555" s="14">
        <f>IF(_xlfn.XLOOKUP($A5555,Firm_Info!$A$2:$A$12,Firm_Info!$C$2:$C$12)="Treated",1,IF(_xlfn.XLOOKUP($A5555,Firm_Info!$A$2:$A$12,Firm_Info!$C$2:$C$12)="Control",0,""))</f>
        <v>1</v>
      </c>
      <c r="F5555" s="14">
        <f>IFERROR(_xlfn.XLOOKUP($A5555,Firm_Info!$A$2:$A$11,Firm_Info!$D$2:$D$11),"")</f>
        <v>5</v>
      </c>
      <c r="G5555" s="14">
        <f>IF($F5555="","",IF($B5555&gt;=SUMIFS(Firm_Info!$F$2:$F$11,Firm_Info!$D$2:$D$11,$F5555,Firm_Info!$C$2:$C$11,"Treated"),1,0))</f>
        <v>1</v>
      </c>
      <c r="H5555" s="14">
        <f t="shared" si="177"/>
        <v>1</v>
      </c>
      <c r="I5555" s="14">
        <f>IF($F5555="","",MOD(ROW()-2,624)-INDEX(Parallel_Trends!$F$5:$F$14,MATCH($A5555,Parallel_Trends!$A$5:$A$14,0)))</f>
        <v>392</v>
      </c>
    </row>
    <row r="5556" spans="1:9" x14ac:dyDescent="0.45">
      <c r="A5556" t="s">
        <v>29</v>
      </c>
      <c r="B5556" s="1">
        <f>Raw_Prices!BE565</f>
        <v>45748</v>
      </c>
      <c r="C5556" s="12">
        <f>Raw_Prices!BI565</f>
        <v>268.54000000000002</v>
      </c>
      <c r="D5556" s="13">
        <f t="shared" si="176"/>
        <v>6.8613850249334973E-3</v>
      </c>
      <c r="E5556" s="14">
        <f>IF(_xlfn.XLOOKUP($A5556,Firm_Info!$A$2:$A$12,Firm_Info!$C$2:$C$12)="Treated",1,IF(_xlfn.XLOOKUP($A5556,Firm_Info!$A$2:$A$12,Firm_Info!$C$2:$C$12)="Control",0,""))</f>
        <v>1</v>
      </c>
      <c r="F5556" s="14">
        <f>IFERROR(_xlfn.XLOOKUP($A5556,Firm_Info!$A$2:$A$11,Firm_Info!$D$2:$D$11),"")</f>
        <v>5</v>
      </c>
      <c r="G5556" s="14">
        <f>IF($F5556="","",IF($B5556&gt;=SUMIFS(Firm_Info!$F$2:$F$11,Firm_Info!$D$2:$D$11,$F5556,Firm_Info!$C$2:$C$11,"Treated"),1,0))</f>
        <v>1</v>
      </c>
      <c r="H5556" s="14">
        <f t="shared" si="177"/>
        <v>1</v>
      </c>
      <c r="I5556" s="14">
        <f>IF($F5556="","",MOD(ROW()-2,624)-INDEX(Parallel_Trends!$F$5:$F$14,MATCH($A5556,Parallel_Trends!$A$5:$A$14,0)))</f>
        <v>393</v>
      </c>
    </row>
    <row r="5557" spans="1:9" x14ac:dyDescent="0.45">
      <c r="A5557" t="s">
        <v>29</v>
      </c>
      <c r="B5557" s="1">
        <f>Raw_Prices!BE566</f>
        <v>45749</v>
      </c>
      <c r="C5557" s="12">
        <f>Raw_Prices!BI566</f>
        <v>264.56</v>
      </c>
      <c r="D5557" s="13">
        <f t="shared" si="176"/>
        <v>-1.4820883294853759E-2</v>
      </c>
      <c r="E5557" s="14">
        <f>IF(_xlfn.XLOOKUP($A5557,Firm_Info!$A$2:$A$12,Firm_Info!$C$2:$C$12)="Treated",1,IF(_xlfn.XLOOKUP($A5557,Firm_Info!$A$2:$A$12,Firm_Info!$C$2:$C$12)="Control",0,""))</f>
        <v>1</v>
      </c>
      <c r="F5557" s="14">
        <f>IFERROR(_xlfn.XLOOKUP($A5557,Firm_Info!$A$2:$A$11,Firm_Info!$D$2:$D$11),"")</f>
        <v>5</v>
      </c>
      <c r="G5557" s="14">
        <f>IF($F5557="","",IF($B5557&gt;=SUMIFS(Firm_Info!$F$2:$F$11,Firm_Info!$D$2:$D$11,$F5557,Firm_Info!$C$2:$C$11,"Treated"),1,0))</f>
        <v>1</v>
      </c>
      <c r="H5557" s="14">
        <f t="shared" si="177"/>
        <v>1</v>
      </c>
      <c r="I5557" s="14">
        <f>IF($F5557="","",MOD(ROW()-2,624)-INDEX(Parallel_Trends!$F$5:$F$14,MATCH($A5557,Parallel_Trends!$A$5:$A$14,0)))</f>
        <v>394</v>
      </c>
    </row>
    <row r="5558" spans="1:9" x14ac:dyDescent="0.45">
      <c r="A5558" t="s">
        <v>29</v>
      </c>
      <c r="B5558" s="1">
        <f>Raw_Prices!BE567</f>
        <v>45750</v>
      </c>
      <c r="C5558" s="12">
        <f>Raw_Prices!BI567</f>
        <v>267.89</v>
      </c>
      <c r="D5558" s="13">
        <f t="shared" si="176"/>
        <v>1.2586936800725645E-2</v>
      </c>
      <c r="E5558" s="14">
        <f>IF(_xlfn.XLOOKUP($A5558,Firm_Info!$A$2:$A$12,Firm_Info!$C$2:$C$12)="Treated",1,IF(_xlfn.XLOOKUP($A5558,Firm_Info!$A$2:$A$12,Firm_Info!$C$2:$C$12)="Control",0,""))</f>
        <v>1</v>
      </c>
      <c r="F5558" s="14">
        <f>IFERROR(_xlfn.XLOOKUP($A5558,Firm_Info!$A$2:$A$11,Firm_Info!$D$2:$D$11),"")</f>
        <v>5</v>
      </c>
      <c r="G5558" s="14">
        <f>IF($F5558="","",IF($B5558&gt;=SUMIFS(Firm_Info!$F$2:$F$11,Firm_Info!$D$2:$D$11,$F5558,Firm_Info!$C$2:$C$11,"Treated"),1,0))</f>
        <v>1</v>
      </c>
      <c r="H5558" s="14">
        <f t="shared" si="177"/>
        <v>1</v>
      </c>
      <c r="I5558" s="14">
        <f>IF($F5558="","",MOD(ROW()-2,624)-INDEX(Parallel_Trends!$F$5:$F$14,MATCH($A5558,Parallel_Trends!$A$5:$A$14,0)))</f>
        <v>395</v>
      </c>
    </row>
    <row r="5559" spans="1:9" x14ac:dyDescent="0.45">
      <c r="A5559" t="s">
        <v>29</v>
      </c>
      <c r="B5559" s="1">
        <f>Raw_Prices!BE568</f>
        <v>45751</v>
      </c>
      <c r="C5559" s="12">
        <f>Raw_Prices!BI568</f>
        <v>248.11</v>
      </c>
      <c r="D5559" s="13">
        <f t="shared" si="176"/>
        <v>-7.383627608346699E-2</v>
      </c>
      <c r="E5559" s="14">
        <f>IF(_xlfn.XLOOKUP($A5559,Firm_Info!$A$2:$A$12,Firm_Info!$C$2:$C$12)="Treated",1,IF(_xlfn.XLOOKUP($A5559,Firm_Info!$A$2:$A$12,Firm_Info!$C$2:$C$12)="Control",0,""))</f>
        <v>1</v>
      </c>
      <c r="F5559" s="14">
        <f>IFERROR(_xlfn.XLOOKUP($A5559,Firm_Info!$A$2:$A$11,Firm_Info!$D$2:$D$11),"")</f>
        <v>5</v>
      </c>
      <c r="G5559" s="14">
        <f>IF($F5559="","",IF($B5559&gt;=SUMIFS(Firm_Info!$F$2:$F$11,Firm_Info!$D$2:$D$11,$F5559,Firm_Info!$C$2:$C$11,"Treated"),1,0))</f>
        <v>1</v>
      </c>
      <c r="H5559" s="14">
        <f t="shared" si="177"/>
        <v>1</v>
      </c>
      <c r="I5559" s="14">
        <f>IF($F5559="","",MOD(ROW()-2,624)-INDEX(Parallel_Trends!$F$5:$F$14,MATCH($A5559,Parallel_Trends!$A$5:$A$14,0)))</f>
        <v>396</v>
      </c>
    </row>
    <row r="5560" spans="1:9" x14ac:dyDescent="0.45">
      <c r="A5560" t="s">
        <v>29</v>
      </c>
      <c r="B5560" s="1">
        <f>Raw_Prices!BE569</f>
        <v>45754</v>
      </c>
      <c r="C5560" s="12">
        <f>Raw_Prices!BI569</f>
        <v>246.67</v>
      </c>
      <c r="D5560" s="13">
        <f t="shared" si="176"/>
        <v>-5.8038773124824417E-3</v>
      </c>
      <c r="E5560" s="14">
        <f>IF(_xlfn.XLOOKUP($A5560,Firm_Info!$A$2:$A$12,Firm_Info!$C$2:$C$12)="Treated",1,IF(_xlfn.XLOOKUP($A5560,Firm_Info!$A$2:$A$12,Firm_Info!$C$2:$C$12)="Control",0,""))</f>
        <v>1</v>
      </c>
      <c r="F5560" s="14">
        <f>IFERROR(_xlfn.XLOOKUP($A5560,Firm_Info!$A$2:$A$11,Firm_Info!$D$2:$D$11),"")</f>
        <v>5</v>
      </c>
      <c r="G5560" s="14">
        <f>IF($F5560="","",IF($B5560&gt;=SUMIFS(Firm_Info!$F$2:$F$11,Firm_Info!$D$2:$D$11,$F5560,Firm_Info!$C$2:$C$11,"Treated"),1,0))</f>
        <v>1</v>
      </c>
      <c r="H5560" s="14">
        <f t="shared" si="177"/>
        <v>1</v>
      </c>
      <c r="I5560" s="14">
        <f>IF($F5560="","",MOD(ROW()-2,624)-INDEX(Parallel_Trends!$F$5:$F$14,MATCH($A5560,Parallel_Trends!$A$5:$A$14,0)))</f>
        <v>397</v>
      </c>
    </row>
    <row r="5561" spans="1:9" x14ac:dyDescent="0.45">
      <c r="A5561" t="s">
        <v>29</v>
      </c>
      <c r="B5561" s="1">
        <f>Raw_Prices!BE570</f>
        <v>45755</v>
      </c>
      <c r="C5561" s="12">
        <f>Raw_Prices!BI570</f>
        <v>246.3</v>
      </c>
      <c r="D5561" s="13">
        <f t="shared" si="176"/>
        <v>-1.4999797300035977E-3</v>
      </c>
      <c r="E5561" s="14">
        <f>IF(_xlfn.XLOOKUP($A5561,Firm_Info!$A$2:$A$12,Firm_Info!$C$2:$C$12)="Treated",1,IF(_xlfn.XLOOKUP($A5561,Firm_Info!$A$2:$A$12,Firm_Info!$C$2:$C$12)="Control",0,""))</f>
        <v>1</v>
      </c>
      <c r="F5561" s="14">
        <f>IFERROR(_xlfn.XLOOKUP($A5561,Firm_Info!$A$2:$A$11,Firm_Info!$D$2:$D$11),"")</f>
        <v>5</v>
      </c>
      <c r="G5561" s="14">
        <f>IF($F5561="","",IF($B5561&gt;=SUMIFS(Firm_Info!$F$2:$F$11,Firm_Info!$D$2:$D$11,$F5561,Firm_Info!$C$2:$C$11,"Treated"),1,0))</f>
        <v>1</v>
      </c>
      <c r="H5561" s="14">
        <f t="shared" si="177"/>
        <v>1</v>
      </c>
      <c r="I5561" s="14">
        <f>IF($F5561="","",MOD(ROW()-2,624)-INDEX(Parallel_Trends!$F$5:$F$14,MATCH($A5561,Parallel_Trends!$A$5:$A$14,0)))</f>
        <v>398</v>
      </c>
    </row>
    <row r="5562" spans="1:9" x14ac:dyDescent="0.45">
      <c r="A5562" t="s">
        <v>29</v>
      </c>
      <c r="B5562" s="1">
        <f>Raw_Prices!BE571</f>
        <v>45756</v>
      </c>
      <c r="C5562" s="12">
        <f>Raw_Prices!BI571</f>
        <v>254.9</v>
      </c>
      <c r="D5562" s="13">
        <f t="shared" si="176"/>
        <v>3.491676816889977E-2</v>
      </c>
      <c r="E5562" s="14">
        <f>IF(_xlfn.XLOOKUP($A5562,Firm_Info!$A$2:$A$12,Firm_Info!$C$2:$C$12)="Treated",1,IF(_xlfn.XLOOKUP($A5562,Firm_Info!$A$2:$A$12,Firm_Info!$C$2:$C$12)="Control",0,""))</f>
        <v>1</v>
      </c>
      <c r="F5562" s="14">
        <f>IFERROR(_xlfn.XLOOKUP($A5562,Firm_Info!$A$2:$A$11,Firm_Info!$D$2:$D$11),"")</f>
        <v>5</v>
      </c>
      <c r="G5562" s="14">
        <f>IF($F5562="","",IF($B5562&gt;=SUMIFS(Firm_Info!$F$2:$F$11,Firm_Info!$D$2:$D$11,$F5562,Firm_Info!$C$2:$C$11,"Treated"),1,0))</f>
        <v>1</v>
      </c>
      <c r="H5562" s="14">
        <f t="shared" si="177"/>
        <v>1</v>
      </c>
      <c r="I5562" s="14">
        <f>IF($F5562="","",MOD(ROW()-2,624)-INDEX(Parallel_Trends!$F$5:$F$14,MATCH($A5562,Parallel_Trends!$A$5:$A$14,0)))</f>
        <v>399</v>
      </c>
    </row>
    <row r="5563" spans="1:9" x14ac:dyDescent="0.45">
      <c r="A5563" t="s">
        <v>29</v>
      </c>
      <c r="B5563" s="1">
        <f>Raw_Prices!BE572</f>
        <v>45757</v>
      </c>
      <c r="C5563" s="12">
        <f>Raw_Prices!BI572</f>
        <v>256.12</v>
      </c>
      <c r="D5563" s="13">
        <f t="shared" si="176"/>
        <v>4.7861906630051188E-3</v>
      </c>
      <c r="E5563" s="14">
        <f>IF(_xlfn.XLOOKUP($A5563,Firm_Info!$A$2:$A$12,Firm_Info!$C$2:$C$12)="Treated",1,IF(_xlfn.XLOOKUP($A5563,Firm_Info!$A$2:$A$12,Firm_Info!$C$2:$C$12)="Control",0,""))</f>
        <v>1</v>
      </c>
      <c r="F5563" s="14">
        <f>IFERROR(_xlfn.XLOOKUP($A5563,Firm_Info!$A$2:$A$11,Firm_Info!$D$2:$D$11),"")</f>
        <v>5</v>
      </c>
      <c r="G5563" s="14">
        <f>IF($F5563="","",IF($B5563&gt;=SUMIFS(Firm_Info!$F$2:$F$11,Firm_Info!$D$2:$D$11,$F5563,Firm_Info!$C$2:$C$11,"Treated"),1,0))</f>
        <v>1</v>
      </c>
      <c r="H5563" s="14">
        <f t="shared" si="177"/>
        <v>1</v>
      </c>
      <c r="I5563" s="14">
        <f>IF($F5563="","",MOD(ROW()-2,624)-INDEX(Parallel_Trends!$F$5:$F$14,MATCH($A5563,Parallel_Trends!$A$5:$A$14,0)))</f>
        <v>400</v>
      </c>
    </row>
    <row r="5564" spans="1:9" x14ac:dyDescent="0.45">
      <c r="A5564" t="s">
        <v>29</v>
      </c>
      <c r="B5564" s="1">
        <f>Raw_Prices!BE573</f>
        <v>45758</v>
      </c>
      <c r="C5564" s="12">
        <f>Raw_Prices!BI573</f>
        <v>258.67</v>
      </c>
      <c r="D5564" s="13">
        <f t="shared" si="176"/>
        <v>9.9562704982039119E-3</v>
      </c>
      <c r="E5564" s="14">
        <f>IF(_xlfn.XLOOKUP($A5564,Firm_Info!$A$2:$A$12,Firm_Info!$C$2:$C$12)="Treated",1,IF(_xlfn.XLOOKUP($A5564,Firm_Info!$A$2:$A$12,Firm_Info!$C$2:$C$12)="Control",0,""))</f>
        <v>1</v>
      </c>
      <c r="F5564" s="14">
        <f>IFERROR(_xlfn.XLOOKUP($A5564,Firm_Info!$A$2:$A$11,Firm_Info!$D$2:$D$11),"")</f>
        <v>5</v>
      </c>
      <c r="G5564" s="14">
        <f>IF($F5564="","",IF($B5564&gt;=SUMIFS(Firm_Info!$F$2:$F$11,Firm_Info!$D$2:$D$11,$F5564,Firm_Info!$C$2:$C$11,"Treated"),1,0))</f>
        <v>1</v>
      </c>
      <c r="H5564" s="14">
        <f t="shared" si="177"/>
        <v>1</v>
      </c>
      <c r="I5564" s="14">
        <f>IF($F5564="","",MOD(ROW()-2,624)-INDEX(Parallel_Trends!$F$5:$F$14,MATCH($A5564,Parallel_Trends!$A$5:$A$14,0)))</f>
        <v>401</v>
      </c>
    </row>
    <row r="5565" spans="1:9" x14ac:dyDescent="0.45">
      <c r="A5565" t="s">
        <v>29</v>
      </c>
      <c r="B5565" s="1">
        <f>Raw_Prices!BE574</f>
        <v>45761</v>
      </c>
      <c r="C5565" s="12">
        <f>Raw_Prices!BI574</f>
        <v>262.64</v>
      </c>
      <c r="D5565" s="13">
        <f t="shared" si="176"/>
        <v>1.5347740364170415E-2</v>
      </c>
      <c r="E5565" s="14">
        <f>IF(_xlfn.XLOOKUP($A5565,Firm_Info!$A$2:$A$12,Firm_Info!$C$2:$C$12)="Treated",1,IF(_xlfn.XLOOKUP($A5565,Firm_Info!$A$2:$A$12,Firm_Info!$C$2:$C$12)="Control",0,""))</f>
        <v>1</v>
      </c>
      <c r="F5565" s="14">
        <f>IFERROR(_xlfn.XLOOKUP($A5565,Firm_Info!$A$2:$A$11,Firm_Info!$D$2:$D$11),"")</f>
        <v>5</v>
      </c>
      <c r="G5565" s="14">
        <f>IF($F5565="","",IF($B5565&gt;=SUMIFS(Firm_Info!$F$2:$F$11,Firm_Info!$D$2:$D$11,$F5565,Firm_Info!$C$2:$C$11,"Treated"),1,0))</f>
        <v>1</v>
      </c>
      <c r="H5565" s="14">
        <f t="shared" si="177"/>
        <v>1</v>
      </c>
      <c r="I5565" s="14">
        <f>IF($F5565="","",MOD(ROW()-2,624)-INDEX(Parallel_Trends!$F$5:$F$14,MATCH($A5565,Parallel_Trends!$A$5:$A$14,0)))</f>
        <v>402</v>
      </c>
    </row>
    <row r="5566" spans="1:9" x14ac:dyDescent="0.45">
      <c r="A5566" t="s">
        <v>29</v>
      </c>
      <c r="B5566" s="1">
        <f>Raw_Prices!BE575</f>
        <v>45762</v>
      </c>
      <c r="C5566" s="12">
        <f>Raw_Prices!BI575</f>
        <v>266.70999999999998</v>
      </c>
      <c r="D5566" s="13">
        <f t="shared" si="176"/>
        <v>1.5496497106305185E-2</v>
      </c>
      <c r="E5566" s="14">
        <f>IF(_xlfn.XLOOKUP($A5566,Firm_Info!$A$2:$A$12,Firm_Info!$C$2:$C$12)="Treated",1,IF(_xlfn.XLOOKUP($A5566,Firm_Info!$A$2:$A$12,Firm_Info!$C$2:$C$12)="Control",0,""))</f>
        <v>1</v>
      </c>
      <c r="F5566" s="14">
        <f>IFERROR(_xlfn.XLOOKUP($A5566,Firm_Info!$A$2:$A$11,Firm_Info!$D$2:$D$11),"")</f>
        <v>5</v>
      </c>
      <c r="G5566" s="14">
        <f>IF($F5566="","",IF($B5566&gt;=SUMIFS(Firm_Info!$F$2:$F$11,Firm_Info!$D$2:$D$11,$F5566,Firm_Info!$C$2:$C$11,"Treated"),1,0))</f>
        <v>1</v>
      </c>
      <c r="H5566" s="14">
        <f t="shared" si="177"/>
        <v>1</v>
      </c>
      <c r="I5566" s="14">
        <f>IF($F5566="","",MOD(ROW()-2,624)-INDEX(Parallel_Trends!$F$5:$F$14,MATCH($A5566,Parallel_Trends!$A$5:$A$14,0)))</f>
        <v>403</v>
      </c>
    </row>
    <row r="5567" spans="1:9" x14ac:dyDescent="0.45">
      <c r="A5567" t="s">
        <v>29</v>
      </c>
      <c r="B5567" s="1">
        <f>Raw_Prices!BE576</f>
        <v>45763</v>
      </c>
      <c r="C5567" s="12">
        <f>Raw_Prices!BI576</f>
        <v>259.64</v>
      </c>
      <c r="D5567" s="13">
        <f t="shared" si="176"/>
        <v>-2.6508192418731924E-2</v>
      </c>
      <c r="E5567" s="14">
        <f>IF(_xlfn.XLOOKUP($A5567,Firm_Info!$A$2:$A$12,Firm_Info!$C$2:$C$12)="Treated",1,IF(_xlfn.XLOOKUP($A5567,Firm_Info!$A$2:$A$12,Firm_Info!$C$2:$C$12)="Control",0,""))</f>
        <v>1</v>
      </c>
      <c r="F5567" s="14">
        <f>IFERROR(_xlfn.XLOOKUP($A5567,Firm_Info!$A$2:$A$11,Firm_Info!$D$2:$D$11),"")</f>
        <v>5</v>
      </c>
      <c r="G5567" s="14">
        <f>IF($F5567="","",IF($B5567&gt;=SUMIFS(Firm_Info!$F$2:$F$11,Firm_Info!$D$2:$D$11,$F5567,Firm_Info!$C$2:$C$11,"Treated"),1,0))</f>
        <v>1</v>
      </c>
      <c r="H5567" s="14">
        <f t="shared" si="177"/>
        <v>1</v>
      </c>
      <c r="I5567" s="14">
        <f>IF($F5567="","",MOD(ROW()-2,624)-INDEX(Parallel_Trends!$F$5:$F$14,MATCH($A5567,Parallel_Trends!$A$5:$A$14,0)))</f>
        <v>404</v>
      </c>
    </row>
    <row r="5568" spans="1:9" x14ac:dyDescent="0.45">
      <c r="A5568" t="s">
        <v>29</v>
      </c>
      <c r="B5568" s="1">
        <f>Raw_Prices!BE577</f>
        <v>45764</v>
      </c>
      <c r="C5568" s="12">
        <f>Raw_Prices!BI577</f>
        <v>262.04000000000002</v>
      </c>
      <c r="D5568" s="13">
        <f t="shared" si="176"/>
        <v>9.2435680172548995E-3</v>
      </c>
      <c r="E5568" s="14">
        <f>IF(_xlfn.XLOOKUP($A5568,Firm_Info!$A$2:$A$12,Firm_Info!$C$2:$C$12)="Treated",1,IF(_xlfn.XLOOKUP($A5568,Firm_Info!$A$2:$A$12,Firm_Info!$C$2:$C$12)="Control",0,""))</f>
        <v>1</v>
      </c>
      <c r="F5568" s="14">
        <f>IFERROR(_xlfn.XLOOKUP($A5568,Firm_Info!$A$2:$A$11,Firm_Info!$D$2:$D$11),"")</f>
        <v>5</v>
      </c>
      <c r="G5568" s="14">
        <f>IF($F5568="","",IF($B5568&gt;=SUMIFS(Firm_Info!$F$2:$F$11,Firm_Info!$D$2:$D$11,$F5568,Firm_Info!$C$2:$C$11,"Treated"),1,0))</f>
        <v>1</v>
      </c>
      <c r="H5568" s="14">
        <f t="shared" si="177"/>
        <v>1</v>
      </c>
      <c r="I5568" s="14">
        <f>IF($F5568="","",MOD(ROW()-2,624)-INDEX(Parallel_Trends!$F$5:$F$14,MATCH($A5568,Parallel_Trends!$A$5:$A$14,0)))</f>
        <v>405</v>
      </c>
    </row>
    <row r="5569" spans="1:9" x14ac:dyDescent="0.45">
      <c r="A5569" t="s">
        <v>29</v>
      </c>
      <c r="B5569" s="1">
        <f>Raw_Prices!BE578</f>
        <v>45768</v>
      </c>
      <c r="C5569" s="12">
        <f>Raw_Prices!BI578</f>
        <v>253.48</v>
      </c>
      <c r="D5569" s="13">
        <f t="shared" si="176"/>
        <v>-3.2666768432300541E-2</v>
      </c>
      <c r="E5569" s="14">
        <f>IF(_xlfn.XLOOKUP($A5569,Firm_Info!$A$2:$A$12,Firm_Info!$C$2:$C$12)="Treated",1,IF(_xlfn.XLOOKUP($A5569,Firm_Info!$A$2:$A$12,Firm_Info!$C$2:$C$12)="Control",0,""))</f>
        <v>1</v>
      </c>
      <c r="F5569" s="14">
        <f>IFERROR(_xlfn.XLOOKUP($A5569,Firm_Info!$A$2:$A$11,Firm_Info!$D$2:$D$11),"")</f>
        <v>5</v>
      </c>
      <c r="G5569" s="14">
        <f>IF($F5569="","",IF($B5569&gt;=SUMIFS(Firm_Info!$F$2:$F$11,Firm_Info!$D$2:$D$11,$F5569,Firm_Info!$C$2:$C$11,"Treated"),1,0))</f>
        <v>1</v>
      </c>
      <c r="H5569" s="14">
        <f t="shared" si="177"/>
        <v>1</v>
      </c>
      <c r="I5569" s="14">
        <f>IF($F5569="","",MOD(ROW()-2,624)-INDEX(Parallel_Trends!$F$5:$F$14,MATCH($A5569,Parallel_Trends!$A$5:$A$14,0)))</f>
        <v>406</v>
      </c>
    </row>
    <row r="5570" spans="1:9" x14ac:dyDescent="0.45">
      <c r="A5570" t="s">
        <v>29</v>
      </c>
      <c r="B5570" s="1">
        <f>Raw_Prices!BE579</f>
        <v>45769</v>
      </c>
      <c r="C5570" s="12">
        <f>Raw_Prices!BI579</f>
        <v>258.3</v>
      </c>
      <c r="D5570" s="13">
        <f t="shared" si="176"/>
        <v>1.9015306927568254E-2</v>
      </c>
      <c r="E5570" s="14">
        <f>IF(_xlfn.XLOOKUP($A5570,Firm_Info!$A$2:$A$12,Firm_Info!$C$2:$C$12)="Treated",1,IF(_xlfn.XLOOKUP($A5570,Firm_Info!$A$2:$A$12,Firm_Info!$C$2:$C$12)="Control",0,""))</f>
        <v>1</v>
      </c>
      <c r="F5570" s="14">
        <f>IFERROR(_xlfn.XLOOKUP($A5570,Firm_Info!$A$2:$A$11,Firm_Info!$D$2:$D$11),"")</f>
        <v>5</v>
      </c>
      <c r="G5570" s="14">
        <f>IF($F5570="","",IF($B5570&gt;=SUMIFS(Firm_Info!$F$2:$F$11,Firm_Info!$D$2:$D$11,$F5570,Firm_Info!$C$2:$C$11,"Treated"),1,0))</f>
        <v>1</v>
      </c>
      <c r="H5570" s="14">
        <f t="shared" si="177"/>
        <v>1</v>
      </c>
      <c r="I5570" s="14">
        <f>IF($F5570="","",MOD(ROW()-2,624)-INDEX(Parallel_Trends!$F$5:$F$14,MATCH($A5570,Parallel_Trends!$A$5:$A$14,0)))</f>
        <v>407</v>
      </c>
    </row>
    <row r="5571" spans="1:9" x14ac:dyDescent="0.45">
      <c r="A5571" t="s">
        <v>29</v>
      </c>
      <c r="B5571" s="1">
        <f>Raw_Prices!BE580</f>
        <v>45770</v>
      </c>
      <c r="C5571" s="12">
        <f>Raw_Prices!BI580</f>
        <v>259.35000000000002</v>
      </c>
      <c r="D5571" s="13">
        <f t="shared" si="176"/>
        <v>4.0650406504065817E-3</v>
      </c>
      <c r="E5571" s="14">
        <f>IF(_xlfn.XLOOKUP($A5571,Firm_Info!$A$2:$A$12,Firm_Info!$C$2:$C$12)="Treated",1,IF(_xlfn.XLOOKUP($A5571,Firm_Info!$A$2:$A$12,Firm_Info!$C$2:$C$12)="Control",0,""))</f>
        <v>1</v>
      </c>
      <c r="F5571" s="14">
        <f>IFERROR(_xlfn.XLOOKUP($A5571,Firm_Info!$A$2:$A$11,Firm_Info!$D$2:$D$11),"")</f>
        <v>5</v>
      </c>
      <c r="G5571" s="14">
        <f>IF($F5571="","",IF($B5571&gt;=SUMIFS(Firm_Info!$F$2:$F$11,Firm_Info!$D$2:$D$11,$F5571,Firm_Info!$C$2:$C$11,"Treated"),1,0))</f>
        <v>1</v>
      </c>
      <c r="H5571" s="14">
        <f t="shared" si="177"/>
        <v>1</v>
      </c>
      <c r="I5571" s="14">
        <f>IF($F5571="","",MOD(ROW()-2,624)-INDEX(Parallel_Trends!$F$5:$F$14,MATCH($A5571,Parallel_Trends!$A$5:$A$14,0)))</f>
        <v>408</v>
      </c>
    </row>
    <row r="5572" spans="1:9" x14ac:dyDescent="0.45">
      <c r="A5572" t="s">
        <v>29</v>
      </c>
      <c r="B5572" s="1">
        <f>Raw_Prices!BE581</f>
        <v>45771</v>
      </c>
      <c r="C5572" s="12">
        <f>Raw_Prices!BI581</f>
        <v>262.18</v>
      </c>
      <c r="D5572" s="13">
        <f t="shared" ref="D5572:D5617" si="178">C5572/C5571-1</f>
        <v>1.0911895122421411E-2</v>
      </c>
      <c r="E5572" s="14">
        <f>IF(_xlfn.XLOOKUP($A5572,Firm_Info!$A$2:$A$12,Firm_Info!$C$2:$C$12)="Treated",1,IF(_xlfn.XLOOKUP($A5572,Firm_Info!$A$2:$A$12,Firm_Info!$C$2:$C$12)="Control",0,""))</f>
        <v>1</v>
      </c>
      <c r="F5572" s="14">
        <f>IFERROR(_xlfn.XLOOKUP($A5572,Firm_Info!$A$2:$A$11,Firm_Info!$D$2:$D$11),"")</f>
        <v>5</v>
      </c>
      <c r="G5572" s="14">
        <f>IF($F5572="","",IF($B5572&gt;=SUMIFS(Firm_Info!$F$2:$F$11,Firm_Info!$D$2:$D$11,$F5572,Firm_Info!$C$2:$C$11,"Treated"),1,0))</f>
        <v>1</v>
      </c>
      <c r="H5572" s="14">
        <f t="shared" ref="H5572:H5617" si="179">IF($F5572="","",$E5572*$G5572)</f>
        <v>1</v>
      </c>
      <c r="I5572" s="14">
        <f>IF($F5572="","",MOD(ROW()-2,624)-INDEX(Parallel_Trends!$F$5:$F$14,MATCH($A5572,Parallel_Trends!$A$5:$A$14,0)))</f>
        <v>409</v>
      </c>
    </row>
    <row r="5573" spans="1:9" x14ac:dyDescent="0.45">
      <c r="A5573" t="s">
        <v>29</v>
      </c>
      <c r="B5573" s="1">
        <f>Raw_Prices!BE582</f>
        <v>45772</v>
      </c>
      <c r="C5573" s="12">
        <f>Raw_Prices!BI582</f>
        <v>232.77</v>
      </c>
      <c r="D5573" s="13">
        <f t="shared" si="178"/>
        <v>-0.11217484171180103</v>
      </c>
      <c r="E5573" s="14">
        <f>IF(_xlfn.XLOOKUP($A5573,Firm_Info!$A$2:$A$12,Firm_Info!$C$2:$C$12)="Treated",1,IF(_xlfn.XLOOKUP($A5573,Firm_Info!$A$2:$A$12,Firm_Info!$C$2:$C$12)="Control",0,""))</f>
        <v>1</v>
      </c>
      <c r="F5573" s="14">
        <f>IFERROR(_xlfn.XLOOKUP($A5573,Firm_Info!$A$2:$A$11,Firm_Info!$D$2:$D$11),"")</f>
        <v>5</v>
      </c>
      <c r="G5573" s="14">
        <f>IF($F5573="","",IF($B5573&gt;=SUMIFS(Firm_Info!$F$2:$F$11,Firm_Info!$D$2:$D$11,$F5573,Firm_Info!$C$2:$C$11,"Treated"),1,0))</f>
        <v>1</v>
      </c>
      <c r="H5573" s="14">
        <f t="shared" si="179"/>
        <v>1</v>
      </c>
      <c r="I5573" s="14">
        <f>IF($F5573="","",MOD(ROW()-2,624)-INDEX(Parallel_Trends!$F$5:$F$14,MATCH($A5573,Parallel_Trends!$A$5:$A$14,0)))</f>
        <v>410</v>
      </c>
    </row>
    <row r="5574" spans="1:9" x14ac:dyDescent="0.45">
      <c r="A5574" t="s">
        <v>29</v>
      </c>
      <c r="B5574" s="1">
        <f>Raw_Prices!BE583</f>
        <v>45775</v>
      </c>
      <c r="C5574" s="12">
        <f>Raw_Prices!BI583</f>
        <v>236.77</v>
      </c>
      <c r="D5574" s="13">
        <f t="shared" si="178"/>
        <v>1.7184345061648898E-2</v>
      </c>
      <c r="E5574" s="14">
        <f>IF(_xlfn.XLOOKUP($A5574,Firm_Info!$A$2:$A$12,Firm_Info!$C$2:$C$12)="Treated",1,IF(_xlfn.XLOOKUP($A5574,Firm_Info!$A$2:$A$12,Firm_Info!$C$2:$C$12)="Control",0,""))</f>
        <v>1</v>
      </c>
      <c r="F5574" s="14">
        <f>IFERROR(_xlfn.XLOOKUP($A5574,Firm_Info!$A$2:$A$11,Firm_Info!$D$2:$D$11),"")</f>
        <v>5</v>
      </c>
      <c r="G5574" s="14">
        <f>IF($F5574="","",IF($B5574&gt;=SUMIFS(Firm_Info!$F$2:$F$11,Firm_Info!$D$2:$D$11,$F5574,Firm_Info!$C$2:$C$11,"Treated"),1,0))</f>
        <v>1</v>
      </c>
      <c r="H5574" s="14">
        <f t="shared" si="179"/>
        <v>1</v>
      </c>
      <c r="I5574" s="14">
        <f>IF($F5574="","",MOD(ROW()-2,624)-INDEX(Parallel_Trends!$F$5:$F$14,MATCH($A5574,Parallel_Trends!$A$5:$A$14,0)))</f>
        <v>411</v>
      </c>
    </row>
    <row r="5575" spans="1:9" x14ac:dyDescent="0.45">
      <c r="A5575" t="s">
        <v>29</v>
      </c>
      <c r="B5575" s="1">
        <f>Raw_Prices!BE584</f>
        <v>45776</v>
      </c>
      <c r="C5575" s="12">
        <f>Raw_Prices!BI584</f>
        <v>241.59</v>
      </c>
      <c r="D5575" s="13">
        <f t="shared" si="178"/>
        <v>2.0357308780673211E-2</v>
      </c>
      <c r="E5575" s="14">
        <f>IF(_xlfn.XLOOKUP($A5575,Firm_Info!$A$2:$A$12,Firm_Info!$C$2:$C$12)="Treated",1,IF(_xlfn.XLOOKUP($A5575,Firm_Info!$A$2:$A$12,Firm_Info!$C$2:$C$12)="Control",0,""))</f>
        <v>1</v>
      </c>
      <c r="F5575" s="14">
        <f>IFERROR(_xlfn.XLOOKUP($A5575,Firm_Info!$A$2:$A$11,Firm_Info!$D$2:$D$11),"")</f>
        <v>5</v>
      </c>
      <c r="G5575" s="14">
        <f>IF($F5575="","",IF($B5575&gt;=SUMIFS(Firm_Info!$F$2:$F$11,Firm_Info!$D$2:$D$11,$F5575,Firm_Info!$C$2:$C$11,"Treated"),1,0))</f>
        <v>1</v>
      </c>
      <c r="H5575" s="14">
        <f t="shared" si="179"/>
        <v>1</v>
      </c>
      <c r="I5575" s="14">
        <f>IF($F5575="","",MOD(ROW()-2,624)-INDEX(Parallel_Trends!$F$5:$F$14,MATCH($A5575,Parallel_Trends!$A$5:$A$14,0)))</f>
        <v>412</v>
      </c>
    </row>
    <row r="5576" spans="1:9" x14ac:dyDescent="0.45">
      <c r="A5576" t="s">
        <v>29</v>
      </c>
      <c r="B5576" s="1">
        <f>Raw_Prices!BE585</f>
        <v>45777</v>
      </c>
      <c r="C5576" s="12">
        <f>Raw_Prices!BI585</f>
        <v>246.95</v>
      </c>
      <c r="D5576" s="13">
        <f t="shared" si="178"/>
        <v>2.2186348772714082E-2</v>
      </c>
      <c r="E5576" s="14">
        <f>IF(_xlfn.XLOOKUP($A5576,Firm_Info!$A$2:$A$12,Firm_Info!$C$2:$C$12)="Treated",1,IF(_xlfn.XLOOKUP($A5576,Firm_Info!$A$2:$A$12,Firm_Info!$C$2:$C$12)="Control",0,""))</f>
        <v>1</v>
      </c>
      <c r="F5576" s="14">
        <f>IFERROR(_xlfn.XLOOKUP($A5576,Firm_Info!$A$2:$A$11,Firm_Info!$D$2:$D$11),"")</f>
        <v>5</v>
      </c>
      <c r="G5576" s="14">
        <f>IF($F5576="","",IF($B5576&gt;=SUMIFS(Firm_Info!$F$2:$F$11,Firm_Info!$D$2:$D$11,$F5576,Firm_Info!$C$2:$C$11,"Treated"),1,0))</f>
        <v>1</v>
      </c>
      <c r="H5576" s="14">
        <f t="shared" si="179"/>
        <v>1</v>
      </c>
      <c r="I5576" s="14">
        <f>IF($F5576="","",MOD(ROW()-2,624)-INDEX(Parallel_Trends!$F$5:$F$14,MATCH($A5576,Parallel_Trends!$A$5:$A$14,0)))</f>
        <v>413</v>
      </c>
    </row>
    <row r="5577" spans="1:9" x14ac:dyDescent="0.45">
      <c r="A5577" t="s">
        <v>29</v>
      </c>
      <c r="B5577" s="1">
        <f>Raw_Prices!BE586</f>
        <v>45778</v>
      </c>
      <c r="C5577" s="12">
        <f>Raw_Prices!BI586</f>
        <v>247</v>
      </c>
      <c r="D5577" s="13">
        <f t="shared" si="178"/>
        <v>2.0247013565510841E-4</v>
      </c>
      <c r="E5577" s="14">
        <f>IF(_xlfn.XLOOKUP($A5577,Firm_Info!$A$2:$A$12,Firm_Info!$C$2:$C$12)="Treated",1,IF(_xlfn.XLOOKUP($A5577,Firm_Info!$A$2:$A$12,Firm_Info!$C$2:$C$12)="Control",0,""))</f>
        <v>1</v>
      </c>
      <c r="F5577" s="14">
        <f>IFERROR(_xlfn.XLOOKUP($A5577,Firm_Info!$A$2:$A$11,Firm_Info!$D$2:$D$11),"")</f>
        <v>5</v>
      </c>
      <c r="G5577" s="14">
        <f>IF($F5577="","",IF($B5577&gt;=SUMIFS(Firm_Info!$F$2:$F$11,Firm_Info!$D$2:$D$11,$F5577,Firm_Info!$C$2:$C$11,"Treated"),1,0))</f>
        <v>1</v>
      </c>
      <c r="H5577" s="14">
        <f t="shared" si="179"/>
        <v>1</v>
      </c>
      <c r="I5577" s="14">
        <f>IF($F5577="","",MOD(ROW()-2,624)-INDEX(Parallel_Trends!$F$5:$F$14,MATCH($A5577,Parallel_Trends!$A$5:$A$14,0)))</f>
        <v>414</v>
      </c>
    </row>
    <row r="5578" spans="1:9" x14ac:dyDescent="0.45">
      <c r="A5578" t="s">
        <v>29</v>
      </c>
      <c r="B5578" s="1">
        <f>Raw_Prices!BE587</f>
        <v>45779</v>
      </c>
      <c r="C5578" s="12">
        <f>Raw_Prices!BI587</f>
        <v>248.88</v>
      </c>
      <c r="D5578" s="13">
        <f t="shared" si="178"/>
        <v>7.6113360323886159E-3</v>
      </c>
      <c r="E5578" s="14">
        <f>IF(_xlfn.XLOOKUP($A5578,Firm_Info!$A$2:$A$12,Firm_Info!$C$2:$C$12)="Treated",1,IF(_xlfn.XLOOKUP($A5578,Firm_Info!$A$2:$A$12,Firm_Info!$C$2:$C$12)="Control",0,""))</f>
        <v>1</v>
      </c>
      <c r="F5578" s="14">
        <f>IFERROR(_xlfn.XLOOKUP($A5578,Firm_Info!$A$2:$A$11,Firm_Info!$D$2:$D$11),"")</f>
        <v>5</v>
      </c>
      <c r="G5578" s="14">
        <f>IF($F5578="","",IF($B5578&gt;=SUMIFS(Firm_Info!$F$2:$F$11,Firm_Info!$D$2:$D$11,$F5578,Firm_Info!$C$2:$C$11,"Treated"),1,0))</f>
        <v>1</v>
      </c>
      <c r="H5578" s="14">
        <f t="shared" si="179"/>
        <v>1</v>
      </c>
      <c r="I5578" s="14">
        <f>IF($F5578="","",MOD(ROW()-2,624)-INDEX(Parallel_Trends!$F$5:$F$14,MATCH($A5578,Parallel_Trends!$A$5:$A$14,0)))</f>
        <v>415</v>
      </c>
    </row>
    <row r="5579" spans="1:9" x14ac:dyDescent="0.45">
      <c r="A5579" t="s">
        <v>29</v>
      </c>
      <c r="B5579" s="1">
        <f>Raw_Prices!BE588</f>
        <v>45782</v>
      </c>
      <c r="C5579" s="12">
        <f>Raw_Prices!BI588</f>
        <v>248.3</v>
      </c>
      <c r="D5579" s="13">
        <f t="shared" si="178"/>
        <v>-2.3304403728704459E-3</v>
      </c>
      <c r="E5579" s="14">
        <f>IF(_xlfn.XLOOKUP($A5579,Firm_Info!$A$2:$A$12,Firm_Info!$C$2:$C$12)="Treated",1,IF(_xlfn.XLOOKUP($A5579,Firm_Info!$A$2:$A$12,Firm_Info!$C$2:$C$12)="Control",0,""))</f>
        <v>1</v>
      </c>
      <c r="F5579" s="14">
        <f>IFERROR(_xlfn.XLOOKUP($A5579,Firm_Info!$A$2:$A$11,Firm_Info!$D$2:$D$11),"")</f>
        <v>5</v>
      </c>
      <c r="G5579" s="14">
        <f>IF($F5579="","",IF($B5579&gt;=SUMIFS(Firm_Info!$F$2:$F$11,Firm_Info!$D$2:$D$11,$F5579,Firm_Info!$C$2:$C$11,"Treated"),1,0))</f>
        <v>1</v>
      </c>
      <c r="H5579" s="14">
        <f t="shared" si="179"/>
        <v>1</v>
      </c>
      <c r="I5579" s="14">
        <f>IF($F5579="","",MOD(ROW()-2,624)-INDEX(Parallel_Trends!$F$5:$F$14,MATCH($A5579,Parallel_Trends!$A$5:$A$14,0)))</f>
        <v>416</v>
      </c>
    </row>
    <row r="5580" spans="1:9" x14ac:dyDescent="0.45">
      <c r="A5580" t="s">
        <v>29</v>
      </c>
      <c r="B5580" s="1">
        <f>Raw_Prices!BE589</f>
        <v>45783</v>
      </c>
      <c r="C5580" s="12">
        <f>Raw_Prices!BI589</f>
        <v>253.8</v>
      </c>
      <c r="D5580" s="13">
        <f t="shared" si="178"/>
        <v>2.2150624244865025E-2</v>
      </c>
      <c r="E5580" s="14">
        <f>IF(_xlfn.XLOOKUP($A5580,Firm_Info!$A$2:$A$12,Firm_Info!$C$2:$C$12)="Treated",1,IF(_xlfn.XLOOKUP($A5580,Firm_Info!$A$2:$A$12,Firm_Info!$C$2:$C$12)="Control",0,""))</f>
        <v>1</v>
      </c>
      <c r="F5580" s="14">
        <f>IFERROR(_xlfn.XLOOKUP($A5580,Firm_Info!$A$2:$A$11,Firm_Info!$D$2:$D$11),"")</f>
        <v>5</v>
      </c>
      <c r="G5580" s="14">
        <f>IF($F5580="","",IF($B5580&gt;=SUMIFS(Firm_Info!$F$2:$F$11,Firm_Info!$D$2:$D$11,$F5580,Firm_Info!$C$2:$C$11,"Treated"),1,0))</f>
        <v>1</v>
      </c>
      <c r="H5580" s="14">
        <f t="shared" si="179"/>
        <v>1</v>
      </c>
      <c r="I5580" s="14">
        <f>IF($F5580="","",MOD(ROW()-2,624)-INDEX(Parallel_Trends!$F$5:$F$14,MATCH($A5580,Parallel_Trends!$A$5:$A$14,0)))</f>
        <v>417</v>
      </c>
    </row>
    <row r="5581" spans="1:9" x14ac:dyDescent="0.45">
      <c r="A5581" t="s">
        <v>29</v>
      </c>
      <c r="B5581" s="1">
        <f>Raw_Prices!BE590</f>
        <v>45784</v>
      </c>
      <c r="C5581" s="12">
        <f>Raw_Prices!BI590</f>
        <v>251.26</v>
      </c>
      <c r="D5581" s="13">
        <f t="shared" si="178"/>
        <v>-1.0007880220646248E-2</v>
      </c>
      <c r="E5581" s="14">
        <f>IF(_xlfn.XLOOKUP($A5581,Firm_Info!$A$2:$A$12,Firm_Info!$C$2:$C$12)="Treated",1,IF(_xlfn.XLOOKUP($A5581,Firm_Info!$A$2:$A$12,Firm_Info!$C$2:$C$12)="Control",0,""))</f>
        <v>1</v>
      </c>
      <c r="F5581" s="14">
        <f>IFERROR(_xlfn.XLOOKUP($A5581,Firm_Info!$A$2:$A$11,Firm_Info!$D$2:$D$11),"")</f>
        <v>5</v>
      </c>
      <c r="G5581" s="14">
        <f>IF($F5581="","",IF($B5581&gt;=SUMIFS(Firm_Info!$F$2:$F$11,Firm_Info!$D$2:$D$11,$F5581,Firm_Info!$C$2:$C$11,"Treated"),1,0))</f>
        <v>1</v>
      </c>
      <c r="H5581" s="14">
        <f t="shared" si="179"/>
        <v>1</v>
      </c>
      <c r="I5581" s="14">
        <f>IF($F5581="","",MOD(ROW()-2,624)-INDEX(Parallel_Trends!$F$5:$F$14,MATCH($A5581,Parallel_Trends!$A$5:$A$14,0)))</f>
        <v>418</v>
      </c>
    </row>
    <row r="5582" spans="1:9" x14ac:dyDescent="0.45">
      <c r="A5582" t="s">
        <v>29</v>
      </c>
      <c r="B5582" s="1">
        <f>Raw_Prices!BE591</f>
        <v>45785</v>
      </c>
      <c r="C5582" s="12">
        <f>Raw_Prices!BI591</f>
        <v>247.49</v>
      </c>
      <c r="D5582" s="13">
        <f t="shared" si="178"/>
        <v>-1.5004377935206481E-2</v>
      </c>
      <c r="E5582" s="14">
        <f>IF(_xlfn.XLOOKUP($A5582,Firm_Info!$A$2:$A$12,Firm_Info!$C$2:$C$12)="Treated",1,IF(_xlfn.XLOOKUP($A5582,Firm_Info!$A$2:$A$12,Firm_Info!$C$2:$C$12)="Control",0,""))</f>
        <v>1</v>
      </c>
      <c r="F5582" s="14">
        <f>IFERROR(_xlfn.XLOOKUP($A5582,Firm_Info!$A$2:$A$11,Firm_Info!$D$2:$D$11),"")</f>
        <v>5</v>
      </c>
      <c r="G5582" s="14">
        <f>IF($F5582="","",IF($B5582&gt;=SUMIFS(Firm_Info!$F$2:$F$11,Firm_Info!$D$2:$D$11,$F5582,Firm_Info!$C$2:$C$11,"Treated"),1,0))</f>
        <v>1</v>
      </c>
      <c r="H5582" s="14">
        <f t="shared" si="179"/>
        <v>1</v>
      </c>
      <c r="I5582" s="14">
        <f>IF($F5582="","",MOD(ROW()-2,624)-INDEX(Parallel_Trends!$F$5:$F$14,MATCH($A5582,Parallel_Trends!$A$5:$A$14,0)))</f>
        <v>419</v>
      </c>
    </row>
    <row r="5583" spans="1:9" x14ac:dyDescent="0.45">
      <c r="A5583" t="s">
        <v>29</v>
      </c>
      <c r="B5583" s="1">
        <f>Raw_Prices!BE592</f>
        <v>45786</v>
      </c>
      <c r="C5583" s="12">
        <f>Raw_Prices!BI592</f>
        <v>243.81</v>
      </c>
      <c r="D5583" s="13">
        <f t="shared" si="178"/>
        <v>-1.4869287647985785E-2</v>
      </c>
      <c r="E5583" s="14">
        <f>IF(_xlfn.XLOOKUP($A5583,Firm_Info!$A$2:$A$12,Firm_Info!$C$2:$C$12)="Treated",1,IF(_xlfn.XLOOKUP($A5583,Firm_Info!$A$2:$A$12,Firm_Info!$C$2:$C$12)="Control",0,""))</f>
        <v>1</v>
      </c>
      <c r="F5583" s="14">
        <f>IFERROR(_xlfn.XLOOKUP($A5583,Firm_Info!$A$2:$A$11,Firm_Info!$D$2:$D$11),"")</f>
        <v>5</v>
      </c>
      <c r="G5583" s="14">
        <f>IF($F5583="","",IF($B5583&gt;=SUMIFS(Firm_Info!$F$2:$F$11,Firm_Info!$D$2:$D$11,$F5583,Firm_Info!$C$2:$C$11,"Treated"),1,0))</f>
        <v>1</v>
      </c>
      <c r="H5583" s="14">
        <f t="shared" si="179"/>
        <v>1</v>
      </c>
      <c r="I5583" s="14">
        <f>IF($F5583="","",MOD(ROW()-2,624)-INDEX(Parallel_Trends!$F$5:$F$14,MATCH($A5583,Parallel_Trends!$A$5:$A$14,0)))</f>
        <v>420</v>
      </c>
    </row>
    <row r="5584" spans="1:9" x14ac:dyDescent="0.45">
      <c r="A5584" t="s">
        <v>29</v>
      </c>
      <c r="B5584" s="1">
        <f>Raw_Prices!BE593</f>
        <v>45789</v>
      </c>
      <c r="C5584" s="12">
        <f>Raw_Prices!BI593</f>
        <v>240.32</v>
      </c>
      <c r="D5584" s="13">
        <f t="shared" si="178"/>
        <v>-1.4314425167138434E-2</v>
      </c>
      <c r="E5584" s="14">
        <f>IF(_xlfn.XLOOKUP($A5584,Firm_Info!$A$2:$A$12,Firm_Info!$C$2:$C$12)="Treated",1,IF(_xlfn.XLOOKUP($A5584,Firm_Info!$A$2:$A$12,Firm_Info!$C$2:$C$12)="Control",0,""))</f>
        <v>1</v>
      </c>
      <c r="F5584" s="14">
        <f>IFERROR(_xlfn.XLOOKUP($A5584,Firm_Info!$A$2:$A$11,Firm_Info!$D$2:$D$11),"")</f>
        <v>5</v>
      </c>
      <c r="G5584" s="14">
        <f>IF($F5584="","",IF($B5584&gt;=SUMIFS(Firm_Info!$F$2:$F$11,Firm_Info!$D$2:$D$11,$F5584,Firm_Info!$C$2:$C$11,"Treated"),1,0))</f>
        <v>1</v>
      </c>
      <c r="H5584" s="14">
        <f t="shared" si="179"/>
        <v>1</v>
      </c>
      <c r="I5584" s="14">
        <f>IF($F5584="","",MOD(ROW()-2,624)-INDEX(Parallel_Trends!$F$5:$F$14,MATCH($A5584,Parallel_Trends!$A$5:$A$14,0)))</f>
        <v>421</v>
      </c>
    </row>
    <row r="5585" spans="1:9" x14ac:dyDescent="0.45">
      <c r="A5585" t="s">
        <v>29</v>
      </c>
      <c r="B5585" s="1">
        <f>Raw_Prices!BE594</f>
        <v>45790</v>
      </c>
      <c r="C5585" s="12">
        <f>Raw_Prices!BI594</f>
        <v>237.34</v>
      </c>
      <c r="D5585" s="13">
        <f t="shared" si="178"/>
        <v>-1.2400133155792248E-2</v>
      </c>
      <c r="E5585" s="14">
        <f>IF(_xlfn.XLOOKUP($A5585,Firm_Info!$A$2:$A$12,Firm_Info!$C$2:$C$12)="Treated",1,IF(_xlfn.XLOOKUP($A5585,Firm_Info!$A$2:$A$12,Firm_Info!$C$2:$C$12)="Control",0,""))</f>
        <v>1</v>
      </c>
      <c r="F5585" s="14">
        <f>IFERROR(_xlfn.XLOOKUP($A5585,Firm_Info!$A$2:$A$11,Firm_Info!$D$2:$D$11),"")</f>
        <v>5</v>
      </c>
      <c r="G5585" s="14">
        <f>IF($F5585="","",IF($B5585&gt;=SUMIFS(Firm_Info!$F$2:$F$11,Firm_Info!$D$2:$D$11,$F5585,Firm_Info!$C$2:$C$11,"Treated"),1,0))</f>
        <v>1</v>
      </c>
      <c r="H5585" s="14">
        <f t="shared" si="179"/>
        <v>1</v>
      </c>
      <c r="I5585" s="14">
        <f>IF($F5585="","",MOD(ROW()-2,624)-INDEX(Parallel_Trends!$F$5:$F$14,MATCH($A5585,Parallel_Trends!$A$5:$A$14,0)))</f>
        <v>422</v>
      </c>
    </row>
    <row r="5586" spans="1:9" x14ac:dyDescent="0.45">
      <c r="A5586" t="s">
        <v>29</v>
      </c>
      <c r="B5586" s="1">
        <f>Raw_Prices!BE595</f>
        <v>45791</v>
      </c>
      <c r="C5586" s="12">
        <f>Raw_Prices!BI595</f>
        <v>235.29</v>
      </c>
      <c r="D5586" s="13">
        <f t="shared" si="178"/>
        <v>-8.6373978259037809E-3</v>
      </c>
      <c r="E5586" s="14">
        <f>IF(_xlfn.XLOOKUP($A5586,Firm_Info!$A$2:$A$12,Firm_Info!$C$2:$C$12)="Treated",1,IF(_xlfn.XLOOKUP($A5586,Firm_Info!$A$2:$A$12,Firm_Info!$C$2:$C$12)="Control",0,""))</f>
        <v>1</v>
      </c>
      <c r="F5586" s="14">
        <f>IFERROR(_xlfn.XLOOKUP($A5586,Firm_Info!$A$2:$A$11,Firm_Info!$D$2:$D$11),"")</f>
        <v>5</v>
      </c>
      <c r="G5586" s="14">
        <f>IF($F5586="","",IF($B5586&gt;=SUMIFS(Firm_Info!$F$2:$F$11,Firm_Info!$D$2:$D$11,$F5586,Firm_Info!$C$2:$C$11,"Treated"),1,0))</f>
        <v>1</v>
      </c>
      <c r="H5586" s="14">
        <f t="shared" si="179"/>
        <v>1</v>
      </c>
      <c r="I5586" s="14">
        <f>IF($F5586="","",MOD(ROW()-2,624)-INDEX(Parallel_Trends!$F$5:$F$14,MATCH($A5586,Parallel_Trends!$A$5:$A$14,0)))</f>
        <v>423</v>
      </c>
    </row>
    <row r="5587" spans="1:9" x14ac:dyDescent="0.45">
      <c r="A5587" t="s">
        <v>29</v>
      </c>
      <c r="B5587" s="1">
        <f>Raw_Prices!BE596</f>
        <v>45792</v>
      </c>
      <c r="C5587" s="12">
        <f>Raw_Prices!BI596</f>
        <v>240.16</v>
      </c>
      <c r="D5587" s="13">
        <f t="shared" si="178"/>
        <v>2.0697862212588847E-2</v>
      </c>
      <c r="E5587" s="14">
        <f>IF(_xlfn.XLOOKUP($A5587,Firm_Info!$A$2:$A$12,Firm_Info!$C$2:$C$12)="Treated",1,IF(_xlfn.XLOOKUP($A5587,Firm_Info!$A$2:$A$12,Firm_Info!$C$2:$C$12)="Control",0,""))</f>
        <v>1</v>
      </c>
      <c r="F5587" s="14">
        <f>IFERROR(_xlfn.XLOOKUP($A5587,Firm_Info!$A$2:$A$11,Firm_Info!$D$2:$D$11),"")</f>
        <v>5</v>
      </c>
      <c r="G5587" s="14">
        <f>IF($F5587="","",IF($B5587&gt;=SUMIFS(Firm_Info!$F$2:$F$11,Firm_Info!$D$2:$D$11,$F5587,Firm_Info!$C$2:$C$11,"Treated"),1,0))</f>
        <v>1</v>
      </c>
      <c r="H5587" s="14">
        <f t="shared" si="179"/>
        <v>1</v>
      </c>
      <c r="I5587" s="14">
        <f>IF($F5587="","",MOD(ROW()-2,624)-INDEX(Parallel_Trends!$F$5:$F$14,MATCH($A5587,Parallel_Trends!$A$5:$A$14,0)))</f>
        <v>424</v>
      </c>
    </row>
    <row r="5588" spans="1:9" x14ac:dyDescent="0.45">
      <c r="A5588" t="s">
        <v>29</v>
      </c>
      <c r="B5588" s="1">
        <f>Raw_Prices!BE597</f>
        <v>45793</v>
      </c>
      <c r="C5588" s="12">
        <f>Raw_Prices!BI597</f>
        <v>242.66</v>
      </c>
      <c r="D5588" s="13">
        <f t="shared" si="178"/>
        <v>1.0409726848767509E-2</v>
      </c>
      <c r="E5588" s="14">
        <f>IF(_xlfn.XLOOKUP($A5588,Firm_Info!$A$2:$A$12,Firm_Info!$C$2:$C$12)="Treated",1,IF(_xlfn.XLOOKUP($A5588,Firm_Info!$A$2:$A$12,Firm_Info!$C$2:$C$12)="Control",0,""))</f>
        <v>1</v>
      </c>
      <c r="F5588" s="14">
        <f>IFERROR(_xlfn.XLOOKUP($A5588,Firm_Info!$A$2:$A$11,Firm_Info!$D$2:$D$11),"")</f>
        <v>5</v>
      </c>
      <c r="G5588" s="14">
        <f>IF($F5588="","",IF($B5588&gt;=SUMIFS(Firm_Info!$F$2:$F$11,Firm_Info!$D$2:$D$11,$F5588,Firm_Info!$C$2:$C$11,"Treated"),1,0))</f>
        <v>1</v>
      </c>
      <c r="H5588" s="14">
        <f t="shared" si="179"/>
        <v>1</v>
      </c>
      <c r="I5588" s="14">
        <f>IF($F5588="","",MOD(ROW()-2,624)-INDEX(Parallel_Trends!$F$5:$F$14,MATCH($A5588,Parallel_Trends!$A$5:$A$14,0)))</f>
        <v>425</v>
      </c>
    </row>
    <row r="5589" spans="1:9" x14ac:dyDescent="0.45">
      <c r="A5589" t="s">
        <v>29</v>
      </c>
      <c r="B5589" s="1">
        <f>Raw_Prices!BE598</f>
        <v>45796</v>
      </c>
      <c r="C5589" s="12">
        <f>Raw_Prices!BI598</f>
        <v>244.25</v>
      </c>
      <c r="D5589" s="13">
        <f t="shared" si="178"/>
        <v>6.5523778125773369E-3</v>
      </c>
      <c r="E5589" s="14">
        <f>IF(_xlfn.XLOOKUP($A5589,Firm_Info!$A$2:$A$12,Firm_Info!$C$2:$C$12)="Treated",1,IF(_xlfn.XLOOKUP($A5589,Firm_Info!$A$2:$A$12,Firm_Info!$C$2:$C$12)="Control",0,""))</f>
        <v>1</v>
      </c>
      <c r="F5589" s="14">
        <f>IFERROR(_xlfn.XLOOKUP($A5589,Firm_Info!$A$2:$A$11,Firm_Info!$D$2:$D$11),"")</f>
        <v>5</v>
      </c>
      <c r="G5589" s="14">
        <f>IF($F5589="","",IF($B5589&gt;=SUMIFS(Firm_Info!$F$2:$F$11,Firm_Info!$D$2:$D$11,$F5589,Firm_Info!$C$2:$C$11,"Treated"),1,0))</f>
        <v>1</v>
      </c>
      <c r="H5589" s="14">
        <f t="shared" si="179"/>
        <v>1</v>
      </c>
      <c r="I5589" s="14">
        <f>IF($F5589="","",MOD(ROW()-2,624)-INDEX(Parallel_Trends!$F$5:$F$14,MATCH($A5589,Parallel_Trends!$A$5:$A$14,0)))</f>
        <v>426</v>
      </c>
    </row>
    <row r="5590" spans="1:9" x14ac:dyDescent="0.45">
      <c r="A5590" t="s">
        <v>29</v>
      </c>
      <c r="B5590" s="1">
        <f>Raw_Prices!BE599</f>
        <v>45797</v>
      </c>
      <c r="C5590" s="12">
        <f>Raw_Prices!BI599</f>
        <v>241.21</v>
      </c>
      <c r="D5590" s="13">
        <f t="shared" si="178"/>
        <v>-1.2446264073694979E-2</v>
      </c>
      <c r="E5590" s="14">
        <f>IF(_xlfn.XLOOKUP($A5590,Firm_Info!$A$2:$A$12,Firm_Info!$C$2:$C$12)="Treated",1,IF(_xlfn.XLOOKUP($A5590,Firm_Info!$A$2:$A$12,Firm_Info!$C$2:$C$12)="Control",0,""))</f>
        <v>1</v>
      </c>
      <c r="F5590" s="14">
        <f>IFERROR(_xlfn.XLOOKUP($A5590,Firm_Info!$A$2:$A$11,Firm_Info!$D$2:$D$11),"")</f>
        <v>5</v>
      </c>
      <c r="G5590" s="14">
        <f>IF($F5590="","",IF($B5590&gt;=SUMIFS(Firm_Info!$F$2:$F$11,Firm_Info!$D$2:$D$11,$F5590,Firm_Info!$C$2:$C$11,"Treated"),1,0))</f>
        <v>1</v>
      </c>
      <c r="H5590" s="14">
        <f t="shared" si="179"/>
        <v>1</v>
      </c>
      <c r="I5590" s="14">
        <f>IF($F5590="","",MOD(ROW()-2,624)-INDEX(Parallel_Trends!$F$5:$F$14,MATCH($A5590,Parallel_Trends!$A$5:$A$14,0)))</f>
        <v>427</v>
      </c>
    </row>
    <row r="5591" spans="1:9" x14ac:dyDescent="0.45">
      <c r="A5591" t="s">
        <v>29</v>
      </c>
      <c r="B5591" s="1">
        <f>Raw_Prices!BE600</f>
        <v>45798</v>
      </c>
      <c r="C5591" s="12">
        <f>Raw_Prices!BI600</f>
        <v>240.76</v>
      </c>
      <c r="D5591" s="13">
        <f t="shared" si="178"/>
        <v>-1.8655942954273197E-3</v>
      </c>
      <c r="E5591" s="14">
        <f>IF(_xlfn.XLOOKUP($A5591,Firm_Info!$A$2:$A$12,Firm_Info!$C$2:$C$12)="Treated",1,IF(_xlfn.XLOOKUP($A5591,Firm_Info!$A$2:$A$12,Firm_Info!$C$2:$C$12)="Control",0,""))</f>
        <v>1</v>
      </c>
      <c r="F5591" s="14">
        <f>IFERROR(_xlfn.XLOOKUP($A5591,Firm_Info!$A$2:$A$11,Firm_Info!$D$2:$D$11),"")</f>
        <v>5</v>
      </c>
      <c r="G5591" s="14">
        <f>IF($F5591="","",IF($B5591&gt;=SUMIFS(Firm_Info!$F$2:$F$11,Firm_Info!$D$2:$D$11,$F5591,Firm_Info!$C$2:$C$11,"Treated"),1,0))</f>
        <v>1</v>
      </c>
      <c r="H5591" s="14">
        <f t="shared" si="179"/>
        <v>1</v>
      </c>
      <c r="I5591" s="14">
        <f>IF($F5591="","",MOD(ROW()-2,624)-INDEX(Parallel_Trends!$F$5:$F$14,MATCH($A5591,Parallel_Trends!$A$5:$A$14,0)))</f>
        <v>428</v>
      </c>
    </row>
    <row r="5592" spans="1:9" x14ac:dyDescent="0.45">
      <c r="A5592" t="s">
        <v>29</v>
      </c>
      <c r="B5592" s="1">
        <f>Raw_Prices!BE601</f>
        <v>45799</v>
      </c>
      <c r="C5592" s="12">
        <f>Raw_Prices!BI601</f>
        <v>240.82</v>
      </c>
      <c r="D5592" s="13">
        <f t="shared" si="178"/>
        <v>2.4921083236417729E-4</v>
      </c>
      <c r="E5592" s="14">
        <f>IF(_xlfn.XLOOKUP($A5592,Firm_Info!$A$2:$A$12,Firm_Info!$C$2:$C$12)="Treated",1,IF(_xlfn.XLOOKUP($A5592,Firm_Info!$A$2:$A$12,Firm_Info!$C$2:$C$12)="Control",0,""))</f>
        <v>1</v>
      </c>
      <c r="F5592" s="14">
        <f>IFERROR(_xlfn.XLOOKUP($A5592,Firm_Info!$A$2:$A$11,Firm_Info!$D$2:$D$11),"")</f>
        <v>5</v>
      </c>
      <c r="G5592" s="14">
        <f>IF($F5592="","",IF($B5592&gt;=SUMIFS(Firm_Info!$F$2:$F$11,Firm_Info!$D$2:$D$11,$F5592,Firm_Info!$C$2:$C$11,"Treated"),1,0))</f>
        <v>1</v>
      </c>
      <c r="H5592" s="14">
        <f t="shared" si="179"/>
        <v>1</v>
      </c>
      <c r="I5592" s="14">
        <f>IF($F5592="","",MOD(ROW()-2,624)-INDEX(Parallel_Trends!$F$5:$F$14,MATCH($A5592,Parallel_Trends!$A$5:$A$14,0)))</f>
        <v>429</v>
      </c>
    </row>
    <row r="5593" spans="1:9" x14ac:dyDescent="0.45">
      <c r="A5593" t="s">
        <v>29</v>
      </c>
      <c r="B5593" s="1">
        <f>Raw_Prices!BE602</f>
        <v>45800</v>
      </c>
      <c r="C5593" s="12">
        <f>Raw_Prices!BI602</f>
        <v>242.88</v>
      </c>
      <c r="D5593" s="13">
        <f t="shared" si="178"/>
        <v>8.5541068017607191E-3</v>
      </c>
      <c r="E5593" s="14">
        <f>IF(_xlfn.XLOOKUP($A5593,Firm_Info!$A$2:$A$12,Firm_Info!$C$2:$C$12)="Treated",1,IF(_xlfn.XLOOKUP($A5593,Firm_Info!$A$2:$A$12,Firm_Info!$C$2:$C$12)="Control",0,""))</f>
        <v>1</v>
      </c>
      <c r="F5593" s="14">
        <f>IFERROR(_xlfn.XLOOKUP($A5593,Firm_Info!$A$2:$A$11,Firm_Info!$D$2:$D$11),"")</f>
        <v>5</v>
      </c>
      <c r="G5593" s="14">
        <f>IF($F5593="","",IF($B5593&gt;=SUMIFS(Firm_Info!$F$2:$F$11,Firm_Info!$D$2:$D$11,$F5593,Firm_Info!$C$2:$C$11,"Treated"),1,0))</f>
        <v>1</v>
      </c>
      <c r="H5593" s="14">
        <f t="shared" si="179"/>
        <v>1</v>
      </c>
      <c r="I5593" s="14">
        <f>IF($F5593="","",MOD(ROW()-2,624)-INDEX(Parallel_Trends!$F$5:$F$14,MATCH($A5593,Parallel_Trends!$A$5:$A$14,0)))</f>
        <v>430</v>
      </c>
    </row>
    <row r="5594" spans="1:9" x14ac:dyDescent="0.45">
      <c r="A5594" t="s">
        <v>29</v>
      </c>
      <c r="B5594" s="1">
        <f>Raw_Prices!BE603</f>
        <v>45804</v>
      </c>
      <c r="C5594" s="12">
        <f>Raw_Prices!BI603</f>
        <v>243.36</v>
      </c>
      <c r="D5594" s="13">
        <f t="shared" si="178"/>
        <v>1.9762845849802257E-3</v>
      </c>
      <c r="E5594" s="14">
        <f>IF(_xlfn.XLOOKUP($A5594,Firm_Info!$A$2:$A$12,Firm_Info!$C$2:$C$12)="Treated",1,IF(_xlfn.XLOOKUP($A5594,Firm_Info!$A$2:$A$12,Firm_Info!$C$2:$C$12)="Control",0,""))</f>
        <v>1</v>
      </c>
      <c r="F5594" s="14">
        <f>IFERROR(_xlfn.XLOOKUP($A5594,Firm_Info!$A$2:$A$11,Firm_Info!$D$2:$D$11),"")</f>
        <v>5</v>
      </c>
      <c r="G5594" s="14">
        <f>IF($F5594="","",IF($B5594&gt;=SUMIFS(Firm_Info!$F$2:$F$11,Firm_Info!$D$2:$D$11,$F5594,Firm_Info!$C$2:$C$11,"Treated"),1,0))</f>
        <v>1</v>
      </c>
      <c r="H5594" s="14">
        <f t="shared" si="179"/>
        <v>1</v>
      </c>
      <c r="I5594" s="14">
        <f>IF($F5594="","",MOD(ROW()-2,624)-INDEX(Parallel_Trends!$F$5:$F$14,MATCH($A5594,Parallel_Trends!$A$5:$A$14,0)))</f>
        <v>431</v>
      </c>
    </row>
    <row r="5595" spans="1:9" x14ac:dyDescent="0.45">
      <c r="A5595" t="s">
        <v>29</v>
      </c>
      <c r="B5595" s="1">
        <f>Raw_Prices!BE604</f>
        <v>45805</v>
      </c>
      <c r="C5595" s="12">
        <f>Raw_Prices!BI604</f>
        <v>241.51</v>
      </c>
      <c r="D5595" s="13">
        <f t="shared" si="178"/>
        <v>-7.6019066403683055E-3</v>
      </c>
      <c r="E5595" s="14">
        <f>IF(_xlfn.XLOOKUP($A5595,Firm_Info!$A$2:$A$12,Firm_Info!$C$2:$C$12)="Treated",1,IF(_xlfn.XLOOKUP($A5595,Firm_Info!$A$2:$A$12,Firm_Info!$C$2:$C$12)="Control",0,""))</f>
        <v>1</v>
      </c>
      <c r="F5595" s="14">
        <f>IFERROR(_xlfn.XLOOKUP($A5595,Firm_Info!$A$2:$A$11,Firm_Info!$D$2:$D$11),"")</f>
        <v>5</v>
      </c>
      <c r="G5595" s="14">
        <f>IF($F5595="","",IF($B5595&gt;=SUMIFS(Firm_Info!$F$2:$F$11,Firm_Info!$D$2:$D$11,$F5595,Firm_Info!$C$2:$C$11,"Treated"),1,0))</f>
        <v>1</v>
      </c>
      <c r="H5595" s="14">
        <f t="shared" si="179"/>
        <v>1</v>
      </c>
      <c r="I5595" s="14">
        <f>IF($F5595="","",MOD(ROW()-2,624)-INDEX(Parallel_Trends!$F$5:$F$14,MATCH($A5595,Parallel_Trends!$A$5:$A$14,0)))</f>
        <v>432</v>
      </c>
    </row>
    <row r="5596" spans="1:9" x14ac:dyDescent="0.45">
      <c r="A5596" t="s">
        <v>29</v>
      </c>
      <c r="B5596" s="1">
        <f>Raw_Prices!BE605</f>
        <v>45806</v>
      </c>
      <c r="C5596" s="12">
        <f>Raw_Prices!BI605</f>
        <v>239.3</v>
      </c>
      <c r="D5596" s="13">
        <f t="shared" si="178"/>
        <v>-9.1507598029065829E-3</v>
      </c>
      <c r="E5596" s="14">
        <f>IF(_xlfn.XLOOKUP($A5596,Firm_Info!$A$2:$A$12,Firm_Info!$C$2:$C$12)="Treated",1,IF(_xlfn.XLOOKUP($A5596,Firm_Info!$A$2:$A$12,Firm_Info!$C$2:$C$12)="Control",0,""))</f>
        <v>1</v>
      </c>
      <c r="F5596" s="14">
        <f>IFERROR(_xlfn.XLOOKUP($A5596,Firm_Info!$A$2:$A$11,Firm_Info!$D$2:$D$11),"")</f>
        <v>5</v>
      </c>
      <c r="G5596" s="14">
        <f>IF($F5596="","",IF($B5596&gt;=SUMIFS(Firm_Info!$F$2:$F$11,Firm_Info!$D$2:$D$11,$F5596,Firm_Info!$C$2:$C$11,"Treated"),1,0))</f>
        <v>1</v>
      </c>
      <c r="H5596" s="14">
        <f t="shared" si="179"/>
        <v>1</v>
      </c>
      <c r="I5596" s="14">
        <f>IF($F5596="","",MOD(ROW()-2,624)-INDEX(Parallel_Trends!$F$5:$F$14,MATCH($A5596,Parallel_Trends!$A$5:$A$14,0)))</f>
        <v>433</v>
      </c>
    </row>
    <row r="5597" spans="1:9" x14ac:dyDescent="0.45">
      <c r="A5597" t="s">
        <v>29</v>
      </c>
      <c r="B5597" s="1">
        <f>Raw_Prices!BE606</f>
        <v>45807</v>
      </c>
      <c r="C5597" s="12">
        <f>Raw_Prices!BI606</f>
        <v>242.2</v>
      </c>
      <c r="D5597" s="13">
        <f t="shared" si="178"/>
        <v>1.2118679481821992E-2</v>
      </c>
      <c r="E5597" s="14">
        <f>IF(_xlfn.XLOOKUP($A5597,Firm_Info!$A$2:$A$12,Firm_Info!$C$2:$C$12)="Treated",1,IF(_xlfn.XLOOKUP($A5597,Firm_Info!$A$2:$A$12,Firm_Info!$C$2:$C$12)="Control",0,""))</f>
        <v>1</v>
      </c>
      <c r="F5597" s="14">
        <f>IFERROR(_xlfn.XLOOKUP($A5597,Firm_Info!$A$2:$A$11,Firm_Info!$D$2:$D$11),"")</f>
        <v>5</v>
      </c>
      <c r="G5597" s="14">
        <f>IF($F5597="","",IF($B5597&gt;=SUMIFS(Firm_Info!$F$2:$F$11,Firm_Info!$D$2:$D$11,$F5597,Firm_Info!$C$2:$C$11,"Treated"),1,0))</f>
        <v>1</v>
      </c>
      <c r="H5597" s="14">
        <f t="shared" si="179"/>
        <v>1</v>
      </c>
      <c r="I5597" s="14">
        <f>IF($F5597="","",MOD(ROW()-2,624)-INDEX(Parallel_Trends!$F$5:$F$14,MATCH($A5597,Parallel_Trends!$A$5:$A$14,0)))</f>
        <v>434</v>
      </c>
    </row>
    <row r="5598" spans="1:9" x14ac:dyDescent="0.45">
      <c r="A5598" t="s">
        <v>29</v>
      </c>
      <c r="B5598" s="1">
        <f>Raw_Prices!BE607</f>
        <v>45810</v>
      </c>
      <c r="C5598" s="12">
        <f>Raw_Prices!BI607</f>
        <v>243.06</v>
      </c>
      <c r="D5598" s="13">
        <f t="shared" si="178"/>
        <v>3.5507844756399454E-3</v>
      </c>
      <c r="E5598" s="14">
        <f>IF(_xlfn.XLOOKUP($A5598,Firm_Info!$A$2:$A$12,Firm_Info!$C$2:$C$12)="Treated",1,IF(_xlfn.XLOOKUP($A5598,Firm_Info!$A$2:$A$12,Firm_Info!$C$2:$C$12)="Control",0,""))</f>
        <v>1</v>
      </c>
      <c r="F5598" s="14">
        <f>IFERROR(_xlfn.XLOOKUP($A5598,Firm_Info!$A$2:$A$11,Firm_Info!$D$2:$D$11),"")</f>
        <v>5</v>
      </c>
      <c r="G5598" s="14">
        <f>IF($F5598="","",IF($B5598&gt;=SUMIFS(Firm_Info!$F$2:$F$11,Firm_Info!$D$2:$D$11,$F5598,Firm_Info!$C$2:$C$11,"Treated"),1,0))</f>
        <v>1</v>
      </c>
      <c r="H5598" s="14">
        <f t="shared" si="179"/>
        <v>1</v>
      </c>
      <c r="I5598" s="14">
        <f>IF($F5598="","",MOD(ROW()-2,624)-INDEX(Parallel_Trends!$F$5:$F$14,MATCH($A5598,Parallel_Trends!$A$5:$A$14,0)))</f>
        <v>435</v>
      </c>
    </row>
    <row r="5599" spans="1:9" x14ac:dyDescent="0.45">
      <c r="A5599" t="s">
        <v>29</v>
      </c>
      <c r="B5599" s="1">
        <f>Raw_Prices!BE608</f>
        <v>45811</v>
      </c>
      <c r="C5599" s="12">
        <f>Raw_Prices!BI608</f>
        <v>243.88</v>
      </c>
      <c r="D5599" s="13">
        <f t="shared" si="178"/>
        <v>3.3736525960668118E-3</v>
      </c>
      <c r="E5599" s="14">
        <f>IF(_xlfn.XLOOKUP($A5599,Firm_Info!$A$2:$A$12,Firm_Info!$C$2:$C$12)="Treated",1,IF(_xlfn.XLOOKUP($A5599,Firm_Info!$A$2:$A$12,Firm_Info!$C$2:$C$12)="Control",0,""))</f>
        <v>1</v>
      </c>
      <c r="F5599" s="14">
        <f>IFERROR(_xlfn.XLOOKUP($A5599,Firm_Info!$A$2:$A$11,Firm_Info!$D$2:$D$11),"")</f>
        <v>5</v>
      </c>
      <c r="G5599" s="14">
        <f>IF($F5599="","",IF($B5599&gt;=SUMIFS(Firm_Info!$F$2:$F$11,Firm_Info!$D$2:$D$11,$F5599,Firm_Info!$C$2:$C$11,"Treated"),1,0))</f>
        <v>1</v>
      </c>
      <c r="H5599" s="14">
        <f t="shared" si="179"/>
        <v>1</v>
      </c>
      <c r="I5599" s="14">
        <f>IF($F5599="","",MOD(ROW()-2,624)-INDEX(Parallel_Trends!$F$5:$F$14,MATCH($A5599,Parallel_Trends!$A$5:$A$14,0)))</f>
        <v>436</v>
      </c>
    </row>
    <row r="5600" spans="1:9" x14ac:dyDescent="0.45">
      <c r="A5600" t="s">
        <v>29</v>
      </c>
      <c r="B5600" s="1">
        <f>Raw_Prices!BE609</f>
        <v>45812</v>
      </c>
      <c r="C5600" s="12">
        <f>Raw_Prices!BI609</f>
        <v>241.96</v>
      </c>
      <c r="D5600" s="13">
        <f t="shared" si="178"/>
        <v>-7.8727242906346806E-3</v>
      </c>
      <c r="E5600" s="14">
        <f>IF(_xlfn.XLOOKUP($A5600,Firm_Info!$A$2:$A$12,Firm_Info!$C$2:$C$12)="Treated",1,IF(_xlfn.XLOOKUP($A5600,Firm_Info!$A$2:$A$12,Firm_Info!$C$2:$C$12)="Control",0,""))</f>
        <v>1</v>
      </c>
      <c r="F5600" s="14">
        <f>IFERROR(_xlfn.XLOOKUP($A5600,Firm_Info!$A$2:$A$11,Firm_Info!$D$2:$D$11),"")</f>
        <v>5</v>
      </c>
      <c r="G5600" s="14">
        <f>IF($F5600="","",IF($B5600&gt;=SUMIFS(Firm_Info!$F$2:$F$11,Firm_Info!$D$2:$D$11,$F5600,Firm_Info!$C$2:$C$11,"Treated"),1,0))</f>
        <v>1</v>
      </c>
      <c r="H5600" s="14">
        <f t="shared" si="179"/>
        <v>1</v>
      </c>
      <c r="I5600" s="14">
        <f>IF($F5600="","",MOD(ROW()-2,624)-INDEX(Parallel_Trends!$F$5:$F$14,MATCH($A5600,Parallel_Trends!$A$5:$A$14,0)))</f>
        <v>437</v>
      </c>
    </row>
    <row r="5601" spans="1:9" x14ac:dyDescent="0.45">
      <c r="A5601" t="s">
        <v>29</v>
      </c>
      <c r="B5601" s="1">
        <f>Raw_Prices!BE610</f>
        <v>45813</v>
      </c>
      <c r="C5601" s="12">
        <f>Raw_Prices!BI610</f>
        <v>244.9</v>
      </c>
      <c r="D5601" s="13">
        <f t="shared" si="178"/>
        <v>1.2150768722102745E-2</v>
      </c>
      <c r="E5601" s="14">
        <f>IF(_xlfn.XLOOKUP($A5601,Firm_Info!$A$2:$A$12,Firm_Info!$C$2:$C$12)="Treated",1,IF(_xlfn.XLOOKUP($A5601,Firm_Info!$A$2:$A$12,Firm_Info!$C$2:$C$12)="Control",0,""))</f>
        <v>1</v>
      </c>
      <c r="F5601" s="14">
        <f>IFERROR(_xlfn.XLOOKUP($A5601,Firm_Info!$A$2:$A$11,Firm_Info!$D$2:$D$11),"")</f>
        <v>5</v>
      </c>
      <c r="G5601" s="14">
        <f>IF($F5601="","",IF($B5601&gt;=SUMIFS(Firm_Info!$F$2:$F$11,Firm_Info!$D$2:$D$11,$F5601,Firm_Info!$C$2:$C$11,"Treated"),1,0))</f>
        <v>1</v>
      </c>
      <c r="H5601" s="14">
        <f t="shared" si="179"/>
        <v>1</v>
      </c>
      <c r="I5601" s="14">
        <f>IF($F5601="","",MOD(ROW()-2,624)-INDEX(Parallel_Trends!$F$5:$F$14,MATCH($A5601,Parallel_Trends!$A$5:$A$14,0)))</f>
        <v>438</v>
      </c>
    </row>
    <row r="5602" spans="1:9" x14ac:dyDescent="0.45">
      <c r="A5602" t="s">
        <v>29</v>
      </c>
      <c r="B5602" s="1">
        <f>Raw_Prices!BE611</f>
        <v>45814</v>
      </c>
      <c r="C5602" s="12">
        <f>Raw_Prices!BI611</f>
        <v>245.86</v>
      </c>
      <c r="D5602" s="13">
        <f t="shared" si="178"/>
        <v>3.9199673336056673E-3</v>
      </c>
      <c r="E5602" s="14">
        <f>IF(_xlfn.XLOOKUP($A5602,Firm_Info!$A$2:$A$12,Firm_Info!$C$2:$C$12)="Treated",1,IF(_xlfn.XLOOKUP($A5602,Firm_Info!$A$2:$A$12,Firm_Info!$C$2:$C$12)="Control",0,""))</f>
        <v>1</v>
      </c>
      <c r="F5602" s="14">
        <f>IFERROR(_xlfn.XLOOKUP($A5602,Firm_Info!$A$2:$A$11,Firm_Info!$D$2:$D$11),"")</f>
        <v>5</v>
      </c>
      <c r="G5602" s="14">
        <f>IF($F5602="","",IF($B5602&gt;=SUMIFS(Firm_Info!$F$2:$F$11,Firm_Info!$D$2:$D$11,$F5602,Firm_Info!$C$2:$C$11,"Treated"),1,0))</f>
        <v>1</v>
      </c>
      <c r="H5602" s="14">
        <f t="shared" si="179"/>
        <v>1</v>
      </c>
      <c r="I5602" s="14">
        <f>IF($F5602="","",MOD(ROW()-2,624)-INDEX(Parallel_Trends!$F$5:$F$14,MATCH($A5602,Parallel_Trends!$A$5:$A$14,0)))</f>
        <v>439</v>
      </c>
    </row>
    <row r="5603" spans="1:9" x14ac:dyDescent="0.45">
      <c r="A5603" t="s">
        <v>29</v>
      </c>
      <c r="B5603" s="1">
        <f>Raw_Prices!BE612</f>
        <v>45817</v>
      </c>
      <c r="C5603" s="12">
        <f>Raw_Prices!BI612</f>
        <v>237.95</v>
      </c>
      <c r="D5603" s="13">
        <f t="shared" si="178"/>
        <v>-3.2172781257626348E-2</v>
      </c>
      <c r="E5603" s="14">
        <f>IF(_xlfn.XLOOKUP($A5603,Firm_Info!$A$2:$A$12,Firm_Info!$C$2:$C$12)="Treated",1,IF(_xlfn.XLOOKUP($A5603,Firm_Info!$A$2:$A$12,Firm_Info!$C$2:$C$12)="Control",0,""))</f>
        <v>1</v>
      </c>
      <c r="F5603" s="14">
        <f>IFERROR(_xlfn.XLOOKUP($A5603,Firm_Info!$A$2:$A$11,Firm_Info!$D$2:$D$11),"")</f>
        <v>5</v>
      </c>
      <c r="G5603" s="14">
        <f>IF($F5603="","",IF($B5603&gt;=SUMIFS(Firm_Info!$F$2:$F$11,Firm_Info!$D$2:$D$11,$F5603,Firm_Info!$C$2:$C$11,"Treated"),1,0))</f>
        <v>1</v>
      </c>
      <c r="H5603" s="14">
        <f t="shared" si="179"/>
        <v>1</v>
      </c>
      <c r="I5603" s="14">
        <f>IF($F5603="","",MOD(ROW()-2,624)-INDEX(Parallel_Trends!$F$5:$F$14,MATCH($A5603,Parallel_Trends!$A$5:$A$14,0)))</f>
        <v>440</v>
      </c>
    </row>
    <row r="5604" spans="1:9" x14ac:dyDescent="0.45">
      <c r="A5604" t="s">
        <v>29</v>
      </c>
      <c r="B5604" s="1">
        <f>Raw_Prices!BE613</f>
        <v>45818</v>
      </c>
      <c r="C5604" s="12">
        <f>Raw_Prices!BI613</f>
        <v>236.98</v>
      </c>
      <c r="D5604" s="13">
        <f t="shared" si="178"/>
        <v>-4.0764866568606672E-3</v>
      </c>
      <c r="E5604" s="14">
        <f>IF(_xlfn.XLOOKUP($A5604,Firm_Info!$A$2:$A$12,Firm_Info!$C$2:$C$12)="Treated",1,IF(_xlfn.XLOOKUP($A5604,Firm_Info!$A$2:$A$12,Firm_Info!$C$2:$C$12)="Control",0,""))</f>
        <v>1</v>
      </c>
      <c r="F5604" s="14">
        <f>IFERROR(_xlfn.XLOOKUP($A5604,Firm_Info!$A$2:$A$11,Firm_Info!$D$2:$D$11),"")</f>
        <v>5</v>
      </c>
      <c r="G5604" s="14">
        <f>IF($F5604="","",IF($B5604&gt;=SUMIFS(Firm_Info!$F$2:$F$11,Firm_Info!$D$2:$D$11,$F5604,Firm_Info!$C$2:$C$11,"Treated"),1,0))</f>
        <v>1</v>
      </c>
      <c r="H5604" s="14">
        <f t="shared" si="179"/>
        <v>1</v>
      </c>
      <c r="I5604" s="14">
        <f>IF($F5604="","",MOD(ROW()-2,624)-INDEX(Parallel_Trends!$F$5:$F$14,MATCH($A5604,Parallel_Trends!$A$5:$A$14,0)))</f>
        <v>441</v>
      </c>
    </row>
    <row r="5605" spans="1:9" x14ac:dyDescent="0.45">
      <c r="A5605" t="s">
        <v>29</v>
      </c>
      <c r="B5605" s="1">
        <f>Raw_Prices!BE614</f>
        <v>45819</v>
      </c>
      <c r="C5605" s="12">
        <f>Raw_Prices!BI614</f>
        <v>230.94</v>
      </c>
      <c r="D5605" s="13">
        <f t="shared" si="178"/>
        <v>-2.5487382901510647E-2</v>
      </c>
      <c r="E5605" s="14">
        <f>IF(_xlfn.XLOOKUP($A5605,Firm_Info!$A$2:$A$12,Firm_Info!$C$2:$C$12)="Treated",1,IF(_xlfn.XLOOKUP($A5605,Firm_Info!$A$2:$A$12,Firm_Info!$C$2:$C$12)="Control",0,""))</f>
        <v>1</v>
      </c>
      <c r="F5605" s="14">
        <f>IFERROR(_xlfn.XLOOKUP($A5605,Firm_Info!$A$2:$A$11,Firm_Info!$D$2:$D$11),"")</f>
        <v>5</v>
      </c>
      <c r="G5605" s="14">
        <f>IF($F5605="","",IF($B5605&gt;=SUMIFS(Firm_Info!$F$2:$F$11,Firm_Info!$D$2:$D$11,$F5605,Firm_Info!$C$2:$C$11,"Treated"),1,0))</f>
        <v>1</v>
      </c>
      <c r="H5605" s="14">
        <f t="shared" si="179"/>
        <v>1</v>
      </c>
      <c r="I5605" s="14">
        <f>IF($F5605="","",MOD(ROW()-2,624)-INDEX(Parallel_Trends!$F$5:$F$14,MATCH($A5605,Parallel_Trends!$A$5:$A$14,0)))</f>
        <v>442</v>
      </c>
    </row>
    <row r="5606" spans="1:9" x14ac:dyDescent="0.45">
      <c r="A5606" t="s">
        <v>29</v>
      </c>
      <c r="B5606" s="1">
        <f>Raw_Prices!BE615</f>
        <v>45820</v>
      </c>
      <c r="C5606" s="12">
        <f>Raw_Prices!BI615</f>
        <v>228.7</v>
      </c>
      <c r="D5606" s="13">
        <f t="shared" si="178"/>
        <v>-9.6994890447735793E-3</v>
      </c>
      <c r="E5606" s="14">
        <f>IF(_xlfn.XLOOKUP($A5606,Firm_Info!$A$2:$A$12,Firm_Info!$C$2:$C$12)="Treated",1,IF(_xlfn.XLOOKUP($A5606,Firm_Info!$A$2:$A$12,Firm_Info!$C$2:$C$12)="Control",0,""))</f>
        <v>1</v>
      </c>
      <c r="F5606" s="14">
        <f>IFERROR(_xlfn.XLOOKUP($A5606,Firm_Info!$A$2:$A$11,Firm_Info!$D$2:$D$11),"")</f>
        <v>5</v>
      </c>
      <c r="G5606" s="14">
        <f>IF($F5606="","",IF($B5606&gt;=SUMIFS(Firm_Info!$F$2:$F$11,Firm_Info!$D$2:$D$11,$F5606,Firm_Info!$C$2:$C$11,"Treated"),1,0))</f>
        <v>1</v>
      </c>
      <c r="H5606" s="14">
        <f t="shared" si="179"/>
        <v>1</v>
      </c>
      <c r="I5606" s="14">
        <f>IF($F5606="","",MOD(ROW()-2,624)-INDEX(Parallel_Trends!$F$5:$F$14,MATCH($A5606,Parallel_Trends!$A$5:$A$14,0)))</f>
        <v>443</v>
      </c>
    </row>
    <row r="5607" spans="1:9" x14ac:dyDescent="0.45">
      <c r="A5607" t="s">
        <v>29</v>
      </c>
      <c r="B5607" s="1">
        <f>Raw_Prices!BE616</f>
        <v>45821</v>
      </c>
      <c r="C5607" s="12">
        <f>Raw_Prices!BI616</f>
        <v>228</v>
      </c>
      <c r="D5607" s="13">
        <f t="shared" si="178"/>
        <v>-3.0607783121993082E-3</v>
      </c>
      <c r="E5607" s="14">
        <f>IF(_xlfn.XLOOKUP($A5607,Firm_Info!$A$2:$A$12,Firm_Info!$C$2:$C$12)="Treated",1,IF(_xlfn.XLOOKUP($A5607,Firm_Info!$A$2:$A$12,Firm_Info!$C$2:$C$12)="Control",0,""))</f>
        <v>1</v>
      </c>
      <c r="F5607" s="14">
        <f>IFERROR(_xlfn.XLOOKUP($A5607,Firm_Info!$A$2:$A$11,Firm_Info!$D$2:$D$11),"")</f>
        <v>5</v>
      </c>
      <c r="G5607" s="14">
        <f>IF($F5607="","",IF($B5607&gt;=SUMIFS(Firm_Info!$F$2:$F$11,Firm_Info!$D$2:$D$11,$F5607,Firm_Info!$C$2:$C$11,"Treated"),1,0))</f>
        <v>1</v>
      </c>
      <c r="H5607" s="14">
        <f t="shared" si="179"/>
        <v>1</v>
      </c>
      <c r="I5607" s="14">
        <f>IF($F5607="","",MOD(ROW()-2,624)-INDEX(Parallel_Trends!$F$5:$F$14,MATCH($A5607,Parallel_Trends!$A$5:$A$14,0)))</f>
        <v>444</v>
      </c>
    </row>
    <row r="5608" spans="1:9" x14ac:dyDescent="0.45">
      <c r="A5608" t="s">
        <v>29</v>
      </c>
      <c r="B5608" s="1">
        <f>Raw_Prices!BE617</f>
        <v>45824</v>
      </c>
      <c r="C5608" s="12">
        <f>Raw_Prices!BI617</f>
        <v>230.99</v>
      </c>
      <c r="D5608" s="13">
        <f t="shared" si="178"/>
        <v>1.3114035087719245E-2</v>
      </c>
      <c r="E5608" s="14">
        <f>IF(_xlfn.XLOOKUP($A5608,Firm_Info!$A$2:$A$12,Firm_Info!$C$2:$C$12)="Treated",1,IF(_xlfn.XLOOKUP($A5608,Firm_Info!$A$2:$A$12,Firm_Info!$C$2:$C$12)="Control",0,""))</f>
        <v>1</v>
      </c>
      <c r="F5608" s="14">
        <f>IFERROR(_xlfn.XLOOKUP($A5608,Firm_Info!$A$2:$A$11,Firm_Info!$D$2:$D$11),"")</f>
        <v>5</v>
      </c>
      <c r="G5608" s="14">
        <f>IF($F5608="","",IF($B5608&gt;=SUMIFS(Firm_Info!$F$2:$F$11,Firm_Info!$D$2:$D$11,$F5608,Firm_Info!$C$2:$C$11,"Treated"),1,0))</f>
        <v>1</v>
      </c>
      <c r="H5608" s="14">
        <f t="shared" si="179"/>
        <v>1</v>
      </c>
      <c r="I5608" s="14">
        <f>IF($F5608="","",MOD(ROW()-2,624)-INDEX(Parallel_Trends!$F$5:$F$14,MATCH($A5608,Parallel_Trends!$A$5:$A$14,0)))</f>
        <v>445</v>
      </c>
    </row>
    <row r="5609" spans="1:9" x14ac:dyDescent="0.45">
      <c r="A5609" t="s">
        <v>29</v>
      </c>
      <c r="B5609" s="1">
        <f>Raw_Prices!BE618</f>
        <v>45825</v>
      </c>
      <c r="C5609" s="12">
        <f>Raw_Prices!BI618</f>
        <v>221.43</v>
      </c>
      <c r="D5609" s="13">
        <f t="shared" si="178"/>
        <v>-4.1387073033464672E-2</v>
      </c>
      <c r="E5609" s="14">
        <f>IF(_xlfn.XLOOKUP($A5609,Firm_Info!$A$2:$A$12,Firm_Info!$C$2:$C$12)="Treated",1,IF(_xlfn.XLOOKUP($A5609,Firm_Info!$A$2:$A$12,Firm_Info!$C$2:$C$12)="Control",0,""))</f>
        <v>1</v>
      </c>
      <c r="F5609" s="14">
        <f>IFERROR(_xlfn.XLOOKUP($A5609,Firm_Info!$A$2:$A$11,Firm_Info!$D$2:$D$11),"")</f>
        <v>5</v>
      </c>
      <c r="G5609" s="14">
        <f>IF($F5609="","",IF($B5609&gt;=SUMIFS(Firm_Info!$F$2:$F$11,Firm_Info!$D$2:$D$11,$F5609,Firm_Info!$C$2:$C$11,"Treated"),1,0))</f>
        <v>1</v>
      </c>
      <c r="H5609" s="14">
        <f t="shared" si="179"/>
        <v>1</v>
      </c>
      <c r="I5609" s="14">
        <f>IF($F5609="","",MOD(ROW()-2,624)-INDEX(Parallel_Trends!$F$5:$F$14,MATCH($A5609,Parallel_Trends!$A$5:$A$14,0)))</f>
        <v>446</v>
      </c>
    </row>
    <row r="5610" spans="1:9" x14ac:dyDescent="0.45">
      <c r="A5610" t="s">
        <v>29</v>
      </c>
      <c r="B5610" s="1">
        <f>Raw_Prices!BE619</f>
        <v>45826</v>
      </c>
      <c r="C5610" s="12">
        <f>Raw_Prices!BI619</f>
        <v>220.99</v>
      </c>
      <c r="D5610" s="13">
        <f t="shared" si="178"/>
        <v>-1.9870839542970309E-3</v>
      </c>
      <c r="E5610" s="14">
        <f>IF(_xlfn.XLOOKUP($A5610,Firm_Info!$A$2:$A$12,Firm_Info!$C$2:$C$12)="Treated",1,IF(_xlfn.XLOOKUP($A5610,Firm_Info!$A$2:$A$12,Firm_Info!$C$2:$C$12)="Control",0,""))</f>
        <v>1</v>
      </c>
      <c r="F5610" s="14">
        <f>IFERROR(_xlfn.XLOOKUP($A5610,Firm_Info!$A$2:$A$11,Firm_Info!$D$2:$D$11),"")</f>
        <v>5</v>
      </c>
      <c r="G5610" s="14">
        <f>IF($F5610="","",IF($B5610&gt;=SUMIFS(Firm_Info!$F$2:$F$11,Firm_Info!$D$2:$D$11,$F5610,Firm_Info!$C$2:$C$11,"Treated"),1,0))</f>
        <v>1</v>
      </c>
      <c r="H5610" s="14">
        <f t="shared" si="179"/>
        <v>1</v>
      </c>
      <c r="I5610" s="14">
        <f>IF($F5610="","",MOD(ROW()-2,624)-INDEX(Parallel_Trends!$F$5:$F$14,MATCH($A5610,Parallel_Trends!$A$5:$A$14,0)))</f>
        <v>447</v>
      </c>
    </row>
    <row r="5611" spans="1:9" x14ac:dyDescent="0.45">
      <c r="A5611" t="s">
        <v>29</v>
      </c>
      <c r="B5611" s="1">
        <f>Raw_Prices!BE620</f>
        <v>45828</v>
      </c>
      <c r="C5611" s="12">
        <f>Raw_Prices!BI620</f>
        <v>221.52</v>
      </c>
      <c r="D5611" s="13">
        <f t="shared" si="178"/>
        <v>2.3982985655459643E-3</v>
      </c>
      <c r="E5611" s="14">
        <f>IF(_xlfn.XLOOKUP($A5611,Firm_Info!$A$2:$A$12,Firm_Info!$C$2:$C$12)="Treated",1,IF(_xlfn.XLOOKUP($A5611,Firm_Info!$A$2:$A$12,Firm_Info!$C$2:$C$12)="Control",0,""))</f>
        <v>1</v>
      </c>
      <c r="F5611" s="14">
        <f>IFERROR(_xlfn.XLOOKUP($A5611,Firm_Info!$A$2:$A$11,Firm_Info!$D$2:$D$11),"")</f>
        <v>5</v>
      </c>
      <c r="G5611" s="14">
        <f>IF($F5611="","",IF($B5611&gt;=SUMIFS(Firm_Info!$F$2:$F$11,Firm_Info!$D$2:$D$11,$F5611,Firm_Info!$C$2:$C$11,"Treated"),1,0))</f>
        <v>1</v>
      </c>
      <c r="H5611" s="14">
        <f t="shared" si="179"/>
        <v>1</v>
      </c>
      <c r="I5611" s="14">
        <f>IF($F5611="","",MOD(ROW()-2,624)-INDEX(Parallel_Trends!$F$5:$F$14,MATCH($A5611,Parallel_Trends!$A$5:$A$14,0)))</f>
        <v>448</v>
      </c>
    </row>
    <row r="5612" spans="1:9" x14ac:dyDescent="0.45">
      <c r="A5612" t="s">
        <v>29</v>
      </c>
      <c r="B5612" s="1">
        <f>Raw_Prices!BE621</f>
        <v>45831</v>
      </c>
      <c r="C5612" s="12">
        <f>Raw_Prices!BI621</f>
        <v>226.98</v>
      </c>
      <c r="D5612" s="13">
        <f t="shared" si="178"/>
        <v>2.4647887323943518E-2</v>
      </c>
      <c r="E5612" s="14">
        <f>IF(_xlfn.XLOOKUP($A5612,Firm_Info!$A$2:$A$12,Firm_Info!$C$2:$C$12)="Treated",1,IF(_xlfn.XLOOKUP($A5612,Firm_Info!$A$2:$A$12,Firm_Info!$C$2:$C$12)="Control",0,""))</f>
        <v>1</v>
      </c>
      <c r="F5612" s="14">
        <f>IFERROR(_xlfn.XLOOKUP($A5612,Firm_Info!$A$2:$A$11,Firm_Info!$D$2:$D$11),"")</f>
        <v>5</v>
      </c>
      <c r="G5612" s="14">
        <f>IF($F5612="","",IF($B5612&gt;=SUMIFS(Firm_Info!$F$2:$F$11,Firm_Info!$D$2:$D$11,$F5612,Firm_Info!$C$2:$C$11,"Treated"),1,0))</f>
        <v>1</v>
      </c>
      <c r="H5612" s="14">
        <f t="shared" si="179"/>
        <v>1</v>
      </c>
      <c r="I5612" s="14">
        <f>IF($F5612="","",MOD(ROW()-2,624)-INDEX(Parallel_Trends!$F$5:$F$14,MATCH($A5612,Parallel_Trends!$A$5:$A$14,0)))</f>
        <v>449</v>
      </c>
    </row>
    <row r="5613" spans="1:9" x14ac:dyDescent="0.45">
      <c r="A5613" t="s">
        <v>29</v>
      </c>
      <c r="B5613" s="1">
        <f>Raw_Prices!BE622</f>
        <v>45832</v>
      </c>
      <c r="C5613" s="12">
        <f>Raw_Prices!BI622</f>
        <v>229.82</v>
      </c>
      <c r="D5613" s="13">
        <f t="shared" si="178"/>
        <v>1.2512115604899066E-2</v>
      </c>
      <c r="E5613" s="14">
        <f>IF(_xlfn.XLOOKUP($A5613,Firm_Info!$A$2:$A$12,Firm_Info!$C$2:$C$12)="Treated",1,IF(_xlfn.XLOOKUP($A5613,Firm_Info!$A$2:$A$12,Firm_Info!$C$2:$C$12)="Control",0,""))</f>
        <v>1</v>
      </c>
      <c r="F5613" s="14">
        <f>IFERROR(_xlfn.XLOOKUP($A5613,Firm_Info!$A$2:$A$11,Firm_Info!$D$2:$D$11),"")</f>
        <v>5</v>
      </c>
      <c r="G5613" s="14">
        <f>IF($F5613="","",IF($B5613&gt;=SUMIFS(Firm_Info!$F$2:$F$11,Firm_Info!$D$2:$D$11,$F5613,Firm_Info!$C$2:$C$11,"Treated"),1,0))</f>
        <v>1</v>
      </c>
      <c r="H5613" s="14">
        <f t="shared" si="179"/>
        <v>1</v>
      </c>
      <c r="I5613" s="14">
        <f>IF($F5613="","",MOD(ROW()-2,624)-INDEX(Parallel_Trends!$F$5:$F$14,MATCH($A5613,Parallel_Trends!$A$5:$A$14,0)))</f>
        <v>450</v>
      </c>
    </row>
    <row r="5614" spans="1:9" x14ac:dyDescent="0.45">
      <c r="A5614" t="s">
        <v>29</v>
      </c>
      <c r="B5614" s="1">
        <f>Raw_Prices!BE623</f>
        <v>45833</v>
      </c>
      <c r="C5614" s="12">
        <f>Raw_Prices!BI623</f>
        <v>230.9</v>
      </c>
      <c r="D5614" s="13">
        <f t="shared" si="178"/>
        <v>4.6993299103645914E-3</v>
      </c>
      <c r="E5614" s="14">
        <f>IF(_xlfn.XLOOKUP($A5614,Firm_Info!$A$2:$A$12,Firm_Info!$C$2:$C$12)="Treated",1,IF(_xlfn.XLOOKUP($A5614,Firm_Info!$A$2:$A$12,Firm_Info!$C$2:$C$12)="Control",0,""))</f>
        <v>1</v>
      </c>
      <c r="F5614" s="14">
        <f>IFERROR(_xlfn.XLOOKUP($A5614,Firm_Info!$A$2:$A$11,Firm_Info!$D$2:$D$11),"")</f>
        <v>5</v>
      </c>
      <c r="G5614" s="14">
        <f>IF($F5614="","",IF($B5614&gt;=SUMIFS(Firm_Info!$F$2:$F$11,Firm_Info!$D$2:$D$11,$F5614,Firm_Info!$C$2:$C$11,"Treated"),1,0))</f>
        <v>1</v>
      </c>
      <c r="H5614" s="14">
        <f t="shared" si="179"/>
        <v>1</v>
      </c>
      <c r="I5614" s="14">
        <f>IF($F5614="","",MOD(ROW()-2,624)-INDEX(Parallel_Trends!$F$5:$F$14,MATCH($A5614,Parallel_Trends!$A$5:$A$14,0)))</f>
        <v>451</v>
      </c>
    </row>
    <row r="5615" spans="1:9" x14ac:dyDescent="0.45">
      <c r="A5615" t="s">
        <v>29</v>
      </c>
      <c r="B5615" s="1">
        <f>Raw_Prices!BE624</f>
        <v>45834</v>
      </c>
      <c r="C5615" s="12">
        <f>Raw_Prices!BI624</f>
        <v>231.42</v>
      </c>
      <c r="D5615" s="13">
        <f t="shared" si="178"/>
        <v>2.252057167605015E-3</v>
      </c>
      <c r="E5615" s="14">
        <f>IF(_xlfn.XLOOKUP($A5615,Firm_Info!$A$2:$A$12,Firm_Info!$C$2:$C$12)="Treated",1,IF(_xlfn.XLOOKUP($A5615,Firm_Info!$A$2:$A$12,Firm_Info!$C$2:$C$12)="Control",0,""))</f>
        <v>1</v>
      </c>
      <c r="F5615" s="14">
        <f>IFERROR(_xlfn.XLOOKUP($A5615,Firm_Info!$A$2:$A$11,Firm_Info!$D$2:$D$11),"")</f>
        <v>5</v>
      </c>
      <c r="G5615" s="14">
        <f>IF($F5615="","",IF($B5615&gt;=SUMIFS(Firm_Info!$F$2:$F$11,Firm_Info!$D$2:$D$11,$F5615,Firm_Info!$C$2:$C$11,"Treated"),1,0))</f>
        <v>1</v>
      </c>
      <c r="H5615" s="14">
        <f t="shared" si="179"/>
        <v>1</v>
      </c>
      <c r="I5615" s="14">
        <f>IF($F5615="","",MOD(ROW()-2,624)-INDEX(Parallel_Trends!$F$5:$F$14,MATCH($A5615,Parallel_Trends!$A$5:$A$14,0)))</f>
        <v>452</v>
      </c>
    </row>
    <row r="5616" spans="1:9" x14ac:dyDescent="0.45">
      <c r="A5616" t="s">
        <v>29</v>
      </c>
      <c r="B5616" s="1">
        <f>Raw_Prices!BE625</f>
        <v>45835</v>
      </c>
      <c r="C5616" s="12">
        <f>Raw_Prices!BI625</f>
        <v>235.25</v>
      </c>
      <c r="D5616" s="13">
        <f t="shared" si="178"/>
        <v>1.6549995678852403E-2</v>
      </c>
      <c r="E5616" s="14">
        <f>IF(_xlfn.XLOOKUP($A5616,Firm_Info!$A$2:$A$12,Firm_Info!$C$2:$C$12)="Treated",1,IF(_xlfn.XLOOKUP($A5616,Firm_Info!$A$2:$A$12,Firm_Info!$C$2:$C$12)="Control",0,""))</f>
        <v>1</v>
      </c>
      <c r="F5616" s="14">
        <f>IFERROR(_xlfn.XLOOKUP($A5616,Firm_Info!$A$2:$A$11,Firm_Info!$D$2:$D$11),"")</f>
        <v>5</v>
      </c>
      <c r="G5616" s="14">
        <f>IF($F5616="","",IF($B5616&gt;=SUMIFS(Firm_Info!$F$2:$F$11,Firm_Info!$D$2:$D$11,$F5616,Firm_Info!$C$2:$C$11,"Treated"),1,0))</f>
        <v>1</v>
      </c>
      <c r="H5616" s="14">
        <f t="shared" si="179"/>
        <v>1</v>
      </c>
      <c r="I5616" s="14">
        <f>IF($F5616="","",MOD(ROW()-2,624)-INDEX(Parallel_Trends!$F$5:$F$14,MATCH($A5616,Parallel_Trends!$A$5:$A$14,0)))</f>
        <v>453</v>
      </c>
    </row>
    <row r="5617" spans="1:9" x14ac:dyDescent="0.45">
      <c r="A5617" t="s">
        <v>29</v>
      </c>
      <c r="B5617" s="1">
        <f>Raw_Prices!BE626</f>
        <v>45838</v>
      </c>
      <c r="C5617" s="12">
        <f>Raw_Prices!BI626</f>
        <v>238.26</v>
      </c>
      <c r="D5617" s="13">
        <f t="shared" si="178"/>
        <v>1.2794899043570673E-2</v>
      </c>
      <c r="E5617" s="14">
        <f>IF(_xlfn.XLOOKUP($A5617,Firm_Info!$A$2:$A$12,Firm_Info!$C$2:$C$12)="Treated",1,IF(_xlfn.XLOOKUP($A5617,Firm_Info!$A$2:$A$12,Firm_Info!$C$2:$C$12)="Control",0,""))</f>
        <v>1</v>
      </c>
      <c r="F5617" s="14">
        <f>IFERROR(_xlfn.XLOOKUP($A5617,Firm_Info!$A$2:$A$11,Firm_Info!$D$2:$D$11),"")</f>
        <v>5</v>
      </c>
      <c r="G5617" s="14">
        <f>IF($F5617="","",IF($B5617&gt;=SUMIFS(Firm_Info!$F$2:$F$11,Firm_Info!$D$2:$D$11,$F5617,Firm_Info!$C$2:$C$11,"Treated"),1,0))</f>
        <v>1</v>
      </c>
      <c r="H5617" s="14">
        <f t="shared" si="179"/>
        <v>1</v>
      </c>
      <c r="I5617" s="14">
        <f>IF($F5617="","",MOD(ROW()-2,624)-INDEX(Parallel_Trends!$F$5:$F$14,MATCH($A5617,Parallel_Trends!$A$5:$A$14,0)))</f>
        <v>454</v>
      </c>
    </row>
    <row r="5618" spans="1:9" x14ac:dyDescent="0.45">
      <c r="A5618" t="s">
        <v>31</v>
      </c>
      <c r="B5618" s="1">
        <f>Raw_Prices!BL3</f>
        <v>44929</v>
      </c>
      <c r="C5618" s="12">
        <f>Raw_Prices!BP3</f>
        <v>341.58</v>
      </c>
      <c r="D5618" s="13"/>
      <c r="E5618" s="14">
        <f>IF(_xlfn.XLOOKUP($A5618,Firm_Info!$A$2:$A$12,Firm_Info!$C$2:$C$12)="Treated",1,IF(_xlfn.XLOOKUP($A5618,Firm_Info!$A$2:$A$12,Firm_Info!$C$2:$C$12)="Control",0,""))</f>
        <v>0</v>
      </c>
      <c r="F5618" s="14">
        <f>IFERROR(_xlfn.XLOOKUP($A5618,Firm_Info!$A$2:$A$11,Firm_Info!$D$2:$D$11),"")</f>
        <v>5</v>
      </c>
      <c r="G5618" s="14">
        <f>IF($F5618="","",IF($B5618&gt;=SUMIFS(Firm_Info!$F$2:$F$11,Firm_Info!$D$2:$D$11,$F5618,Firm_Info!$C$2:$C$11,"Treated"),1,0))</f>
        <v>0</v>
      </c>
      <c r="H5618" s="14">
        <f>IF($F5618="","",$E5618*$G5618)</f>
        <v>0</v>
      </c>
      <c r="I5618" s="14">
        <f>IF($F5618="","",MOD(ROW()-2,624)-INDEX(Parallel_Trends!$F$5:$F$14,MATCH($A5618,Parallel_Trends!$A$5:$A$14,0)))</f>
        <v>-169</v>
      </c>
    </row>
    <row r="5619" spans="1:9" x14ac:dyDescent="0.45">
      <c r="A5619" t="s">
        <v>31</v>
      </c>
      <c r="B5619" s="1">
        <f>Raw_Prices!BL4</f>
        <v>44930</v>
      </c>
      <c r="C5619" s="12">
        <f>Raw_Prices!BP4</f>
        <v>354</v>
      </c>
      <c r="D5619" s="13">
        <f>C5619/C5618-1</f>
        <v>3.6360442648867064E-2</v>
      </c>
      <c r="E5619" s="14">
        <f>IF(_xlfn.XLOOKUP($A5619,Firm_Info!$A$2:$A$12,Firm_Info!$C$2:$C$12)="Treated",1,IF(_xlfn.XLOOKUP($A5619,Firm_Info!$A$2:$A$12,Firm_Info!$C$2:$C$12)="Control",0,""))</f>
        <v>0</v>
      </c>
      <c r="F5619" s="14">
        <f>IFERROR(_xlfn.XLOOKUP($A5619,Firm_Info!$A$2:$A$11,Firm_Info!$D$2:$D$11),"")</f>
        <v>5</v>
      </c>
      <c r="G5619" s="14">
        <f>IF($F5619="","",IF($B5619&gt;=SUMIFS(Firm_Info!$F$2:$F$11,Firm_Info!$D$2:$D$11,$F5619,Firm_Info!$C$2:$C$11,"Treated"),1,0))</f>
        <v>0</v>
      </c>
      <c r="H5619" s="14">
        <f>IF($F5619="","",$E5619*$G5619)</f>
        <v>0</v>
      </c>
      <c r="I5619" s="14">
        <f>IF($F5619="","",MOD(ROW()-2,624)-INDEX(Parallel_Trends!$F$5:$F$14,MATCH($A5619,Parallel_Trends!$A$5:$A$14,0)))</f>
        <v>-168</v>
      </c>
    </row>
    <row r="5620" spans="1:9" x14ac:dyDescent="0.45">
      <c r="A5620" t="s">
        <v>31</v>
      </c>
      <c r="B5620" s="1">
        <f>Raw_Prices!BL5</f>
        <v>44931</v>
      </c>
      <c r="C5620" s="12">
        <f>Raw_Prices!BP5</f>
        <v>361.43</v>
      </c>
      <c r="D5620" s="13">
        <f t="shared" ref="D5620:D5683" si="180">C5620/C5619-1</f>
        <v>2.0988700564971818E-2</v>
      </c>
      <c r="E5620" s="14">
        <f>IF(_xlfn.XLOOKUP($A5620,Firm_Info!$A$2:$A$12,Firm_Info!$C$2:$C$12)="Treated",1,IF(_xlfn.XLOOKUP($A5620,Firm_Info!$A$2:$A$12,Firm_Info!$C$2:$C$12)="Control",0,""))</f>
        <v>0</v>
      </c>
      <c r="F5620" s="14">
        <f>IFERROR(_xlfn.XLOOKUP($A5620,Firm_Info!$A$2:$A$11,Firm_Info!$D$2:$D$11),"")</f>
        <v>5</v>
      </c>
      <c r="G5620" s="14">
        <f>IF($F5620="","",IF($B5620&gt;=SUMIFS(Firm_Info!$F$2:$F$11,Firm_Info!$D$2:$D$11,$F5620,Firm_Info!$C$2:$C$11,"Treated"),1,0))</f>
        <v>0</v>
      </c>
      <c r="H5620" s="14">
        <f t="shared" ref="H5620:H5683" si="181">IF($F5620="","",$E5620*$G5620)</f>
        <v>0</v>
      </c>
      <c r="I5620" s="14">
        <f>IF($F5620="","",MOD(ROW()-2,624)-INDEX(Parallel_Trends!$F$5:$F$14,MATCH($A5620,Parallel_Trends!$A$5:$A$14,0)))</f>
        <v>-167</v>
      </c>
    </row>
    <row r="5621" spans="1:9" x14ac:dyDescent="0.45">
      <c r="A5621" t="s">
        <v>31</v>
      </c>
      <c r="B5621" s="1">
        <f>Raw_Prices!BL6</f>
        <v>44932</v>
      </c>
      <c r="C5621" s="12">
        <f>Raw_Prices!BP6</f>
        <v>367.73</v>
      </c>
      <c r="D5621" s="13">
        <f t="shared" si="180"/>
        <v>1.7430761143236717E-2</v>
      </c>
      <c r="E5621" s="14">
        <f>IF(_xlfn.XLOOKUP($A5621,Firm_Info!$A$2:$A$12,Firm_Info!$C$2:$C$12)="Treated",1,IF(_xlfn.XLOOKUP($A5621,Firm_Info!$A$2:$A$12,Firm_Info!$C$2:$C$12)="Control",0,""))</f>
        <v>0</v>
      </c>
      <c r="F5621" s="14">
        <f>IFERROR(_xlfn.XLOOKUP($A5621,Firm_Info!$A$2:$A$11,Firm_Info!$D$2:$D$11),"")</f>
        <v>5</v>
      </c>
      <c r="G5621" s="14">
        <f>IF($F5621="","",IF($B5621&gt;=SUMIFS(Firm_Info!$F$2:$F$11,Firm_Info!$D$2:$D$11,$F5621,Firm_Info!$C$2:$C$11,"Treated"),1,0))</f>
        <v>0</v>
      </c>
      <c r="H5621" s="14">
        <f t="shared" si="181"/>
        <v>0</v>
      </c>
      <c r="I5621" s="14">
        <f>IF($F5621="","",MOD(ROW()-2,624)-INDEX(Parallel_Trends!$F$5:$F$14,MATCH($A5621,Parallel_Trends!$A$5:$A$14,0)))</f>
        <v>-166</v>
      </c>
    </row>
    <row r="5622" spans="1:9" x14ac:dyDescent="0.45">
      <c r="A5622" t="s">
        <v>31</v>
      </c>
      <c r="B5622" s="1">
        <f>Raw_Prices!BL7</f>
        <v>44935</v>
      </c>
      <c r="C5622" s="12">
        <f>Raw_Prices!BP7</f>
        <v>367.18</v>
      </c>
      <c r="D5622" s="13">
        <f t="shared" si="180"/>
        <v>-1.4956625785222943E-3</v>
      </c>
      <c r="E5622" s="14">
        <f>IF(_xlfn.XLOOKUP($A5622,Firm_Info!$A$2:$A$12,Firm_Info!$C$2:$C$12)="Treated",1,IF(_xlfn.XLOOKUP($A5622,Firm_Info!$A$2:$A$12,Firm_Info!$C$2:$C$12)="Control",0,""))</f>
        <v>0</v>
      </c>
      <c r="F5622" s="14">
        <f>IFERROR(_xlfn.XLOOKUP($A5622,Firm_Info!$A$2:$A$11,Firm_Info!$D$2:$D$11),"")</f>
        <v>5</v>
      </c>
      <c r="G5622" s="14">
        <f>IF($F5622="","",IF($B5622&gt;=SUMIFS(Firm_Info!$F$2:$F$11,Firm_Info!$D$2:$D$11,$F5622,Firm_Info!$C$2:$C$11,"Treated"),1,0))</f>
        <v>0</v>
      </c>
      <c r="H5622" s="14">
        <f t="shared" si="181"/>
        <v>0</v>
      </c>
      <c r="I5622" s="14">
        <f>IF($F5622="","",MOD(ROW()-2,624)-INDEX(Parallel_Trends!$F$5:$F$14,MATCH($A5622,Parallel_Trends!$A$5:$A$14,0)))</f>
        <v>-165</v>
      </c>
    </row>
    <row r="5623" spans="1:9" x14ac:dyDescent="0.45">
      <c r="A5623" t="s">
        <v>31</v>
      </c>
      <c r="B5623" s="1">
        <f>Raw_Prices!BL8</f>
        <v>44936</v>
      </c>
      <c r="C5623" s="12">
        <f>Raw_Prices!BP8</f>
        <v>374.64</v>
      </c>
      <c r="D5623" s="13">
        <f t="shared" si="180"/>
        <v>2.0317010730431795E-2</v>
      </c>
      <c r="E5623" s="14">
        <f>IF(_xlfn.XLOOKUP($A5623,Firm_Info!$A$2:$A$12,Firm_Info!$C$2:$C$12)="Treated",1,IF(_xlfn.XLOOKUP($A5623,Firm_Info!$A$2:$A$12,Firm_Info!$C$2:$C$12)="Control",0,""))</f>
        <v>0</v>
      </c>
      <c r="F5623" s="14">
        <f>IFERROR(_xlfn.XLOOKUP($A5623,Firm_Info!$A$2:$A$11,Firm_Info!$D$2:$D$11),"")</f>
        <v>5</v>
      </c>
      <c r="G5623" s="14">
        <f>IF($F5623="","",IF($B5623&gt;=SUMIFS(Firm_Info!$F$2:$F$11,Firm_Info!$D$2:$D$11,$F5623,Firm_Info!$C$2:$C$11,"Treated"),1,0))</f>
        <v>0</v>
      </c>
      <c r="H5623" s="14">
        <f t="shared" si="181"/>
        <v>0</v>
      </c>
      <c r="I5623" s="14">
        <f>IF($F5623="","",MOD(ROW()-2,624)-INDEX(Parallel_Trends!$F$5:$F$14,MATCH($A5623,Parallel_Trends!$A$5:$A$14,0)))</f>
        <v>-164</v>
      </c>
    </row>
    <row r="5624" spans="1:9" x14ac:dyDescent="0.45">
      <c r="A5624" t="s">
        <v>31</v>
      </c>
      <c r="B5624" s="1">
        <f>Raw_Prices!BL9</f>
        <v>44937</v>
      </c>
      <c r="C5624" s="12">
        <f>Raw_Prices!BP9</f>
        <v>378.43</v>
      </c>
      <c r="D5624" s="13">
        <f t="shared" si="180"/>
        <v>1.0116378389920966E-2</v>
      </c>
      <c r="E5624" s="14">
        <f>IF(_xlfn.XLOOKUP($A5624,Firm_Info!$A$2:$A$12,Firm_Info!$C$2:$C$12)="Treated",1,IF(_xlfn.XLOOKUP($A5624,Firm_Info!$A$2:$A$12,Firm_Info!$C$2:$C$12)="Control",0,""))</f>
        <v>0</v>
      </c>
      <c r="F5624" s="14">
        <f>IFERROR(_xlfn.XLOOKUP($A5624,Firm_Info!$A$2:$A$11,Firm_Info!$D$2:$D$11),"")</f>
        <v>5</v>
      </c>
      <c r="G5624" s="14">
        <f>IF($F5624="","",IF($B5624&gt;=SUMIFS(Firm_Info!$F$2:$F$11,Firm_Info!$D$2:$D$11,$F5624,Firm_Info!$C$2:$C$11,"Treated"),1,0))</f>
        <v>0</v>
      </c>
      <c r="H5624" s="14">
        <f t="shared" si="181"/>
        <v>0</v>
      </c>
      <c r="I5624" s="14">
        <f>IF($F5624="","",MOD(ROW()-2,624)-INDEX(Parallel_Trends!$F$5:$F$14,MATCH($A5624,Parallel_Trends!$A$5:$A$14,0)))</f>
        <v>-163</v>
      </c>
    </row>
    <row r="5625" spans="1:9" x14ac:dyDescent="0.45">
      <c r="A5625" t="s">
        <v>31</v>
      </c>
      <c r="B5625" s="1">
        <f>Raw_Prices!BL10</f>
        <v>44938</v>
      </c>
      <c r="C5625" s="12">
        <f>Raw_Prices!BP10</f>
        <v>385.47</v>
      </c>
      <c r="D5625" s="13">
        <f t="shared" si="180"/>
        <v>1.8603176280950207E-2</v>
      </c>
      <c r="E5625" s="14">
        <f>IF(_xlfn.XLOOKUP($A5625,Firm_Info!$A$2:$A$12,Firm_Info!$C$2:$C$12)="Treated",1,IF(_xlfn.XLOOKUP($A5625,Firm_Info!$A$2:$A$12,Firm_Info!$C$2:$C$12)="Control",0,""))</f>
        <v>0</v>
      </c>
      <c r="F5625" s="14">
        <f>IFERROR(_xlfn.XLOOKUP($A5625,Firm_Info!$A$2:$A$11,Firm_Info!$D$2:$D$11),"")</f>
        <v>5</v>
      </c>
      <c r="G5625" s="14">
        <f>IF($F5625="","",IF($B5625&gt;=SUMIFS(Firm_Info!$F$2:$F$11,Firm_Info!$D$2:$D$11,$F5625,Firm_Info!$C$2:$C$11,"Treated"),1,0))</f>
        <v>0</v>
      </c>
      <c r="H5625" s="14">
        <f t="shared" si="181"/>
        <v>0</v>
      </c>
      <c r="I5625" s="14">
        <f>IF($F5625="","",MOD(ROW()-2,624)-INDEX(Parallel_Trends!$F$5:$F$14,MATCH($A5625,Parallel_Trends!$A$5:$A$14,0)))</f>
        <v>-162</v>
      </c>
    </row>
    <row r="5626" spans="1:9" x14ac:dyDescent="0.45">
      <c r="A5626" t="s">
        <v>31</v>
      </c>
      <c r="B5626" s="1">
        <f>Raw_Prices!BL11</f>
        <v>44939</v>
      </c>
      <c r="C5626" s="12">
        <f>Raw_Prices!BP11</f>
        <v>388.47</v>
      </c>
      <c r="D5626" s="13">
        <f t="shared" si="180"/>
        <v>7.782706825433916E-3</v>
      </c>
      <c r="E5626" s="14">
        <f>IF(_xlfn.XLOOKUP($A5626,Firm_Info!$A$2:$A$12,Firm_Info!$C$2:$C$12)="Treated",1,IF(_xlfn.XLOOKUP($A5626,Firm_Info!$A$2:$A$12,Firm_Info!$C$2:$C$12)="Control",0,""))</f>
        <v>0</v>
      </c>
      <c r="F5626" s="14">
        <f>IFERROR(_xlfn.XLOOKUP($A5626,Firm_Info!$A$2:$A$11,Firm_Info!$D$2:$D$11),"")</f>
        <v>5</v>
      </c>
      <c r="G5626" s="14">
        <f>IF($F5626="","",IF($B5626&gt;=SUMIFS(Firm_Info!$F$2:$F$11,Firm_Info!$D$2:$D$11,$F5626,Firm_Info!$C$2:$C$11,"Treated"),1,0))</f>
        <v>0</v>
      </c>
      <c r="H5626" s="14">
        <f t="shared" si="181"/>
        <v>0</v>
      </c>
      <c r="I5626" s="14">
        <f>IF($F5626="","",MOD(ROW()-2,624)-INDEX(Parallel_Trends!$F$5:$F$14,MATCH($A5626,Parallel_Trends!$A$5:$A$14,0)))</f>
        <v>-161</v>
      </c>
    </row>
    <row r="5627" spans="1:9" x14ac:dyDescent="0.45">
      <c r="A5627" t="s">
        <v>31</v>
      </c>
      <c r="B5627" s="1">
        <f>Raw_Prices!BL12</f>
        <v>44943</v>
      </c>
      <c r="C5627" s="12">
        <f>Raw_Prices!BP12</f>
        <v>388.35</v>
      </c>
      <c r="D5627" s="13">
        <f t="shared" si="180"/>
        <v>-3.0890416248363639E-4</v>
      </c>
      <c r="E5627" s="14">
        <f>IF(_xlfn.XLOOKUP($A5627,Firm_Info!$A$2:$A$12,Firm_Info!$C$2:$C$12)="Treated",1,IF(_xlfn.XLOOKUP($A5627,Firm_Info!$A$2:$A$12,Firm_Info!$C$2:$C$12)="Control",0,""))</f>
        <v>0</v>
      </c>
      <c r="F5627" s="14">
        <f>IFERROR(_xlfn.XLOOKUP($A5627,Firm_Info!$A$2:$A$11,Firm_Info!$D$2:$D$11),"")</f>
        <v>5</v>
      </c>
      <c r="G5627" s="14">
        <f>IF($F5627="","",IF($B5627&gt;=SUMIFS(Firm_Info!$F$2:$F$11,Firm_Info!$D$2:$D$11,$F5627,Firm_Info!$C$2:$C$11,"Treated"),1,0))</f>
        <v>0</v>
      </c>
      <c r="H5627" s="14">
        <f t="shared" si="181"/>
        <v>0</v>
      </c>
      <c r="I5627" s="14">
        <f>IF($F5627="","",MOD(ROW()-2,624)-INDEX(Parallel_Trends!$F$5:$F$14,MATCH($A5627,Parallel_Trends!$A$5:$A$14,0)))</f>
        <v>-160</v>
      </c>
    </row>
    <row r="5628" spans="1:9" x14ac:dyDescent="0.45">
      <c r="A5628" t="s">
        <v>31</v>
      </c>
      <c r="B5628" s="1">
        <f>Raw_Prices!BL13</f>
        <v>44944</v>
      </c>
      <c r="C5628" s="12">
        <f>Raw_Prices!BP13</f>
        <v>381.86</v>
      </c>
      <c r="D5628" s="13">
        <f t="shared" si="180"/>
        <v>-1.671172911033858E-2</v>
      </c>
      <c r="E5628" s="14">
        <f>IF(_xlfn.XLOOKUP($A5628,Firm_Info!$A$2:$A$12,Firm_Info!$C$2:$C$12)="Treated",1,IF(_xlfn.XLOOKUP($A5628,Firm_Info!$A$2:$A$12,Firm_Info!$C$2:$C$12)="Control",0,""))</f>
        <v>0</v>
      </c>
      <c r="F5628" s="14">
        <f>IFERROR(_xlfn.XLOOKUP($A5628,Firm_Info!$A$2:$A$11,Firm_Info!$D$2:$D$11),"")</f>
        <v>5</v>
      </c>
      <c r="G5628" s="14">
        <f>IF($F5628="","",IF($B5628&gt;=SUMIFS(Firm_Info!$F$2:$F$11,Firm_Info!$D$2:$D$11,$F5628,Firm_Info!$C$2:$C$11,"Treated"),1,0))</f>
        <v>0</v>
      </c>
      <c r="H5628" s="14">
        <f t="shared" si="181"/>
        <v>0</v>
      </c>
      <c r="I5628" s="14">
        <f>IF($F5628="","",MOD(ROW()-2,624)-INDEX(Parallel_Trends!$F$5:$F$14,MATCH($A5628,Parallel_Trends!$A$5:$A$14,0)))</f>
        <v>-159</v>
      </c>
    </row>
    <row r="5629" spans="1:9" x14ac:dyDescent="0.45">
      <c r="A5629" t="s">
        <v>31</v>
      </c>
      <c r="B5629" s="1">
        <f>Raw_Prices!BL14</f>
        <v>44945</v>
      </c>
      <c r="C5629" s="12">
        <f>Raw_Prices!BP14</f>
        <v>384.2</v>
      </c>
      <c r="D5629" s="13">
        <f t="shared" si="180"/>
        <v>6.1279002775884717E-3</v>
      </c>
      <c r="E5629" s="14">
        <f>IF(_xlfn.XLOOKUP($A5629,Firm_Info!$A$2:$A$12,Firm_Info!$C$2:$C$12)="Treated",1,IF(_xlfn.XLOOKUP($A5629,Firm_Info!$A$2:$A$12,Firm_Info!$C$2:$C$12)="Control",0,""))</f>
        <v>0</v>
      </c>
      <c r="F5629" s="14">
        <f>IFERROR(_xlfn.XLOOKUP($A5629,Firm_Info!$A$2:$A$11,Firm_Info!$D$2:$D$11),"")</f>
        <v>5</v>
      </c>
      <c r="G5629" s="14">
        <f>IF($F5629="","",IF($B5629&gt;=SUMIFS(Firm_Info!$F$2:$F$11,Firm_Info!$D$2:$D$11,$F5629,Firm_Info!$C$2:$C$11,"Treated"),1,0))</f>
        <v>0</v>
      </c>
      <c r="H5629" s="14">
        <f t="shared" si="181"/>
        <v>0</v>
      </c>
      <c r="I5629" s="14">
        <f>IF($F5629="","",MOD(ROW()-2,624)-INDEX(Parallel_Trends!$F$5:$F$14,MATCH($A5629,Parallel_Trends!$A$5:$A$14,0)))</f>
        <v>-158</v>
      </c>
    </row>
    <row r="5630" spans="1:9" x14ac:dyDescent="0.45">
      <c r="A5630" t="s">
        <v>31</v>
      </c>
      <c r="B5630" s="1">
        <f>Raw_Prices!BL15</f>
        <v>44946</v>
      </c>
      <c r="C5630" s="12">
        <f>Raw_Prices!BP15</f>
        <v>396.11</v>
      </c>
      <c r="D5630" s="13">
        <f t="shared" si="180"/>
        <v>3.0999479437792798E-2</v>
      </c>
      <c r="E5630" s="14">
        <f>IF(_xlfn.XLOOKUP($A5630,Firm_Info!$A$2:$A$12,Firm_Info!$C$2:$C$12)="Treated",1,IF(_xlfn.XLOOKUP($A5630,Firm_Info!$A$2:$A$12,Firm_Info!$C$2:$C$12)="Control",0,""))</f>
        <v>0</v>
      </c>
      <c r="F5630" s="14">
        <f>IFERROR(_xlfn.XLOOKUP($A5630,Firm_Info!$A$2:$A$11,Firm_Info!$D$2:$D$11),"")</f>
        <v>5</v>
      </c>
      <c r="G5630" s="14">
        <f>IF($F5630="","",IF($B5630&gt;=SUMIFS(Firm_Info!$F$2:$F$11,Firm_Info!$D$2:$D$11,$F5630,Firm_Info!$C$2:$C$11,"Treated"),1,0))</f>
        <v>0</v>
      </c>
      <c r="H5630" s="14">
        <f t="shared" si="181"/>
        <v>0</v>
      </c>
      <c r="I5630" s="14">
        <f>IF($F5630="","",MOD(ROW()-2,624)-INDEX(Parallel_Trends!$F$5:$F$14,MATCH($A5630,Parallel_Trends!$A$5:$A$14,0)))</f>
        <v>-157</v>
      </c>
    </row>
    <row r="5631" spans="1:9" x14ac:dyDescent="0.45">
      <c r="A5631" t="s">
        <v>31</v>
      </c>
      <c r="B5631" s="1">
        <f>Raw_Prices!BL16</f>
        <v>44949</v>
      </c>
      <c r="C5631" s="12">
        <f>Raw_Prices!BP16</f>
        <v>396.01</v>
      </c>
      <c r="D5631" s="13">
        <f t="shared" si="180"/>
        <v>-2.5245512610139187E-4</v>
      </c>
      <c r="E5631" s="14">
        <f>IF(_xlfn.XLOOKUP($A5631,Firm_Info!$A$2:$A$12,Firm_Info!$C$2:$C$12)="Treated",1,IF(_xlfn.XLOOKUP($A5631,Firm_Info!$A$2:$A$12,Firm_Info!$C$2:$C$12)="Control",0,""))</f>
        <v>0</v>
      </c>
      <c r="F5631" s="14">
        <f>IFERROR(_xlfn.XLOOKUP($A5631,Firm_Info!$A$2:$A$11,Firm_Info!$D$2:$D$11),"")</f>
        <v>5</v>
      </c>
      <c r="G5631" s="14">
        <f>IF($F5631="","",IF($B5631&gt;=SUMIFS(Firm_Info!$F$2:$F$11,Firm_Info!$D$2:$D$11,$F5631,Firm_Info!$C$2:$C$11,"Treated"),1,0))</f>
        <v>0</v>
      </c>
      <c r="H5631" s="14">
        <f t="shared" si="181"/>
        <v>0</v>
      </c>
      <c r="I5631" s="14">
        <f>IF($F5631="","",MOD(ROW()-2,624)-INDEX(Parallel_Trends!$F$5:$F$14,MATCH($A5631,Parallel_Trends!$A$5:$A$14,0)))</f>
        <v>-156</v>
      </c>
    </row>
    <row r="5632" spans="1:9" x14ac:dyDescent="0.45">
      <c r="A5632" t="s">
        <v>31</v>
      </c>
      <c r="B5632" s="1">
        <f>Raw_Prices!BL17</f>
        <v>44950</v>
      </c>
      <c r="C5632" s="12">
        <f>Raw_Prices!BP17</f>
        <v>392.03</v>
      </c>
      <c r="D5632" s="13">
        <f t="shared" si="180"/>
        <v>-1.0050251256281451E-2</v>
      </c>
      <c r="E5632" s="14">
        <f>IF(_xlfn.XLOOKUP($A5632,Firm_Info!$A$2:$A$12,Firm_Info!$C$2:$C$12)="Treated",1,IF(_xlfn.XLOOKUP($A5632,Firm_Info!$A$2:$A$12,Firm_Info!$C$2:$C$12)="Control",0,""))</f>
        <v>0</v>
      </c>
      <c r="F5632" s="14">
        <f>IFERROR(_xlfn.XLOOKUP($A5632,Firm_Info!$A$2:$A$11,Firm_Info!$D$2:$D$11),"")</f>
        <v>5</v>
      </c>
      <c r="G5632" s="14">
        <f>IF($F5632="","",IF($B5632&gt;=SUMIFS(Firm_Info!$F$2:$F$11,Firm_Info!$D$2:$D$11,$F5632,Firm_Info!$C$2:$C$11,"Treated"),1,0))</f>
        <v>0</v>
      </c>
      <c r="H5632" s="14">
        <f t="shared" si="181"/>
        <v>0</v>
      </c>
      <c r="I5632" s="14">
        <f>IF($F5632="","",MOD(ROW()-2,624)-INDEX(Parallel_Trends!$F$5:$F$14,MATCH($A5632,Parallel_Trends!$A$5:$A$14,0)))</f>
        <v>-155</v>
      </c>
    </row>
    <row r="5633" spans="1:9" x14ac:dyDescent="0.45">
      <c r="A5633" t="s">
        <v>31</v>
      </c>
      <c r="B5633" s="1">
        <f>Raw_Prices!BL18</f>
        <v>44951</v>
      </c>
      <c r="C5633" s="12">
        <f>Raw_Prices!BP18</f>
        <v>403.76</v>
      </c>
      <c r="D5633" s="13">
        <f t="shared" si="180"/>
        <v>2.9921179501568806E-2</v>
      </c>
      <c r="E5633" s="14">
        <f>IF(_xlfn.XLOOKUP($A5633,Firm_Info!$A$2:$A$12,Firm_Info!$C$2:$C$12)="Treated",1,IF(_xlfn.XLOOKUP($A5633,Firm_Info!$A$2:$A$12,Firm_Info!$C$2:$C$12)="Control",0,""))</f>
        <v>0</v>
      </c>
      <c r="F5633" s="14">
        <f>IFERROR(_xlfn.XLOOKUP($A5633,Firm_Info!$A$2:$A$11,Firm_Info!$D$2:$D$11),"")</f>
        <v>5</v>
      </c>
      <c r="G5633" s="14">
        <f>IF($F5633="","",IF($B5633&gt;=SUMIFS(Firm_Info!$F$2:$F$11,Firm_Info!$D$2:$D$11,$F5633,Firm_Info!$C$2:$C$11,"Treated"),1,0))</f>
        <v>0</v>
      </c>
      <c r="H5633" s="14">
        <f t="shared" si="181"/>
        <v>0</v>
      </c>
      <c r="I5633" s="14">
        <f>IF($F5633="","",MOD(ROW()-2,624)-INDEX(Parallel_Trends!$F$5:$F$14,MATCH($A5633,Parallel_Trends!$A$5:$A$14,0)))</f>
        <v>-154</v>
      </c>
    </row>
    <row r="5634" spans="1:9" x14ac:dyDescent="0.45">
      <c r="A5634" t="s">
        <v>31</v>
      </c>
      <c r="B5634" s="1">
        <f>Raw_Prices!BL19</f>
        <v>44952</v>
      </c>
      <c r="C5634" s="12">
        <f>Raw_Prices!BP19</f>
        <v>410.39</v>
      </c>
      <c r="D5634" s="13">
        <f t="shared" si="180"/>
        <v>1.6420645928274302E-2</v>
      </c>
      <c r="E5634" s="14">
        <f>IF(_xlfn.XLOOKUP($A5634,Firm_Info!$A$2:$A$12,Firm_Info!$C$2:$C$12)="Treated",1,IF(_xlfn.XLOOKUP($A5634,Firm_Info!$A$2:$A$12,Firm_Info!$C$2:$C$12)="Control",0,""))</f>
        <v>0</v>
      </c>
      <c r="F5634" s="14">
        <f>IFERROR(_xlfn.XLOOKUP($A5634,Firm_Info!$A$2:$A$11,Firm_Info!$D$2:$D$11),"")</f>
        <v>5</v>
      </c>
      <c r="G5634" s="14">
        <f>IF($F5634="","",IF($B5634&gt;=SUMIFS(Firm_Info!$F$2:$F$11,Firm_Info!$D$2:$D$11,$F5634,Firm_Info!$C$2:$C$11,"Treated"),1,0))</f>
        <v>0</v>
      </c>
      <c r="H5634" s="14">
        <f t="shared" si="181"/>
        <v>0</v>
      </c>
      <c r="I5634" s="14">
        <f>IF($F5634="","",MOD(ROW()-2,624)-INDEX(Parallel_Trends!$F$5:$F$14,MATCH($A5634,Parallel_Trends!$A$5:$A$14,0)))</f>
        <v>-153</v>
      </c>
    </row>
    <row r="5635" spans="1:9" x14ac:dyDescent="0.45">
      <c r="A5635" t="s">
        <v>31</v>
      </c>
      <c r="B5635" s="1">
        <f>Raw_Prices!BL20</f>
        <v>44953</v>
      </c>
      <c r="C5635" s="12">
        <f>Raw_Prices!BP20</f>
        <v>394.41</v>
      </c>
      <c r="D5635" s="13">
        <f t="shared" si="180"/>
        <v>-3.8938570627939151E-2</v>
      </c>
      <c r="E5635" s="14">
        <f>IF(_xlfn.XLOOKUP($A5635,Firm_Info!$A$2:$A$12,Firm_Info!$C$2:$C$12)="Treated",1,IF(_xlfn.XLOOKUP($A5635,Firm_Info!$A$2:$A$12,Firm_Info!$C$2:$C$12)="Control",0,""))</f>
        <v>0</v>
      </c>
      <c r="F5635" s="14">
        <f>IFERROR(_xlfn.XLOOKUP($A5635,Firm_Info!$A$2:$A$11,Firm_Info!$D$2:$D$11),"")</f>
        <v>5</v>
      </c>
      <c r="G5635" s="14">
        <f>IF($F5635="","",IF($B5635&gt;=SUMIFS(Firm_Info!$F$2:$F$11,Firm_Info!$D$2:$D$11,$F5635,Firm_Info!$C$2:$C$11,"Treated"),1,0))</f>
        <v>0</v>
      </c>
      <c r="H5635" s="14">
        <f t="shared" si="181"/>
        <v>0</v>
      </c>
      <c r="I5635" s="14">
        <f>IF($F5635="","",MOD(ROW()-2,624)-INDEX(Parallel_Trends!$F$5:$F$14,MATCH($A5635,Parallel_Trends!$A$5:$A$14,0)))</f>
        <v>-152</v>
      </c>
    </row>
    <row r="5636" spans="1:9" x14ac:dyDescent="0.45">
      <c r="A5636" t="s">
        <v>31</v>
      </c>
      <c r="B5636" s="1">
        <f>Raw_Prices!BL21</f>
        <v>44956</v>
      </c>
      <c r="C5636" s="12">
        <f>Raw_Prices!BP21</f>
        <v>390.94</v>
      </c>
      <c r="D5636" s="13">
        <f t="shared" si="180"/>
        <v>-8.7979513704014023E-3</v>
      </c>
      <c r="E5636" s="14">
        <f>IF(_xlfn.XLOOKUP($A5636,Firm_Info!$A$2:$A$12,Firm_Info!$C$2:$C$12)="Treated",1,IF(_xlfn.XLOOKUP($A5636,Firm_Info!$A$2:$A$12,Firm_Info!$C$2:$C$12)="Control",0,""))</f>
        <v>0</v>
      </c>
      <c r="F5636" s="14">
        <f>IFERROR(_xlfn.XLOOKUP($A5636,Firm_Info!$A$2:$A$11,Firm_Info!$D$2:$D$11),"")</f>
        <v>5</v>
      </c>
      <c r="G5636" s="14">
        <f>IF($F5636="","",IF($B5636&gt;=SUMIFS(Firm_Info!$F$2:$F$11,Firm_Info!$D$2:$D$11,$F5636,Firm_Info!$C$2:$C$11,"Treated"),1,0))</f>
        <v>0</v>
      </c>
      <c r="H5636" s="14">
        <f t="shared" si="181"/>
        <v>0</v>
      </c>
      <c r="I5636" s="14">
        <f>IF($F5636="","",MOD(ROW()-2,624)-INDEX(Parallel_Trends!$F$5:$F$14,MATCH($A5636,Parallel_Trends!$A$5:$A$14,0)))</f>
        <v>-151</v>
      </c>
    </row>
    <row r="5637" spans="1:9" x14ac:dyDescent="0.45">
      <c r="A5637" t="s">
        <v>31</v>
      </c>
      <c r="B5637" s="1">
        <f>Raw_Prices!BL22</f>
        <v>44957</v>
      </c>
      <c r="C5637" s="12">
        <f>Raw_Prices!BP22</f>
        <v>384.31</v>
      </c>
      <c r="D5637" s="13">
        <f t="shared" si="180"/>
        <v>-1.6959124162275518E-2</v>
      </c>
      <c r="E5637" s="14">
        <f>IF(_xlfn.XLOOKUP($A5637,Firm_Info!$A$2:$A$12,Firm_Info!$C$2:$C$12)="Treated",1,IF(_xlfn.XLOOKUP($A5637,Firm_Info!$A$2:$A$12,Firm_Info!$C$2:$C$12)="Control",0,""))</f>
        <v>0</v>
      </c>
      <c r="F5637" s="14">
        <f>IFERROR(_xlfn.XLOOKUP($A5637,Firm_Info!$A$2:$A$11,Firm_Info!$D$2:$D$11),"")</f>
        <v>5</v>
      </c>
      <c r="G5637" s="14">
        <f>IF($F5637="","",IF($B5637&gt;=SUMIFS(Firm_Info!$F$2:$F$11,Firm_Info!$D$2:$D$11,$F5637,Firm_Info!$C$2:$C$11,"Treated"),1,0))</f>
        <v>0</v>
      </c>
      <c r="H5637" s="14">
        <f t="shared" si="181"/>
        <v>0</v>
      </c>
      <c r="I5637" s="14">
        <f>IF($F5637="","",MOD(ROW()-2,624)-INDEX(Parallel_Trends!$F$5:$F$14,MATCH($A5637,Parallel_Trends!$A$5:$A$14,0)))</f>
        <v>-150</v>
      </c>
    </row>
    <row r="5638" spans="1:9" x14ac:dyDescent="0.45">
      <c r="A5638" t="s">
        <v>31</v>
      </c>
      <c r="B5638" s="1">
        <f>Raw_Prices!BL23</f>
        <v>44958</v>
      </c>
      <c r="C5638" s="12">
        <f>Raw_Prices!BP23</f>
        <v>398.68</v>
      </c>
      <c r="D5638" s="13">
        <f t="shared" si="180"/>
        <v>3.7391689001066819E-2</v>
      </c>
      <c r="E5638" s="14">
        <f>IF(_xlfn.XLOOKUP($A5638,Firm_Info!$A$2:$A$12,Firm_Info!$C$2:$C$12)="Treated",1,IF(_xlfn.XLOOKUP($A5638,Firm_Info!$A$2:$A$12,Firm_Info!$C$2:$C$12)="Control",0,""))</f>
        <v>0</v>
      </c>
      <c r="F5638" s="14">
        <f>IFERROR(_xlfn.XLOOKUP($A5638,Firm_Info!$A$2:$A$11,Firm_Info!$D$2:$D$11),"")</f>
        <v>5</v>
      </c>
      <c r="G5638" s="14">
        <f>IF($F5638="","",IF($B5638&gt;=SUMIFS(Firm_Info!$F$2:$F$11,Firm_Info!$D$2:$D$11,$F5638,Firm_Info!$C$2:$C$11,"Treated"),1,0))</f>
        <v>0</v>
      </c>
      <c r="H5638" s="14">
        <f t="shared" si="181"/>
        <v>0</v>
      </c>
      <c r="I5638" s="14">
        <f>IF($F5638="","",MOD(ROW()-2,624)-INDEX(Parallel_Trends!$F$5:$F$14,MATCH($A5638,Parallel_Trends!$A$5:$A$14,0)))</f>
        <v>-149</v>
      </c>
    </row>
    <row r="5639" spans="1:9" x14ac:dyDescent="0.45">
      <c r="A5639" t="s">
        <v>31</v>
      </c>
      <c r="B5639" s="1">
        <f>Raw_Prices!BL24</f>
        <v>44959</v>
      </c>
      <c r="C5639" s="12">
        <f>Raw_Prices!BP24</f>
        <v>412.25</v>
      </c>
      <c r="D5639" s="13">
        <f t="shared" si="180"/>
        <v>3.4037323166449251E-2</v>
      </c>
      <c r="E5639" s="14">
        <f>IF(_xlfn.XLOOKUP($A5639,Firm_Info!$A$2:$A$12,Firm_Info!$C$2:$C$12)="Treated",1,IF(_xlfn.XLOOKUP($A5639,Firm_Info!$A$2:$A$12,Firm_Info!$C$2:$C$12)="Control",0,""))</f>
        <v>0</v>
      </c>
      <c r="F5639" s="14">
        <f>IFERROR(_xlfn.XLOOKUP($A5639,Firm_Info!$A$2:$A$11,Firm_Info!$D$2:$D$11),"")</f>
        <v>5</v>
      </c>
      <c r="G5639" s="14">
        <f>IF($F5639="","",IF($B5639&gt;=SUMIFS(Firm_Info!$F$2:$F$11,Firm_Info!$D$2:$D$11,$F5639,Firm_Info!$C$2:$C$11,"Treated"),1,0))</f>
        <v>0</v>
      </c>
      <c r="H5639" s="14">
        <f t="shared" si="181"/>
        <v>0</v>
      </c>
      <c r="I5639" s="14">
        <f>IF($F5639="","",MOD(ROW()-2,624)-INDEX(Parallel_Trends!$F$5:$F$14,MATCH($A5639,Parallel_Trends!$A$5:$A$14,0)))</f>
        <v>-148</v>
      </c>
    </row>
    <row r="5640" spans="1:9" x14ac:dyDescent="0.45">
      <c r="A5640" t="s">
        <v>31</v>
      </c>
      <c r="B5640" s="1">
        <f>Raw_Prices!BL25</f>
        <v>44960</v>
      </c>
      <c r="C5640" s="12">
        <f>Raw_Prices!BP25</f>
        <v>406.3</v>
      </c>
      <c r="D5640" s="13">
        <f t="shared" si="180"/>
        <v>-1.4432989690721598E-2</v>
      </c>
      <c r="E5640" s="14">
        <f>IF(_xlfn.XLOOKUP($A5640,Firm_Info!$A$2:$A$12,Firm_Info!$C$2:$C$12)="Treated",1,IF(_xlfn.XLOOKUP($A5640,Firm_Info!$A$2:$A$12,Firm_Info!$C$2:$C$12)="Control",0,""))</f>
        <v>0</v>
      </c>
      <c r="F5640" s="14">
        <f>IFERROR(_xlfn.XLOOKUP($A5640,Firm_Info!$A$2:$A$11,Firm_Info!$D$2:$D$11),"")</f>
        <v>5</v>
      </c>
      <c r="G5640" s="14">
        <f>IF($F5640="","",IF($B5640&gt;=SUMIFS(Firm_Info!$F$2:$F$11,Firm_Info!$D$2:$D$11,$F5640,Firm_Info!$C$2:$C$11,"Treated"),1,0))</f>
        <v>0</v>
      </c>
      <c r="H5640" s="14">
        <f t="shared" si="181"/>
        <v>0</v>
      </c>
      <c r="I5640" s="14">
        <f>IF($F5640="","",MOD(ROW()-2,624)-INDEX(Parallel_Trends!$F$5:$F$14,MATCH($A5640,Parallel_Trends!$A$5:$A$14,0)))</f>
        <v>-147</v>
      </c>
    </row>
    <row r="5641" spans="1:9" x14ac:dyDescent="0.45">
      <c r="A5641" t="s">
        <v>31</v>
      </c>
      <c r="B5641" s="1">
        <f>Raw_Prices!BL26</f>
        <v>44963</v>
      </c>
      <c r="C5641" s="12">
        <f>Raw_Prices!BP26</f>
        <v>404.59</v>
      </c>
      <c r="D5641" s="13">
        <f t="shared" si="180"/>
        <v>-4.2087127738125174E-3</v>
      </c>
      <c r="E5641" s="14">
        <f>IF(_xlfn.XLOOKUP($A5641,Firm_Info!$A$2:$A$12,Firm_Info!$C$2:$C$12)="Treated",1,IF(_xlfn.XLOOKUP($A5641,Firm_Info!$A$2:$A$12,Firm_Info!$C$2:$C$12)="Control",0,""))</f>
        <v>0</v>
      </c>
      <c r="F5641" s="14">
        <f>IFERROR(_xlfn.XLOOKUP($A5641,Firm_Info!$A$2:$A$11,Firm_Info!$D$2:$D$11),"")</f>
        <v>5</v>
      </c>
      <c r="G5641" s="14">
        <f>IF($F5641="","",IF($B5641&gt;=SUMIFS(Firm_Info!$F$2:$F$11,Firm_Info!$D$2:$D$11,$F5641,Firm_Info!$C$2:$C$11,"Treated"),1,0))</f>
        <v>0</v>
      </c>
      <c r="H5641" s="14">
        <f t="shared" si="181"/>
        <v>0</v>
      </c>
      <c r="I5641" s="14">
        <f>IF($F5641="","",MOD(ROW()-2,624)-INDEX(Parallel_Trends!$F$5:$F$14,MATCH($A5641,Parallel_Trends!$A$5:$A$14,0)))</f>
        <v>-146</v>
      </c>
    </row>
    <row r="5642" spans="1:9" x14ac:dyDescent="0.45">
      <c r="A5642" t="s">
        <v>31</v>
      </c>
      <c r="B5642" s="1">
        <f>Raw_Prices!BL27</f>
        <v>44964</v>
      </c>
      <c r="C5642" s="12">
        <f>Raw_Prices!BP27</f>
        <v>402.61</v>
      </c>
      <c r="D5642" s="13">
        <f t="shared" si="180"/>
        <v>-4.8938431498553037E-3</v>
      </c>
      <c r="E5642" s="14">
        <f>IF(_xlfn.XLOOKUP($A5642,Firm_Info!$A$2:$A$12,Firm_Info!$C$2:$C$12)="Treated",1,IF(_xlfn.XLOOKUP($A5642,Firm_Info!$A$2:$A$12,Firm_Info!$C$2:$C$12)="Control",0,""))</f>
        <v>0</v>
      </c>
      <c r="F5642" s="14">
        <f>IFERROR(_xlfn.XLOOKUP($A5642,Firm_Info!$A$2:$A$11,Firm_Info!$D$2:$D$11),"")</f>
        <v>5</v>
      </c>
      <c r="G5642" s="14">
        <f>IF($F5642="","",IF($B5642&gt;=SUMIFS(Firm_Info!$F$2:$F$11,Firm_Info!$D$2:$D$11,$F5642,Firm_Info!$C$2:$C$11,"Treated"),1,0))</f>
        <v>0</v>
      </c>
      <c r="H5642" s="14">
        <f t="shared" si="181"/>
        <v>0</v>
      </c>
      <c r="I5642" s="14">
        <f>IF($F5642="","",MOD(ROW()-2,624)-INDEX(Parallel_Trends!$F$5:$F$14,MATCH($A5642,Parallel_Trends!$A$5:$A$14,0)))</f>
        <v>-145</v>
      </c>
    </row>
    <row r="5643" spans="1:9" x14ac:dyDescent="0.45">
      <c r="A5643" t="s">
        <v>31</v>
      </c>
      <c r="B5643" s="1">
        <f>Raw_Prices!BL28</f>
        <v>44965</v>
      </c>
      <c r="C5643" s="12">
        <f>Raw_Prices!BP28</f>
        <v>403.3</v>
      </c>
      <c r="D5643" s="13">
        <f t="shared" si="180"/>
        <v>1.7138173418445035E-3</v>
      </c>
      <c r="E5643" s="14">
        <f>IF(_xlfn.XLOOKUP($A5643,Firm_Info!$A$2:$A$12,Firm_Info!$C$2:$C$12)="Treated",1,IF(_xlfn.XLOOKUP($A5643,Firm_Info!$A$2:$A$12,Firm_Info!$C$2:$C$12)="Control",0,""))</f>
        <v>0</v>
      </c>
      <c r="F5643" s="14">
        <f>IFERROR(_xlfn.XLOOKUP($A5643,Firm_Info!$A$2:$A$11,Firm_Info!$D$2:$D$11),"")</f>
        <v>5</v>
      </c>
      <c r="G5643" s="14">
        <f>IF($F5643="","",IF($B5643&gt;=SUMIFS(Firm_Info!$F$2:$F$11,Firm_Info!$D$2:$D$11,$F5643,Firm_Info!$C$2:$C$11,"Treated"),1,0))</f>
        <v>0</v>
      </c>
      <c r="H5643" s="14">
        <f t="shared" si="181"/>
        <v>0</v>
      </c>
      <c r="I5643" s="14">
        <f>IF($F5643="","",MOD(ROW()-2,624)-INDEX(Parallel_Trends!$F$5:$F$14,MATCH($A5643,Parallel_Trends!$A$5:$A$14,0)))</f>
        <v>-144</v>
      </c>
    </row>
    <row r="5644" spans="1:9" x14ac:dyDescent="0.45">
      <c r="A5644" t="s">
        <v>31</v>
      </c>
      <c r="B5644" s="1">
        <f>Raw_Prices!BL29</f>
        <v>44966</v>
      </c>
      <c r="C5644" s="12">
        <f>Raw_Prices!BP29</f>
        <v>393.77</v>
      </c>
      <c r="D5644" s="13">
        <f t="shared" si="180"/>
        <v>-2.3630052070419127E-2</v>
      </c>
      <c r="E5644" s="14">
        <f>IF(_xlfn.XLOOKUP($A5644,Firm_Info!$A$2:$A$12,Firm_Info!$C$2:$C$12)="Treated",1,IF(_xlfn.XLOOKUP($A5644,Firm_Info!$A$2:$A$12,Firm_Info!$C$2:$C$12)="Control",0,""))</f>
        <v>0</v>
      </c>
      <c r="F5644" s="14">
        <f>IFERROR(_xlfn.XLOOKUP($A5644,Firm_Info!$A$2:$A$11,Firm_Info!$D$2:$D$11),"")</f>
        <v>5</v>
      </c>
      <c r="G5644" s="14">
        <f>IF($F5644="","",IF($B5644&gt;=SUMIFS(Firm_Info!$F$2:$F$11,Firm_Info!$D$2:$D$11,$F5644,Firm_Info!$C$2:$C$11,"Treated"),1,0))</f>
        <v>0</v>
      </c>
      <c r="H5644" s="14">
        <f t="shared" si="181"/>
        <v>0</v>
      </c>
      <c r="I5644" s="14">
        <f>IF($F5644="","",MOD(ROW()-2,624)-INDEX(Parallel_Trends!$F$5:$F$14,MATCH($A5644,Parallel_Trends!$A$5:$A$14,0)))</f>
        <v>-143</v>
      </c>
    </row>
    <row r="5645" spans="1:9" x14ac:dyDescent="0.45">
      <c r="A5645" t="s">
        <v>31</v>
      </c>
      <c r="B5645" s="1">
        <f>Raw_Prices!BL30</f>
        <v>44967</v>
      </c>
      <c r="C5645" s="12">
        <f>Raw_Prices!BP30</f>
        <v>396.94</v>
      </c>
      <c r="D5645" s="13">
        <f t="shared" si="180"/>
        <v>8.0503847423623043E-3</v>
      </c>
      <c r="E5645" s="14">
        <f>IF(_xlfn.XLOOKUP($A5645,Firm_Info!$A$2:$A$12,Firm_Info!$C$2:$C$12)="Treated",1,IF(_xlfn.XLOOKUP($A5645,Firm_Info!$A$2:$A$12,Firm_Info!$C$2:$C$12)="Control",0,""))</f>
        <v>0</v>
      </c>
      <c r="F5645" s="14">
        <f>IFERROR(_xlfn.XLOOKUP($A5645,Firm_Info!$A$2:$A$11,Firm_Info!$D$2:$D$11),"")</f>
        <v>5</v>
      </c>
      <c r="G5645" s="14">
        <f>IF($F5645="","",IF($B5645&gt;=SUMIFS(Firm_Info!$F$2:$F$11,Firm_Info!$D$2:$D$11,$F5645,Firm_Info!$C$2:$C$11,"Treated"),1,0))</f>
        <v>0</v>
      </c>
      <c r="H5645" s="14">
        <f t="shared" si="181"/>
        <v>0</v>
      </c>
      <c r="I5645" s="14">
        <f>IF($F5645="","",MOD(ROW()-2,624)-INDEX(Parallel_Trends!$F$5:$F$14,MATCH($A5645,Parallel_Trends!$A$5:$A$14,0)))</f>
        <v>-142</v>
      </c>
    </row>
    <row r="5646" spans="1:9" x14ac:dyDescent="0.45">
      <c r="A5646" t="s">
        <v>31</v>
      </c>
      <c r="B5646" s="1">
        <f>Raw_Prices!BL31</f>
        <v>44970</v>
      </c>
      <c r="C5646" s="12">
        <f>Raw_Prices!BP31</f>
        <v>400.13</v>
      </c>
      <c r="D5646" s="13">
        <f t="shared" si="180"/>
        <v>8.0364790648461693E-3</v>
      </c>
      <c r="E5646" s="14">
        <f>IF(_xlfn.XLOOKUP($A5646,Firm_Info!$A$2:$A$12,Firm_Info!$C$2:$C$12)="Treated",1,IF(_xlfn.XLOOKUP($A5646,Firm_Info!$A$2:$A$12,Firm_Info!$C$2:$C$12)="Control",0,""))</f>
        <v>0</v>
      </c>
      <c r="F5646" s="14">
        <f>IFERROR(_xlfn.XLOOKUP($A5646,Firm_Info!$A$2:$A$11,Firm_Info!$D$2:$D$11),"")</f>
        <v>5</v>
      </c>
      <c r="G5646" s="14">
        <f>IF($F5646="","",IF($B5646&gt;=SUMIFS(Firm_Info!$F$2:$F$11,Firm_Info!$D$2:$D$11,$F5646,Firm_Info!$C$2:$C$11,"Treated"),1,0))</f>
        <v>0</v>
      </c>
      <c r="H5646" s="14">
        <f t="shared" si="181"/>
        <v>0</v>
      </c>
      <c r="I5646" s="14">
        <f>IF($F5646="","",MOD(ROW()-2,624)-INDEX(Parallel_Trends!$F$5:$F$14,MATCH($A5646,Parallel_Trends!$A$5:$A$14,0)))</f>
        <v>-141</v>
      </c>
    </row>
    <row r="5647" spans="1:9" x14ac:dyDescent="0.45">
      <c r="A5647" t="s">
        <v>31</v>
      </c>
      <c r="B5647" s="1">
        <f>Raw_Prices!BL32</f>
        <v>44971</v>
      </c>
      <c r="C5647" s="12">
        <f>Raw_Prices!BP32</f>
        <v>400.13</v>
      </c>
      <c r="D5647" s="13">
        <f t="shared" si="180"/>
        <v>0</v>
      </c>
      <c r="E5647" s="14">
        <f>IF(_xlfn.XLOOKUP($A5647,Firm_Info!$A$2:$A$12,Firm_Info!$C$2:$C$12)="Treated",1,IF(_xlfn.XLOOKUP($A5647,Firm_Info!$A$2:$A$12,Firm_Info!$C$2:$C$12)="Control",0,""))</f>
        <v>0</v>
      </c>
      <c r="F5647" s="14">
        <f>IFERROR(_xlfn.XLOOKUP($A5647,Firm_Info!$A$2:$A$11,Firm_Info!$D$2:$D$11),"")</f>
        <v>5</v>
      </c>
      <c r="G5647" s="14">
        <f>IF($F5647="","",IF($B5647&gt;=SUMIFS(Firm_Info!$F$2:$F$11,Firm_Info!$D$2:$D$11,$F5647,Firm_Info!$C$2:$C$11,"Treated"),1,0))</f>
        <v>0</v>
      </c>
      <c r="H5647" s="14">
        <f t="shared" si="181"/>
        <v>0</v>
      </c>
      <c r="I5647" s="14">
        <f>IF($F5647="","",MOD(ROW()-2,624)-INDEX(Parallel_Trends!$F$5:$F$14,MATCH($A5647,Parallel_Trends!$A$5:$A$14,0)))</f>
        <v>-140</v>
      </c>
    </row>
    <row r="5648" spans="1:9" x14ac:dyDescent="0.45">
      <c r="A5648" t="s">
        <v>31</v>
      </c>
      <c r="B5648" s="1">
        <f>Raw_Prices!BL33</f>
        <v>44972</v>
      </c>
      <c r="C5648" s="12">
        <f>Raw_Prices!BP33</f>
        <v>403.61</v>
      </c>
      <c r="D5648" s="13">
        <f t="shared" si="180"/>
        <v>8.6971734186389593E-3</v>
      </c>
      <c r="E5648" s="14">
        <f>IF(_xlfn.XLOOKUP($A5648,Firm_Info!$A$2:$A$12,Firm_Info!$C$2:$C$12)="Treated",1,IF(_xlfn.XLOOKUP($A5648,Firm_Info!$A$2:$A$12,Firm_Info!$C$2:$C$12)="Control",0,""))</f>
        <v>0</v>
      </c>
      <c r="F5648" s="14">
        <f>IFERROR(_xlfn.XLOOKUP($A5648,Firm_Info!$A$2:$A$11,Firm_Info!$D$2:$D$11),"")</f>
        <v>5</v>
      </c>
      <c r="G5648" s="14">
        <f>IF($F5648="","",IF($B5648&gt;=SUMIFS(Firm_Info!$F$2:$F$11,Firm_Info!$D$2:$D$11,$F5648,Firm_Info!$C$2:$C$11,"Treated"),1,0))</f>
        <v>0</v>
      </c>
      <c r="H5648" s="14">
        <f t="shared" si="181"/>
        <v>0</v>
      </c>
      <c r="I5648" s="14">
        <f>IF($F5648="","",MOD(ROW()-2,624)-INDEX(Parallel_Trends!$F$5:$F$14,MATCH($A5648,Parallel_Trends!$A$5:$A$14,0)))</f>
        <v>-139</v>
      </c>
    </row>
    <row r="5649" spans="1:9" x14ac:dyDescent="0.45">
      <c r="A5649" t="s">
        <v>31</v>
      </c>
      <c r="B5649" s="1">
        <f>Raw_Prices!BL34</f>
        <v>44973</v>
      </c>
      <c r="C5649" s="12">
        <f>Raw_Prices!BP34</f>
        <v>400.37</v>
      </c>
      <c r="D5649" s="13">
        <f t="shared" si="180"/>
        <v>-8.0275513490746242E-3</v>
      </c>
      <c r="E5649" s="14">
        <f>IF(_xlfn.XLOOKUP($A5649,Firm_Info!$A$2:$A$12,Firm_Info!$C$2:$C$12)="Treated",1,IF(_xlfn.XLOOKUP($A5649,Firm_Info!$A$2:$A$12,Firm_Info!$C$2:$C$12)="Control",0,""))</f>
        <v>0</v>
      </c>
      <c r="F5649" s="14">
        <f>IFERROR(_xlfn.XLOOKUP($A5649,Firm_Info!$A$2:$A$11,Firm_Info!$D$2:$D$11),"")</f>
        <v>5</v>
      </c>
      <c r="G5649" s="14">
        <f>IF($F5649="","",IF($B5649&gt;=SUMIFS(Firm_Info!$F$2:$F$11,Firm_Info!$D$2:$D$11,$F5649,Firm_Info!$C$2:$C$11,"Treated"),1,0))</f>
        <v>0</v>
      </c>
      <c r="H5649" s="14">
        <f t="shared" si="181"/>
        <v>0</v>
      </c>
      <c r="I5649" s="14">
        <f>IF($F5649="","",MOD(ROW()-2,624)-INDEX(Parallel_Trends!$F$5:$F$14,MATCH($A5649,Parallel_Trends!$A$5:$A$14,0)))</f>
        <v>-138</v>
      </c>
    </row>
    <row r="5650" spans="1:9" x14ac:dyDescent="0.45">
      <c r="A5650" t="s">
        <v>31</v>
      </c>
      <c r="B5650" s="1">
        <f>Raw_Prices!BL35</f>
        <v>44974</v>
      </c>
      <c r="C5650" s="12">
        <f>Raw_Prices!BP35</f>
        <v>395.62</v>
      </c>
      <c r="D5650" s="13">
        <f t="shared" si="180"/>
        <v>-1.1864025776157083E-2</v>
      </c>
      <c r="E5650" s="14">
        <f>IF(_xlfn.XLOOKUP($A5650,Firm_Info!$A$2:$A$12,Firm_Info!$C$2:$C$12)="Treated",1,IF(_xlfn.XLOOKUP($A5650,Firm_Info!$A$2:$A$12,Firm_Info!$C$2:$C$12)="Control",0,""))</f>
        <v>0</v>
      </c>
      <c r="F5650" s="14">
        <f>IFERROR(_xlfn.XLOOKUP($A5650,Firm_Info!$A$2:$A$11,Firm_Info!$D$2:$D$11),"")</f>
        <v>5</v>
      </c>
      <c r="G5650" s="14">
        <f>IF($F5650="","",IF($B5650&gt;=SUMIFS(Firm_Info!$F$2:$F$11,Firm_Info!$D$2:$D$11,$F5650,Firm_Info!$C$2:$C$11,"Treated"),1,0))</f>
        <v>0</v>
      </c>
      <c r="H5650" s="14">
        <f t="shared" si="181"/>
        <v>0</v>
      </c>
      <c r="I5650" s="14">
        <f>IF($F5650="","",MOD(ROW()-2,624)-INDEX(Parallel_Trends!$F$5:$F$14,MATCH($A5650,Parallel_Trends!$A$5:$A$14,0)))</f>
        <v>-137</v>
      </c>
    </row>
    <row r="5651" spans="1:9" x14ac:dyDescent="0.45">
      <c r="A5651" t="s">
        <v>31</v>
      </c>
      <c r="B5651" s="1">
        <f>Raw_Prices!BL36</f>
        <v>44978</v>
      </c>
      <c r="C5651" s="12">
        <f>Raw_Prices!BP36</f>
        <v>377.91</v>
      </c>
      <c r="D5651" s="13">
        <f t="shared" si="180"/>
        <v>-4.4765178706839825E-2</v>
      </c>
      <c r="E5651" s="14">
        <f>IF(_xlfn.XLOOKUP($A5651,Firm_Info!$A$2:$A$12,Firm_Info!$C$2:$C$12)="Treated",1,IF(_xlfn.XLOOKUP($A5651,Firm_Info!$A$2:$A$12,Firm_Info!$C$2:$C$12)="Control",0,""))</f>
        <v>0</v>
      </c>
      <c r="F5651" s="14">
        <f>IFERROR(_xlfn.XLOOKUP($A5651,Firm_Info!$A$2:$A$11,Firm_Info!$D$2:$D$11),"")</f>
        <v>5</v>
      </c>
      <c r="G5651" s="14">
        <f>IF($F5651="","",IF($B5651&gt;=SUMIFS(Firm_Info!$F$2:$F$11,Firm_Info!$D$2:$D$11,$F5651,Firm_Info!$C$2:$C$11,"Treated"),1,0))</f>
        <v>0</v>
      </c>
      <c r="H5651" s="14">
        <f t="shared" si="181"/>
        <v>0</v>
      </c>
      <c r="I5651" s="14">
        <f>IF($F5651="","",MOD(ROW()-2,624)-INDEX(Parallel_Trends!$F$5:$F$14,MATCH($A5651,Parallel_Trends!$A$5:$A$14,0)))</f>
        <v>-136</v>
      </c>
    </row>
    <row r="5652" spans="1:9" x14ac:dyDescent="0.45">
      <c r="A5652" t="s">
        <v>31</v>
      </c>
      <c r="B5652" s="1">
        <f>Raw_Prices!BL37</f>
        <v>44979</v>
      </c>
      <c r="C5652" s="12">
        <f>Raw_Prices!BP37</f>
        <v>382.65</v>
      </c>
      <c r="D5652" s="13">
        <f t="shared" si="180"/>
        <v>1.2542668889417907E-2</v>
      </c>
      <c r="E5652" s="14">
        <f>IF(_xlfn.XLOOKUP($A5652,Firm_Info!$A$2:$A$12,Firm_Info!$C$2:$C$12)="Treated",1,IF(_xlfn.XLOOKUP($A5652,Firm_Info!$A$2:$A$12,Firm_Info!$C$2:$C$12)="Control",0,""))</f>
        <v>0</v>
      </c>
      <c r="F5652" s="14">
        <f>IFERROR(_xlfn.XLOOKUP($A5652,Firm_Info!$A$2:$A$11,Firm_Info!$D$2:$D$11),"")</f>
        <v>5</v>
      </c>
      <c r="G5652" s="14">
        <f>IF($F5652="","",IF($B5652&gt;=SUMIFS(Firm_Info!$F$2:$F$11,Firm_Info!$D$2:$D$11,$F5652,Firm_Info!$C$2:$C$11,"Treated"),1,0))</f>
        <v>0</v>
      </c>
      <c r="H5652" s="14">
        <f t="shared" si="181"/>
        <v>0</v>
      </c>
      <c r="I5652" s="14">
        <f>IF($F5652="","",MOD(ROW()-2,624)-INDEX(Parallel_Trends!$F$5:$F$14,MATCH($A5652,Parallel_Trends!$A$5:$A$14,0)))</f>
        <v>-135</v>
      </c>
    </row>
    <row r="5653" spans="1:9" x14ac:dyDescent="0.45">
      <c r="A5653" t="s">
        <v>31</v>
      </c>
      <c r="B5653" s="1">
        <f>Raw_Prices!BL38</f>
        <v>44980</v>
      </c>
      <c r="C5653" s="12">
        <f>Raw_Prices!BP38</f>
        <v>383.23</v>
      </c>
      <c r="D5653" s="13">
        <f t="shared" si="180"/>
        <v>1.5157454592971131E-3</v>
      </c>
      <c r="E5653" s="14">
        <f>IF(_xlfn.XLOOKUP($A5653,Firm_Info!$A$2:$A$12,Firm_Info!$C$2:$C$12)="Treated",1,IF(_xlfn.XLOOKUP($A5653,Firm_Info!$A$2:$A$12,Firm_Info!$C$2:$C$12)="Control",0,""))</f>
        <v>0</v>
      </c>
      <c r="F5653" s="14">
        <f>IFERROR(_xlfn.XLOOKUP($A5653,Firm_Info!$A$2:$A$11,Firm_Info!$D$2:$D$11),"")</f>
        <v>5</v>
      </c>
      <c r="G5653" s="14">
        <f>IF($F5653="","",IF($B5653&gt;=SUMIFS(Firm_Info!$F$2:$F$11,Firm_Info!$D$2:$D$11,$F5653,Firm_Info!$C$2:$C$11,"Treated"),1,0))</f>
        <v>0</v>
      </c>
      <c r="H5653" s="14">
        <f t="shared" si="181"/>
        <v>0</v>
      </c>
      <c r="I5653" s="14">
        <f>IF($F5653="","",MOD(ROW()-2,624)-INDEX(Parallel_Trends!$F$5:$F$14,MATCH($A5653,Parallel_Trends!$A$5:$A$14,0)))</f>
        <v>-134</v>
      </c>
    </row>
    <row r="5654" spans="1:9" x14ac:dyDescent="0.45">
      <c r="A5654" t="s">
        <v>31</v>
      </c>
      <c r="B5654" s="1">
        <f>Raw_Prices!BL39</f>
        <v>44981</v>
      </c>
      <c r="C5654" s="12">
        <f>Raw_Prices!BP39</f>
        <v>374.81</v>
      </c>
      <c r="D5654" s="13">
        <f t="shared" si="180"/>
        <v>-2.1971140046447291E-2</v>
      </c>
      <c r="E5654" s="14">
        <f>IF(_xlfn.XLOOKUP($A5654,Firm_Info!$A$2:$A$12,Firm_Info!$C$2:$C$12)="Treated",1,IF(_xlfn.XLOOKUP($A5654,Firm_Info!$A$2:$A$12,Firm_Info!$C$2:$C$12)="Control",0,""))</f>
        <v>0</v>
      </c>
      <c r="F5654" s="14">
        <f>IFERROR(_xlfn.XLOOKUP($A5654,Firm_Info!$A$2:$A$11,Firm_Info!$D$2:$D$11),"")</f>
        <v>5</v>
      </c>
      <c r="G5654" s="14">
        <f>IF($F5654="","",IF($B5654&gt;=SUMIFS(Firm_Info!$F$2:$F$11,Firm_Info!$D$2:$D$11,$F5654,Firm_Info!$C$2:$C$11,"Treated"),1,0))</f>
        <v>0</v>
      </c>
      <c r="H5654" s="14">
        <f t="shared" si="181"/>
        <v>0</v>
      </c>
      <c r="I5654" s="14">
        <f>IF($F5654="","",MOD(ROW()-2,624)-INDEX(Parallel_Trends!$F$5:$F$14,MATCH($A5654,Parallel_Trends!$A$5:$A$14,0)))</f>
        <v>-133</v>
      </c>
    </row>
    <row r="5655" spans="1:9" x14ac:dyDescent="0.45">
      <c r="A5655" t="s">
        <v>31</v>
      </c>
      <c r="B5655" s="1">
        <f>Raw_Prices!BL40</f>
        <v>44984</v>
      </c>
      <c r="C5655" s="12">
        <f>Raw_Prices!BP40</f>
        <v>375.05</v>
      </c>
      <c r="D5655" s="13">
        <f t="shared" si="180"/>
        <v>6.4032443104511394E-4</v>
      </c>
      <c r="E5655" s="14">
        <f>IF(_xlfn.XLOOKUP($A5655,Firm_Info!$A$2:$A$12,Firm_Info!$C$2:$C$12)="Treated",1,IF(_xlfn.XLOOKUP($A5655,Firm_Info!$A$2:$A$12,Firm_Info!$C$2:$C$12)="Control",0,""))</f>
        <v>0</v>
      </c>
      <c r="F5655" s="14">
        <f>IFERROR(_xlfn.XLOOKUP($A5655,Firm_Info!$A$2:$A$11,Firm_Info!$D$2:$D$11),"")</f>
        <v>5</v>
      </c>
      <c r="G5655" s="14">
        <f>IF($F5655="","",IF($B5655&gt;=SUMIFS(Firm_Info!$F$2:$F$11,Firm_Info!$D$2:$D$11,$F5655,Firm_Info!$C$2:$C$11,"Treated"),1,0))</f>
        <v>0</v>
      </c>
      <c r="H5655" s="14">
        <f t="shared" si="181"/>
        <v>0</v>
      </c>
      <c r="I5655" s="14">
        <f>IF($F5655="","",MOD(ROW()-2,624)-INDEX(Parallel_Trends!$F$5:$F$14,MATCH($A5655,Parallel_Trends!$A$5:$A$14,0)))</f>
        <v>-132</v>
      </c>
    </row>
    <row r="5656" spans="1:9" x14ac:dyDescent="0.45">
      <c r="A5656" t="s">
        <v>31</v>
      </c>
      <c r="B5656" s="1">
        <f>Raw_Prices!BL41</f>
        <v>44985</v>
      </c>
      <c r="C5656" s="12">
        <f>Raw_Prices!BP41</f>
        <v>367.61</v>
      </c>
      <c r="D5656" s="13">
        <f t="shared" si="180"/>
        <v>-1.9837355019330705E-2</v>
      </c>
      <c r="E5656" s="14">
        <f>IF(_xlfn.XLOOKUP($A5656,Firm_Info!$A$2:$A$12,Firm_Info!$C$2:$C$12)="Treated",1,IF(_xlfn.XLOOKUP($A5656,Firm_Info!$A$2:$A$12,Firm_Info!$C$2:$C$12)="Control",0,""))</f>
        <v>0</v>
      </c>
      <c r="F5656" s="14">
        <f>IFERROR(_xlfn.XLOOKUP($A5656,Firm_Info!$A$2:$A$11,Firm_Info!$D$2:$D$11),"")</f>
        <v>5</v>
      </c>
      <c r="G5656" s="14">
        <f>IF($F5656="","",IF($B5656&gt;=SUMIFS(Firm_Info!$F$2:$F$11,Firm_Info!$D$2:$D$11,$F5656,Firm_Info!$C$2:$C$11,"Treated"),1,0))</f>
        <v>0</v>
      </c>
      <c r="H5656" s="14">
        <f t="shared" si="181"/>
        <v>0</v>
      </c>
      <c r="I5656" s="14">
        <f>IF($F5656="","",MOD(ROW()-2,624)-INDEX(Parallel_Trends!$F$5:$F$14,MATCH($A5656,Parallel_Trends!$A$5:$A$14,0)))</f>
        <v>-131</v>
      </c>
    </row>
    <row r="5657" spans="1:9" x14ac:dyDescent="0.45">
      <c r="A5657" t="s">
        <v>31</v>
      </c>
      <c r="B5657" s="1">
        <f>Raw_Prices!BL42</f>
        <v>44986</v>
      </c>
      <c r="C5657" s="12">
        <f>Raw_Prices!BP42</f>
        <v>362.54</v>
      </c>
      <c r="D5657" s="13">
        <f t="shared" si="180"/>
        <v>-1.3791790212453359E-2</v>
      </c>
      <c r="E5657" s="14">
        <f>IF(_xlfn.XLOOKUP($A5657,Firm_Info!$A$2:$A$12,Firm_Info!$C$2:$C$12)="Treated",1,IF(_xlfn.XLOOKUP($A5657,Firm_Info!$A$2:$A$12,Firm_Info!$C$2:$C$12)="Control",0,""))</f>
        <v>0</v>
      </c>
      <c r="F5657" s="14">
        <f>IFERROR(_xlfn.XLOOKUP($A5657,Firm_Info!$A$2:$A$11,Firm_Info!$D$2:$D$11),"")</f>
        <v>5</v>
      </c>
      <c r="G5657" s="14">
        <f>IF($F5657="","",IF($B5657&gt;=SUMIFS(Firm_Info!$F$2:$F$11,Firm_Info!$D$2:$D$11,$F5657,Firm_Info!$C$2:$C$11,"Treated"),1,0))</f>
        <v>0</v>
      </c>
      <c r="H5657" s="14">
        <f t="shared" si="181"/>
        <v>0</v>
      </c>
      <c r="I5657" s="14">
        <f>IF($F5657="","",MOD(ROW()-2,624)-INDEX(Parallel_Trends!$F$5:$F$14,MATCH($A5657,Parallel_Trends!$A$5:$A$14,0)))</f>
        <v>-130</v>
      </c>
    </row>
    <row r="5658" spans="1:9" x14ac:dyDescent="0.45">
      <c r="A5658" t="s">
        <v>31</v>
      </c>
      <c r="B5658" s="1">
        <f>Raw_Prices!BL43</f>
        <v>44987</v>
      </c>
      <c r="C5658" s="12">
        <f>Raw_Prices!BP43</f>
        <v>363.09</v>
      </c>
      <c r="D5658" s="13">
        <f t="shared" si="180"/>
        <v>1.5170739780436815E-3</v>
      </c>
      <c r="E5658" s="14">
        <f>IF(_xlfn.XLOOKUP($A5658,Firm_Info!$A$2:$A$12,Firm_Info!$C$2:$C$12)="Treated",1,IF(_xlfn.XLOOKUP($A5658,Firm_Info!$A$2:$A$12,Firm_Info!$C$2:$C$12)="Control",0,""))</f>
        <v>0</v>
      </c>
      <c r="F5658" s="14">
        <f>IFERROR(_xlfn.XLOOKUP($A5658,Firm_Info!$A$2:$A$11,Firm_Info!$D$2:$D$11),"")</f>
        <v>5</v>
      </c>
      <c r="G5658" s="14">
        <f>IF($F5658="","",IF($B5658&gt;=SUMIFS(Firm_Info!$F$2:$F$11,Firm_Info!$D$2:$D$11,$F5658,Firm_Info!$C$2:$C$11,"Treated"),1,0))</f>
        <v>0</v>
      </c>
      <c r="H5658" s="14">
        <f t="shared" si="181"/>
        <v>0</v>
      </c>
      <c r="I5658" s="14">
        <f>IF($F5658="","",MOD(ROW()-2,624)-INDEX(Parallel_Trends!$F$5:$F$14,MATCH($A5658,Parallel_Trends!$A$5:$A$14,0)))</f>
        <v>-129</v>
      </c>
    </row>
    <row r="5659" spans="1:9" x14ac:dyDescent="0.45">
      <c r="A5659" t="s">
        <v>31</v>
      </c>
      <c r="B5659" s="1">
        <f>Raw_Prices!BL44</f>
        <v>44988</v>
      </c>
      <c r="C5659" s="12">
        <f>Raw_Prices!BP44</f>
        <v>369.98</v>
      </c>
      <c r="D5659" s="13">
        <f t="shared" si="180"/>
        <v>1.8976011457214614E-2</v>
      </c>
      <c r="E5659" s="14">
        <f>IF(_xlfn.XLOOKUP($A5659,Firm_Info!$A$2:$A$12,Firm_Info!$C$2:$C$12)="Treated",1,IF(_xlfn.XLOOKUP($A5659,Firm_Info!$A$2:$A$12,Firm_Info!$C$2:$C$12)="Control",0,""))</f>
        <v>0</v>
      </c>
      <c r="F5659" s="14">
        <f>IFERROR(_xlfn.XLOOKUP($A5659,Firm_Info!$A$2:$A$11,Firm_Info!$D$2:$D$11),"")</f>
        <v>5</v>
      </c>
      <c r="G5659" s="14">
        <f>IF($F5659="","",IF($B5659&gt;=SUMIFS(Firm_Info!$F$2:$F$11,Firm_Info!$D$2:$D$11,$F5659,Firm_Info!$C$2:$C$11,"Treated"),1,0))</f>
        <v>0</v>
      </c>
      <c r="H5659" s="14">
        <f t="shared" si="181"/>
        <v>0</v>
      </c>
      <c r="I5659" s="14">
        <f>IF($F5659="","",MOD(ROW()-2,624)-INDEX(Parallel_Trends!$F$5:$F$14,MATCH($A5659,Parallel_Trends!$A$5:$A$14,0)))</f>
        <v>-128</v>
      </c>
    </row>
    <row r="5660" spans="1:9" x14ac:dyDescent="0.45">
      <c r="A5660" t="s">
        <v>31</v>
      </c>
      <c r="B5660" s="1">
        <f>Raw_Prices!BL45</f>
        <v>44991</v>
      </c>
      <c r="C5660" s="12">
        <f>Raw_Prices!BP45</f>
        <v>369.11</v>
      </c>
      <c r="D5660" s="13">
        <f t="shared" si="180"/>
        <v>-2.3514784582950865E-3</v>
      </c>
      <c r="E5660" s="14">
        <f>IF(_xlfn.XLOOKUP($A5660,Firm_Info!$A$2:$A$12,Firm_Info!$C$2:$C$12)="Treated",1,IF(_xlfn.XLOOKUP($A5660,Firm_Info!$A$2:$A$12,Firm_Info!$C$2:$C$12)="Control",0,""))</f>
        <v>0</v>
      </c>
      <c r="F5660" s="14">
        <f>IFERROR(_xlfn.XLOOKUP($A5660,Firm_Info!$A$2:$A$11,Firm_Info!$D$2:$D$11),"")</f>
        <v>5</v>
      </c>
      <c r="G5660" s="14">
        <f>IF($F5660="","",IF($B5660&gt;=SUMIFS(Firm_Info!$F$2:$F$11,Firm_Info!$D$2:$D$11,$F5660,Firm_Info!$C$2:$C$11,"Treated"),1,0))</f>
        <v>0</v>
      </c>
      <c r="H5660" s="14">
        <f t="shared" si="181"/>
        <v>0</v>
      </c>
      <c r="I5660" s="14">
        <f>IF($F5660="","",MOD(ROW()-2,624)-INDEX(Parallel_Trends!$F$5:$F$14,MATCH($A5660,Parallel_Trends!$A$5:$A$14,0)))</f>
        <v>-127</v>
      </c>
    </row>
    <row r="5661" spans="1:9" x14ac:dyDescent="0.45">
      <c r="A5661" t="s">
        <v>31</v>
      </c>
      <c r="B5661" s="1">
        <f>Raw_Prices!BL46</f>
        <v>44992</v>
      </c>
      <c r="C5661" s="12">
        <f>Raw_Prices!BP46</f>
        <v>357.85</v>
      </c>
      <c r="D5661" s="13">
        <f t="shared" si="180"/>
        <v>-3.0505811275771455E-2</v>
      </c>
      <c r="E5661" s="14">
        <f>IF(_xlfn.XLOOKUP($A5661,Firm_Info!$A$2:$A$12,Firm_Info!$C$2:$C$12)="Treated",1,IF(_xlfn.XLOOKUP($A5661,Firm_Info!$A$2:$A$12,Firm_Info!$C$2:$C$12)="Control",0,""))</f>
        <v>0</v>
      </c>
      <c r="F5661" s="14">
        <f>IFERROR(_xlfn.XLOOKUP($A5661,Firm_Info!$A$2:$A$11,Firm_Info!$D$2:$D$11),"")</f>
        <v>5</v>
      </c>
      <c r="G5661" s="14">
        <f>IF($F5661="","",IF($B5661&gt;=SUMIFS(Firm_Info!$F$2:$F$11,Firm_Info!$D$2:$D$11,$F5661,Firm_Info!$C$2:$C$11,"Treated"),1,0))</f>
        <v>0</v>
      </c>
      <c r="H5661" s="14">
        <f t="shared" si="181"/>
        <v>0</v>
      </c>
      <c r="I5661" s="14">
        <f>IF($F5661="","",MOD(ROW()-2,624)-INDEX(Parallel_Trends!$F$5:$F$14,MATCH($A5661,Parallel_Trends!$A$5:$A$14,0)))</f>
        <v>-126</v>
      </c>
    </row>
    <row r="5662" spans="1:9" x14ac:dyDescent="0.45">
      <c r="A5662" t="s">
        <v>31</v>
      </c>
      <c r="B5662" s="1">
        <f>Raw_Prices!BL47</f>
        <v>44993</v>
      </c>
      <c r="C5662" s="12">
        <f>Raw_Prices!BP47</f>
        <v>353.87</v>
      </c>
      <c r="D5662" s="13">
        <f t="shared" si="180"/>
        <v>-1.1121978482604544E-2</v>
      </c>
      <c r="E5662" s="14">
        <f>IF(_xlfn.XLOOKUP($A5662,Firm_Info!$A$2:$A$12,Firm_Info!$C$2:$C$12)="Treated",1,IF(_xlfn.XLOOKUP($A5662,Firm_Info!$A$2:$A$12,Firm_Info!$C$2:$C$12)="Control",0,""))</f>
        <v>0</v>
      </c>
      <c r="F5662" s="14">
        <f>IFERROR(_xlfn.XLOOKUP($A5662,Firm_Info!$A$2:$A$11,Firm_Info!$D$2:$D$11),"")</f>
        <v>5</v>
      </c>
      <c r="G5662" s="14">
        <f>IF($F5662="","",IF($B5662&gt;=SUMIFS(Firm_Info!$F$2:$F$11,Firm_Info!$D$2:$D$11,$F5662,Firm_Info!$C$2:$C$11,"Treated"),1,0))</f>
        <v>0</v>
      </c>
      <c r="H5662" s="14">
        <f t="shared" si="181"/>
        <v>0</v>
      </c>
      <c r="I5662" s="14">
        <f>IF($F5662="","",MOD(ROW()-2,624)-INDEX(Parallel_Trends!$F$5:$F$14,MATCH($A5662,Parallel_Trends!$A$5:$A$14,0)))</f>
        <v>-125</v>
      </c>
    </row>
    <row r="5663" spans="1:9" x14ac:dyDescent="0.45">
      <c r="A5663" t="s">
        <v>31</v>
      </c>
      <c r="B5663" s="1">
        <f>Raw_Prices!BL48</f>
        <v>44994</v>
      </c>
      <c r="C5663" s="12">
        <f>Raw_Prices!BP48</f>
        <v>343.01</v>
      </c>
      <c r="D5663" s="13">
        <f t="shared" si="180"/>
        <v>-3.0689236160171829E-2</v>
      </c>
      <c r="E5663" s="14">
        <f>IF(_xlfn.XLOOKUP($A5663,Firm_Info!$A$2:$A$12,Firm_Info!$C$2:$C$12)="Treated",1,IF(_xlfn.XLOOKUP($A5663,Firm_Info!$A$2:$A$12,Firm_Info!$C$2:$C$12)="Control",0,""))</f>
        <v>0</v>
      </c>
      <c r="F5663" s="14">
        <f>IFERROR(_xlfn.XLOOKUP($A5663,Firm_Info!$A$2:$A$11,Firm_Info!$D$2:$D$11),"")</f>
        <v>5</v>
      </c>
      <c r="G5663" s="14">
        <f>IF($F5663="","",IF($B5663&gt;=SUMIFS(Firm_Info!$F$2:$F$11,Firm_Info!$D$2:$D$11,$F5663,Firm_Info!$C$2:$C$11,"Treated"),1,0))</f>
        <v>0</v>
      </c>
      <c r="H5663" s="14">
        <f t="shared" si="181"/>
        <v>0</v>
      </c>
      <c r="I5663" s="14">
        <f>IF($F5663="","",MOD(ROW()-2,624)-INDEX(Parallel_Trends!$F$5:$F$14,MATCH($A5663,Parallel_Trends!$A$5:$A$14,0)))</f>
        <v>-124</v>
      </c>
    </row>
    <row r="5664" spans="1:9" x14ac:dyDescent="0.45">
      <c r="A5664" t="s">
        <v>31</v>
      </c>
      <c r="B5664" s="1">
        <f>Raw_Prices!BL49</f>
        <v>44995</v>
      </c>
      <c r="C5664" s="12">
        <f>Raw_Prices!BP49</f>
        <v>329.49</v>
      </c>
      <c r="D5664" s="13">
        <f t="shared" si="180"/>
        <v>-3.9415760473455519E-2</v>
      </c>
      <c r="E5664" s="14">
        <f>IF(_xlfn.XLOOKUP($A5664,Firm_Info!$A$2:$A$12,Firm_Info!$C$2:$C$12)="Treated",1,IF(_xlfn.XLOOKUP($A5664,Firm_Info!$A$2:$A$12,Firm_Info!$C$2:$C$12)="Control",0,""))</f>
        <v>0</v>
      </c>
      <c r="F5664" s="14">
        <f>IFERROR(_xlfn.XLOOKUP($A5664,Firm_Info!$A$2:$A$11,Firm_Info!$D$2:$D$11),"")</f>
        <v>5</v>
      </c>
      <c r="G5664" s="14">
        <f>IF($F5664="","",IF($B5664&gt;=SUMIFS(Firm_Info!$F$2:$F$11,Firm_Info!$D$2:$D$11,$F5664,Firm_Info!$C$2:$C$11,"Treated"),1,0))</f>
        <v>0</v>
      </c>
      <c r="H5664" s="14">
        <f t="shared" si="181"/>
        <v>0</v>
      </c>
      <c r="I5664" s="14">
        <f>IF($F5664="","",MOD(ROW()-2,624)-INDEX(Parallel_Trends!$F$5:$F$14,MATCH($A5664,Parallel_Trends!$A$5:$A$14,0)))</f>
        <v>-123</v>
      </c>
    </row>
    <row r="5665" spans="1:9" x14ac:dyDescent="0.45">
      <c r="A5665" t="s">
        <v>31</v>
      </c>
      <c r="B5665" s="1">
        <f>Raw_Prices!BL50</f>
        <v>44998</v>
      </c>
      <c r="C5665" s="12">
        <f>Raw_Prices!BP50</f>
        <v>335.26</v>
      </c>
      <c r="D5665" s="13">
        <f t="shared" si="180"/>
        <v>1.7511912349388314E-2</v>
      </c>
      <c r="E5665" s="14">
        <f>IF(_xlfn.XLOOKUP($A5665,Firm_Info!$A$2:$A$12,Firm_Info!$C$2:$C$12)="Treated",1,IF(_xlfn.XLOOKUP($A5665,Firm_Info!$A$2:$A$12,Firm_Info!$C$2:$C$12)="Control",0,""))</f>
        <v>0</v>
      </c>
      <c r="F5665" s="14">
        <f>IFERROR(_xlfn.XLOOKUP($A5665,Firm_Info!$A$2:$A$11,Firm_Info!$D$2:$D$11),"")</f>
        <v>5</v>
      </c>
      <c r="G5665" s="14">
        <f>IF($F5665="","",IF($B5665&gt;=SUMIFS(Firm_Info!$F$2:$F$11,Firm_Info!$D$2:$D$11,$F5665,Firm_Info!$C$2:$C$11,"Treated"),1,0))</f>
        <v>0</v>
      </c>
      <c r="H5665" s="14">
        <f t="shared" si="181"/>
        <v>0</v>
      </c>
      <c r="I5665" s="14">
        <f>IF($F5665="","",MOD(ROW()-2,624)-INDEX(Parallel_Trends!$F$5:$F$14,MATCH($A5665,Parallel_Trends!$A$5:$A$14,0)))</f>
        <v>-122</v>
      </c>
    </row>
    <row r="5666" spans="1:9" x14ac:dyDescent="0.45">
      <c r="A5666" t="s">
        <v>31</v>
      </c>
      <c r="B5666" s="1">
        <f>Raw_Prices!BL51</f>
        <v>44999</v>
      </c>
      <c r="C5666" s="12">
        <f>Raw_Prices!BP51</f>
        <v>336.14</v>
      </c>
      <c r="D5666" s="13">
        <f t="shared" si="180"/>
        <v>2.6248284913201747E-3</v>
      </c>
      <c r="E5666" s="14">
        <f>IF(_xlfn.XLOOKUP($A5666,Firm_Info!$A$2:$A$12,Firm_Info!$C$2:$C$12)="Treated",1,IF(_xlfn.XLOOKUP($A5666,Firm_Info!$A$2:$A$12,Firm_Info!$C$2:$C$12)="Control",0,""))</f>
        <v>0</v>
      </c>
      <c r="F5666" s="14">
        <f>IFERROR(_xlfn.XLOOKUP($A5666,Firm_Info!$A$2:$A$11,Firm_Info!$D$2:$D$11),"")</f>
        <v>5</v>
      </c>
      <c r="G5666" s="14">
        <f>IF($F5666="","",IF($B5666&gt;=SUMIFS(Firm_Info!$F$2:$F$11,Firm_Info!$D$2:$D$11,$F5666,Firm_Info!$C$2:$C$11,"Treated"),1,0))</f>
        <v>0</v>
      </c>
      <c r="H5666" s="14">
        <f t="shared" si="181"/>
        <v>0</v>
      </c>
      <c r="I5666" s="14">
        <f>IF($F5666="","",MOD(ROW()-2,624)-INDEX(Parallel_Trends!$F$5:$F$14,MATCH($A5666,Parallel_Trends!$A$5:$A$14,0)))</f>
        <v>-121</v>
      </c>
    </row>
    <row r="5667" spans="1:9" x14ac:dyDescent="0.45">
      <c r="A5667" t="s">
        <v>31</v>
      </c>
      <c r="B5667" s="1">
        <f>Raw_Prices!BL52</f>
        <v>45000</v>
      </c>
      <c r="C5667" s="12">
        <f>Raw_Prices!BP52</f>
        <v>341.94</v>
      </c>
      <c r="D5667" s="13">
        <f t="shared" si="180"/>
        <v>1.7254715297197576E-2</v>
      </c>
      <c r="E5667" s="14">
        <f>IF(_xlfn.XLOOKUP($A5667,Firm_Info!$A$2:$A$12,Firm_Info!$C$2:$C$12)="Treated",1,IF(_xlfn.XLOOKUP($A5667,Firm_Info!$A$2:$A$12,Firm_Info!$C$2:$C$12)="Control",0,""))</f>
        <v>0</v>
      </c>
      <c r="F5667" s="14">
        <f>IFERROR(_xlfn.XLOOKUP($A5667,Firm_Info!$A$2:$A$11,Firm_Info!$D$2:$D$11),"")</f>
        <v>5</v>
      </c>
      <c r="G5667" s="14">
        <f>IF($F5667="","",IF($B5667&gt;=SUMIFS(Firm_Info!$F$2:$F$11,Firm_Info!$D$2:$D$11,$F5667,Firm_Info!$C$2:$C$11,"Treated"),1,0))</f>
        <v>0</v>
      </c>
      <c r="H5667" s="14">
        <f t="shared" si="181"/>
        <v>0</v>
      </c>
      <c r="I5667" s="14">
        <f>IF($F5667="","",MOD(ROW()-2,624)-INDEX(Parallel_Trends!$F$5:$F$14,MATCH($A5667,Parallel_Trends!$A$5:$A$14,0)))</f>
        <v>-120</v>
      </c>
    </row>
    <row r="5668" spans="1:9" x14ac:dyDescent="0.45">
      <c r="A5668" t="s">
        <v>31</v>
      </c>
      <c r="B5668" s="1">
        <f>Raw_Prices!BL53</f>
        <v>45001</v>
      </c>
      <c r="C5668" s="12">
        <f>Raw_Prices!BP53</f>
        <v>346.45</v>
      </c>
      <c r="D5668" s="13">
        <f t="shared" si="180"/>
        <v>1.318944844124692E-2</v>
      </c>
      <c r="E5668" s="14">
        <f>IF(_xlfn.XLOOKUP($A5668,Firm_Info!$A$2:$A$12,Firm_Info!$C$2:$C$12)="Treated",1,IF(_xlfn.XLOOKUP($A5668,Firm_Info!$A$2:$A$12,Firm_Info!$C$2:$C$12)="Control",0,""))</f>
        <v>0</v>
      </c>
      <c r="F5668" s="14">
        <f>IFERROR(_xlfn.XLOOKUP($A5668,Firm_Info!$A$2:$A$11,Firm_Info!$D$2:$D$11),"")</f>
        <v>5</v>
      </c>
      <c r="G5668" s="14">
        <f>IF($F5668="","",IF($B5668&gt;=SUMIFS(Firm_Info!$F$2:$F$11,Firm_Info!$D$2:$D$11,$F5668,Firm_Info!$C$2:$C$11,"Treated"),1,0))</f>
        <v>0</v>
      </c>
      <c r="H5668" s="14">
        <f t="shared" si="181"/>
        <v>0</v>
      </c>
      <c r="I5668" s="14">
        <f>IF($F5668="","",MOD(ROW()-2,624)-INDEX(Parallel_Trends!$F$5:$F$14,MATCH($A5668,Parallel_Trends!$A$5:$A$14,0)))</f>
        <v>-119</v>
      </c>
    </row>
    <row r="5669" spans="1:9" x14ac:dyDescent="0.45">
      <c r="A5669" t="s">
        <v>31</v>
      </c>
      <c r="B5669" s="1">
        <f>Raw_Prices!BL54</f>
        <v>45002</v>
      </c>
      <c r="C5669" s="12">
        <f>Raw_Prices!BP54</f>
        <v>350.01</v>
      </c>
      <c r="D5669" s="13">
        <f t="shared" si="180"/>
        <v>1.0275653052388423E-2</v>
      </c>
      <c r="E5669" s="14">
        <f>IF(_xlfn.XLOOKUP($A5669,Firm_Info!$A$2:$A$12,Firm_Info!$C$2:$C$12)="Treated",1,IF(_xlfn.XLOOKUP($A5669,Firm_Info!$A$2:$A$12,Firm_Info!$C$2:$C$12)="Control",0,""))</f>
        <v>0</v>
      </c>
      <c r="F5669" s="14">
        <f>IFERROR(_xlfn.XLOOKUP($A5669,Firm_Info!$A$2:$A$11,Firm_Info!$D$2:$D$11),"")</f>
        <v>5</v>
      </c>
      <c r="G5669" s="14">
        <f>IF($F5669="","",IF($B5669&gt;=SUMIFS(Firm_Info!$F$2:$F$11,Firm_Info!$D$2:$D$11,$F5669,Firm_Info!$C$2:$C$11,"Treated"),1,0))</f>
        <v>0</v>
      </c>
      <c r="H5669" s="14">
        <f t="shared" si="181"/>
        <v>0</v>
      </c>
      <c r="I5669" s="14">
        <f>IF($F5669="","",MOD(ROW()-2,624)-INDEX(Parallel_Trends!$F$5:$F$14,MATCH($A5669,Parallel_Trends!$A$5:$A$14,0)))</f>
        <v>-118</v>
      </c>
    </row>
    <row r="5670" spans="1:9" x14ac:dyDescent="0.45">
      <c r="A5670" t="s">
        <v>31</v>
      </c>
      <c r="B5670" s="1">
        <f>Raw_Prices!BL55</f>
        <v>45005</v>
      </c>
      <c r="C5670" s="12">
        <f>Raw_Prices!BP55</f>
        <v>348.75</v>
      </c>
      <c r="D5670" s="13">
        <f t="shared" si="180"/>
        <v>-3.5998971457957829E-3</v>
      </c>
      <c r="E5670" s="14">
        <f>IF(_xlfn.XLOOKUP($A5670,Firm_Info!$A$2:$A$12,Firm_Info!$C$2:$C$12)="Treated",1,IF(_xlfn.XLOOKUP($A5670,Firm_Info!$A$2:$A$12,Firm_Info!$C$2:$C$12)="Control",0,""))</f>
        <v>0</v>
      </c>
      <c r="F5670" s="14">
        <f>IFERROR(_xlfn.XLOOKUP($A5670,Firm_Info!$A$2:$A$11,Firm_Info!$D$2:$D$11),"")</f>
        <v>5</v>
      </c>
      <c r="G5670" s="14">
        <f>IF($F5670="","",IF($B5670&gt;=SUMIFS(Firm_Info!$F$2:$F$11,Firm_Info!$D$2:$D$11,$F5670,Firm_Info!$C$2:$C$11,"Treated"),1,0))</f>
        <v>0</v>
      </c>
      <c r="H5670" s="14">
        <f t="shared" si="181"/>
        <v>0</v>
      </c>
      <c r="I5670" s="14">
        <f>IF($F5670="","",MOD(ROW()-2,624)-INDEX(Parallel_Trends!$F$5:$F$14,MATCH($A5670,Parallel_Trends!$A$5:$A$14,0)))</f>
        <v>-117</v>
      </c>
    </row>
    <row r="5671" spans="1:9" x14ac:dyDescent="0.45">
      <c r="A5671" t="s">
        <v>31</v>
      </c>
      <c r="B5671" s="1">
        <f>Raw_Prices!BL56</f>
        <v>45006</v>
      </c>
      <c r="C5671" s="12">
        <f>Raw_Prices!BP56</f>
        <v>352.29</v>
      </c>
      <c r="D5671" s="13">
        <f t="shared" si="180"/>
        <v>1.0150537634408652E-2</v>
      </c>
      <c r="E5671" s="14">
        <f>IF(_xlfn.XLOOKUP($A5671,Firm_Info!$A$2:$A$12,Firm_Info!$C$2:$C$12)="Treated",1,IF(_xlfn.XLOOKUP($A5671,Firm_Info!$A$2:$A$12,Firm_Info!$C$2:$C$12)="Control",0,""))</f>
        <v>0</v>
      </c>
      <c r="F5671" s="14">
        <f>IFERROR(_xlfn.XLOOKUP($A5671,Firm_Info!$A$2:$A$11,Firm_Info!$D$2:$D$11),"")</f>
        <v>5</v>
      </c>
      <c r="G5671" s="14">
        <f>IF($F5671="","",IF($B5671&gt;=SUMIFS(Firm_Info!$F$2:$F$11,Firm_Info!$D$2:$D$11,$F5671,Firm_Info!$C$2:$C$11,"Treated"),1,0))</f>
        <v>0</v>
      </c>
      <c r="H5671" s="14">
        <f t="shared" si="181"/>
        <v>0</v>
      </c>
      <c r="I5671" s="14">
        <f>IF($F5671="","",MOD(ROW()-2,624)-INDEX(Parallel_Trends!$F$5:$F$14,MATCH($A5671,Parallel_Trends!$A$5:$A$14,0)))</f>
        <v>-116</v>
      </c>
    </row>
    <row r="5672" spans="1:9" x14ac:dyDescent="0.45">
      <c r="A5672" t="s">
        <v>31</v>
      </c>
      <c r="B5672" s="1">
        <f>Raw_Prices!BL57</f>
        <v>45007</v>
      </c>
      <c r="C5672" s="12">
        <f>Raw_Prices!BP57</f>
        <v>341.83</v>
      </c>
      <c r="D5672" s="13">
        <f t="shared" si="180"/>
        <v>-2.9691447387095948E-2</v>
      </c>
      <c r="E5672" s="14">
        <f>IF(_xlfn.XLOOKUP($A5672,Firm_Info!$A$2:$A$12,Firm_Info!$C$2:$C$12)="Treated",1,IF(_xlfn.XLOOKUP($A5672,Firm_Info!$A$2:$A$12,Firm_Info!$C$2:$C$12)="Control",0,""))</f>
        <v>0</v>
      </c>
      <c r="F5672" s="14">
        <f>IFERROR(_xlfn.XLOOKUP($A5672,Firm_Info!$A$2:$A$11,Firm_Info!$D$2:$D$11),"")</f>
        <v>5</v>
      </c>
      <c r="G5672" s="14">
        <f>IF($F5672="","",IF($B5672&gt;=SUMIFS(Firm_Info!$F$2:$F$11,Firm_Info!$D$2:$D$11,$F5672,Firm_Info!$C$2:$C$11,"Treated"),1,0))</f>
        <v>0</v>
      </c>
      <c r="H5672" s="14">
        <f t="shared" si="181"/>
        <v>0</v>
      </c>
      <c r="I5672" s="14">
        <f>IF($F5672="","",MOD(ROW()-2,624)-INDEX(Parallel_Trends!$F$5:$F$14,MATCH($A5672,Parallel_Trends!$A$5:$A$14,0)))</f>
        <v>-115</v>
      </c>
    </row>
    <row r="5673" spans="1:9" x14ac:dyDescent="0.45">
      <c r="A5673" t="s">
        <v>31</v>
      </c>
      <c r="B5673" s="1">
        <f>Raw_Prices!BL58</f>
        <v>45008</v>
      </c>
      <c r="C5673" s="12">
        <f>Raw_Prices!BP58</f>
        <v>342.17</v>
      </c>
      <c r="D5673" s="13">
        <f t="shared" si="180"/>
        <v>9.9464646169167281E-4</v>
      </c>
      <c r="E5673" s="14">
        <f>IF(_xlfn.XLOOKUP($A5673,Firm_Info!$A$2:$A$12,Firm_Info!$C$2:$C$12)="Treated",1,IF(_xlfn.XLOOKUP($A5673,Firm_Info!$A$2:$A$12,Firm_Info!$C$2:$C$12)="Control",0,""))</f>
        <v>0</v>
      </c>
      <c r="F5673" s="14">
        <f>IFERROR(_xlfn.XLOOKUP($A5673,Firm_Info!$A$2:$A$11,Firm_Info!$D$2:$D$11),"")</f>
        <v>5</v>
      </c>
      <c r="G5673" s="14">
        <f>IF($F5673="","",IF($B5673&gt;=SUMIFS(Firm_Info!$F$2:$F$11,Firm_Info!$D$2:$D$11,$F5673,Firm_Info!$C$2:$C$11,"Treated"),1,0))</f>
        <v>0</v>
      </c>
      <c r="H5673" s="14">
        <f t="shared" si="181"/>
        <v>0</v>
      </c>
      <c r="I5673" s="14">
        <f>IF($F5673="","",MOD(ROW()-2,624)-INDEX(Parallel_Trends!$F$5:$F$14,MATCH($A5673,Parallel_Trends!$A$5:$A$14,0)))</f>
        <v>-114</v>
      </c>
    </row>
    <row r="5674" spans="1:9" x14ac:dyDescent="0.45">
      <c r="A5674" t="s">
        <v>31</v>
      </c>
      <c r="B5674" s="1">
        <f>Raw_Prices!BL59</f>
        <v>45009</v>
      </c>
      <c r="C5674" s="12">
        <f>Raw_Prices!BP59</f>
        <v>343.95</v>
      </c>
      <c r="D5674" s="13">
        <f t="shared" si="180"/>
        <v>5.2020925271063501E-3</v>
      </c>
      <c r="E5674" s="14">
        <f>IF(_xlfn.XLOOKUP($A5674,Firm_Info!$A$2:$A$12,Firm_Info!$C$2:$C$12)="Treated",1,IF(_xlfn.XLOOKUP($A5674,Firm_Info!$A$2:$A$12,Firm_Info!$C$2:$C$12)="Control",0,""))</f>
        <v>0</v>
      </c>
      <c r="F5674" s="14">
        <f>IFERROR(_xlfn.XLOOKUP($A5674,Firm_Info!$A$2:$A$11,Firm_Info!$D$2:$D$11),"")</f>
        <v>5</v>
      </c>
      <c r="G5674" s="14">
        <f>IF($F5674="","",IF($B5674&gt;=SUMIFS(Firm_Info!$F$2:$F$11,Firm_Info!$D$2:$D$11,$F5674,Firm_Info!$C$2:$C$11,"Treated"),1,0))</f>
        <v>0</v>
      </c>
      <c r="H5674" s="14">
        <f t="shared" si="181"/>
        <v>0</v>
      </c>
      <c r="I5674" s="14">
        <f>IF($F5674="","",MOD(ROW()-2,624)-INDEX(Parallel_Trends!$F$5:$F$14,MATCH($A5674,Parallel_Trends!$A$5:$A$14,0)))</f>
        <v>-113</v>
      </c>
    </row>
    <row r="5675" spans="1:9" x14ac:dyDescent="0.45">
      <c r="A5675" t="s">
        <v>31</v>
      </c>
      <c r="B5675" s="1">
        <f>Raw_Prices!BL60</f>
        <v>45012</v>
      </c>
      <c r="C5675" s="12">
        <f>Raw_Prices!BP60</f>
        <v>348.36</v>
      </c>
      <c r="D5675" s="13">
        <f t="shared" si="180"/>
        <v>1.2821631051024962E-2</v>
      </c>
      <c r="E5675" s="14">
        <f>IF(_xlfn.XLOOKUP($A5675,Firm_Info!$A$2:$A$12,Firm_Info!$C$2:$C$12)="Treated",1,IF(_xlfn.XLOOKUP($A5675,Firm_Info!$A$2:$A$12,Firm_Info!$C$2:$C$12)="Control",0,""))</f>
        <v>0</v>
      </c>
      <c r="F5675" s="14">
        <f>IFERROR(_xlfn.XLOOKUP($A5675,Firm_Info!$A$2:$A$11,Firm_Info!$D$2:$D$11),"")</f>
        <v>5</v>
      </c>
      <c r="G5675" s="14">
        <f>IF($F5675="","",IF($B5675&gt;=SUMIFS(Firm_Info!$F$2:$F$11,Firm_Info!$D$2:$D$11,$F5675,Firm_Info!$C$2:$C$11,"Treated"),1,0))</f>
        <v>0</v>
      </c>
      <c r="H5675" s="14">
        <f t="shared" si="181"/>
        <v>0</v>
      </c>
      <c r="I5675" s="14">
        <f>IF($F5675="","",MOD(ROW()-2,624)-INDEX(Parallel_Trends!$F$5:$F$14,MATCH($A5675,Parallel_Trends!$A$5:$A$14,0)))</f>
        <v>-112</v>
      </c>
    </row>
    <row r="5676" spans="1:9" x14ac:dyDescent="0.45">
      <c r="A5676" t="s">
        <v>31</v>
      </c>
      <c r="B5676" s="1">
        <f>Raw_Prices!BL61</f>
        <v>45013</v>
      </c>
      <c r="C5676" s="12">
        <f>Raw_Prices!BP61</f>
        <v>345.54</v>
      </c>
      <c r="D5676" s="13">
        <f t="shared" si="180"/>
        <v>-8.0950740613158212E-3</v>
      </c>
      <c r="E5676" s="14">
        <f>IF(_xlfn.XLOOKUP($A5676,Firm_Info!$A$2:$A$12,Firm_Info!$C$2:$C$12)="Treated",1,IF(_xlfn.XLOOKUP($A5676,Firm_Info!$A$2:$A$12,Firm_Info!$C$2:$C$12)="Control",0,""))</f>
        <v>0</v>
      </c>
      <c r="F5676" s="14">
        <f>IFERROR(_xlfn.XLOOKUP($A5676,Firm_Info!$A$2:$A$11,Firm_Info!$D$2:$D$11),"")</f>
        <v>5</v>
      </c>
      <c r="G5676" s="14">
        <f>IF($F5676="","",IF($B5676&gt;=SUMIFS(Firm_Info!$F$2:$F$11,Firm_Info!$D$2:$D$11,$F5676,Firm_Info!$C$2:$C$11,"Treated"),1,0))</f>
        <v>0</v>
      </c>
      <c r="H5676" s="14">
        <f t="shared" si="181"/>
        <v>0</v>
      </c>
      <c r="I5676" s="14">
        <f>IF($F5676="","",MOD(ROW()-2,624)-INDEX(Parallel_Trends!$F$5:$F$14,MATCH($A5676,Parallel_Trends!$A$5:$A$14,0)))</f>
        <v>-111</v>
      </c>
    </row>
    <row r="5677" spans="1:9" x14ac:dyDescent="0.45">
      <c r="A5677" t="s">
        <v>31</v>
      </c>
      <c r="B5677" s="1">
        <f>Raw_Prices!BL62</f>
        <v>45014</v>
      </c>
      <c r="C5677" s="12">
        <f>Raw_Prices!BP62</f>
        <v>349.71</v>
      </c>
      <c r="D5677" s="13">
        <f t="shared" si="180"/>
        <v>1.2068067372807745E-2</v>
      </c>
      <c r="E5677" s="14">
        <f>IF(_xlfn.XLOOKUP($A5677,Firm_Info!$A$2:$A$12,Firm_Info!$C$2:$C$12)="Treated",1,IF(_xlfn.XLOOKUP($A5677,Firm_Info!$A$2:$A$12,Firm_Info!$C$2:$C$12)="Control",0,""))</f>
        <v>0</v>
      </c>
      <c r="F5677" s="14">
        <f>IFERROR(_xlfn.XLOOKUP($A5677,Firm_Info!$A$2:$A$11,Firm_Info!$D$2:$D$11),"")</f>
        <v>5</v>
      </c>
      <c r="G5677" s="14">
        <f>IF($F5677="","",IF($B5677&gt;=SUMIFS(Firm_Info!$F$2:$F$11,Firm_Info!$D$2:$D$11,$F5677,Firm_Info!$C$2:$C$11,"Treated"),1,0))</f>
        <v>0</v>
      </c>
      <c r="H5677" s="14">
        <f t="shared" si="181"/>
        <v>0</v>
      </c>
      <c r="I5677" s="14">
        <f>IF($F5677="","",MOD(ROW()-2,624)-INDEX(Parallel_Trends!$F$5:$F$14,MATCH($A5677,Parallel_Trends!$A$5:$A$14,0)))</f>
        <v>-110</v>
      </c>
    </row>
    <row r="5678" spans="1:9" x14ac:dyDescent="0.45">
      <c r="A5678" t="s">
        <v>31</v>
      </c>
      <c r="B5678" s="1">
        <f>Raw_Prices!BL63</f>
        <v>45015</v>
      </c>
      <c r="C5678" s="12">
        <f>Raw_Prices!BP63</f>
        <v>349.05</v>
      </c>
      <c r="D5678" s="13">
        <f t="shared" si="180"/>
        <v>-1.8872780303679226E-3</v>
      </c>
      <c r="E5678" s="14">
        <f>IF(_xlfn.XLOOKUP($A5678,Firm_Info!$A$2:$A$12,Firm_Info!$C$2:$C$12)="Treated",1,IF(_xlfn.XLOOKUP($A5678,Firm_Info!$A$2:$A$12,Firm_Info!$C$2:$C$12)="Control",0,""))</f>
        <v>0</v>
      </c>
      <c r="F5678" s="14">
        <f>IFERROR(_xlfn.XLOOKUP($A5678,Firm_Info!$A$2:$A$11,Firm_Info!$D$2:$D$11),"")</f>
        <v>5</v>
      </c>
      <c r="G5678" s="14">
        <f>IF($F5678="","",IF($B5678&gt;=SUMIFS(Firm_Info!$F$2:$F$11,Firm_Info!$D$2:$D$11,$F5678,Firm_Info!$C$2:$C$11,"Treated"),1,0))</f>
        <v>0</v>
      </c>
      <c r="H5678" s="14">
        <f t="shared" si="181"/>
        <v>0</v>
      </c>
      <c r="I5678" s="14">
        <f>IF($F5678="","",MOD(ROW()-2,624)-INDEX(Parallel_Trends!$F$5:$F$14,MATCH($A5678,Parallel_Trends!$A$5:$A$14,0)))</f>
        <v>-109</v>
      </c>
    </row>
    <row r="5679" spans="1:9" x14ac:dyDescent="0.45">
      <c r="A5679" t="s">
        <v>31</v>
      </c>
      <c r="B5679" s="1">
        <f>Raw_Prices!BL64</f>
        <v>45016</v>
      </c>
      <c r="C5679" s="12">
        <f>Raw_Prices!BP64</f>
        <v>357.61</v>
      </c>
      <c r="D5679" s="13">
        <f t="shared" si="180"/>
        <v>2.4523707205271528E-2</v>
      </c>
      <c r="E5679" s="14">
        <f>IF(_xlfn.XLOOKUP($A5679,Firm_Info!$A$2:$A$12,Firm_Info!$C$2:$C$12)="Treated",1,IF(_xlfn.XLOOKUP($A5679,Firm_Info!$A$2:$A$12,Firm_Info!$C$2:$C$12)="Control",0,""))</f>
        <v>0</v>
      </c>
      <c r="F5679" s="14">
        <f>IFERROR(_xlfn.XLOOKUP($A5679,Firm_Info!$A$2:$A$11,Firm_Info!$D$2:$D$11),"")</f>
        <v>5</v>
      </c>
      <c r="G5679" s="14">
        <f>IF($F5679="","",IF($B5679&gt;=SUMIFS(Firm_Info!$F$2:$F$11,Firm_Info!$D$2:$D$11,$F5679,Firm_Info!$C$2:$C$11,"Treated"),1,0))</f>
        <v>0</v>
      </c>
      <c r="H5679" s="14">
        <f t="shared" si="181"/>
        <v>0</v>
      </c>
      <c r="I5679" s="14">
        <f>IF($F5679="","",MOD(ROW()-2,624)-INDEX(Parallel_Trends!$F$5:$F$14,MATCH($A5679,Parallel_Trends!$A$5:$A$14,0)))</f>
        <v>-108</v>
      </c>
    </row>
    <row r="5680" spans="1:9" x14ac:dyDescent="0.45">
      <c r="A5680" t="s">
        <v>31</v>
      </c>
      <c r="B5680" s="1">
        <f>Raw_Prices!BL65</f>
        <v>45019</v>
      </c>
      <c r="C5680" s="12">
        <f>Raw_Prices!BP65</f>
        <v>356.21</v>
      </c>
      <c r="D5680" s="13">
        <f t="shared" si="180"/>
        <v>-3.9148793378261937E-3</v>
      </c>
      <c r="E5680" s="14">
        <f>IF(_xlfn.XLOOKUP($A5680,Firm_Info!$A$2:$A$12,Firm_Info!$C$2:$C$12)="Treated",1,IF(_xlfn.XLOOKUP($A5680,Firm_Info!$A$2:$A$12,Firm_Info!$C$2:$C$12)="Control",0,""))</f>
        <v>0</v>
      </c>
      <c r="F5680" s="14">
        <f>IFERROR(_xlfn.XLOOKUP($A5680,Firm_Info!$A$2:$A$11,Firm_Info!$D$2:$D$11),"")</f>
        <v>5</v>
      </c>
      <c r="G5680" s="14">
        <f>IF($F5680="","",IF($B5680&gt;=SUMIFS(Firm_Info!$F$2:$F$11,Firm_Info!$D$2:$D$11,$F5680,Firm_Info!$C$2:$C$11,"Treated"),1,0))</f>
        <v>0</v>
      </c>
      <c r="H5680" s="14">
        <f t="shared" si="181"/>
        <v>0</v>
      </c>
      <c r="I5680" s="14">
        <f>IF($F5680="","",MOD(ROW()-2,624)-INDEX(Parallel_Trends!$F$5:$F$14,MATCH($A5680,Parallel_Trends!$A$5:$A$14,0)))</f>
        <v>-107</v>
      </c>
    </row>
    <row r="5681" spans="1:9" x14ac:dyDescent="0.45">
      <c r="A5681" t="s">
        <v>31</v>
      </c>
      <c r="B5681" s="1">
        <f>Raw_Prices!BL66</f>
        <v>45020</v>
      </c>
      <c r="C5681" s="12">
        <f>Raw_Prices!BP66</f>
        <v>348.12</v>
      </c>
      <c r="D5681" s="13">
        <f t="shared" si="180"/>
        <v>-2.2711321972993415E-2</v>
      </c>
      <c r="E5681" s="14">
        <f>IF(_xlfn.XLOOKUP($A5681,Firm_Info!$A$2:$A$12,Firm_Info!$C$2:$C$12)="Treated",1,IF(_xlfn.XLOOKUP($A5681,Firm_Info!$A$2:$A$12,Firm_Info!$C$2:$C$12)="Control",0,""))</f>
        <v>0</v>
      </c>
      <c r="F5681" s="14">
        <f>IFERROR(_xlfn.XLOOKUP($A5681,Firm_Info!$A$2:$A$11,Firm_Info!$D$2:$D$11),"")</f>
        <v>5</v>
      </c>
      <c r="G5681" s="14">
        <f>IF($F5681="","",IF($B5681&gt;=SUMIFS(Firm_Info!$F$2:$F$11,Firm_Info!$D$2:$D$11,$F5681,Firm_Info!$C$2:$C$11,"Treated"),1,0))</f>
        <v>0</v>
      </c>
      <c r="H5681" s="14">
        <f t="shared" si="181"/>
        <v>0</v>
      </c>
      <c r="I5681" s="14">
        <f>IF($F5681="","",MOD(ROW()-2,624)-INDEX(Parallel_Trends!$F$5:$F$14,MATCH($A5681,Parallel_Trends!$A$5:$A$14,0)))</f>
        <v>-106</v>
      </c>
    </row>
    <row r="5682" spans="1:9" x14ac:dyDescent="0.45">
      <c r="A5682" t="s">
        <v>31</v>
      </c>
      <c r="B5682" s="1">
        <f>Raw_Prices!BL67</f>
        <v>45021</v>
      </c>
      <c r="C5682" s="12">
        <f>Raw_Prices!BP67</f>
        <v>353.12</v>
      </c>
      <c r="D5682" s="13">
        <f t="shared" si="180"/>
        <v>1.4362863380443569E-2</v>
      </c>
      <c r="E5682" s="14">
        <f>IF(_xlfn.XLOOKUP($A5682,Firm_Info!$A$2:$A$12,Firm_Info!$C$2:$C$12)="Treated",1,IF(_xlfn.XLOOKUP($A5682,Firm_Info!$A$2:$A$12,Firm_Info!$C$2:$C$12)="Control",0,""))</f>
        <v>0</v>
      </c>
      <c r="F5682" s="14">
        <f>IFERROR(_xlfn.XLOOKUP($A5682,Firm_Info!$A$2:$A$11,Firm_Info!$D$2:$D$11),"")</f>
        <v>5</v>
      </c>
      <c r="G5682" s="14">
        <f>IF($F5682="","",IF($B5682&gt;=SUMIFS(Firm_Info!$F$2:$F$11,Firm_Info!$D$2:$D$11,$F5682,Firm_Info!$C$2:$C$11,"Treated"),1,0))</f>
        <v>0</v>
      </c>
      <c r="H5682" s="14">
        <f t="shared" si="181"/>
        <v>0</v>
      </c>
      <c r="I5682" s="14">
        <f>IF($F5682="","",MOD(ROW()-2,624)-INDEX(Parallel_Trends!$F$5:$F$14,MATCH($A5682,Parallel_Trends!$A$5:$A$14,0)))</f>
        <v>-105</v>
      </c>
    </row>
    <row r="5683" spans="1:9" x14ac:dyDescent="0.45">
      <c r="A5683" t="s">
        <v>31</v>
      </c>
      <c r="B5683" s="1">
        <f>Raw_Prices!BL68</f>
        <v>45022</v>
      </c>
      <c r="C5683" s="12">
        <f>Raw_Prices!BP68</f>
        <v>350.27</v>
      </c>
      <c r="D5683" s="13">
        <f t="shared" si="180"/>
        <v>-8.070910738559145E-3</v>
      </c>
      <c r="E5683" s="14">
        <f>IF(_xlfn.XLOOKUP($A5683,Firm_Info!$A$2:$A$12,Firm_Info!$C$2:$C$12)="Treated",1,IF(_xlfn.XLOOKUP($A5683,Firm_Info!$A$2:$A$12,Firm_Info!$C$2:$C$12)="Control",0,""))</f>
        <v>0</v>
      </c>
      <c r="F5683" s="14">
        <f>IFERROR(_xlfn.XLOOKUP($A5683,Firm_Info!$A$2:$A$11,Firm_Info!$D$2:$D$11),"")</f>
        <v>5</v>
      </c>
      <c r="G5683" s="14">
        <f>IF($F5683="","",IF($B5683&gt;=SUMIFS(Firm_Info!$F$2:$F$11,Firm_Info!$D$2:$D$11,$F5683,Firm_Info!$C$2:$C$11,"Treated"),1,0))</f>
        <v>0</v>
      </c>
      <c r="H5683" s="14">
        <f t="shared" si="181"/>
        <v>0</v>
      </c>
      <c r="I5683" s="14">
        <f>IF($F5683="","",MOD(ROW()-2,624)-INDEX(Parallel_Trends!$F$5:$F$14,MATCH($A5683,Parallel_Trends!$A$5:$A$14,0)))</f>
        <v>-104</v>
      </c>
    </row>
    <row r="5684" spans="1:9" x14ac:dyDescent="0.45">
      <c r="A5684" t="s">
        <v>31</v>
      </c>
      <c r="B5684" s="1">
        <f>Raw_Prices!BL69</f>
        <v>45026</v>
      </c>
      <c r="C5684" s="12">
        <f>Raw_Prices!BP69</f>
        <v>353.89</v>
      </c>
      <c r="D5684" s="13">
        <f t="shared" ref="D5684:D5747" si="182">C5684/C5683-1</f>
        <v>1.033488451765785E-2</v>
      </c>
      <c r="E5684" s="14">
        <f>IF(_xlfn.XLOOKUP($A5684,Firm_Info!$A$2:$A$12,Firm_Info!$C$2:$C$12)="Treated",1,IF(_xlfn.XLOOKUP($A5684,Firm_Info!$A$2:$A$12,Firm_Info!$C$2:$C$12)="Control",0,""))</f>
        <v>0</v>
      </c>
      <c r="F5684" s="14">
        <f>IFERROR(_xlfn.XLOOKUP($A5684,Firm_Info!$A$2:$A$11,Firm_Info!$D$2:$D$11),"")</f>
        <v>5</v>
      </c>
      <c r="G5684" s="14">
        <f>IF($F5684="","",IF($B5684&gt;=SUMIFS(Firm_Info!$F$2:$F$11,Firm_Info!$D$2:$D$11,$F5684,Firm_Info!$C$2:$C$11,"Treated"),1,0))</f>
        <v>0</v>
      </c>
      <c r="H5684" s="14">
        <f t="shared" ref="H5684:H5747" si="183">IF($F5684="","",$E5684*$G5684)</f>
        <v>0</v>
      </c>
      <c r="I5684" s="14">
        <f>IF($F5684="","",MOD(ROW()-2,624)-INDEX(Parallel_Trends!$F$5:$F$14,MATCH($A5684,Parallel_Trends!$A$5:$A$14,0)))</f>
        <v>-103</v>
      </c>
    </row>
    <row r="5685" spans="1:9" x14ac:dyDescent="0.45">
      <c r="A5685" t="s">
        <v>31</v>
      </c>
      <c r="B5685" s="1">
        <f>Raw_Prices!BL70</f>
        <v>45027</v>
      </c>
      <c r="C5685" s="12">
        <f>Raw_Prices!BP70</f>
        <v>358.52</v>
      </c>
      <c r="D5685" s="13">
        <f t="shared" si="182"/>
        <v>1.3083161434344071E-2</v>
      </c>
      <c r="E5685" s="14">
        <f>IF(_xlfn.XLOOKUP($A5685,Firm_Info!$A$2:$A$12,Firm_Info!$C$2:$C$12)="Treated",1,IF(_xlfn.XLOOKUP($A5685,Firm_Info!$A$2:$A$12,Firm_Info!$C$2:$C$12)="Control",0,""))</f>
        <v>0</v>
      </c>
      <c r="F5685" s="14">
        <f>IFERROR(_xlfn.XLOOKUP($A5685,Firm_Info!$A$2:$A$11,Firm_Info!$D$2:$D$11),"")</f>
        <v>5</v>
      </c>
      <c r="G5685" s="14">
        <f>IF($F5685="","",IF($B5685&gt;=SUMIFS(Firm_Info!$F$2:$F$11,Firm_Info!$D$2:$D$11,$F5685,Firm_Info!$C$2:$C$11,"Treated"),1,0))</f>
        <v>0</v>
      </c>
      <c r="H5685" s="14">
        <f t="shared" si="183"/>
        <v>0</v>
      </c>
      <c r="I5685" s="14">
        <f>IF($F5685="","",MOD(ROW()-2,624)-INDEX(Parallel_Trends!$F$5:$F$14,MATCH($A5685,Parallel_Trends!$A$5:$A$14,0)))</f>
        <v>-102</v>
      </c>
    </row>
    <row r="5686" spans="1:9" x14ac:dyDescent="0.45">
      <c r="A5686" t="s">
        <v>31</v>
      </c>
      <c r="B5686" s="1">
        <f>Raw_Prices!BL71</f>
        <v>45028</v>
      </c>
      <c r="C5686" s="12">
        <f>Raw_Prices!BP71</f>
        <v>343.28</v>
      </c>
      <c r="D5686" s="13">
        <f t="shared" si="182"/>
        <v>-4.2508088809550371E-2</v>
      </c>
      <c r="E5686" s="14">
        <f>IF(_xlfn.XLOOKUP($A5686,Firm_Info!$A$2:$A$12,Firm_Info!$C$2:$C$12)="Treated",1,IF(_xlfn.XLOOKUP($A5686,Firm_Info!$A$2:$A$12,Firm_Info!$C$2:$C$12)="Control",0,""))</f>
        <v>0</v>
      </c>
      <c r="F5686" s="14">
        <f>IFERROR(_xlfn.XLOOKUP($A5686,Firm_Info!$A$2:$A$11,Firm_Info!$D$2:$D$11),"")</f>
        <v>5</v>
      </c>
      <c r="G5686" s="14">
        <f>IF($F5686="","",IF($B5686&gt;=SUMIFS(Firm_Info!$F$2:$F$11,Firm_Info!$D$2:$D$11,$F5686,Firm_Info!$C$2:$C$11,"Treated"),1,0))</f>
        <v>0</v>
      </c>
      <c r="H5686" s="14">
        <f t="shared" si="183"/>
        <v>0</v>
      </c>
      <c r="I5686" s="14">
        <f>IF($F5686="","",MOD(ROW()-2,624)-INDEX(Parallel_Trends!$F$5:$F$14,MATCH($A5686,Parallel_Trends!$A$5:$A$14,0)))</f>
        <v>-101</v>
      </c>
    </row>
    <row r="5687" spans="1:9" x14ac:dyDescent="0.45">
      <c r="A5687" t="s">
        <v>31</v>
      </c>
      <c r="B5687" s="1">
        <f>Raw_Prices!BL72</f>
        <v>45029</v>
      </c>
      <c r="C5687" s="12">
        <f>Raw_Prices!BP72</f>
        <v>347.63</v>
      </c>
      <c r="D5687" s="13">
        <f t="shared" si="182"/>
        <v>1.2671871358657771E-2</v>
      </c>
      <c r="E5687" s="14">
        <f>IF(_xlfn.XLOOKUP($A5687,Firm_Info!$A$2:$A$12,Firm_Info!$C$2:$C$12)="Treated",1,IF(_xlfn.XLOOKUP($A5687,Firm_Info!$A$2:$A$12,Firm_Info!$C$2:$C$12)="Control",0,""))</f>
        <v>0</v>
      </c>
      <c r="F5687" s="14">
        <f>IFERROR(_xlfn.XLOOKUP($A5687,Firm_Info!$A$2:$A$11,Firm_Info!$D$2:$D$11),"")</f>
        <v>5</v>
      </c>
      <c r="G5687" s="14">
        <f>IF($F5687="","",IF($B5687&gt;=SUMIFS(Firm_Info!$F$2:$F$11,Firm_Info!$D$2:$D$11,$F5687,Firm_Info!$C$2:$C$11,"Treated"),1,0))</f>
        <v>0</v>
      </c>
      <c r="H5687" s="14">
        <f t="shared" si="183"/>
        <v>0</v>
      </c>
      <c r="I5687" s="14">
        <f>IF($F5687="","",MOD(ROW()-2,624)-INDEX(Parallel_Trends!$F$5:$F$14,MATCH($A5687,Parallel_Trends!$A$5:$A$14,0)))</f>
        <v>-100</v>
      </c>
    </row>
    <row r="5688" spans="1:9" x14ac:dyDescent="0.45">
      <c r="A5688" t="s">
        <v>31</v>
      </c>
      <c r="B5688" s="1">
        <f>Raw_Prices!BL73</f>
        <v>45030</v>
      </c>
      <c r="C5688" s="12">
        <f>Raw_Prices!BP73</f>
        <v>341.5</v>
      </c>
      <c r="D5688" s="13">
        <f t="shared" si="182"/>
        <v>-1.7633690993297479E-2</v>
      </c>
      <c r="E5688" s="14">
        <f>IF(_xlfn.XLOOKUP($A5688,Firm_Info!$A$2:$A$12,Firm_Info!$C$2:$C$12)="Treated",1,IF(_xlfn.XLOOKUP($A5688,Firm_Info!$A$2:$A$12,Firm_Info!$C$2:$C$12)="Control",0,""))</f>
        <v>0</v>
      </c>
      <c r="F5688" s="14">
        <f>IFERROR(_xlfn.XLOOKUP($A5688,Firm_Info!$A$2:$A$11,Firm_Info!$D$2:$D$11),"")</f>
        <v>5</v>
      </c>
      <c r="G5688" s="14">
        <f>IF($F5688="","",IF($B5688&gt;=SUMIFS(Firm_Info!$F$2:$F$11,Firm_Info!$D$2:$D$11,$F5688,Firm_Info!$C$2:$C$11,"Treated"),1,0))</f>
        <v>0</v>
      </c>
      <c r="H5688" s="14">
        <f t="shared" si="183"/>
        <v>0</v>
      </c>
      <c r="I5688" s="14">
        <f>IF($F5688="","",MOD(ROW()-2,624)-INDEX(Parallel_Trends!$F$5:$F$14,MATCH($A5688,Parallel_Trends!$A$5:$A$14,0)))</f>
        <v>-99</v>
      </c>
    </row>
    <row r="5689" spans="1:9" x14ac:dyDescent="0.45">
      <c r="A5689" t="s">
        <v>31</v>
      </c>
      <c r="B5689" s="1">
        <f>Raw_Prices!BL74</f>
        <v>45033</v>
      </c>
      <c r="C5689" s="12">
        <f>Raw_Prices!BP74</f>
        <v>346.19</v>
      </c>
      <c r="D5689" s="13">
        <f t="shared" si="182"/>
        <v>1.3733528550512464E-2</v>
      </c>
      <c r="E5689" s="14">
        <f>IF(_xlfn.XLOOKUP($A5689,Firm_Info!$A$2:$A$12,Firm_Info!$C$2:$C$12)="Treated",1,IF(_xlfn.XLOOKUP($A5689,Firm_Info!$A$2:$A$12,Firm_Info!$C$2:$C$12)="Control",0,""))</f>
        <v>0</v>
      </c>
      <c r="F5689" s="14">
        <f>IFERROR(_xlfn.XLOOKUP($A5689,Firm_Info!$A$2:$A$11,Firm_Info!$D$2:$D$11),"")</f>
        <v>5</v>
      </c>
      <c r="G5689" s="14">
        <f>IF($F5689="","",IF($B5689&gt;=SUMIFS(Firm_Info!$F$2:$F$11,Firm_Info!$D$2:$D$11,$F5689,Firm_Info!$C$2:$C$11,"Treated"),1,0))</f>
        <v>0</v>
      </c>
      <c r="H5689" s="14">
        <f t="shared" si="183"/>
        <v>0</v>
      </c>
      <c r="I5689" s="14">
        <f>IF($F5689="","",MOD(ROW()-2,624)-INDEX(Parallel_Trends!$F$5:$F$14,MATCH($A5689,Parallel_Trends!$A$5:$A$14,0)))</f>
        <v>-98</v>
      </c>
    </row>
    <row r="5690" spans="1:9" x14ac:dyDescent="0.45">
      <c r="A5690" t="s">
        <v>31</v>
      </c>
      <c r="B5690" s="1">
        <f>Raw_Prices!BL75</f>
        <v>45034</v>
      </c>
      <c r="C5690" s="12">
        <f>Raw_Prices!BP75</f>
        <v>343.32</v>
      </c>
      <c r="D5690" s="13">
        <f t="shared" si="182"/>
        <v>-8.2902452410525962E-3</v>
      </c>
      <c r="E5690" s="14">
        <f>IF(_xlfn.XLOOKUP($A5690,Firm_Info!$A$2:$A$12,Firm_Info!$C$2:$C$12)="Treated",1,IF(_xlfn.XLOOKUP($A5690,Firm_Info!$A$2:$A$12,Firm_Info!$C$2:$C$12)="Control",0,""))</f>
        <v>0</v>
      </c>
      <c r="F5690" s="14">
        <f>IFERROR(_xlfn.XLOOKUP($A5690,Firm_Info!$A$2:$A$11,Firm_Info!$D$2:$D$11),"")</f>
        <v>5</v>
      </c>
      <c r="G5690" s="14">
        <f>IF($F5690="","",IF($B5690&gt;=SUMIFS(Firm_Info!$F$2:$F$11,Firm_Info!$D$2:$D$11,$F5690,Firm_Info!$C$2:$C$11,"Treated"),1,0))</f>
        <v>0</v>
      </c>
      <c r="H5690" s="14">
        <f t="shared" si="183"/>
        <v>0</v>
      </c>
      <c r="I5690" s="14">
        <f>IF($F5690="","",MOD(ROW()-2,624)-INDEX(Parallel_Trends!$F$5:$F$14,MATCH($A5690,Parallel_Trends!$A$5:$A$14,0)))</f>
        <v>-97</v>
      </c>
    </row>
    <row r="5691" spans="1:9" x14ac:dyDescent="0.45">
      <c r="A5691" t="s">
        <v>31</v>
      </c>
      <c r="B5691" s="1">
        <f>Raw_Prices!BL76</f>
        <v>45035</v>
      </c>
      <c r="C5691" s="12">
        <f>Raw_Prices!BP76</f>
        <v>343.67</v>
      </c>
      <c r="D5691" s="13">
        <f t="shared" si="182"/>
        <v>1.0194570662938052E-3</v>
      </c>
      <c r="E5691" s="14">
        <f>IF(_xlfn.XLOOKUP($A5691,Firm_Info!$A$2:$A$12,Firm_Info!$C$2:$C$12)="Treated",1,IF(_xlfn.XLOOKUP($A5691,Firm_Info!$A$2:$A$12,Firm_Info!$C$2:$C$12)="Control",0,""))</f>
        <v>0</v>
      </c>
      <c r="F5691" s="14">
        <f>IFERROR(_xlfn.XLOOKUP($A5691,Firm_Info!$A$2:$A$11,Firm_Info!$D$2:$D$11),"")</f>
        <v>5</v>
      </c>
      <c r="G5691" s="14">
        <f>IF($F5691="","",IF($B5691&gt;=SUMIFS(Firm_Info!$F$2:$F$11,Firm_Info!$D$2:$D$11,$F5691,Firm_Info!$C$2:$C$11,"Treated"),1,0))</f>
        <v>0</v>
      </c>
      <c r="H5691" s="14">
        <f t="shared" si="183"/>
        <v>0</v>
      </c>
      <c r="I5691" s="14">
        <f>IF($F5691="","",MOD(ROW()-2,624)-INDEX(Parallel_Trends!$F$5:$F$14,MATCH($A5691,Parallel_Trends!$A$5:$A$14,0)))</f>
        <v>-96</v>
      </c>
    </row>
    <row r="5692" spans="1:9" x14ac:dyDescent="0.45">
      <c r="A5692" t="s">
        <v>31</v>
      </c>
      <c r="B5692" s="1">
        <f>Raw_Prices!BL77</f>
        <v>45036</v>
      </c>
      <c r="C5692" s="12">
        <f>Raw_Prices!BP77</f>
        <v>336</v>
      </c>
      <c r="D5692" s="13">
        <f t="shared" si="182"/>
        <v>-2.2317921261675533E-2</v>
      </c>
      <c r="E5692" s="14">
        <f>IF(_xlfn.XLOOKUP($A5692,Firm_Info!$A$2:$A$12,Firm_Info!$C$2:$C$12)="Treated",1,IF(_xlfn.XLOOKUP($A5692,Firm_Info!$A$2:$A$12,Firm_Info!$C$2:$C$12)="Control",0,""))</f>
        <v>0</v>
      </c>
      <c r="F5692" s="14">
        <f>IFERROR(_xlfn.XLOOKUP($A5692,Firm_Info!$A$2:$A$11,Firm_Info!$D$2:$D$11),"")</f>
        <v>5</v>
      </c>
      <c r="G5692" s="14">
        <f>IF($F5692="","",IF($B5692&gt;=SUMIFS(Firm_Info!$F$2:$F$11,Firm_Info!$D$2:$D$11,$F5692,Firm_Info!$C$2:$C$11,"Treated"),1,0))</f>
        <v>0</v>
      </c>
      <c r="H5692" s="14">
        <f t="shared" si="183"/>
        <v>0</v>
      </c>
      <c r="I5692" s="14">
        <f>IF($F5692="","",MOD(ROW()-2,624)-INDEX(Parallel_Trends!$F$5:$F$14,MATCH($A5692,Parallel_Trends!$A$5:$A$14,0)))</f>
        <v>-95</v>
      </c>
    </row>
    <row r="5693" spans="1:9" x14ac:dyDescent="0.45">
      <c r="A5693" t="s">
        <v>31</v>
      </c>
      <c r="B5693" s="1">
        <f>Raw_Prices!BL78</f>
        <v>45037</v>
      </c>
      <c r="C5693" s="12">
        <f>Raw_Prices!BP78</f>
        <v>332.71</v>
      </c>
      <c r="D5693" s="13">
        <f t="shared" si="182"/>
        <v>-9.791666666666754E-3</v>
      </c>
      <c r="E5693" s="14">
        <f>IF(_xlfn.XLOOKUP($A5693,Firm_Info!$A$2:$A$12,Firm_Info!$C$2:$C$12)="Treated",1,IF(_xlfn.XLOOKUP($A5693,Firm_Info!$A$2:$A$12,Firm_Info!$C$2:$C$12)="Control",0,""))</f>
        <v>0</v>
      </c>
      <c r="F5693" s="14">
        <f>IFERROR(_xlfn.XLOOKUP($A5693,Firm_Info!$A$2:$A$11,Firm_Info!$D$2:$D$11),"")</f>
        <v>5</v>
      </c>
      <c r="G5693" s="14">
        <f>IF($F5693="","",IF($B5693&gt;=SUMIFS(Firm_Info!$F$2:$F$11,Firm_Info!$D$2:$D$11,$F5693,Firm_Info!$C$2:$C$11,"Treated"),1,0))</f>
        <v>0</v>
      </c>
      <c r="H5693" s="14">
        <f t="shared" si="183"/>
        <v>0</v>
      </c>
      <c r="I5693" s="14">
        <f>IF($F5693="","",MOD(ROW()-2,624)-INDEX(Parallel_Trends!$F$5:$F$14,MATCH($A5693,Parallel_Trends!$A$5:$A$14,0)))</f>
        <v>-94</v>
      </c>
    </row>
    <row r="5694" spans="1:9" x14ac:dyDescent="0.45">
      <c r="A5694" t="s">
        <v>31</v>
      </c>
      <c r="B5694" s="1">
        <f>Raw_Prices!BL79</f>
        <v>45040</v>
      </c>
      <c r="C5694" s="12">
        <f>Raw_Prices!BP79</f>
        <v>330.83</v>
      </c>
      <c r="D5694" s="13">
        <f t="shared" si="182"/>
        <v>-5.6505665594661636E-3</v>
      </c>
      <c r="E5694" s="14">
        <f>IF(_xlfn.XLOOKUP($A5694,Firm_Info!$A$2:$A$12,Firm_Info!$C$2:$C$12)="Treated",1,IF(_xlfn.XLOOKUP($A5694,Firm_Info!$A$2:$A$12,Firm_Info!$C$2:$C$12)="Control",0,""))</f>
        <v>0</v>
      </c>
      <c r="F5694" s="14">
        <f>IFERROR(_xlfn.XLOOKUP($A5694,Firm_Info!$A$2:$A$11,Firm_Info!$D$2:$D$11),"")</f>
        <v>5</v>
      </c>
      <c r="G5694" s="14">
        <f>IF($F5694="","",IF($B5694&gt;=SUMIFS(Firm_Info!$F$2:$F$11,Firm_Info!$D$2:$D$11,$F5694,Firm_Info!$C$2:$C$11,"Treated"),1,0))</f>
        <v>0</v>
      </c>
      <c r="H5694" s="14">
        <f t="shared" si="183"/>
        <v>0</v>
      </c>
      <c r="I5694" s="14">
        <f>IF($F5694="","",MOD(ROW()-2,624)-INDEX(Parallel_Trends!$F$5:$F$14,MATCH($A5694,Parallel_Trends!$A$5:$A$14,0)))</f>
        <v>-93</v>
      </c>
    </row>
    <row r="5695" spans="1:9" x14ac:dyDescent="0.45">
      <c r="A5695" t="s">
        <v>31</v>
      </c>
      <c r="B5695" s="1">
        <f>Raw_Prices!BL80</f>
        <v>45041</v>
      </c>
      <c r="C5695" s="12">
        <f>Raw_Prices!BP80</f>
        <v>323.94</v>
      </c>
      <c r="D5695" s="13">
        <f t="shared" si="182"/>
        <v>-2.0826406311398538E-2</v>
      </c>
      <c r="E5695" s="14">
        <f>IF(_xlfn.XLOOKUP($A5695,Firm_Info!$A$2:$A$12,Firm_Info!$C$2:$C$12)="Treated",1,IF(_xlfn.XLOOKUP($A5695,Firm_Info!$A$2:$A$12,Firm_Info!$C$2:$C$12)="Control",0,""))</f>
        <v>0</v>
      </c>
      <c r="F5695" s="14">
        <f>IFERROR(_xlfn.XLOOKUP($A5695,Firm_Info!$A$2:$A$11,Firm_Info!$D$2:$D$11),"")</f>
        <v>5</v>
      </c>
      <c r="G5695" s="14">
        <f>IF($F5695="","",IF($B5695&gt;=SUMIFS(Firm_Info!$F$2:$F$11,Firm_Info!$D$2:$D$11,$F5695,Firm_Info!$C$2:$C$11,"Treated"),1,0))</f>
        <v>0</v>
      </c>
      <c r="H5695" s="14">
        <f t="shared" si="183"/>
        <v>0</v>
      </c>
      <c r="I5695" s="14">
        <f>IF($F5695="","",MOD(ROW()-2,624)-INDEX(Parallel_Trends!$F$5:$F$14,MATCH($A5695,Parallel_Trends!$A$5:$A$14,0)))</f>
        <v>-92</v>
      </c>
    </row>
    <row r="5696" spans="1:9" x14ac:dyDescent="0.45">
      <c r="A5696" t="s">
        <v>31</v>
      </c>
      <c r="B5696" s="1">
        <f>Raw_Prices!BL81</f>
        <v>45042</v>
      </c>
      <c r="C5696" s="12">
        <f>Raw_Prices!BP81</f>
        <v>320.63</v>
      </c>
      <c r="D5696" s="13">
        <f t="shared" si="182"/>
        <v>-1.0217941594122371E-2</v>
      </c>
      <c r="E5696" s="14">
        <f>IF(_xlfn.XLOOKUP($A5696,Firm_Info!$A$2:$A$12,Firm_Info!$C$2:$C$12)="Treated",1,IF(_xlfn.XLOOKUP($A5696,Firm_Info!$A$2:$A$12,Firm_Info!$C$2:$C$12)="Control",0,""))</f>
        <v>0</v>
      </c>
      <c r="F5696" s="14">
        <f>IFERROR(_xlfn.XLOOKUP($A5696,Firm_Info!$A$2:$A$11,Firm_Info!$D$2:$D$11),"")</f>
        <v>5</v>
      </c>
      <c r="G5696" s="14">
        <f>IF($F5696="","",IF($B5696&gt;=SUMIFS(Firm_Info!$F$2:$F$11,Firm_Info!$D$2:$D$11,$F5696,Firm_Info!$C$2:$C$11,"Treated"),1,0))</f>
        <v>0</v>
      </c>
      <c r="H5696" s="14">
        <f t="shared" si="183"/>
        <v>0</v>
      </c>
      <c r="I5696" s="14">
        <f>IF($F5696="","",MOD(ROW()-2,624)-INDEX(Parallel_Trends!$F$5:$F$14,MATCH($A5696,Parallel_Trends!$A$5:$A$14,0)))</f>
        <v>-91</v>
      </c>
    </row>
    <row r="5697" spans="1:9" x14ac:dyDescent="0.45">
      <c r="A5697" t="s">
        <v>31</v>
      </c>
      <c r="B5697" s="1">
        <f>Raw_Prices!BL82</f>
        <v>45043</v>
      </c>
      <c r="C5697" s="12">
        <f>Raw_Prices!BP82</f>
        <v>342.75</v>
      </c>
      <c r="D5697" s="13">
        <f t="shared" si="182"/>
        <v>6.8989177556685322E-2</v>
      </c>
      <c r="E5697" s="14">
        <f>IF(_xlfn.XLOOKUP($A5697,Firm_Info!$A$2:$A$12,Firm_Info!$C$2:$C$12)="Treated",1,IF(_xlfn.XLOOKUP($A5697,Firm_Info!$A$2:$A$12,Firm_Info!$C$2:$C$12)="Control",0,""))</f>
        <v>0</v>
      </c>
      <c r="F5697" s="14">
        <f>IFERROR(_xlfn.XLOOKUP($A5697,Firm_Info!$A$2:$A$11,Firm_Info!$D$2:$D$11),"")</f>
        <v>5</v>
      </c>
      <c r="G5697" s="14">
        <f>IF($F5697="","",IF($B5697&gt;=SUMIFS(Firm_Info!$F$2:$F$11,Firm_Info!$D$2:$D$11,$F5697,Firm_Info!$C$2:$C$11,"Treated"),1,0))</f>
        <v>0</v>
      </c>
      <c r="H5697" s="14">
        <f t="shared" si="183"/>
        <v>0</v>
      </c>
      <c r="I5697" s="14">
        <f>IF($F5697="","",MOD(ROW()-2,624)-INDEX(Parallel_Trends!$F$5:$F$14,MATCH($A5697,Parallel_Trends!$A$5:$A$14,0)))</f>
        <v>-90</v>
      </c>
    </row>
    <row r="5698" spans="1:9" x14ac:dyDescent="0.45">
      <c r="A5698" t="s">
        <v>31</v>
      </c>
      <c r="B5698" s="1">
        <f>Raw_Prices!BL83</f>
        <v>45044</v>
      </c>
      <c r="C5698" s="12">
        <f>Raw_Prices!BP83</f>
        <v>368.7</v>
      </c>
      <c r="D5698" s="13">
        <f t="shared" si="182"/>
        <v>7.5711159737417821E-2</v>
      </c>
      <c r="E5698" s="14">
        <f>IF(_xlfn.XLOOKUP($A5698,Firm_Info!$A$2:$A$12,Firm_Info!$C$2:$C$12)="Treated",1,IF(_xlfn.XLOOKUP($A5698,Firm_Info!$A$2:$A$12,Firm_Info!$C$2:$C$12)="Control",0,""))</f>
        <v>0</v>
      </c>
      <c r="F5698" s="14">
        <f>IFERROR(_xlfn.XLOOKUP($A5698,Firm_Info!$A$2:$A$11,Firm_Info!$D$2:$D$11),"")</f>
        <v>5</v>
      </c>
      <c r="G5698" s="14">
        <f>IF($F5698="","",IF($B5698&gt;=SUMIFS(Firm_Info!$F$2:$F$11,Firm_Info!$D$2:$D$11,$F5698,Firm_Info!$C$2:$C$11,"Treated"),1,0))</f>
        <v>0</v>
      </c>
      <c r="H5698" s="14">
        <f t="shared" si="183"/>
        <v>0</v>
      </c>
      <c r="I5698" s="14">
        <f>IF($F5698="","",MOD(ROW()-2,624)-INDEX(Parallel_Trends!$F$5:$F$14,MATCH($A5698,Parallel_Trends!$A$5:$A$14,0)))</f>
        <v>-89</v>
      </c>
    </row>
    <row r="5699" spans="1:9" x14ac:dyDescent="0.45">
      <c r="A5699" t="s">
        <v>31</v>
      </c>
      <c r="B5699" s="1">
        <f>Raw_Prices!BL84</f>
        <v>45047</v>
      </c>
      <c r="C5699" s="12">
        <f>Raw_Prices!BP84</f>
        <v>366.51</v>
      </c>
      <c r="D5699" s="13">
        <f t="shared" si="182"/>
        <v>-5.9397884458909367E-3</v>
      </c>
      <c r="E5699" s="14">
        <f>IF(_xlfn.XLOOKUP($A5699,Firm_Info!$A$2:$A$12,Firm_Info!$C$2:$C$12)="Treated",1,IF(_xlfn.XLOOKUP($A5699,Firm_Info!$A$2:$A$12,Firm_Info!$C$2:$C$12)="Control",0,""))</f>
        <v>0</v>
      </c>
      <c r="F5699" s="14">
        <f>IFERROR(_xlfn.XLOOKUP($A5699,Firm_Info!$A$2:$A$11,Firm_Info!$D$2:$D$11),"")</f>
        <v>5</v>
      </c>
      <c r="G5699" s="14">
        <f>IF($F5699="","",IF($B5699&gt;=SUMIFS(Firm_Info!$F$2:$F$11,Firm_Info!$D$2:$D$11,$F5699,Firm_Info!$C$2:$C$11,"Treated"),1,0))</f>
        <v>0</v>
      </c>
      <c r="H5699" s="14">
        <f t="shared" si="183"/>
        <v>0</v>
      </c>
      <c r="I5699" s="14">
        <f>IF($F5699="","",MOD(ROW()-2,624)-INDEX(Parallel_Trends!$F$5:$F$14,MATCH($A5699,Parallel_Trends!$A$5:$A$14,0)))</f>
        <v>-88</v>
      </c>
    </row>
    <row r="5700" spans="1:9" x14ac:dyDescent="0.45">
      <c r="A5700" t="s">
        <v>31</v>
      </c>
      <c r="B5700" s="1">
        <f>Raw_Prices!BL85</f>
        <v>45048</v>
      </c>
      <c r="C5700" s="12">
        <f>Raw_Prices!BP85</f>
        <v>357.23</v>
      </c>
      <c r="D5700" s="13">
        <f t="shared" si="182"/>
        <v>-2.531990941584128E-2</v>
      </c>
      <c r="E5700" s="14">
        <f>IF(_xlfn.XLOOKUP($A5700,Firm_Info!$A$2:$A$12,Firm_Info!$C$2:$C$12)="Treated",1,IF(_xlfn.XLOOKUP($A5700,Firm_Info!$A$2:$A$12,Firm_Info!$C$2:$C$12)="Control",0,""))</f>
        <v>0</v>
      </c>
      <c r="F5700" s="14">
        <f>IFERROR(_xlfn.XLOOKUP($A5700,Firm_Info!$A$2:$A$11,Firm_Info!$D$2:$D$11),"")</f>
        <v>5</v>
      </c>
      <c r="G5700" s="14">
        <f>IF($F5700="","",IF($B5700&gt;=SUMIFS(Firm_Info!$F$2:$F$11,Firm_Info!$D$2:$D$11,$F5700,Firm_Info!$C$2:$C$11,"Treated"),1,0))</f>
        <v>0</v>
      </c>
      <c r="H5700" s="14">
        <f t="shared" si="183"/>
        <v>0</v>
      </c>
      <c r="I5700" s="14">
        <f>IF($F5700="","",MOD(ROW()-2,624)-INDEX(Parallel_Trends!$F$5:$F$14,MATCH($A5700,Parallel_Trends!$A$5:$A$14,0)))</f>
        <v>-87</v>
      </c>
    </row>
    <row r="5701" spans="1:9" x14ac:dyDescent="0.45">
      <c r="A5701" t="s">
        <v>31</v>
      </c>
      <c r="B5701" s="1">
        <f>Raw_Prices!BL86</f>
        <v>45049</v>
      </c>
      <c r="C5701" s="12">
        <f>Raw_Prices!BP86</f>
        <v>356.9</v>
      </c>
      <c r="D5701" s="13">
        <f t="shared" si="182"/>
        <v>-9.2377459899795067E-4</v>
      </c>
      <c r="E5701" s="14">
        <f>IF(_xlfn.XLOOKUP($A5701,Firm_Info!$A$2:$A$12,Firm_Info!$C$2:$C$12)="Treated",1,IF(_xlfn.XLOOKUP($A5701,Firm_Info!$A$2:$A$12,Firm_Info!$C$2:$C$12)="Control",0,""))</f>
        <v>0</v>
      </c>
      <c r="F5701" s="14">
        <f>IFERROR(_xlfn.XLOOKUP($A5701,Firm_Info!$A$2:$A$11,Firm_Info!$D$2:$D$11),"")</f>
        <v>5</v>
      </c>
      <c r="G5701" s="14">
        <f>IF($F5701="","",IF($B5701&gt;=SUMIFS(Firm_Info!$F$2:$F$11,Firm_Info!$D$2:$D$11,$F5701,Firm_Info!$C$2:$C$11,"Treated"),1,0))</f>
        <v>0</v>
      </c>
      <c r="H5701" s="14">
        <f t="shared" si="183"/>
        <v>0</v>
      </c>
      <c r="I5701" s="14">
        <f>IF($F5701="","",MOD(ROW()-2,624)-INDEX(Parallel_Trends!$F$5:$F$14,MATCH($A5701,Parallel_Trends!$A$5:$A$14,0)))</f>
        <v>-86</v>
      </c>
    </row>
    <row r="5702" spans="1:9" x14ac:dyDescent="0.45">
      <c r="A5702" t="s">
        <v>31</v>
      </c>
      <c r="B5702" s="1">
        <f>Raw_Prices!BL87</f>
        <v>45050</v>
      </c>
      <c r="C5702" s="12">
        <f>Raw_Prices!BP87</f>
        <v>348.78</v>
      </c>
      <c r="D5702" s="13">
        <f t="shared" si="182"/>
        <v>-2.2751471000280188E-2</v>
      </c>
      <c r="E5702" s="14">
        <f>IF(_xlfn.XLOOKUP($A5702,Firm_Info!$A$2:$A$12,Firm_Info!$C$2:$C$12)="Treated",1,IF(_xlfn.XLOOKUP($A5702,Firm_Info!$A$2:$A$12,Firm_Info!$C$2:$C$12)="Control",0,""))</f>
        <v>0</v>
      </c>
      <c r="F5702" s="14">
        <f>IFERROR(_xlfn.XLOOKUP($A5702,Firm_Info!$A$2:$A$11,Firm_Info!$D$2:$D$11),"")</f>
        <v>5</v>
      </c>
      <c r="G5702" s="14">
        <f>IF($F5702="","",IF($B5702&gt;=SUMIFS(Firm_Info!$F$2:$F$11,Firm_Info!$D$2:$D$11,$F5702,Firm_Info!$C$2:$C$11,"Treated"),1,0))</f>
        <v>0</v>
      </c>
      <c r="H5702" s="14">
        <f t="shared" si="183"/>
        <v>0</v>
      </c>
      <c r="I5702" s="14">
        <f>IF($F5702="","",MOD(ROW()-2,624)-INDEX(Parallel_Trends!$F$5:$F$14,MATCH($A5702,Parallel_Trends!$A$5:$A$14,0)))</f>
        <v>-85</v>
      </c>
    </row>
    <row r="5703" spans="1:9" x14ac:dyDescent="0.45">
      <c r="A5703" t="s">
        <v>31</v>
      </c>
      <c r="B5703" s="1">
        <f>Raw_Prices!BL88</f>
        <v>45051</v>
      </c>
      <c r="C5703" s="12">
        <f>Raw_Prices!BP88</f>
        <v>350.85</v>
      </c>
      <c r="D5703" s="13">
        <f t="shared" si="182"/>
        <v>5.9349733356270917E-3</v>
      </c>
      <c r="E5703" s="14">
        <f>IF(_xlfn.XLOOKUP($A5703,Firm_Info!$A$2:$A$12,Firm_Info!$C$2:$C$12)="Treated",1,IF(_xlfn.XLOOKUP($A5703,Firm_Info!$A$2:$A$12,Firm_Info!$C$2:$C$12)="Control",0,""))</f>
        <v>0</v>
      </c>
      <c r="F5703" s="14">
        <f>IFERROR(_xlfn.XLOOKUP($A5703,Firm_Info!$A$2:$A$11,Firm_Info!$D$2:$D$11),"")</f>
        <v>5</v>
      </c>
      <c r="G5703" s="14">
        <f>IF($F5703="","",IF($B5703&gt;=SUMIFS(Firm_Info!$F$2:$F$11,Firm_Info!$D$2:$D$11,$F5703,Firm_Info!$C$2:$C$11,"Treated"),1,0))</f>
        <v>0</v>
      </c>
      <c r="H5703" s="14">
        <f t="shared" si="183"/>
        <v>0</v>
      </c>
      <c r="I5703" s="14">
        <f>IF($F5703="","",MOD(ROW()-2,624)-INDEX(Parallel_Trends!$F$5:$F$14,MATCH($A5703,Parallel_Trends!$A$5:$A$14,0)))</f>
        <v>-84</v>
      </c>
    </row>
    <row r="5704" spans="1:9" x14ac:dyDescent="0.45">
      <c r="A5704" t="s">
        <v>31</v>
      </c>
      <c r="B5704" s="1">
        <f>Raw_Prices!BL89</f>
        <v>45054</v>
      </c>
      <c r="C5704" s="12">
        <f>Raw_Prices!BP89</f>
        <v>350.5</v>
      </c>
      <c r="D5704" s="13">
        <f t="shared" si="182"/>
        <v>-9.9757731224181523E-4</v>
      </c>
      <c r="E5704" s="14">
        <f>IF(_xlfn.XLOOKUP($A5704,Firm_Info!$A$2:$A$12,Firm_Info!$C$2:$C$12)="Treated",1,IF(_xlfn.XLOOKUP($A5704,Firm_Info!$A$2:$A$12,Firm_Info!$C$2:$C$12)="Control",0,""))</f>
        <v>0</v>
      </c>
      <c r="F5704" s="14">
        <f>IFERROR(_xlfn.XLOOKUP($A5704,Firm_Info!$A$2:$A$11,Firm_Info!$D$2:$D$11),"")</f>
        <v>5</v>
      </c>
      <c r="G5704" s="14">
        <f>IF($F5704="","",IF($B5704&gt;=SUMIFS(Firm_Info!$F$2:$F$11,Firm_Info!$D$2:$D$11,$F5704,Firm_Info!$C$2:$C$11,"Treated"),1,0))</f>
        <v>0</v>
      </c>
      <c r="H5704" s="14">
        <f t="shared" si="183"/>
        <v>0</v>
      </c>
      <c r="I5704" s="14">
        <f>IF($F5704="","",MOD(ROW()-2,624)-INDEX(Parallel_Trends!$F$5:$F$14,MATCH($A5704,Parallel_Trends!$A$5:$A$14,0)))</f>
        <v>-83</v>
      </c>
    </row>
    <row r="5705" spans="1:9" x14ac:dyDescent="0.45">
      <c r="A5705" t="s">
        <v>31</v>
      </c>
      <c r="B5705" s="1">
        <f>Raw_Prices!BL90</f>
        <v>45055</v>
      </c>
      <c r="C5705" s="12">
        <f>Raw_Prices!BP90</f>
        <v>339</v>
      </c>
      <c r="D5705" s="13">
        <f t="shared" si="182"/>
        <v>-3.2810271041369465E-2</v>
      </c>
      <c r="E5705" s="14">
        <f>IF(_xlfn.XLOOKUP($A5705,Firm_Info!$A$2:$A$12,Firm_Info!$C$2:$C$12)="Treated",1,IF(_xlfn.XLOOKUP($A5705,Firm_Info!$A$2:$A$12,Firm_Info!$C$2:$C$12)="Control",0,""))</f>
        <v>0</v>
      </c>
      <c r="F5705" s="14">
        <f>IFERROR(_xlfn.XLOOKUP($A5705,Firm_Info!$A$2:$A$11,Firm_Info!$D$2:$D$11),"")</f>
        <v>5</v>
      </c>
      <c r="G5705" s="14">
        <f>IF($F5705="","",IF($B5705&gt;=SUMIFS(Firm_Info!$F$2:$F$11,Firm_Info!$D$2:$D$11,$F5705,Firm_Info!$C$2:$C$11,"Treated"),1,0))</f>
        <v>0</v>
      </c>
      <c r="H5705" s="14">
        <f t="shared" si="183"/>
        <v>0</v>
      </c>
      <c r="I5705" s="14">
        <f>IF($F5705="","",MOD(ROW()-2,624)-INDEX(Parallel_Trends!$F$5:$F$14,MATCH($A5705,Parallel_Trends!$A$5:$A$14,0)))</f>
        <v>-82</v>
      </c>
    </row>
    <row r="5706" spans="1:9" x14ac:dyDescent="0.45">
      <c r="A5706" t="s">
        <v>31</v>
      </c>
      <c r="B5706" s="1">
        <f>Raw_Prices!BL91</f>
        <v>45056</v>
      </c>
      <c r="C5706" s="12">
        <f>Raw_Prices!BP91</f>
        <v>339.94</v>
      </c>
      <c r="D5706" s="13">
        <f t="shared" si="182"/>
        <v>2.7728613569322214E-3</v>
      </c>
      <c r="E5706" s="14">
        <f>IF(_xlfn.XLOOKUP($A5706,Firm_Info!$A$2:$A$12,Firm_Info!$C$2:$C$12)="Treated",1,IF(_xlfn.XLOOKUP($A5706,Firm_Info!$A$2:$A$12,Firm_Info!$C$2:$C$12)="Control",0,""))</f>
        <v>0</v>
      </c>
      <c r="F5706" s="14">
        <f>IFERROR(_xlfn.XLOOKUP($A5706,Firm_Info!$A$2:$A$11,Firm_Info!$D$2:$D$11),"")</f>
        <v>5</v>
      </c>
      <c r="G5706" s="14">
        <f>IF($F5706="","",IF($B5706&gt;=SUMIFS(Firm_Info!$F$2:$F$11,Firm_Info!$D$2:$D$11,$F5706,Firm_Info!$C$2:$C$11,"Treated"),1,0))</f>
        <v>0</v>
      </c>
      <c r="H5706" s="14">
        <f t="shared" si="183"/>
        <v>0</v>
      </c>
      <c r="I5706" s="14">
        <f>IF($F5706="","",MOD(ROW()-2,624)-INDEX(Parallel_Trends!$F$5:$F$14,MATCH($A5706,Parallel_Trends!$A$5:$A$14,0)))</f>
        <v>-81</v>
      </c>
    </row>
    <row r="5707" spans="1:9" x14ac:dyDescent="0.45">
      <c r="A5707" t="s">
        <v>31</v>
      </c>
      <c r="B5707" s="1">
        <f>Raw_Prices!BL92</f>
        <v>45057</v>
      </c>
      <c r="C5707" s="12">
        <f>Raw_Prices!BP92</f>
        <v>341.71</v>
      </c>
      <c r="D5707" s="13">
        <f t="shared" si="182"/>
        <v>5.2068012002117747E-3</v>
      </c>
      <c r="E5707" s="14">
        <f>IF(_xlfn.XLOOKUP($A5707,Firm_Info!$A$2:$A$12,Firm_Info!$C$2:$C$12)="Treated",1,IF(_xlfn.XLOOKUP($A5707,Firm_Info!$A$2:$A$12,Firm_Info!$C$2:$C$12)="Control",0,""))</f>
        <v>0</v>
      </c>
      <c r="F5707" s="14">
        <f>IFERROR(_xlfn.XLOOKUP($A5707,Firm_Info!$A$2:$A$11,Firm_Info!$D$2:$D$11),"")</f>
        <v>5</v>
      </c>
      <c r="G5707" s="14">
        <f>IF($F5707="","",IF($B5707&gt;=SUMIFS(Firm_Info!$F$2:$F$11,Firm_Info!$D$2:$D$11,$F5707,Firm_Info!$C$2:$C$11,"Treated"),1,0))</f>
        <v>0</v>
      </c>
      <c r="H5707" s="14">
        <f t="shared" si="183"/>
        <v>0</v>
      </c>
      <c r="I5707" s="14">
        <f>IF($F5707="","",MOD(ROW()-2,624)-INDEX(Parallel_Trends!$F$5:$F$14,MATCH($A5707,Parallel_Trends!$A$5:$A$14,0)))</f>
        <v>-80</v>
      </c>
    </row>
    <row r="5708" spans="1:9" x14ac:dyDescent="0.45">
      <c r="A5708" t="s">
        <v>31</v>
      </c>
      <c r="B5708" s="1">
        <f>Raw_Prices!BL93</f>
        <v>45058</v>
      </c>
      <c r="C5708" s="12">
        <f>Raw_Prices!BP93</f>
        <v>338.09</v>
      </c>
      <c r="D5708" s="13">
        <f t="shared" si="182"/>
        <v>-1.0593778350062921E-2</v>
      </c>
      <c r="E5708" s="14">
        <f>IF(_xlfn.XLOOKUP($A5708,Firm_Info!$A$2:$A$12,Firm_Info!$C$2:$C$12)="Treated",1,IF(_xlfn.XLOOKUP($A5708,Firm_Info!$A$2:$A$12,Firm_Info!$C$2:$C$12)="Control",0,""))</f>
        <v>0</v>
      </c>
      <c r="F5708" s="14">
        <f>IFERROR(_xlfn.XLOOKUP($A5708,Firm_Info!$A$2:$A$11,Firm_Info!$D$2:$D$11),"")</f>
        <v>5</v>
      </c>
      <c r="G5708" s="14">
        <f>IF($F5708="","",IF($B5708&gt;=SUMIFS(Firm_Info!$F$2:$F$11,Firm_Info!$D$2:$D$11,$F5708,Firm_Info!$C$2:$C$11,"Treated"),1,0))</f>
        <v>0</v>
      </c>
      <c r="H5708" s="14">
        <f t="shared" si="183"/>
        <v>0</v>
      </c>
      <c r="I5708" s="14">
        <f>IF($F5708="","",MOD(ROW()-2,624)-INDEX(Parallel_Trends!$F$5:$F$14,MATCH($A5708,Parallel_Trends!$A$5:$A$14,0)))</f>
        <v>-79</v>
      </c>
    </row>
    <row r="5709" spans="1:9" x14ac:dyDescent="0.45">
      <c r="A5709" t="s">
        <v>31</v>
      </c>
      <c r="B5709" s="1">
        <f>Raw_Prices!BL94</f>
        <v>45061</v>
      </c>
      <c r="C5709" s="12">
        <f>Raw_Prices!BP94</f>
        <v>343.24</v>
      </c>
      <c r="D5709" s="13">
        <f t="shared" si="182"/>
        <v>1.5232630364695909E-2</v>
      </c>
      <c r="E5709" s="14">
        <f>IF(_xlfn.XLOOKUP($A5709,Firm_Info!$A$2:$A$12,Firm_Info!$C$2:$C$12)="Treated",1,IF(_xlfn.XLOOKUP($A5709,Firm_Info!$A$2:$A$12,Firm_Info!$C$2:$C$12)="Control",0,""))</f>
        <v>0</v>
      </c>
      <c r="F5709" s="14">
        <f>IFERROR(_xlfn.XLOOKUP($A5709,Firm_Info!$A$2:$A$11,Firm_Info!$D$2:$D$11),"")</f>
        <v>5</v>
      </c>
      <c r="G5709" s="14">
        <f>IF($F5709="","",IF($B5709&gt;=SUMIFS(Firm_Info!$F$2:$F$11,Firm_Info!$D$2:$D$11,$F5709,Firm_Info!$C$2:$C$11,"Treated"),1,0))</f>
        <v>0</v>
      </c>
      <c r="H5709" s="14">
        <f t="shared" si="183"/>
        <v>0</v>
      </c>
      <c r="I5709" s="14">
        <f>IF($F5709="","",MOD(ROW()-2,624)-INDEX(Parallel_Trends!$F$5:$F$14,MATCH($A5709,Parallel_Trends!$A$5:$A$14,0)))</f>
        <v>-78</v>
      </c>
    </row>
    <row r="5710" spans="1:9" x14ac:dyDescent="0.45">
      <c r="A5710" t="s">
        <v>31</v>
      </c>
      <c r="B5710" s="1">
        <f>Raw_Prices!BL95</f>
        <v>45062</v>
      </c>
      <c r="C5710" s="12">
        <f>Raw_Prices!BP95</f>
        <v>335.34</v>
      </c>
      <c r="D5710" s="13">
        <f t="shared" si="182"/>
        <v>-2.301596550518592E-2</v>
      </c>
      <c r="E5710" s="14">
        <f>IF(_xlfn.XLOOKUP($A5710,Firm_Info!$A$2:$A$12,Firm_Info!$C$2:$C$12)="Treated",1,IF(_xlfn.XLOOKUP($A5710,Firm_Info!$A$2:$A$12,Firm_Info!$C$2:$C$12)="Control",0,""))</f>
        <v>0</v>
      </c>
      <c r="F5710" s="14">
        <f>IFERROR(_xlfn.XLOOKUP($A5710,Firm_Info!$A$2:$A$11,Firm_Info!$D$2:$D$11),"")</f>
        <v>5</v>
      </c>
      <c r="G5710" s="14">
        <f>IF($F5710="","",IF($B5710&gt;=SUMIFS(Firm_Info!$F$2:$F$11,Firm_Info!$D$2:$D$11,$F5710,Firm_Info!$C$2:$C$11,"Treated"),1,0))</f>
        <v>0</v>
      </c>
      <c r="H5710" s="14">
        <f t="shared" si="183"/>
        <v>0</v>
      </c>
      <c r="I5710" s="14">
        <f>IF($F5710="","",MOD(ROW()-2,624)-INDEX(Parallel_Trends!$F$5:$F$14,MATCH($A5710,Parallel_Trends!$A$5:$A$14,0)))</f>
        <v>-77</v>
      </c>
    </row>
    <row r="5711" spans="1:9" x14ac:dyDescent="0.45">
      <c r="A5711" t="s">
        <v>31</v>
      </c>
      <c r="B5711" s="1">
        <f>Raw_Prices!BL96</f>
        <v>45063</v>
      </c>
      <c r="C5711" s="12">
        <f>Raw_Prices!BP96</f>
        <v>338.54</v>
      </c>
      <c r="D5711" s="13">
        <f t="shared" si="182"/>
        <v>9.5425538259679143E-3</v>
      </c>
      <c r="E5711" s="14">
        <f>IF(_xlfn.XLOOKUP($A5711,Firm_Info!$A$2:$A$12,Firm_Info!$C$2:$C$12)="Treated",1,IF(_xlfn.XLOOKUP($A5711,Firm_Info!$A$2:$A$12,Firm_Info!$C$2:$C$12)="Control",0,""))</f>
        <v>0</v>
      </c>
      <c r="F5711" s="14">
        <f>IFERROR(_xlfn.XLOOKUP($A5711,Firm_Info!$A$2:$A$11,Firm_Info!$D$2:$D$11),"")</f>
        <v>5</v>
      </c>
      <c r="G5711" s="14">
        <f>IF($F5711="","",IF($B5711&gt;=SUMIFS(Firm_Info!$F$2:$F$11,Firm_Info!$D$2:$D$11,$F5711,Firm_Info!$C$2:$C$11,"Treated"),1,0))</f>
        <v>0</v>
      </c>
      <c r="H5711" s="14">
        <f t="shared" si="183"/>
        <v>0</v>
      </c>
      <c r="I5711" s="14">
        <f>IF($F5711="","",MOD(ROW()-2,624)-INDEX(Parallel_Trends!$F$5:$F$14,MATCH($A5711,Parallel_Trends!$A$5:$A$14,0)))</f>
        <v>-76</v>
      </c>
    </row>
    <row r="5712" spans="1:9" x14ac:dyDescent="0.45">
      <c r="A5712" t="s">
        <v>31</v>
      </c>
      <c r="B5712" s="1">
        <f>Raw_Prices!BL97</f>
        <v>45064</v>
      </c>
      <c r="C5712" s="12">
        <f>Raw_Prices!BP97</f>
        <v>343.61</v>
      </c>
      <c r="D5712" s="13">
        <f t="shared" si="182"/>
        <v>1.4976073728362849E-2</v>
      </c>
      <c r="E5712" s="14">
        <f>IF(_xlfn.XLOOKUP($A5712,Firm_Info!$A$2:$A$12,Firm_Info!$C$2:$C$12)="Treated",1,IF(_xlfn.XLOOKUP($A5712,Firm_Info!$A$2:$A$12,Firm_Info!$C$2:$C$12)="Control",0,""))</f>
        <v>0</v>
      </c>
      <c r="F5712" s="14">
        <f>IFERROR(_xlfn.XLOOKUP($A5712,Firm_Info!$A$2:$A$11,Firm_Info!$D$2:$D$11),"")</f>
        <v>5</v>
      </c>
      <c r="G5712" s="14">
        <f>IF($F5712="","",IF($B5712&gt;=SUMIFS(Firm_Info!$F$2:$F$11,Firm_Info!$D$2:$D$11,$F5712,Firm_Info!$C$2:$C$11,"Treated"),1,0))</f>
        <v>0</v>
      </c>
      <c r="H5712" s="14">
        <f t="shared" si="183"/>
        <v>0</v>
      </c>
      <c r="I5712" s="14">
        <f>IF($F5712="","",MOD(ROW()-2,624)-INDEX(Parallel_Trends!$F$5:$F$14,MATCH($A5712,Parallel_Trends!$A$5:$A$14,0)))</f>
        <v>-75</v>
      </c>
    </row>
    <row r="5713" spans="1:9" x14ac:dyDescent="0.45">
      <c r="A5713" t="s">
        <v>31</v>
      </c>
      <c r="B5713" s="1">
        <f>Raw_Prices!BL98</f>
        <v>45065</v>
      </c>
      <c r="C5713" s="12">
        <f>Raw_Prices!BP98</f>
        <v>340.4</v>
      </c>
      <c r="D5713" s="13">
        <f t="shared" si="182"/>
        <v>-9.3419865545241176E-3</v>
      </c>
      <c r="E5713" s="14">
        <f>IF(_xlfn.XLOOKUP($A5713,Firm_Info!$A$2:$A$12,Firm_Info!$C$2:$C$12)="Treated",1,IF(_xlfn.XLOOKUP($A5713,Firm_Info!$A$2:$A$12,Firm_Info!$C$2:$C$12)="Control",0,""))</f>
        <v>0</v>
      </c>
      <c r="F5713" s="14">
        <f>IFERROR(_xlfn.XLOOKUP($A5713,Firm_Info!$A$2:$A$11,Firm_Info!$D$2:$D$11),"")</f>
        <v>5</v>
      </c>
      <c r="G5713" s="14">
        <f>IF($F5713="","",IF($B5713&gt;=SUMIFS(Firm_Info!$F$2:$F$11,Firm_Info!$D$2:$D$11,$F5713,Firm_Info!$C$2:$C$11,"Treated"),1,0))</f>
        <v>0</v>
      </c>
      <c r="H5713" s="14">
        <f t="shared" si="183"/>
        <v>0</v>
      </c>
      <c r="I5713" s="14">
        <f>IF($F5713="","",MOD(ROW()-2,624)-INDEX(Parallel_Trends!$F$5:$F$14,MATCH($A5713,Parallel_Trends!$A$5:$A$14,0)))</f>
        <v>-74</v>
      </c>
    </row>
    <row r="5714" spans="1:9" x14ac:dyDescent="0.45">
      <c r="A5714" t="s">
        <v>31</v>
      </c>
      <c r="B5714" s="1">
        <f>Raw_Prices!BL99</f>
        <v>45068</v>
      </c>
      <c r="C5714" s="12">
        <f>Raw_Prices!BP99</f>
        <v>341.49</v>
      </c>
      <c r="D5714" s="13">
        <f t="shared" si="182"/>
        <v>3.2021151586369978E-3</v>
      </c>
      <c r="E5714" s="14">
        <f>IF(_xlfn.XLOOKUP($A5714,Firm_Info!$A$2:$A$12,Firm_Info!$C$2:$C$12)="Treated",1,IF(_xlfn.XLOOKUP($A5714,Firm_Info!$A$2:$A$12,Firm_Info!$C$2:$C$12)="Control",0,""))</f>
        <v>0</v>
      </c>
      <c r="F5714" s="14">
        <f>IFERROR(_xlfn.XLOOKUP($A5714,Firm_Info!$A$2:$A$11,Firm_Info!$D$2:$D$11),"")</f>
        <v>5</v>
      </c>
      <c r="G5714" s="14">
        <f>IF($F5714="","",IF($B5714&gt;=SUMIFS(Firm_Info!$F$2:$F$11,Firm_Info!$D$2:$D$11,$F5714,Firm_Info!$C$2:$C$11,"Treated"),1,0))</f>
        <v>0</v>
      </c>
      <c r="H5714" s="14">
        <f t="shared" si="183"/>
        <v>0</v>
      </c>
      <c r="I5714" s="14">
        <f>IF($F5714="","",MOD(ROW()-2,624)-INDEX(Parallel_Trends!$F$5:$F$14,MATCH($A5714,Parallel_Trends!$A$5:$A$14,0)))</f>
        <v>-73</v>
      </c>
    </row>
    <row r="5715" spans="1:9" x14ac:dyDescent="0.45">
      <c r="A5715" t="s">
        <v>31</v>
      </c>
      <c r="B5715" s="1">
        <f>Raw_Prices!BL100</f>
        <v>45069</v>
      </c>
      <c r="C5715" s="12">
        <f>Raw_Prices!BP100</f>
        <v>336.44</v>
      </c>
      <c r="D5715" s="13">
        <f t="shared" si="182"/>
        <v>-1.4788134352396898E-2</v>
      </c>
      <c r="E5715" s="14">
        <f>IF(_xlfn.XLOOKUP($A5715,Firm_Info!$A$2:$A$12,Firm_Info!$C$2:$C$12)="Treated",1,IF(_xlfn.XLOOKUP($A5715,Firm_Info!$A$2:$A$12,Firm_Info!$C$2:$C$12)="Control",0,""))</f>
        <v>0</v>
      </c>
      <c r="F5715" s="14">
        <f>IFERROR(_xlfn.XLOOKUP($A5715,Firm_Info!$A$2:$A$11,Firm_Info!$D$2:$D$11),"")</f>
        <v>5</v>
      </c>
      <c r="G5715" s="14">
        <f>IF($F5715="","",IF($B5715&gt;=SUMIFS(Firm_Info!$F$2:$F$11,Firm_Info!$D$2:$D$11,$F5715,Firm_Info!$C$2:$C$11,"Treated"),1,0))</f>
        <v>0</v>
      </c>
      <c r="H5715" s="14">
        <f t="shared" si="183"/>
        <v>0</v>
      </c>
      <c r="I5715" s="14">
        <f>IF($F5715="","",MOD(ROW()-2,624)-INDEX(Parallel_Trends!$F$5:$F$14,MATCH($A5715,Parallel_Trends!$A$5:$A$14,0)))</f>
        <v>-72</v>
      </c>
    </row>
    <row r="5716" spans="1:9" x14ac:dyDescent="0.45">
      <c r="A5716" t="s">
        <v>31</v>
      </c>
      <c r="B5716" s="1">
        <f>Raw_Prices!BL101</f>
        <v>45070</v>
      </c>
      <c r="C5716" s="12">
        <f>Raw_Prices!BP101</f>
        <v>331.24</v>
      </c>
      <c r="D5716" s="13">
        <f t="shared" si="182"/>
        <v>-1.5455950540958274E-2</v>
      </c>
      <c r="E5716" s="14">
        <f>IF(_xlfn.XLOOKUP($A5716,Firm_Info!$A$2:$A$12,Firm_Info!$C$2:$C$12)="Treated",1,IF(_xlfn.XLOOKUP($A5716,Firm_Info!$A$2:$A$12,Firm_Info!$C$2:$C$12)="Control",0,""))</f>
        <v>0</v>
      </c>
      <c r="F5716" s="14">
        <f>IFERROR(_xlfn.XLOOKUP($A5716,Firm_Info!$A$2:$A$11,Firm_Info!$D$2:$D$11),"")</f>
        <v>5</v>
      </c>
      <c r="G5716" s="14">
        <f>IF($F5716="","",IF($B5716&gt;=SUMIFS(Firm_Info!$F$2:$F$11,Firm_Info!$D$2:$D$11,$F5716,Firm_Info!$C$2:$C$11,"Treated"),1,0))</f>
        <v>0</v>
      </c>
      <c r="H5716" s="14">
        <f t="shared" si="183"/>
        <v>0</v>
      </c>
      <c r="I5716" s="14">
        <f>IF($F5716="","",MOD(ROW()-2,624)-INDEX(Parallel_Trends!$F$5:$F$14,MATCH($A5716,Parallel_Trends!$A$5:$A$14,0)))</f>
        <v>-71</v>
      </c>
    </row>
    <row r="5717" spans="1:9" x14ac:dyDescent="0.45">
      <c r="A5717" t="s">
        <v>31</v>
      </c>
      <c r="B5717" s="1">
        <f>Raw_Prices!BL102</f>
        <v>45071</v>
      </c>
      <c r="C5717" s="12">
        <f>Raw_Prices!BP102</f>
        <v>319.66000000000003</v>
      </c>
      <c r="D5717" s="13">
        <f t="shared" si="182"/>
        <v>-3.495954594855688E-2</v>
      </c>
      <c r="E5717" s="14">
        <f>IF(_xlfn.XLOOKUP($A5717,Firm_Info!$A$2:$A$12,Firm_Info!$C$2:$C$12)="Treated",1,IF(_xlfn.XLOOKUP($A5717,Firm_Info!$A$2:$A$12,Firm_Info!$C$2:$C$12)="Control",0,""))</f>
        <v>0</v>
      </c>
      <c r="F5717" s="14">
        <f>IFERROR(_xlfn.XLOOKUP($A5717,Firm_Info!$A$2:$A$11,Firm_Info!$D$2:$D$11),"")</f>
        <v>5</v>
      </c>
      <c r="G5717" s="14">
        <f>IF($F5717="","",IF($B5717&gt;=SUMIFS(Firm_Info!$F$2:$F$11,Firm_Info!$D$2:$D$11,$F5717,Firm_Info!$C$2:$C$11,"Treated"),1,0))</f>
        <v>0</v>
      </c>
      <c r="H5717" s="14">
        <f t="shared" si="183"/>
        <v>0</v>
      </c>
      <c r="I5717" s="14">
        <f>IF($F5717="","",MOD(ROW()-2,624)-INDEX(Parallel_Trends!$F$5:$F$14,MATCH($A5717,Parallel_Trends!$A$5:$A$14,0)))</f>
        <v>-70</v>
      </c>
    </row>
    <row r="5718" spans="1:9" x14ac:dyDescent="0.45">
      <c r="A5718" t="s">
        <v>31</v>
      </c>
      <c r="B5718" s="1">
        <f>Raw_Prices!BL103</f>
        <v>45072</v>
      </c>
      <c r="C5718" s="12">
        <f>Raw_Prices!BP103</f>
        <v>330.25</v>
      </c>
      <c r="D5718" s="13">
        <f t="shared" si="182"/>
        <v>3.3128949508853145E-2</v>
      </c>
      <c r="E5718" s="14">
        <f>IF(_xlfn.XLOOKUP($A5718,Firm_Info!$A$2:$A$12,Firm_Info!$C$2:$C$12)="Treated",1,IF(_xlfn.XLOOKUP($A5718,Firm_Info!$A$2:$A$12,Firm_Info!$C$2:$C$12)="Control",0,""))</f>
        <v>0</v>
      </c>
      <c r="F5718" s="14">
        <f>IFERROR(_xlfn.XLOOKUP($A5718,Firm_Info!$A$2:$A$11,Firm_Info!$D$2:$D$11),"")</f>
        <v>5</v>
      </c>
      <c r="G5718" s="14">
        <f>IF($F5718="","",IF($B5718&gt;=SUMIFS(Firm_Info!$F$2:$F$11,Firm_Info!$D$2:$D$11,$F5718,Firm_Info!$C$2:$C$11,"Treated"),1,0))</f>
        <v>0</v>
      </c>
      <c r="H5718" s="14">
        <f t="shared" si="183"/>
        <v>0</v>
      </c>
      <c r="I5718" s="14">
        <f>IF($F5718="","",MOD(ROW()-2,624)-INDEX(Parallel_Trends!$F$5:$F$14,MATCH($A5718,Parallel_Trends!$A$5:$A$14,0)))</f>
        <v>-69</v>
      </c>
    </row>
    <row r="5719" spans="1:9" x14ac:dyDescent="0.45">
      <c r="A5719" t="s">
        <v>31</v>
      </c>
      <c r="B5719" s="1">
        <f>Raw_Prices!BL104</f>
        <v>45076</v>
      </c>
      <c r="C5719" s="12">
        <f>Raw_Prices!BP104</f>
        <v>333.34</v>
      </c>
      <c r="D5719" s="13">
        <f t="shared" si="182"/>
        <v>9.3565480696440329E-3</v>
      </c>
      <c r="E5719" s="14">
        <f>IF(_xlfn.XLOOKUP($A5719,Firm_Info!$A$2:$A$12,Firm_Info!$C$2:$C$12)="Treated",1,IF(_xlfn.XLOOKUP($A5719,Firm_Info!$A$2:$A$12,Firm_Info!$C$2:$C$12)="Control",0,""))</f>
        <v>0</v>
      </c>
      <c r="F5719" s="14">
        <f>IFERROR(_xlfn.XLOOKUP($A5719,Firm_Info!$A$2:$A$11,Firm_Info!$D$2:$D$11),"")</f>
        <v>5</v>
      </c>
      <c r="G5719" s="14">
        <f>IF($F5719="","",IF($B5719&gt;=SUMIFS(Firm_Info!$F$2:$F$11,Firm_Info!$D$2:$D$11,$F5719,Firm_Info!$C$2:$C$11,"Treated"),1,0))</f>
        <v>0</v>
      </c>
      <c r="H5719" s="14">
        <f t="shared" si="183"/>
        <v>0</v>
      </c>
      <c r="I5719" s="14">
        <f>IF($F5719="","",MOD(ROW()-2,624)-INDEX(Parallel_Trends!$F$5:$F$14,MATCH($A5719,Parallel_Trends!$A$5:$A$14,0)))</f>
        <v>-68</v>
      </c>
    </row>
    <row r="5720" spans="1:9" x14ac:dyDescent="0.45">
      <c r="A5720" t="s">
        <v>31</v>
      </c>
      <c r="B5720" s="1">
        <f>Raw_Prices!BL105</f>
        <v>45077</v>
      </c>
      <c r="C5720" s="12">
        <f>Raw_Prices!BP105</f>
        <v>326.14999999999998</v>
      </c>
      <c r="D5720" s="13">
        <f t="shared" si="182"/>
        <v>-2.1569568608627798E-2</v>
      </c>
      <c r="E5720" s="14">
        <f>IF(_xlfn.XLOOKUP($A5720,Firm_Info!$A$2:$A$12,Firm_Info!$C$2:$C$12)="Treated",1,IF(_xlfn.XLOOKUP($A5720,Firm_Info!$A$2:$A$12,Firm_Info!$C$2:$C$12)="Control",0,""))</f>
        <v>0</v>
      </c>
      <c r="F5720" s="14">
        <f>IFERROR(_xlfn.XLOOKUP($A5720,Firm_Info!$A$2:$A$11,Firm_Info!$D$2:$D$11),"")</f>
        <v>5</v>
      </c>
      <c r="G5720" s="14">
        <f>IF($F5720="","",IF($B5720&gt;=SUMIFS(Firm_Info!$F$2:$F$11,Firm_Info!$D$2:$D$11,$F5720,Firm_Info!$C$2:$C$11,"Treated"),1,0))</f>
        <v>0</v>
      </c>
      <c r="H5720" s="14">
        <f t="shared" si="183"/>
        <v>0</v>
      </c>
      <c r="I5720" s="14">
        <f>IF($F5720="","",MOD(ROW()-2,624)-INDEX(Parallel_Trends!$F$5:$F$14,MATCH($A5720,Parallel_Trends!$A$5:$A$14,0)))</f>
        <v>-67</v>
      </c>
    </row>
    <row r="5721" spans="1:9" x14ac:dyDescent="0.45">
      <c r="A5721" t="s">
        <v>31</v>
      </c>
      <c r="B5721" s="1">
        <f>Raw_Prices!BL106</f>
        <v>45078</v>
      </c>
      <c r="C5721" s="12">
        <f>Raw_Prices!BP106</f>
        <v>328.02</v>
      </c>
      <c r="D5721" s="13">
        <f t="shared" si="182"/>
        <v>5.7335581787520962E-3</v>
      </c>
      <c r="E5721" s="14">
        <f>IF(_xlfn.XLOOKUP($A5721,Firm_Info!$A$2:$A$12,Firm_Info!$C$2:$C$12)="Treated",1,IF(_xlfn.XLOOKUP($A5721,Firm_Info!$A$2:$A$12,Firm_Info!$C$2:$C$12)="Control",0,""))</f>
        <v>0</v>
      </c>
      <c r="F5721" s="14">
        <f>IFERROR(_xlfn.XLOOKUP($A5721,Firm_Info!$A$2:$A$11,Firm_Info!$D$2:$D$11),"")</f>
        <v>5</v>
      </c>
      <c r="G5721" s="14">
        <f>IF($F5721="","",IF($B5721&gt;=SUMIFS(Firm_Info!$F$2:$F$11,Firm_Info!$D$2:$D$11,$F5721,Firm_Info!$C$2:$C$11,"Treated"),1,0))</f>
        <v>0</v>
      </c>
      <c r="H5721" s="14">
        <f t="shared" si="183"/>
        <v>0</v>
      </c>
      <c r="I5721" s="14">
        <f>IF($F5721="","",MOD(ROW()-2,624)-INDEX(Parallel_Trends!$F$5:$F$14,MATCH($A5721,Parallel_Trends!$A$5:$A$14,0)))</f>
        <v>-66</v>
      </c>
    </row>
    <row r="5722" spans="1:9" x14ac:dyDescent="0.45">
      <c r="A5722" t="s">
        <v>31</v>
      </c>
      <c r="B5722" s="1">
        <f>Raw_Prices!BL107</f>
        <v>45079</v>
      </c>
      <c r="C5722" s="12">
        <f>Raw_Prices!BP107</f>
        <v>329.32</v>
      </c>
      <c r="D5722" s="13">
        <f t="shared" si="182"/>
        <v>3.9631729772575675E-3</v>
      </c>
      <c r="E5722" s="14">
        <f>IF(_xlfn.XLOOKUP($A5722,Firm_Info!$A$2:$A$12,Firm_Info!$C$2:$C$12)="Treated",1,IF(_xlfn.XLOOKUP($A5722,Firm_Info!$A$2:$A$12,Firm_Info!$C$2:$C$12)="Control",0,""))</f>
        <v>0</v>
      </c>
      <c r="F5722" s="14">
        <f>IFERROR(_xlfn.XLOOKUP($A5722,Firm_Info!$A$2:$A$11,Firm_Info!$D$2:$D$11),"")</f>
        <v>5</v>
      </c>
      <c r="G5722" s="14">
        <f>IF($F5722="","",IF($B5722&gt;=SUMIFS(Firm_Info!$F$2:$F$11,Firm_Info!$D$2:$D$11,$F5722,Firm_Info!$C$2:$C$11,"Treated"),1,0))</f>
        <v>0</v>
      </c>
      <c r="H5722" s="14">
        <f t="shared" si="183"/>
        <v>0</v>
      </c>
      <c r="I5722" s="14">
        <f>IF($F5722="","",MOD(ROW()-2,624)-INDEX(Parallel_Trends!$F$5:$F$14,MATCH($A5722,Parallel_Trends!$A$5:$A$14,0)))</f>
        <v>-65</v>
      </c>
    </row>
    <row r="5723" spans="1:9" x14ac:dyDescent="0.45">
      <c r="A5723" t="s">
        <v>31</v>
      </c>
      <c r="B5723" s="1">
        <f>Raw_Prices!BL108</f>
        <v>45082</v>
      </c>
      <c r="C5723" s="12">
        <f>Raw_Prices!BP108</f>
        <v>334.91</v>
      </c>
      <c r="D5723" s="13">
        <f t="shared" si="182"/>
        <v>1.6974371432041835E-2</v>
      </c>
      <c r="E5723" s="14">
        <f>IF(_xlfn.XLOOKUP($A5723,Firm_Info!$A$2:$A$12,Firm_Info!$C$2:$C$12)="Treated",1,IF(_xlfn.XLOOKUP($A5723,Firm_Info!$A$2:$A$12,Firm_Info!$C$2:$C$12)="Control",0,""))</f>
        <v>0</v>
      </c>
      <c r="F5723" s="14">
        <f>IFERROR(_xlfn.XLOOKUP($A5723,Firm_Info!$A$2:$A$11,Firm_Info!$D$2:$D$11),"")</f>
        <v>5</v>
      </c>
      <c r="G5723" s="14">
        <f>IF($F5723="","",IF($B5723&gt;=SUMIFS(Firm_Info!$F$2:$F$11,Firm_Info!$D$2:$D$11,$F5723,Firm_Info!$C$2:$C$11,"Treated"),1,0))</f>
        <v>0</v>
      </c>
      <c r="H5723" s="14">
        <f t="shared" si="183"/>
        <v>0</v>
      </c>
      <c r="I5723" s="14">
        <f>IF($F5723="","",MOD(ROW()-2,624)-INDEX(Parallel_Trends!$F$5:$F$14,MATCH($A5723,Parallel_Trends!$A$5:$A$14,0)))</f>
        <v>-64</v>
      </c>
    </row>
    <row r="5724" spans="1:9" x14ac:dyDescent="0.45">
      <c r="A5724" t="s">
        <v>31</v>
      </c>
      <c r="B5724" s="1">
        <f>Raw_Prices!BL109</f>
        <v>45083</v>
      </c>
      <c r="C5724" s="12">
        <f>Raw_Prices!BP109</f>
        <v>329</v>
      </c>
      <c r="D5724" s="13">
        <f t="shared" si="182"/>
        <v>-1.764653190409371E-2</v>
      </c>
      <c r="E5724" s="14">
        <f>IF(_xlfn.XLOOKUP($A5724,Firm_Info!$A$2:$A$12,Firm_Info!$C$2:$C$12)="Treated",1,IF(_xlfn.XLOOKUP($A5724,Firm_Info!$A$2:$A$12,Firm_Info!$C$2:$C$12)="Control",0,""))</f>
        <v>0</v>
      </c>
      <c r="F5724" s="14">
        <f>IFERROR(_xlfn.XLOOKUP($A5724,Firm_Info!$A$2:$A$11,Firm_Info!$D$2:$D$11),"")</f>
        <v>5</v>
      </c>
      <c r="G5724" s="14">
        <f>IF($F5724="","",IF($B5724&gt;=SUMIFS(Firm_Info!$F$2:$F$11,Firm_Info!$D$2:$D$11,$F5724,Firm_Info!$C$2:$C$11,"Treated"),1,0))</f>
        <v>0</v>
      </c>
      <c r="H5724" s="14">
        <f t="shared" si="183"/>
        <v>0</v>
      </c>
      <c r="I5724" s="14">
        <f>IF($F5724="","",MOD(ROW()-2,624)-INDEX(Parallel_Trends!$F$5:$F$14,MATCH($A5724,Parallel_Trends!$A$5:$A$14,0)))</f>
        <v>-63</v>
      </c>
    </row>
    <row r="5725" spans="1:9" x14ac:dyDescent="0.45">
      <c r="A5725" t="s">
        <v>31</v>
      </c>
      <c r="B5725" s="1">
        <f>Raw_Prices!BL110</f>
        <v>45084</v>
      </c>
      <c r="C5725" s="12">
        <f>Raw_Prices!BP110</f>
        <v>336.71</v>
      </c>
      <c r="D5725" s="13">
        <f t="shared" si="182"/>
        <v>2.3434650455927075E-2</v>
      </c>
      <c r="E5725" s="14">
        <f>IF(_xlfn.XLOOKUP($A5725,Firm_Info!$A$2:$A$12,Firm_Info!$C$2:$C$12)="Treated",1,IF(_xlfn.XLOOKUP($A5725,Firm_Info!$A$2:$A$12,Firm_Info!$C$2:$C$12)="Control",0,""))</f>
        <v>0</v>
      </c>
      <c r="F5725" s="14">
        <f>IFERROR(_xlfn.XLOOKUP($A5725,Firm_Info!$A$2:$A$11,Firm_Info!$D$2:$D$11),"")</f>
        <v>5</v>
      </c>
      <c r="G5725" s="14">
        <f>IF($F5725="","",IF($B5725&gt;=SUMIFS(Firm_Info!$F$2:$F$11,Firm_Info!$D$2:$D$11,$F5725,Firm_Info!$C$2:$C$11,"Treated"),1,0))</f>
        <v>0</v>
      </c>
      <c r="H5725" s="14">
        <f t="shared" si="183"/>
        <v>0</v>
      </c>
      <c r="I5725" s="14">
        <f>IF($F5725="","",MOD(ROW()-2,624)-INDEX(Parallel_Trends!$F$5:$F$14,MATCH($A5725,Parallel_Trends!$A$5:$A$14,0)))</f>
        <v>-62</v>
      </c>
    </row>
    <row r="5726" spans="1:9" x14ac:dyDescent="0.45">
      <c r="A5726" t="s">
        <v>31</v>
      </c>
      <c r="B5726" s="1">
        <f>Raw_Prices!BL111</f>
        <v>45085</v>
      </c>
      <c r="C5726" s="12">
        <f>Raw_Prices!BP111</f>
        <v>336.18</v>
      </c>
      <c r="D5726" s="13">
        <f t="shared" si="182"/>
        <v>-1.5740548246264696E-3</v>
      </c>
      <c r="E5726" s="14">
        <f>IF(_xlfn.XLOOKUP($A5726,Firm_Info!$A$2:$A$12,Firm_Info!$C$2:$C$12)="Treated",1,IF(_xlfn.XLOOKUP($A5726,Firm_Info!$A$2:$A$12,Firm_Info!$C$2:$C$12)="Control",0,""))</f>
        <v>0</v>
      </c>
      <c r="F5726" s="14">
        <f>IFERROR(_xlfn.XLOOKUP($A5726,Firm_Info!$A$2:$A$11,Firm_Info!$D$2:$D$11),"")</f>
        <v>5</v>
      </c>
      <c r="G5726" s="14">
        <f>IF($F5726="","",IF($B5726&gt;=SUMIFS(Firm_Info!$F$2:$F$11,Firm_Info!$D$2:$D$11,$F5726,Firm_Info!$C$2:$C$11,"Treated"),1,0))</f>
        <v>0</v>
      </c>
      <c r="H5726" s="14">
        <f t="shared" si="183"/>
        <v>0</v>
      </c>
      <c r="I5726" s="14">
        <f>IF($F5726="","",MOD(ROW()-2,624)-INDEX(Parallel_Trends!$F$5:$F$14,MATCH($A5726,Parallel_Trends!$A$5:$A$14,0)))</f>
        <v>-61</v>
      </c>
    </row>
    <row r="5727" spans="1:9" x14ac:dyDescent="0.45">
      <c r="A5727" t="s">
        <v>31</v>
      </c>
      <c r="B5727" s="1">
        <f>Raw_Prices!BL112</f>
        <v>45086</v>
      </c>
      <c r="C5727" s="12">
        <f>Raw_Prices!BP112</f>
        <v>328.48</v>
      </c>
      <c r="D5727" s="13">
        <f t="shared" si="182"/>
        <v>-2.290439645428044E-2</v>
      </c>
      <c r="E5727" s="14">
        <f>IF(_xlfn.XLOOKUP($A5727,Firm_Info!$A$2:$A$12,Firm_Info!$C$2:$C$12)="Treated",1,IF(_xlfn.XLOOKUP($A5727,Firm_Info!$A$2:$A$12,Firm_Info!$C$2:$C$12)="Control",0,""))</f>
        <v>0</v>
      </c>
      <c r="F5727" s="14">
        <f>IFERROR(_xlfn.XLOOKUP($A5727,Firm_Info!$A$2:$A$11,Firm_Info!$D$2:$D$11),"")</f>
        <v>5</v>
      </c>
      <c r="G5727" s="14">
        <f>IF($F5727="","",IF($B5727&gt;=SUMIFS(Firm_Info!$F$2:$F$11,Firm_Info!$D$2:$D$11,$F5727,Firm_Info!$C$2:$C$11,"Treated"),1,0))</f>
        <v>0</v>
      </c>
      <c r="H5727" s="14">
        <f t="shared" si="183"/>
        <v>0</v>
      </c>
      <c r="I5727" s="14">
        <f>IF($F5727="","",MOD(ROW()-2,624)-INDEX(Parallel_Trends!$F$5:$F$14,MATCH($A5727,Parallel_Trends!$A$5:$A$14,0)))</f>
        <v>-60</v>
      </c>
    </row>
    <row r="5728" spans="1:9" x14ac:dyDescent="0.45">
      <c r="A5728" t="s">
        <v>31</v>
      </c>
      <c r="B5728" s="1">
        <f>Raw_Prices!BL113</f>
        <v>45089</v>
      </c>
      <c r="C5728" s="12">
        <f>Raw_Prices!BP113</f>
        <v>335.3</v>
      </c>
      <c r="D5728" s="13">
        <f t="shared" si="182"/>
        <v>2.0762299074525092E-2</v>
      </c>
      <c r="E5728" s="14">
        <f>IF(_xlfn.XLOOKUP($A5728,Firm_Info!$A$2:$A$12,Firm_Info!$C$2:$C$12)="Treated",1,IF(_xlfn.XLOOKUP($A5728,Firm_Info!$A$2:$A$12,Firm_Info!$C$2:$C$12)="Control",0,""))</f>
        <v>0</v>
      </c>
      <c r="F5728" s="14">
        <f>IFERROR(_xlfn.XLOOKUP($A5728,Firm_Info!$A$2:$A$11,Firm_Info!$D$2:$D$11),"")</f>
        <v>5</v>
      </c>
      <c r="G5728" s="14">
        <f>IF($F5728="","",IF($B5728&gt;=SUMIFS(Firm_Info!$F$2:$F$11,Firm_Info!$D$2:$D$11,$F5728,Firm_Info!$C$2:$C$11,"Treated"),1,0))</f>
        <v>0</v>
      </c>
      <c r="H5728" s="14">
        <f t="shared" si="183"/>
        <v>0</v>
      </c>
      <c r="I5728" s="14">
        <f>IF($F5728="","",MOD(ROW()-2,624)-INDEX(Parallel_Trends!$F$5:$F$14,MATCH($A5728,Parallel_Trends!$A$5:$A$14,0)))</f>
        <v>-59</v>
      </c>
    </row>
    <row r="5729" spans="1:9" x14ac:dyDescent="0.45">
      <c r="A5729" t="s">
        <v>31</v>
      </c>
      <c r="B5729" s="1">
        <f>Raw_Prices!BL114</f>
        <v>45090</v>
      </c>
      <c r="C5729" s="12">
        <f>Raw_Prices!BP114</f>
        <v>335.27</v>
      </c>
      <c r="D5729" s="13">
        <f t="shared" si="182"/>
        <v>-8.9472114524369317E-5</v>
      </c>
      <c r="E5729" s="14">
        <f>IF(_xlfn.XLOOKUP($A5729,Firm_Info!$A$2:$A$12,Firm_Info!$C$2:$C$12)="Treated",1,IF(_xlfn.XLOOKUP($A5729,Firm_Info!$A$2:$A$12,Firm_Info!$C$2:$C$12)="Control",0,""))</f>
        <v>0</v>
      </c>
      <c r="F5729" s="14">
        <f>IFERROR(_xlfn.XLOOKUP($A5729,Firm_Info!$A$2:$A$11,Firm_Info!$D$2:$D$11),"")</f>
        <v>5</v>
      </c>
      <c r="G5729" s="14">
        <f>IF($F5729="","",IF($B5729&gt;=SUMIFS(Firm_Info!$F$2:$F$11,Firm_Info!$D$2:$D$11,$F5729,Firm_Info!$C$2:$C$11,"Treated"),1,0))</f>
        <v>0</v>
      </c>
      <c r="H5729" s="14">
        <f t="shared" si="183"/>
        <v>0</v>
      </c>
      <c r="I5729" s="14">
        <f>IF($F5729="","",MOD(ROW()-2,624)-INDEX(Parallel_Trends!$F$5:$F$14,MATCH($A5729,Parallel_Trends!$A$5:$A$14,0)))</f>
        <v>-58</v>
      </c>
    </row>
    <row r="5730" spans="1:9" x14ac:dyDescent="0.45">
      <c r="A5730" t="s">
        <v>31</v>
      </c>
      <c r="B5730" s="1">
        <f>Raw_Prices!BL115</f>
        <v>45091</v>
      </c>
      <c r="C5730" s="12">
        <f>Raw_Prices!BP115</f>
        <v>335.25</v>
      </c>
      <c r="D5730" s="13">
        <f t="shared" si="182"/>
        <v>-5.9653413666538313E-5</v>
      </c>
      <c r="E5730" s="14">
        <f>IF(_xlfn.XLOOKUP($A5730,Firm_Info!$A$2:$A$12,Firm_Info!$C$2:$C$12)="Treated",1,IF(_xlfn.XLOOKUP($A5730,Firm_Info!$A$2:$A$12,Firm_Info!$C$2:$C$12)="Control",0,""))</f>
        <v>0</v>
      </c>
      <c r="F5730" s="14">
        <f>IFERROR(_xlfn.XLOOKUP($A5730,Firm_Info!$A$2:$A$11,Firm_Info!$D$2:$D$11),"")</f>
        <v>5</v>
      </c>
      <c r="G5730" s="14">
        <f>IF($F5730="","",IF($B5730&gt;=SUMIFS(Firm_Info!$F$2:$F$11,Firm_Info!$D$2:$D$11,$F5730,Firm_Info!$C$2:$C$11,"Treated"),1,0))</f>
        <v>0</v>
      </c>
      <c r="H5730" s="14">
        <f t="shared" si="183"/>
        <v>0</v>
      </c>
      <c r="I5730" s="14">
        <f>IF($F5730="","",MOD(ROW()-2,624)-INDEX(Parallel_Trends!$F$5:$F$14,MATCH($A5730,Parallel_Trends!$A$5:$A$14,0)))</f>
        <v>-57</v>
      </c>
    </row>
    <row r="5731" spans="1:9" x14ac:dyDescent="0.45">
      <c r="A5731" t="s">
        <v>31</v>
      </c>
      <c r="B5731" s="1">
        <f>Raw_Prices!BL116</f>
        <v>45092</v>
      </c>
      <c r="C5731" s="12">
        <f>Raw_Prices!BP116</f>
        <v>342.85</v>
      </c>
      <c r="D5731" s="13">
        <f t="shared" si="182"/>
        <v>2.266964951528716E-2</v>
      </c>
      <c r="E5731" s="14">
        <f>IF(_xlfn.XLOOKUP($A5731,Firm_Info!$A$2:$A$12,Firm_Info!$C$2:$C$12)="Treated",1,IF(_xlfn.XLOOKUP($A5731,Firm_Info!$A$2:$A$12,Firm_Info!$C$2:$C$12)="Control",0,""))</f>
        <v>0</v>
      </c>
      <c r="F5731" s="14">
        <f>IFERROR(_xlfn.XLOOKUP($A5731,Firm_Info!$A$2:$A$11,Firm_Info!$D$2:$D$11),"")</f>
        <v>5</v>
      </c>
      <c r="G5731" s="14">
        <f>IF($F5731="","",IF($B5731&gt;=SUMIFS(Firm_Info!$F$2:$F$11,Firm_Info!$D$2:$D$11,$F5731,Firm_Info!$C$2:$C$11,"Treated"),1,0))</f>
        <v>0</v>
      </c>
      <c r="H5731" s="14">
        <f t="shared" si="183"/>
        <v>0</v>
      </c>
      <c r="I5731" s="14">
        <f>IF($F5731="","",MOD(ROW()-2,624)-INDEX(Parallel_Trends!$F$5:$F$14,MATCH($A5731,Parallel_Trends!$A$5:$A$14,0)))</f>
        <v>-56</v>
      </c>
    </row>
    <row r="5732" spans="1:9" x14ac:dyDescent="0.45">
      <c r="A5732" t="s">
        <v>31</v>
      </c>
      <c r="B5732" s="1">
        <f>Raw_Prices!BL117</f>
        <v>45093</v>
      </c>
      <c r="C5732" s="12">
        <f>Raw_Prices!BP117</f>
        <v>341.24</v>
      </c>
      <c r="D5732" s="13">
        <f t="shared" si="182"/>
        <v>-4.6959311652327029E-3</v>
      </c>
      <c r="E5732" s="14">
        <f>IF(_xlfn.XLOOKUP($A5732,Firm_Info!$A$2:$A$12,Firm_Info!$C$2:$C$12)="Treated",1,IF(_xlfn.XLOOKUP($A5732,Firm_Info!$A$2:$A$12,Firm_Info!$C$2:$C$12)="Control",0,""))</f>
        <v>0</v>
      </c>
      <c r="F5732" s="14">
        <f>IFERROR(_xlfn.XLOOKUP($A5732,Firm_Info!$A$2:$A$11,Firm_Info!$D$2:$D$11),"")</f>
        <v>5</v>
      </c>
      <c r="G5732" s="14">
        <f>IF($F5732="","",IF($B5732&gt;=SUMIFS(Firm_Info!$F$2:$F$11,Firm_Info!$D$2:$D$11,$F5732,Firm_Info!$C$2:$C$11,"Treated"),1,0))</f>
        <v>0</v>
      </c>
      <c r="H5732" s="14">
        <f t="shared" si="183"/>
        <v>0</v>
      </c>
      <c r="I5732" s="14">
        <f>IF($F5732="","",MOD(ROW()-2,624)-INDEX(Parallel_Trends!$F$5:$F$14,MATCH($A5732,Parallel_Trends!$A$5:$A$14,0)))</f>
        <v>-55</v>
      </c>
    </row>
    <row r="5733" spans="1:9" x14ac:dyDescent="0.45">
      <c r="A5733" t="s">
        <v>31</v>
      </c>
      <c r="B5733" s="1">
        <f>Raw_Prices!BL118</f>
        <v>45097</v>
      </c>
      <c r="C5733" s="12">
        <f>Raw_Prices!BP118</f>
        <v>331.86</v>
      </c>
      <c r="D5733" s="13">
        <f t="shared" si="182"/>
        <v>-2.748798499589733E-2</v>
      </c>
      <c r="E5733" s="14">
        <f>IF(_xlfn.XLOOKUP($A5733,Firm_Info!$A$2:$A$12,Firm_Info!$C$2:$C$12)="Treated",1,IF(_xlfn.XLOOKUP($A5733,Firm_Info!$A$2:$A$12,Firm_Info!$C$2:$C$12)="Control",0,""))</f>
        <v>0</v>
      </c>
      <c r="F5733" s="14">
        <f>IFERROR(_xlfn.XLOOKUP($A5733,Firm_Info!$A$2:$A$11,Firm_Info!$D$2:$D$11),"")</f>
        <v>5</v>
      </c>
      <c r="G5733" s="14">
        <f>IF($F5733="","",IF($B5733&gt;=SUMIFS(Firm_Info!$F$2:$F$11,Firm_Info!$D$2:$D$11,$F5733,Firm_Info!$C$2:$C$11,"Treated"),1,0))</f>
        <v>0</v>
      </c>
      <c r="H5733" s="14">
        <f t="shared" si="183"/>
        <v>0</v>
      </c>
      <c r="I5733" s="14">
        <f>IF($F5733="","",MOD(ROW()-2,624)-INDEX(Parallel_Trends!$F$5:$F$14,MATCH($A5733,Parallel_Trends!$A$5:$A$14,0)))</f>
        <v>-54</v>
      </c>
    </row>
    <row r="5734" spans="1:9" x14ac:dyDescent="0.45">
      <c r="A5734" t="s">
        <v>31</v>
      </c>
      <c r="B5734" s="1">
        <f>Raw_Prices!BL119</f>
        <v>45098</v>
      </c>
      <c r="C5734" s="12">
        <f>Raw_Prices!BP119</f>
        <v>328.78</v>
      </c>
      <c r="D5734" s="13">
        <f t="shared" si="182"/>
        <v>-9.2810221177606067E-3</v>
      </c>
      <c r="E5734" s="14">
        <f>IF(_xlfn.XLOOKUP($A5734,Firm_Info!$A$2:$A$12,Firm_Info!$C$2:$C$12)="Treated",1,IF(_xlfn.XLOOKUP($A5734,Firm_Info!$A$2:$A$12,Firm_Info!$C$2:$C$12)="Control",0,""))</f>
        <v>0</v>
      </c>
      <c r="F5734" s="14">
        <f>IFERROR(_xlfn.XLOOKUP($A5734,Firm_Info!$A$2:$A$11,Firm_Info!$D$2:$D$11),"")</f>
        <v>5</v>
      </c>
      <c r="G5734" s="14">
        <f>IF($F5734="","",IF($B5734&gt;=SUMIFS(Firm_Info!$F$2:$F$11,Firm_Info!$D$2:$D$11,$F5734,Firm_Info!$C$2:$C$11,"Treated"),1,0))</f>
        <v>0</v>
      </c>
      <c r="H5734" s="14">
        <f t="shared" si="183"/>
        <v>0</v>
      </c>
      <c r="I5734" s="14">
        <f>IF($F5734="","",MOD(ROW()-2,624)-INDEX(Parallel_Trends!$F$5:$F$14,MATCH($A5734,Parallel_Trends!$A$5:$A$14,0)))</f>
        <v>-53</v>
      </c>
    </row>
    <row r="5735" spans="1:9" x14ac:dyDescent="0.45">
      <c r="A5735" t="s">
        <v>31</v>
      </c>
      <c r="B5735" s="1">
        <f>Raw_Prices!BL120</f>
        <v>45099</v>
      </c>
      <c r="C5735" s="12">
        <f>Raw_Prices!BP120</f>
        <v>325.91000000000003</v>
      </c>
      <c r="D5735" s="13">
        <f t="shared" si="182"/>
        <v>-8.7292414380435446E-3</v>
      </c>
      <c r="E5735" s="14">
        <f>IF(_xlfn.XLOOKUP($A5735,Firm_Info!$A$2:$A$12,Firm_Info!$C$2:$C$12)="Treated",1,IF(_xlfn.XLOOKUP($A5735,Firm_Info!$A$2:$A$12,Firm_Info!$C$2:$C$12)="Control",0,""))</f>
        <v>0</v>
      </c>
      <c r="F5735" s="14">
        <f>IFERROR(_xlfn.XLOOKUP($A5735,Firm_Info!$A$2:$A$11,Firm_Info!$D$2:$D$11),"")</f>
        <v>5</v>
      </c>
      <c r="G5735" s="14">
        <f>IF($F5735="","",IF($B5735&gt;=SUMIFS(Firm_Info!$F$2:$F$11,Firm_Info!$D$2:$D$11,$F5735,Firm_Info!$C$2:$C$11,"Treated"),1,0))</f>
        <v>0</v>
      </c>
      <c r="H5735" s="14">
        <f t="shared" si="183"/>
        <v>0</v>
      </c>
      <c r="I5735" s="14">
        <f>IF($F5735="","",MOD(ROW()-2,624)-INDEX(Parallel_Trends!$F$5:$F$14,MATCH($A5735,Parallel_Trends!$A$5:$A$14,0)))</f>
        <v>-52</v>
      </c>
    </row>
    <row r="5736" spans="1:9" x14ac:dyDescent="0.45">
      <c r="A5736" t="s">
        <v>31</v>
      </c>
      <c r="B5736" s="1">
        <f>Raw_Prices!BL121</f>
        <v>45100</v>
      </c>
      <c r="C5736" s="12">
        <f>Raw_Prices!BP121</f>
        <v>326.27999999999997</v>
      </c>
      <c r="D5736" s="13">
        <f t="shared" si="182"/>
        <v>1.1352827467703275E-3</v>
      </c>
      <c r="E5736" s="14">
        <f>IF(_xlfn.XLOOKUP($A5736,Firm_Info!$A$2:$A$12,Firm_Info!$C$2:$C$12)="Treated",1,IF(_xlfn.XLOOKUP($A5736,Firm_Info!$A$2:$A$12,Firm_Info!$C$2:$C$12)="Control",0,""))</f>
        <v>0</v>
      </c>
      <c r="F5736" s="14">
        <f>IFERROR(_xlfn.XLOOKUP($A5736,Firm_Info!$A$2:$A$11,Firm_Info!$D$2:$D$11),"")</f>
        <v>5</v>
      </c>
      <c r="G5736" s="14">
        <f>IF($F5736="","",IF($B5736&gt;=SUMIFS(Firm_Info!$F$2:$F$11,Firm_Info!$D$2:$D$11,$F5736,Firm_Info!$C$2:$C$11,"Treated"),1,0))</f>
        <v>0</v>
      </c>
      <c r="H5736" s="14">
        <f t="shared" si="183"/>
        <v>0</v>
      </c>
      <c r="I5736" s="14">
        <f>IF($F5736="","",MOD(ROW()-2,624)-INDEX(Parallel_Trends!$F$5:$F$14,MATCH($A5736,Parallel_Trends!$A$5:$A$14,0)))</f>
        <v>-51</v>
      </c>
    </row>
    <row r="5737" spans="1:9" x14ac:dyDescent="0.45">
      <c r="A5737" t="s">
        <v>31</v>
      </c>
      <c r="B5737" s="1">
        <f>Raw_Prices!BL122</f>
        <v>45103</v>
      </c>
      <c r="C5737" s="12">
        <f>Raw_Prices!BP122</f>
        <v>336.88</v>
      </c>
      <c r="D5737" s="13">
        <f t="shared" si="182"/>
        <v>3.2487434105676227E-2</v>
      </c>
      <c r="E5737" s="14">
        <f>IF(_xlfn.XLOOKUP($A5737,Firm_Info!$A$2:$A$12,Firm_Info!$C$2:$C$12)="Treated",1,IF(_xlfn.XLOOKUP($A5737,Firm_Info!$A$2:$A$12,Firm_Info!$C$2:$C$12)="Control",0,""))</f>
        <v>0</v>
      </c>
      <c r="F5737" s="14">
        <f>IFERROR(_xlfn.XLOOKUP($A5737,Firm_Info!$A$2:$A$11,Firm_Info!$D$2:$D$11),"")</f>
        <v>5</v>
      </c>
      <c r="G5737" s="14">
        <f>IF($F5737="","",IF($B5737&gt;=SUMIFS(Firm_Info!$F$2:$F$11,Firm_Info!$D$2:$D$11,$F5737,Firm_Info!$C$2:$C$11,"Treated"),1,0))</f>
        <v>0</v>
      </c>
      <c r="H5737" s="14">
        <f t="shared" si="183"/>
        <v>0</v>
      </c>
      <c r="I5737" s="14">
        <f>IF($F5737="","",MOD(ROW()-2,624)-INDEX(Parallel_Trends!$F$5:$F$14,MATCH($A5737,Parallel_Trends!$A$5:$A$14,0)))</f>
        <v>-50</v>
      </c>
    </row>
    <row r="5738" spans="1:9" x14ac:dyDescent="0.45">
      <c r="A5738" t="s">
        <v>31</v>
      </c>
      <c r="B5738" s="1">
        <f>Raw_Prices!BL123</f>
        <v>45104</v>
      </c>
      <c r="C5738" s="12">
        <f>Raw_Prices!BP123</f>
        <v>353.84</v>
      </c>
      <c r="D5738" s="13">
        <f t="shared" si="182"/>
        <v>5.0344336262170497E-2</v>
      </c>
      <c r="E5738" s="14">
        <f>IF(_xlfn.XLOOKUP($A5738,Firm_Info!$A$2:$A$12,Firm_Info!$C$2:$C$12)="Treated",1,IF(_xlfn.XLOOKUP($A5738,Firm_Info!$A$2:$A$12,Firm_Info!$C$2:$C$12)="Control",0,""))</f>
        <v>0</v>
      </c>
      <c r="F5738" s="14">
        <f>IFERROR(_xlfn.XLOOKUP($A5738,Firm_Info!$A$2:$A$11,Firm_Info!$D$2:$D$11),"")</f>
        <v>5</v>
      </c>
      <c r="G5738" s="14">
        <f>IF($F5738="","",IF($B5738&gt;=SUMIFS(Firm_Info!$F$2:$F$11,Firm_Info!$D$2:$D$11,$F5738,Firm_Info!$C$2:$C$11,"Treated"),1,0))</f>
        <v>0</v>
      </c>
      <c r="H5738" s="14">
        <f t="shared" si="183"/>
        <v>0</v>
      </c>
      <c r="I5738" s="14">
        <f>IF($F5738="","",MOD(ROW()-2,624)-INDEX(Parallel_Trends!$F$5:$F$14,MATCH($A5738,Parallel_Trends!$A$5:$A$14,0)))</f>
        <v>-49</v>
      </c>
    </row>
    <row r="5739" spans="1:9" x14ac:dyDescent="0.45">
      <c r="A5739" t="s">
        <v>31</v>
      </c>
      <c r="B5739" s="1">
        <f>Raw_Prices!BL124</f>
        <v>45105</v>
      </c>
      <c r="C5739" s="12">
        <f>Raw_Prices!BP124</f>
        <v>359.39</v>
      </c>
      <c r="D5739" s="13">
        <f t="shared" si="182"/>
        <v>1.5685055392267833E-2</v>
      </c>
      <c r="E5739" s="14">
        <f>IF(_xlfn.XLOOKUP($A5739,Firm_Info!$A$2:$A$12,Firm_Info!$C$2:$C$12)="Treated",1,IF(_xlfn.XLOOKUP($A5739,Firm_Info!$A$2:$A$12,Firm_Info!$C$2:$C$12)="Control",0,""))</f>
        <v>0</v>
      </c>
      <c r="F5739" s="14">
        <f>IFERROR(_xlfn.XLOOKUP($A5739,Firm_Info!$A$2:$A$11,Firm_Info!$D$2:$D$11),"")</f>
        <v>5</v>
      </c>
      <c r="G5739" s="14">
        <f>IF($F5739="","",IF($B5739&gt;=SUMIFS(Firm_Info!$F$2:$F$11,Firm_Info!$D$2:$D$11,$F5739,Firm_Info!$C$2:$C$11,"Treated"),1,0))</f>
        <v>0</v>
      </c>
      <c r="H5739" s="14">
        <f t="shared" si="183"/>
        <v>0</v>
      </c>
      <c r="I5739" s="14">
        <f>IF($F5739="","",MOD(ROW()-2,624)-INDEX(Parallel_Trends!$F$5:$F$14,MATCH($A5739,Parallel_Trends!$A$5:$A$14,0)))</f>
        <v>-48</v>
      </c>
    </row>
    <row r="5740" spans="1:9" x14ac:dyDescent="0.45">
      <c r="A5740" t="s">
        <v>31</v>
      </c>
      <c r="B5740" s="1">
        <f>Raw_Prices!BL125</f>
        <v>45106</v>
      </c>
      <c r="C5740" s="12">
        <f>Raw_Prices!BP125</f>
        <v>362.68</v>
      </c>
      <c r="D5740" s="13">
        <f t="shared" si="182"/>
        <v>9.1544005119785776E-3</v>
      </c>
      <c r="E5740" s="14">
        <f>IF(_xlfn.XLOOKUP($A5740,Firm_Info!$A$2:$A$12,Firm_Info!$C$2:$C$12)="Treated",1,IF(_xlfn.XLOOKUP($A5740,Firm_Info!$A$2:$A$12,Firm_Info!$C$2:$C$12)="Control",0,""))</f>
        <v>0</v>
      </c>
      <c r="F5740" s="14">
        <f>IFERROR(_xlfn.XLOOKUP($A5740,Firm_Info!$A$2:$A$11,Firm_Info!$D$2:$D$11),"")</f>
        <v>5</v>
      </c>
      <c r="G5740" s="14">
        <f>IF($F5740="","",IF($B5740&gt;=SUMIFS(Firm_Info!$F$2:$F$11,Firm_Info!$D$2:$D$11,$F5740,Firm_Info!$C$2:$C$11,"Treated"),1,0))</f>
        <v>0</v>
      </c>
      <c r="H5740" s="14">
        <f t="shared" si="183"/>
        <v>0</v>
      </c>
      <c r="I5740" s="14">
        <f>IF($F5740="","",MOD(ROW()-2,624)-INDEX(Parallel_Trends!$F$5:$F$14,MATCH($A5740,Parallel_Trends!$A$5:$A$14,0)))</f>
        <v>-47</v>
      </c>
    </row>
    <row r="5741" spans="1:9" x14ac:dyDescent="0.45">
      <c r="A5741" t="s">
        <v>31</v>
      </c>
      <c r="B5741" s="1">
        <f>Raw_Prices!BL126</f>
        <v>45107</v>
      </c>
      <c r="C5741" s="12">
        <f>Raw_Prices!BP126</f>
        <v>367.37</v>
      </c>
      <c r="D5741" s="13">
        <f t="shared" si="182"/>
        <v>1.2931509870960589E-2</v>
      </c>
      <c r="E5741" s="14">
        <f>IF(_xlfn.XLOOKUP($A5741,Firm_Info!$A$2:$A$12,Firm_Info!$C$2:$C$12)="Treated",1,IF(_xlfn.XLOOKUP($A5741,Firm_Info!$A$2:$A$12,Firm_Info!$C$2:$C$12)="Control",0,""))</f>
        <v>0</v>
      </c>
      <c r="F5741" s="14">
        <f>IFERROR(_xlfn.XLOOKUP($A5741,Firm_Info!$A$2:$A$11,Firm_Info!$D$2:$D$11),"")</f>
        <v>5</v>
      </c>
      <c r="G5741" s="14">
        <f>IF($F5741="","",IF($B5741&gt;=SUMIFS(Firm_Info!$F$2:$F$11,Firm_Info!$D$2:$D$11,$F5741,Firm_Info!$C$2:$C$11,"Treated"),1,0))</f>
        <v>0</v>
      </c>
      <c r="H5741" s="14">
        <f t="shared" si="183"/>
        <v>0</v>
      </c>
      <c r="I5741" s="14">
        <f>IF($F5741="","",MOD(ROW()-2,624)-INDEX(Parallel_Trends!$F$5:$F$14,MATCH($A5741,Parallel_Trends!$A$5:$A$14,0)))</f>
        <v>-46</v>
      </c>
    </row>
    <row r="5742" spans="1:9" x14ac:dyDescent="0.45">
      <c r="A5742" t="s">
        <v>31</v>
      </c>
      <c r="B5742" s="1">
        <f>Raw_Prices!BL127</f>
        <v>45110</v>
      </c>
      <c r="C5742" s="12">
        <f>Raw_Prices!BP127</f>
        <v>368.2</v>
      </c>
      <c r="D5742" s="13">
        <f t="shared" si="182"/>
        <v>2.2593026104471559E-3</v>
      </c>
      <c r="E5742" s="14">
        <f>IF(_xlfn.XLOOKUP($A5742,Firm_Info!$A$2:$A$12,Firm_Info!$C$2:$C$12)="Treated",1,IF(_xlfn.XLOOKUP($A5742,Firm_Info!$A$2:$A$12,Firm_Info!$C$2:$C$12)="Control",0,""))</f>
        <v>0</v>
      </c>
      <c r="F5742" s="14">
        <f>IFERROR(_xlfn.XLOOKUP($A5742,Firm_Info!$A$2:$A$11,Firm_Info!$D$2:$D$11),"")</f>
        <v>5</v>
      </c>
      <c r="G5742" s="14">
        <f>IF($F5742="","",IF($B5742&gt;=SUMIFS(Firm_Info!$F$2:$F$11,Firm_Info!$D$2:$D$11,$F5742,Firm_Info!$C$2:$C$11,"Treated"),1,0))</f>
        <v>0</v>
      </c>
      <c r="H5742" s="14">
        <f t="shared" si="183"/>
        <v>0</v>
      </c>
      <c r="I5742" s="14">
        <f>IF($F5742="","",MOD(ROW()-2,624)-INDEX(Parallel_Trends!$F$5:$F$14,MATCH($A5742,Parallel_Trends!$A$5:$A$14,0)))</f>
        <v>-45</v>
      </c>
    </row>
    <row r="5743" spans="1:9" x14ac:dyDescent="0.45">
      <c r="A5743" t="s">
        <v>31</v>
      </c>
      <c r="B5743" s="1">
        <f>Raw_Prices!BL128</f>
        <v>45112</v>
      </c>
      <c r="C5743" s="12">
        <f>Raw_Prices!BP128</f>
        <v>367.65</v>
      </c>
      <c r="D5743" s="13">
        <f t="shared" si="182"/>
        <v>-1.493753394894104E-3</v>
      </c>
      <c r="E5743" s="14">
        <f>IF(_xlfn.XLOOKUP($A5743,Firm_Info!$A$2:$A$12,Firm_Info!$C$2:$C$12)="Treated",1,IF(_xlfn.XLOOKUP($A5743,Firm_Info!$A$2:$A$12,Firm_Info!$C$2:$C$12)="Control",0,""))</f>
        <v>0</v>
      </c>
      <c r="F5743" s="14">
        <f>IFERROR(_xlfn.XLOOKUP($A5743,Firm_Info!$A$2:$A$11,Firm_Info!$D$2:$D$11),"")</f>
        <v>5</v>
      </c>
      <c r="G5743" s="14">
        <f>IF($F5743="","",IF($B5743&gt;=SUMIFS(Firm_Info!$F$2:$F$11,Firm_Info!$D$2:$D$11,$F5743,Firm_Info!$C$2:$C$11,"Treated"),1,0))</f>
        <v>0</v>
      </c>
      <c r="H5743" s="14">
        <f t="shared" si="183"/>
        <v>0</v>
      </c>
      <c r="I5743" s="14">
        <f>IF($F5743="","",MOD(ROW()-2,624)-INDEX(Parallel_Trends!$F$5:$F$14,MATCH($A5743,Parallel_Trends!$A$5:$A$14,0)))</f>
        <v>-44</v>
      </c>
    </row>
    <row r="5744" spans="1:9" x14ac:dyDescent="0.45">
      <c r="A5744" t="s">
        <v>31</v>
      </c>
      <c r="B5744" s="1">
        <f>Raw_Prices!BL129</f>
        <v>45113</v>
      </c>
      <c r="C5744" s="12">
        <f>Raw_Prices!BP129</f>
        <v>371.77</v>
      </c>
      <c r="D5744" s="13">
        <f t="shared" si="182"/>
        <v>1.1206310349517246E-2</v>
      </c>
      <c r="E5744" s="14">
        <f>IF(_xlfn.XLOOKUP($A5744,Firm_Info!$A$2:$A$12,Firm_Info!$C$2:$C$12)="Treated",1,IF(_xlfn.XLOOKUP($A5744,Firm_Info!$A$2:$A$12,Firm_Info!$C$2:$C$12)="Control",0,""))</f>
        <v>0</v>
      </c>
      <c r="F5744" s="14">
        <f>IFERROR(_xlfn.XLOOKUP($A5744,Firm_Info!$A$2:$A$11,Firm_Info!$D$2:$D$11),"")</f>
        <v>5</v>
      </c>
      <c r="G5744" s="14">
        <f>IF($F5744="","",IF($B5744&gt;=SUMIFS(Firm_Info!$F$2:$F$11,Firm_Info!$D$2:$D$11,$F5744,Firm_Info!$C$2:$C$11,"Treated"),1,0))</f>
        <v>0</v>
      </c>
      <c r="H5744" s="14">
        <f t="shared" si="183"/>
        <v>0</v>
      </c>
      <c r="I5744" s="14">
        <f>IF($F5744="","",MOD(ROW()-2,624)-INDEX(Parallel_Trends!$F$5:$F$14,MATCH($A5744,Parallel_Trends!$A$5:$A$14,0)))</f>
        <v>-43</v>
      </c>
    </row>
    <row r="5745" spans="1:9" x14ac:dyDescent="0.45">
      <c r="A5745" t="s">
        <v>31</v>
      </c>
      <c r="B5745" s="1">
        <f>Raw_Prices!BL130</f>
        <v>45114</v>
      </c>
      <c r="C5745" s="12">
        <f>Raw_Prices!BP130</f>
        <v>371.94</v>
      </c>
      <c r="D5745" s="13">
        <f t="shared" si="182"/>
        <v>4.5727196922840108E-4</v>
      </c>
      <c r="E5745" s="14">
        <f>IF(_xlfn.XLOOKUP($A5745,Firm_Info!$A$2:$A$12,Firm_Info!$C$2:$C$12)="Treated",1,IF(_xlfn.XLOOKUP($A5745,Firm_Info!$A$2:$A$12,Firm_Info!$C$2:$C$12)="Control",0,""))</f>
        <v>0</v>
      </c>
      <c r="F5745" s="14">
        <f>IFERROR(_xlfn.XLOOKUP($A5745,Firm_Info!$A$2:$A$11,Firm_Info!$D$2:$D$11),"")</f>
        <v>5</v>
      </c>
      <c r="G5745" s="14">
        <f>IF($F5745="","",IF($B5745&gt;=SUMIFS(Firm_Info!$F$2:$F$11,Firm_Info!$D$2:$D$11,$F5745,Firm_Info!$C$2:$C$11,"Treated"),1,0))</f>
        <v>0</v>
      </c>
      <c r="H5745" s="14">
        <f t="shared" si="183"/>
        <v>0</v>
      </c>
      <c r="I5745" s="14">
        <f>IF($F5745="","",MOD(ROW()-2,624)-INDEX(Parallel_Trends!$F$5:$F$14,MATCH($A5745,Parallel_Trends!$A$5:$A$14,0)))</f>
        <v>-42</v>
      </c>
    </row>
    <row r="5746" spans="1:9" x14ac:dyDescent="0.45">
      <c r="A5746" t="s">
        <v>31</v>
      </c>
      <c r="B5746" s="1">
        <f>Raw_Prices!BL131</f>
        <v>45117</v>
      </c>
      <c r="C5746" s="12">
        <f>Raw_Prices!BP131</f>
        <v>372.54</v>
      </c>
      <c r="D5746" s="13">
        <f t="shared" si="182"/>
        <v>1.6131634134537443E-3</v>
      </c>
      <c r="E5746" s="14">
        <f>IF(_xlfn.XLOOKUP($A5746,Firm_Info!$A$2:$A$12,Firm_Info!$C$2:$C$12)="Treated",1,IF(_xlfn.XLOOKUP($A5746,Firm_Info!$A$2:$A$12,Firm_Info!$C$2:$C$12)="Control",0,""))</f>
        <v>0</v>
      </c>
      <c r="F5746" s="14">
        <f>IFERROR(_xlfn.XLOOKUP($A5746,Firm_Info!$A$2:$A$11,Firm_Info!$D$2:$D$11),"")</f>
        <v>5</v>
      </c>
      <c r="G5746" s="14">
        <f>IF($F5746="","",IF($B5746&gt;=SUMIFS(Firm_Info!$F$2:$F$11,Firm_Info!$D$2:$D$11,$F5746,Firm_Info!$C$2:$C$11,"Treated"),1,0))</f>
        <v>0</v>
      </c>
      <c r="H5746" s="14">
        <f t="shared" si="183"/>
        <v>0</v>
      </c>
      <c r="I5746" s="14">
        <f>IF($F5746="","",MOD(ROW()-2,624)-INDEX(Parallel_Trends!$F$5:$F$14,MATCH($A5746,Parallel_Trends!$A$5:$A$14,0)))</f>
        <v>-41</v>
      </c>
    </row>
    <row r="5747" spans="1:9" x14ac:dyDescent="0.45">
      <c r="A5747" t="s">
        <v>31</v>
      </c>
      <c r="B5747" s="1">
        <f>Raw_Prices!BL132</f>
        <v>45118</v>
      </c>
      <c r="C5747" s="12">
        <f>Raw_Prices!BP132</f>
        <v>380.23</v>
      </c>
      <c r="D5747" s="13">
        <f t="shared" si="182"/>
        <v>2.0642078702957978E-2</v>
      </c>
      <c r="E5747" s="14">
        <f>IF(_xlfn.XLOOKUP($A5747,Firm_Info!$A$2:$A$12,Firm_Info!$C$2:$C$12)="Treated",1,IF(_xlfn.XLOOKUP($A5747,Firm_Info!$A$2:$A$12,Firm_Info!$C$2:$C$12)="Control",0,""))</f>
        <v>0</v>
      </c>
      <c r="F5747" s="14">
        <f>IFERROR(_xlfn.XLOOKUP($A5747,Firm_Info!$A$2:$A$11,Firm_Info!$D$2:$D$11),"")</f>
        <v>5</v>
      </c>
      <c r="G5747" s="14">
        <f>IF($F5747="","",IF($B5747&gt;=SUMIFS(Firm_Info!$F$2:$F$11,Firm_Info!$D$2:$D$11,$F5747,Firm_Info!$C$2:$C$11,"Treated"),1,0))</f>
        <v>0</v>
      </c>
      <c r="H5747" s="14">
        <f t="shared" si="183"/>
        <v>0</v>
      </c>
      <c r="I5747" s="14">
        <f>IF($F5747="","",MOD(ROW()-2,624)-INDEX(Parallel_Trends!$F$5:$F$14,MATCH($A5747,Parallel_Trends!$A$5:$A$14,0)))</f>
        <v>-40</v>
      </c>
    </row>
    <row r="5748" spans="1:9" x14ac:dyDescent="0.45">
      <c r="A5748" t="s">
        <v>31</v>
      </c>
      <c r="B5748" s="1">
        <f>Raw_Prices!BL133</f>
        <v>45119</v>
      </c>
      <c r="C5748" s="12">
        <f>Raw_Prices!BP133</f>
        <v>382.72</v>
      </c>
      <c r="D5748" s="13">
        <f t="shared" ref="D5748:D5811" si="184">C5748/C5747-1</f>
        <v>6.5486679115271951E-3</v>
      </c>
      <c r="E5748" s="14">
        <f>IF(_xlfn.XLOOKUP($A5748,Firm_Info!$A$2:$A$12,Firm_Info!$C$2:$C$12)="Treated",1,IF(_xlfn.XLOOKUP($A5748,Firm_Info!$A$2:$A$12,Firm_Info!$C$2:$C$12)="Control",0,""))</f>
        <v>0</v>
      </c>
      <c r="F5748" s="14">
        <f>IFERROR(_xlfn.XLOOKUP($A5748,Firm_Info!$A$2:$A$11,Firm_Info!$D$2:$D$11),"")</f>
        <v>5</v>
      </c>
      <c r="G5748" s="14">
        <f>IF($F5748="","",IF($B5748&gt;=SUMIFS(Firm_Info!$F$2:$F$11,Firm_Info!$D$2:$D$11,$F5748,Firm_Info!$C$2:$C$11,"Treated"),1,0))</f>
        <v>0</v>
      </c>
      <c r="H5748" s="14">
        <f t="shared" ref="H5748:H5811" si="185">IF($F5748="","",$E5748*$G5748)</f>
        <v>0</v>
      </c>
      <c r="I5748" s="14">
        <f>IF($F5748="","",MOD(ROW()-2,624)-INDEX(Parallel_Trends!$F$5:$F$14,MATCH($A5748,Parallel_Trends!$A$5:$A$14,0)))</f>
        <v>-39</v>
      </c>
    </row>
    <row r="5749" spans="1:9" x14ac:dyDescent="0.45">
      <c r="A5749" t="s">
        <v>31</v>
      </c>
      <c r="B5749" s="1">
        <f>Raw_Prices!BL134</f>
        <v>45120</v>
      </c>
      <c r="C5749" s="12">
        <f>Raw_Prices!BP134</f>
        <v>383.62</v>
      </c>
      <c r="D5749" s="13">
        <f t="shared" si="184"/>
        <v>2.3515886287623911E-3</v>
      </c>
      <c r="E5749" s="14">
        <f>IF(_xlfn.XLOOKUP($A5749,Firm_Info!$A$2:$A$12,Firm_Info!$C$2:$C$12)="Treated",1,IF(_xlfn.XLOOKUP($A5749,Firm_Info!$A$2:$A$12,Firm_Info!$C$2:$C$12)="Control",0,""))</f>
        <v>0</v>
      </c>
      <c r="F5749" s="14">
        <f>IFERROR(_xlfn.XLOOKUP($A5749,Firm_Info!$A$2:$A$11,Firm_Info!$D$2:$D$11),"")</f>
        <v>5</v>
      </c>
      <c r="G5749" s="14">
        <f>IF($F5749="","",IF($B5749&gt;=SUMIFS(Firm_Info!$F$2:$F$11,Firm_Info!$D$2:$D$11,$F5749,Firm_Info!$C$2:$C$11,"Treated"),1,0))</f>
        <v>0</v>
      </c>
      <c r="H5749" s="14">
        <f t="shared" si="185"/>
        <v>0</v>
      </c>
      <c r="I5749" s="14">
        <f>IF($F5749="","",MOD(ROW()-2,624)-INDEX(Parallel_Trends!$F$5:$F$14,MATCH($A5749,Parallel_Trends!$A$5:$A$14,0)))</f>
        <v>-38</v>
      </c>
    </row>
    <row r="5750" spans="1:9" x14ac:dyDescent="0.45">
      <c r="A5750" t="s">
        <v>31</v>
      </c>
      <c r="B5750" s="1">
        <f>Raw_Prices!BL135</f>
        <v>45121</v>
      </c>
      <c r="C5750" s="12">
        <f>Raw_Prices!BP135</f>
        <v>375.47</v>
      </c>
      <c r="D5750" s="13">
        <f t="shared" si="184"/>
        <v>-2.1244982013450708E-2</v>
      </c>
      <c r="E5750" s="14">
        <f>IF(_xlfn.XLOOKUP($A5750,Firm_Info!$A$2:$A$12,Firm_Info!$C$2:$C$12)="Treated",1,IF(_xlfn.XLOOKUP($A5750,Firm_Info!$A$2:$A$12,Firm_Info!$C$2:$C$12)="Control",0,""))</f>
        <v>0</v>
      </c>
      <c r="F5750" s="14">
        <f>IFERROR(_xlfn.XLOOKUP($A5750,Firm_Info!$A$2:$A$11,Firm_Info!$D$2:$D$11),"")</f>
        <v>5</v>
      </c>
      <c r="G5750" s="14">
        <f>IF($F5750="","",IF($B5750&gt;=SUMIFS(Firm_Info!$F$2:$F$11,Firm_Info!$D$2:$D$11,$F5750,Firm_Info!$C$2:$C$11,"Treated"),1,0))</f>
        <v>0</v>
      </c>
      <c r="H5750" s="14">
        <f t="shared" si="185"/>
        <v>0</v>
      </c>
      <c r="I5750" s="14">
        <f>IF($F5750="","",MOD(ROW()-2,624)-INDEX(Parallel_Trends!$F$5:$F$14,MATCH($A5750,Parallel_Trends!$A$5:$A$14,0)))</f>
        <v>-37</v>
      </c>
    </row>
    <row r="5751" spans="1:9" x14ac:dyDescent="0.45">
      <c r="A5751" t="s">
        <v>31</v>
      </c>
      <c r="B5751" s="1">
        <f>Raw_Prices!BL136</f>
        <v>45124</v>
      </c>
      <c r="C5751" s="12">
        <f>Raw_Prices!BP136</f>
        <v>374.81</v>
      </c>
      <c r="D5751" s="13">
        <f t="shared" si="184"/>
        <v>-1.7577968945589051E-3</v>
      </c>
      <c r="E5751" s="14">
        <f>IF(_xlfn.XLOOKUP($A5751,Firm_Info!$A$2:$A$12,Firm_Info!$C$2:$C$12)="Treated",1,IF(_xlfn.XLOOKUP($A5751,Firm_Info!$A$2:$A$12,Firm_Info!$C$2:$C$12)="Control",0,""))</f>
        <v>0</v>
      </c>
      <c r="F5751" s="14">
        <f>IFERROR(_xlfn.XLOOKUP($A5751,Firm_Info!$A$2:$A$11,Firm_Info!$D$2:$D$11),"")</f>
        <v>5</v>
      </c>
      <c r="G5751" s="14">
        <f>IF($F5751="","",IF($B5751&gt;=SUMIFS(Firm_Info!$F$2:$F$11,Firm_Info!$D$2:$D$11,$F5751,Firm_Info!$C$2:$C$11,"Treated"),1,0))</f>
        <v>0</v>
      </c>
      <c r="H5751" s="14">
        <f t="shared" si="185"/>
        <v>0</v>
      </c>
      <c r="I5751" s="14">
        <f>IF($F5751="","",MOD(ROW()-2,624)-INDEX(Parallel_Trends!$F$5:$F$14,MATCH($A5751,Parallel_Trends!$A$5:$A$14,0)))</f>
        <v>-36</v>
      </c>
    </row>
    <row r="5752" spans="1:9" x14ac:dyDescent="0.45">
      <c r="A5752" t="s">
        <v>31</v>
      </c>
      <c r="B5752" s="1">
        <f>Raw_Prices!BL137</f>
        <v>45125</v>
      </c>
      <c r="C5752" s="12">
        <f>Raw_Prices!BP137</f>
        <v>387.06</v>
      </c>
      <c r="D5752" s="13">
        <f t="shared" si="184"/>
        <v>3.2683226167925072E-2</v>
      </c>
      <c r="E5752" s="14">
        <f>IF(_xlfn.XLOOKUP($A5752,Firm_Info!$A$2:$A$12,Firm_Info!$C$2:$C$12)="Treated",1,IF(_xlfn.XLOOKUP($A5752,Firm_Info!$A$2:$A$12,Firm_Info!$C$2:$C$12)="Control",0,""))</f>
        <v>0</v>
      </c>
      <c r="F5752" s="14">
        <f>IFERROR(_xlfn.XLOOKUP($A5752,Firm_Info!$A$2:$A$11,Firm_Info!$D$2:$D$11),"")</f>
        <v>5</v>
      </c>
      <c r="G5752" s="14">
        <f>IF($F5752="","",IF($B5752&gt;=SUMIFS(Firm_Info!$F$2:$F$11,Firm_Info!$D$2:$D$11,$F5752,Firm_Info!$C$2:$C$11,"Treated"),1,0))</f>
        <v>0</v>
      </c>
      <c r="H5752" s="14">
        <f t="shared" si="185"/>
        <v>0</v>
      </c>
      <c r="I5752" s="14">
        <f>IF($F5752="","",MOD(ROW()-2,624)-INDEX(Parallel_Trends!$F$5:$F$14,MATCH($A5752,Parallel_Trends!$A$5:$A$14,0)))</f>
        <v>-35</v>
      </c>
    </row>
    <row r="5753" spans="1:9" x14ac:dyDescent="0.45">
      <c r="A5753" t="s">
        <v>31</v>
      </c>
      <c r="B5753" s="1">
        <f>Raw_Prices!BL138</f>
        <v>45126</v>
      </c>
      <c r="C5753" s="12">
        <f>Raw_Prices!BP138</f>
        <v>388.57</v>
      </c>
      <c r="D5753" s="13">
        <f t="shared" si="184"/>
        <v>3.9012039477084315E-3</v>
      </c>
      <c r="E5753" s="14">
        <f>IF(_xlfn.XLOOKUP($A5753,Firm_Info!$A$2:$A$12,Firm_Info!$C$2:$C$12)="Treated",1,IF(_xlfn.XLOOKUP($A5753,Firm_Info!$A$2:$A$12,Firm_Info!$C$2:$C$12)="Control",0,""))</f>
        <v>0</v>
      </c>
      <c r="F5753" s="14">
        <f>IFERROR(_xlfn.XLOOKUP($A5753,Firm_Info!$A$2:$A$11,Firm_Info!$D$2:$D$11),"")</f>
        <v>5</v>
      </c>
      <c r="G5753" s="14">
        <f>IF($F5753="","",IF($B5753&gt;=SUMIFS(Firm_Info!$F$2:$F$11,Firm_Info!$D$2:$D$11,$F5753,Firm_Info!$C$2:$C$11,"Treated"),1,0))</f>
        <v>0</v>
      </c>
      <c r="H5753" s="14">
        <f t="shared" si="185"/>
        <v>0</v>
      </c>
      <c r="I5753" s="14">
        <f>IF($F5753="","",MOD(ROW()-2,624)-INDEX(Parallel_Trends!$F$5:$F$14,MATCH($A5753,Parallel_Trends!$A$5:$A$14,0)))</f>
        <v>-34</v>
      </c>
    </row>
    <row r="5754" spans="1:9" x14ac:dyDescent="0.45">
      <c r="A5754" t="s">
        <v>31</v>
      </c>
      <c r="B5754" s="1">
        <f>Raw_Prices!BL139</f>
        <v>45127</v>
      </c>
      <c r="C5754" s="12">
        <f>Raw_Prices!BP139</f>
        <v>395.45</v>
      </c>
      <c r="D5754" s="13">
        <f t="shared" si="184"/>
        <v>1.770594744833609E-2</v>
      </c>
      <c r="E5754" s="14">
        <f>IF(_xlfn.XLOOKUP($A5754,Firm_Info!$A$2:$A$12,Firm_Info!$C$2:$C$12)="Treated",1,IF(_xlfn.XLOOKUP($A5754,Firm_Info!$A$2:$A$12,Firm_Info!$C$2:$C$12)="Control",0,""))</f>
        <v>0</v>
      </c>
      <c r="F5754" s="14">
        <f>IFERROR(_xlfn.XLOOKUP($A5754,Firm_Info!$A$2:$A$11,Firm_Info!$D$2:$D$11),"")</f>
        <v>5</v>
      </c>
      <c r="G5754" s="14">
        <f>IF($F5754="","",IF($B5754&gt;=SUMIFS(Firm_Info!$F$2:$F$11,Firm_Info!$D$2:$D$11,$F5754,Firm_Info!$C$2:$C$11,"Treated"),1,0))</f>
        <v>0</v>
      </c>
      <c r="H5754" s="14">
        <f t="shared" si="185"/>
        <v>0</v>
      </c>
      <c r="I5754" s="14">
        <f>IF($F5754="","",MOD(ROW()-2,624)-INDEX(Parallel_Trends!$F$5:$F$14,MATCH($A5754,Parallel_Trends!$A$5:$A$14,0)))</f>
        <v>-33</v>
      </c>
    </row>
    <row r="5755" spans="1:9" x14ac:dyDescent="0.45">
      <c r="A5755" t="s">
        <v>31</v>
      </c>
      <c r="B5755" s="1">
        <f>Raw_Prices!BL140</f>
        <v>45128</v>
      </c>
      <c r="C5755" s="12">
        <f>Raw_Prices!BP140</f>
        <v>394.47</v>
      </c>
      <c r="D5755" s="13">
        <f t="shared" si="184"/>
        <v>-2.4781894044758612E-3</v>
      </c>
      <c r="E5755" s="14">
        <f>IF(_xlfn.XLOOKUP($A5755,Firm_Info!$A$2:$A$12,Firm_Info!$C$2:$C$12)="Treated",1,IF(_xlfn.XLOOKUP($A5755,Firm_Info!$A$2:$A$12,Firm_Info!$C$2:$C$12)="Control",0,""))</f>
        <v>0</v>
      </c>
      <c r="F5755" s="14">
        <f>IFERROR(_xlfn.XLOOKUP($A5755,Firm_Info!$A$2:$A$11,Firm_Info!$D$2:$D$11),"")</f>
        <v>5</v>
      </c>
      <c r="G5755" s="14">
        <f>IF($F5755="","",IF($B5755&gt;=SUMIFS(Firm_Info!$F$2:$F$11,Firm_Info!$D$2:$D$11,$F5755,Firm_Info!$C$2:$C$11,"Treated"),1,0))</f>
        <v>0</v>
      </c>
      <c r="H5755" s="14">
        <f t="shared" si="185"/>
        <v>0</v>
      </c>
      <c r="I5755" s="14">
        <f>IF($F5755="","",MOD(ROW()-2,624)-INDEX(Parallel_Trends!$F$5:$F$14,MATCH($A5755,Parallel_Trends!$A$5:$A$14,0)))</f>
        <v>-32</v>
      </c>
    </row>
    <row r="5756" spans="1:9" x14ac:dyDescent="0.45">
      <c r="A5756" t="s">
        <v>31</v>
      </c>
      <c r="B5756" s="1">
        <f>Raw_Prices!BL141</f>
        <v>45131</v>
      </c>
      <c r="C5756" s="12">
        <f>Raw_Prices!BP141</f>
        <v>399.43</v>
      </c>
      <c r="D5756" s="13">
        <f t="shared" si="184"/>
        <v>1.2573833244606591E-2</v>
      </c>
      <c r="E5756" s="14">
        <f>IF(_xlfn.XLOOKUP($A5756,Firm_Info!$A$2:$A$12,Firm_Info!$C$2:$C$12)="Treated",1,IF(_xlfn.XLOOKUP($A5756,Firm_Info!$A$2:$A$12,Firm_Info!$C$2:$C$12)="Control",0,""))</f>
        <v>0</v>
      </c>
      <c r="F5756" s="14">
        <f>IFERROR(_xlfn.XLOOKUP($A5756,Firm_Info!$A$2:$A$11,Firm_Info!$D$2:$D$11),"")</f>
        <v>5</v>
      </c>
      <c r="G5756" s="14">
        <f>IF($F5756="","",IF($B5756&gt;=SUMIFS(Firm_Info!$F$2:$F$11,Firm_Info!$D$2:$D$11,$F5756,Firm_Info!$C$2:$C$11,"Treated"),1,0))</f>
        <v>0</v>
      </c>
      <c r="H5756" s="14">
        <f t="shared" si="185"/>
        <v>0</v>
      </c>
      <c r="I5756" s="14">
        <f>IF($F5756="","",MOD(ROW()-2,624)-INDEX(Parallel_Trends!$F$5:$F$14,MATCH($A5756,Parallel_Trends!$A$5:$A$14,0)))</f>
        <v>-31</v>
      </c>
    </row>
    <row r="5757" spans="1:9" x14ac:dyDescent="0.45">
      <c r="A5757" t="s">
        <v>31</v>
      </c>
      <c r="B5757" s="1">
        <f>Raw_Prices!BL142</f>
        <v>45132</v>
      </c>
      <c r="C5757" s="12">
        <f>Raw_Prices!BP142</f>
        <v>398.71</v>
      </c>
      <c r="D5757" s="13">
        <f t="shared" si="184"/>
        <v>-1.8025686603410085E-3</v>
      </c>
      <c r="E5757" s="14">
        <f>IF(_xlfn.XLOOKUP($A5757,Firm_Info!$A$2:$A$12,Firm_Info!$C$2:$C$12)="Treated",1,IF(_xlfn.XLOOKUP($A5757,Firm_Info!$A$2:$A$12,Firm_Info!$C$2:$C$12)="Control",0,""))</f>
        <v>0</v>
      </c>
      <c r="F5757" s="14">
        <f>IFERROR(_xlfn.XLOOKUP($A5757,Firm_Info!$A$2:$A$11,Firm_Info!$D$2:$D$11),"")</f>
        <v>5</v>
      </c>
      <c r="G5757" s="14">
        <f>IF($F5757="","",IF($B5757&gt;=SUMIFS(Firm_Info!$F$2:$F$11,Firm_Info!$D$2:$D$11,$F5757,Firm_Info!$C$2:$C$11,"Treated"),1,0))</f>
        <v>0</v>
      </c>
      <c r="H5757" s="14">
        <f t="shared" si="185"/>
        <v>0</v>
      </c>
      <c r="I5757" s="14">
        <f>IF($F5757="","",MOD(ROW()-2,624)-INDEX(Parallel_Trends!$F$5:$F$14,MATCH($A5757,Parallel_Trends!$A$5:$A$14,0)))</f>
        <v>-30</v>
      </c>
    </row>
    <row r="5758" spans="1:9" x14ac:dyDescent="0.45">
      <c r="A5758" t="s">
        <v>31</v>
      </c>
      <c r="B5758" s="1">
        <f>Raw_Prices!BL143</f>
        <v>45133</v>
      </c>
      <c r="C5758" s="12">
        <f>Raw_Prices!BP143</f>
        <v>394.57</v>
      </c>
      <c r="D5758" s="13">
        <f t="shared" si="184"/>
        <v>-1.0383486744751758E-2</v>
      </c>
      <c r="E5758" s="14">
        <f>IF(_xlfn.XLOOKUP($A5758,Firm_Info!$A$2:$A$12,Firm_Info!$C$2:$C$12)="Treated",1,IF(_xlfn.XLOOKUP($A5758,Firm_Info!$A$2:$A$12,Firm_Info!$C$2:$C$12)="Control",0,""))</f>
        <v>0</v>
      </c>
      <c r="F5758" s="14">
        <f>IFERROR(_xlfn.XLOOKUP($A5758,Firm_Info!$A$2:$A$11,Firm_Info!$D$2:$D$11),"")</f>
        <v>5</v>
      </c>
      <c r="G5758" s="14">
        <f>IF($F5758="","",IF($B5758&gt;=SUMIFS(Firm_Info!$F$2:$F$11,Firm_Info!$D$2:$D$11,$F5758,Firm_Info!$C$2:$C$11,"Treated"),1,0))</f>
        <v>0</v>
      </c>
      <c r="H5758" s="14">
        <f t="shared" si="185"/>
        <v>0</v>
      </c>
      <c r="I5758" s="14">
        <f>IF($F5758="","",MOD(ROW()-2,624)-INDEX(Parallel_Trends!$F$5:$F$14,MATCH($A5758,Parallel_Trends!$A$5:$A$14,0)))</f>
        <v>-29</v>
      </c>
    </row>
    <row r="5759" spans="1:9" x14ac:dyDescent="0.45">
      <c r="A5759" t="s">
        <v>31</v>
      </c>
      <c r="B5759" s="1">
        <f>Raw_Prices!BL144</f>
        <v>45134</v>
      </c>
      <c r="C5759" s="12">
        <f>Raw_Prices!BP144</f>
        <v>400.99</v>
      </c>
      <c r="D5759" s="13">
        <f t="shared" si="184"/>
        <v>1.6270877157411823E-2</v>
      </c>
      <c r="E5759" s="14">
        <f>IF(_xlfn.XLOOKUP($A5759,Firm_Info!$A$2:$A$12,Firm_Info!$C$2:$C$12)="Treated",1,IF(_xlfn.XLOOKUP($A5759,Firm_Info!$A$2:$A$12,Firm_Info!$C$2:$C$12)="Control",0,""))</f>
        <v>0</v>
      </c>
      <c r="F5759" s="14">
        <f>IFERROR(_xlfn.XLOOKUP($A5759,Firm_Info!$A$2:$A$11,Firm_Info!$D$2:$D$11),"")</f>
        <v>5</v>
      </c>
      <c r="G5759" s="14">
        <f>IF($F5759="","",IF($B5759&gt;=SUMIFS(Firm_Info!$F$2:$F$11,Firm_Info!$D$2:$D$11,$F5759,Firm_Info!$C$2:$C$11,"Treated"),1,0))</f>
        <v>0</v>
      </c>
      <c r="H5759" s="14">
        <f t="shared" si="185"/>
        <v>0</v>
      </c>
      <c r="I5759" s="14">
        <f>IF($F5759="","",MOD(ROW()-2,624)-INDEX(Parallel_Trends!$F$5:$F$14,MATCH($A5759,Parallel_Trends!$A$5:$A$14,0)))</f>
        <v>-28</v>
      </c>
    </row>
    <row r="5760" spans="1:9" x14ac:dyDescent="0.45">
      <c r="A5760" t="s">
        <v>31</v>
      </c>
      <c r="B5760" s="1">
        <f>Raw_Prices!BL145</f>
        <v>45135</v>
      </c>
      <c r="C5760" s="12">
        <f>Raw_Prices!BP145</f>
        <v>396.8</v>
      </c>
      <c r="D5760" s="13">
        <f t="shared" si="184"/>
        <v>-1.0449138382503276E-2</v>
      </c>
      <c r="E5760" s="14">
        <f>IF(_xlfn.XLOOKUP($A5760,Firm_Info!$A$2:$A$12,Firm_Info!$C$2:$C$12)="Treated",1,IF(_xlfn.XLOOKUP($A5760,Firm_Info!$A$2:$A$12,Firm_Info!$C$2:$C$12)="Control",0,""))</f>
        <v>0</v>
      </c>
      <c r="F5760" s="14">
        <f>IFERROR(_xlfn.XLOOKUP($A5760,Firm_Info!$A$2:$A$11,Firm_Info!$D$2:$D$11),"")</f>
        <v>5</v>
      </c>
      <c r="G5760" s="14">
        <f>IF($F5760="","",IF($B5760&gt;=SUMIFS(Firm_Info!$F$2:$F$11,Firm_Info!$D$2:$D$11,$F5760,Firm_Info!$C$2:$C$11,"Treated"),1,0))</f>
        <v>0</v>
      </c>
      <c r="H5760" s="14">
        <f t="shared" si="185"/>
        <v>0</v>
      </c>
      <c r="I5760" s="14">
        <f>IF($F5760="","",MOD(ROW()-2,624)-INDEX(Parallel_Trends!$F$5:$F$14,MATCH($A5760,Parallel_Trends!$A$5:$A$14,0)))</f>
        <v>-27</v>
      </c>
    </row>
    <row r="5761" spans="1:9" x14ac:dyDescent="0.45">
      <c r="A5761" t="s">
        <v>31</v>
      </c>
      <c r="B5761" s="1">
        <f>Raw_Prices!BL146</f>
        <v>45138</v>
      </c>
      <c r="C5761" s="12">
        <f>Raw_Prices!BP146</f>
        <v>405.19</v>
      </c>
      <c r="D5761" s="13">
        <f t="shared" si="184"/>
        <v>2.1144153225806317E-2</v>
      </c>
      <c r="E5761" s="14">
        <f>IF(_xlfn.XLOOKUP($A5761,Firm_Info!$A$2:$A$12,Firm_Info!$C$2:$C$12)="Treated",1,IF(_xlfn.XLOOKUP($A5761,Firm_Info!$A$2:$A$12,Firm_Info!$C$2:$C$12)="Control",0,""))</f>
        <v>0</v>
      </c>
      <c r="F5761" s="14">
        <f>IFERROR(_xlfn.XLOOKUP($A5761,Firm_Info!$A$2:$A$11,Firm_Info!$D$2:$D$11),"")</f>
        <v>5</v>
      </c>
      <c r="G5761" s="14">
        <f>IF($F5761="","",IF($B5761&gt;=SUMIFS(Firm_Info!$F$2:$F$11,Firm_Info!$D$2:$D$11,$F5761,Firm_Info!$C$2:$C$11,"Treated"),1,0))</f>
        <v>0</v>
      </c>
      <c r="H5761" s="14">
        <f t="shared" si="185"/>
        <v>0</v>
      </c>
      <c r="I5761" s="14">
        <f>IF($F5761="","",MOD(ROW()-2,624)-INDEX(Parallel_Trends!$F$5:$F$14,MATCH($A5761,Parallel_Trends!$A$5:$A$14,0)))</f>
        <v>-26</v>
      </c>
    </row>
    <row r="5762" spans="1:9" x14ac:dyDescent="0.45">
      <c r="A5762" t="s">
        <v>31</v>
      </c>
      <c r="B5762" s="1">
        <f>Raw_Prices!BL147</f>
        <v>45139</v>
      </c>
      <c r="C5762" s="12">
        <f>Raw_Prices!BP147</f>
        <v>411.23</v>
      </c>
      <c r="D5762" s="13">
        <f t="shared" si="184"/>
        <v>1.4906587033243657E-2</v>
      </c>
      <c r="E5762" s="14">
        <f>IF(_xlfn.XLOOKUP($A5762,Firm_Info!$A$2:$A$12,Firm_Info!$C$2:$C$12)="Treated",1,IF(_xlfn.XLOOKUP($A5762,Firm_Info!$A$2:$A$12,Firm_Info!$C$2:$C$12)="Control",0,""))</f>
        <v>0</v>
      </c>
      <c r="F5762" s="14">
        <f>IFERROR(_xlfn.XLOOKUP($A5762,Firm_Info!$A$2:$A$11,Firm_Info!$D$2:$D$11),"")</f>
        <v>5</v>
      </c>
      <c r="G5762" s="14">
        <f>IF($F5762="","",IF($B5762&gt;=SUMIFS(Firm_Info!$F$2:$F$11,Firm_Info!$D$2:$D$11,$F5762,Firm_Info!$C$2:$C$11,"Treated"),1,0))</f>
        <v>0</v>
      </c>
      <c r="H5762" s="14">
        <f t="shared" si="185"/>
        <v>0</v>
      </c>
      <c r="I5762" s="14">
        <f>IF($F5762="","",MOD(ROW()-2,624)-INDEX(Parallel_Trends!$F$5:$F$14,MATCH($A5762,Parallel_Trends!$A$5:$A$14,0)))</f>
        <v>-25</v>
      </c>
    </row>
    <row r="5763" spans="1:9" x14ac:dyDescent="0.45">
      <c r="A5763" t="s">
        <v>31</v>
      </c>
      <c r="B5763" s="1">
        <f>Raw_Prices!BL148</f>
        <v>45140</v>
      </c>
      <c r="C5763" s="12">
        <f>Raw_Prices!BP148</f>
        <v>419.07</v>
      </c>
      <c r="D5763" s="13">
        <f t="shared" si="184"/>
        <v>1.9064756948666162E-2</v>
      </c>
      <c r="E5763" s="14">
        <f>IF(_xlfn.XLOOKUP($A5763,Firm_Info!$A$2:$A$12,Firm_Info!$C$2:$C$12)="Treated",1,IF(_xlfn.XLOOKUP($A5763,Firm_Info!$A$2:$A$12,Firm_Info!$C$2:$C$12)="Control",0,""))</f>
        <v>0</v>
      </c>
      <c r="F5763" s="14">
        <f>IFERROR(_xlfn.XLOOKUP($A5763,Firm_Info!$A$2:$A$11,Firm_Info!$D$2:$D$11),"")</f>
        <v>5</v>
      </c>
      <c r="G5763" s="14">
        <f>IF($F5763="","",IF($B5763&gt;=SUMIFS(Firm_Info!$F$2:$F$11,Firm_Info!$D$2:$D$11,$F5763,Firm_Info!$C$2:$C$11,"Treated"),1,0))</f>
        <v>0</v>
      </c>
      <c r="H5763" s="14">
        <f t="shared" si="185"/>
        <v>0</v>
      </c>
      <c r="I5763" s="14">
        <f>IF($F5763="","",MOD(ROW()-2,624)-INDEX(Parallel_Trends!$F$5:$F$14,MATCH($A5763,Parallel_Trends!$A$5:$A$14,0)))</f>
        <v>-24</v>
      </c>
    </row>
    <row r="5764" spans="1:9" x14ac:dyDescent="0.45">
      <c r="A5764" t="s">
        <v>31</v>
      </c>
      <c r="B5764" s="1">
        <f>Raw_Prices!BL149</f>
        <v>45141</v>
      </c>
      <c r="C5764" s="12">
        <f>Raw_Prices!BP149</f>
        <v>422.78</v>
      </c>
      <c r="D5764" s="13">
        <f t="shared" si="184"/>
        <v>8.8529362636313724E-3</v>
      </c>
      <c r="E5764" s="14">
        <f>IF(_xlfn.XLOOKUP($A5764,Firm_Info!$A$2:$A$12,Firm_Info!$C$2:$C$12)="Treated",1,IF(_xlfn.XLOOKUP($A5764,Firm_Info!$A$2:$A$12,Firm_Info!$C$2:$C$12)="Control",0,""))</f>
        <v>0</v>
      </c>
      <c r="F5764" s="14">
        <f>IFERROR(_xlfn.XLOOKUP($A5764,Firm_Info!$A$2:$A$11,Firm_Info!$D$2:$D$11),"")</f>
        <v>5</v>
      </c>
      <c r="G5764" s="14">
        <f>IF($F5764="","",IF($B5764&gt;=SUMIFS(Firm_Info!$F$2:$F$11,Firm_Info!$D$2:$D$11,$F5764,Firm_Info!$C$2:$C$11,"Treated"),1,0))</f>
        <v>0</v>
      </c>
      <c r="H5764" s="14">
        <f t="shared" si="185"/>
        <v>0</v>
      </c>
      <c r="I5764" s="14">
        <f>IF($F5764="","",MOD(ROW()-2,624)-INDEX(Parallel_Trends!$F$5:$F$14,MATCH($A5764,Parallel_Trends!$A$5:$A$14,0)))</f>
        <v>-23</v>
      </c>
    </row>
    <row r="5765" spans="1:9" x14ac:dyDescent="0.45">
      <c r="A5765" t="s">
        <v>31</v>
      </c>
      <c r="B5765" s="1">
        <f>Raw_Prices!BL150</f>
        <v>45142</v>
      </c>
      <c r="C5765" s="12">
        <f>Raw_Prices!BP150</f>
        <v>418.86</v>
      </c>
      <c r="D5765" s="13">
        <f t="shared" si="184"/>
        <v>-9.2719617768105556E-3</v>
      </c>
      <c r="E5765" s="14">
        <f>IF(_xlfn.XLOOKUP($A5765,Firm_Info!$A$2:$A$12,Firm_Info!$C$2:$C$12)="Treated",1,IF(_xlfn.XLOOKUP($A5765,Firm_Info!$A$2:$A$12,Firm_Info!$C$2:$C$12)="Control",0,""))</f>
        <v>0</v>
      </c>
      <c r="F5765" s="14">
        <f>IFERROR(_xlfn.XLOOKUP($A5765,Firm_Info!$A$2:$A$11,Firm_Info!$D$2:$D$11),"")</f>
        <v>5</v>
      </c>
      <c r="G5765" s="14">
        <f>IF($F5765="","",IF($B5765&gt;=SUMIFS(Firm_Info!$F$2:$F$11,Firm_Info!$D$2:$D$11,$F5765,Firm_Info!$C$2:$C$11,"Treated"),1,0))</f>
        <v>0</v>
      </c>
      <c r="H5765" s="14">
        <f t="shared" si="185"/>
        <v>0</v>
      </c>
      <c r="I5765" s="14">
        <f>IF($F5765="","",MOD(ROW()-2,624)-INDEX(Parallel_Trends!$F$5:$F$14,MATCH($A5765,Parallel_Trends!$A$5:$A$14,0)))</f>
        <v>-22</v>
      </c>
    </row>
    <row r="5766" spans="1:9" x14ac:dyDescent="0.45">
      <c r="A5766" t="s">
        <v>31</v>
      </c>
      <c r="B5766" s="1">
        <f>Raw_Prices!BL151</f>
        <v>45145</v>
      </c>
      <c r="C5766" s="12">
        <f>Raw_Prices!BP151</f>
        <v>419.43</v>
      </c>
      <c r="D5766" s="13">
        <f t="shared" si="184"/>
        <v>1.3608365563673175E-3</v>
      </c>
      <c r="E5766" s="14">
        <f>IF(_xlfn.XLOOKUP($A5766,Firm_Info!$A$2:$A$12,Firm_Info!$C$2:$C$12)="Treated",1,IF(_xlfn.XLOOKUP($A5766,Firm_Info!$A$2:$A$12,Firm_Info!$C$2:$C$12)="Control",0,""))</f>
        <v>0</v>
      </c>
      <c r="F5766" s="14">
        <f>IFERROR(_xlfn.XLOOKUP($A5766,Firm_Info!$A$2:$A$11,Firm_Info!$D$2:$D$11),"")</f>
        <v>5</v>
      </c>
      <c r="G5766" s="14">
        <f>IF($F5766="","",IF($B5766&gt;=SUMIFS(Firm_Info!$F$2:$F$11,Firm_Info!$D$2:$D$11,$F5766,Firm_Info!$C$2:$C$11,"Treated"),1,0))</f>
        <v>0</v>
      </c>
      <c r="H5766" s="14">
        <f t="shared" si="185"/>
        <v>0</v>
      </c>
      <c r="I5766" s="14">
        <f>IF($F5766="","",MOD(ROW()-2,624)-INDEX(Parallel_Trends!$F$5:$F$14,MATCH($A5766,Parallel_Trends!$A$5:$A$14,0)))</f>
        <v>-21</v>
      </c>
    </row>
    <row r="5767" spans="1:9" x14ac:dyDescent="0.45">
      <c r="A5767" t="s">
        <v>31</v>
      </c>
      <c r="B5767" s="1">
        <f>Raw_Prices!BL152</f>
        <v>45146</v>
      </c>
      <c r="C5767" s="12">
        <f>Raw_Prices!BP152</f>
        <v>419.78</v>
      </c>
      <c r="D5767" s="13">
        <f t="shared" si="184"/>
        <v>8.3446582266399894E-4</v>
      </c>
      <c r="E5767" s="14">
        <f>IF(_xlfn.XLOOKUP($A5767,Firm_Info!$A$2:$A$12,Firm_Info!$C$2:$C$12)="Treated",1,IF(_xlfn.XLOOKUP($A5767,Firm_Info!$A$2:$A$12,Firm_Info!$C$2:$C$12)="Control",0,""))</f>
        <v>0</v>
      </c>
      <c r="F5767" s="14">
        <f>IFERROR(_xlfn.XLOOKUP($A5767,Firm_Info!$A$2:$A$11,Firm_Info!$D$2:$D$11),"")</f>
        <v>5</v>
      </c>
      <c r="G5767" s="14">
        <f>IF($F5767="","",IF($B5767&gt;=SUMIFS(Firm_Info!$F$2:$F$11,Firm_Info!$D$2:$D$11,$F5767,Firm_Info!$C$2:$C$11,"Treated"),1,0))</f>
        <v>0</v>
      </c>
      <c r="H5767" s="14">
        <f t="shared" si="185"/>
        <v>0</v>
      </c>
      <c r="I5767" s="14">
        <f>IF($F5767="","",MOD(ROW()-2,624)-INDEX(Parallel_Trends!$F$5:$F$14,MATCH($A5767,Parallel_Trends!$A$5:$A$14,0)))</f>
        <v>-20</v>
      </c>
    </row>
    <row r="5768" spans="1:9" x14ac:dyDescent="0.45">
      <c r="A5768" t="s">
        <v>31</v>
      </c>
      <c r="B5768" s="1">
        <f>Raw_Prices!BL153</f>
        <v>45147</v>
      </c>
      <c r="C5768" s="12">
        <f>Raw_Prices!BP153</f>
        <v>419.95</v>
      </c>
      <c r="D5768" s="13">
        <f t="shared" si="184"/>
        <v>4.0497403401795751E-4</v>
      </c>
      <c r="E5768" s="14">
        <f>IF(_xlfn.XLOOKUP($A5768,Firm_Info!$A$2:$A$12,Firm_Info!$C$2:$C$12)="Treated",1,IF(_xlfn.XLOOKUP($A5768,Firm_Info!$A$2:$A$12,Firm_Info!$C$2:$C$12)="Control",0,""))</f>
        <v>0</v>
      </c>
      <c r="F5768" s="14">
        <f>IFERROR(_xlfn.XLOOKUP($A5768,Firm_Info!$A$2:$A$11,Firm_Info!$D$2:$D$11),"")</f>
        <v>5</v>
      </c>
      <c r="G5768" s="14">
        <f>IF($F5768="","",IF($B5768&gt;=SUMIFS(Firm_Info!$F$2:$F$11,Firm_Info!$D$2:$D$11,$F5768,Firm_Info!$C$2:$C$11,"Treated"),1,0))</f>
        <v>0</v>
      </c>
      <c r="H5768" s="14">
        <f t="shared" si="185"/>
        <v>0</v>
      </c>
      <c r="I5768" s="14">
        <f>IF($F5768="","",MOD(ROW()-2,624)-INDEX(Parallel_Trends!$F$5:$F$14,MATCH($A5768,Parallel_Trends!$A$5:$A$14,0)))</f>
        <v>-19</v>
      </c>
    </row>
    <row r="5769" spans="1:9" x14ac:dyDescent="0.45">
      <c r="A5769" t="s">
        <v>31</v>
      </c>
      <c r="B5769" s="1">
        <f>Raw_Prices!BL154</f>
        <v>45148</v>
      </c>
      <c r="C5769" s="12">
        <f>Raw_Prices!BP154</f>
        <v>428.29</v>
      </c>
      <c r="D5769" s="13">
        <f t="shared" si="184"/>
        <v>1.985950708417672E-2</v>
      </c>
      <c r="E5769" s="14">
        <f>IF(_xlfn.XLOOKUP($A5769,Firm_Info!$A$2:$A$12,Firm_Info!$C$2:$C$12)="Treated",1,IF(_xlfn.XLOOKUP($A5769,Firm_Info!$A$2:$A$12,Firm_Info!$C$2:$C$12)="Control",0,""))</f>
        <v>0</v>
      </c>
      <c r="F5769" s="14">
        <f>IFERROR(_xlfn.XLOOKUP($A5769,Firm_Info!$A$2:$A$11,Firm_Info!$D$2:$D$11),"")</f>
        <v>5</v>
      </c>
      <c r="G5769" s="14">
        <f>IF($F5769="","",IF($B5769&gt;=SUMIFS(Firm_Info!$F$2:$F$11,Firm_Info!$D$2:$D$11,$F5769,Firm_Info!$C$2:$C$11,"Treated"),1,0))</f>
        <v>0</v>
      </c>
      <c r="H5769" s="14">
        <f t="shared" si="185"/>
        <v>0</v>
      </c>
      <c r="I5769" s="14">
        <f>IF($F5769="","",MOD(ROW()-2,624)-INDEX(Parallel_Trends!$F$5:$F$14,MATCH($A5769,Parallel_Trends!$A$5:$A$14,0)))</f>
        <v>-18</v>
      </c>
    </row>
    <row r="5770" spans="1:9" x14ac:dyDescent="0.45">
      <c r="A5770" t="s">
        <v>31</v>
      </c>
      <c r="B5770" s="1">
        <f>Raw_Prices!BL155</f>
        <v>45149</v>
      </c>
      <c r="C5770" s="12">
        <f>Raw_Prices!BP155</f>
        <v>427.94</v>
      </c>
      <c r="D5770" s="13">
        <f t="shared" si="184"/>
        <v>-8.1720329683165893E-4</v>
      </c>
      <c r="E5770" s="14">
        <f>IF(_xlfn.XLOOKUP($A5770,Firm_Info!$A$2:$A$12,Firm_Info!$C$2:$C$12)="Treated",1,IF(_xlfn.XLOOKUP($A5770,Firm_Info!$A$2:$A$12,Firm_Info!$C$2:$C$12)="Control",0,""))</f>
        <v>0</v>
      </c>
      <c r="F5770" s="14">
        <f>IFERROR(_xlfn.XLOOKUP($A5770,Firm_Info!$A$2:$A$11,Firm_Info!$D$2:$D$11),"")</f>
        <v>5</v>
      </c>
      <c r="G5770" s="14">
        <f>IF($F5770="","",IF($B5770&gt;=SUMIFS(Firm_Info!$F$2:$F$11,Firm_Info!$D$2:$D$11,$F5770,Firm_Info!$C$2:$C$11,"Treated"),1,0))</f>
        <v>0</v>
      </c>
      <c r="H5770" s="14">
        <f t="shared" si="185"/>
        <v>0</v>
      </c>
      <c r="I5770" s="14">
        <f>IF($F5770="","",MOD(ROW()-2,624)-INDEX(Parallel_Trends!$F$5:$F$14,MATCH($A5770,Parallel_Trends!$A$5:$A$14,0)))</f>
        <v>-17</v>
      </c>
    </row>
    <row r="5771" spans="1:9" x14ac:dyDescent="0.45">
      <c r="A5771" t="s">
        <v>31</v>
      </c>
      <c r="B5771" s="1">
        <f>Raw_Prices!BL156</f>
        <v>45152</v>
      </c>
      <c r="C5771" s="12">
        <f>Raw_Prices!BP156</f>
        <v>427.28</v>
      </c>
      <c r="D5771" s="13">
        <f t="shared" si="184"/>
        <v>-1.5422722811609946E-3</v>
      </c>
      <c r="E5771" s="14">
        <f>IF(_xlfn.XLOOKUP($A5771,Firm_Info!$A$2:$A$12,Firm_Info!$C$2:$C$12)="Treated",1,IF(_xlfn.XLOOKUP($A5771,Firm_Info!$A$2:$A$12,Firm_Info!$C$2:$C$12)="Control",0,""))</f>
        <v>0</v>
      </c>
      <c r="F5771" s="14">
        <f>IFERROR(_xlfn.XLOOKUP($A5771,Firm_Info!$A$2:$A$11,Firm_Info!$D$2:$D$11),"")</f>
        <v>5</v>
      </c>
      <c r="G5771" s="14">
        <f>IF($F5771="","",IF($B5771&gt;=SUMIFS(Firm_Info!$F$2:$F$11,Firm_Info!$D$2:$D$11,$F5771,Firm_Info!$C$2:$C$11,"Treated"),1,0))</f>
        <v>0</v>
      </c>
      <c r="H5771" s="14">
        <f t="shared" si="185"/>
        <v>0</v>
      </c>
      <c r="I5771" s="14">
        <f>IF($F5771="","",MOD(ROW()-2,624)-INDEX(Parallel_Trends!$F$5:$F$14,MATCH($A5771,Parallel_Trends!$A$5:$A$14,0)))</f>
        <v>-16</v>
      </c>
    </row>
    <row r="5772" spans="1:9" x14ac:dyDescent="0.45">
      <c r="A5772" t="s">
        <v>31</v>
      </c>
      <c r="B5772" s="1">
        <f>Raw_Prices!BL157</f>
        <v>45153</v>
      </c>
      <c r="C5772" s="12">
        <f>Raw_Prices!BP157</f>
        <v>428.08</v>
      </c>
      <c r="D5772" s="13">
        <f t="shared" si="184"/>
        <v>1.8723085564500419E-3</v>
      </c>
      <c r="E5772" s="14">
        <f>IF(_xlfn.XLOOKUP($A5772,Firm_Info!$A$2:$A$12,Firm_Info!$C$2:$C$12)="Treated",1,IF(_xlfn.XLOOKUP($A5772,Firm_Info!$A$2:$A$12,Firm_Info!$C$2:$C$12)="Control",0,""))</f>
        <v>0</v>
      </c>
      <c r="F5772" s="14">
        <f>IFERROR(_xlfn.XLOOKUP($A5772,Firm_Info!$A$2:$A$11,Firm_Info!$D$2:$D$11),"")</f>
        <v>5</v>
      </c>
      <c r="G5772" s="14">
        <f>IF($F5772="","",IF($B5772&gt;=SUMIFS(Firm_Info!$F$2:$F$11,Firm_Info!$D$2:$D$11,$F5772,Firm_Info!$C$2:$C$11,"Treated"),1,0))</f>
        <v>0</v>
      </c>
      <c r="H5772" s="14">
        <f t="shared" si="185"/>
        <v>0</v>
      </c>
      <c r="I5772" s="14">
        <f>IF($F5772="","",MOD(ROW()-2,624)-INDEX(Parallel_Trends!$F$5:$F$14,MATCH($A5772,Parallel_Trends!$A$5:$A$14,0)))</f>
        <v>-15</v>
      </c>
    </row>
    <row r="5773" spans="1:9" x14ac:dyDescent="0.45">
      <c r="A5773" t="s">
        <v>31</v>
      </c>
      <c r="B5773" s="1">
        <f>Raw_Prices!BL158</f>
        <v>45154</v>
      </c>
      <c r="C5773" s="12">
        <f>Raw_Prices!BP158</f>
        <v>426.77</v>
      </c>
      <c r="D5773" s="13">
        <f t="shared" si="184"/>
        <v>-3.060175668099463E-3</v>
      </c>
      <c r="E5773" s="14">
        <f>IF(_xlfn.XLOOKUP($A5773,Firm_Info!$A$2:$A$12,Firm_Info!$C$2:$C$12)="Treated",1,IF(_xlfn.XLOOKUP($A5773,Firm_Info!$A$2:$A$12,Firm_Info!$C$2:$C$12)="Control",0,""))</f>
        <v>0</v>
      </c>
      <c r="F5773" s="14">
        <f>IFERROR(_xlfn.XLOOKUP($A5773,Firm_Info!$A$2:$A$11,Firm_Info!$D$2:$D$11),"")</f>
        <v>5</v>
      </c>
      <c r="G5773" s="14">
        <f>IF($F5773="","",IF($B5773&gt;=SUMIFS(Firm_Info!$F$2:$F$11,Firm_Info!$D$2:$D$11,$F5773,Firm_Info!$C$2:$C$11,"Treated"),1,0))</f>
        <v>0</v>
      </c>
      <c r="H5773" s="14">
        <f t="shared" si="185"/>
        <v>0</v>
      </c>
      <c r="I5773" s="14">
        <f>IF($F5773="","",MOD(ROW()-2,624)-INDEX(Parallel_Trends!$F$5:$F$14,MATCH($A5773,Parallel_Trends!$A$5:$A$14,0)))</f>
        <v>-14</v>
      </c>
    </row>
    <row r="5774" spans="1:9" x14ac:dyDescent="0.45">
      <c r="A5774" t="s">
        <v>31</v>
      </c>
      <c r="B5774" s="1">
        <f>Raw_Prices!BL159</f>
        <v>45155</v>
      </c>
      <c r="C5774" s="12">
        <f>Raw_Prices!BP159</f>
        <v>424.83</v>
      </c>
      <c r="D5774" s="13">
        <f t="shared" si="184"/>
        <v>-4.54577407034229E-3</v>
      </c>
      <c r="E5774" s="14">
        <f>IF(_xlfn.XLOOKUP($A5774,Firm_Info!$A$2:$A$12,Firm_Info!$C$2:$C$12)="Treated",1,IF(_xlfn.XLOOKUP($A5774,Firm_Info!$A$2:$A$12,Firm_Info!$C$2:$C$12)="Control",0,""))</f>
        <v>0</v>
      </c>
      <c r="F5774" s="14">
        <f>IFERROR(_xlfn.XLOOKUP($A5774,Firm_Info!$A$2:$A$11,Firm_Info!$D$2:$D$11),"")</f>
        <v>5</v>
      </c>
      <c r="G5774" s="14">
        <f>IF($F5774="","",IF($B5774&gt;=SUMIFS(Firm_Info!$F$2:$F$11,Firm_Info!$D$2:$D$11,$F5774,Firm_Info!$C$2:$C$11,"Treated"),1,0))</f>
        <v>0</v>
      </c>
      <c r="H5774" s="14">
        <f t="shared" si="185"/>
        <v>0</v>
      </c>
      <c r="I5774" s="14">
        <f>IF($F5774="","",MOD(ROW()-2,624)-INDEX(Parallel_Trends!$F$5:$F$14,MATCH($A5774,Parallel_Trends!$A$5:$A$14,0)))</f>
        <v>-13</v>
      </c>
    </row>
    <row r="5775" spans="1:9" x14ac:dyDescent="0.45">
      <c r="A5775" t="s">
        <v>31</v>
      </c>
      <c r="B5775" s="1">
        <f>Raw_Prices!BL160</f>
        <v>45156</v>
      </c>
      <c r="C5775" s="12">
        <f>Raw_Prices!BP160</f>
        <v>420.47</v>
      </c>
      <c r="D5775" s="13">
        <f t="shared" si="184"/>
        <v>-1.0262928700892071E-2</v>
      </c>
      <c r="E5775" s="14">
        <f>IF(_xlfn.XLOOKUP($A5775,Firm_Info!$A$2:$A$12,Firm_Info!$C$2:$C$12)="Treated",1,IF(_xlfn.XLOOKUP($A5775,Firm_Info!$A$2:$A$12,Firm_Info!$C$2:$C$12)="Control",0,""))</f>
        <v>0</v>
      </c>
      <c r="F5775" s="14">
        <f>IFERROR(_xlfn.XLOOKUP($A5775,Firm_Info!$A$2:$A$11,Firm_Info!$D$2:$D$11),"")</f>
        <v>5</v>
      </c>
      <c r="G5775" s="14">
        <f>IF($F5775="","",IF($B5775&gt;=SUMIFS(Firm_Info!$F$2:$F$11,Firm_Info!$D$2:$D$11,$F5775,Firm_Info!$C$2:$C$11,"Treated"),1,0))</f>
        <v>0</v>
      </c>
      <c r="H5775" s="14">
        <f t="shared" si="185"/>
        <v>0</v>
      </c>
      <c r="I5775" s="14">
        <f>IF($F5775="","",MOD(ROW()-2,624)-INDEX(Parallel_Trends!$F$5:$F$14,MATCH($A5775,Parallel_Trends!$A$5:$A$14,0)))</f>
        <v>-12</v>
      </c>
    </row>
    <row r="5776" spans="1:9" x14ac:dyDescent="0.45">
      <c r="A5776" t="s">
        <v>31</v>
      </c>
      <c r="B5776" s="1">
        <f>Raw_Prices!BL161</f>
        <v>45159</v>
      </c>
      <c r="C5776" s="12">
        <f>Raw_Prices!BP161</f>
        <v>420.08</v>
      </c>
      <c r="D5776" s="13">
        <f t="shared" si="184"/>
        <v>-9.2753347444540779E-4</v>
      </c>
      <c r="E5776" s="14">
        <f>IF(_xlfn.XLOOKUP($A5776,Firm_Info!$A$2:$A$12,Firm_Info!$C$2:$C$12)="Treated",1,IF(_xlfn.XLOOKUP($A5776,Firm_Info!$A$2:$A$12,Firm_Info!$C$2:$C$12)="Control",0,""))</f>
        <v>0</v>
      </c>
      <c r="F5776" s="14">
        <f>IFERROR(_xlfn.XLOOKUP($A5776,Firm_Info!$A$2:$A$11,Firm_Info!$D$2:$D$11),"")</f>
        <v>5</v>
      </c>
      <c r="G5776" s="14">
        <f>IF($F5776="","",IF($B5776&gt;=SUMIFS(Firm_Info!$F$2:$F$11,Firm_Info!$D$2:$D$11,$F5776,Firm_Info!$C$2:$C$11,"Treated"),1,0))</f>
        <v>0</v>
      </c>
      <c r="H5776" s="14">
        <f t="shared" si="185"/>
        <v>0</v>
      </c>
      <c r="I5776" s="14">
        <f>IF($F5776="","",MOD(ROW()-2,624)-INDEX(Parallel_Trends!$F$5:$F$14,MATCH($A5776,Parallel_Trends!$A$5:$A$14,0)))</f>
        <v>-11</v>
      </c>
    </row>
    <row r="5777" spans="1:9" x14ac:dyDescent="0.45">
      <c r="A5777" t="s">
        <v>31</v>
      </c>
      <c r="B5777" s="1">
        <f>Raw_Prices!BL162</f>
        <v>45160</v>
      </c>
      <c r="C5777" s="12">
        <f>Raw_Prices!BP162</f>
        <v>413.38</v>
      </c>
      <c r="D5777" s="13">
        <f t="shared" si="184"/>
        <v>-1.5949342982289116E-2</v>
      </c>
      <c r="E5777" s="14">
        <f>IF(_xlfn.XLOOKUP($A5777,Firm_Info!$A$2:$A$12,Firm_Info!$C$2:$C$12)="Treated",1,IF(_xlfn.XLOOKUP($A5777,Firm_Info!$A$2:$A$12,Firm_Info!$C$2:$C$12)="Control",0,""))</f>
        <v>0</v>
      </c>
      <c r="F5777" s="14">
        <f>IFERROR(_xlfn.XLOOKUP($A5777,Firm_Info!$A$2:$A$11,Firm_Info!$D$2:$D$11),"")</f>
        <v>5</v>
      </c>
      <c r="G5777" s="14">
        <f>IF($F5777="","",IF($B5777&gt;=SUMIFS(Firm_Info!$F$2:$F$11,Firm_Info!$D$2:$D$11,$F5777,Firm_Info!$C$2:$C$11,"Treated"),1,0))</f>
        <v>0</v>
      </c>
      <c r="H5777" s="14">
        <f t="shared" si="185"/>
        <v>0</v>
      </c>
      <c r="I5777" s="14">
        <f>IF($F5777="","",MOD(ROW()-2,624)-INDEX(Parallel_Trends!$F$5:$F$14,MATCH($A5777,Parallel_Trends!$A$5:$A$14,0)))</f>
        <v>-10</v>
      </c>
    </row>
    <row r="5778" spans="1:9" x14ac:dyDescent="0.45">
      <c r="A5778" t="s">
        <v>31</v>
      </c>
      <c r="B5778" s="1">
        <f>Raw_Prices!BL163</f>
        <v>45161</v>
      </c>
      <c r="C5778" s="12">
        <f>Raw_Prices!BP163</f>
        <v>415.28</v>
      </c>
      <c r="D5778" s="13">
        <f t="shared" si="184"/>
        <v>4.5962552615026464E-3</v>
      </c>
      <c r="E5778" s="14">
        <f>IF(_xlfn.XLOOKUP($A5778,Firm_Info!$A$2:$A$12,Firm_Info!$C$2:$C$12)="Treated",1,IF(_xlfn.XLOOKUP($A5778,Firm_Info!$A$2:$A$12,Firm_Info!$C$2:$C$12)="Control",0,""))</f>
        <v>0</v>
      </c>
      <c r="F5778" s="14">
        <f>IFERROR(_xlfn.XLOOKUP($A5778,Firm_Info!$A$2:$A$11,Firm_Info!$D$2:$D$11),"")</f>
        <v>5</v>
      </c>
      <c r="G5778" s="14">
        <f>IF($F5778="","",IF($B5778&gt;=SUMIFS(Firm_Info!$F$2:$F$11,Firm_Info!$D$2:$D$11,$F5778,Firm_Info!$C$2:$C$11,"Treated"),1,0))</f>
        <v>0</v>
      </c>
      <c r="H5778" s="14">
        <f t="shared" si="185"/>
        <v>0</v>
      </c>
      <c r="I5778" s="14">
        <f>IF($F5778="","",MOD(ROW()-2,624)-INDEX(Parallel_Trends!$F$5:$F$14,MATCH($A5778,Parallel_Trends!$A$5:$A$14,0)))</f>
        <v>-9</v>
      </c>
    </row>
    <row r="5779" spans="1:9" x14ac:dyDescent="0.45">
      <c r="A5779" t="s">
        <v>31</v>
      </c>
      <c r="B5779" s="1">
        <f>Raw_Prices!BL164</f>
        <v>45162</v>
      </c>
      <c r="C5779" s="12">
        <f>Raw_Prices!BP164</f>
        <v>411.99</v>
      </c>
      <c r="D5779" s="13">
        <f t="shared" si="184"/>
        <v>-7.9223656328260006E-3</v>
      </c>
      <c r="E5779" s="14">
        <f>IF(_xlfn.XLOOKUP($A5779,Firm_Info!$A$2:$A$12,Firm_Info!$C$2:$C$12)="Treated",1,IF(_xlfn.XLOOKUP($A5779,Firm_Info!$A$2:$A$12,Firm_Info!$C$2:$C$12)="Control",0,""))</f>
        <v>0</v>
      </c>
      <c r="F5779" s="14">
        <f>IFERROR(_xlfn.XLOOKUP($A5779,Firm_Info!$A$2:$A$11,Firm_Info!$D$2:$D$11),"")</f>
        <v>5</v>
      </c>
      <c r="G5779" s="14">
        <f>IF($F5779="","",IF($B5779&gt;=SUMIFS(Firm_Info!$F$2:$F$11,Firm_Info!$D$2:$D$11,$F5779,Firm_Info!$C$2:$C$11,"Treated"),1,0))</f>
        <v>0</v>
      </c>
      <c r="H5779" s="14">
        <f t="shared" si="185"/>
        <v>0</v>
      </c>
      <c r="I5779" s="14">
        <f>IF($F5779="","",MOD(ROW()-2,624)-INDEX(Parallel_Trends!$F$5:$F$14,MATCH($A5779,Parallel_Trends!$A$5:$A$14,0)))</f>
        <v>-8</v>
      </c>
    </row>
    <row r="5780" spans="1:9" x14ac:dyDescent="0.45">
      <c r="A5780" t="s">
        <v>31</v>
      </c>
      <c r="B5780" s="1">
        <f>Raw_Prices!BL165</f>
        <v>45163</v>
      </c>
      <c r="C5780" s="12">
        <f>Raw_Prices!BP165</f>
        <v>416.78</v>
      </c>
      <c r="D5780" s="13">
        <f t="shared" si="184"/>
        <v>1.1626495788732649E-2</v>
      </c>
      <c r="E5780" s="14">
        <f>IF(_xlfn.XLOOKUP($A5780,Firm_Info!$A$2:$A$12,Firm_Info!$C$2:$C$12)="Treated",1,IF(_xlfn.XLOOKUP($A5780,Firm_Info!$A$2:$A$12,Firm_Info!$C$2:$C$12)="Control",0,""))</f>
        <v>0</v>
      </c>
      <c r="F5780" s="14">
        <f>IFERROR(_xlfn.XLOOKUP($A5780,Firm_Info!$A$2:$A$11,Firm_Info!$D$2:$D$11),"")</f>
        <v>5</v>
      </c>
      <c r="G5780" s="14">
        <f>IF($F5780="","",IF($B5780&gt;=SUMIFS(Firm_Info!$F$2:$F$11,Firm_Info!$D$2:$D$11,$F5780,Firm_Info!$C$2:$C$11,"Treated"),1,0))</f>
        <v>0</v>
      </c>
      <c r="H5780" s="14">
        <f t="shared" si="185"/>
        <v>0</v>
      </c>
      <c r="I5780" s="14">
        <f>IF($F5780="","",MOD(ROW()-2,624)-INDEX(Parallel_Trends!$F$5:$F$14,MATCH($A5780,Parallel_Trends!$A$5:$A$14,0)))</f>
        <v>-7</v>
      </c>
    </row>
    <row r="5781" spans="1:9" x14ac:dyDescent="0.45">
      <c r="A5781" t="s">
        <v>31</v>
      </c>
      <c r="B5781" s="1">
        <f>Raw_Prices!BL166</f>
        <v>45166</v>
      </c>
      <c r="C5781" s="12">
        <f>Raw_Prices!BP166</f>
        <v>432</v>
      </c>
      <c r="D5781" s="13">
        <f t="shared" si="184"/>
        <v>3.6518067085752781E-2</v>
      </c>
      <c r="E5781" s="14">
        <f>IF(_xlfn.XLOOKUP($A5781,Firm_Info!$A$2:$A$12,Firm_Info!$C$2:$C$12)="Treated",1,IF(_xlfn.XLOOKUP($A5781,Firm_Info!$A$2:$A$12,Firm_Info!$C$2:$C$12)="Control",0,""))</f>
        <v>0</v>
      </c>
      <c r="F5781" s="14">
        <f>IFERROR(_xlfn.XLOOKUP($A5781,Firm_Info!$A$2:$A$11,Firm_Info!$D$2:$D$11),"")</f>
        <v>5</v>
      </c>
      <c r="G5781" s="14">
        <f>IF($F5781="","",IF($B5781&gt;=SUMIFS(Firm_Info!$F$2:$F$11,Firm_Info!$D$2:$D$11,$F5781,Firm_Info!$C$2:$C$11,"Treated"),1,0))</f>
        <v>0</v>
      </c>
      <c r="H5781" s="14">
        <f t="shared" si="185"/>
        <v>0</v>
      </c>
      <c r="I5781" s="14">
        <f>IF($F5781="","",MOD(ROW()-2,624)-INDEX(Parallel_Trends!$F$5:$F$14,MATCH($A5781,Parallel_Trends!$A$5:$A$14,0)))</f>
        <v>-6</v>
      </c>
    </row>
    <row r="5782" spans="1:9" x14ac:dyDescent="0.45">
      <c r="A5782" t="s">
        <v>31</v>
      </c>
      <c r="B5782" s="1">
        <f>Raw_Prices!BL167</f>
        <v>45167</v>
      </c>
      <c r="C5782" s="12">
        <f>Raw_Prices!BP167</f>
        <v>451.1</v>
      </c>
      <c r="D5782" s="13">
        <f t="shared" si="184"/>
        <v>4.4212962962963065E-2</v>
      </c>
      <c r="E5782" s="14">
        <f>IF(_xlfn.XLOOKUP($A5782,Firm_Info!$A$2:$A$12,Firm_Info!$C$2:$C$12)="Treated",1,IF(_xlfn.XLOOKUP($A5782,Firm_Info!$A$2:$A$12,Firm_Info!$C$2:$C$12)="Control",0,""))</f>
        <v>0</v>
      </c>
      <c r="F5782" s="14">
        <f>IFERROR(_xlfn.XLOOKUP($A5782,Firm_Info!$A$2:$A$11,Firm_Info!$D$2:$D$11),"")</f>
        <v>5</v>
      </c>
      <c r="G5782" s="14">
        <f>IF($F5782="","",IF($B5782&gt;=SUMIFS(Firm_Info!$F$2:$F$11,Firm_Info!$D$2:$D$11,$F5782,Firm_Info!$C$2:$C$11,"Treated"),1,0))</f>
        <v>0</v>
      </c>
      <c r="H5782" s="14">
        <f t="shared" si="185"/>
        <v>0</v>
      </c>
      <c r="I5782" s="14">
        <f>IF($F5782="","",MOD(ROW()-2,624)-INDEX(Parallel_Trends!$F$5:$F$14,MATCH($A5782,Parallel_Trends!$A$5:$A$14,0)))</f>
        <v>-5</v>
      </c>
    </row>
    <row r="5783" spans="1:9" x14ac:dyDescent="0.45">
      <c r="A5783" t="s">
        <v>31</v>
      </c>
      <c r="B5783" s="1">
        <f>Raw_Prices!BL168</f>
        <v>45168</v>
      </c>
      <c r="C5783" s="12">
        <f>Raw_Prices!BP168</f>
        <v>439.51</v>
      </c>
      <c r="D5783" s="13">
        <f t="shared" si="184"/>
        <v>-2.5692751052981633E-2</v>
      </c>
      <c r="E5783" s="14">
        <f>IF(_xlfn.XLOOKUP($A5783,Firm_Info!$A$2:$A$12,Firm_Info!$C$2:$C$12)="Treated",1,IF(_xlfn.XLOOKUP($A5783,Firm_Info!$A$2:$A$12,Firm_Info!$C$2:$C$12)="Control",0,""))</f>
        <v>0</v>
      </c>
      <c r="F5783" s="14">
        <f>IFERROR(_xlfn.XLOOKUP($A5783,Firm_Info!$A$2:$A$11,Firm_Info!$D$2:$D$11),"")</f>
        <v>5</v>
      </c>
      <c r="G5783" s="14">
        <f>IF($F5783="","",IF($B5783&gt;=SUMIFS(Firm_Info!$F$2:$F$11,Firm_Info!$D$2:$D$11,$F5783,Firm_Info!$C$2:$C$11,"Treated"),1,0))</f>
        <v>0</v>
      </c>
      <c r="H5783" s="14">
        <f t="shared" si="185"/>
        <v>0</v>
      </c>
      <c r="I5783" s="14">
        <f>IF($F5783="","",MOD(ROW()-2,624)-INDEX(Parallel_Trends!$F$5:$F$14,MATCH($A5783,Parallel_Trends!$A$5:$A$14,0)))</f>
        <v>-4</v>
      </c>
    </row>
    <row r="5784" spans="1:9" x14ac:dyDescent="0.45">
      <c r="A5784" t="s">
        <v>31</v>
      </c>
      <c r="B5784" s="1">
        <f>Raw_Prices!BL169</f>
        <v>45169</v>
      </c>
      <c r="C5784" s="12">
        <f>Raw_Prices!BP169</f>
        <v>438.12</v>
      </c>
      <c r="D5784" s="13">
        <f t="shared" si="184"/>
        <v>-3.1626129098313305E-3</v>
      </c>
      <c r="E5784" s="14">
        <f>IF(_xlfn.XLOOKUP($A5784,Firm_Info!$A$2:$A$12,Firm_Info!$C$2:$C$12)="Treated",1,IF(_xlfn.XLOOKUP($A5784,Firm_Info!$A$2:$A$12,Firm_Info!$C$2:$C$12)="Control",0,""))</f>
        <v>0</v>
      </c>
      <c r="F5784" s="14">
        <f>IFERROR(_xlfn.XLOOKUP($A5784,Firm_Info!$A$2:$A$11,Firm_Info!$D$2:$D$11),"")</f>
        <v>5</v>
      </c>
      <c r="G5784" s="14">
        <f>IF($F5784="","",IF($B5784&gt;=SUMIFS(Firm_Info!$F$2:$F$11,Firm_Info!$D$2:$D$11,$F5784,Firm_Info!$C$2:$C$11,"Treated"),1,0))</f>
        <v>0</v>
      </c>
      <c r="H5784" s="14">
        <f t="shared" si="185"/>
        <v>0</v>
      </c>
      <c r="I5784" s="14">
        <f>IF($F5784="","",MOD(ROW()-2,624)-INDEX(Parallel_Trends!$F$5:$F$14,MATCH($A5784,Parallel_Trends!$A$5:$A$14,0)))</f>
        <v>-3</v>
      </c>
    </row>
    <row r="5785" spans="1:9" x14ac:dyDescent="0.45">
      <c r="A5785" t="s">
        <v>31</v>
      </c>
      <c r="B5785" s="1">
        <f>Raw_Prices!BL170</f>
        <v>45170</v>
      </c>
      <c r="C5785" s="12">
        <f>Raw_Prices!BP170</f>
        <v>422.32</v>
      </c>
      <c r="D5785" s="13">
        <f t="shared" si="184"/>
        <v>-3.6063179037706616E-2</v>
      </c>
      <c r="E5785" s="14">
        <f>IF(_xlfn.XLOOKUP($A5785,Firm_Info!$A$2:$A$12,Firm_Info!$C$2:$C$12)="Treated",1,IF(_xlfn.XLOOKUP($A5785,Firm_Info!$A$2:$A$12,Firm_Info!$C$2:$C$12)="Control",0,""))</f>
        <v>0</v>
      </c>
      <c r="F5785" s="14">
        <f>IFERROR(_xlfn.XLOOKUP($A5785,Firm_Info!$A$2:$A$11,Firm_Info!$D$2:$D$11),"")</f>
        <v>5</v>
      </c>
      <c r="G5785" s="14">
        <f>IF($F5785="","",IF($B5785&gt;=SUMIFS(Firm_Info!$F$2:$F$11,Firm_Info!$D$2:$D$11,$F5785,Firm_Info!$C$2:$C$11,"Treated"),1,0))</f>
        <v>0</v>
      </c>
      <c r="H5785" s="14">
        <f t="shared" si="185"/>
        <v>0</v>
      </c>
      <c r="I5785" s="14">
        <f>IF($F5785="","",MOD(ROW()-2,624)-INDEX(Parallel_Trends!$F$5:$F$14,MATCH($A5785,Parallel_Trends!$A$5:$A$14,0)))</f>
        <v>-2</v>
      </c>
    </row>
    <row r="5786" spans="1:9" x14ac:dyDescent="0.45">
      <c r="A5786" t="s">
        <v>31</v>
      </c>
      <c r="B5786" s="1">
        <f>Raw_Prices!BL171</f>
        <v>45174</v>
      </c>
      <c r="C5786" s="12">
        <f>Raw_Prices!BP171</f>
        <v>408.99</v>
      </c>
      <c r="D5786" s="13">
        <f t="shared" si="184"/>
        <v>-3.156374313316912E-2</v>
      </c>
      <c r="E5786" s="14">
        <f>IF(_xlfn.XLOOKUP($A5786,Firm_Info!$A$2:$A$12,Firm_Info!$C$2:$C$12)="Treated",1,IF(_xlfn.XLOOKUP($A5786,Firm_Info!$A$2:$A$12,Firm_Info!$C$2:$C$12)="Control",0,""))</f>
        <v>0</v>
      </c>
      <c r="F5786" s="14">
        <f>IFERROR(_xlfn.XLOOKUP($A5786,Firm_Info!$A$2:$A$11,Firm_Info!$D$2:$D$11),"")</f>
        <v>5</v>
      </c>
      <c r="G5786" s="14">
        <f>IF($F5786="","",IF($B5786&gt;=SUMIFS(Firm_Info!$F$2:$F$11,Firm_Info!$D$2:$D$11,$F5786,Firm_Info!$C$2:$C$11,"Treated"),1,0))</f>
        <v>0</v>
      </c>
      <c r="H5786" s="14">
        <f t="shared" si="185"/>
        <v>0</v>
      </c>
      <c r="I5786" s="14">
        <f>IF($F5786="","",MOD(ROW()-2,624)-INDEX(Parallel_Trends!$F$5:$F$14,MATCH($A5786,Parallel_Trends!$A$5:$A$14,0)))</f>
        <v>-1</v>
      </c>
    </row>
    <row r="5787" spans="1:9" x14ac:dyDescent="0.45">
      <c r="A5787" t="s">
        <v>31</v>
      </c>
      <c r="B5787" s="1">
        <f>Raw_Prices!BL172</f>
        <v>45175</v>
      </c>
      <c r="C5787" s="12">
        <f>Raw_Prices!BP172</f>
        <v>419.98</v>
      </c>
      <c r="D5787" s="13">
        <f t="shared" si="184"/>
        <v>2.6871072642362881E-2</v>
      </c>
      <c r="E5787" s="14">
        <f>IF(_xlfn.XLOOKUP($A5787,Firm_Info!$A$2:$A$12,Firm_Info!$C$2:$C$12)="Treated",1,IF(_xlfn.XLOOKUP($A5787,Firm_Info!$A$2:$A$12,Firm_Info!$C$2:$C$12)="Control",0,""))</f>
        <v>0</v>
      </c>
      <c r="F5787" s="14">
        <f>IFERROR(_xlfn.XLOOKUP($A5787,Firm_Info!$A$2:$A$11,Firm_Info!$D$2:$D$11),"")</f>
        <v>5</v>
      </c>
      <c r="G5787" s="14">
        <f>IF($F5787="","",IF($B5787&gt;=SUMIFS(Firm_Info!$F$2:$F$11,Firm_Info!$D$2:$D$11,$F5787,Firm_Info!$C$2:$C$11,"Treated"),1,0))</f>
        <v>1</v>
      </c>
      <c r="H5787" s="14">
        <f t="shared" si="185"/>
        <v>0</v>
      </c>
      <c r="I5787" s="14">
        <f>IF($F5787="","",MOD(ROW()-2,624)-INDEX(Parallel_Trends!$F$5:$F$14,MATCH($A5787,Parallel_Trends!$A$5:$A$14,0)))</f>
        <v>0</v>
      </c>
    </row>
    <row r="5788" spans="1:9" x14ac:dyDescent="0.45">
      <c r="A5788" t="s">
        <v>31</v>
      </c>
      <c r="B5788" s="1">
        <f>Raw_Prices!BL173</f>
        <v>45176</v>
      </c>
      <c r="C5788" s="12">
        <f>Raw_Prices!BP173</f>
        <v>416.98</v>
      </c>
      <c r="D5788" s="13">
        <f t="shared" si="184"/>
        <v>-7.1431972951092604E-3</v>
      </c>
      <c r="E5788" s="14">
        <f>IF(_xlfn.XLOOKUP($A5788,Firm_Info!$A$2:$A$12,Firm_Info!$C$2:$C$12)="Treated",1,IF(_xlfn.XLOOKUP($A5788,Firm_Info!$A$2:$A$12,Firm_Info!$C$2:$C$12)="Control",0,""))</f>
        <v>0</v>
      </c>
      <c r="F5788" s="14">
        <f>IFERROR(_xlfn.XLOOKUP($A5788,Firm_Info!$A$2:$A$11,Firm_Info!$D$2:$D$11),"")</f>
        <v>5</v>
      </c>
      <c r="G5788" s="14">
        <f>IF($F5788="","",IF($B5788&gt;=SUMIFS(Firm_Info!$F$2:$F$11,Firm_Info!$D$2:$D$11,$F5788,Firm_Info!$C$2:$C$11,"Treated"),1,0))</f>
        <v>1</v>
      </c>
      <c r="H5788" s="14">
        <f t="shared" si="185"/>
        <v>0</v>
      </c>
      <c r="I5788" s="14">
        <f>IF($F5788="","",MOD(ROW()-2,624)-INDEX(Parallel_Trends!$F$5:$F$14,MATCH($A5788,Parallel_Trends!$A$5:$A$14,0)))</f>
        <v>1</v>
      </c>
    </row>
    <row r="5789" spans="1:9" x14ac:dyDescent="0.45">
      <c r="A5789" t="s">
        <v>31</v>
      </c>
      <c r="B5789" s="1">
        <f>Raw_Prices!BL174</f>
        <v>45177</v>
      </c>
      <c r="C5789" s="12">
        <f>Raw_Prices!BP174</f>
        <v>422.42</v>
      </c>
      <c r="D5789" s="13">
        <f t="shared" si="184"/>
        <v>1.3046189265672137E-2</v>
      </c>
      <c r="E5789" s="14">
        <f>IF(_xlfn.XLOOKUP($A5789,Firm_Info!$A$2:$A$12,Firm_Info!$C$2:$C$12)="Treated",1,IF(_xlfn.XLOOKUP($A5789,Firm_Info!$A$2:$A$12,Firm_Info!$C$2:$C$12)="Control",0,""))</f>
        <v>0</v>
      </c>
      <c r="F5789" s="14">
        <f>IFERROR(_xlfn.XLOOKUP($A5789,Firm_Info!$A$2:$A$11,Firm_Info!$D$2:$D$11),"")</f>
        <v>5</v>
      </c>
      <c r="G5789" s="14">
        <f>IF($F5789="","",IF($B5789&gt;=SUMIFS(Firm_Info!$F$2:$F$11,Firm_Info!$D$2:$D$11,$F5789,Firm_Info!$C$2:$C$11,"Treated"),1,0))</f>
        <v>1</v>
      </c>
      <c r="H5789" s="14">
        <f t="shared" si="185"/>
        <v>0</v>
      </c>
      <c r="I5789" s="14">
        <f>IF($F5789="","",MOD(ROW()-2,624)-INDEX(Parallel_Trends!$F$5:$F$14,MATCH($A5789,Parallel_Trends!$A$5:$A$14,0)))</f>
        <v>2</v>
      </c>
    </row>
    <row r="5790" spans="1:9" x14ac:dyDescent="0.45">
      <c r="A5790" t="s">
        <v>31</v>
      </c>
      <c r="B5790" s="1">
        <f>Raw_Prices!BL175</f>
        <v>45180</v>
      </c>
      <c r="C5790" s="12">
        <f>Raw_Prices!BP175</f>
        <v>435.84</v>
      </c>
      <c r="D5790" s="13">
        <f t="shared" si="184"/>
        <v>3.1769329103735533E-2</v>
      </c>
      <c r="E5790" s="14">
        <f>IF(_xlfn.XLOOKUP($A5790,Firm_Info!$A$2:$A$12,Firm_Info!$C$2:$C$12)="Treated",1,IF(_xlfn.XLOOKUP($A5790,Firm_Info!$A$2:$A$12,Firm_Info!$C$2:$C$12)="Control",0,""))</f>
        <v>0</v>
      </c>
      <c r="F5790" s="14">
        <f>IFERROR(_xlfn.XLOOKUP($A5790,Firm_Info!$A$2:$A$11,Firm_Info!$D$2:$D$11),"")</f>
        <v>5</v>
      </c>
      <c r="G5790" s="14">
        <f>IF($F5790="","",IF($B5790&gt;=SUMIFS(Firm_Info!$F$2:$F$11,Firm_Info!$D$2:$D$11,$F5790,Firm_Info!$C$2:$C$11,"Treated"),1,0))</f>
        <v>1</v>
      </c>
      <c r="H5790" s="14">
        <f t="shared" si="185"/>
        <v>0</v>
      </c>
      <c r="I5790" s="14">
        <f>IF($F5790="","",MOD(ROW()-2,624)-INDEX(Parallel_Trends!$F$5:$F$14,MATCH($A5790,Parallel_Trends!$A$5:$A$14,0)))</f>
        <v>3</v>
      </c>
    </row>
    <row r="5791" spans="1:9" x14ac:dyDescent="0.45">
      <c r="A5791" t="s">
        <v>31</v>
      </c>
      <c r="B5791" s="1">
        <f>Raw_Prices!BL176</f>
        <v>45181</v>
      </c>
      <c r="C5791" s="12">
        <f>Raw_Prices!BP176</f>
        <v>436.61</v>
      </c>
      <c r="D5791" s="13">
        <f t="shared" si="184"/>
        <v>1.7667033773862695E-3</v>
      </c>
      <c r="E5791" s="14">
        <f>IF(_xlfn.XLOOKUP($A5791,Firm_Info!$A$2:$A$12,Firm_Info!$C$2:$C$12)="Treated",1,IF(_xlfn.XLOOKUP($A5791,Firm_Info!$A$2:$A$12,Firm_Info!$C$2:$C$12)="Control",0,""))</f>
        <v>0</v>
      </c>
      <c r="F5791" s="14">
        <f>IFERROR(_xlfn.XLOOKUP($A5791,Firm_Info!$A$2:$A$11,Firm_Info!$D$2:$D$11),"")</f>
        <v>5</v>
      </c>
      <c r="G5791" s="14">
        <f>IF($F5791="","",IF($B5791&gt;=SUMIFS(Firm_Info!$F$2:$F$11,Firm_Info!$D$2:$D$11,$F5791,Firm_Info!$C$2:$C$11,"Treated"),1,0))</f>
        <v>1</v>
      </c>
      <c r="H5791" s="14">
        <f t="shared" si="185"/>
        <v>0</v>
      </c>
      <c r="I5791" s="14">
        <f>IF($F5791="","",MOD(ROW()-2,624)-INDEX(Parallel_Trends!$F$5:$F$14,MATCH($A5791,Parallel_Trends!$A$5:$A$14,0)))</f>
        <v>4</v>
      </c>
    </row>
    <row r="5792" spans="1:9" x14ac:dyDescent="0.45">
      <c r="A5792" t="s">
        <v>31</v>
      </c>
      <c r="B5792" s="1">
        <f>Raw_Prices!BL177</f>
        <v>45182</v>
      </c>
      <c r="C5792" s="12">
        <f>Raw_Prices!BP177</f>
        <v>439.4</v>
      </c>
      <c r="D5792" s="13">
        <f t="shared" si="184"/>
        <v>6.3901422321979151E-3</v>
      </c>
      <c r="E5792" s="14">
        <f>IF(_xlfn.XLOOKUP($A5792,Firm_Info!$A$2:$A$12,Firm_Info!$C$2:$C$12)="Treated",1,IF(_xlfn.XLOOKUP($A5792,Firm_Info!$A$2:$A$12,Firm_Info!$C$2:$C$12)="Control",0,""))</f>
        <v>0</v>
      </c>
      <c r="F5792" s="14">
        <f>IFERROR(_xlfn.XLOOKUP($A5792,Firm_Info!$A$2:$A$11,Firm_Info!$D$2:$D$11),"")</f>
        <v>5</v>
      </c>
      <c r="G5792" s="14">
        <f>IF($F5792="","",IF($B5792&gt;=SUMIFS(Firm_Info!$F$2:$F$11,Firm_Info!$D$2:$D$11,$F5792,Firm_Info!$C$2:$C$11,"Treated"),1,0))</f>
        <v>1</v>
      </c>
      <c r="H5792" s="14">
        <f t="shared" si="185"/>
        <v>0</v>
      </c>
      <c r="I5792" s="14">
        <f>IF($F5792="","",MOD(ROW()-2,624)-INDEX(Parallel_Trends!$F$5:$F$14,MATCH($A5792,Parallel_Trends!$A$5:$A$14,0)))</f>
        <v>5</v>
      </c>
    </row>
    <row r="5793" spans="1:9" x14ac:dyDescent="0.45">
      <c r="A5793" t="s">
        <v>31</v>
      </c>
      <c r="B5793" s="1">
        <f>Raw_Prices!BL178</f>
        <v>45183</v>
      </c>
      <c r="C5793" s="12">
        <f>Raw_Prices!BP178</f>
        <v>449.37</v>
      </c>
      <c r="D5793" s="13">
        <f t="shared" si="184"/>
        <v>2.2690031861629656E-2</v>
      </c>
      <c r="E5793" s="14">
        <f>IF(_xlfn.XLOOKUP($A5793,Firm_Info!$A$2:$A$12,Firm_Info!$C$2:$C$12)="Treated",1,IF(_xlfn.XLOOKUP($A5793,Firm_Info!$A$2:$A$12,Firm_Info!$C$2:$C$12)="Control",0,""))</f>
        <v>0</v>
      </c>
      <c r="F5793" s="14">
        <f>IFERROR(_xlfn.XLOOKUP($A5793,Firm_Info!$A$2:$A$11,Firm_Info!$D$2:$D$11),"")</f>
        <v>5</v>
      </c>
      <c r="G5793" s="14">
        <f>IF($F5793="","",IF($B5793&gt;=SUMIFS(Firm_Info!$F$2:$F$11,Firm_Info!$D$2:$D$11,$F5793,Firm_Info!$C$2:$C$11,"Treated"),1,0))</f>
        <v>1</v>
      </c>
      <c r="H5793" s="14">
        <f t="shared" si="185"/>
        <v>0</v>
      </c>
      <c r="I5793" s="14">
        <f>IF($F5793="","",MOD(ROW()-2,624)-INDEX(Parallel_Trends!$F$5:$F$14,MATCH($A5793,Parallel_Trends!$A$5:$A$14,0)))</f>
        <v>6</v>
      </c>
    </row>
    <row r="5794" spans="1:9" x14ac:dyDescent="0.45">
      <c r="A5794" t="s">
        <v>31</v>
      </c>
      <c r="B5794" s="1">
        <f>Raw_Prices!BL179</f>
        <v>45184</v>
      </c>
      <c r="C5794" s="12">
        <f>Raw_Prices!BP179</f>
        <v>447.95</v>
      </c>
      <c r="D5794" s="13">
        <f t="shared" si="184"/>
        <v>-3.1599795268932862E-3</v>
      </c>
      <c r="E5794" s="14">
        <f>IF(_xlfn.XLOOKUP($A5794,Firm_Info!$A$2:$A$12,Firm_Info!$C$2:$C$12)="Treated",1,IF(_xlfn.XLOOKUP($A5794,Firm_Info!$A$2:$A$12,Firm_Info!$C$2:$C$12)="Control",0,""))</f>
        <v>0</v>
      </c>
      <c r="F5794" s="14">
        <f>IFERROR(_xlfn.XLOOKUP($A5794,Firm_Info!$A$2:$A$11,Firm_Info!$D$2:$D$11),"")</f>
        <v>5</v>
      </c>
      <c r="G5794" s="14">
        <f>IF($F5794="","",IF($B5794&gt;=SUMIFS(Firm_Info!$F$2:$F$11,Firm_Info!$D$2:$D$11,$F5794,Firm_Info!$C$2:$C$11,"Treated"),1,0))</f>
        <v>1</v>
      </c>
      <c r="H5794" s="14">
        <f t="shared" si="185"/>
        <v>0</v>
      </c>
      <c r="I5794" s="14">
        <f>IF($F5794="","",MOD(ROW()-2,624)-INDEX(Parallel_Trends!$F$5:$F$14,MATCH($A5794,Parallel_Trends!$A$5:$A$14,0)))</f>
        <v>7</v>
      </c>
    </row>
    <row r="5795" spans="1:9" x14ac:dyDescent="0.45">
      <c r="A5795" t="s">
        <v>31</v>
      </c>
      <c r="B5795" s="1">
        <f>Raw_Prices!BL180</f>
        <v>45187</v>
      </c>
      <c r="C5795" s="12">
        <f>Raw_Prices!BP180</f>
        <v>455.73</v>
      </c>
      <c r="D5795" s="13">
        <f t="shared" si="184"/>
        <v>1.7368009822524844E-2</v>
      </c>
      <c r="E5795" s="14">
        <f>IF(_xlfn.XLOOKUP($A5795,Firm_Info!$A$2:$A$12,Firm_Info!$C$2:$C$12)="Treated",1,IF(_xlfn.XLOOKUP($A5795,Firm_Info!$A$2:$A$12,Firm_Info!$C$2:$C$12)="Control",0,""))</f>
        <v>0</v>
      </c>
      <c r="F5795" s="14">
        <f>IFERROR(_xlfn.XLOOKUP($A5795,Firm_Info!$A$2:$A$11,Firm_Info!$D$2:$D$11),"")</f>
        <v>5</v>
      </c>
      <c r="G5795" s="14">
        <f>IF($F5795="","",IF($B5795&gt;=SUMIFS(Firm_Info!$F$2:$F$11,Firm_Info!$D$2:$D$11,$F5795,Firm_Info!$C$2:$C$11,"Treated"),1,0))</f>
        <v>1</v>
      </c>
      <c r="H5795" s="14">
        <f t="shared" si="185"/>
        <v>0</v>
      </c>
      <c r="I5795" s="14">
        <f>IF($F5795="","",MOD(ROW()-2,624)-INDEX(Parallel_Trends!$F$5:$F$14,MATCH($A5795,Parallel_Trends!$A$5:$A$14,0)))</f>
        <v>8</v>
      </c>
    </row>
    <row r="5796" spans="1:9" x14ac:dyDescent="0.45">
      <c r="A5796" t="s">
        <v>31</v>
      </c>
      <c r="B5796" s="1">
        <f>Raw_Prices!BL181</f>
        <v>45188</v>
      </c>
      <c r="C5796" s="12">
        <f>Raw_Prices!BP181</f>
        <v>449.68</v>
      </c>
      <c r="D5796" s="13">
        <f t="shared" si="184"/>
        <v>-1.3275404296403615E-2</v>
      </c>
      <c r="E5796" s="14">
        <f>IF(_xlfn.XLOOKUP($A5796,Firm_Info!$A$2:$A$12,Firm_Info!$C$2:$C$12)="Treated",1,IF(_xlfn.XLOOKUP($A5796,Firm_Info!$A$2:$A$12,Firm_Info!$C$2:$C$12)="Control",0,""))</f>
        <v>0</v>
      </c>
      <c r="F5796" s="14">
        <f>IFERROR(_xlfn.XLOOKUP($A5796,Firm_Info!$A$2:$A$11,Firm_Info!$D$2:$D$11),"")</f>
        <v>5</v>
      </c>
      <c r="G5796" s="14">
        <f>IF($F5796="","",IF($B5796&gt;=SUMIFS(Firm_Info!$F$2:$F$11,Firm_Info!$D$2:$D$11,$F5796,Firm_Info!$C$2:$C$11,"Treated"),1,0))</f>
        <v>1</v>
      </c>
      <c r="H5796" s="14">
        <f t="shared" si="185"/>
        <v>0</v>
      </c>
      <c r="I5796" s="14">
        <f>IF($F5796="","",MOD(ROW()-2,624)-INDEX(Parallel_Trends!$F$5:$F$14,MATCH($A5796,Parallel_Trends!$A$5:$A$14,0)))</f>
        <v>9</v>
      </c>
    </row>
    <row r="5797" spans="1:9" x14ac:dyDescent="0.45">
      <c r="A5797" t="s">
        <v>31</v>
      </c>
      <c r="B5797" s="1">
        <f>Raw_Prices!BL182</f>
        <v>45189</v>
      </c>
      <c r="C5797" s="12">
        <f>Raw_Prices!BP182</f>
        <v>448.17</v>
      </c>
      <c r="D5797" s="13">
        <f t="shared" si="184"/>
        <v>-3.3579434264365826E-3</v>
      </c>
      <c r="E5797" s="14">
        <f>IF(_xlfn.XLOOKUP($A5797,Firm_Info!$A$2:$A$12,Firm_Info!$C$2:$C$12)="Treated",1,IF(_xlfn.XLOOKUP($A5797,Firm_Info!$A$2:$A$12,Firm_Info!$C$2:$C$12)="Control",0,""))</f>
        <v>0</v>
      </c>
      <c r="F5797" s="14">
        <f>IFERROR(_xlfn.XLOOKUP($A5797,Firm_Info!$A$2:$A$11,Firm_Info!$D$2:$D$11),"")</f>
        <v>5</v>
      </c>
      <c r="G5797" s="14">
        <f>IF($F5797="","",IF($B5797&gt;=SUMIFS(Firm_Info!$F$2:$F$11,Firm_Info!$D$2:$D$11,$F5797,Firm_Info!$C$2:$C$11,"Treated"),1,0))</f>
        <v>1</v>
      </c>
      <c r="H5797" s="14">
        <f t="shared" si="185"/>
        <v>0</v>
      </c>
      <c r="I5797" s="14">
        <f>IF($F5797="","",MOD(ROW()-2,624)-INDEX(Parallel_Trends!$F$5:$F$14,MATCH($A5797,Parallel_Trends!$A$5:$A$14,0)))</f>
        <v>10</v>
      </c>
    </row>
    <row r="5798" spans="1:9" x14ac:dyDescent="0.45">
      <c r="A5798" t="s">
        <v>31</v>
      </c>
      <c r="B5798" s="1">
        <f>Raw_Prices!BL183</f>
        <v>45190</v>
      </c>
      <c r="C5798" s="12">
        <f>Raw_Prices!BP183</f>
        <v>446.82</v>
      </c>
      <c r="D5798" s="13">
        <f t="shared" si="184"/>
        <v>-3.0122498159180777E-3</v>
      </c>
      <c r="E5798" s="14">
        <f>IF(_xlfn.XLOOKUP($A5798,Firm_Info!$A$2:$A$12,Firm_Info!$C$2:$C$12)="Treated",1,IF(_xlfn.XLOOKUP($A5798,Firm_Info!$A$2:$A$12,Firm_Info!$C$2:$C$12)="Control",0,""))</f>
        <v>0</v>
      </c>
      <c r="F5798" s="14">
        <f>IFERROR(_xlfn.XLOOKUP($A5798,Firm_Info!$A$2:$A$11,Firm_Info!$D$2:$D$11),"")</f>
        <v>5</v>
      </c>
      <c r="G5798" s="14">
        <f>IF($F5798="","",IF($B5798&gt;=SUMIFS(Firm_Info!$F$2:$F$11,Firm_Info!$D$2:$D$11,$F5798,Firm_Info!$C$2:$C$11,"Treated"),1,0))</f>
        <v>1</v>
      </c>
      <c r="H5798" s="14">
        <f t="shared" si="185"/>
        <v>0</v>
      </c>
      <c r="I5798" s="14">
        <f>IF($F5798="","",MOD(ROW()-2,624)-INDEX(Parallel_Trends!$F$5:$F$14,MATCH($A5798,Parallel_Trends!$A$5:$A$14,0)))</f>
        <v>11</v>
      </c>
    </row>
    <row r="5799" spans="1:9" x14ac:dyDescent="0.45">
      <c r="A5799" t="s">
        <v>31</v>
      </c>
      <c r="B5799" s="1">
        <f>Raw_Prices!BL184</f>
        <v>45191</v>
      </c>
      <c r="C5799" s="12">
        <f>Raw_Prices!BP184</f>
        <v>445.21</v>
      </c>
      <c r="D5799" s="13">
        <f t="shared" si="184"/>
        <v>-3.6032406785730942E-3</v>
      </c>
      <c r="E5799" s="14">
        <f>IF(_xlfn.XLOOKUP($A5799,Firm_Info!$A$2:$A$12,Firm_Info!$C$2:$C$12)="Treated",1,IF(_xlfn.XLOOKUP($A5799,Firm_Info!$A$2:$A$12,Firm_Info!$C$2:$C$12)="Control",0,""))</f>
        <v>0</v>
      </c>
      <c r="F5799" s="14">
        <f>IFERROR(_xlfn.XLOOKUP($A5799,Firm_Info!$A$2:$A$11,Firm_Info!$D$2:$D$11),"")</f>
        <v>5</v>
      </c>
      <c r="G5799" s="14">
        <f>IF($F5799="","",IF($B5799&gt;=SUMIFS(Firm_Info!$F$2:$F$11,Firm_Info!$D$2:$D$11,$F5799,Firm_Info!$C$2:$C$11,"Treated"),1,0))</f>
        <v>1</v>
      </c>
      <c r="H5799" s="14">
        <f t="shared" si="185"/>
        <v>0</v>
      </c>
      <c r="I5799" s="14">
        <f>IF($F5799="","",MOD(ROW()-2,624)-INDEX(Parallel_Trends!$F$5:$F$14,MATCH($A5799,Parallel_Trends!$A$5:$A$14,0)))</f>
        <v>12</v>
      </c>
    </row>
    <row r="5800" spans="1:9" x14ac:dyDescent="0.45">
      <c r="A5800" t="s">
        <v>31</v>
      </c>
      <c r="B5800" s="1">
        <f>Raw_Prices!BL185</f>
        <v>45194</v>
      </c>
      <c r="C5800" s="12">
        <f>Raw_Prices!BP185</f>
        <v>440.02</v>
      </c>
      <c r="D5800" s="13">
        <f t="shared" si="184"/>
        <v>-1.165742009388826E-2</v>
      </c>
      <c r="E5800" s="14">
        <f>IF(_xlfn.XLOOKUP($A5800,Firm_Info!$A$2:$A$12,Firm_Info!$C$2:$C$12)="Treated",1,IF(_xlfn.XLOOKUP($A5800,Firm_Info!$A$2:$A$12,Firm_Info!$C$2:$C$12)="Control",0,""))</f>
        <v>0</v>
      </c>
      <c r="F5800" s="14">
        <f>IFERROR(_xlfn.XLOOKUP($A5800,Firm_Info!$A$2:$A$11,Firm_Info!$D$2:$D$11),"")</f>
        <v>5</v>
      </c>
      <c r="G5800" s="14">
        <f>IF($F5800="","",IF($B5800&gt;=SUMIFS(Firm_Info!$F$2:$F$11,Firm_Info!$D$2:$D$11,$F5800,Firm_Info!$C$2:$C$11,"Treated"),1,0))</f>
        <v>1</v>
      </c>
      <c r="H5800" s="14">
        <f t="shared" si="185"/>
        <v>0</v>
      </c>
      <c r="I5800" s="14">
        <f>IF($F5800="","",MOD(ROW()-2,624)-INDEX(Parallel_Trends!$F$5:$F$14,MATCH($A5800,Parallel_Trends!$A$5:$A$14,0)))</f>
        <v>13</v>
      </c>
    </row>
    <row r="5801" spans="1:9" x14ac:dyDescent="0.45">
      <c r="A5801" t="s">
        <v>31</v>
      </c>
      <c r="B5801" s="1">
        <f>Raw_Prices!BL186</f>
        <v>45195</v>
      </c>
      <c r="C5801" s="12">
        <f>Raw_Prices!BP186</f>
        <v>428.72</v>
      </c>
      <c r="D5801" s="13">
        <f t="shared" si="184"/>
        <v>-2.5680650879505329E-2</v>
      </c>
      <c r="E5801" s="14">
        <f>IF(_xlfn.XLOOKUP($A5801,Firm_Info!$A$2:$A$12,Firm_Info!$C$2:$C$12)="Treated",1,IF(_xlfn.XLOOKUP($A5801,Firm_Info!$A$2:$A$12,Firm_Info!$C$2:$C$12)="Control",0,""))</f>
        <v>0</v>
      </c>
      <c r="F5801" s="14">
        <f>IFERROR(_xlfn.XLOOKUP($A5801,Firm_Info!$A$2:$A$11,Firm_Info!$D$2:$D$11),"")</f>
        <v>5</v>
      </c>
      <c r="G5801" s="14">
        <f>IF($F5801="","",IF($B5801&gt;=SUMIFS(Firm_Info!$F$2:$F$11,Firm_Info!$D$2:$D$11,$F5801,Firm_Info!$C$2:$C$11,"Treated"),1,0))</f>
        <v>1</v>
      </c>
      <c r="H5801" s="14">
        <f t="shared" si="185"/>
        <v>0</v>
      </c>
      <c r="I5801" s="14">
        <f>IF($F5801="","",MOD(ROW()-2,624)-INDEX(Parallel_Trends!$F$5:$F$14,MATCH($A5801,Parallel_Trends!$A$5:$A$14,0)))</f>
        <v>14</v>
      </c>
    </row>
    <row r="5802" spans="1:9" x14ac:dyDescent="0.45">
      <c r="A5802" t="s">
        <v>31</v>
      </c>
      <c r="B5802" s="1">
        <f>Raw_Prices!BL187</f>
        <v>45196</v>
      </c>
      <c r="C5802" s="12">
        <f>Raw_Prices!BP187</f>
        <v>433.42</v>
      </c>
      <c r="D5802" s="13">
        <f t="shared" si="184"/>
        <v>1.096286620638165E-2</v>
      </c>
      <c r="E5802" s="14">
        <f>IF(_xlfn.XLOOKUP($A5802,Firm_Info!$A$2:$A$12,Firm_Info!$C$2:$C$12)="Treated",1,IF(_xlfn.XLOOKUP($A5802,Firm_Info!$A$2:$A$12,Firm_Info!$C$2:$C$12)="Control",0,""))</f>
        <v>0</v>
      </c>
      <c r="F5802" s="14">
        <f>IFERROR(_xlfn.XLOOKUP($A5802,Firm_Info!$A$2:$A$11,Firm_Info!$D$2:$D$11),"")</f>
        <v>5</v>
      </c>
      <c r="G5802" s="14">
        <f>IF($F5802="","",IF($B5802&gt;=SUMIFS(Firm_Info!$F$2:$F$11,Firm_Info!$D$2:$D$11,$F5802,Firm_Info!$C$2:$C$11,"Treated"),1,0))</f>
        <v>1</v>
      </c>
      <c r="H5802" s="14">
        <f t="shared" si="185"/>
        <v>0</v>
      </c>
      <c r="I5802" s="14">
        <f>IF($F5802="","",MOD(ROW()-2,624)-INDEX(Parallel_Trends!$F$5:$F$14,MATCH($A5802,Parallel_Trends!$A$5:$A$14,0)))</f>
        <v>15</v>
      </c>
    </row>
    <row r="5803" spans="1:9" x14ac:dyDescent="0.45">
      <c r="A5803" t="s">
        <v>31</v>
      </c>
      <c r="B5803" s="1">
        <f>Raw_Prices!BL188</f>
        <v>45197</v>
      </c>
      <c r="C5803" s="12">
        <f>Raw_Prices!BP188</f>
        <v>444.48</v>
      </c>
      <c r="D5803" s="13">
        <f t="shared" si="184"/>
        <v>2.5517973328411214E-2</v>
      </c>
      <c r="E5803" s="14">
        <f>IF(_xlfn.XLOOKUP($A5803,Firm_Info!$A$2:$A$12,Firm_Info!$C$2:$C$12)="Treated",1,IF(_xlfn.XLOOKUP($A5803,Firm_Info!$A$2:$A$12,Firm_Info!$C$2:$C$12)="Control",0,""))</f>
        <v>0</v>
      </c>
      <c r="F5803" s="14">
        <f>IFERROR(_xlfn.XLOOKUP($A5803,Firm_Info!$A$2:$A$11,Firm_Info!$D$2:$D$11),"")</f>
        <v>5</v>
      </c>
      <c r="G5803" s="14">
        <f>IF($F5803="","",IF($B5803&gt;=SUMIFS(Firm_Info!$F$2:$F$11,Firm_Info!$D$2:$D$11,$F5803,Firm_Info!$C$2:$C$11,"Treated"),1,0))</f>
        <v>1</v>
      </c>
      <c r="H5803" s="14">
        <f t="shared" si="185"/>
        <v>0</v>
      </c>
      <c r="I5803" s="14">
        <f>IF($F5803="","",MOD(ROW()-2,624)-INDEX(Parallel_Trends!$F$5:$F$14,MATCH($A5803,Parallel_Trends!$A$5:$A$14,0)))</f>
        <v>16</v>
      </c>
    </row>
    <row r="5804" spans="1:9" x14ac:dyDescent="0.45">
      <c r="A5804" t="s">
        <v>31</v>
      </c>
      <c r="B5804" s="1">
        <f>Raw_Prices!BL189</f>
        <v>45198</v>
      </c>
      <c r="C5804" s="12">
        <f>Raw_Prices!BP189</f>
        <v>439.82</v>
      </c>
      <c r="D5804" s="13">
        <f t="shared" si="184"/>
        <v>-1.0484161267098724E-2</v>
      </c>
      <c r="E5804" s="14">
        <f>IF(_xlfn.XLOOKUP($A5804,Firm_Info!$A$2:$A$12,Firm_Info!$C$2:$C$12)="Treated",1,IF(_xlfn.XLOOKUP($A5804,Firm_Info!$A$2:$A$12,Firm_Info!$C$2:$C$12)="Control",0,""))</f>
        <v>0</v>
      </c>
      <c r="F5804" s="14">
        <f>IFERROR(_xlfn.XLOOKUP($A5804,Firm_Info!$A$2:$A$11,Firm_Info!$D$2:$D$11),"")</f>
        <v>5</v>
      </c>
      <c r="G5804" s="14">
        <f>IF($F5804="","",IF($B5804&gt;=SUMIFS(Firm_Info!$F$2:$F$11,Firm_Info!$D$2:$D$11,$F5804,Firm_Info!$C$2:$C$11,"Treated"),1,0))</f>
        <v>1</v>
      </c>
      <c r="H5804" s="14">
        <f t="shared" si="185"/>
        <v>0</v>
      </c>
      <c r="I5804" s="14">
        <f>IF($F5804="","",MOD(ROW()-2,624)-INDEX(Parallel_Trends!$F$5:$F$14,MATCH($A5804,Parallel_Trends!$A$5:$A$14,0)))</f>
        <v>17</v>
      </c>
    </row>
    <row r="5805" spans="1:9" x14ac:dyDescent="0.45">
      <c r="A5805" t="s">
        <v>31</v>
      </c>
      <c r="B5805" s="1">
        <f>Raw_Prices!BL190</f>
        <v>45201</v>
      </c>
      <c r="C5805" s="12">
        <f>Raw_Prices!BP190</f>
        <v>438.5</v>
      </c>
      <c r="D5805" s="13">
        <f t="shared" si="184"/>
        <v>-3.0012277749988936E-3</v>
      </c>
      <c r="E5805" s="14">
        <f>IF(_xlfn.XLOOKUP($A5805,Firm_Info!$A$2:$A$12,Firm_Info!$C$2:$C$12)="Treated",1,IF(_xlfn.XLOOKUP($A5805,Firm_Info!$A$2:$A$12,Firm_Info!$C$2:$C$12)="Control",0,""))</f>
        <v>0</v>
      </c>
      <c r="F5805" s="14">
        <f>IFERROR(_xlfn.XLOOKUP($A5805,Firm_Info!$A$2:$A$11,Firm_Info!$D$2:$D$11),"")</f>
        <v>5</v>
      </c>
      <c r="G5805" s="14">
        <f>IF($F5805="","",IF($B5805&gt;=SUMIFS(Firm_Info!$F$2:$F$11,Firm_Info!$D$2:$D$11,$F5805,Firm_Info!$C$2:$C$11,"Treated"),1,0))</f>
        <v>1</v>
      </c>
      <c r="H5805" s="14">
        <f t="shared" si="185"/>
        <v>0</v>
      </c>
      <c r="I5805" s="14">
        <f>IF($F5805="","",MOD(ROW()-2,624)-INDEX(Parallel_Trends!$F$5:$F$14,MATCH($A5805,Parallel_Trends!$A$5:$A$14,0)))</f>
        <v>18</v>
      </c>
    </row>
    <row r="5806" spans="1:9" x14ac:dyDescent="0.45">
      <c r="A5806" t="s">
        <v>31</v>
      </c>
      <c r="B5806" s="1">
        <f>Raw_Prices!BL191</f>
        <v>45202</v>
      </c>
      <c r="C5806" s="12">
        <f>Raw_Prices!BP191</f>
        <v>432.17</v>
      </c>
      <c r="D5806" s="13">
        <f t="shared" si="184"/>
        <v>-1.4435575826681868E-2</v>
      </c>
      <c r="E5806" s="14">
        <f>IF(_xlfn.XLOOKUP($A5806,Firm_Info!$A$2:$A$12,Firm_Info!$C$2:$C$12)="Treated",1,IF(_xlfn.XLOOKUP($A5806,Firm_Info!$A$2:$A$12,Firm_Info!$C$2:$C$12)="Control",0,""))</f>
        <v>0</v>
      </c>
      <c r="F5806" s="14">
        <f>IFERROR(_xlfn.XLOOKUP($A5806,Firm_Info!$A$2:$A$11,Firm_Info!$D$2:$D$11),"")</f>
        <v>5</v>
      </c>
      <c r="G5806" s="14">
        <f>IF($F5806="","",IF($B5806&gt;=SUMIFS(Firm_Info!$F$2:$F$11,Firm_Info!$D$2:$D$11,$F5806,Firm_Info!$C$2:$C$11,"Treated"),1,0))</f>
        <v>1</v>
      </c>
      <c r="H5806" s="14">
        <f t="shared" si="185"/>
        <v>0</v>
      </c>
      <c r="I5806" s="14">
        <f>IF($F5806="","",MOD(ROW()-2,624)-INDEX(Parallel_Trends!$F$5:$F$14,MATCH($A5806,Parallel_Trends!$A$5:$A$14,0)))</f>
        <v>19</v>
      </c>
    </row>
    <row r="5807" spans="1:9" x14ac:dyDescent="0.45">
      <c r="A5807" t="s">
        <v>31</v>
      </c>
      <c r="B5807" s="1">
        <f>Raw_Prices!BL192</f>
        <v>45203</v>
      </c>
      <c r="C5807" s="12">
        <f>Raw_Prices!BP192</f>
        <v>432.84</v>
      </c>
      <c r="D5807" s="13">
        <f t="shared" si="184"/>
        <v>1.5503158479301948E-3</v>
      </c>
      <c r="E5807" s="14">
        <f>IF(_xlfn.XLOOKUP($A5807,Firm_Info!$A$2:$A$12,Firm_Info!$C$2:$C$12)="Treated",1,IF(_xlfn.XLOOKUP($A5807,Firm_Info!$A$2:$A$12,Firm_Info!$C$2:$C$12)="Control",0,""))</f>
        <v>0</v>
      </c>
      <c r="F5807" s="14">
        <f>IFERROR(_xlfn.XLOOKUP($A5807,Firm_Info!$A$2:$A$11,Firm_Info!$D$2:$D$11),"")</f>
        <v>5</v>
      </c>
      <c r="G5807" s="14">
        <f>IF($F5807="","",IF($B5807&gt;=SUMIFS(Firm_Info!$F$2:$F$11,Firm_Info!$D$2:$D$11,$F5807,Firm_Info!$C$2:$C$11,"Treated"),1,0))</f>
        <v>1</v>
      </c>
      <c r="H5807" s="14">
        <f t="shared" si="185"/>
        <v>0</v>
      </c>
      <c r="I5807" s="14">
        <f>IF($F5807="","",MOD(ROW()-2,624)-INDEX(Parallel_Trends!$F$5:$F$14,MATCH($A5807,Parallel_Trends!$A$5:$A$14,0)))</f>
        <v>20</v>
      </c>
    </row>
    <row r="5808" spans="1:9" x14ac:dyDescent="0.45">
      <c r="A5808" t="s">
        <v>31</v>
      </c>
      <c r="B5808" s="1">
        <f>Raw_Prices!BL193</f>
        <v>45204</v>
      </c>
      <c r="C5808" s="12">
        <f>Raw_Prices!BP193</f>
        <v>431.78</v>
      </c>
      <c r="D5808" s="13">
        <f t="shared" si="184"/>
        <v>-2.4489418722853928E-3</v>
      </c>
      <c r="E5808" s="14">
        <f>IF(_xlfn.XLOOKUP($A5808,Firm_Info!$A$2:$A$12,Firm_Info!$C$2:$C$12)="Treated",1,IF(_xlfn.XLOOKUP($A5808,Firm_Info!$A$2:$A$12,Firm_Info!$C$2:$C$12)="Control",0,""))</f>
        <v>0</v>
      </c>
      <c r="F5808" s="14">
        <f>IFERROR(_xlfn.XLOOKUP($A5808,Firm_Info!$A$2:$A$11,Firm_Info!$D$2:$D$11),"")</f>
        <v>5</v>
      </c>
      <c r="G5808" s="14">
        <f>IF($F5808="","",IF($B5808&gt;=SUMIFS(Firm_Info!$F$2:$F$11,Firm_Info!$D$2:$D$11,$F5808,Firm_Info!$C$2:$C$11,"Treated"),1,0))</f>
        <v>1</v>
      </c>
      <c r="H5808" s="14">
        <f t="shared" si="185"/>
        <v>0</v>
      </c>
      <c r="I5808" s="14">
        <f>IF($F5808="","",MOD(ROW()-2,624)-INDEX(Parallel_Trends!$F$5:$F$14,MATCH($A5808,Parallel_Trends!$A$5:$A$14,0)))</f>
        <v>21</v>
      </c>
    </row>
    <row r="5809" spans="1:9" x14ac:dyDescent="0.45">
      <c r="A5809" t="s">
        <v>31</v>
      </c>
      <c r="B5809" s="1">
        <f>Raw_Prices!BL194</f>
        <v>45205</v>
      </c>
      <c r="C5809" s="12">
        <f>Raw_Prices!BP194</f>
        <v>431.16</v>
      </c>
      <c r="D5809" s="13">
        <f t="shared" si="184"/>
        <v>-1.4359164389271539E-3</v>
      </c>
      <c r="E5809" s="14">
        <f>IF(_xlfn.XLOOKUP($A5809,Firm_Info!$A$2:$A$12,Firm_Info!$C$2:$C$12)="Treated",1,IF(_xlfn.XLOOKUP($A5809,Firm_Info!$A$2:$A$12,Firm_Info!$C$2:$C$12)="Control",0,""))</f>
        <v>0</v>
      </c>
      <c r="F5809" s="14">
        <f>IFERROR(_xlfn.XLOOKUP($A5809,Firm_Info!$A$2:$A$11,Firm_Info!$D$2:$D$11),"")</f>
        <v>5</v>
      </c>
      <c r="G5809" s="14">
        <f>IF($F5809="","",IF($B5809&gt;=SUMIFS(Firm_Info!$F$2:$F$11,Firm_Info!$D$2:$D$11,$F5809,Firm_Info!$C$2:$C$11,"Treated"),1,0))</f>
        <v>1</v>
      </c>
      <c r="H5809" s="14">
        <f t="shared" si="185"/>
        <v>0</v>
      </c>
      <c r="I5809" s="14">
        <f>IF($F5809="","",MOD(ROW()-2,624)-INDEX(Parallel_Trends!$F$5:$F$14,MATCH($A5809,Parallel_Trends!$A$5:$A$14,0)))</f>
        <v>22</v>
      </c>
    </row>
    <row r="5810" spans="1:9" x14ac:dyDescent="0.45">
      <c r="A5810" t="s">
        <v>31</v>
      </c>
      <c r="B5810" s="1">
        <f>Raw_Prices!BL195</f>
        <v>45208</v>
      </c>
      <c r="C5810" s="12">
        <f>Raw_Prices!BP195</f>
        <v>442.42</v>
      </c>
      <c r="D5810" s="13">
        <f t="shared" si="184"/>
        <v>2.6115595138695546E-2</v>
      </c>
      <c r="E5810" s="14">
        <f>IF(_xlfn.XLOOKUP($A5810,Firm_Info!$A$2:$A$12,Firm_Info!$C$2:$C$12)="Treated",1,IF(_xlfn.XLOOKUP($A5810,Firm_Info!$A$2:$A$12,Firm_Info!$C$2:$C$12)="Control",0,""))</f>
        <v>0</v>
      </c>
      <c r="F5810" s="14">
        <f>IFERROR(_xlfn.XLOOKUP($A5810,Firm_Info!$A$2:$A$11,Firm_Info!$D$2:$D$11),"")</f>
        <v>5</v>
      </c>
      <c r="G5810" s="14">
        <f>IF($F5810="","",IF($B5810&gt;=SUMIFS(Firm_Info!$F$2:$F$11,Firm_Info!$D$2:$D$11,$F5810,Firm_Info!$C$2:$C$11,"Treated"),1,0))</f>
        <v>1</v>
      </c>
      <c r="H5810" s="14">
        <f t="shared" si="185"/>
        <v>0</v>
      </c>
      <c r="I5810" s="14">
        <f>IF($F5810="","",MOD(ROW()-2,624)-INDEX(Parallel_Trends!$F$5:$F$14,MATCH($A5810,Parallel_Trends!$A$5:$A$14,0)))</f>
        <v>23</v>
      </c>
    </row>
    <row r="5811" spans="1:9" x14ac:dyDescent="0.45">
      <c r="A5811" t="s">
        <v>31</v>
      </c>
      <c r="B5811" s="1">
        <f>Raw_Prices!BL196</f>
        <v>45209</v>
      </c>
      <c r="C5811" s="12">
        <f>Raw_Prices!BP196</f>
        <v>444.72</v>
      </c>
      <c r="D5811" s="13">
        <f t="shared" si="184"/>
        <v>5.1986799873424694E-3</v>
      </c>
      <c r="E5811" s="14">
        <f>IF(_xlfn.XLOOKUP($A5811,Firm_Info!$A$2:$A$12,Firm_Info!$C$2:$C$12)="Treated",1,IF(_xlfn.XLOOKUP($A5811,Firm_Info!$A$2:$A$12,Firm_Info!$C$2:$C$12)="Control",0,""))</f>
        <v>0</v>
      </c>
      <c r="F5811" s="14">
        <f>IFERROR(_xlfn.XLOOKUP($A5811,Firm_Info!$A$2:$A$11,Firm_Info!$D$2:$D$11),"")</f>
        <v>5</v>
      </c>
      <c r="G5811" s="14">
        <f>IF($F5811="","",IF($B5811&gt;=SUMIFS(Firm_Info!$F$2:$F$11,Firm_Info!$D$2:$D$11,$F5811,Firm_Info!$C$2:$C$11,"Treated"),1,0))</f>
        <v>1</v>
      </c>
      <c r="H5811" s="14">
        <f t="shared" si="185"/>
        <v>0</v>
      </c>
      <c r="I5811" s="14">
        <f>IF($F5811="","",MOD(ROW()-2,624)-INDEX(Parallel_Trends!$F$5:$F$14,MATCH($A5811,Parallel_Trends!$A$5:$A$14,0)))</f>
        <v>24</v>
      </c>
    </row>
    <row r="5812" spans="1:9" x14ac:dyDescent="0.45">
      <c r="A5812" t="s">
        <v>31</v>
      </c>
      <c r="B5812" s="1">
        <f>Raw_Prices!BL197</f>
        <v>45210</v>
      </c>
      <c r="C5812" s="12">
        <f>Raw_Prices!BP197</f>
        <v>449.82</v>
      </c>
      <c r="D5812" s="13">
        <f t="shared" ref="D5812:D5875" si="186">C5812/C5811-1</f>
        <v>1.1467889908256756E-2</v>
      </c>
      <c r="E5812" s="14">
        <f>IF(_xlfn.XLOOKUP($A5812,Firm_Info!$A$2:$A$12,Firm_Info!$C$2:$C$12)="Treated",1,IF(_xlfn.XLOOKUP($A5812,Firm_Info!$A$2:$A$12,Firm_Info!$C$2:$C$12)="Control",0,""))</f>
        <v>0</v>
      </c>
      <c r="F5812" s="14">
        <f>IFERROR(_xlfn.XLOOKUP($A5812,Firm_Info!$A$2:$A$11,Firm_Info!$D$2:$D$11),"")</f>
        <v>5</v>
      </c>
      <c r="G5812" s="14">
        <f>IF($F5812="","",IF($B5812&gt;=SUMIFS(Firm_Info!$F$2:$F$11,Firm_Info!$D$2:$D$11,$F5812,Firm_Info!$C$2:$C$11,"Treated"),1,0))</f>
        <v>1</v>
      </c>
      <c r="H5812" s="14">
        <f t="shared" ref="H5812:H5875" si="187">IF($F5812="","",$E5812*$G5812)</f>
        <v>0</v>
      </c>
      <c r="I5812" s="14">
        <f>IF($F5812="","",MOD(ROW()-2,624)-INDEX(Parallel_Trends!$F$5:$F$14,MATCH($A5812,Parallel_Trends!$A$5:$A$14,0)))</f>
        <v>25</v>
      </c>
    </row>
    <row r="5813" spans="1:9" x14ac:dyDescent="0.45">
      <c r="A5813" t="s">
        <v>31</v>
      </c>
      <c r="B5813" s="1">
        <f>Raw_Prices!BL198</f>
        <v>45211</v>
      </c>
      <c r="C5813" s="12">
        <f>Raw_Prices!BP198</f>
        <v>447.68</v>
      </c>
      <c r="D5813" s="13">
        <f t="shared" si="186"/>
        <v>-4.7574585389711377E-3</v>
      </c>
      <c r="E5813" s="14">
        <f>IF(_xlfn.XLOOKUP($A5813,Firm_Info!$A$2:$A$12,Firm_Info!$C$2:$C$12)="Treated",1,IF(_xlfn.XLOOKUP($A5813,Firm_Info!$A$2:$A$12,Firm_Info!$C$2:$C$12)="Control",0,""))</f>
        <v>0</v>
      </c>
      <c r="F5813" s="14">
        <f>IFERROR(_xlfn.XLOOKUP($A5813,Firm_Info!$A$2:$A$11,Firm_Info!$D$2:$D$11),"")</f>
        <v>5</v>
      </c>
      <c r="G5813" s="14">
        <f>IF($F5813="","",IF($B5813&gt;=SUMIFS(Firm_Info!$F$2:$F$11,Firm_Info!$D$2:$D$11,$F5813,Firm_Info!$C$2:$C$11,"Treated"),1,0))</f>
        <v>1</v>
      </c>
      <c r="H5813" s="14">
        <f t="shared" si="187"/>
        <v>0</v>
      </c>
      <c r="I5813" s="14">
        <f>IF($F5813="","",MOD(ROW()-2,624)-INDEX(Parallel_Trends!$F$5:$F$14,MATCH($A5813,Parallel_Trends!$A$5:$A$14,0)))</f>
        <v>26</v>
      </c>
    </row>
    <row r="5814" spans="1:9" x14ac:dyDescent="0.45">
      <c r="A5814" t="s">
        <v>31</v>
      </c>
      <c r="B5814" s="1">
        <f>Raw_Prices!BL199</f>
        <v>45212</v>
      </c>
      <c r="C5814" s="12">
        <f>Raw_Prices!BP199</f>
        <v>449.27</v>
      </c>
      <c r="D5814" s="13">
        <f t="shared" si="186"/>
        <v>3.5516440314509179E-3</v>
      </c>
      <c r="E5814" s="14">
        <f>IF(_xlfn.XLOOKUP($A5814,Firm_Info!$A$2:$A$12,Firm_Info!$C$2:$C$12)="Treated",1,IF(_xlfn.XLOOKUP($A5814,Firm_Info!$A$2:$A$12,Firm_Info!$C$2:$C$12)="Control",0,""))</f>
        <v>0</v>
      </c>
      <c r="F5814" s="14">
        <f>IFERROR(_xlfn.XLOOKUP($A5814,Firm_Info!$A$2:$A$11,Firm_Info!$D$2:$D$11),"")</f>
        <v>5</v>
      </c>
      <c r="G5814" s="14">
        <f>IF($F5814="","",IF($B5814&gt;=SUMIFS(Firm_Info!$F$2:$F$11,Firm_Info!$D$2:$D$11,$F5814,Firm_Info!$C$2:$C$11,"Treated"),1,0))</f>
        <v>1</v>
      </c>
      <c r="H5814" s="14">
        <f t="shared" si="187"/>
        <v>0</v>
      </c>
      <c r="I5814" s="14">
        <f>IF($F5814="","",MOD(ROW()-2,624)-INDEX(Parallel_Trends!$F$5:$F$14,MATCH($A5814,Parallel_Trends!$A$5:$A$14,0)))</f>
        <v>27</v>
      </c>
    </row>
    <row r="5815" spans="1:9" x14ac:dyDescent="0.45">
      <c r="A5815" t="s">
        <v>31</v>
      </c>
      <c r="B5815" s="1">
        <f>Raw_Prices!BL200</f>
        <v>45215</v>
      </c>
      <c r="C5815" s="12">
        <f>Raw_Prices!BP200</f>
        <v>454.45</v>
      </c>
      <c r="D5815" s="13">
        <f t="shared" si="186"/>
        <v>1.1529815033276325E-2</v>
      </c>
      <c r="E5815" s="14">
        <f>IF(_xlfn.XLOOKUP($A5815,Firm_Info!$A$2:$A$12,Firm_Info!$C$2:$C$12)="Treated",1,IF(_xlfn.XLOOKUP($A5815,Firm_Info!$A$2:$A$12,Firm_Info!$C$2:$C$12)="Control",0,""))</f>
        <v>0</v>
      </c>
      <c r="F5815" s="14">
        <f>IFERROR(_xlfn.XLOOKUP($A5815,Firm_Info!$A$2:$A$11,Firm_Info!$D$2:$D$11),"")</f>
        <v>5</v>
      </c>
      <c r="G5815" s="14">
        <f>IF($F5815="","",IF($B5815&gt;=SUMIFS(Firm_Info!$F$2:$F$11,Firm_Info!$D$2:$D$11,$F5815,Firm_Info!$C$2:$C$11,"Treated"),1,0))</f>
        <v>1</v>
      </c>
      <c r="H5815" s="14">
        <f t="shared" si="187"/>
        <v>0</v>
      </c>
      <c r="I5815" s="14">
        <f>IF($F5815="","",MOD(ROW()-2,624)-INDEX(Parallel_Trends!$F$5:$F$14,MATCH($A5815,Parallel_Trends!$A$5:$A$14,0)))</f>
        <v>28</v>
      </c>
    </row>
    <row r="5816" spans="1:9" x14ac:dyDescent="0.45">
      <c r="A5816" t="s">
        <v>31</v>
      </c>
      <c r="B5816" s="1">
        <f>Raw_Prices!BL201</f>
        <v>45216</v>
      </c>
      <c r="C5816" s="12">
        <f>Raw_Prices!BP201</f>
        <v>452.68</v>
      </c>
      <c r="D5816" s="13">
        <f t="shared" si="186"/>
        <v>-3.8948179117613835E-3</v>
      </c>
      <c r="E5816" s="14">
        <f>IF(_xlfn.XLOOKUP($A5816,Firm_Info!$A$2:$A$12,Firm_Info!$C$2:$C$12)="Treated",1,IF(_xlfn.XLOOKUP($A5816,Firm_Info!$A$2:$A$12,Firm_Info!$C$2:$C$12)="Control",0,""))</f>
        <v>0</v>
      </c>
      <c r="F5816" s="14">
        <f>IFERROR(_xlfn.XLOOKUP($A5816,Firm_Info!$A$2:$A$11,Firm_Info!$D$2:$D$11),"")</f>
        <v>5</v>
      </c>
      <c r="G5816" s="14">
        <f>IF($F5816="","",IF($B5816&gt;=SUMIFS(Firm_Info!$F$2:$F$11,Firm_Info!$D$2:$D$11,$F5816,Firm_Info!$C$2:$C$11,"Treated"),1,0))</f>
        <v>1</v>
      </c>
      <c r="H5816" s="14">
        <f t="shared" si="187"/>
        <v>0</v>
      </c>
      <c r="I5816" s="14">
        <f>IF($F5816="","",MOD(ROW()-2,624)-INDEX(Parallel_Trends!$F$5:$F$14,MATCH($A5816,Parallel_Trends!$A$5:$A$14,0)))</f>
        <v>29</v>
      </c>
    </row>
    <row r="5817" spans="1:9" x14ac:dyDescent="0.45">
      <c r="A5817" t="s">
        <v>31</v>
      </c>
      <c r="B5817" s="1">
        <f>Raw_Prices!BL202</f>
        <v>45217</v>
      </c>
      <c r="C5817" s="12">
        <f>Raw_Prices!BP202</f>
        <v>448.32</v>
      </c>
      <c r="D5817" s="13">
        <f t="shared" si="186"/>
        <v>-9.6315277900503871E-3</v>
      </c>
      <c r="E5817" s="14">
        <f>IF(_xlfn.XLOOKUP($A5817,Firm_Info!$A$2:$A$12,Firm_Info!$C$2:$C$12)="Treated",1,IF(_xlfn.XLOOKUP($A5817,Firm_Info!$A$2:$A$12,Firm_Info!$C$2:$C$12)="Control",0,""))</f>
        <v>0</v>
      </c>
      <c r="F5817" s="14">
        <f>IFERROR(_xlfn.XLOOKUP($A5817,Firm_Info!$A$2:$A$11,Firm_Info!$D$2:$D$11),"")</f>
        <v>5</v>
      </c>
      <c r="G5817" s="14">
        <f>IF($F5817="","",IF($B5817&gt;=SUMIFS(Firm_Info!$F$2:$F$11,Firm_Info!$D$2:$D$11,$F5817,Firm_Info!$C$2:$C$11,"Treated"),1,0))</f>
        <v>1</v>
      </c>
      <c r="H5817" s="14">
        <f t="shared" si="187"/>
        <v>0</v>
      </c>
      <c r="I5817" s="14">
        <f>IF($F5817="","",MOD(ROW()-2,624)-INDEX(Parallel_Trends!$F$5:$F$14,MATCH($A5817,Parallel_Trends!$A$5:$A$14,0)))</f>
        <v>30</v>
      </c>
    </row>
    <row r="5818" spans="1:9" x14ac:dyDescent="0.45">
      <c r="A5818" t="s">
        <v>31</v>
      </c>
      <c r="B5818" s="1">
        <f>Raw_Prices!BL203</f>
        <v>45218</v>
      </c>
      <c r="C5818" s="12">
        <f>Raw_Prices!BP203</f>
        <v>435.87</v>
      </c>
      <c r="D5818" s="13">
        <f t="shared" si="186"/>
        <v>-2.7770342612419729E-2</v>
      </c>
      <c r="E5818" s="14">
        <f>IF(_xlfn.XLOOKUP($A5818,Firm_Info!$A$2:$A$12,Firm_Info!$C$2:$C$12)="Treated",1,IF(_xlfn.XLOOKUP($A5818,Firm_Info!$A$2:$A$12,Firm_Info!$C$2:$C$12)="Control",0,""))</f>
        <v>0</v>
      </c>
      <c r="F5818" s="14">
        <f>IFERROR(_xlfn.XLOOKUP($A5818,Firm_Info!$A$2:$A$11,Firm_Info!$D$2:$D$11),"")</f>
        <v>5</v>
      </c>
      <c r="G5818" s="14">
        <f>IF($F5818="","",IF($B5818&gt;=SUMIFS(Firm_Info!$F$2:$F$11,Firm_Info!$D$2:$D$11,$F5818,Firm_Info!$C$2:$C$11,"Treated"),1,0))</f>
        <v>1</v>
      </c>
      <c r="H5818" s="14">
        <f t="shared" si="187"/>
        <v>0</v>
      </c>
      <c r="I5818" s="14">
        <f>IF($F5818="","",MOD(ROW()-2,624)-INDEX(Parallel_Trends!$F$5:$F$14,MATCH($A5818,Parallel_Trends!$A$5:$A$14,0)))</f>
        <v>31</v>
      </c>
    </row>
    <row r="5819" spans="1:9" x14ac:dyDescent="0.45">
      <c r="A5819" t="s">
        <v>31</v>
      </c>
      <c r="B5819" s="1">
        <f>Raw_Prices!BL204</f>
        <v>45219</v>
      </c>
      <c r="C5819" s="12">
        <f>Raw_Prices!BP204</f>
        <v>429.65</v>
      </c>
      <c r="D5819" s="13">
        <f t="shared" si="186"/>
        <v>-1.4270309954803051E-2</v>
      </c>
      <c r="E5819" s="14">
        <f>IF(_xlfn.XLOOKUP($A5819,Firm_Info!$A$2:$A$12,Firm_Info!$C$2:$C$12)="Treated",1,IF(_xlfn.XLOOKUP($A5819,Firm_Info!$A$2:$A$12,Firm_Info!$C$2:$C$12)="Control",0,""))</f>
        <v>0</v>
      </c>
      <c r="F5819" s="14">
        <f>IFERROR(_xlfn.XLOOKUP($A5819,Firm_Info!$A$2:$A$11,Firm_Info!$D$2:$D$11),"")</f>
        <v>5</v>
      </c>
      <c r="G5819" s="14">
        <f>IF($F5819="","",IF($B5819&gt;=SUMIFS(Firm_Info!$F$2:$F$11,Firm_Info!$D$2:$D$11,$F5819,Firm_Info!$C$2:$C$11,"Treated"),1,0))</f>
        <v>1</v>
      </c>
      <c r="H5819" s="14">
        <f t="shared" si="187"/>
        <v>0</v>
      </c>
      <c r="I5819" s="14">
        <f>IF($F5819="","",MOD(ROW()-2,624)-INDEX(Parallel_Trends!$F$5:$F$14,MATCH($A5819,Parallel_Trends!$A$5:$A$14,0)))</f>
        <v>32</v>
      </c>
    </row>
    <row r="5820" spans="1:9" x14ac:dyDescent="0.45">
      <c r="A5820" t="s">
        <v>31</v>
      </c>
      <c r="B5820" s="1">
        <f>Raw_Prices!BL205</f>
        <v>45222</v>
      </c>
      <c r="C5820" s="12">
        <f>Raw_Prices!BP205</f>
        <v>430.27</v>
      </c>
      <c r="D5820" s="13">
        <f t="shared" si="186"/>
        <v>1.4430350285115079E-3</v>
      </c>
      <c r="E5820" s="14">
        <f>IF(_xlfn.XLOOKUP($A5820,Firm_Info!$A$2:$A$12,Firm_Info!$C$2:$C$12)="Treated",1,IF(_xlfn.XLOOKUP($A5820,Firm_Info!$A$2:$A$12,Firm_Info!$C$2:$C$12)="Control",0,""))</f>
        <v>0</v>
      </c>
      <c r="F5820" s="14">
        <f>IFERROR(_xlfn.XLOOKUP($A5820,Firm_Info!$A$2:$A$11,Firm_Info!$D$2:$D$11),"")</f>
        <v>5</v>
      </c>
      <c r="G5820" s="14">
        <f>IF($F5820="","",IF($B5820&gt;=SUMIFS(Firm_Info!$F$2:$F$11,Firm_Info!$D$2:$D$11,$F5820,Firm_Info!$C$2:$C$11,"Treated"),1,0))</f>
        <v>1</v>
      </c>
      <c r="H5820" s="14">
        <f t="shared" si="187"/>
        <v>0</v>
      </c>
      <c r="I5820" s="14">
        <f>IF($F5820="","",MOD(ROW()-2,624)-INDEX(Parallel_Trends!$F$5:$F$14,MATCH($A5820,Parallel_Trends!$A$5:$A$14,0)))</f>
        <v>33</v>
      </c>
    </row>
    <row r="5821" spans="1:9" x14ac:dyDescent="0.45">
      <c r="A5821" t="s">
        <v>31</v>
      </c>
      <c r="B5821" s="1">
        <f>Raw_Prices!BL206</f>
        <v>45223</v>
      </c>
      <c r="C5821" s="12">
        <f>Raw_Prices!BP206</f>
        <v>431.18</v>
      </c>
      <c r="D5821" s="13">
        <f t="shared" si="186"/>
        <v>2.1149510772306979E-3</v>
      </c>
      <c r="E5821" s="14">
        <f>IF(_xlfn.XLOOKUP($A5821,Firm_Info!$A$2:$A$12,Firm_Info!$C$2:$C$12)="Treated",1,IF(_xlfn.XLOOKUP($A5821,Firm_Info!$A$2:$A$12,Firm_Info!$C$2:$C$12)="Control",0,""))</f>
        <v>0</v>
      </c>
      <c r="F5821" s="14">
        <f>IFERROR(_xlfn.XLOOKUP($A5821,Firm_Info!$A$2:$A$11,Firm_Info!$D$2:$D$11),"")</f>
        <v>5</v>
      </c>
      <c r="G5821" s="14">
        <f>IF($F5821="","",IF($B5821&gt;=SUMIFS(Firm_Info!$F$2:$F$11,Firm_Info!$D$2:$D$11,$F5821,Firm_Info!$C$2:$C$11,"Treated"),1,0))</f>
        <v>1</v>
      </c>
      <c r="H5821" s="14">
        <f t="shared" si="187"/>
        <v>0</v>
      </c>
      <c r="I5821" s="14">
        <f>IF($F5821="","",MOD(ROW()-2,624)-INDEX(Parallel_Trends!$F$5:$F$14,MATCH($A5821,Parallel_Trends!$A$5:$A$14,0)))</f>
        <v>34</v>
      </c>
    </row>
    <row r="5822" spans="1:9" x14ac:dyDescent="0.45">
      <c r="A5822" t="s">
        <v>31</v>
      </c>
      <c r="B5822" s="1">
        <f>Raw_Prices!BL207</f>
        <v>45224</v>
      </c>
      <c r="C5822" s="12">
        <f>Raw_Prices!BP207</f>
        <v>423.73</v>
      </c>
      <c r="D5822" s="13">
        <f t="shared" si="186"/>
        <v>-1.7278166890857594E-2</v>
      </c>
      <c r="E5822" s="14">
        <f>IF(_xlfn.XLOOKUP($A5822,Firm_Info!$A$2:$A$12,Firm_Info!$C$2:$C$12)="Treated",1,IF(_xlfn.XLOOKUP($A5822,Firm_Info!$A$2:$A$12,Firm_Info!$C$2:$C$12)="Control",0,""))</f>
        <v>0</v>
      </c>
      <c r="F5822" s="14">
        <f>IFERROR(_xlfn.XLOOKUP($A5822,Firm_Info!$A$2:$A$11,Firm_Info!$D$2:$D$11),"")</f>
        <v>5</v>
      </c>
      <c r="G5822" s="14">
        <f>IF($F5822="","",IF($B5822&gt;=SUMIFS(Firm_Info!$F$2:$F$11,Firm_Info!$D$2:$D$11,$F5822,Firm_Info!$C$2:$C$11,"Treated"),1,0))</f>
        <v>1</v>
      </c>
      <c r="H5822" s="14">
        <f t="shared" si="187"/>
        <v>0</v>
      </c>
      <c r="I5822" s="14">
        <f>IF($F5822="","",MOD(ROW()-2,624)-INDEX(Parallel_Trends!$F$5:$F$14,MATCH($A5822,Parallel_Trends!$A$5:$A$14,0)))</f>
        <v>35</v>
      </c>
    </row>
    <row r="5823" spans="1:9" x14ac:dyDescent="0.45">
      <c r="A5823" t="s">
        <v>31</v>
      </c>
      <c r="B5823" s="1">
        <f>Raw_Prices!BL208</f>
        <v>45225</v>
      </c>
      <c r="C5823" s="12">
        <f>Raw_Prices!BP208</f>
        <v>411.71</v>
      </c>
      <c r="D5823" s="13">
        <f t="shared" si="186"/>
        <v>-2.8367120572062476E-2</v>
      </c>
      <c r="E5823" s="14">
        <f>IF(_xlfn.XLOOKUP($A5823,Firm_Info!$A$2:$A$12,Firm_Info!$C$2:$C$12)="Treated",1,IF(_xlfn.XLOOKUP($A5823,Firm_Info!$A$2:$A$12,Firm_Info!$C$2:$C$12)="Control",0,""))</f>
        <v>0</v>
      </c>
      <c r="F5823" s="14">
        <f>IFERROR(_xlfn.XLOOKUP($A5823,Firm_Info!$A$2:$A$11,Firm_Info!$D$2:$D$11),"")</f>
        <v>5</v>
      </c>
      <c r="G5823" s="14">
        <f>IF($F5823="","",IF($B5823&gt;=SUMIFS(Firm_Info!$F$2:$F$11,Firm_Info!$D$2:$D$11,$F5823,Firm_Info!$C$2:$C$11,"Treated"),1,0))</f>
        <v>1</v>
      </c>
      <c r="H5823" s="14">
        <f t="shared" si="187"/>
        <v>0</v>
      </c>
      <c r="I5823" s="14">
        <f>IF($F5823="","",MOD(ROW()-2,624)-INDEX(Parallel_Trends!$F$5:$F$14,MATCH($A5823,Parallel_Trends!$A$5:$A$14,0)))</f>
        <v>36</v>
      </c>
    </row>
    <row r="5824" spans="1:9" x14ac:dyDescent="0.45">
      <c r="A5824" t="s">
        <v>31</v>
      </c>
      <c r="B5824" s="1">
        <f>Raw_Prices!BL209</f>
        <v>45226</v>
      </c>
      <c r="C5824" s="12">
        <f>Raw_Prices!BP209</f>
        <v>372</v>
      </c>
      <c r="D5824" s="13">
        <f t="shared" si="186"/>
        <v>-9.6451385684097946E-2</v>
      </c>
      <c r="E5824" s="14">
        <f>IF(_xlfn.XLOOKUP($A5824,Firm_Info!$A$2:$A$12,Firm_Info!$C$2:$C$12)="Treated",1,IF(_xlfn.XLOOKUP($A5824,Firm_Info!$A$2:$A$12,Firm_Info!$C$2:$C$12)="Control",0,""))</f>
        <v>0</v>
      </c>
      <c r="F5824" s="14">
        <f>IFERROR(_xlfn.XLOOKUP($A5824,Firm_Info!$A$2:$A$11,Firm_Info!$D$2:$D$11),"")</f>
        <v>5</v>
      </c>
      <c r="G5824" s="14">
        <f>IF($F5824="","",IF($B5824&gt;=SUMIFS(Firm_Info!$F$2:$F$11,Firm_Info!$D$2:$D$11,$F5824,Firm_Info!$C$2:$C$11,"Treated"),1,0))</f>
        <v>1</v>
      </c>
      <c r="H5824" s="14">
        <f t="shared" si="187"/>
        <v>0</v>
      </c>
      <c r="I5824" s="14">
        <f>IF($F5824="","",MOD(ROW()-2,624)-INDEX(Parallel_Trends!$F$5:$F$14,MATCH($A5824,Parallel_Trends!$A$5:$A$14,0)))</f>
        <v>37</v>
      </c>
    </row>
    <row r="5825" spans="1:9" x14ac:dyDescent="0.45">
      <c r="A5825" t="s">
        <v>31</v>
      </c>
      <c r="B5825" s="1">
        <f>Raw_Prices!BL210</f>
        <v>45229</v>
      </c>
      <c r="C5825" s="12">
        <f>Raw_Prices!BP210</f>
        <v>389.8</v>
      </c>
      <c r="D5825" s="13">
        <f t="shared" si="186"/>
        <v>4.78494623655914E-2</v>
      </c>
      <c r="E5825" s="14">
        <f>IF(_xlfn.XLOOKUP($A5825,Firm_Info!$A$2:$A$12,Firm_Info!$C$2:$C$12)="Treated",1,IF(_xlfn.XLOOKUP($A5825,Firm_Info!$A$2:$A$12,Firm_Info!$C$2:$C$12)="Control",0,""))</f>
        <v>0</v>
      </c>
      <c r="F5825" s="14">
        <f>IFERROR(_xlfn.XLOOKUP($A5825,Firm_Info!$A$2:$A$11,Firm_Info!$D$2:$D$11),"")</f>
        <v>5</v>
      </c>
      <c r="G5825" s="14">
        <f>IF($F5825="","",IF($B5825&gt;=SUMIFS(Firm_Info!$F$2:$F$11,Firm_Info!$D$2:$D$11,$F5825,Firm_Info!$C$2:$C$11,"Treated"),1,0))</f>
        <v>1</v>
      </c>
      <c r="H5825" s="14">
        <f t="shared" si="187"/>
        <v>0</v>
      </c>
      <c r="I5825" s="14">
        <f>IF($F5825="","",MOD(ROW()-2,624)-INDEX(Parallel_Trends!$F$5:$F$14,MATCH($A5825,Parallel_Trends!$A$5:$A$14,0)))</f>
        <v>38</v>
      </c>
    </row>
    <row r="5826" spans="1:9" x14ac:dyDescent="0.45">
      <c r="A5826" t="s">
        <v>31</v>
      </c>
      <c r="B5826" s="1">
        <f>Raw_Prices!BL211</f>
        <v>45230</v>
      </c>
      <c r="C5826" s="12">
        <f>Raw_Prices!BP211</f>
        <v>402.8</v>
      </c>
      <c r="D5826" s="13">
        <f t="shared" si="186"/>
        <v>3.3350436121087679E-2</v>
      </c>
      <c r="E5826" s="14">
        <f>IF(_xlfn.XLOOKUP($A5826,Firm_Info!$A$2:$A$12,Firm_Info!$C$2:$C$12)="Treated",1,IF(_xlfn.XLOOKUP($A5826,Firm_Info!$A$2:$A$12,Firm_Info!$C$2:$C$12)="Control",0,""))</f>
        <v>0</v>
      </c>
      <c r="F5826" s="14">
        <f>IFERROR(_xlfn.XLOOKUP($A5826,Firm_Info!$A$2:$A$11,Firm_Info!$D$2:$D$11),"")</f>
        <v>5</v>
      </c>
      <c r="G5826" s="14">
        <f>IF($F5826="","",IF($B5826&gt;=SUMIFS(Firm_Info!$F$2:$F$11,Firm_Info!$D$2:$D$11,$F5826,Firm_Info!$C$2:$C$11,"Treated"),1,0))</f>
        <v>1</v>
      </c>
      <c r="H5826" s="14">
        <f t="shared" si="187"/>
        <v>0</v>
      </c>
      <c r="I5826" s="14">
        <f>IF($F5826="","",MOD(ROW()-2,624)-INDEX(Parallel_Trends!$F$5:$F$14,MATCH($A5826,Parallel_Trends!$A$5:$A$14,0)))</f>
        <v>39</v>
      </c>
    </row>
    <row r="5827" spans="1:9" x14ac:dyDescent="0.45">
      <c r="A5827" t="s">
        <v>31</v>
      </c>
      <c r="B5827" s="1">
        <f>Raw_Prices!BL212</f>
        <v>45231</v>
      </c>
      <c r="C5827" s="12">
        <f>Raw_Prices!BP212</f>
        <v>406.51</v>
      </c>
      <c r="D5827" s="13">
        <f t="shared" si="186"/>
        <v>9.2105263157893358E-3</v>
      </c>
      <c r="E5827" s="14">
        <f>IF(_xlfn.XLOOKUP($A5827,Firm_Info!$A$2:$A$12,Firm_Info!$C$2:$C$12)="Treated",1,IF(_xlfn.XLOOKUP($A5827,Firm_Info!$A$2:$A$12,Firm_Info!$C$2:$C$12)="Control",0,""))</f>
        <v>0</v>
      </c>
      <c r="F5827" s="14">
        <f>IFERROR(_xlfn.XLOOKUP($A5827,Firm_Info!$A$2:$A$11,Firm_Info!$D$2:$D$11),"")</f>
        <v>5</v>
      </c>
      <c r="G5827" s="14">
        <f>IF($F5827="","",IF($B5827&gt;=SUMIFS(Firm_Info!$F$2:$F$11,Firm_Info!$D$2:$D$11,$F5827,Firm_Info!$C$2:$C$11,"Treated"),1,0))</f>
        <v>1</v>
      </c>
      <c r="H5827" s="14">
        <f t="shared" si="187"/>
        <v>0</v>
      </c>
      <c r="I5827" s="14">
        <f>IF($F5827="","",MOD(ROW()-2,624)-INDEX(Parallel_Trends!$F$5:$F$14,MATCH($A5827,Parallel_Trends!$A$5:$A$14,0)))</f>
        <v>40</v>
      </c>
    </row>
    <row r="5828" spans="1:9" x14ac:dyDescent="0.45">
      <c r="A5828" t="s">
        <v>31</v>
      </c>
      <c r="B5828" s="1">
        <f>Raw_Prices!BL213</f>
        <v>45232</v>
      </c>
      <c r="C5828" s="12">
        <f>Raw_Prices!BP213</f>
        <v>412.62</v>
      </c>
      <c r="D5828" s="13">
        <f t="shared" si="186"/>
        <v>1.5030380556444012E-2</v>
      </c>
      <c r="E5828" s="14">
        <f>IF(_xlfn.XLOOKUP($A5828,Firm_Info!$A$2:$A$12,Firm_Info!$C$2:$C$12)="Treated",1,IF(_xlfn.XLOOKUP($A5828,Firm_Info!$A$2:$A$12,Firm_Info!$C$2:$C$12)="Control",0,""))</f>
        <v>0</v>
      </c>
      <c r="F5828" s="14">
        <f>IFERROR(_xlfn.XLOOKUP($A5828,Firm_Info!$A$2:$A$11,Firm_Info!$D$2:$D$11),"")</f>
        <v>5</v>
      </c>
      <c r="G5828" s="14">
        <f>IF($F5828="","",IF($B5828&gt;=SUMIFS(Firm_Info!$F$2:$F$11,Firm_Info!$D$2:$D$11,$F5828,Firm_Info!$C$2:$C$11,"Treated"),1,0))</f>
        <v>1</v>
      </c>
      <c r="H5828" s="14">
        <f t="shared" si="187"/>
        <v>0</v>
      </c>
      <c r="I5828" s="14">
        <f>IF($F5828="","",MOD(ROW()-2,624)-INDEX(Parallel_Trends!$F$5:$F$14,MATCH($A5828,Parallel_Trends!$A$5:$A$14,0)))</f>
        <v>41</v>
      </c>
    </row>
    <row r="5829" spans="1:9" x14ac:dyDescent="0.45">
      <c r="A5829" t="s">
        <v>31</v>
      </c>
      <c r="B5829" s="1">
        <f>Raw_Prices!BL214</f>
        <v>45233</v>
      </c>
      <c r="C5829" s="12">
        <f>Raw_Prices!BP214</f>
        <v>420.11</v>
      </c>
      <c r="D5829" s="13">
        <f t="shared" si="186"/>
        <v>1.815229508991334E-2</v>
      </c>
      <c r="E5829" s="14">
        <f>IF(_xlfn.XLOOKUP($A5829,Firm_Info!$A$2:$A$12,Firm_Info!$C$2:$C$12)="Treated",1,IF(_xlfn.XLOOKUP($A5829,Firm_Info!$A$2:$A$12,Firm_Info!$C$2:$C$12)="Control",0,""))</f>
        <v>0</v>
      </c>
      <c r="F5829" s="14">
        <f>IFERROR(_xlfn.XLOOKUP($A5829,Firm_Info!$A$2:$A$11,Firm_Info!$D$2:$D$11),"")</f>
        <v>5</v>
      </c>
      <c r="G5829" s="14">
        <f>IF($F5829="","",IF($B5829&gt;=SUMIFS(Firm_Info!$F$2:$F$11,Firm_Info!$D$2:$D$11,$F5829,Firm_Info!$C$2:$C$11,"Treated"),1,0))</f>
        <v>1</v>
      </c>
      <c r="H5829" s="14">
        <f t="shared" si="187"/>
        <v>0</v>
      </c>
      <c r="I5829" s="14">
        <f>IF($F5829="","",MOD(ROW()-2,624)-INDEX(Parallel_Trends!$F$5:$F$14,MATCH($A5829,Parallel_Trends!$A$5:$A$14,0)))</f>
        <v>42</v>
      </c>
    </row>
    <row r="5830" spans="1:9" x14ac:dyDescent="0.45">
      <c r="A5830" t="s">
        <v>31</v>
      </c>
      <c r="B5830" s="1">
        <f>Raw_Prices!BL215</f>
        <v>45236</v>
      </c>
      <c r="C5830" s="12">
        <f>Raw_Prices!BP215</f>
        <v>415.7</v>
      </c>
      <c r="D5830" s="13">
        <f t="shared" si="186"/>
        <v>-1.0497250720049589E-2</v>
      </c>
      <c r="E5830" s="14">
        <f>IF(_xlfn.XLOOKUP($A5830,Firm_Info!$A$2:$A$12,Firm_Info!$C$2:$C$12)="Treated",1,IF(_xlfn.XLOOKUP($A5830,Firm_Info!$A$2:$A$12,Firm_Info!$C$2:$C$12)="Control",0,""))</f>
        <v>0</v>
      </c>
      <c r="F5830" s="14">
        <f>IFERROR(_xlfn.XLOOKUP($A5830,Firm_Info!$A$2:$A$11,Firm_Info!$D$2:$D$11),"")</f>
        <v>5</v>
      </c>
      <c r="G5830" s="14">
        <f>IF($F5830="","",IF($B5830&gt;=SUMIFS(Firm_Info!$F$2:$F$11,Firm_Info!$D$2:$D$11,$F5830,Firm_Info!$C$2:$C$11,"Treated"),1,0))</f>
        <v>1</v>
      </c>
      <c r="H5830" s="14">
        <f t="shared" si="187"/>
        <v>0</v>
      </c>
      <c r="I5830" s="14">
        <f>IF($F5830="","",MOD(ROW()-2,624)-INDEX(Parallel_Trends!$F$5:$F$14,MATCH($A5830,Parallel_Trends!$A$5:$A$14,0)))</f>
        <v>43</v>
      </c>
    </row>
    <row r="5831" spans="1:9" x14ac:dyDescent="0.45">
      <c r="A5831" t="s">
        <v>31</v>
      </c>
      <c r="B5831" s="1">
        <f>Raw_Prices!BL216</f>
        <v>45237</v>
      </c>
      <c r="C5831" s="12">
        <f>Raw_Prices!BP216</f>
        <v>412.98</v>
      </c>
      <c r="D5831" s="13">
        <f t="shared" si="186"/>
        <v>-6.5431801780129195E-3</v>
      </c>
      <c r="E5831" s="14">
        <f>IF(_xlfn.XLOOKUP($A5831,Firm_Info!$A$2:$A$12,Firm_Info!$C$2:$C$12)="Treated",1,IF(_xlfn.XLOOKUP($A5831,Firm_Info!$A$2:$A$12,Firm_Info!$C$2:$C$12)="Control",0,""))</f>
        <v>0</v>
      </c>
      <c r="F5831" s="14">
        <f>IFERROR(_xlfn.XLOOKUP($A5831,Firm_Info!$A$2:$A$11,Firm_Info!$D$2:$D$11),"")</f>
        <v>5</v>
      </c>
      <c r="G5831" s="14">
        <f>IF($F5831="","",IF($B5831&gt;=SUMIFS(Firm_Info!$F$2:$F$11,Firm_Info!$D$2:$D$11,$F5831,Firm_Info!$C$2:$C$11,"Treated"),1,0))</f>
        <v>1</v>
      </c>
      <c r="H5831" s="14">
        <f t="shared" si="187"/>
        <v>0</v>
      </c>
      <c r="I5831" s="14">
        <f>IF($F5831="","",MOD(ROW()-2,624)-INDEX(Parallel_Trends!$F$5:$F$14,MATCH($A5831,Parallel_Trends!$A$5:$A$14,0)))</f>
        <v>44</v>
      </c>
    </row>
    <row r="5832" spans="1:9" x14ac:dyDescent="0.45">
      <c r="A5832" t="s">
        <v>31</v>
      </c>
      <c r="B5832" s="1">
        <f>Raw_Prices!BL217</f>
        <v>45238</v>
      </c>
      <c r="C5832" s="12">
        <f>Raw_Prices!BP217</f>
        <v>413.48</v>
      </c>
      <c r="D5832" s="13">
        <f t="shared" si="186"/>
        <v>1.2107123831661681E-3</v>
      </c>
      <c r="E5832" s="14">
        <f>IF(_xlfn.XLOOKUP($A5832,Firm_Info!$A$2:$A$12,Firm_Info!$C$2:$C$12)="Treated",1,IF(_xlfn.XLOOKUP($A5832,Firm_Info!$A$2:$A$12,Firm_Info!$C$2:$C$12)="Control",0,""))</f>
        <v>0</v>
      </c>
      <c r="F5832" s="14">
        <f>IFERROR(_xlfn.XLOOKUP($A5832,Firm_Info!$A$2:$A$11,Firm_Info!$D$2:$D$11),"")</f>
        <v>5</v>
      </c>
      <c r="G5832" s="14">
        <f>IF($F5832="","",IF($B5832&gt;=SUMIFS(Firm_Info!$F$2:$F$11,Firm_Info!$D$2:$D$11,$F5832,Firm_Info!$C$2:$C$11,"Treated"),1,0))</f>
        <v>1</v>
      </c>
      <c r="H5832" s="14">
        <f t="shared" si="187"/>
        <v>0</v>
      </c>
      <c r="I5832" s="14">
        <f>IF($F5832="","",MOD(ROW()-2,624)-INDEX(Parallel_Trends!$F$5:$F$14,MATCH($A5832,Parallel_Trends!$A$5:$A$14,0)))</f>
        <v>45</v>
      </c>
    </row>
    <row r="5833" spans="1:9" x14ac:dyDescent="0.45">
      <c r="A5833" t="s">
        <v>31</v>
      </c>
      <c r="B5833" s="1">
        <f>Raw_Prices!BL218</f>
        <v>45239</v>
      </c>
      <c r="C5833" s="12">
        <f>Raw_Prices!BP218</f>
        <v>404.46</v>
      </c>
      <c r="D5833" s="13">
        <f t="shared" si="186"/>
        <v>-2.1814839895521021E-2</v>
      </c>
      <c r="E5833" s="14">
        <f>IF(_xlfn.XLOOKUP($A5833,Firm_Info!$A$2:$A$12,Firm_Info!$C$2:$C$12)="Treated",1,IF(_xlfn.XLOOKUP($A5833,Firm_Info!$A$2:$A$12,Firm_Info!$C$2:$C$12)="Control",0,""))</f>
        <v>0</v>
      </c>
      <c r="F5833" s="14">
        <f>IFERROR(_xlfn.XLOOKUP($A5833,Firm_Info!$A$2:$A$11,Firm_Info!$D$2:$D$11),"")</f>
        <v>5</v>
      </c>
      <c r="G5833" s="14">
        <f>IF($F5833="","",IF($B5833&gt;=SUMIFS(Firm_Info!$F$2:$F$11,Firm_Info!$D$2:$D$11,$F5833,Firm_Info!$C$2:$C$11,"Treated"),1,0))</f>
        <v>1</v>
      </c>
      <c r="H5833" s="14">
        <f t="shared" si="187"/>
        <v>0</v>
      </c>
      <c r="I5833" s="14">
        <f>IF($F5833="","",MOD(ROW()-2,624)-INDEX(Parallel_Trends!$F$5:$F$14,MATCH($A5833,Parallel_Trends!$A$5:$A$14,0)))</f>
        <v>46</v>
      </c>
    </row>
    <row r="5834" spans="1:9" x14ac:dyDescent="0.45">
      <c r="A5834" t="s">
        <v>31</v>
      </c>
      <c r="B5834" s="1">
        <f>Raw_Prices!BL219</f>
        <v>45240</v>
      </c>
      <c r="C5834" s="12">
        <f>Raw_Prices!BP219</f>
        <v>409.81</v>
      </c>
      <c r="D5834" s="13">
        <f t="shared" si="186"/>
        <v>1.3227513227513255E-2</v>
      </c>
      <c r="E5834" s="14">
        <f>IF(_xlfn.XLOOKUP($A5834,Firm_Info!$A$2:$A$12,Firm_Info!$C$2:$C$12)="Treated",1,IF(_xlfn.XLOOKUP($A5834,Firm_Info!$A$2:$A$12,Firm_Info!$C$2:$C$12)="Control",0,""))</f>
        <v>0</v>
      </c>
      <c r="F5834" s="14">
        <f>IFERROR(_xlfn.XLOOKUP($A5834,Firm_Info!$A$2:$A$11,Firm_Info!$D$2:$D$11),"")</f>
        <v>5</v>
      </c>
      <c r="G5834" s="14">
        <f>IF($F5834="","",IF($B5834&gt;=SUMIFS(Firm_Info!$F$2:$F$11,Firm_Info!$D$2:$D$11,$F5834,Firm_Info!$C$2:$C$11,"Treated"),1,0))</f>
        <v>1</v>
      </c>
      <c r="H5834" s="14">
        <f t="shared" si="187"/>
        <v>0</v>
      </c>
      <c r="I5834" s="14">
        <f>IF($F5834="","",MOD(ROW()-2,624)-INDEX(Parallel_Trends!$F$5:$F$14,MATCH($A5834,Parallel_Trends!$A$5:$A$14,0)))</f>
        <v>47</v>
      </c>
    </row>
    <row r="5835" spans="1:9" x14ac:dyDescent="0.45">
      <c r="A5835" t="s">
        <v>31</v>
      </c>
      <c r="B5835" s="1">
        <f>Raw_Prices!BL220</f>
        <v>45243</v>
      </c>
      <c r="C5835" s="12">
        <f>Raw_Prices!BP220</f>
        <v>406.41</v>
      </c>
      <c r="D5835" s="13">
        <f t="shared" si="186"/>
        <v>-8.2965276591591142E-3</v>
      </c>
      <c r="E5835" s="14">
        <f>IF(_xlfn.XLOOKUP($A5835,Firm_Info!$A$2:$A$12,Firm_Info!$C$2:$C$12)="Treated",1,IF(_xlfn.XLOOKUP($A5835,Firm_Info!$A$2:$A$12,Firm_Info!$C$2:$C$12)="Control",0,""))</f>
        <v>0</v>
      </c>
      <c r="F5835" s="14">
        <f>IFERROR(_xlfn.XLOOKUP($A5835,Firm_Info!$A$2:$A$11,Firm_Info!$D$2:$D$11),"")</f>
        <v>5</v>
      </c>
      <c r="G5835" s="14">
        <f>IF($F5835="","",IF($B5835&gt;=SUMIFS(Firm_Info!$F$2:$F$11,Firm_Info!$D$2:$D$11,$F5835,Firm_Info!$C$2:$C$11,"Treated"),1,0))</f>
        <v>1</v>
      </c>
      <c r="H5835" s="14">
        <f t="shared" si="187"/>
        <v>0</v>
      </c>
      <c r="I5835" s="14">
        <f>IF($F5835="","",MOD(ROW()-2,624)-INDEX(Parallel_Trends!$F$5:$F$14,MATCH($A5835,Parallel_Trends!$A$5:$A$14,0)))</f>
        <v>48</v>
      </c>
    </row>
    <row r="5836" spans="1:9" x14ac:dyDescent="0.45">
      <c r="A5836" t="s">
        <v>31</v>
      </c>
      <c r="B5836" s="1">
        <f>Raw_Prices!BL221</f>
        <v>45244</v>
      </c>
      <c r="C5836" s="12">
        <f>Raw_Prices!BP221</f>
        <v>414.84</v>
      </c>
      <c r="D5836" s="13">
        <f t="shared" si="186"/>
        <v>2.0742599837602294E-2</v>
      </c>
      <c r="E5836" s="14">
        <f>IF(_xlfn.XLOOKUP($A5836,Firm_Info!$A$2:$A$12,Firm_Info!$C$2:$C$12)="Treated",1,IF(_xlfn.XLOOKUP($A5836,Firm_Info!$A$2:$A$12,Firm_Info!$C$2:$C$12)="Control",0,""))</f>
        <v>0</v>
      </c>
      <c r="F5836" s="14">
        <f>IFERROR(_xlfn.XLOOKUP($A5836,Firm_Info!$A$2:$A$11,Firm_Info!$D$2:$D$11),"")</f>
        <v>5</v>
      </c>
      <c r="G5836" s="14">
        <f>IF($F5836="","",IF($B5836&gt;=SUMIFS(Firm_Info!$F$2:$F$11,Firm_Info!$D$2:$D$11,$F5836,Firm_Info!$C$2:$C$11,"Treated"),1,0))</f>
        <v>1</v>
      </c>
      <c r="H5836" s="14">
        <f t="shared" si="187"/>
        <v>0</v>
      </c>
      <c r="I5836" s="14">
        <f>IF($F5836="","",MOD(ROW()-2,624)-INDEX(Parallel_Trends!$F$5:$F$14,MATCH($A5836,Parallel_Trends!$A$5:$A$14,0)))</f>
        <v>49</v>
      </c>
    </row>
    <row r="5837" spans="1:9" x14ac:dyDescent="0.45">
      <c r="A5837" t="s">
        <v>31</v>
      </c>
      <c r="B5837" s="1">
        <f>Raw_Prices!BL222</f>
        <v>45245</v>
      </c>
      <c r="C5837" s="12">
        <f>Raw_Prices!BP222</f>
        <v>417.6</v>
      </c>
      <c r="D5837" s="13">
        <f t="shared" si="186"/>
        <v>6.6531674862597701E-3</v>
      </c>
      <c r="E5837" s="14">
        <f>IF(_xlfn.XLOOKUP($A5837,Firm_Info!$A$2:$A$12,Firm_Info!$C$2:$C$12)="Treated",1,IF(_xlfn.XLOOKUP($A5837,Firm_Info!$A$2:$A$12,Firm_Info!$C$2:$C$12)="Control",0,""))</f>
        <v>0</v>
      </c>
      <c r="F5837" s="14">
        <f>IFERROR(_xlfn.XLOOKUP($A5837,Firm_Info!$A$2:$A$11,Firm_Info!$D$2:$D$11),"")</f>
        <v>5</v>
      </c>
      <c r="G5837" s="14">
        <f>IF($F5837="","",IF($B5837&gt;=SUMIFS(Firm_Info!$F$2:$F$11,Firm_Info!$D$2:$D$11,$F5837,Firm_Info!$C$2:$C$11,"Treated"),1,0))</f>
        <v>1</v>
      </c>
      <c r="H5837" s="14">
        <f t="shared" si="187"/>
        <v>0</v>
      </c>
      <c r="I5837" s="14">
        <f>IF($F5837="","",MOD(ROW()-2,624)-INDEX(Parallel_Trends!$F$5:$F$14,MATCH($A5837,Parallel_Trends!$A$5:$A$14,0)))</f>
        <v>50</v>
      </c>
    </row>
    <row r="5838" spans="1:9" x14ac:dyDescent="0.45">
      <c r="A5838" t="s">
        <v>31</v>
      </c>
      <c r="B5838" s="1">
        <f>Raw_Prices!BL223</f>
        <v>45246</v>
      </c>
      <c r="C5838" s="12">
        <f>Raw_Prices!BP223</f>
        <v>412.85</v>
      </c>
      <c r="D5838" s="13">
        <f t="shared" si="186"/>
        <v>-1.1374521072796906E-2</v>
      </c>
      <c r="E5838" s="14">
        <f>IF(_xlfn.XLOOKUP($A5838,Firm_Info!$A$2:$A$12,Firm_Info!$C$2:$C$12)="Treated",1,IF(_xlfn.XLOOKUP($A5838,Firm_Info!$A$2:$A$12,Firm_Info!$C$2:$C$12)="Control",0,""))</f>
        <v>0</v>
      </c>
      <c r="F5838" s="14">
        <f>IFERROR(_xlfn.XLOOKUP($A5838,Firm_Info!$A$2:$A$11,Firm_Info!$D$2:$D$11),"")</f>
        <v>5</v>
      </c>
      <c r="G5838" s="14">
        <f>IF($F5838="","",IF($B5838&gt;=SUMIFS(Firm_Info!$F$2:$F$11,Firm_Info!$D$2:$D$11,$F5838,Firm_Info!$C$2:$C$11,"Treated"),1,0))</f>
        <v>1</v>
      </c>
      <c r="H5838" s="14">
        <f t="shared" si="187"/>
        <v>0</v>
      </c>
      <c r="I5838" s="14">
        <f>IF($F5838="","",MOD(ROW()-2,624)-INDEX(Parallel_Trends!$F$5:$F$14,MATCH($A5838,Parallel_Trends!$A$5:$A$14,0)))</f>
        <v>51</v>
      </c>
    </row>
    <row r="5839" spans="1:9" x14ac:dyDescent="0.45">
      <c r="A5839" t="s">
        <v>31</v>
      </c>
      <c r="B5839" s="1">
        <f>Raw_Prices!BL224</f>
        <v>45247</v>
      </c>
      <c r="C5839" s="12">
        <f>Raw_Prices!BP224</f>
        <v>407.7</v>
      </c>
      <c r="D5839" s="13">
        <f t="shared" si="186"/>
        <v>-1.2474264260627477E-2</v>
      </c>
      <c r="E5839" s="14">
        <f>IF(_xlfn.XLOOKUP($A5839,Firm_Info!$A$2:$A$12,Firm_Info!$C$2:$C$12)="Treated",1,IF(_xlfn.XLOOKUP($A5839,Firm_Info!$A$2:$A$12,Firm_Info!$C$2:$C$12)="Control",0,""))</f>
        <v>0</v>
      </c>
      <c r="F5839" s="14">
        <f>IFERROR(_xlfn.XLOOKUP($A5839,Firm_Info!$A$2:$A$11,Firm_Info!$D$2:$D$11),"")</f>
        <v>5</v>
      </c>
      <c r="G5839" s="14">
        <f>IF($F5839="","",IF($B5839&gt;=SUMIFS(Firm_Info!$F$2:$F$11,Firm_Info!$D$2:$D$11,$F5839,Firm_Info!$C$2:$C$11,"Treated"),1,0))</f>
        <v>1</v>
      </c>
      <c r="H5839" s="14">
        <f t="shared" si="187"/>
        <v>0</v>
      </c>
      <c r="I5839" s="14">
        <f>IF($F5839="","",MOD(ROW()-2,624)-INDEX(Parallel_Trends!$F$5:$F$14,MATCH($A5839,Parallel_Trends!$A$5:$A$14,0)))</f>
        <v>52</v>
      </c>
    </row>
    <row r="5840" spans="1:9" x14ac:dyDescent="0.45">
      <c r="A5840" t="s">
        <v>31</v>
      </c>
      <c r="B5840" s="1">
        <f>Raw_Prices!BL225</f>
        <v>45250</v>
      </c>
      <c r="C5840" s="12">
        <f>Raw_Prices!BP225</f>
        <v>413.06</v>
      </c>
      <c r="D5840" s="13">
        <f t="shared" si="186"/>
        <v>1.3146921756193253E-2</v>
      </c>
      <c r="E5840" s="14">
        <f>IF(_xlfn.XLOOKUP($A5840,Firm_Info!$A$2:$A$12,Firm_Info!$C$2:$C$12)="Treated",1,IF(_xlfn.XLOOKUP($A5840,Firm_Info!$A$2:$A$12,Firm_Info!$C$2:$C$12)="Control",0,""))</f>
        <v>0</v>
      </c>
      <c r="F5840" s="14">
        <f>IFERROR(_xlfn.XLOOKUP($A5840,Firm_Info!$A$2:$A$11,Firm_Info!$D$2:$D$11),"")</f>
        <v>5</v>
      </c>
      <c r="G5840" s="14">
        <f>IF($F5840="","",IF($B5840&gt;=SUMIFS(Firm_Info!$F$2:$F$11,Firm_Info!$D$2:$D$11,$F5840,Firm_Info!$C$2:$C$11,"Treated"),1,0))</f>
        <v>1</v>
      </c>
      <c r="H5840" s="14">
        <f t="shared" si="187"/>
        <v>0</v>
      </c>
      <c r="I5840" s="14">
        <f>IF($F5840="","",MOD(ROW()-2,624)-INDEX(Parallel_Trends!$F$5:$F$14,MATCH($A5840,Parallel_Trends!$A$5:$A$14,0)))</f>
        <v>53</v>
      </c>
    </row>
    <row r="5841" spans="1:9" x14ac:dyDescent="0.45">
      <c r="A5841" t="s">
        <v>31</v>
      </c>
      <c r="B5841" s="1">
        <f>Raw_Prices!BL226</f>
        <v>45251</v>
      </c>
      <c r="C5841" s="12">
        <f>Raw_Prices!BP226</f>
        <v>402.46</v>
      </c>
      <c r="D5841" s="13">
        <f t="shared" si="186"/>
        <v>-2.5662131409480482E-2</v>
      </c>
      <c r="E5841" s="14">
        <f>IF(_xlfn.XLOOKUP($A5841,Firm_Info!$A$2:$A$12,Firm_Info!$C$2:$C$12)="Treated",1,IF(_xlfn.XLOOKUP($A5841,Firm_Info!$A$2:$A$12,Firm_Info!$C$2:$C$12)="Control",0,""))</f>
        <v>0</v>
      </c>
      <c r="F5841" s="14">
        <f>IFERROR(_xlfn.XLOOKUP($A5841,Firm_Info!$A$2:$A$11,Firm_Info!$D$2:$D$11),"")</f>
        <v>5</v>
      </c>
      <c r="G5841" s="14">
        <f>IF($F5841="","",IF($B5841&gt;=SUMIFS(Firm_Info!$F$2:$F$11,Firm_Info!$D$2:$D$11,$F5841,Firm_Info!$C$2:$C$11,"Treated"),1,0))</f>
        <v>1</v>
      </c>
      <c r="H5841" s="14">
        <f t="shared" si="187"/>
        <v>0</v>
      </c>
      <c r="I5841" s="14">
        <f>IF($F5841="","",MOD(ROW()-2,624)-INDEX(Parallel_Trends!$F$5:$F$14,MATCH($A5841,Parallel_Trends!$A$5:$A$14,0)))</f>
        <v>54</v>
      </c>
    </row>
    <row r="5842" spans="1:9" x14ac:dyDescent="0.45">
      <c r="A5842" t="s">
        <v>31</v>
      </c>
      <c r="B5842" s="1">
        <f>Raw_Prices!BL227</f>
        <v>45252</v>
      </c>
      <c r="C5842" s="12">
        <f>Raw_Prices!BP227</f>
        <v>405.28</v>
      </c>
      <c r="D5842" s="13">
        <f t="shared" si="186"/>
        <v>7.006907518759542E-3</v>
      </c>
      <c r="E5842" s="14">
        <f>IF(_xlfn.XLOOKUP($A5842,Firm_Info!$A$2:$A$12,Firm_Info!$C$2:$C$12)="Treated",1,IF(_xlfn.XLOOKUP($A5842,Firm_Info!$A$2:$A$12,Firm_Info!$C$2:$C$12)="Control",0,""))</f>
        <v>0</v>
      </c>
      <c r="F5842" s="14">
        <f>IFERROR(_xlfn.XLOOKUP($A5842,Firm_Info!$A$2:$A$11,Firm_Info!$D$2:$D$11),"")</f>
        <v>5</v>
      </c>
      <c r="G5842" s="14">
        <f>IF($F5842="","",IF($B5842&gt;=SUMIFS(Firm_Info!$F$2:$F$11,Firm_Info!$D$2:$D$11,$F5842,Firm_Info!$C$2:$C$11,"Treated"),1,0))</f>
        <v>1</v>
      </c>
      <c r="H5842" s="14">
        <f t="shared" si="187"/>
        <v>0</v>
      </c>
      <c r="I5842" s="14">
        <f>IF($F5842="","",MOD(ROW()-2,624)-INDEX(Parallel_Trends!$F$5:$F$14,MATCH($A5842,Parallel_Trends!$A$5:$A$14,0)))</f>
        <v>55</v>
      </c>
    </row>
    <row r="5843" spans="1:9" x14ac:dyDescent="0.45">
      <c r="A5843" t="s">
        <v>31</v>
      </c>
      <c r="B5843" s="1">
        <f>Raw_Prices!BL228</f>
        <v>45254</v>
      </c>
      <c r="C5843" s="12">
        <f>Raw_Prices!BP228</f>
        <v>405.92</v>
      </c>
      <c r="D5843" s="13">
        <f t="shared" si="186"/>
        <v>1.5791551519936942E-3</v>
      </c>
      <c r="E5843" s="14">
        <f>IF(_xlfn.XLOOKUP($A5843,Firm_Info!$A$2:$A$12,Firm_Info!$C$2:$C$12)="Treated",1,IF(_xlfn.XLOOKUP($A5843,Firm_Info!$A$2:$A$12,Firm_Info!$C$2:$C$12)="Control",0,""))</f>
        <v>0</v>
      </c>
      <c r="F5843" s="14">
        <f>IFERROR(_xlfn.XLOOKUP($A5843,Firm_Info!$A$2:$A$11,Firm_Info!$D$2:$D$11),"")</f>
        <v>5</v>
      </c>
      <c r="G5843" s="14">
        <f>IF($F5843="","",IF($B5843&gt;=SUMIFS(Firm_Info!$F$2:$F$11,Firm_Info!$D$2:$D$11,$F5843,Firm_Info!$C$2:$C$11,"Treated"),1,0))</f>
        <v>1</v>
      </c>
      <c r="H5843" s="14">
        <f t="shared" si="187"/>
        <v>0</v>
      </c>
      <c r="I5843" s="14">
        <f>IF($F5843="","",MOD(ROW()-2,624)-INDEX(Parallel_Trends!$F$5:$F$14,MATCH($A5843,Parallel_Trends!$A$5:$A$14,0)))</f>
        <v>56</v>
      </c>
    </row>
    <row r="5844" spans="1:9" x14ac:dyDescent="0.45">
      <c r="A5844" t="s">
        <v>31</v>
      </c>
      <c r="B5844" s="1">
        <f>Raw_Prices!BL229</f>
        <v>45257</v>
      </c>
      <c r="C5844" s="12">
        <f>Raw_Prices!BP229</f>
        <v>396.84</v>
      </c>
      <c r="D5844" s="13">
        <f t="shared" si="186"/>
        <v>-2.2368939692550383E-2</v>
      </c>
      <c r="E5844" s="14">
        <f>IF(_xlfn.XLOOKUP($A5844,Firm_Info!$A$2:$A$12,Firm_Info!$C$2:$C$12)="Treated",1,IF(_xlfn.XLOOKUP($A5844,Firm_Info!$A$2:$A$12,Firm_Info!$C$2:$C$12)="Control",0,""))</f>
        <v>0</v>
      </c>
      <c r="F5844" s="14">
        <f>IFERROR(_xlfn.XLOOKUP($A5844,Firm_Info!$A$2:$A$11,Firm_Info!$D$2:$D$11),"")</f>
        <v>5</v>
      </c>
      <c r="G5844" s="14">
        <f>IF($F5844="","",IF($B5844&gt;=SUMIFS(Firm_Info!$F$2:$F$11,Firm_Info!$D$2:$D$11,$F5844,Firm_Info!$C$2:$C$11,"Treated"),1,0))</f>
        <v>1</v>
      </c>
      <c r="H5844" s="14">
        <f t="shared" si="187"/>
        <v>0</v>
      </c>
      <c r="I5844" s="14">
        <f>IF($F5844="","",MOD(ROW()-2,624)-INDEX(Parallel_Trends!$F$5:$F$14,MATCH($A5844,Parallel_Trends!$A$5:$A$14,0)))</f>
        <v>57</v>
      </c>
    </row>
    <row r="5845" spans="1:9" x14ac:dyDescent="0.45">
      <c r="A5845" t="s">
        <v>31</v>
      </c>
      <c r="B5845" s="1">
        <f>Raw_Prices!BL230</f>
        <v>45258</v>
      </c>
      <c r="C5845" s="12">
        <f>Raw_Prices!BP230</f>
        <v>401.29</v>
      </c>
      <c r="D5845" s="13">
        <f t="shared" si="186"/>
        <v>1.1213587339985898E-2</v>
      </c>
      <c r="E5845" s="14">
        <f>IF(_xlfn.XLOOKUP($A5845,Firm_Info!$A$2:$A$12,Firm_Info!$C$2:$C$12)="Treated",1,IF(_xlfn.XLOOKUP($A5845,Firm_Info!$A$2:$A$12,Firm_Info!$C$2:$C$12)="Control",0,""))</f>
        <v>0</v>
      </c>
      <c r="F5845" s="14">
        <f>IFERROR(_xlfn.XLOOKUP($A5845,Firm_Info!$A$2:$A$11,Firm_Info!$D$2:$D$11),"")</f>
        <v>5</v>
      </c>
      <c r="G5845" s="14">
        <f>IF($F5845="","",IF($B5845&gt;=SUMIFS(Firm_Info!$F$2:$F$11,Firm_Info!$D$2:$D$11,$F5845,Firm_Info!$C$2:$C$11,"Treated"),1,0))</f>
        <v>1</v>
      </c>
      <c r="H5845" s="14">
        <f t="shared" si="187"/>
        <v>0</v>
      </c>
      <c r="I5845" s="14">
        <f>IF($F5845="","",MOD(ROW()-2,624)-INDEX(Parallel_Trends!$F$5:$F$14,MATCH($A5845,Parallel_Trends!$A$5:$A$14,0)))</f>
        <v>58</v>
      </c>
    </row>
    <row r="5846" spans="1:9" x14ac:dyDescent="0.45">
      <c r="A5846" t="s">
        <v>31</v>
      </c>
      <c r="B5846" s="1">
        <f>Raw_Prices!BL231</f>
        <v>45259</v>
      </c>
      <c r="C5846" s="12">
        <f>Raw_Prices!BP231</f>
        <v>398.9</v>
      </c>
      <c r="D5846" s="13">
        <f t="shared" si="186"/>
        <v>-5.9557925689651681E-3</v>
      </c>
      <c r="E5846" s="14">
        <f>IF(_xlfn.XLOOKUP($A5846,Firm_Info!$A$2:$A$12,Firm_Info!$C$2:$C$12)="Treated",1,IF(_xlfn.XLOOKUP($A5846,Firm_Info!$A$2:$A$12,Firm_Info!$C$2:$C$12)="Control",0,""))</f>
        <v>0</v>
      </c>
      <c r="F5846" s="14">
        <f>IFERROR(_xlfn.XLOOKUP($A5846,Firm_Info!$A$2:$A$11,Firm_Info!$D$2:$D$11),"")</f>
        <v>5</v>
      </c>
      <c r="G5846" s="14">
        <f>IF($F5846="","",IF($B5846&gt;=SUMIFS(Firm_Info!$F$2:$F$11,Firm_Info!$D$2:$D$11,$F5846,Firm_Info!$C$2:$C$11,"Treated"),1,0))</f>
        <v>1</v>
      </c>
      <c r="H5846" s="14">
        <f t="shared" si="187"/>
        <v>0</v>
      </c>
      <c r="I5846" s="14">
        <f>IF($F5846="","",MOD(ROW()-2,624)-INDEX(Parallel_Trends!$F$5:$F$14,MATCH($A5846,Parallel_Trends!$A$5:$A$14,0)))</f>
        <v>59</v>
      </c>
    </row>
    <row r="5847" spans="1:9" x14ac:dyDescent="0.45">
      <c r="A5847" t="s">
        <v>31</v>
      </c>
      <c r="B5847" s="1">
        <f>Raw_Prices!BL232</f>
        <v>45260</v>
      </c>
      <c r="C5847" s="12">
        <f>Raw_Prices!BP232</f>
        <v>400.13</v>
      </c>
      <c r="D5847" s="13">
        <f t="shared" si="186"/>
        <v>3.0834795688143846E-3</v>
      </c>
      <c r="E5847" s="14">
        <f>IF(_xlfn.XLOOKUP($A5847,Firm_Info!$A$2:$A$12,Firm_Info!$C$2:$C$12)="Treated",1,IF(_xlfn.XLOOKUP($A5847,Firm_Info!$A$2:$A$12,Firm_Info!$C$2:$C$12)="Control",0,""))</f>
        <v>0</v>
      </c>
      <c r="F5847" s="14">
        <f>IFERROR(_xlfn.XLOOKUP($A5847,Firm_Info!$A$2:$A$11,Firm_Info!$D$2:$D$11),"")</f>
        <v>5</v>
      </c>
      <c r="G5847" s="14">
        <f>IF($F5847="","",IF($B5847&gt;=SUMIFS(Firm_Info!$F$2:$F$11,Firm_Info!$D$2:$D$11,$F5847,Firm_Info!$C$2:$C$11,"Treated"),1,0))</f>
        <v>1</v>
      </c>
      <c r="H5847" s="14">
        <f t="shared" si="187"/>
        <v>0</v>
      </c>
      <c r="I5847" s="14">
        <f>IF($F5847="","",MOD(ROW()-2,624)-INDEX(Parallel_Trends!$F$5:$F$14,MATCH($A5847,Parallel_Trends!$A$5:$A$14,0)))</f>
        <v>60</v>
      </c>
    </row>
    <row r="5848" spans="1:9" x14ac:dyDescent="0.45">
      <c r="A5848" t="s">
        <v>31</v>
      </c>
      <c r="B5848" s="1">
        <f>Raw_Prices!BL233</f>
        <v>45261</v>
      </c>
      <c r="C5848" s="12">
        <f>Raw_Prices!BP233</f>
        <v>401.87</v>
      </c>
      <c r="D5848" s="13">
        <f t="shared" si="186"/>
        <v>4.3485867093195907E-3</v>
      </c>
      <c r="E5848" s="14">
        <f>IF(_xlfn.XLOOKUP($A5848,Firm_Info!$A$2:$A$12,Firm_Info!$C$2:$C$12)="Treated",1,IF(_xlfn.XLOOKUP($A5848,Firm_Info!$A$2:$A$12,Firm_Info!$C$2:$C$12)="Control",0,""))</f>
        <v>0</v>
      </c>
      <c r="F5848" s="14">
        <f>IFERROR(_xlfn.XLOOKUP($A5848,Firm_Info!$A$2:$A$11,Firm_Info!$D$2:$D$11),"")</f>
        <v>5</v>
      </c>
      <c r="G5848" s="14">
        <f>IF($F5848="","",IF($B5848&gt;=SUMIFS(Firm_Info!$F$2:$F$11,Firm_Info!$D$2:$D$11,$F5848,Firm_Info!$C$2:$C$11,"Treated"),1,0))</f>
        <v>1</v>
      </c>
      <c r="H5848" s="14">
        <f t="shared" si="187"/>
        <v>0</v>
      </c>
      <c r="I5848" s="14">
        <f>IF($F5848="","",MOD(ROW()-2,624)-INDEX(Parallel_Trends!$F$5:$F$14,MATCH($A5848,Parallel_Trends!$A$5:$A$14,0)))</f>
        <v>61</v>
      </c>
    </row>
    <row r="5849" spans="1:9" x14ac:dyDescent="0.45">
      <c r="A5849" t="s">
        <v>31</v>
      </c>
      <c r="B5849" s="1">
        <f>Raw_Prices!BL234</f>
        <v>45264</v>
      </c>
      <c r="C5849" s="12">
        <f>Raw_Prices!BP234</f>
        <v>399.14</v>
      </c>
      <c r="D5849" s="13">
        <f t="shared" si="186"/>
        <v>-6.7932415955408443E-3</v>
      </c>
      <c r="E5849" s="14">
        <f>IF(_xlfn.XLOOKUP($A5849,Firm_Info!$A$2:$A$12,Firm_Info!$C$2:$C$12)="Treated",1,IF(_xlfn.XLOOKUP($A5849,Firm_Info!$A$2:$A$12,Firm_Info!$C$2:$C$12)="Control",0,""))</f>
        <v>0</v>
      </c>
      <c r="F5849" s="14">
        <f>IFERROR(_xlfn.XLOOKUP($A5849,Firm_Info!$A$2:$A$11,Firm_Info!$D$2:$D$11),"")</f>
        <v>5</v>
      </c>
      <c r="G5849" s="14">
        <f>IF($F5849="","",IF($B5849&gt;=SUMIFS(Firm_Info!$F$2:$F$11,Firm_Info!$D$2:$D$11,$F5849,Firm_Info!$C$2:$C$11,"Treated"),1,0))</f>
        <v>1</v>
      </c>
      <c r="H5849" s="14">
        <f t="shared" si="187"/>
        <v>0</v>
      </c>
      <c r="I5849" s="14">
        <f>IF($F5849="","",MOD(ROW()-2,624)-INDEX(Parallel_Trends!$F$5:$F$14,MATCH($A5849,Parallel_Trends!$A$5:$A$14,0)))</f>
        <v>62</v>
      </c>
    </row>
    <row r="5850" spans="1:9" x14ac:dyDescent="0.45">
      <c r="A5850" t="s">
        <v>31</v>
      </c>
      <c r="B5850" s="1">
        <f>Raw_Prices!BL235</f>
        <v>45265</v>
      </c>
      <c r="C5850" s="12">
        <f>Raw_Prices!BP235</f>
        <v>364.4</v>
      </c>
      <c r="D5850" s="13">
        <f t="shared" si="186"/>
        <v>-8.7037129829132698E-2</v>
      </c>
      <c r="E5850" s="14">
        <f>IF(_xlfn.XLOOKUP($A5850,Firm_Info!$A$2:$A$12,Firm_Info!$C$2:$C$12)="Treated",1,IF(_xlfn.XLOOKUP($A5850,Firm_Info!$A$2:$A$12,Firm_Info!$C$2:$C$12)="Control",0,""))</f>
        <v>0</v>
      </c>
      <c r="F5850" s="14">
        <f>IFERROR(_xlfn.XLOOKUP($A5850,Firm_Info!$A$2:$A$11,Firm_Info!$D$2:$D$11),"")</f>
        <v>5</v>
      </c>
      <c r="G5850" s="14">
        <f>IF($F5850="","",IF($B5850&gt;=SUMIFS(Firm_Info!$F$2:$F$11,Firm_Info!$D$2:$D$11,$F5850,Firm_Info!$C$2:$C$11,"Treated"),1,0))</f>
        <v>1</v>
      </c>
      <c r="H5850" s="14">
        <f t="shared" si="187"/>
        <v>0</v>
      </c>
      <c r="I5850" s="14">
        <f>IF($F5850="","",MOD(ROW()-2,624)-INDEX(Parallel_Trends!$F$5:$F$14,MATCH($A5850,Parallel_Trends!$A$5:$A$14,0)))</f>
        <v>63</v>
      </c>
    </row>
    <row r="5851" spans="1:9" x14ac:dyDescent="0.45">
      <c r="A5851" t="s">
        <v>31</v>
      </c>
      <c r="B5851" s="1">
        <f>Raw_Prices!BL236</f>
        <v>45266</v>
      </c>
      <c r="C5851" s="12">
        <f>Raw_Prices!BP236</f>
        <v>361.98</v>
      </c>
      <c r="D5851" s="13">
        <f t="shared" si="186"/>
        <v>-6.6410537870470465E-3</v>
      </c>
      <c r="E5851" s="14">
        <f>IF(_xlfn.XLOOKUP($A5851,Firm_Info!$A$2:$A$12,Firm_Info!$C$2:$C$12)="Treated",1,IF(_xlfn.XLOOKUP($A5851,Firm_Info!$A$2:$A$12,Firm_Info!$C$2:$C$12)="Control",0,""))</f>
        <v>0</v>
      </c>
      <c r="F5851" s="14">
        <f>IFERROR(_xlfn.XLOOKUP($A5851,Firm_Info!$A$2:$A$11,Firm_Info!$D$2:$D$11),"")</f>
        <v>5</v>
      </c>
      <c r="G5851" s="14">
        <f>IF($F5851="","",IF($B5851&gt;=SUMIFS(Firm_Info!$F$2:$F$11,Firm_Info!$D$2:$D$11,$F5851,Firm_Info!$C$2:$C$11,"Treated"),1,0))</f>
        <v>1</v>
      </c>
      <c r="H5851" s="14">
        <f t="shared" si="187"/>
        <v>0</v>
      </c>
      <c r="I5851" s="14">
        <f>IF($F5851="","",MOD(ROW()-2,624)-INDEX(Parallel_Trends!$F$5:$F$14,MATCH($A5851,Parallel_Trends!$A$5:$A$14,0)))</f>
        <v>64</v>
      </c>
    </row>
    <row r="5852" spans="1:9" x14ac:dyDescent="0.45">
      <c r="A5852" t="s">
        <v>31</v>
      </c>
      <c r="B5852" s="1">
        <f>Raw_Prices!BL237</f>
        <v>45267</v>
      </c>
      <c r="C5852" s="12">
        <f>Raw_Prices!BP237</f>
        <v>368.66</v>
      </c>
      <c r="D5852" s="13">
        <f t="shared" si="186"/>
        <v>1.8454058235261694E-2</v>
      </c>
      <c r="E5852" s="14">
        <f>IF(_xlfn.XLOOKUP($A5852,Firm_Info!$A$2:$A$12,Firm_Info!$C$2:$C$12)="Treated",1,IF(_xlfn.XLOOKUP($A5852,Firm_Info!$A$2:$A$12,Firm_Info!$C$2:$C$12)="Control",0,""))</f>
        <v>0</v>
      </c>
      <c r="F5852" s="14">
        <f>IFERROR(_xlfn.XLOOKUP($A5852,Firm_Info!$A$2:$A$11,Firm_Info!$D$2:$D$11),"")</f>
        <v>5</v>
      </c>
      <c r="G5852" s="14">
        <f>IF($F5852="","",IF($B5852&gt;=SUMIFS(Firm_Info!$F$2:$F$11,Firm_Info!$D$2:$D$11,$F5852,Firm_Info!$C$2:$C$11,"Treated"),1,0))</f>
        <v>1</v>
      </c>
      <c r="H5852" s="14">
        <f t="shared" si="187"/>
        <v>0</v>
      </c>
      <c r="I5852" s="14">
        <f>IF($F5852="","",MOD(ROW()-2,624)-INDEX(Parallel_Trends!$F$5:$F$14,MATCH($A5852,Parallel_Trends!$A$5:$A$14,0)))</f>
        <v>65</v>
      </c>
    </row>
    <row r="5853" spans="1:9" x14ac:dyDescent="0.45">
      <c r="A5853" t="s">
        <v>31</v>
      </c>
      <c r="B5853" s="1">
        <f>Raw_Prices!BL238</f>
        <v>45268</v>
      </c>
      <c r="C5853" s="12">
        <f>Raw_Prices!BP238</f>
        <v>367.55</v>
      </c>
      <c r="D5853" s="13">
        <f t="shared" si="186"/>
        <v>-3.0109043563174565E-3</v>
      </c>
      <c r="E5853" s="14">
        <f>IF(_xlfn.XLOOKUP($A5853,Firm_Info!$A$2:$A$12,Firm_Info!$C$2:$C$12)="Treated",1,IF(_xlfn.XLOOKUP($A5853,Firm_Info!$A$2:$A$12,Firm_Info!$C$2:$C$12)="Control",0,""))</f>
        <v>0</v>
      </c>
      <c r="F5853" s="14">
        <f>IFERROR(_xlfn.XLOOKUP($A5853,Firm_Info!$A$2:$A$11,Firm_Info!$D$2:$D$11),"")</f>
        <v>5</v>
      </c>
      <c r="G5853" s="14">
        <f>IF($F5853="","",IF($B5853&gt;=SUMIFS(Firm_Info!$F$2:$F$11,Firm_Info!$D$2:$D$11,$F5853,Firm_Info!$C$2:$C$11,"Treated"),1,0))</f>
        <v>1</v>
      </c>
      <c r="H5853" s="14">
        <f t="shared" si="187"/>
        <v>0</v>
      </c>
      <c r="I5853" s="14">
        <f>IF($F5853="","",MOD(ROW()-2,624)-INDEX(Parallel_Trends!$F$5:$F$14,MATCH($A5853,Parallel_Trends!$A$5:$A$14,0)))</f>
        <v>66</v>
      </c>
    </row>
    <row r="5854" spans="1:9" x14ac:dyDescent="0.45">
      <c r="A5854" t="s">
        <v>31</v>
      </c>
      <c r="B5854" s="1">
        <f>Raw_Prices!BL239</f>
        <v>45271</v>
      </c>
      <c r="C5854" s="12">
        <f>Raw_Prices!BP239</f>
        <v>374.63</v>
      </c>
      <c r="D5854" s="13">
        <f t="shared" si="186"/>
        <v>1.9262685348932163E-2</v>
      </c>
      <c r="E5854" s="14">
        <f>IF(_xlfn.XLOOKUP($A5854,Firm_Info!$A$2:$A$12,Firm_Info!$C$2:$C$12)="Treated",1,IF(_xlfn.XLOOKUP($A5854,Firm_Info!$A$2:$A$12,Firm_Info!$C$2:$C$12)="Control",0,""))</f>
        <v>0</v>
      </c>
      <c r="F5854" s="14">
        <f>IFERROR(_xlfn.XLOOKUP($A5854,Firm_Info!$A$2:$A$11,Firm_Info!$D$2:$D$11),"")</f>
        <v>5</v>
      </c>
      <c r="G5854" s="14">
        <f>IF($F5854="","",IF($B5854&gt;=SUMIFS(Firm_Info!$F$2:$F$11,Firm_Info!$D$2:$D$11,$F5854,Firm_Info!$C$2:$C$11,"Treated"),1,0))</f>
        <v>1</v>
      </c>
      <c r="H5854" s="14">
        <f t="shared" si="187"/>
        <v>0</v>
      </c>
      <c r="I5854" s="14">
        <f>IF($F5854="","",MOD(ROW()-2,624)-INDEX(Parallel_Trends!$F$5:$F$14,MATCH($A5854,Parallel_Trends!$A$5:$A$14,0)))</f>
        <v>67</v>
      </c>
    </row>
    <row r="5855" spans="1:9" x14ac:dyDescent="0.45">
      <c r="A5855" t="s">
        <v>31</v>
      </c>
      <c r="B5855" s="1">
        <f>Raw_Prices!BL240</f>
        <v>45272</v>
      </c>
      <c r="C5855" s="12">
        <f>Raw_Prices!BP240</f>
        <v>367.06</v>
      </c>
      <c r="D5855" s="13">
        <f t="shared" si="186"/>
        <v>-2.0206603849131088E-2</v>
      </c>
      <c r="E5855" s="14">
        <f>IF(_xlfn.XLOOKUP($A5855,Firm_Info!$A$2:$A$12,Firm_Info!$C$2:$C$12)="Treated",1,IF(_xlfn.XLOOKUP($A5855,Firm_Info!$A$2:$A$12,Firm_Info!$C$2:$C$12)="Control",0,""))</f>
        <v>0</v>
      </c>
      <c r="F5855" s="14">
        <f>IFERROR(_xlfn.XLOOKUP($A5855,Firm_Info!$A$2:$A$11,Firm_Info!$D$2:$D$11),"")</f>
        <v>5</v>
      </c>
      <c r="G5855" s="14">
        <f>IF($F5855="","",IF($B5855&gt;=SUMIFS(Firm_Info!$F$2:$F$11,Firm_Info!$D$2:$D$11,$F5855,Firm_Info!$C$2:$C$11,"Treated"),1,0))</f>
        <v>1</v>
      </c>
      <c r="H5855" s="14">
        <f t="shared" si="187"/>
        <v>0</v>
      </c>
      <c r="I5855" s="14">
        <f>IF($F5855="","",MOD(ROW()-2,624)-INDEX(Parallel_Trends!$F$5:$F$14,MATCH($A5855,Parallel_Trends!$A$5:$A$14,0)))</f>
        <v>68</v>
      </c>
    </row>
    <row r="5856" spans="1:9" x14ac:dyDescent="0.45">
      <c r="A5856" t="s">
        <v>31</v>
      </c>
      <c r="B5856" s="1">
        <f>Raw_Prices!BL241</f>
        <v>45273</v>
      </c>
      <c r="C5856" s="12">
        <f>Raw_Prices!BP241</f>
        <v>379.35</v>
      </c>
      <c r="D5856" s="13">
        <f t="shared" si="186"/>
        <v>3.3482264479921531E-2</v>
      </c>
      <c r="E5856" s="14">
        <f>IF(_xlfn.XLOOKUP($A5856,Firm_Info!$A$2:$A$12,Firm_Info!$C$2:$C$12)="Treated",1,IF(_xlfn.XLOOKUP($A5856,Firm_Info!$A$2:$A$12,Firm_Info!$C$2:$C$12)="Control",0,""))</f>
        <v>0</v>
      </c>
      <c r="F5856" s="14">
        <f>IFERROR(_xlfn.XLOOKUP($A5856,Firm_Info!$A$2:$A$11,Firm_Info!$D$2:$D$11),"")</f>
        <v>5</v>
      </c>
      <c r="G5856" s="14">
        <f>IF($F5856="","",IF($B5856&gt;=SUMIFS(Firm_Info!$F$2:$F$11,Firm_Info!$D$2:$D$11,$F5856,Firm_Info!$C$2:$C$11,"Treated"),1,0))</f>
        <v>1</v>
      </c>
      <c r="H5856" s="14">
        <f t="shared" si="187"/>
        <v>0</v>
      </c>
      <c r="I5856" s="14">
        <f>IF($F5856="","",MOD(ROW()-2,624)-INDEX(Parallel_Trends!$F$5:$F$14,MATCH($A5856,Parallel_Trends!$A$5:$A$14,0)))</f>
        <v>69</v>
      </c>
    </row>
    <row r="5857" spans="1:9" x14ac:dyDescent="0.45">
      <c r="A5857" t="s">
        <v>31</v>
      </c>
      <c r="B5857" s="1">
        <f>Raw_Prices!BL242</f>
        <v>45274</v>
      </c>
      <c r="C5857" s="12">
        <f>Raw_Prices!BP242</f>
        <v>383.91</v>
      </c>
      <c r="D5857" s="13">
        <f t="shared" si="186"/>
        <v>1.2020561486753678E-2</v>
      </c>
      <c r="E5857" s="14">
        <f>IF(_xlfn.XLOOKUP($A5857,Firm_Info!$A$2:$A$12,Firm_Info!$C$2:$C$12)="Treated",1,IF(_xlfn.XLOOKUP($A5857,Firm_Info!$A$2:$A$12,Firm_Info!$C$2:$C$12)="Control",0,""))</f>
        <v>0</v>
      </c>
      <c r="F5857" s="14">
        <f>IFERROR(_xlfn.XLOOKUP($A5857,Firm_Info!$A$2:$A$11,Firm_Info!$D$2:$D$11),"")</f>
        <v>5</v>
      </c>
      <c r="G5857" s="14">
        <f>IF($F5857="","",IF($B5857&gt;=SUMIFS(Firm_Info!$F$2:$F$11,Firm_Info!$D$2:$D$11,$F5857,Firm_Info!$C$2:$C$11,"Treated"),1,0))</f>
        <v>1</v>
      </c>
      <c r="H5857" s="14">
        <f t="shared" si="187"/>
        <v>0</v>
      </c>
      <c r="I5857" s="14">
        <f>IF($F5857="","",MOD(ROW()-2,624)-INDEX(Parallel_Trends!$F$5:$F$14,MATCH($A5857,Parallel_Trends!$A$5:$A$14,0)))</f>
        <v>70</v>
      </c>
    </row>
    <row r="5858" spans="1:9" x14ac:dyDescent="0.45">
      <c r="A5858" t="s">
        <v>31</v>
      </c>
      <c r="B5858" s="1">
        <f>Raw_Prices!BL243</f>
        <v>45275</v>
      </c>
      <c r="C5858" s="12">
        <f>Raw_Prices!BP243</f>
        <v>379.93</v>
      </c>
      <c r="D5858" s="13">
        <f t="shared" si="186"/>
        <v>-1.0367013102029143E-2</v>
      </c>
      <c r="E5858" s="14">
        <f>IF(_xlfn.XLOOKUP($A5858,Firm_Info!$A$2:$A$12,Firm_Info!$C$2:$C$12)="Treated",1,IF(_xlfn.XLOOKUP($A5858,Firm_Info!$A$2:$A$12,Firm_Info!$C$2:$C$12)="Control",0,""))</f>
        <v>0</v>
      </c>
      <c r="F5858" s="14">
        <f>IFERROR(_xlfn.XLOOKUP($A5858,Firm_Info!$A$2:$A$11,Firm_Info!$D$2:$D$11),"")</f>
        <v>5</v>
      </c>
      <c r="G5858" s="14">
        <f>IF($F5858="","",IF($B5858&gt;=SUMIFS(Firm_Info!$F$2:$F$11,Firm_Info!$D$2:$D$11,$F5858,Firm_Info!$C$2:$C$11,"Treated"),1,0))</f>
        <v>1</v>
      </c>
      <c r="H5858" s="14">
        <f t="shared" si="187"/>
        <v>0</v>
      </c>
      <c r="I5858" s="14">
        <f>IF($F5858="","",MOD(ROW()-2,624)-INDEX(Parallel_Trends!$F$5:$F$14,MATCH($A5858,Parallel_Trends!$A$5:$A$14,0)))</f>
        <v>71</v>
      </c>
    </row>
    <row r="5859" spans="1:9" x14ac:dyDescent="0.45">
      <c r="A5859" t="s">
        <v>31</v>
      </c>
      <c r="B5859" s="1">
        <f>Raw_Prices!BL244</f>
        <v>45278</v>
      </c>
      <c r="C5859" s="12">
        <f>Raw_Prices!BP244</f>
        <v>383.89</v>
      </c>
      <c r="D5859" s="13">
        <f t="shared" si="186"/>
        <v>1.0422972652857077E-2</v>
      </c>
      <c r="E5859" s="14">
        <f>IF(_xlfn.XLOOKUP($A5859,Firm_Info!$A$2:$A$12,Firm_Info!$C$2:$C$12)="Treated",1,IF(_xlfn.XLOOKUP($A5859,Firm_Info!$A$2:$A$12,Firm_Info!$C$2:$C$12)="Control",0,""))</f>
        <v>0</v>
      </c>
      <c r="F5859" s="14">
        <f>IFERROR(_xlfn.XLOOKUP($A5859,Firm_Info!$A$2:$A$11,Firm_Info!$D$2:$D$11),"")</f>
        <v>5</v>
      </c>
      <c r="G5859" s="14">
        <f>IF($F5859="","",IF($B5859&gt;=SUMIFS(Firm_Info!$F$2:$F$11,Firm_Info!$D$2:$D$11,$F5859,Firm_Info!$C$2:$C$11,"Treated"),1,0))</f>
        <v>1</v>
      </c>
      <c r="H5859" s="14">
        <f t="shared" si="187"/>
        <v>0</v>
      </c>
      <c r="I5859" s="14">
        <f>IF($F5859="","",MOD(ROW()-2,624)-INDEX(Parallel_Trends!$F$5:$F$14,MATCH($A5859,Parallel_Trends!$A$5:$A$14,0)))</f>
        <v>72</v>
      </c>
    </row>
    <row r="5860" spans="1:9" x14ac:dyDescent="0.45">
      <c r="A5860" t="s">
        <v>31</v>
      </c>
      <c r="B5860" s="1">
        <f>Raw_Prices!BL245</f>
        <v>45279</v>
      </c>
      <c r="C5860" s="12">
        <f>Raw_Prices!BP245</f>
        <v>386.36</v>
      </c>
      <c r="D5860" s="13">
        <f t="shared" si="186"/>
        <v>6.434134778191769E-3</v>
      </c>
      <c r="E5860" s="14">
        <f>IF(_xlfn.XLOOKUP($A5860,Firm_Info!$A$2:$A$12,Firm_Info!$C$2:$C$12)="Treated",1,IF(_xlfn.XLOOKUP($A5860,Firm_Info!$A$2:$A$12,Firm_Info!$C$2:$C$12)="Control",0,""))</f>
        <v>0</v>
      </c>
      <c r="F5860" s="14">
        <f>IFERROR(_xlfn.XLOOKUP($A5860,Firm_Info!$A$2:$A$11,Firm_Info!$D$2:$D$11),"")</f>
        <v>5</v>
      </c>
      <c r="G5860" s="14">
        <f>IF($F5860="","",IF($B5860&gt;=SUMIFS(Firm_Info!$F$2:$F$11,Firm_Info!$D$2:$D$11,$F5860,Firm_Info!$C$2:$C$11,"Treated"),1,0))</f>
        <v>1</v>
      </c>
      <c r="H5860" s="14">
        <f t="shared" si="187"/>
        <v>0</v>
      </c>
      <c r="I5860" s="14">
        <f>IF($F5860="","",MOD(ROW()-2,624)-INDEX(Parallel_Trends!$F$5:$F$14,MATCH($A5860,Parallel_Trends!$A$5:$A$14,0)))</f>
        <v>73</v>
      </c>
    </row>
    <row r="5861" spans="1:9" x14ac:dyDescent="0.45">
      <c r="A5861" t="s">
        <v>31</v>
      </c>
      <c r="B5861" s="1">
        <f>Raw_Prices!BL246</f>
        <v>45280</v>
      </c>
      <c r="C5861" s="12">
        <f>Raw_Prices!BP246</f>
        <v>381.22</v>
      </c>
      <c r="D5861" s="13">
        <f t="shared" si="186"/>
        <v>-1.3303654622631722E-2</v>
      </c>
      <c r="E5861" s="14">
        <f>IF(_xlfn.XLOOKUP($A5861,Firm_Info!$A$2:$A$12,Firm_Info!$C$2:$C$12)="Treated",1,IF(_xlfn.XLOOKUP($A5861,Firm_Info!$A$2:$A$12,Firm_Info!$C$2:$C$12)="Control",0,""))</f>
        <v>0</v>
      </c>
      <c r="F5861" s="14">
        <f>IFERROR(_xlfn.XLOOKUP($A5861,Firm_Info!$A$2:$A$11,Firm_Info!$D$2:$D$11),"")</f>
        <v>5</v>
      </c>
      <c r="G5861" s="14">
        <f>IF($F5861="","",IF($B5861&gt;=SUMIFS(Firm_Info!$F$2:$F$11,Firm_Info!$D$2:$D$11,$F5861,Firm_Info!$C$2:$C$11,"Treated"),1,0))</f>
        <v>1</v>
      </c>
      <c r="H5861" s="14">
        <f t="shared" si="187"/>
        <v>0</v>
      </c>
      <c r="I5861" s="14">
        <f>IF($F5861="","",MOD(ROW()-2,624)-INDEX(Parallel_Trends!$F$5:$F$14,MATCH($A5861,Parallel_Trends!$A$5:$A$14,0)))</f>
        <v>74</v>
      </c>
    </row>
    <row r="5862" spans="1:9" x14ac:dyDescent="0.45">
      <c r="A5862" t="s">
        <v>31</v>
      </c>
      <c r="B5862" s="1">
        <f>Raw_Prices!BL247</f>
        <v>45281</v>
      </c>
      <c r="C5862" s="12">
        <f>Raw_Prices!BP247</f>
        <v>383.51</v>
      </c>
      <c r="D5862" s="13">
        <f t="shared" si="186"/>
        <v>6.0070300613817018E-3</v>
      </c>
      <c r="E5862" s="14">
        <f>IF(_xlfn.XLOOKUP($A5862,Firm_Info!$A$2:$A$12,Firm_Info!$C$2:$C$12)="Treated",1,IF(_xlfn.XLOOKUP($A5862,Firm_Info!$A$2:$A$12,Firm_Info!$C$2:$C$12)="Control",0,""))</f>
        <v>0</v>
      </c>
      <c r="F5862" s="14">
        <f>IFERROR(_xlfn.XLOOKUP($A5862,Firm_Info!$A$2:$A$11,Firm_Info!$D$2:$D$11),"")</f>
        <v>5</v>
      </c>
      <c r="G5862" s="14">
        <f>IF($F5862="","",IF($B5862&gt;=SUMIFS(Firm_Info!$F$2:$F$11,Firm_Info!$D$2:$D$11,$F5862,Firm_Info!$C$2:$C$11,"Treated"),1,0))</f>
        <v>1</v>
      </c>
      <c r="H5862" s="14">
        <f t="shared" si="187"/>
        <v>0</v>
      </c>
      <c r="I5862" s="14">
        <f>IF($F5862="","",MOD(ROW()-2,624)-INDEX(Parallel_Trends!$F$5:$F$14,MATCH($A5862,Parallel_Trends!$A$5:$A$14,0)))</f>
        <v>75</v>
      </c>
    </row>
    <row r="5863" spans="1:9" x14ac:dyDescent="0.45">
      <c r="A5863" t="s">
        <v>31</v>
      </c>
      <c r="B5863" s="1">
        <f>Raw_Prices!BL248</f>
        <v>45282</v>
      </c>
      <c r="C5863" s="12">
        <f>Raw_Prices!BP248</f>
        <v>382.09</v>
      </c>
      <c r="D5863" s="13">
        <f t="shared" si="186"/>
        <v>-3.7026413913587852E-3</v>
      </c>
      <c r="E5863" s="14">
        <f>IF(_xlfn.XLOOKUP($A5863,Firm_Info!$A$2:$A$12,Firm_Info!$C$2:$C$12)="Treated",1,IF(_xlfn.XLOOKUP($A5863,Firm_Info!$A$2:$A$12,Firm_Info!$C$2:$C$12)="Control",0,""))</f>
        <v>0</v>
      </c>
      <c r="F5863" s="14">
        <f>IFERROR(_xlfn.XLOOKUP($A5863,Firm_Info!$A$2:$A$11,Firm_Info!$D$2:$D$11),"")</f>
        <v>5</v>
      </c>
      <c r="G5863" s="14">
        <f>IF($F5863="","",IF($B5863&gt;=SUMIFS(Firm_Info!$F$2:$F$11,Firm_Info!$D$2:$D$11,$F5863,Firm_Info!$C$2:$C$11,"Treated"),1,0))</f>
        <v>1</v>
      </c>
      <c r="H5863" s="14">
        <f t="shared" si="187"/>
        <v>0</v>
      </c>
      <c r="I5863" s="14">
        <f>IF($F5863="","",MOD(ROW()-2,624)-INDEX(Parallel_Trends!$F$5:$F$14,MATCH($A5863,Parallel_Trends!$A$5:$A$14,0)))</f>
        <v>76</v>
      </c>
    </row>
    <row r="5864" spans="1:9" x14ac:dyDescent="0.45">
      <c r="A5864" t="s">
        <v>31</v>
      </c>
      <c r="B5864" s="1">
        <f>Raw_Prices!BL249</f>
        <v>45286</v>
      </c>
      <c r="C5864" s="12">
        <f>Raw_Prices!BP249</f>
        <v>389.5</v>
      </c>
      <c r="D5864" s="13">
        <f t="shared" si="186"/>
        <v>1.939333664843379E-2</v>
      </c>
      <c r="E5864" s="14">
        <f>IF(_xlfn.XLOOKUP($A5864,Firm_Info!$A$2:$A$12,Firm_Info!$C$2:$C$12)="Treated",1,IF(_xlfn.XLOOKUP($A5864,Firm_Info!$A$2:$A$12,Firm_Info!$C$2:$C$12)="Control",0,""))</f>
        <v>0</v>
      </c>
      <c r="F5864" s="14">
        <f>IFERROR(_xlfn.XLOOKUP($A5864,Firm_Info!$A$2:$A$11,Firm_Info!$D$2:$D$11),"")</f>
        <v>5</v>
      </c>
      <c r="G5864" s="14">
        <f>IF($F5864="","",IF($B5864&gt;=SUMIFS(Firm_Info!$F$2:$F$11,Firm_Info!$D$2:$D$11,$F5864,Firm_Info!$C$2:$C$11,"Treated"),1,0))</f>
        <v>1</v>
      </c>
      <c r="H5864" s="14">
        <f t="shared" si="187"/>
        <v>0</v>
      </c>
      <c r="I5864" s="14">
        <f>IF($F5864="","",MOD(ROW()-2,624)-INDEX(Parallel_Trends!$F$5:$F$14,MATCH($A5864,Parallel_Trends!$A$5:$A$14,0)))</f>
        <v>77</v>
      </c>
    </row>
    <row r="5865" spans="1:9" x14ac:dyDescent="0.45">
      <c r="A5865" t="s">
        <v>31</v>
      </c>
      <c r="B5865" s="1">
        <f>Raw_Prices!BL250</f>
        <v>45287</v>
      </c>
      <c r="C5865" s="12">
        <f>Raw_Prices!BP250</f>
        <v>391.54</v>
      </c>
      <c r="D5865" s="13">
        <f t="shared" si="186"/>
        <v>5.2374839537869811E-3</v>
      </c>
      <c r="E5865" s="14">
        <f>IF(_xlfn.XLOOKUP($A5865,Firm_Info!$A$2:$A$12,Firm_Info!$C$2:$C$12)="Treated",1,IF(_xlfn.XLOOKUP($A5865,Firm_Info!$A$2:$A$12,Firm_Info!$C$2:$C$12)="Control",0,""))</f>
        <v>0</v>
      </c>
      <c r="F5865" s="14">
        <f>IFERROR(_xlfn.XLOOKUP($A5865,Firm_Info!$A$2:$A$11,Firm_Info!$D$2:$D$11),"")</f>
        <v>5</v>
      </c>
      <c r="G5865" s="14">
        <f>IF($F5865="","",IF($B5865&gt;=SUMIFS(Firm_Info!$F$2:$F$11,Firm_Info!$D$2:$D$11,$F5865,Firm_Info!$C$2:$C$11,"Treated"),1,0))</f>
        <v>1</v>
      </c>
      <c r="H5865" s="14">
        <f t="shared" si="187"/>
        <v>0</v>
      </c>
      <c r="I5865" s="14">
        <f>IF($F5865="","",MOD(ROW()-2,624)-INDEX(Parallel_Trends!$F$5:$F$14,MATCH($A5865,Parallel_Trends!$A$5:$A$14,0)))</f>
        <v>78</v>
      </c>
    </row>
    <row r="5866" spans="1:9" x14ac:dyDescent="0.45">
      <c r="A5866" t="s">
        <v>31</v>
      </c>
      <c r="B5866" s="1">
        <f>Raw_Prices!BL251</f>
        <v>45288</v>
      </c>
      <c r="C5866" s="12">
        <f>Raw_Prices!BP251</f>
        <v>392.39</v>
      </c>
      <c r="D5866" s="13">
        <f t="shared" si="186"/>
        <v>2.1709148490574037E-3</v>
      </c>
      <c r="E5866" s="14">
        <f>IF(_xlfn.XLOOKUP($A5866,Firm_Info!$A$2:$A$12,Firm_Info!$C$2:$C$12)="Treated",1,IF(_xlfn.XLOOKUP($A5866,Firm_Info!$A$2:$A$12,Firm_Info!$C$2:$C$12)="Control",0,""))</f>
        <v>0</v>
      </c>
      <c r="F5866" s="14">
        <f>IFERROR(_xlfn.XLOOKUP($A5866,Firm_Info!$A$2:$A$11,Firm_Info!$D$2:$D$11),"")</f>
        <v>5</v>
      </c>
      <c r="G5866" s="14">
        <f>IF($F5866="","",IF($B5866&gt;=SUMIFS(Firm_Info!$F$2:$F$11,Firm_Info!$D$2:$D$11,$F5866,Firm_Info!$C$2:$C$11,"Treated"),1,0))</f>
        <v>1</v>
      </c>
      <c r="H5866" s="14">
        <f t="shared" si="187"/>
        <v>0</v>
      </c>
      <c r="I5866" s="14">
        <f>IF($F5866="","",MOD(ROW()-2,624)-INDEX(Parallel_Trends!$F$5:$F$14,MATCH($A5866,Parallel_Trends!$A$5:$A$14,0)))</f>
        <v>79</v>
      </c>
    </row>
    <row r="5867" spans="1:9" x14ac:dyDescent="0.45">
      <c r="A5867" t="s">
        <v>31</v>
      </c>
      <c r="B5867" s="1">
        <f>Raw_Prices!BL252</f>
        <v>45289</v>
      </c>
      <c r="C5867" s="12">
        <f>Raw_Prices!BP252</f>
        <v>388.68</v>
      </c>
      <c r="D5867" s="13">
        <f t="shared" si="186"/>
        <v>-9.4548790743902433E-3</v>
      </c>
      <c r="E5867" s="14">
        <f>IF(_xlfn.XLOOKUP($A5867,Firm_Info!$A$2:$A$12,Firm_Info!$C$2:$C$12)="Treated",1,IF(_xlfn.XLOOKUP($A5867,Firm_Info!$A$2:$A$12,Firm_Info!$C$2:$C$12)="Control",0,""))</f>
        <v>0</v>
      </c>
      <c r="F5867" s="14">
        <f>IFERROR(_xlfn.XLOOKUP($A5867,Firm_Info!$A$2:$A$11,Firm_Info!$D$2:$D$11),"")</f>
        <v>5</v>
      </c>
      <c r="G5867" s="14">
        <f>IF($F5867="","",IF($B5867&gt;=SUMIFS(Firm_Info!$F$2:$F$11,Firm_Info!$D$2:$D$11,$F5867,Firm_Info!$C$2:$C$11,"Treated"),1,0))</f>
        <v>1</v>
      </c>
      <c r="H5867" s="14">
        <f t="shared" si="187"/>
        <v>0</v>
      </c>
      <c r="I5867" s="14">
        <f>IF($F5867="","",MOD(ROW()-2,624)-INDEX(Parallel_Trends!$F$5:$F$14,MATCH($A5867,Parallel_Trends!$A$5:$A$14,0)))</f>
        <v>80</v>
      </c>
    </row>
    <row r="5868" spans="1:9" x14ac:dyDescent="0.45">
      <c r="A5868" t="s">
        <v>31</v>
      </c>
      <c r="B5868" s="1">
        <f>Raw_Prices!BL253</f>
        <v>45293</v>
      </c>
      <c r="C5868" s="12">
        <f>Raw_Prices!BP253</f>
        <v>391.51</v>
      </c>
      <c r="D5868" s="13">
        <f t="shared" si="186"/>
        <v>7.2810538231964372E-3</v>
      </c>
      <c r="E5868" s="14">
        <f>IF(_xlfn.XLOOKUP($A5868,Firm_Info!$A$2:$A$12,Firm_Info!$C$2:$C$12)="Treated",1,IF(_xlfn.XLOOKUP($A5868,Firm_Info!$A$2:$A$12,Firm_Info!$C$2:$C$12)="Control",0,""))</f>
        <v>0</v>
      </c>
      <c r="F5868" s="14">
        <f>IFERROR(_xlfn.XLOOKUP($A5868,Firm_Info!$A$2:$A$11,Firm_Info!$D$2:$D$11),"")</f>
        <v>5</v>
      </c>
      <c r="G5868" s="14">
        <f>IF($F5868="","",IF($B5868&gt;=SUMIFS(Firm_Info!$F$2:$F$11,Firm_Info!$D$2:$D$11,$F5868,Firm_Info!$C$2:$C$11,"Treated"),1,0))</f>
        <v>1</v>
      </c>
      <c r="H5868" s="14">
        <f t="shared" si="187"/>
        <v>0</v>
      </c>
      <c r="I5868" s="14">
        <f>IF($F5868="","",MOD(ROW()-2,624)-INDEX(Parallel_Trends!$F$5:$F$14,MATCH($A5868,Parallel_Trends!$A$5:$A$14,0)))</f>
        <v>81</v>
      </c>
    </row>
    <row r="5869" spans="1:9" x14ac:dyDescent="0.45">
      <c r="A5869" t="s">
        <v>31</v>
      </c>
      <c r="B5869" s="1">
        <f>Raw_Prices!BL254</f>
        <v>45294</v>
      </c>
      <c r="C5869" s="12">
        <f>Raw_Prices!BP254</f>
        <v>386.67</v>
      </c>
      <c r="D5869" s="13">
        <f t="shared" si="186"/>
        <v>-1.2362391765216696E-2</v>
      </c>
      <c r="E5869" s="14">
        <f>IF(_xlfn.XLOOKUP($A5869,Firm_Info!$A$2:$A$12,Firm_Info!$C$2:$C$12)="Treated",1,IF(_xlfn.XLOOKUP($A5869,Firm_Info!$A$2:$A$12,Firm_Info!$C$2:$C$12)="Control",0,""))</f>
        <v>0</v>
      </c>
      <c r="F5869" s="14">
        <f>IFERROR(_xlfn.XLOOKUP($A5869,Firm_Info!$A$2:$A$11,Firm_Info!$D$2:$D$11),"")</f>
        <v>5</v>
      </c>
      <c r="G5869" s="14">
        <f>IF($F5869="","",IF($B5869&gt;=SUMIFS(Firm_Info!$F$2:$F$11,Firm_Info!$D$2:$D$11,$F5869,Firm_Info!$C$2:$C$11,"Treated"),1,0))</f>
        <v>1</v>
      </c>
      <c r="H5869" s="14">
        <f t="shared" si="187"/>
        <v>0</v>
      </c>
      <c r="I5869" s="14">
        <f>IF($F5869="","",MOD(ROW()-2,624)-INDEX(Parallel_Trends!$F$5:$F$14,MATCH($A5869,Parallel_Trends!$A$5:$A$14,0)))</f>
        <v>82</v>
      </c>
    </row>
    <row r="5870" spans="1:9" x14ac:dyDescent="0.45">
      <c r="A5870" t="s">
        <v>31</v>
      </c>
      <c r="B5870" s="1">
        <f>Raw_Prices!BL255</f>
        <v>45295</v>
      </c>
      <c r="C5870" s="12">
        <f>Raw_Prices!BP255</f>
        <v>375.75</v>
      </c>
      <c r="D5870" s="13">
        <f t="shared" si="186"/>
        <v>-2.8241135852277166E-2</v>
      </c>
      <c r="E5870" s="14">
        <f>IF(_xlfn.XLOOKUP($A5870,Firm_Info!$A$2:$A$12,Firm_Info!$C$2:$C$12)="Treated",1,IF(_xlfn.XLOOKUP($A5870,Firm_Info!$A$2:$A$12,Firm_Info!$C$2:$C$12)="Control",0,""))</f>
        <v>0</v>
      </c>
      <c r="F5870" s="14">
        <f>IFERROR(_xlfn.XLOOKUP($A5870,Firm_Info!$A$2:$A$11,Firm_Info!$D$2:$D$11),"")</f>
        <v>5</v>
      </c>
      <c r="G5870" s="14">
        <f>IF($F5870="","",IF($B5870&gt;=SUMIFS(Firm_Info!$F$2:$F$11,Firm_Info!$D$2:$D$11,$F5870,Firm_Info!$C$2:$C$11,"Treated"),1,0))</f>
        <v>1</v>
      </c>
      <c r="H5870" s="14">
        <f t="shared" si="187"/>
        <v>0</v>
      </c>
      <c r="I5870" s="14">
        <f>IF($F5870="","",MOD(ROW()-2,624)-INDEX(Parallel_Trends!$F$5:$F$14,MATCH($A5870,Parallel_Trends!$A$5:$A$14,0)))</f>
        <v>83</v>
      </c>
    </row>
    <row r="5871" spans="1:9" x14ac:dyDescent="0.45">
      <c r="A5871" t="s">
        <v>31</v>
      </c>
      <c r="B5871" s="1">
        <f>Raw_Prices!BL256</f>
        <v>45296</v>
      </c>
      <c r="C5871" s="12">
        <f>Raw_Prices!BP256</f>
        <v>372.2</v>
      </c>
      <c r="D5871" s="13">
        <f t="shared" si="186"/>
        <v>-9.4477711244178586E-3</v>
      </c>
      <c r="E5871" s="14">
        <f>IF(_xlfn.XLOOKUP($A5871,Firm_Info!$A$2:$A$12,Firm_Info!$C$2:$C$12)="Treated",1,IF(_xlfn.XLOOKUP($A5871,Firm_Info!$A$2:$A$12,Firm_Info!$C$2:$C$12)="Control",0,""))</f>
        <v>0</v>
      </c>
      <c r="F5871" s="14">
        <f>IFERROR(_xlfn.XLOOKUP($A5871,Firm_Info!$A$2:$A$11,Firm_Info!$D$2:$D$11),"")</f>
        <v>5</v>
      </c>
      <c r="G5871" s="14">
        <f>IF($F5871="","",IF($B5871&gt;=SUMIFS(Firm_Info!$F$2:$F$11,Firm_Info!$D$2:$D$11,$F5871,Firm_Info!$C$2:$C$11,"Treated"),1,0))</f>
        <v>1</v>
      </c>
      <c r="H5871" s="14">
        <f t="shared" si="187"/>
        <v>0</v>
      </c>
      <c r="I5871" s="14">
        <f>IF($F5871="","",MOD(ROW()-2,624)-INDEX(Parallel_Trends!$F$5:$F$14,MATCH($A5871,Parallel_Trends!$A$5:$A$14,0)))</f>
        <v>84</v>
      </c>
    </row>
    <row r="5872" spans="1:9" x14ac:dyDescent="0.45">
      <c r="A5872" t="s">
        <v>31</v>
      </c>
      <c r="B5872" s="1">
        <f>Raw_Prices!BL257</f>
        <v>45299</v>
      </c>
      <c r="C5872" s="12">
        <f>Raw_Prices!BP257</f>
        <v>378.87</v>
      </c>
      <c r="D5872" s="13">
        <f t="shared" si="186"/>
        <v>1.7920472864051629E-2</v>
      </c>
      <c r="E5872" s="14">
        <f>IF(_xlfn.XLOOKUP($A5872,Firm_Info!$A$2:$A$12,Firm_Info!$C$2:$C$12)="Treated",1,IF(_xlfn.XLOOKUP($A5872,Firm_Info!$A$2:$A$12,Firm_Info!$C$2:$C$12)="Control",0,""))</f>
        <v>0</v>
      </c>
      <c r="F5872" s="14">
        <f>IFERROR(_xlfn.XLOOKUP($A5872,Firm_Info!$A$2:$A$11,Firm_Info!$D$2:$D$11),"")</f>
        <v>5</v>
      </c>
      <c r="G5872" s="14">
        <f>IF($F5872="","",IF($B5872&gt;=SUMIFS(Firm_Info!$F$2:$F$11,Firm_Info!$D$2:$D$11,$F5872,Firm_Info!$C$2:$C$11,"Treated"),1,0))</f>
        <v>1</v>
      </c>
      <c r="H5872" s="14">
        <f t="shared" si="187"/>
        <v>0</v>
      </c>
      <c r="I5872" s="14">
        <f>IF($F5872="","",MOD(ROW()-2,624)-INDEX(Parallel_Trends!$F$5:$F$14,MATCH($A5872,Parallel_Trends!$A$5:$A$14,0)))</f>
        <v>85</v>
      </c>
    </row>
    <row r="5873" spans="1:9" x14ac:dyDescent="0.45">
      <c r="A5873" t="s">
        <v>31</v>
      </c>
      <c r="B5873" s="1">
        <f>Raw_Prices!BL258</f>
        <v>45300</v>
      </c>
      <c r="C5873" s="12">
        <f>Raw_Prices!BP258</f>
        <v>368.61</v>
      </c>
      <c r="D5873" s="13">
        <f t="shared" si="186"/>
        <v>-2.708052894132551E-2</v>
      </c>
      <c r="E5873" s="14">
        <f>IF(_xlfn.XLOOKUP($A5873,Firm_Info!$A$2:$A$12,Firm_Info!$C$2:$C$12)="Treated",1,IF(_xlfn.XLOOKUP($A5873,Firm_Info!$A$2:$A$12,Firm_Info!$C$2:$C$12)="Control",0,""))</f>
        <v>0</v>
      </c>
      <c r="F5873" s="14">
        <f>IFERROR(_xlfn.XLOOKUP($A5873,Firm_Info!$A$2:$A$11,Firm_Info!$D$2:$D$11),"")</f>
        <v>5</v>
      </c>
      <c r="G5873" s="14">
        <f>IF($F5873="","",IF($B5873&gt;=SUMIFS(Firm_Info!$F$2:$F$11,Firm_Info!$D$2:$D$11,$F5873,Firm_Info!$C$2:$C$11,"Treated"),1,0))</f>
        <v>1</v>
      </c>
      <c r="H5873" s="14">
        <f t="shared" si="187"/>
        <v>0</v>
      </c>
      <c r="I5873" s="14">
        <f>IF($F5873="","",MOD(ROW()-2,624)-INDEX(Parallel_Trends!$F$5:$F$14,MATCH($A5873,Parallel_Trends!$A$5:$A$14,0)))</f>
        <v>86</v>
      </c>
    </row>
    <row r="5874" spans="1:9" x14ac:dyDescent="0.45">
      <c r="A5874" t="s">
        <v>31</v>
      </c>
      <c r="B5874" s="1">
        <f>Raw_Prices!BL259</f>
        <v>45301</v>
      </c>
      <c r="C5874" s="12">
        <f>Raw_Prices!BP259</f>
        <v>367</v>
      </c>
      <c r="D5874" s="13">
        <f t="shared" si="186"/>
        <v>-4.3677599631046782E-3</v>
      </c>
      <c r="E5874" s="14">
        <f>IF(_xlfn.XLOOKUP($A5874,Firm_Info!$A$2:$A$12,Firm_Info!$C$2:$C$12)="Treated",1,IF(_xlfn.XLOOKUP($A5874,Firm_Info!$A$2:$A$12,Firm_Info!$C$2:$C$12)="Control",0,""))</f>
        <v>0</v>
      </c>
      <c r="F5874" s="14">
        <f>IFERROR(_xlfn.XLOOKUP($A5874,Firm_Info!$A$2:$A$11,Firm_Info!$D$2:$D$11),"")</f>
        <v>5</v>
      </c>
      <c r="G5874" s="14">
        <f>IF($F5874="","",IF($B5874&gt;=SUMIFS(Firm_Info!$F$2:$F$11,Firm_Info!$D$2:$D$11,$F5874,Firm_Info!$C$2:$C$11,"Treated"),1,0))</f>
        <v>1</v>
      </c>
      <c r="H5874" s="14">
        <f t="shared" si="187"/>
        <v>0</v>
      </c>
      <c r="I5874" s="14">
        <f>IF($F5874="","",MOD(ROW()-2,624)-INDEX(Parallel_Trends!$F$5:$F$14,MATCH($A5874,Parallel_Trends!$A$5:$A$14,0)))</f>
        <v>87</v>
      </c>
    </row>
    <row r="5875" spans="1:9" x14ac:dyDescent="0.45">
      <c r="A5875" t="s">
        <v>31</v>
      </c>
      <c r="B5875" s="1">
        <f>Raw_Prices!BL260</f>
        <v>45302</v>
      </c>
      <c r="C5875" s="12">
        <f>Raw_Prices!BP260</f>
        <v>367.62</v>
      </c>
      <c r="D5875" s="13">
        <f t="shared" si="186"/>
        <v>1.6893732970026942E-3</v>
      </c>
      <c r="E5875" s="14">
        <f>IF(_xlfn.XLOOKUP($A5875,Firm_Info!$A$2:$A$12,Firm_Info!$C$2:$C$12)="Treated",1,IF(_xlfn.XLOOKUP($A5875,Firm_Info!$A$2:$A$12,Firm_Info!$C$2:$C$12)="Control",0,""))</f>
        <v>0</v>
      </c>
      <c r="F5875" s="14">
        <f>IFERROR(_xlfn.XLOOKUP($A5875,Firm_Info!$A$2:$A$11,Firm_Info!$D$2:$D$11),"")</f>
        <v>5</v>
      </c>
      <c r="G5875" s="14">
        <f>IF($F5875="","",IF($B5875&gt;=SUMIFS(Firm_Info!$F$2:$F$11,Firm_Info!$D$2:$D$11,$F5875,Firm_Info!$C$2:$C$11,"Treated"),1,0))</f>
        <v>1</v>
      </c>
      <c r="H5875" s="14">
        <f t="shared" si="187"/>
        <v>0</v>
      </c>
      <c r="I5875" s="14">
        <f>IF($F5875="","",MOD(ROW()-2,624)-INDEX(Parallel_Trends!$F$5:$F$14,MATCH($A5875,Parallel_Trends!$A$5:$A$14,0)))</f>
        <v>88</v>
      </c>
    </row>
    <row r="5876" spans="1:9" x14ac:dyDescent="0.45">
      <c r="A5876" t="s">
        <v>31</v>
      </c>
      <c r="B5876" s="1">
        <f>Raw_Prices!BL261</f>
        <v>45303</v>
      </c>
      <c r="C5876" s="12">
        <f>Raw_Prices!BP261</f>
        <v>364.9</v>
      </c>
      <c r="D5876" s="13">
        <f t="shared" ref="D5876:D5939" si="188">C5876/C5875-1</f>
        <v>-7.3989445623198202E-3</v>
      </c>
      <c r="E5876" s="14">
        <f>IF(_xlfn.XLOOKUP($A5876,Firm_Info!$A$2:$A$12,Firm_Info!$C$2:$C$12)="Treated",1,IF(_xlfn.XLOOKUP($A5876,Firm_Info!$A$2:$A$12,Firm_Info!$C$2:$C$12)="Control",0,""))</f>
        <v>0</v>
      </c>
      <c r="F5876" s="14">
        <f>IFERROR(_xlfn.XLOOKUP($A5876,Firm_Info!$A$2:$A$11,Firm_Info!$D$2:$D$11),"")</f>
        <v>5</v>
      </c>
      <c r="G5876" s="14">
        <f>IF($F5876="","",IF($B5876&gt;=SUMIFS(Firm_Info!$F$2:$F$11,Firm_Info!$D$2:$D$11,$F5876,Firm_Info!$C$2:$C$11,"Treated"),1,0))</f>
        <v>1</v>
      </c>
      <c r="H5876" s="14">
        <f t="shared" ref="H5876:H5939" si="189">IF($F5876="","",$E5876*$G5876)</f>
        <v>0</v>
      </c>
      <c r="I5876" s="14">
        <f>IF($F5876="","",MOD(ROW()-2,624)-INDEX(Parallel_Trends!$F$5:$F$14,MATCH($A5876,Parallel_Trends!$A$5:$A$14,0)))</f>
        <v>89</v>
      </c>
    </row>
    <row r="5877" spans="1:9" x14ac:dyDescent="0.45">
      <c r="A5877" t="s">
        <v>31</v>
      </c>
      <c r="B5877" s="1">
        <f>Raw_Prices!BL262</f>
        <v>45307</v>
      </c>
      <c r="C5877" s="12">
        <f>Raw_Prices!BP262</f>
        <v>368.34</v>
      </c>
      <c r="D5877" s="13">
        <f t="shared" si="188"/>
        <v>9.4272403398192317E-3</v>
      </c>
      <c r="E5877" s="14">
        <f>IF(_xlfn.XLOOKUP($A5877,Firm_Info!$A$2:$A$12,Firm_Info!$C$2:$C$12)="Treated",1,IF(_xlfn.XLOOKUP($A5877,Firm_Info!$A$2:$A$12,Firm_Info!$C$2:$C$12)="Control",0,""))</f>
        <v>0</v>
      </c>
      <c r="F5877" s="14">
        <f>IFERROR(_xlfn.XLOOKUP($A5877,Firm_Info!$A$2:$A$11,Firm_Info!$D$2:$D$11),"")</f>
        <v>5</v>
      </c>
      <c r="G5877" s="14">
        <f>IF($F5877="","",IF($B5877&gt;=SUMIFS(Firm_Info!$F$2:$F$11,Firm_Info!$D$2:$D$11,$F5877,Firm_Info!$C$2:$C$11,"Treated"),1,0))</f>
        <v>1</v>
      </c>
      <c r="H5877" s="14">
        <f t="shared" si="189"/>
        <v>0</v>
      </c>
      <c r="I5877" s="14">
        <f>IF($F5877="","",MOD(ROW()-2,624)-INDEX(Parallel_Trends!$F$5:$F$14,MATCH($A5877,Parallel_Trends!$A$5:$A$14,0)))</f>
        <v>90</v>
      </c>
    </row>
    <row r="5878" spans="1:9" x14ac:dyDescent="0.45">
      <c r="A5878" t="s">
        <v>31</v>
      </c>
      <c r="B5878" s="1">
        <f>Raw_Prices!BL263</f>
        <v>45308</v>
      </c>
      <c r="C5878" s="12">
        <f>Raw_Prices!BP263</f>
        <v>359.24</v>
      </c>
      <c r="D5878" s="13">
        <f t="shared" si="188"/>
        <v>-2.4705435195742975E-2</v>
      </c>
      <c r="E5878" s="14">
        <f>IF(_xlfn.XLOOKUP($A5878,Firm_Info!$A$2:$A$12,Firm_Info!$C$2:$C$12)="Treated",1,IF(_xlfn.XLOOKUP($A5878,Firm_Info!$A$2:$A$12,Firm_Info!$C$2:$C$12)="Control",0,""))</f>
        <v>0</v>
      </c>
      <c r="F5878" s="14">
        <f>IFERROR(_xlfn.XLOOKUP($A5878,Firm_Info!$A$2:$A$11,Firm_Info!$D$2:$D$11),"")</f>
        <v>5</v>
      </c>
      <c r="G5878" s="14">
        <f>IF($F5878="","",IF($B5878&gt;=SUMIFS(Firm_Info!$F$2:$F$11,Firm_Info!$D$2:$D$11,$F5878,Firm_Info!$C$2:$C$11,"Treated"),1,0))</f>
        <v>1</v>
      </c>
      <c r="H5878" s="14">
        <f t="shared" si="189"/>
        <v>0</v>
      </c>
      <c r="I5878" s="14">
        <f>IF($F5878="","",MOD(ROW()-2,624)-INDEX(Parallel_Trends!$F$5:$F$14,MATCH($A5878,Parallel_Trends!$A$5:$A$14,0)))</f>
        <v>91</v>
      </c>
    </row>
    <row r="5879" spans="1:9" x14ac:dyDescent="0.45">
      <c r="A5879" t="s">
        <v>31</v>
      </c>
      <c r="B5879" s="1">
        <f>Raw_Prices!BL264</f>
        <v>45309</v>
      </c>
      <c r="C5879" s="12">
        <f>Raw_Prices!BP264</f>
        <v>364.55</v>
      </c>
      <c r="D5879" s="13">
        <f t="shared" si="188"/>
        <v>1.4781204765616396E-2</v>
      </c>
      <c r="E5879" s="14">
        <f>IF(_xlfn.XLOOKUP($A5879,Firm_Info!$A$2:$A$12,Firm_Info!$C$2:$C$12)="Treated",1,IF(_xlfn.XLOOKUP($A5879,Firm_Info!$A$2:$A$12,Firm_Info!$C$2:$C$12)="Control",0,""))</f>
        <v>0</v>
      </c>
      <c r="F5879" s="14">
        <f>IFERROR(_xlfn.XLOOKUP($A5879,Firm_Info!$A$2:$A$11,Firm_Info!$D$2:$D$11),"")</f>
        <v>5</v>
      </c>
      <c r="G5879" s="14">
        <f>IF($F5879="","",IF($B5879&gt;=SUMIFS(Firm_Info!$F$2:$F$11,Firm_Info!$D$2:$D$11,$F5879,Firm_Info!$C$2:$C$11,"Treated"),1,0))</f>
        <v>1</v>
      </c>
      <c r="H5879" s="14">
        <f t="shared" si="189"/>
        <v>0</v>
      </c>
      <c r="I5879" s="14">
        <f>IF($F5879="","",MOD(ROW()-2,624)-INDEX(Parallel_Trends!$F$5:$F$14,MATCH($A5879,Parallel_Trends!$A$5:$A$14,0)))</f>
        <v>92</v>
      </c>
    </row>
    <row r="5880" spans="1:9" x14ac:dyDescent="0.45">
      <c r="A5880" t="s">
        <v>31</v>
      </c>
      <c r="B5880" s="1">
        <f>Raw_Prices!BL265</f>
        <v>45310</v>
      </c>
      <c r="C5880" s="12">
        <f>Raw_Prices!BP265</f>
        <v>371.1</v>
      </c>
      <c r="D5880" s="13">
        <f t="shared" si="188"/>
        <v>1.7967357015498564E-2</v>
      </c>
      <c r="E5880" s="14">
        <f>IF(_xlfn.XLOOKUP($A5880,Firm_Info!$A$2:$A$12,Firm_Info!$C$2:$C$12)="Treated",1,IF(_xlfn.XLOOKUP($A5880,Firm_Info!$A$2:$A$12,Firm_Info!$C$2:$C$12)="Control",0,""))</f>
        <v>0</v>
      </c>
      <c r="F5880" s="14">
        <f>IFERROR(_xlfn.XLOOKUP($A5880,Firm_Info!$A$2:$A$11,Firm_Info!$D$2:$D$11),"")</f>
        <v>5</v>
      </c>
      <c r="G5880" s="14">
        <f>IF($F5880="","",IF($B5880&gt;=SUMIFS(Firm_Info!$F$2:$F$11,Firm_Info!$D$2:$D$11,$F5880,Firm_Info!$C$2:$C$11,"Treated"),1,0))</f>
        <v>1</v>
      </c>
      <c r="H5880" s="14">
        <f t="shared" si="189"/>
        <v>0</v>
      </c>
      <c r="I5880" s="14">
        <f>IF($F5880="","",MOD(ROW()-2,624)-INDEX(Parallel_Trends!$F$5:$F$14,MATCH($A5880,Parallel_Trends!$A$5:$A$14,0)))</f>
        <v>93</v>
      </c>
    </row>
    <row r="5881" spans="1:9" x14ac:dyDescent="0.45">
      <c r="A5881" t="s">
        <v>31</v>
      </c>
      <c r="B5881" s="1">
        <f>Raw_Prices!BL266</f>
        <v>45313</v>
      </c>
      <c r="C5881" s="12">
        <f>Raw_Prices!BP266</f>
        <v>373.15</v>
      </c>
      <c r="D5881" s="13">
        <f t="shared" si="188"/>
        <v>5.5241174885474198E-3</v>
      </c>
      <c r="E5881" s="14">
        <f>IF(_xlfn.XLOOKUP($A5881,Firm_Info!$A$2:$A$12,Firm_Info!$C$2:$C$12)="Treated",1,IF(_xlfn.XLOOKUP($A5881,Firm_Info!$A$2:$A$12,Firm_Info!$C$2:$C$12)="Control",0,""))</f>
        <v>0</v>
      </c>
      <c r="F5881" s="14">
        <f>IFERROR(_xlfn.XLOOKUP($A5881,Firm_Info!$A$2:$A$11,Firm_Info!$D$2:$D$11),"")</f>
        <v>5</v>
      </c>
      <c r="G5881" s="14">
        <f>IF($F5881="","",IF($B5881&gt;=SUMIFS(Firm_Info!$F$2:$F$11,Firm_Info!$D$2:$D$11,$F5881,Firm_Info!$C$2:$C$11,"Treated"),1,0))</f>
        <v>1</v>
      </c>
      <c r="H5881" s="14">
        <f t="shared" si="189"/>
        <v>0</v>
      </c>
      <c r="I5881" s="14">
        <f>IF($F5881="","",MOD(ROW()-2,624)-INDEX(Parallel_Trends!$F$5:$F$14,MATCH($A5881,Parallel_Trends!$A$5:$A$14,0)))</f>
        <v>94</v>
      </c>
    </row>
    <row r="5882" spans="1:9" x14ac:dyDescent="0.45">
      <c r="A5882" t="s">
        <v>31</v>
      </c>
      <c r="B5882" s="1">
        <f>Raw_Prices!BL267</f>
        <v>45314</v>
      </c>
      <c r="C5882" s="12">
        <f>Raw_Prices!BP267</f>
        <v>378.64</v>
      </c>
      <c r="D5882" s="13">
        <f t="shared" si="188"/>
        <v>1.4712582071553015E-2</v>
      </c>
      <c r="E5882" s="14">
        <f>IF(_xlfn.XLOOKUP($A5882,Firm_Info!$A$2:$A$12,Firm_Info!$C$2:$C$12)="Treated",1,IF(_xlfn.XLOOKUP($A5882,Firm_Info!$A$2:$A$12,Firm_Info!$C$2:$C$12)="Control",0,""))</f>
        <v>0</v>
      </c>
      <c r="F5882" s="14">
        <f>IFERROR(_xlfn.XLOOKUP($A5882,Firm_Info!$A$2:$A$11,Firm_Info!$D$2:$D$11),"")</f>
        <v>5</v>
      </c>
      <c r="G5882" s="14">
        <f>IF($F5882="","",IF($B5882&gt;=SUMIFS(Firm_Info!$F$2:$F$11,Firm_Info!$D$2:$D$11,$F5882,Firm_Info!$C$2:$C$11,"Treated"),1,0))</f>
        <v>1</v>
      </c>
      <c r="H5882" s="14">
        <f t="shared" si="189"/>
        <v>0</v>
      </c>
      <c r="I5882" s="14">
        <f>IF($F5882="","",MOD(ROW()-2,624)-INDEX(Parallel_Trends!$F$5:$F$14,MATCH($A5882,Parallel_Trends!$A$5:$A$14,0)))</f>
        <v>95</v>
      </c>
    </row>
    <row r="5883" spans="1:9" x14ac:dyDescent="0.45">
      <c r="A5883" t="s">
        <v>31</v>
      </c>
      <c r="B5883" s="1">
        <f>Raw_Prices!BL268</f>
        <v>45315</v>
      </c>
      <c r="C5883" s="12">
        <f>Raw_Prices!BP268</f>
        <v>371.39</v>
      </c>
      <c r="D5883" s="13">
        <f t="shared" si="188"/>
        <v>-1.9147475174308037E-2</v>
      </c>
      <c r="E5883" s="14">
        <f>IF(_xlfn.XLOOKUP($A5883,Firm_Info!$A$2:$A$12,Firm_Info!$C$2:$C$12)="Treated",1,IF(_xlfn.XLOOKUP($A5883,Firm_Info!$A$2:$A$12,Firm_Info!$C$2:$C$12)="Control",0,""))</f>
        <v>0</v>
      </c>
      <c r="F5883" s="14">
        <f>IFERROR(_xlfn.XLOOKUP($A5883,Firm_Info!$A$2:$A$11,Firm_Info!$D$2:$D$11),"")</f>
        <v>5</v>
      </c>
      <c r="G5883" s="14">
        <f>IF($F5883="","",IF($B5883&gt;=SUMIFS(Firm_Info!$F$2:$F$11,Firm_Info!$D$2:$D$11,$F5883,Firm_Info!$C$2:$C$11,"Treated"),1,0))</f>
        <v>1</v>
      </c>
      <c r="H5883" s="14">
        <f t="shared" si="189"/>
        <v>0</v>
      </c>
      <c r="I5883" s="14">
        <f>IF($F5883="","",MOD(ROW()-2,624)-INDEX(Parallel_Trends!$F$5:$F$14,MATCH($A5883,Parallel_Trends!$A$5:$A$14,0)))</f>
        <v>96</v>
      </c>
    </row>
    <row r="5884" spans="1:9" x14ac:dyDescent="0.45">
      <c r="A5884" t="s">
        <v>31</v>
      </c>
      <c r="B5884" s="1">
        <f>Raw_Prices!BL269</f>
        <v>45316</v>
      </c>
      <c r="C5884" s="12">
        <f>Raw_Prices!BP269</f>
        <v>369.07</v>
      </c>
      <c r="D5884" s="13">
        <f t="shared" si="188"/>
        <v>-6.2468025525727056E-3</v>
      </c>
      <c r="E5884" s="14">
        <f>IF(_xlfn.XLOOKUP($A5884,Firm_Info!$A$2:$A$12,Firm_Info!$C$2:$C$12)="Treated",1,IF(_xlfn.XLOOKUP($A5884,Firm_Info!$A$2:$A$12,Firm_Info!$C$2:$C$12)="Control",0,""))</f>
        <v>0</v>
      </c>
      <c r="F5884" s="14">
        <f>IFERROR(_xlfn.XLOOKUP($A5884,Firm_Info!$A$2:$A$11,Firm_Info!$D$2:$D$11),"")</f>
        <v>5</v>
      </c>
      <c r="G5884" s="14">
        <f>IF($F5884="","",IF($B5884&gt;=SUMIFS(Firm_Info!$F$2:$F$11,Firm_Info!$D$2:$D$11,$F5884,Firm_Info!$C$2:$C$11,"Treated"),1,0))</f>
        <v>1</v>
      </c>
      <c r="H5884" s="14">
        <f t="shared" si="189"/>
        <v>0</v>
      </c>
      <c r="I5884" s="14">
        <f>IF($F5884="","",MOD(ROW()-2,624)-INDEX(Parallel_Trends!$F$5:$F$14,MATCH($A5884,Parallel_Trends!$A$5:$A$14,0)))</f>
        <v>97</v>
      </c>
    </row>
    <row r="5885" spans="1:9" x14ac:dyDescent="0.45">
      <c r="A5885" t="s">
        <v>31</v>
      </c>
      <c r="B5885" s="1">
        <f>Raw_Prices!BL270</f>
        <v>45317</v>
      </c>
      <c r="C5885" s="12">
        <f>Raw_Prices!BP270</f>
        <v>377.07</v>
      </c>
      <c r="D5885" s="13">
        <f t="shared" si="188"/>
        <v>2.1676104803966645E-2</v>
      </c>
      <c r="E5885" s="14">
        <f>IF(_xlfn.XLOOKUP($A5885,Firm_Info!$A$2:$A$12,Firm_Info!$C$2:$C$12)="Treated",1,IF(_xlfn.XLOOKUP($A5885,Firm_Info!$A$2:$A$12,Firm_Info!$C$2:$C$12)="Control",0,""))</f>
        <v>0</v>
      </c>
      <c r="F5885" s="14">
        <f>IFERROR(_xlfn.XLOOKUP($A5885,Firm_Info!$A$2:$A$11,Firm_Info!$D$2:$D$11),"")</f>
        <v>5</v>
      </c>
      <c r="G5885" s="14">
        <f>IF($F5885="","",IF($B5885&gt;=SUMIFS(Firm_Info!$F$2:$F$11,Firm_Info!$D$2:$D$11,$F5885,Firm_Info!$C$2:$C$11,"Treated"),1,0))</f>
        <v>1</v>
      </c>
      <c r="H5885" s="14">
        <f t="shared" si="189"/>
        <v>0</v>
      </c>
      <c r="I5885" s="14">
        <f>IF($F5885="","",MOD(ROW()-2,624)-INDEX(Parallel_Trends!$F$5:$F$14,MATCH($A5885,Parallel_Trends!$A$5:$A$14,0)))</f>
        <v>98</v>
      </c>
    </row>
    <row r="5886" spans="1:9" x14ac:dyDescent="0.45">
      <c r="A5886" t="s">
        <v>31</v>
      </c>
      <c r="B5886" s="1">
        <f>Raw_Prices!BL271</f>
        <v>45320</v>
      </c>
      <c r="C5886" s="12">
        <f>Raw_Prices!BP271</f>
        <v>380.83</v>
      </c>
      <c r="D5886" s="13">
        <f t="shared" si="188"/>
        <v>9.9716233060174186E-3</v>
      </c>
      <c r="E5886" s="14">
        <f>IF(_xlfn.XLOOKUP($A5886,Firm_Info!$A$2:$A$12,Firm_Info!$C$2:$C$12)="Treated",1,IF(_xlfn.XLOOKUP($A5886,Firm_Info!$A$2:$A$12,Firm_Info!$C$2:$C$12)="Control",0,""))</f>
        <v>0</v>
      </c>
      <c r="F5886" s="14">
        <f>IFERROR(_xlfn.XLOOKUP($A5886,Firm_Info!$A$2:$A$11,Firm_Info!$D$2:$D$11),"")</f>
        <v>5</v>
      </c>
      <c r="G5886" s="14">
        <f>IF($F5886="","",IF($B5886&gt;=SUMIFS(Firm_Info!$F$2:$F$11,Firm_Info!$D$2:$D$11,$F5886,Firm_Info!$C$2:$C$11,"Treated"),1,0))</f>
        <v>1</v>
      </c>
      <c r="H5886" s="14">
        <f t="shared" si="189"/>
        <v>0</v>
      </c>
      <c r="I5886" s="14">
        <f>IF($F5886="","",MOD(ROW()-2,624)-INDEX(Parallel_Trends!$F$5:$F$14,MATCH($A5886,Parallel_Trends!$A$5:$A$14,0)))</f>
        <v>99</v>
      </c>
    </row>
    <row r="5887" spans="1:9" x14ac:dyDescent="0.45">
      <c r="A5887" t="s">
        <v>31</v>
      </c>
      <c r="B5887" s="1">
        <f>Raw_Prices!BL272</f>
        <v>45321</v>
      </c>
      <c r="C5887" s="12">
        <f>Raw_Prices!BP272</f>
        <v>376.98</v>
      </c>
      <c r="D5887" s="13">
        <f t="shared" si="188"/>
        <v>-1.0109497676128343E-2</v>
      </c>
      <c r="E5887" s="14">
        <f>IF(_xlfn.XLOOKUP($A5887,Firm_Info!$A$2:$A$12,Firm_Info!$C$2:$C$12)="Treated",1,IF(_xlfn.XLOOKUP($A5887,Firm_Info!$A$2:$A$12,Firm_Info!$C$2:$C$12)="Control",0,""))</f>
        <v>0</v>
      </c>
      <c r="F5887" s="14">
        <f>IFERROR(_xlfn.XLOOKUP($A5887,Firm_Info!$A$2:$A$11,Firm_Info!$D$2:$D$11),"")</f>
        <v>5</v>
      </c>
      <c r="G5887" s="14">
        <f>IF($F5887="","",IF($B5887&gt;=SUMIFS(Firm_Info!$F$2:$F$11,Firm_Info!$D$2:$D$11,$F5887,Firm_Info!$C$2:$C$11,"Treated"),1,0))</f>
        <v>1</v>
      </c>
      <c r="H5887" s="14">
        <f t="shared" si="189"/>
        <v>0</v>
      </c>
      <c r="I5887" s="14">
        <f>IF($F5887="","",MOD(ROW()-2,624)-INDEX(Parallel_Trends!$F$5:$F$14,MATCH($A5887,Parallel_Trends!$A$5:$A$14,0)))</f>
        <v>100</v>
      </c>
    </row>
    <row r="5888" spans="1:9" x14ac:dyDescent="0.45">
      <c r="A5888" t="s">
        <v>31</v>
      </c>
      <c r="B5888" s="1">
        <f>Raw_Prices!BL273</f>
        <v>45322</v>
      </c>
      <c r="C5888" s="12">
        <f>Raw_Prices!BP273</f>
        <v>370.71</v>
      </c>
      <c r="D5888" s="13">
        <f t="shared" si="188"/>
        <v>-1.6632182078624935E-2</v>
      </c>
      <c r="E5888" s="14">
        <f>IF(_xlfn.XLOOKUP($A5888,Firm_Info!$A$2:$A$12,Firm_Info!$C$2:$C$12)="Treated",1,IF(_xlfn.XLOOKUP($A5888,Firm_Info!$A$2:$A$12,Firm_Info!$C$2:$C$12)="Control",0,""))</f>
        <v>0</v>
      </c>
      <c r="F5888" s="14">
        <f>IFERROR(_xlfn.XLOOKUP($A5888,Firm_Info!$A$2:$A$11,Firm_Info!$D$2:$D$11),"")</f>
        <v>5</v>
      </c>
      <c r="G5888" s="14">
        <f>IF($F5888="","",IF($B5888&gt;=SUMIFS(Firm_Info!$F$2:$F$11,Firm_Info!$D$2:$D$11,$F5888,Firm_Info!$C$2:$C$11,"Treated"),1,0))</f>
        <v>1</v>
      </c>
      <c r="H5888" s="14">
        <f t="shared" si="189"/>
        <v>0</v>
      </c>
      <c r="I5888" s="14">
        <f>IF($F5888="","",MOD(ROW()-2,624)-INDEX(Parallel_Trends!$F$5:$F$14,MATCH($A5888,Parallel_Trends!$A$5:$A$14,0)))</f>
        <v>101</v>
      </c>
    </row>
    <row r="5889" spans="1:9" x14ac:dyDescent="0.45">
      <c r="A5889" t="s">
        <v>31</v>
      </c>
      <c r="B5889" s="1">
        <f>Raw_Prices!BL274</f>
        <v>45323</v>
      </c>
      <c r="C5889" s="12">
        <f>Raw_Prices!BP274</f>
        <v>382.34</v>
      </c>
      <c r="D5889" s="13">
        <f t="shared" si="188"/>
        <v>3.1372231663564509E-2</v>
      </c>
      <c r="E5889" s="14">
        <f>IF(_xlfn.XLOOKUP($A5889,Firm_Info!$A$2:$A$12,Firm_Info!$C$2:$C$12)="Treated",1,IF(_xlfn.XLOOKUP($A5889,Firm_Info!$A$2:$A$12,Firm_Info!$C$2:$C$12)="Control",0,""))</f>
        <v>0</v>
      </c>
      <c r="F5889" s="14">
        <f>IFERROR(_xlfn.XLOOKUP($A5889,Firm_Info!$A$2:$A$11,Firm_Info!$D$2:$D$11),"")</f>
        <v>5</v>
      </c>
      <c r="G5889" s="14">
        <f>IF($F5889="","",IF($B5889&gt;=SUMIFS(Firm_Info!$F$2:$F$11,Firm_Info!$D$2:$D$11,$F5889,Firm_Info!$C$2:$C$11,"Treated"),1,0))</f>
        <v>1</v>
      </c>
      <c r="H5889" s="14">
        <f t="shared" si="189"/>
        <v>0</v>
      </c>
      <c r="I5889" s="14">
        <f>IF($F5889="","",MOD(ROW()-2,624)-INDEX(Parallel_Trends!$F$5:$F$14,MATCH($A5889,Parallel_Trends!$A$5:$A$14,0)))</f>
        <v>102</v>
      </c>
    </row>
    <row r="5890" spans="1:9" x14ac:dyDescent="0.45">
      <c r="A5890" t="s">
        <v>31</v>
      </c>
      <c r="B5890" s="1">
        <f>Raw_Prices!BL275</f>
        <v>45324</v>
      </c>
      <c r="C5890" s="12">
        <f>Raw_Prices!BP275</f>
        <v>319.20999999999998</v>
      </c>
      <c r="D5890" s="13">
        <f t="shared" si="188"/>
        <v>-0.16511481927080607</v>
      </c>
      <c r="E5890" s="14">
        <f>IF(_xlfn.XLOOKUP($A5890,Firm_Info!$A$2:$A$12,Firm_Info!$C$2:$C$12)="Treated",1,IF(_xlfn.XLOOKUP($A5890,Firm_Info!$A$2:$A$12,Firm_Info!$C$2:$C$12)="Control",0,""))</f>
        <v>0</v>
      </c>
      <c r="F5890" s="14">
        <f>IFERROR(_xlfn.XLOOKUP($A5890,Firm_Info!$A$2:$A$11,Firm_Info!$D$2:$D$11),"")</f>
        <v>5</v>
      </c>
      <c r="G5890" s="14">
        <f>IF($F5890="","",IF($B5890&gt;=SUMIFS(Firm_Info!$F$2:$F$11,Firm_Info!$D$2:$D$11,$F5890,Firm_Info!$C$2:$C$11,"Treated"),1,0))</f>
        <v>1</v>
      </c>
      <c r="H5890" s="14">
        <f t="shared" si="189"/>
        <v>0</v>
      </c>
      <c r="I5890" s="14">
        <f>IF($F5890="","",MOD(ROW()-2,624)-INDEX(Parallel_Trends!$F$5:$F$14,MATCH($A5890,Parallel_Trends!$A$5:$A$14,0)))</f>
        <v>103</v>
      </c>
    </row>
    <row r="5891" spans="1:9" x14ac:dyDescent="0.45">
      <c r="A5891" t="s">
        <v>31</v>
      </c>
      <c r="B5891" s="1">
        <f>Raw_Prices!BL276</f>
        <v>45327</v>
      </c>
      <c r="C5891" s="12">
        <f>Raw_Prices!BP276</f>
        <v>303.64999999999998</v>
      </c>
      <c r="D5891" s="13">
        <f t="shared" si="188"/>
        <v>-4.8745340058268916E-2</v>
      </c>
      <c r="E5891" s="14">
        <f>IF(_xlfn.XLOOKUP($A5891,Firm_Info!$A$2:$A$12,Firm_Info!$C$2:$C$12)="Treated",1,IF(_xlfn.XLOOKUP($A5891,Firm_Info!$A$2:$A$12,Firm_Info!$C$2:$C$12)="Control",0,""))</f>
        <v>0</v>
      </c>
      <c r="F5891" s="14">
        <f>IFERROR(_xlfn.XLOOKUP($A5891,Firm_Info!$A$2:$A$11,Firm_Info!$D$2:$D$11),"")</f>
        <v>5</v>
      </c>
      <c r="G5891" s="14">
        <f>IF($F5891="","",IF($B5891&gt;=SUMIFS(Firm_Info!$F$2:$F$11,Firm_Info!$D$2:$D$11,$F5891,Firm_Info!$C$2:$C$11,"Treated"),1,0))</f>
        <v>1</v>
      </c>
      <c r="H5891" s="14">
        <f t="shared" si="189"/>
        <v>0</v>
      </c>
      <c r="I5891" s="14">
        <f>IF($F5891="","",MOD(ROW()-2,624)-INDEX(Parallel_Trends!$F$5:$F$14,MATCH($A5891,Parallel_Trends!$A$5:$A$14,0)))</f>
        <v>104</v>
      </c>
    </row>
    <row r="5892" spans="1:9" x14ac:dyDescent="0.45">
      <c r="A5892" t="s">
        <v>31</v>
      </c>
      <c r="B5892" s="1">
        <f>Raw_Prices!BL277</f>
        <v>45328</v>
      </c>
      <c r="C5892" s="12">
        <f>Raw_Prices!BP277</f>
        <v>290.27999999999997</v>
      </c>
      <c r="D5892" s="13">
        <f t="shared" si="188"/>
        <v>-4.4030956693561718E-2</v>
      </c>
      <c r="E5892" s="14">
        <f>IF(_xlfn.XLOOKUP($A5892,Firm_Info!$A$2:$A$12,Firm_Info!$C$2:$C$12)="Treated",1,IF(_xlfn.XLOOKUP($A5892,Firm_Info!$A$2:$A$12,Firm_Info!$C$2:$C$12)="Control",0,""))</f>
        <v>0</v>
      </c>
      <c r="F5892" s="14">
        <f>IFERROR(_xlfn.XLOOKUP($A5892,Firm_Info!$A$2:$A$11,Firm_Info!$D$2:$D$11),"")</f>
        <v>5</v>
      </c>
      <c r="G5892" s="14">
        <f>IF($F5892="","",IF($B5892&gt;=SUMIFS(Firm_Info!$F$2:$F$11,Firm_Info!$D$2:$D$11,$F5892,Firm_Info!$C$2:$C$11,"Treated"),1,0))</f>
        <v>1</v>
      </c>
      <c r="H5892" s="14">
        <f t="shared" si="189"/>
        <v>0</v>
      </c>
      <c r="I5892" s="14">
        <f>IF($F5892="","",MOD(ROW()-2,624)-INDEX(Parallel_Trends!$F$5:$F$14,MATCH($A5892,Parallel_Trends!$A$5:$A$14,0)))</f>
        <v>105</v>
      </c>
    </row>
    <row r="5893" spans="1:9" x14ac:dyDescent="0.45">
      <c r="A5893" t="s">
        <v>31</v>
      </c>
      <c r="B5893" s="1">
        <f>Raw_Prices!BL278</f>
        <v>45329</v>
      </c>
      <c r="C5893" s="12">
        <f>Raw_Prices!BP278</f>
        <v>283.67</v>
      </c>
      <c r="D5893" s="13">
        <f t="shared" si="188"/>
        <v>-2.2771117541683705E-2</v>
      </c>
      <c r="E5893" s="14">
        <f>IF(_xlfn.XLOOKUP($A5893,Firm_Info!$A$2:$A$12,Firm_Info!$C$2:$C$12)="Treated",1,IF(_xlfn.XLOOKUP($A5893,Firm_Info!$A$2:$A$12,Firm_Info!$C$2:$C$12)="Control",0,""))</f>
        <v>0</v>
      </c>
      <c r="F5893" s="14">
        <f>IFERROR(_xlfn.XLOOKUP($A5893,Firm_Info!$A$2:$A$11,Firm_Info!$D$2:$D$11),"")</f>
        <v>5</v>
      </c>
      <c r="G5893" s="14">
        <f>IF($F5893="","",IF($B5893&gt;=SUMIFS(Firm_Info!$F$2:$F$11,Firm_Info!$D$2:$D$11,$F5893,Firm_Info!$C$2:$C$11,"Treated"),1,0))</f>
        <v>1</v>
      </c>
      <c r="H5893" s="14">
        <f t="shared" si="189"/>
        <v>0</v>
      </c>
      <c r="I5893" s="14">
        <f>IF($F5893="","",MOD(ROW()-2,624)-INDEX(Parallel_Trends!$F$5:$F$14,MATCH($A5893,Parallel_Trends!$A$5:$A$14,0)))</f>
        <v>106</v>
      </c>
    </row>
    <row r="5894" spans="1:9" x14ac:dyDescent="0.45">
      <c r="A5894" t="s">
        <v>31</v>
      </c>
      <c r="B5894" s="1">
        <f>Raw_Prices!BL279</f>
        <v>45330</v>
      </c>
      <c r="C5894" s="12">
        <f>Raw_Prices!BP279</f>
        <v>282.60000000000002</v>
      </c>
      <c r="D5894" s="13">
        <f t="shared" si="188"/>
        <v>-3.7719885782775409E-3</v>
      </c>
      <c r="E5894" s="14">
        <f>IF(_xlfn.XLOOKUP($A5894,Firm_Info!$A$2:$A$12,Firm_Info!$C$2:$C$12)="Treated",1,IF(_xlfn.XLOOKUP($A5894,Firm_Info!$A$2:$A$12,Firm_Info!$C$2:$C$12)="Control",0,""))</f>
        <v>0</v>
      </c>
      <c r="F5894" s="14">
        <f>IFERROR(_xlfn.XLOOKUP($A5894,Firm_Info!$A$2:$A$11,Firm_Info!$D$2:$D$11),"")</f>
        <v>5</v>
      </c>
      <c r="G5894" s="14">
        <f>IF($F5894="","",IF($B5894&gt;=SUMIFS(Firm_Info!$F$2:$F$11,Firm_Info!$D$2:$D$11,$F5894,Firm_Info!$C$2:$C$11,"Treated"),1,0))</f>
        <v>1</v>
      </c>
      <c r="H5894" s="14">
        <f t="shared" si="189"/>
        <v>0</v>
      </c>
      <c r="I5894" s="14">
        <f>IF($F5894="","",MOD(ROW()-2,624)-INDEX(Parallel_Trends!$F$5:$F$14,MATCH($A5894,Parallel_Trends!$A$5:$A$14,0)))</f>
        <v>107</v>
      </c>
    </row>
    <row r="5895" spans="1:9" x14ac:dyDescent="0.45">
      <c r="A5895" t="s">
        <v>31</v>
      </c>
      <c r="B5895" s="1">
        <f>Raw_Prices!BL280</f>
        <v>45331</v>
      </c>
      <c r="C5895" s="12">
        <f>Raw_Prices!BP280</f>
        <v>291.14999999999998</v>
      </c>
      <c r="D5895" s="13">
        <f t="shared" si="188"/>
        <v>3.0254777070063632E-2</v>
      </c>
      <c r="E5895" s="14">
        <f>IF(_xlfn.XLOOKUP($A5895,Firm_Info!$A$2:$A$12,Firm_Info!$C$2:$C$12)="Treated",1,IF(_xlfn.XLOOKUP($A5895,Firm_Info!$A$2:$A$12,Firm_Info!$C$2:$C$12)="Control",0,""))</f>
        <v>0</v>
      </c>
      <c r="F5895" s="14">
        <f>IFERROR(_xlfn.XLOOKUP($A5895,Firm_Info!$A$2:$A$11,Firm_Info!$D$2:$D$11),"")</f>
        <v>5</v>
      </c>
      <c r="G5895" s="14">
        <f>IF($F5895="","",IF($B5895&gt;=SUMIFS(Firm_Info!$F$2:$F$11,Firm_Info!$D$2:$D$11,$F5895,Firm_Info!$C$2:$C$11,"Treated"),1,0))</f>
        <v>1</v>
      </c>
      <c r="H5895" s="14">
        <f t="shared" si="189"/>
        <v>0</v>
      </c>
      <c r="I5895" s="14">
        <f>IF($F5895="","",MOD(ROW()-2,624)-INDEX(Parallel_Trends!$F$5:$F$14,MATCH($A5895,Parallel_Trends!$A$5:$A$14,0)))</f>
        <v>108</v>
      </c>
    </row>
    <row r="5896" spans="1:9" x14ac:dyDescent="0.45">
      <c r="A5896" t="s">
        <v>31</v>
      </c>
      <c r="B5896" s="1">
        <f>Raw_Prices!BL281</f>
        <v>45334</v>
      </c>
      <c r="C5896" s="12">
        <f>Raw_Prices!BP281</f>
        <v>297.91000000000003</v>
      </c>
      <c r="D5896" s="13">
        <f t="shared" si="188"/>
        <v>2.3218272368195292E-2</v>
      </c>
      <c r="E5896" s="14">
        <f>IF(_xlfn.XLOOKUP($A5896,Firm_Info!$A$2:$A$12,Firm_Info!$C$2:$C$12)="Treated",1,IF(_xlfn.XLOOKUP($A5896,Firm_Info!$A$2:$A$12,Firm_Info!$C$2:$C$12)="Control",0,""))</f>
        <v>0</v>
      </c>
      <c r="F5896" s="14">
        <f>IFERROR(_xlfn.XLOOKUP($A5896,Firm_Info!$A$2:$A$11,Firm_Info!$D$2:$D$11),"")</f>
        <v>5</v>
      </c>
      <c r="G5896" s="14">
        <f>IF($F5896="","",IF($B5896&gt;=SUMIFS(Firm_Info!$F$2:$F$11,Firm_Info!$D$2:$D$11,$F5896,Firm_Info!$C$2:$C$11,"Treated"),1,0))</f>
        <v>1</v>
      </c>
      <c r="H5896" s="14">
        <f t="shared" si="189"/>
        <v>0</v>
      </c>
      <c r="I5896" s="14">
        <f>IF($F5896="","",MOD(ROW()-2,624)-INDEX(Parallel_Trends!$F$5:$F$14,MATCH($A5896,Parallel_Trends!$A$5:$A$14,0)))</f>
        <v>109</v>
      </c>
    </row>
    <row r="5897" spans="1:9" x14ac:dyDescent="0.45">
      <c r="A5897" t="s">
        <v>31</v>
      </c>
      <c r="B5897" s="1">
        <f>Raw_Prices!BL282</f>
        <v>45335</v>
      </c>
      <c r="C5897" s="12">
        <f>Raw_Prices!BP282</f>
        <v>292.64999999999998</v>
      </c>
      <c r="D5897" s="13">
        <f t="shared" si="188"/>
        <v>-1.76563391628346E-2</v>
      </c>
      <c r="E5897" s="14">
        <f>IF(_xlfn.XLOOKUP($A5897,Firm_Info!$A$2:$A$12,Firm_Info!$C$2:$C$12)="Treated",1,IF(_xlfn.XLOOKUP($A5897,Firm_Info!$A$2:$A$12,Firm_Info!$C$2:$C$12)="Control",0,""))</f>
        <v>0</v>
      </c>
      <c r="F5897" s="14">
        <f>IFERROR(_xlfn.XLOOKUP($A5897,Firm_Info!$A$2:$A$11,Firm_Info!$D$2:$D$11),"")</f>
        <v>5</v>
      </c>
      <c r="G5897" s="14">
        <f>IF($F5897="","",IF($B5897&gt;=SUMIFS(Firm_Info!$F$2:$F$11,Firm_Info!$D$2:$D$11,$F5897,Firm_Info!$C$2:$C$11,"Treated"),1,0))</f>
        <v>1</v>
      </c>
      <c r="H5897" s="14">
        <f t="shared" si="189"/>
        <v>0</v>
      </c>
      <c r="I5897" s="14">
        <f>IF($F5897="","",MOD(ROW()-2,624)-INDEX(Parallel_Trends!$F$5:$F$14,MATCH($A5897,Parallel_Trends!$A$5:$A$14,0)))</f>
        <v>110</v>
      </c>
    </row>
    <row r="5898" spans="1:9" x14ac:dyDescent="0.45">
      <c r="A5898" t="s">
        <v>31</v>
      </c>
      <c r="B5898" s="1">
        <f>Raw_Prices!BL283</f>
        <v>45336</v>
      </c>
      <c r="C5898" s="12">
        <f>Raw_Prices!BP283</f>
        <v>287.27999999999997</v>
      </c>
      <c r="D5898" s="13">
        <f t="shared" si="188"/>
        <v>-1.8349564325986667E-2</v>
      </c>
      <c r="E5898" s="14">
        <f>IF(_xlfn.XLOOKUP($A5898,Firm_Info!$A$2:$A$12,Firm_Info!$C$2:$C$12)="Treated",1,IF(_xlfn.XLOOKUP($A5898,Firm_Info!$A$2:$A$12,Firm_Info!$C$2:$C$12)="Control",0,""))</f>
        <v>0</v>
      </c>
      <c r="F5898" s="14">
        <f>IFERROR(_xlfn.XLOOKUP($A5898,Firm_Info!$A$2:$A$11,Firm_Info!$D$2:$D$11),"")</f>
        <v>5</v>
      </c>
      <c r="G5898" s="14">
        <f>IF($F5898="","",IF($B5898&gt;=SUMIFS(Firm_Info!$F$2:$F$11,Firm_Info!$D$2:$D$11,$F5898,Firm_Info!$C$2:$C$11,"Treated"),1,0))</f>
        <v>1</v>
      </c>
      <c r="H5898" s="14">
        <f t="shared" si="189"/>
        <v>0</v>
      </c>
      <c r="I5898" s="14">
        <f>IF($F5898="","",MOD(ROW()-2,624)-INDEX(Parallel_Trends!$F$5:$F$14,MATCH($A5898,Parallel_Trends!$A$5:$A$14,0)))</f>
        <v>111</v>
      </c>
    </row>
    <row r="5899" spans="1:9" x14ac:dyDescent="0.45">
      <c r="A5899" t="s">
        <v>31</v>
      </c>
      <c r="B5899" s="1">
        <f>Raw_Prices!BL284</f>
        <v>45337</v>
      </c>
      <c r="C5899" s="12">
        <f>Raw_Prices!BP284</f>
        <v>294.14</v>
      </c>
      <c r="D5899" s="13">
        <f t="shared" si="188"/>
        <v>2.3879142300194944E-2</v>
      </c>
      <c r="E5899" s="14">
        <f>IF(_xlfn.XLOOKUP($A5899,Firm_Info!$A$2:$A$12,Firm_Info!$C$2:$C$12)="Treated",1,IF(_xlfn.XLOOKUP($A5899,Firm_Info!$A$2:$A$12,Firm_Info!$C$2:$C$12)="Control",0,""))</f>
        <v>0</v>
      </c>
      <c r="F5899" s="14">
        <f>IFERROR(_xlfn.XLOOKUP($A5899,Firm_Info!$A$2:$A$11,Firm_Info!$D$2:$D$11),"")</f>
        <v>5</v>
      </c>
      <c r="G5899" s="14">
        <f>IF($F5899="","",IF($B5899&gt;=SUMIFS(Firm_Info!$F$2:$F$11,Firm_Info!$D$2:$D$11,$F5899,Firm_Info!$C$2:$C$11,"Treated"),1,0))</f>
        <v>1</v>
      </c>
      <c r="H5899" s="14">
        <f t="shared" si="189"/>
        <v>0</v>
      </c>
      <c r="I5899" s="14">
        <f>IF($F5899="","",MOD(ROW()-2,624)-INDEX(Parallel_Trends!$F$5:$F$14,MATCH($A5899,Parallel_Trends!$A$5:$A$14,0)))</f>
        <v>112</v>
      </c>
    </row>
    <row r="5900" spans="1:9" x14ac:dyDescent="0.45">
      <c r="A5900" t="s">
        <v>31</v>
      </c>
      <c r="B5900" s="1">
        <f>Raw_Prices!BL285</f>
        <v>45338</v>
      </c>
      <c r="C5900" s="12">
        <f>Raw_Prices!BP285</f>
        <v>293</v>
      </c>
      <c r="D5900" s="13">
        <f t="shared" si="188"/>
        <v>-3.8757054463860463E-3</v>
      </c>
      <c r="E5900" s="14">
        <f>IF(_xlfn.XLOOKUP($A5900,Firm_Info!$A$2:$A$12,Firm_Info!$C$2:$C$12)="Treated",1,IF(_xlfn.XLOOKUP($A5900,Firm_Info!$A$2:$A$12,Firm_Info!$C$2:$C$12)="Control",0,""))</f>
        <v>0</v>
      </c>
      <c r="F5900" s="14">
        <f>IFERROR(_xlfn.XLOOKUP($A5900,Firm_Info!$A$2:$A$11,Firm_Info!$D$2:$D$11),"")</f>
        <v>5</v>
      </c>
      <c r="G5900" s="14">
        <f>IF($F5900="","",IF($B5900&gt;=SUMIFS(Firm_Info!$F$2:$F$11,Firm_Info!$D$2:$D$11,$F5900,Firm_Info!$C$2:$C$11,"Treated"),1,0))</f>
        <v>1</v>
      </c>
      <c r="H5900" s="14">
        <f t="shared" si="189"/>
        <v>0</v>
      </c>
      <c r="I5900" s="14">
        <f>IF($F5900="","",MOD(ROW()-2,624)-INDEX(Parallel_Trends!$F$5:$F$14,MATCH($A5900,Parallel_Trends!$A$5:$A$14,0)))</f>
        <v>113</v>
      </c>
    </row>
    <row r="5901" spans="1:9" x14ac:dyDescent="0.45">
      <c r="A5901" t="s">
        <v>31</v>
      </c>
      <c r="B5901" s="1">
        <f>Raw_Prices!BL286</f>
        <v>45342</v>
      </c>
      <c r="C5901" s="12">
        <f>Raw_Prices!BP286</f>
        <v>295.13</v>
      </c>
      <c r="D5901" s="13">
        <f t="shared" si="188"/>
        <v>7.2696245733787634E-3</v>
      </c>
      <c r="E5901" s="14">
        <f>IF(_xlfn.XLOOKUP($A5901,Firm_Info!$A$2:$A$12,Firm_Info!$C$2:$C$12)="Treated",1,IF(_xlfn.XLOOKUP($A5901,Firm_Info!$A$2:$A$12,Firm_Info!$C$2:$C$12)="Control",0,""))</f>
        <v>0</v>
      </c>
      <c r="F5901" s="14">
        <f>IFERROR(_xlfn.XLOOKUP($A5901,Firm_Info!$A$2:$A$11,Firm_Info!$D$2:$D$11),"")</f>
        <v>5</v>
      </c>
      <c r="G5901" s="14">
        <f>IF($F5901="","",IF($B5901&gt;=SUMIFS(Firm_Info!$F$2:$F$11,Firm_Info!$D$2:$D$11,$F5901,Firm_Info!$C$2:$C$11,"Treated"),1,0))</f>
        <v>1</v>
      </c>
      <c r="H5901" s="14">
        <f t="shared" si="189"/>
        <v>0</v>
      </c>
      <c r="I5901" s="14">
        <f>IF($F5901="","",MOD(ROW()-2,624)-INDEX(Parallel_Trends!$F$5:$F$14,MATCH($A5901,Parallel_Trends!$A$5:$A$14,0)))</f>
        <v>114</v>
      </c>
    </row>
    <row r="5902" spans="1:9" x14ac:dyDescent="0.45">
      <c r="A5902" t="s">
        <v>31</v>
      </c>
      <c r="B5902" s="1">
        <f>Raw_Prices!BL287</f>
        <v>45343</v>
      </c>
      <c r="C5902" s="12">
        <f>Raw_Prices!BP287</f>
        <v>287.3</v>
      </c>
      <c r="D5902" s="13">
        <f t="shared" si="188"/>
        <v>-2.6530681394639544E-2</v>
      </c>
      <c r="E5902" s="14">
        <f>IF(_xlfn.XLOOKUP($A5902,Firm_Info!$A$2:$A$12,Firm_Info!$C$2:$C$12)="Treated",1,IF(_xlfn.XLOOKUP($A5902,Firm_Info!$A$2:$A$12,Firm_Info!$C$2:$C$12)="Control",0,""))</f>
        <v>0</v>
      </c>
      <c r="F5902" s="14">
        <f>IFERROR(_xlfn.XLOOKUP($A5902,Firm_Info!$A$2:$A$11,Firm_Info!$D$2:$D$11),"")</f>
        <v>5</v>
      </c>
      <c r="G5902" s="14">
        <f>IF($F5902="","",IF($B5902&gt;=SUMIFS(Firm_Info!$F$2:$F$11,Firm_Info!$D$2:$D$11,$F5902,Firm_Info!$C$2:$C$11,"Treated"),1,0))</f>
        <v>1</v>
      </c>
      <c r="H5902" s="14">
        <f t="shared" si="189"/>
        <v>0</v>
      </c>
      <c r="I5902" s="14">
        <f>IF($F5902="","",MOD(ROW()-2,624)-INDEX(Parallel_Trends!$F$5:$F$14,MATCH($A5902,Parallel_Trends!$A$5:$A$14,0)))</f>
        <v>115</v>
      </c>
    </row>
    <row r="5903" spans="1:9" x14ac:dyDescent="0.45">
      <c r="A5903" t="s">
        <v>31</v>
      </c>
      <c r="B5903" s="1">
        <f>Raw_Prices!BL288</f>
        <v>45344</v>
      </c>
      <c r="C5903" s="12">
        <f>Raw_Prices!BP288</f>
        <v>297</v>
      </c>
      <c r="D5903" s="13">
        <f t="shared" si="188"/>
        <v>3.3762617473024781E-2</v>
      </c>
      <c r="E5903" s="14">
        <f>IF(_xlfn.XLOOKUP($A5903,Firm_Info!$A$2:$A$12,Firm_Info!$C$2:$C$12)="Treated",1,IF(_xlfn.XLOOKUP($A5903,Firm_Info!$A$2:$A$12,Firm_Info!$C$2:$C$12)="Control",0,""))</f>
        <v>0</v>
      </c>
      <c r="F5903" s="14">
        <f>IFERROR(_xlfn.XLOOKUP($A5903,Firm_Info!$A$2:$A$11,Firm_Info!$D$2:$D$11),"")</f>
        <v>5</v>
      </c>
      <c r="G5903" s="14">
        <f>IF($F5903="","",IF($B5903&gt;=SUMIFS(Firm_Info!$F$2:$F$11,Firm_Info!$D$2:$D$11,$F5903,Firm_Info!$C$2:$C$11,"Treated"),1,0))</f>
        <v>1</v>
      </c>
      <c r="H5903" s="14">
        <f t="shared" si="189"/>
        <v>0</v>
      </c>
      <c r="I5903" s="14">
        <f>IF($F5903="","",MOD(ROW()-2,624)-INDEX(Parallel_Trends!$F$5:$F$14,MATCH($A5903,Parallel_Trends!$A$5:$A$14,0)))</f>
        <v>116</v>
      </c>
    </row>
    <row r="5904" spans="1:9" x14ac:dyDescent="0.45">
      <c r="A5904" t="s">
        <v>31</v>
      </c>
      <c r="B5904" s="1">
        <f>Raw_Prices!BL289</f>
        <v>45345</v>
      </c>
      <c r="C5904" s="12">
        <f>Raw_Prices!BP289</f>
        <v>299.42</v>
      </c>
      <c r="D5904" s="13">
        <f t="shared" si="188"/>
        <v>8.1481481481482376E-3</v>
      </c>
      <c r="E5904" s="14">
        <f>IF(_xlfn.XLOOKUP($A5904,Firm_Info!$A$2:$A$12,Firm_Info!$C$2:$C$12)="Treated",1,IF(_xlfn.XLOOKUP($A5904,Firm_Info!$A$2:$A$12,Firm_Info!$C$2:$C$12)="Control",0,""))</f>
        <v>0</v>
      </c>
      <c r="F5904" s="14">
        <f>IFERROR(_xlfn.XLOOKUP($A5904,Firm_Info!$A$2:$A$11,Firm_Info!$D$2:$D$11),"")</f>
        <v>5</v>
      </c>
      <c r="G5904" s="14">
        <f>IF($F5904="","",IF($B5904&gt;=SUMIFS(Firm_Info!$F$2:$F$11,Firm_Info!$D$2:$D$11,$F5904,Firm_Info!$C$2:$C$11,"Treated"),1,0))</f>
        <v>1</v>
      </c>
      <c r="H5904" s="14">
        <f t="shared" si="189"/>
        <v>0</v>
      </c>
      <c r="I5904" s="14">
        <f>IF($F5904="","",MOD(ROW()-2,624)-INDEX(Parallel_Trends!$F$5:$F$14,MATCH($A5904,Parallel_Trends!$A$5:$A$14,0)))</f>
        <v>117</v>
      </c>
    </row>
    <row r="5905" spans="1:9" x14ac:dyDescent="0.45">
      <c r="A5905" t="s">
        <v>31</v>
      </c>
      <c r="B5905" s="1">
        <f>Raw_Prices!BL290</f>
        <v>45348</v>
      </c>
      <c r="C5905" s="12">
        <f>Raw_Prices!BP290</f>
        <v>292.64</v>
      </c>
      <c r="D5905" s="13">
        <f t="shared" si="188"/>
        <v>-2.2643777970743573E-2</v>
      </c>
      <c r="E5905" s="14">
        <f>IF(_xlfn.XLOOKUP($A5905,Firm_Info!$A$2:$A$12,Firm_Info!$C$2:$C$12)="Treated",1,IF(_xlfn.XLOOKUP($A5905,Firm_Info!$A$2:$A$12,Firm_Info!$C$2:$C$12)="Control",0,""))</f>
        <v>0</v>
      </c>
      <c r="F5905" s="14">
        <f>IFERROR(_xlfn.XLOOKUP($A5905,Firm_Info!$A$2:$A$11,Firm_Info!$D$2:$D$11),"")</f>
        <v>5</v>
      </c>
      <c r="G5905" s="14">
        <f>IF($F5905="","",IF($B5905&gt;=SUMIFS(Firm_Info!$F$2:$F$11,Firm_Info!$D$2:$D$11,$F5905,Firm_Info!$C$2:$C$11,"Treated"),1,0))</f>
        <v>1</v>
      </c>
      <c r="H5905" s="14">
        <f t="shared" si="189"/>
        <v>0</v>
      </c>
      <c r="I5905" s="14">
        <f>IF($F5905="","",MOD(ROW()-2,624)-INDEX(Parallel_Trends!$F$5:$F$14,MATCH($A5905,Parallel_Trends!$A$5:$A$14,0)))</f>
        <v>118</v>
      </c>
    </row>
    <row r="5906" spans="1:9" x14ac:dyDescent="0.45">
      <c r="A5906" t="s">
        <v>31</v>
      </c>
      <c r="B5906" s="1">
        <f>Raw_Prices!BL291</f>
        <v>45349</v>
      </c>
      <c r="C5906" s="12">
        <f>Raw_Prices!BP291</f>
        <v>290</v>
      </c>
      <c r="D5906" s="13">
        <f t="shared" si="188"/>
        <v>-9.0213231273920114E-3</v>
      </c>
      <c r="E5906" s="14">
        <f>IF(_xlfn.XLOOKUP($A5906,Firm_Info!$A$2:$A$12,Firm_Info!$C$2:$C$12)="Treated",1,IF(_xlfn.XLOOKUP($A5906,Firm_Info!$A$2:$A$12,Firm_Info!$C$2:$C$12)="Control",0,""))</f>
        <v>0</v>
      </c>
      <c r="F5906" s="14">
        <f>IFERROR(_xlfn.XLOOKUP($A5906,Firm_Info!$A$2:$A$11,Firm_Info!$D$2:$D$11),"")</f>
        <v>5</v>
      </c>
      <c r="G5906" s="14">
        <f>IF($F5906="","",IF($B5906&gt;=SUMIFS(Firm_Info!$F$2:$F$11,Firm_Info!$D$2:$D$11,$F5906,Firm_Info!$C$2:$C$11,"Treated"),1,0))</f>
        <v>1</v>
      </c>
      <c r="H5906" s="14">
        <f t="shared" si="189"/>
        <v>0</v>
      </c>
      <c r="I5906" s="14">
        <f>IF($F5906="","",MOD(ROW()-2,624)-INDEX(Parallel_Trends!$F$5:$F$14,MATCH($A5906,Parallel_Trends!$A$5:$A$14,0)))</f>
        <v>119</v>
      </c>
    </row>
    <row r="5907" spans="1:9" x14ac:dyDescent="0.45">
      <c r="A5907" t="s">
        <v>31</v>
      </c>
      <c r="B5907" s="1">
        <f>Raw_Prices!BL292</f>
        <v>45350</v>
      </c>
      <c r="C5907" s="12">
        <f>Raw_Prices!BP292</f>
        <v>288.33999999999997</v>
      </c>
      <c r="D5907" s="13">
        <f t="shared" si="188"/>
        <v>-5.7241379310345453E-3</v>
      </c>
      <c r="E5907" s="14">
        <f>IF(_xlfn.XLOOKUP($A5907,Firm_Info!$A$2:$A$12,Firm_Info!$C$2:$C$12)="Treated",1,IF(_xlfn.XLOOKUP($A5907,Firm_Info!$A$2:$A$12,Firm_Info!$C$2:$C$12)="Control",0,""))</f>
        <v>0</v>
      </c>
      <c r="F5907" s="14">
        <f>IFERROR(_xlfn.XLOOKUP($A5907,Firm_Info!$A$2:$A$11,Firm_Info!$D$2:$D$11),"")</f>
        <v>5</v>
      </c>
      <c r="G5907" s="14">
        <f>IF($F5907="","",IF($B5907&gt;=SUMIFS(Firm_Info!$F$2:$F$11,Firm_Info!$D$2:$D$11,$F5907,Firm_Info!$C$2:$C$11,"Treated"),1,0))</f>
        <v>1</v>
      </c>
      <c r="H5907" s="14">
        <f t="shared" si="189"/>
        <v>0</v>
      </c>
      <c r="I5907" s="14">
        <f>IF($F5907="","",MOD(ROW()-2,624)-INDEX(Parallel_Trends!$F$5:$F$14,MATCH($A5907,Parallel_Trends!$A$5:$A$14,0)))</f>
        <v>120</v>
      </c>
    </row>
    <row r="5908" spans="1:9" x14ac:dyDescent="0.45">
      <c r="A5908" t="s">
        <v>31</v>
      </c>
      <c r="B5908" s="1">
        <f>Raw_Prices!BL293</f>
        <v>45351</v>
      </c>
      <c r="C5908" s="12">
        <f>Raw_Prices!BP293</f>
        <v>293.93</v>
      </c>
      <c r="D5908" s="13">
        <f t="shared" si="188"/>
        <v>1.9386834986474311E-2</v>
      </c>
      <c r="E5908" s="14">
        <f>IF(_xlfn.XLOOKUP($A5908,Firm_Info!$A$2:$A$12,Firm_Info!$C$2:$C$12)="Treated",1,IF(_xlfn.XLOOKUP($A5908,Firm_Info!$A$2:$A$12,Firm_Info!$C$2:$C$12)="Control",0,""))</f>
        <v>0</v>
      </c>
      <c r="F5908" s="14">
        <f>IFERROR(_xlfn.XLOOKUP($A5908,Firm_Info!$A$2:$A$11,Firm_Info!$D$2:$D$11),"")</f>
        <v>5</v>
      </c>
      <c r="G5908" s="14">
        <f>IF($F5908="","",IF($B5908&gt;=SUMIFS(Firm_Info!$F$2:$F$11,Firm_Info!$D$2:$D$11,$F5908,Firm_Info!$C$2:$C$11,"Treated"),1,0))</f>
        <v>1</v>
      </c>
      <c r="H5908" s="14">
        <f t="shared" si="189"/>
        <v>0</v>
      </c>
      <c r="I5908" s="14">
        <f>IF($F5908="","",MOD(ROW()-2,624)-INDEX(Parallel_Trends!$F$5:$F$14,MATCH($A5908,Parallel_Trends!$A$5:$A$14,0)))</f>
        <v>121</v>
      </c>
    </row>
    <row r="5909" spans="1:9" x14ac:dyDescent="0.45">
      <c r="A5909" t="s">
        <v>31</v>
      </c>
      <c r="B5909" s="1">
        <f>Raw_Prices!BL294</f>
        <v>45352</v>
      </c>
      <c r="C5909" s="12">
        <f>Raw_Prices!BP294</f>
        <v>293.16000000000003</v>
      </c>
      <c r="D5909" s="13">
        <f t="shared" si="188"/>
        <v>-2.6196713503214841E-3</v>
      </c>
      <c r="E5909" s="14">
        <f>IF(_xlfn.XLOOKUP($A5909,Firm_Info!$A$2:$A$12,Firm_Info!$C$2:$C$12)="Treated",1,IF(_xlfn.XLOOKUP($A5909,Firm_Info!$A$2:$A$12,Firm_Info!$C$2:$C$12)="Control",0,""))</f>
        <v>0</v>
      </c>
      <c r="F5909" s="14">
        <f>IFERROR(_xlfn.XLOOKUP($A5909,Firm_Info!$A$2:$A$11,Firm_Info!$D$2:$D$11),"")</f>
        <v>5</v>
      </c>
      <c r="G5909" s="14">
        <f>IF($F5909="","",IF($B5909&gt;=SUMIFS(Firm_Info!$F$2:$F$11,Firm_Info!$D$2:$D$11,$F5909,Firm_Info!$C$2:$C$11,"Treated"),1,0))</f>
        <v>1</v>
      </c>
      <c r="H5909" s="14">
        <f t="shared" si="189"/>
        <v>0</v>
      </c>
      <c r="I5909" s="14">
        <f>IF($F5909="","",MOD(ROW()-2,624)-INDEX(Parallel_Trends!$F$5:$F$14,MATCH($A5909,Parallel_Trends!$A$5:$A$14,0)))</f>
        <v>122</v>
      </c>
    </row>
    <row r="5910" spans="1:9" x14ac:dyDescent="0.45">
      <c r="A5910" t="s">
        <v>31</v>
      </c>
      <c r="B5910" s="1">
        <f>Raw_Prices!BL295</f>
        <v>45355</v>
      </c>
      <c r="C5910" s="12">
        <f>Raw_Prices!BP295</f>
        <v>279.06</v>
      </c>
      <c r="D5910" s="13">
        <f t="shared" si="188"/>
        <v>-4.8096602537863409E-2</v>
      </c>
      <c r="E5910" s="14">
        <f>IF(_xlfn.XLOOKUP($A5910,Firm_Info!$A$2:$A$12,Firm_Info!$C$2:$C$12)="Treated",1,IF(_xlfn.XLOOKUP($A5910,Firm_Info!$A$2:$A$12,Firm_Info!$C$2:$C$12)="Control",0,""))</f>
        <v>0</v>
      </c>
      <c r="F5910" s="14">
        <f>IFERROR(_xlfn.XLOOKUP($A5910,Firm_Info!$A$2:$A$11,Firm_Info!$D$2:$D$11),"")</f>
        <v>5</v>
      </c>
      <c r="G5910" s="14">
        <f>IF($F5910="","",IF($B5910&gt;=SUMIFS(Firm_Info!$F$2:$F$11,Firm_Info!$D$2:$D$11,$F5910,Firm_Info!$C$2:$C$11,"Treated"),1,0))</f>
        <v>1</v>
      </c>
      <c r="H5910" s="14">
        <f t="shared" si="189"/>
        <v>0</v>
      </c>
      <c r="I5910" s="14">
        <f>IF($F5910="","",MOD(ROW()-2,624)-INDEX(Parallel_Trends!$F$5:$F$14,MATCH($A5910,Parallel_Trends!$A$5:$A$14,0)))</f>
        <v>123</v>
      </c>
    </row>
    <row r="5911" spans="1:9" x14ac:dyDescent="0.45">
      <c r="A5911" t="s">
        <v>31</v>
      </c>
      <c r="B5911" s="1">
        <f>Raw_Prices!BL296</f>
        <v>45356</v>
      </c>
      <c r="C5911" s="12">
        <f>Raw_Prices!BP296</f>
        <v>280.85000000000002</v>
      </c>
      <c r="D5911" s="13">
        <f t="shared" si="188"/>
        <v>6.4143911703578027E-3</v>
      </c>
      <c r="E5911" s="14">
        <f>IF(_xlfn.XLOOKUP($A5911,Firm_Info!$A$2:$A$12,Firm_Info!$C$2:$C$12)="Treated",1,IF(_xlfn.XLOOKUP($A5911,Firm_Info!$A$2:$A$12,Firm_Info!$C$2:$C$12)="Control",0,""))</f>
        <v>0</v>
      </c>
      <c r="F5911" s="14">
        <f>IFERROR(_xlfn.XLOOKUP($A5911,Firm_Info!$A$2:$A$11,Firm_Info!$D$2:$D$11),"")</f>
        <v>5</v>
      </c>
      <c r="G5911" s="14">
        <f>IF($F5911="","",IF($B5911&gt;=SUMIFS(Firm_Info!$F$2:$F$11,Firm_Info!$D$2:$D$11,$F5911,Firm_Info!$C$2:$C$11,"Treated"),1,0))</f>
        <v>1</v>
      </c>
      <c r="H5911" s="14">
        <f t="shared" si="189"/>
        <v>0</v>
      </c>
      <c r="I5911" s="14">
        <f>IF($F5911="","",MOD(ROW()-2,624)-INDEX(Parallel_Trends!$F$5:$F$14,MATCH($A5911,Parallel_Trends!$A$5:$A$14,0)))</f>
        <v>124</v>
      </c>
    </row>
    <row r="5912" spans="1:9" x14ac:dyDescent="0.45">
      <c r="A5912" t="s">
        <v>31</v>
      </c>
      <c r="B5912" s="1">
        <f>Raw_Prices!BL297</f>
        <v>45357</v>
      </c>
      <c r="C5912" s="12">
        <f>Raw_Prices!BP297</f>
        <v>276.33</v>
      </c>
      <c r="D5912" s="13">
        <f t="shared" si="188"/>
        <v>-1.6094000356062121E-2</v>
      </c>
      <c r="E5912" s="14">
        <f>IF(_xlfn.XLOOKUP($A5912,Firm_Info!$A$2:$A$12,Firm_Info!$C$2:$C$12)="Treated",1,IF(_xlfn.XLOOKUP($A5912,Firm_Info!$A$2:$A$12,Firm_Info!$C$2:$C$12)="Control",0,""))</f>
        <v>0</v>
      </c>
      <c r="F5912" s="14">
        <f>IFERROR(_xlfn.XLOOKUP($A5912,Firm_Info!$A$2:$A$11,Firm_Info!$D$2:$D$11),"")</f>
        <v>5</v>
      </c>
      <c r="G5912" s="14">
        <f>IF($F5912="","",IF($B5912&gt;=SUMIFS(Firm_Info!$F$2:$F$11,Firm_Info!$D$2:$D$11,$F5912,Firm_Info!$C$2:$C$11,"Treated"),1,0))</f>
        <v>1</v>
      </c>
      <c r="H5912" s="14">
        <f t="shared" si="189"/>
        <v>0</v>
      </c>
      <c r="I5912" s="14">
        <f>IF($F5912="","",MOD(ROW()-2,624)-INDEX(Parallel_Trends!$F$5:$F$14,MATCH($A5912,Parallel_Trends!$A$5:$A$14,0)))</f>
        <v>125</v>
      </c>
    </row>
    <row r="5913" spans="1:9" x14ac:dyDescent="0.45">
      <c r="A5913" t="s">
        <v>31</v>
      </c>
      <c r="B5913" s="1">
        <f>Raw_Prices!BL298</f>
        <v>45358</v>
      </c>
      <c r="C5913" s="12">
        <f>Raw_Prices!BP298</f>
        <v>282</v>
      </c>
      <c r="D5913" s="13">
        <f t="shared" si="188"/>
        <v>2.0518944739984946E-2</v>
      </c>
      <c r="E5913" s="14">
        <f>IF(_xlfn.XLOOKUP($A5913,Firm_Info!$A$2:$A$12,Firm_Info!$C$2:$C$12)="Treated",1,IF(_xlfn.XLOOKUP($A5913,Firm_Info!$A$2:$A$12,Firm_Info!$C$2:$C$12)="Control",0,""))</f>
        <v>0</v>
      </c>
      <c r="F5913" s="14">
        <f>IFERROR(_xlfn.XLOOKUP($A5913,Firm_Info!$A$2:$A$11,Firm_Info!$D$2:$D$11),"")</f>
        <v>5</v>
      </c>
      <c r="G5913" s="14">
        <f>IF($F5913="","",IF($B5913&gt;=SUMIFS(Firm_Info!$F$2:$F$11,Firm_Info!$D$2:$D$11,$F5913,Firm_Info!$C$2:$C$11,"Treated"),1,0))</f>
        <v>1</v>
      </c>
      <c r="H5913" s="14">
        <f t="shared" si="189"/>
        <v>0</v>
      </c>
      <c r="I5913" s="14">
        <f>IF($F5913="","",MOD(ROW()-2,624)-INDEX(Parallel_Trends!$F$5:$F$14,MATCH($A5913,Parallel_Trends!$A$5:$A$14,0)))</f>
        <v>126</v>
      </c>
    </row>
    <row r="5914" spans="1:9" x14ac:dyDescent="0.45">
      <c r="A5914" t="s">
        <v>31</v>
      </c>
      <c r="B5914" s="1">
        <f>Raw_Prices!BL299</f>
        <v>45359</v>
      </c>
      <c r="C5914" s="12">
        <f>Raw_Prices!BP299</f>
        <v>283.77999999999997</v>
      </c>
      <c r="D5914" s="13">
        <f t="shared" si="188"/>
        <v>6.3120567375885006E-3</v>
      </c>
      <c r="E5914" s="14">
        <f>IF(_xlfn.XLOOKUP($A5914,Firm_Info!$A$2:$A$12,Firm_Info!$C$2:$C$12)="Treated",1,IF(_xlfn.XLOOKUP($A5914,Firm_Info!$A$2:$A$12,Firm_Info!$C$2:$C$12)="Control",0,""))</f>
        <v>0</v>
      </c>
      <c r="F5914" s="14">
        <f>IFERROR(_xlfn.XLOOKUP($A5914,Firm_Info!$A$2:$A$11,Firm_Info!$D$2:$D$11),"")</f>
        <v>5</v>
      </c>
      <c r="G5914" s="14">
        <f>IF($F5914="","",IF($B5914&gt;=SUMIFS(Firm_Info!$F$2:$F$11,Firm_Info!$D$2:$D$11,$F5914,Firm_Info!$C$2:$C$11,"Treated"),1,0))</f>
        <v>1</v>
      </c>
      <c r="H5914" s="14">
        <f t="shared" si="189"/>
        <v>0</v>
      </c>
      <c r="I5914" s="14">
        <f>IF($F5914="","",MOD(ROW()-2,624)-INDEX(Parallel_Trends!$F$5:$F$14,MATCH($A5914,Parallel_Trends!$A$5:$A$14,0)))</f>
        <v>127</v>
      </c>
    </row>
    <row r="5915" spans="1:9" x14ac:dyDescent="0.45">
      <c r="A5915" t="s">
        <v>31</v>
      </c>
      <c r="B5915" s="1">
        <f>Raw_Prices!BL300</f>
        <v>45362</v>
      </c>
      <c r="C5915" s="12">
        <f>Raw_Prices!BP300</f>
        <v>298.25</v>
      </c>
      <c r="D5915" s="13">
        <f t="shared" si="188"/>
        <v>5.0990203678906276E-2</v>
      </c>
      <c r="E5915" s="14">
        <f>IF(_xlfn.XLOOKUP($A5915,Firm_Info!$A$2:$A$12,Firm_Info!$C$2:$C$12)="Treated",1,IF(_xlfn.XLOOKUP($A5915,Firm_Info!$A$2:$A$12,Firm_Info!$C$2:$C$12)="Control",0,""))</f>
        <v>0</v>
      </c>
      <c r="F5915" s="14">
        <f>IFERROR(_xlfn.XLOOKUP($A5915,Firm_Info!$A$2:$A$11,Firm_Info!$D$2:$D$11),"")</f>
        <v>5</v>
      </c>
      <c r="G5915" s="14">
        <f>IF($F5915="","",IF($B5915&gt;=SUMIFS(Firm_Info!$F$2:$F$11,Firm_Info!$D$2:$D$11,$F5915,Firm_Info!$C$2:$C$11,"Treated"),1,0))</f>
        <v>1</v>
      </c>
      <c r="H5915" s="14">
        <f t="shared" si="189"/>
        <v>0</v>
      </c>
      <c r="I5915" s="14">
        <f>IF($F5915="","",MOD(ROW()-2,624)-INDEX(Parallel_Trends!$F$5:$F$14,MATCH($A5915,Parallel_Trends!$A$5:$A$14,0)))</f>
        <v>128</v>
      </c>
    </row>
    <row r="5916" spans="1:9" x14ac:dyDescent="0.45">
      <c r="A5916" t="s">
        <v>31</v>
      </c>
      <c r="B5916" s="1">
        <f>Raw_Prices!BL301</f>
        <v>45363</v>
      </c>
      <c r="C5916" s="12">
        <f>Raw_Prices!BP301</f>
        <v>294.7</v>
      </c>
      <c r="D5916" s="13">
        <f t="shared" si="188"/>
        <v>-1.1902766135792109E-2</v>
      </c>
      <c r="E5916" s="14">
        <f>IF(_xlfn.XLOOKUP($A5916,Firm_Info!$A$2:$A$12,Firm_Info!$C$2:$C$12)="Treated",1,IF(_xlfn.XLOOKUP($A5916,Firm_Info!$A$2:$A$12,Firm_Info!$C$2:$C$12)="Control",0,""))</f>
        <v>0</v>
      </c>
      <c r="F5916" s="14">
        <f>IFERROR(_xlfn.XLOOKUP($A5916,Firm_Info!$A$2:$A$11,Firm_Info!$D$2:$D$11),"")</f>
        <v>5</v>
      </c>
      <c r="G5916" s="14">
        <f>IF($F5916="","",IF($B5916&gt;=SUMIFS(Firm_Info!$F$2:$F$11,Firm_Info!$D$2:$D$11,$F5916,Firm_Info!$C$2:$C$11,"Treated"),1,0))</f>
        <v>1</v>
      </c>
      <c r="H5916" s="14">
        <f t="shared" si="189"/>
        <v>0</v>
      </c>
      <c r="I5916" s="14">
        <f>IF($F5916="","",MOD(ROW()-2,624)-INDEX(Parallel_Trends!$F$5:$F$14,MATCH($A5916,Parallel_Trends!$A$5:$A$14,0)))</f>
        <v>129</v>
      </c>
    </row>
    <row r="5917" spans="1:9" x14ac:dyDescent="0.45">
      <c r="A5917" t="s">
        <v>31</v>
      </c>
      <c r="B5917" s="1">
        <f>Raw_Prices!BL302</f>
        <v>45364</v>
      </c>
      <c r="C5917" s="12">
        <f>Raw_Prices!BP302</f>
        <v>298.39999999999998</v>
      </c>
      <c r="D5917" s="13">
        <f t="shared" si="188"/>
        <v>1.2555140821173927E-2</v>
      </c>
      <c r="E5917" s="14">
        <f>IF(_xlfn.XLOOKUP($A5917,Firm_Info!$A$2:$A$12,Firm_Info!$C$2:$C$12)="Treated",1,IF(_xlfn.XLOOKUP($A5917,Firm_Info!$A$2:$A$12,Firm_Info!$C$2:$C$12)="Control",0,""))</f>
        <v>0</v>
      </c>
      <c r="F5917" s="14">
        <f>IFERROR(_xlfn.XLOOKUP($A5917,Firm_Info!$A$2:$A$11,Firm_Info!$D$2:$D$11),"")</f>
        <v>5</v>
      </c>
      <c r="G5917" s="14">
        <f>IF($F5917="","",IF($B5917&gt;=SUMIFS(Firm_Info!$F$2:$F$11,Firm_Info!$D$2:$D$11,$F5917,Firm_Info!$C$2:$C$11,"Treated"),1,0))</f>
        <v>1</v>
      </c>
      <c r="H5917" s="14">
        <f t="shared" si="189"/>
        <v>0</v>
      </c>
      <c r="I5917" s="14">
        <f>IF($F5917="","",MOD(ROW()-2,624)-INDEX(Parallel_Trends!$F$5:$F$14,MATCH($A5917,Parallel_Trends!$A$5:$A$14,0)))</f>
        <v>130</v>
      </c>
    </row>
    <row r="5918" spans="1:9" x14ac:dyDescent="0.45">
      <c r="A5918" t="s">
        <v>31</v>
      </c>
      <c r="B5918" s="1">
        <f>Raw_Prices!BL303</f>
        <v>45365</v>
      </c>
      <c r="C5918" s="12">
        <f>Raw_Prices!BP303</f>
        <v>297</v>
      </c>
      <c r="D5918" s="13">
        <f t="shared" si="188"/>
        <v>-4.6916890080428431E-3</v>
      </c>
      <c r="E5918" s="14">
        <f>IF(_xlfn.XLOOKUP($A5918,Firm_Info!$A$2:$A$12,Firm_Info!$C$2:$C$12)="Treated",1,IF(_xlfn.XLOOKUP($A5918,Firm_Info!$A$2:$A$12,Firm_Info!$C$2:$C$12)="Control",0,""))</f>
        <v>0</v>
      </c>
      <c r="F5918" s="14">
        <f>IFERROR(_xlfn.XLOOKUP($A5918,Firm_Info!$A$2:$A$11,Firm_Info!$D$2:$D$11),"")</f>
        <v>5</v>
      </c>
      <c r="G5918" s="14">
        <f>IF($F5918="","",IF($B5918&gt;=SUMIFS(Firm_Info!$F$2:$F$11,Firm_Info!$D$2:$D$11,$F5918,Firm_Info!$C$2:$C$11,"Treated"),1,0))</f>
        <v>1</v>
      </c>
      <c r="H5918" s="14">
        <f t="shared" si="189"/>
        <v>0</v>
      </c>
      <c r="I5918" s="14">
        <f>IF($F5918="","",MOD(ROW()-2,624)-INDEX(Parallel_Trends!$F$5:$F$14,MATCH($A5918,Parallel_Trends!$A$5:$A$14,0)))</f>
        <v>131</v>
      </c>
    </row>
    <row r="5919" spans="1:9" x14ac:dyDescent="0.45">
      <c r="A5919" t="s">
        <v>31</v>
      </c>
      <c r="B5919" s="1">
        <f>Raw_Prices!BL304</f>
        <v>45366</v>
      </c>
      <c r="C5919" s="12">
        <f>Raw_Prices!BP304</f>
        <v>290.64999999999998</v>
      </c>
      <c r="D5919" s="13">
        <f t="shared" si="188"/>
        <v>-2.13804713804715E-2</v>
      </c>
      <c r="E5919" s="14">
        <f>IF(_xlfn.XLOOKUP($A5919,Firm_Info!$A$2:$A$12,Firm_Info!$C$2:$C$12)="Treated",1,IF(_xlfn.XLOOKUP($A5919,Firm_Info!$A$2:$A$12,Firm_Info!$C$2:$C$12)="Control",0,""))</f>
        <v>0</v>
      </c>
      <c r="F5919" s="14">
        <f>IFERROR(_xlfn.XLOOKUP($A5919,Firm_Info!$A$2:$A$11,Firm_Info!$D$2:$D$11),"")</f>
        <v>5</v>
      </c>
      <c r="G5919" s="14">
        <f>IF($F5919="","",IF($B5919&gt;=SUMIFS(Firm_Info!$F$2:$F$11,Firm_Info!$D$2:$D$11,$F5919,Firm_Info!$C$2:$C$11,"Treated"),1,0))</f>
        <v>1</v>
      </c>
      <c r="H5919" s="14">
        <f t="shared" si="189"/>
        <v>0</v>
      </c>
      <c r="I5919" s="14">
        <f>IF($F5919="","",MOD(ROW()-2,624)-INDEX(Parallel_Trends!$F$5:$F$14,MATCH($A5919,Parallel_Trends!$A$5:$A$14,0)))</f>
        <v>132</v>
      </c>
    </row>
    <row r="5920" spans="1:9" x14ac:dyDescent="0.45">
      <c r="A5920" t="s">
        <v>31</v>
      </c>
      <c r="B5920" s="1">
        <f>Raw_Prices!BL305</f>
        <v>45369</v>
      </c>
      <c r="C5920" s="12">
        <f>Raw_Prices!BP305</f>
        <v>296.18</v>
      </c>
      <c r="D5920" s="13">
        <f t="shared" si="188"/>
        <v>1.9026320316531953E-2</v>
      </c>
      <c r="E5920" s="14">
        <f>IF(_xlfn.XLOOKUP($A5920,Firm_Info!$A$2:$A$12,Firm_Info!$C$2:$C$12)="Treated",1,IF(_xlfn.XLOOKUP($A5920,Firm_Info!$A$2:$A$12,Firm_Info!$C$2:$C$12)="Control",0,""))</f>
        <v>0</v>
      </c>
      <c r="F5920" s="14">
        <f>IFERROR(_xlfn.XLOOKUP($A5920,Firm_Info!$A$2:$A$11,Firm_Info!$D$2:$D$11),"")</f>
        <v>5</v>
      </c>
      <c r="G5920" s="14">
        <f>IF($F5920="","",IF($B5920&gt;=SUMIFS(Firm_Info!$F$2:$F$11,Firm_Info!$D$2:$D$11,$F5920,Firm_Info!$C$2:$C$11,"Treated"),1,0))</f>
        <v>1</v>
      </c>
      <c r="H5920" s="14">
        <f t="shared" si="189"/>
        <v>0</v>
      </c>
      <c r="I5920" s="14">
        <f>IF($F5920="","",MOD(ROW()-2,624)-INDEX(Parallel_Trends!$F$5:$F$14,MATCH($A5920,Parallel_Trends!$A$5:$A$14,0)))</f>
        <v>133</v>
      </c>
    </row>
    <row r="5921" spans="1:9" x14ac:dyDescent="0.45">
      <c r="A5921" t="s">
        <v>31</v>
      </c>
      <c r="B5921" s="1">
        <f>Raw_Prices!BL306</f>
        <v>45370</v>
      </c>
      <c r="C5921" s="12">
        <f>Raw_Prices!BP306</f>
        <v>298.58</v>
      </c>
      <c r="D5921" s="13">
        <f t="shared" si="188"/>
        <v>8.1031804983455746E-3</v>
      </c>
      <c r="E5921" s="14">
        <f>IF(_xlfn.XLOOKUP($A5921,Firm_Info!$A$2:$A$12,Firm_Info!$C$2:$C$12)="Treated",1,IF(_xlfn.XLOOKUP($A5921,Firm_Info!$A$2:$A$12,Firm_Info!$C$2:$C$12)="Control",0,""))</f>
        <v>0</v>
      </c>
      <c r="F5921" s="14">
        <f>IFERROR(_xlfn.XLOOKUP($A5921,Firm_Info!$A$2:$A$11,Firm_Info!$D$2:$D$11),"")</f>
        <v>5</v>
      </c>
      <c r="G5921" s="14">
        <f>IF($F5921="","",IF($B5921&gt;=SUMIFS(Firm_Info!$F$2:$F$11,Firm_Info!$D$2:$D$11,$F5921,Firm_Info!$C$2:$C$11,"Treated"),1,0))</f>
        <v>1</v>
      </c>
      <c r="H5921" s="14">
        <f t="shared" si="189"/>
        <v>0</v>
      </c>
      <c r="I5921" s="14">
        <f>IF($F5921="","",MOD(ROW()-2,624)-INDEX(Parallel_Trends!$F$5:$F$14,MATCH($A5921,Parallel_Trends!$A$5:$A$14,0)))</f>
        <v>134</v>
      </c>
    </row>
    <row r="5922" spans="1:9" x14ac:dyDescent="0.45">
      <c r="A5922" t="s">
        <v>31</v>
      </c>
      <c r="B5922" s="1">
        <f>Raw_Prices!BL307</f>
        <v>45371</v>
      </c>
      <c r="C5922" s="12">
        <f>Raw_Prices!BP307</f>
        <v>295.3</v>
      </c>
      <c r="D5922" s="13">
        <f t="shared" si="188"/>
        <v>-1.0985330564672657E-2</v>
      </c>
      <c r="E5922" s="14">
        <f>IF(_xlfn.XLOOKUP($A5922,Firm_Info!$A$2:$A$12,Firm_Info!$C$2:$C$12)="Treated",1,IF(_xlfn.XLOOKUP($A5922,Firm_Info!$A$2:$A$12,Firm_Info!$C$2:$C$12)="Control",0,""))</f>
        <v>0</v>
      </c>
      <c r="F5922" s="14">
        <f>IFERROR(_xlfn.XLOOKUP($A5922,Firm_Info!$A$2:$A$11,Firm_Info!$D$2:$D$11),"")</f>
        <v>5</v>
      </c>
      <c r="G5922" s="14">
        <f>IF($F5922="","",IF($B5922&gt;=SUMIFS(Firm_Info!$F$2:$F$11,Firm_Info!$D$2:$D$11,$F5922,Firm_Info!$C$2:$C$11,"Treated"),1,0))</f>
        <v>1</v>
      </c>
      <c r="H5922" s="14">
        <f t="shared" si="189"/>
        <v>0</v>
      </c>
      <c r="I5922" s="14">
        <f>IF($F5922="","",MOD(ROW()-2,624)-INDEX(Parallel_Trends!$F$5:$F$14,MATCH($A5922,Parallel_Trends!$A$5:$A$14,0)))</f>
        <v>135</v>
      </c>
    </row>
    <row r="5923" spans="1:9" x14ac:dyDescent="0.45">
      <c r="A5923" t="s">
        <v>31</v>
      </c>
      <c r="B5923" s="1">
        <f>Raw_Prices!BL308</f>
        <v>45372</v>
      </c>
      <c r="C5923" s="12">
        <f>Raw_Prices!BP308</f>
        <v>294.61</v>
      </c>
      <c r="D5923" s="13">
        <f t="shared" si="188"/>
        <v>-2.3366068405011875E-3</v>
      </c>
      <c r="E5923" s="14">
        <f>IF(_xlfn.XLOOKUP($A5923,Firm_Info!$A$2:$A$12,Firm_Info!$C$2:$C$12)="Treated",1,IF(_xlfn.XLOOKUP($A5923,Firm_Info!$A$2:$A$12,Firm_Info!$C$2:$C$12)="Control",0,""))</f>
        <v>0</v>
      </c>
      <c r="F5923" s="14">
        <f>IFERROR(_xlfn.XLOOKUP($A5923,Firm_Info!$A$2:$A$11,Firm_Info!$D$2:$D$11),"")</f>
        <v>5</v>
      </c>
      <c r="G5923" s="14">
        <f>IF($F5923="","",IF($B5923&gt;=SUMIFS(Firm_Info!$F$2:$F$11,Firm_Info!$D$2:$D$11,$F5923,Firm_Info!$C$2:$C$11,"Treated"),1,0))</f>
        <v>1</v>
      </c>
      <c r="H5923" s="14">
        <f t="shared" si="189"/>
        <v>0</v>
      </c>
      <c r="I5923" s="14">
        <f>IF($F5923="","",MOD(ROW()-2,624)-INDEX(Parallel_Trends!$F$5:$F$14,MATCH($A5923,Parallel_Trends!$A$5:$A$14,0)))</f>
        <v>136</v>
      </c>
    </row>
    <row r="5924" spans="1:9" x14ac:dyDescent="0.45">
      <c r="A5924" t="s">
        <v>31</v>
      </c>
      <c r="B5924" s="1">
        <f>Raw_Prices!BL309</f>
        <v>45373</v>
      </c>
      <c r="C5924" s="12">
        <f>Raw_Prices!BP309</f>
        <v>290.60000000000002</v>
      </c>
      <c r="D5924" s="13">
        <f t="shared" si="188"/>
        <v>-1.3611214826380613E-2</v>
      </c>
      <c r="E5924" s="14">
        <f>IF(_xlfn.XLOOKUP($A5924,Firm_Info!$A$2:$A$12,Firm_Info!$C$2:$C$12)="Treated",1,IF(_xlfn.XLOOKUP($A5924,Firm_Info!$A$2:$A$12,Firm_Info!$C$2:$C$12)="Control",0,""))</f>
        <v>0</v>
      </c>
      <c r="F5924" s="14">
        <f>IFERROR(_xlfn.XLOOKUP($A5924,Firm_Info!$A$2:$A$11,Firm_Info!$D$2:$D$11),"")</f>
        <v>5</v>
      </c>
      <c r="G5924" s="14">
        <f>IF($F5924="","",IF($B5924&gt;=SUMIFS(Firm_Info!$F$2:$F$11,Firm_Info!$D$2:$D$11,$F5924,Firm_Info!$C$2:$C$11,"Treated"),1,0))</f>
        <v>1</v>
      </c>
      <c r="H5924" s="14">
        <f t="shared" si="189"/>
        <v>0</v>
      </c>
      <c r="I5924" s="14">
        <f>IF($F5924="","",MOD(ROW()-2,624)-INDEX(Parallel_Trends!$F$5:$F$14,MATCH($A5924,Parallel_Trends!$A$5:$A$14,0)))</f>
        <v>137</v>
      </c>
    </row>
    <row r="5925" spans="1:9" x14ac:dyDescent="0.45">
      <c r="A5925" t="s">
        <v>31</v>
      </c>
      <c r="B5925" s="1">
        <f>Raw_Prices!BL310</f>
        <v>45376</v>
      </c>
      <c r="C5925" s="12">
        <f>Raw_Prices!BP310</f>
        <v>290.60000000000002</v>
      </c>
      <c r="D5925" s="13">
        <f t="shared" si="188"/>
        <v>0</v>
      </c>
      <c r="E5925" s="14">
        <f>IF(_xlfn.XLOOKUP($A5925,Firm_Info!$A$2:$A$12,Firm_Info!$C$2:$C$12)="Treated",1,IF(_xlfn.XLOOKUP($A5925,Firm_Info!$A$2:$A$12,Firm_Info!$C$2:$C$12)="Control",0,""))</f>
        <v>0</v>
      </c>
      <c r="F5925" s="14">
        <f>IFERROR(_xlfn.XLOOKUP($A5925,Firm_Info!$A$2:$A$11,Firm_Info!$D$2:$D$11),"")</f>
        <v>5</v>
      </c>
      <c r="G5925" s="14">
        <f>IF($F5925="","",IF($B5925&gt;=SUMIFS(Firm_Info!$F$2:$F$11,Firm_Info!$D$2:$D$11,$F5925,Firm_Info!$C$2:$C$11,"Treated"),1,0))</f>
        <v>1</v>
      </c>
      <c r="H5925" s="14">
        <f t="shared" si="189"/>
        <v>0</v>
      </c>
      <c r="I5925" s="14">
        <f>IF($F5925="","",MOD(ROW()-2,624)-INDEX(Parallel_Trends!$F$5:$F$14,MATCH($A5925,Parallel_Trends!$A$5:$A$14,0)))</f>
        <v>138</v>
      </c>
    </row>
    <row r="5926" spans="1:9" x14ac:dyDescent="0.45">
      <c r="A5926" t="s">
        <v>31</v>
      </c>
      <c r="B5926" s="1">
        <f>Raw_Prices!BL311</f>
        <v>45377</v>
      </c>
      <c r="C5926" s="12">
        <f>Raw_Prices!BP311</f>
        <v>287.89</v>
      </c>
      <c r="D5926" s="13">
        <f t="shared" si="188"/>
        <v>-9.3255333792154893E-3</v>
      </c>
      <c r="E5926" s="14">
        <f>IF(_xlfn.XLOOKUP($A5926,Firm_Info!$A$2:$A$12,Firm_Info!$C$2:$C$12)="Treated",1,IF(_xlfn.XLOOKUP($A5926,Firm_Info!$A$2:$A$12,Firm_Info!$C$2:$C$12)="Control",0,""))</f>
        <v>0</v>
      </c>
      <c r="F5926" s="14">
        <f>IFERROR(_xlfn.XLOOKUP($A5926,Firm_Info!$A$2:$A$11,Firm_Info!$D$2:$D$11),"")</f>
        <v>5</v>
      </c>
      <c r="G5926" s="14">
        <f>IF($F5926="","",IF($B5926&gt;=SUMIFS(Firm_Info!$F$2:$F$11,Firm_Info!$D$2:$D$11,$F5926,Firm_Info!$C$2:$C$11,"Treated"),1,0))</f>
        <v>1</v>
      </c>
      <c r="H5926" s="14">
        <f t="shared" si="189"/>
        <v>0</v>
      </c>
      <c r="I5926" s="14">
        <f>IF($F5926="","",MOD(ROW()-2,624)-INDEX(Parallel_Trends!$F$5:$F$14,MATCH($A5926,Parallel_Trends!$A$5:$A$14,0)))</f>
        <v>139</v>
      </c>
    </row>
    <row r="5927" spans="1:9" x14ac:dyDescent="0.45">
      <c r="A5927" t="s">
        <v>31</v>
      </c>
      <c r="B5927" s="1">
        <f>Raw_Prices!BL312</f>
        <v>45378</v>
      </c>
      <c r="C5927" s="12">
        <f>Raw_Prices!BP312</f>
        <v>293.51</v>
      </c>
      <c r="D5927" s="13">
        <f t="shared" si="188"/>
        <v>1.9521344958143727E-2</v>
      </c>
      <c r="E5927" s="14">
        <f>IF(_xlfn.XLOOKUP($A5927,Firm_Info!$A$2:$A$12,Firm_Info!$C$2:$C$12)="Treated",1,IF(_xlfn.XLOOKUP($A5927,Firm_Info!$A$2:$A$12,Firm_Info!$C$2:$C$12)="Control",0,""))</f>
        <v>0</v>
      </c>
      <c r="F5927" s="14">
        <f>IFERROR(_xlfn.XLOOKUP($A5927,Firm_Info!$A$2:$A$11,Firm_Info!$D$2:$D$11),"")</f>
        <v>5</v>
      </c>
      <c r="G5927" s="14">
        <f>IF($F5927="","",IF($B5927&gt;=SUMIFS(Firm_Info!$F$2:$F$11,Firm_Info!$D$2:$D$11,$F5927,Firm_Info!$C$2:$C$11,"Treated"),1,0))</f>
        <v>1</v>
      </c>
      <c r="H5927" s="14">
        <f t="shared" si="189"/>
        <v>0</v>
      </c>
      <c r="I5927" s="14">
        <f>IF($F5927="","",MOD(ROW()-2,624)-INDEX(Parallel_Trends!$F$5:$F$14,MATCH($A5927,Parallel_Trends!$A$5:$A$14,0)))</f>
        <v>140</v>
      </c>
    </row>
    <row r="5928" spans="1:9" x14ac:dyDescent="0.45">
      <c r="A5928" t="s">
        <v>31</v>
      </c>
      <c r="B5928" s="1">
        <f>Raw_Prices!BL313</f>
        <v>45379</v>
      </c>
      <c r="C5928" s="12">
        <f>Raw_Prices!BP313</f>
        <v>290.63</v>
      </c>
      <c r="D5928" s="13">
        <f t="shared" si="188"/>
        <v>-9.8122721542707181E-3</v>
      </c>
      <c r="E5928" s="14">
        <f>IF(_xlfn.XLOOKUP($A5928,Firm_Info!$A$2:$A$12,Firm_Info!$C$2:$C$12)="Treated",1,IF(_xlfn.XLOOKUP($A5928,Firm_Info!$A$2:$A$12,Firm_Info!$C$2:$C$12)="Control",0,""))</f>
        <v>0</v>
      </c>
      <c r="F5928" s="14">
        <f>IFERROR(_xlfn.XLOOKUP($A5928,Firm_Info!$A$2:$A$11,Firm_Info!$D$2:$D$11),"")</f>
        <v>5</v>
      </c>
      <c r="G5928" s="14">
        <f>IF($F5928="","",IF($B5928&gt;=SUMIFS(Firm_Info!$F$2:$F$11,Firm_Info!$D$2:$D$11,$F5928,Firm_Info!$C$2:$C$11,"Treated"),1,0))</f>
        <v>1</v>
      </c>
      <c r="H5928" s="14">
        <f t="shared" si="189"/>
        <v>0</v>
      </c>
      <c r="I5928" s="14">
        <f>IF($F5928="","",MOD(ROW()-2,624)-INDEX(Parallel_Trends!$F$5:$F$14,MATCH($A5928,Parallel_Trends!$A$5:$A$14,0)))</f>
        <v>141</v>
      </c>
    </row>
    <row r="5929" spans="1:9" x14ac:dyDescent="0.45">
      <c r="A5929" t="s">
        <v>31</v>
      </c>
      <c r="B5929" s="1">
        <f>Raw_Prices!BL314</f>
        <v>45383</v>
      </c>
      <c r="C5929" s="12">
        <f>Raw_Prices!BP314</f>
        <v>284.14999999999998</v>
      </c>
      <c r="D5929" s="13">
        <f t="shared" si="188"/>
        <v>-2.2296390599731652E-2</v>
      </c>
      <c r="E5929" s="14">
        <f>IF(_xlfn.XLOOKUP($A5929,Firm_Info!$A$2:$A$12,Firm_Info!$C$2:$C$12)="Treated",1,IF(_xlfn.XLOOKUP($A5929,Firm_Info!$A$2:$A$12,Firm_Info!$C$2:$C$12)="Control",0,""))</f>
        <v>0</v>
      </c>
      <c r="F5929" s="14">
        <f>IFERROR(_xlfn.XLOOKUP($A5929,Firm_Info!$A$2:$A$11,Firm_Info!$D$2:$D$11),"")</f>
        <v>5</v>
      </c>
      <c r="G5929" s="14">
        <f>IF($F5929="","",IF($B5929&gt;=SUMIFS(Firm_Info!$F$2:$F$11,Firm_Info!$D$2:$D$11,$F5929,Firm_Info!$C$2:$C$11,"Treated"),1,0))</f>
        <v>1</v>
      </c>
      <c r="H5929" s="14">
        <f t="shared" si="189"/>
        <v>0</v>
      </c>
      <c r="I5929" s="14">
        <f>IF($F5929="","",MOD(ROW()-2,624)-INDEX(Parallel_Trends!$F$5:$F$14,MATCH($A5929,Parallel_Trends!$A$5:$A$14,0)))</f>
        <v>142</v>
      </c>
    </row>
    <row r="5930" spans="1:9" x14ac:dyDescent="0.45">
      <c r="A5930" t="s">
        <v>31</v>
      </c>
      <c r="B5930" s="1">
        <f>Raw_Prices!BL315</f>
        <v>45384</v>
      </c>
      <c r="C5930" s="12">
        <f>Raw_Prices!BP315</f>
        <v>278.02</v>
      </c>
      <c r="D5930" s="13">
        <f t="shared" si="188"/>
        <v>-2.1573112792539151E-2</v>
      </c>
      <c r="E5930" s="14">
        <f>IF(_xlfn.XLOOKUP($A5930,Firm_Info!$A$2:$A$12,Firm_Info!$C$2:$C$12)="Treated",1,IF(_xlfn.XLOOKUP($A5930,Firm_Info!$A$2:$A$12,Firm_Info!$C$2:$C$12)="Control",0,""))</f>
        <v>0</v>
      </c>
      <c r="F5930" s="14">
        <f>IFERROR(_xlfn.XLOOKUP($A5930,Firm_Info!$A$2:$A$11,Firm_Info!$D$2:$D$11),"")</f>
        <v>5</v>
      </c>
      <c r="G5930" s="14">
        <f>IF($F5930="","",IF($B5930&gt;=SUMIFS(Firm_Info!$F$2:$F$11,Firm_Info!$D$2:$D$11,$F5930,Firm_Info!$C$2:$C$11,"Treated"),1,0))</f>
        <v>1</v>
      </c>
      <c r="H5930" s="14">
        <f t="shared" si="189"/>
        <v>0</v>
      </c>
      <c r="I5930" s="14">
        <f>IF($F5930="","",MOD(ROW()-2,624)-INDEX(Parallel_Trends!$F$5:$F$14,MATCH($A5930,Parallel_Trends!$A$5:$A$14,0)))</f>
        <v>143</v>
      </c>
    </row>
    <row r="5931" spans="1:9" x14ac:dyDescent="0.45">
      <c r="A5931" t="s">
        <v>31</v>
      </c>
      <c r="B5931" s="1">
        <f>Raw_Prices!BL316</f>
        <v>45385</v>
      </c>
      <c r="C5931" s="12">
        <f>Raw_Prices!BP316</f>
        <v>275.69</v>
      </c>
      <c r="D5931" s="13">
        <f t="shared" si="188"/>
        <v>-8.380692036544124E-3</v>
      </c>
      <c r="E5931" s="14">
        <f>IF(_xlfn.XLOOKUP($A5931,Firm_Info!$A$2:$A$12,Firm_Info!$C$2:$C$12)="Treated",1,IF(_xlfn.XLOOKUP($A5931,Firm_Info!$A$2:$A$12,Firm_Info!$C$2:$C$12)="Control",0,""))</f>
        <v>0</v>
      </c>
      <c r="F5931" s="14">
        <f>IFERROR(_xlfn.XLOOKUP($A5931,Firm_Info!$A$2:$A$11,Firm_Info!$D$2:$D$11),"")</f>
        <v>5</v>
      </c>
      <c r="G5931" s="14">
        <f>IF($F5931="","",IF($B5931&gt;=SUMIFS(Firm_Info!$F$2:$F$11,Firm_Info!$D$2:$D$11,$F5931,Firm_Info!$C$2:$C$11,"Treated"),1,0))</f>
        <v>1</v>
      </c>
      <c r="H5931" s="14">
        <f t="shared" si="189"/>
        <v>0</v>
      </c>
      <c r="I5931" s="14">
        <f>IF($F5931="","",MOD(ROW()-2,624)-INDEX(Parallel_Trends!$F$5:$F$14,MATCH($A5931,Parallel_Trends!$A$5:$A$14,0)))</f>
        <v>144</v>
      </c>
    </row>
    <row r="5932" spans="1:9" x14ac:dyDescent="0.45">
      <c r="A5932" t="s">
        <v>31</v>
      </c>
      <c r="B5932" s="1">
        <f>Raw_Prices!BL317</f>
        <v>45386</v>
      </c>
      <c r="C5932" s="12">
        <f>Raw_Prices!BP317</f>
        <v>271.23</v>
      </c>
      <c r="D5932" s="13">
        <f t="shared" si="188"/>
        <v>-1.6177590772244121E-2</v>
      </c>
      <c r="E5932" s="14">
        <f>IF(_xlfn.XLOOKUP($A5932,Firm_Info!$A$2:$A$12,Firm_Info!$C$2:$C$12)="Treated",1,IF(_xlfn.XLOOKUP($A5932,Firm_Info!$A$2:$A$12,Firm_Info!$C$2:$C$12)="Control",0,""))</f>
        <v>0</v>
      </c>
      <c r="F5932" s="14">
        <f>IFERROR(_xlfn.XLOOKUP($A5932,Firm_Info!$A$2:$A$11,Firm_Info!$D$2:$D$11),"")</f>
        <v>5</v>
      </c>
      <c r="G5932" s="14">
        <f>IF($F5932="","",IF($B5932&gt;=SUMIFS(Firm_Info!$F$2:$F$11,Firm_Info!$D$2:$D$11,$F5932,Firm_Info!$C$2:$C$11,"Treated"),1,0))</f>
        <v>1</v>
      </c>
      <c r="H5932" s="14">
        <f t="shared" si="189"/>
        <v>0</v>
      </c>
      <c r="I5932" s="14">
        <f>IF($F5932="","",MOD(ROW()-2,624)-INDEX(Parallel_Trends!$F$5:$F$14,MATCH($A5932,Parallel_Trends!$A$5:$A$14,0)))</f>
        <v>145</v>
      </c>
    </row>
    <row r="5933" spans="1:9" x14ac:dyDescent="0.45">
      <c r="A5933" t="s">
        <v>31</v>
      </c>
      <c r="B5933" s="1">
        <f>Raw_Prices!BL318</f>
        <v>45387</v>
      </c>
      <c r="C5933" s="12">
        <f>Raw_Prices!BP318</f>
        <v>267.49</v>
      </c>
      <c r="D5933" s="13">
        <f t="shared" si="188"/>
        <v>-1.3789035136231309E-2</v>
      </c>
      <c r="E5933" s="14">
        <f>IF(_xlfn.XLOOKUP($A5933,Firm_Info!$A$2:$A$12,Firm_Info!$C$2:$C$12)="Treated",1,IF(_xlfn.XLOOKUP($A5933,Firm_Info!$A$2:$A$12,Firm_Info!$C$2:$C$12)="Control",0,""))</f>
        <v>0</v>
      </c>
      <c r="F5933" s="14">
        <f>IFERROR(_xlfn.XLOOKUP($A5933,Firm_Info!$A$2:$A$11,Firm_Info!$D$2:$D$11),"")</f>
        <v>5</v>
      </c>
      <c r="G5933" s="14">
        <f>IF($F5933="","",IF($B5933&gt;=SUMIFS(Firm_Info!$F$2:$F$11,Firm_Info!$D$2:$D$11,$F5933,Firm_Info!$C$2:$C$11,"Treated"),1,0))</f>
        <v>1</v>
      </c>
      <c r="H5933" s="14">
        <f t="shared" si="189"/>
        <v>0</v>
      </c>
      <c r="I5933" s="14">
        <f>IF($F5933="","",MOD(ROW()-2,624)-INDEX(Parallel_Trends!$F$5:$F$14,MATCH($A5933,Parallel_Trends!$A$5:$A$14,0)))</f>
        <v>146</v>
      </c>
    </row>
    <row r="5934" spans="1:9" x14ac:dyDescent="0.45">
      <c r="A5934" t="s">
        <v>31</v>
      </c>
      <c r="B5934" s="1">
        <f>Raw_Prices!BL319</f>
        <v>45390</v>
      </c>
      <c r="C5934" s="12">
        <f>Raw_Prices!BP319</f>
        <v>273.05</v>
      </c>
      <c r="D5934" s="13">
        <f t="shared" si="188"/>
        <v>2.0785823769112977E-2</v>
      </c>
      <c r="E5934" s="14">
        <f>IF(_xlfn.XLOOKUP($A5934,Firm_Info!$A$2:$A$12,Firm_Info!$C$2:$C$12)="Treated",1,IF(_xlfn.XLOOKUP($A5934,Firm_Info!$A$2:$A$12,Firm_Info!$C$2:$C$12)="Control",0,""))</f>
        <v>0</v>
      </c>
      <c r="F5934" s="14">
        <f>IFERROR(_xlfn.XLOOKUP($A5934,Firm_Info!$A$2:$A$11,Firm_Info!$D$2:$D$11),"")</f>
        <v>5</v>
      </c>
      <c r="G5934" s="14">
        <f>IF($F5934="","",IF($B5934&gt;=SUMIFS(Firm_Info!$F$2:$F$11,Firm_Info!$D$2:$D$11,$F5934,Firm_Info!$C$2:$C$11,"Treated"),1,0))</f>
        <v>1</v>
      </c>
      <c r="H5934" s="14">
        <f t="shared" si="189"/>
        <v>0</v>
      </c>
      <c r="I5934" s="14">
        <f>IF($F5934="","",MOD(ROW()-2,624)-INDEX(Parallel_Trends!$F$5:$F$14,MATCH($A5934,Parallel_Trends!$A$5:$A$14,0)))</f>
        <v>147</v>
      </c>
    </row>
    <row r="5935" spans="1:9" x14ac:dyDescent="0.45">
      <c r="A5935" t="s">
        <v>31</v>
      </c>
      <c r="B5935" s="1">
        <f>Raw_Prices!BL320</f>
        <v>45391</v>
      </c>
      <c r="C5935" s="12">
        <f>Raw_Prices!BP320</f>
        <v>271.45999999999998</v>
      </c>
      <c r="D5935" s="13">
        <f t="shared" si="188"/>
        <v>-5.823109320637343E-3</v>
      </c>
      <c r="E5935" s="14">
        <f>IF(_xlfn.XLOOKUP($A5935,Firm_Info!$A$2:$A$12,Firm_Info!$C$2:$C$12)="Treated",1,IF(_xlfn.XLOOKUP($A5935,Firm_Info!$A$2:$A$12,Firm_Info!$C$2:$C$12)="Control",0,""))</f>
        <v>0</v>
      </c>
      <c r="F5935" s="14">
        <f>IFERROR(_xlfn.XLOOKUP($A5935,Firm_Info!$A$2:$A$11,Firm_Info!$D$2:$D$11),"")</f>
        <v>5</v>
      </c>
      <c r="G5935" s="14">
        <f>IF($F5935="","",IF($B5935&gt;=SUMIFS(Firm_Info!$F$2:$F$11,Firm_Info!$D$2:$D$11,$F5935,Firm_Info!$C$2:$C$11,"Treated"),1,0))</f>
        <v>1</v>
      </c>
      <c r="H5935" s="14">
        <f t="shared" si="189"/>
        <v>0</v>
      </c>
      <c r="I5935" s="14">
        <f>IF($F5935="","",MOD(ROW()-2,624)-INDEX(Parallel_Trends!$F$5:$F$14,MATCH($A5935,Parallel_Trends!$A$5:$A$14,0)))</f>
        <v>148</v>
      </c>
    </row>
    <row r="5936" spans="1:9" x14ac:dyDescent="0.45">
      <c r="A5936" t="s">
        <v>31</v>
      </c>
      <c r="B5936" s="1">
        <f>Raw_Prices!BL321</f>
        <v>45392</v>
      </c>
      <c r="C5936" s="12">
        <f>Raw_Prices!BP321</f>
        <v>262.85000000000002</v>
      </c>
      <c r="D5936" s="13">
        <f t="shared" si="188"/>
        <v>-3.1717380092831204E-2</v>
      </c>
      <c r="E5936" s="14">
        <f>IF(_xlfn.XLOOKUP($A5936,Firm_Info!$A$2:$A$12,Firm_Info!$C$2:$C$12)="Treated",1,IF(_xlfn.XLOOKUP($A5936,Firm_Info!$A$2:$A$12,Firm_Info!$C$2:$C$12)="Control",0,""))</f>
        <v>0</v>
      </c>
      <c r="F5936" s="14">
        <f>IFERROR(_xlfn.XLOOKUP($A5936,Firm_Info!$A$2:$A$11,Firm_Info!$D$2:$D$11),"")</f>
        <v>5</v>
      </c>
      <c r="G5936" s="14">
        <f>IF($F5936="","",IF($B5936&gt;=SUMIFS(Firm_Info!$F$2:$F$11,Firm_Info!$D$2:$D$11,$F5936,Firm_Info!$C$2:$C$11,"Treated"),1,0))</f>
        <v>1</v>
      </c>
      <c r="H5936" s="14">
        <f t="shared" si="189"/>
        <v>0</v>
      </c>
      <c r="I5936" s="14">
        <f>IF($F5936="","",MOD(ROW()-2,624)-INDEX(Parallel_Trends!$F$5:$F$14,MATCH($A5936,Parallel_Trends!$A$5:$A$14,0)))</f>
        <v>149</v>
      </c>
    </row>
    <row r="5937" spans="1:9" x14ac:dyDescent="0.45">
      <c r="A5937" t="s">
        <v>31</v>
      </c>
      <c r="B5937" s="1">
        <f>Raw_Prices!BL322</f>
        <v>45393</v>
      </c>
      <c r="C5937" s="12">
        <f>Raw_Prices!BP322</f>
        <v>266.52999999999997</v>
      </c>
      <c r="D5937" s="13">
        <f t="shared" si="188"/>
        <v>1.400038044512053E-2</v>
      </c>
      <c r="E5937" s="14">
        <f>IF(_xlfn.XLOOKUP($A5937,Firm_Info!$A$2:$A$12,Firm_Info!$C$2:$C$12)="Treated",1,IF(_xlfn.XLOOKUP($A5937,Firm_Info!$A$2:$A$12,Firm_Info!$C$2:$C$12)="Control",0,""))</f>
        <v>0</v>
      </c>
      <c r="F5937" s="14">
        <f>IFERROR(_xlfn.XLOOKUP($A5937,Firm_Info!$A$2:$A$11,Firm_Info!$D$2:$D$11),"")</f>
        <v>5</v>
      </c>
      <c r="G5937" s="14">
        <f>IF($F5937="","",IF($B5937&gt;=SUMIFS(Firm_Info!$F$2:$F$11,Firm_Info!$D$2:$D$11,$F5937,Firm_Info!$C$2:$C$11,"Treated"),1,0))</f>
        <v>1</v>
      </c>
      <c r="H5937" s="14">
        <f t="shared" si="189"/>
        <v>0</v>
      </c>
      <c r="I5937" s="14">
        <f>IF($F5937="","",MOD(ROW()-2,624)-INDEX(Parallel_Trends!$F$5:$F$14,MATCH($A5937,Parallel_Trends!$A$5:$A$14,0)))</f>
        <v>150</v>
      </c>
    </row>
    <row r="5938" spans="1:9" x14ac:dyDescent="0.45">
      <c r="A5938" t="s">
        <v>31</v>
      </c>
      <c r="B5938" s="1">
        <f>Raw_Prices!BL323</f>
        <v>45394</v>
      </c>
      <c r="C5938" s="12">
        <f>Raw_Prices!BP323</f>
        <v>260.5</v>
      </c>
      <c r="D5938" s="13">
        <f t="shared" si="188"/>
        <v>-2.2624094848609833E-2</v>
      </c>
      <c r="E5938" s="14">
        <f>IF(_xlfn.XLOOKUP($A5938,Firm_Info!$A$2:$A$12,Firm_Info!$C$2:$C$12)="Treated",1,IF(_xlfn.XLOOKUP($A5938,Firm_Info!$A$2:$A$12,Firm_Info!$C$2:$C$12)="Control",0,""))</f>
        <v>0</v>
      </c>
      <c r="F5938" s="14">
        <f>IFERROR(_xlfn.XLOOKUP($A5938,Firm_Info!$A$2:$A$11,Firm_Info!$D$2:$D$11),"")</f>
        <v>5</v>
      </c>
      <c r="G5938" s="14">
        <f>IF($F5938="","",IF($B5938&gt;=SUMIFS(Firm_Info!$F$2:$F$11,Firm_Info!$D$2:$D$11,$F5938,Firm_Info!$C$2:$C$11,"Treated"),1,0))</f>
        <v>1</v>
      </c>
      <c r="H5938" s="14">
        <f t="shared" si="189"/>
        <v>0</v>
      </c>
      <c r="I5938" s="14">
        <f>IF($F5938="","",MOD(ROW()-2,624)-INDEX(Parallel_Trends!$F$5:$F$14,MATCH($A5938,Parallel_Trends!$A$5:$A$14,0)))</f>
        <v>151</v>
      </c>
    </row>
    <row r="5939" spans="1:9" x14ac:dyDescent="0.45">
      <c r="A5939" t="s">
        <v>31</v>
      </c>
      <c r="B5939" s="1">
        <f>Raw_Prices!BL324</f>
        <v>45397</v>
      </c>
      <c r="C5939" s="12">
        <f>Raw_Prices!BP324</f>
        <v>256.89999999999998</v>
      </c>
      <c r="D5939" s="13">
        <f t="shared" si="188"/>
        <v>-1.3819577735124877E-2</v>
      </c>
      <c r="E5939" s="14">
        <f>IF(_xlfn.XLOOKUP($A5939,Firm_Info!$A$2:$A$12,Firm_Info!$C$2:$C$12)="Treated",1,IF(_xlfn.XLOOKUP($A5939,Firm_Info!$A$2:$A$12,Firm_Info!$C$2:$C$12)="Control",0,""))</f>
        <v>0</v>
      </c>
      <c r="F5939" s="14">
        <f>IFERROR(_xlfn.XLOOKUP($A5939,Firm_Info!$A$2:$A$11,Firm_Info!$D$2:$D$11),"")</f>
        <v>5</v>
      </c>
      <c r="G5939" s="14">
        <f>IF($F5939="","",IF($B5939&gt;=SUMIFS(Firm_Info!$F$2:$F$11,Firm_Info!$D$2:$D$11,$F5939,Firm_Info!$C$2:$C$11,"Treated"),1,0))</f>
        <v>1</v>
      </c>
      <c r="H5939" s="14">
        <f t="shared" si="189"/>
        <v>0</v>
      </c>
      <c r="I5939" s="14">
        <f>IF($F5939="","",MOD(ROW()-2,624)-INDEX(Parallel_Trends!$F$5:$F$14,MATCH($A5939,Parallel_Trends!$A$5:$A$14,0)))</f>
        <v>152</v>
      </c>
    </row>
    <row r="5940" spans="1:9" x14ac:dyDescent="0.45">
      <c r="A5940" t="s">
        <v>31</v>
      </c>
      <c r="B5940" s="1">
        <f>Raw_Prices!BL325</f>
        <v>45398</v>
      </c>
      <c r="C5940" s="12">
        <f>Raw_Prices!BP325</f>
        <v>257.57</v>
      </c>
      <c r="D5940" s="13">
        <f t="shared" ref="D5940:D6003" si="190">C5940/C5939-1</f>
        <v>2.6080186843129294E-3</v>
      </c>
      <c r="E5940" s="14">
        <f>IF(_xlfn.XLOOKUP($A5940,Firm_Info!$A$2:$A$12,Firm_Info!$C$2:$C$12)="Treated",1,IF(_xlfn.XLOOKUP($A5940,Firm_Info!$A$2:$A$12,Firm_Info!$C$2:$C$12)="Control",0,""))</f>
        <v>0</v>
      </c>
      <c r="F5940" s="14">
        <f>IFERROR(_xlfn.XLOOKUP($A5940,Firm_Info!$A$2:$A$11,Firm_Info!$D$2:$D$11),"")</f>
        <v>5</v>
      </c>
      <c r="G5940" s="14">
        <f>IF($F5940="","",IF($B5940&gt;=SUMIFS(Firm_Info!$F$2:$F$11,Firm_Info!$D$2:$D$11,$F5940,Firm_Info!$C$2:$C$11,"Treated"),1,0))</f>
        <v>1</v>
      </c>
      <c r="H5940" s="14">
        <f t="shared" ref="H5940:H6003" si="191">IF($F5940="","",$E5940*$G5940)</f>
        <v>0</v>
      </c>
      <c r="I5940" s="14">
        <f>IF($F5940="","",MOD(ROW()-2,624)-INDEX(Parallel_Trends!$F$5:$F$14,MATCH($A5940,Parallel_Trends!$A$5:$A$14,0)))</f>
        <v>153</v>
      </c>
    </row>
    <row r="5941" spans="1:9" x14ac:dyDescent="0.45">
      <c r="A5941" t="s">
        <v>31</v>
      </c>
      <c r="B5941" s="1">
        <f>Raw_Prices!BL326</f>
        <v>45399</v>
      </c>
      <c r="C5941" s="12">
        <f>Raw_Prices!BP326</f>
        <v>258.02999999999997</v>
      </c>
      <c r="D5941" s="13">
        <f t="shared" si="190"/>
        <v>1.7859222735565616E-3</v>
      </c>
      <c r="E5941" s="14">
        <f>IF(_xlfn.XLOOKUP($A5941,Firm_Info!$A$2:$A$12,Firm_Info!$C$2:$C$12)="Treated",1,IF(_xlfn.XLOOKUP($A5941,Firm_Info!$A$2:$A$12,Firm_Info!$C$2:$C$12)="Control",0,""))</f>
        <v>0</v>
      </c>
      <c r="F5941" s="14">
        <f>IFERROR(_xlfn.XLOOKUP($A5941,Firm_Info!$A$2:$A$11,Firm_Info!$D$2:$D$11),"")</f>
        <v>5</v>
      </c>
      <c r="G5941" s="14">
        <f>IF($F5941="","",IF($B5941&gt;=SUMIFS(Firm_Info!$F$2:$F$11,Firm_Info!$D$2:$D$11,$F5941,Firm_Info!$C$2:$C$11,"Treated"),1,0))</f>
        <v>1</v>
      </c>
      <c r="H5941" s="14">
        <f t="shared" si="191"/>
        <v>0</v>
      </c>
      <c r="I5941" s="14">
        <f>IF($F5941="","",MOD(ROW()-2,624)-INDEX(Parallel_Trends!$F$5:$F$14,MATCH($A5941,Parallel_Trends!$A$5:$A$14,0)))</f>
        <v>154</v>
      </c>
    </row>
    <row r="5942" spans="1:9" x14ac:dyDescent="0.45">
      <c r="A5942" t="s">
        <v>31</v>
      </c>
      <c r="B5942" s="1">
        <f>Raw_Prices!BL327</f>
        <v>45400</v>
      </c>
      <c r="C5942" s="12">
        <f>Raw_Prices!BP327</f>
        <v>259.91000000000003</v>
      </c>
      <c r="D5942" s="13">
        <f t="shared" si="190"/>
        <v>7.2859744990894093E-3</v>
      </c>
      <c r="E5942" s="14">
        <f>IF(_xlfn.XLOOKUP($A5942,Firm_Info!$A$2:$A$12,Firm_Info!$C$2:$C$12)="Treated",1,IF(_xlfn.XLOOKUP($A5942,Firm_Info!$A$2:$A$12,Firm_Info!$C$2:$C$12)="Control",0,""))</f>
        <v>0</v>
      </c>
      <c r="F5942" s="14">
        <f>IFERROR(_xlfn.XLOOKUP($A5942,Firm_Info!$A$2:$A$11,Firm_Info!$D$2:$D$11),"")</f>
        <v>5</v>
      </c>
      <c r="G5942" s="14">
        <f>IF($F5942="","",IF($B5942&gt;=SUMIFS(Firm_Info!$F$2:$F$11,Firm_Info!$D$2:$D$11,$F5942,Firm_Info!$C$2:$C$11,"Treated"),1,0))</f>
        <v>1</v>
      </c>
      <c r="H5942" s="14">
        <f t="shared" si="191"/>
        <v>0</v>
      </c>
      <c r="I5942" s="14">
        <f>IF($F5942="","",MOD(ROW()-2,624)-INDEX(Parallel_Trends!$F$5:$F$14,MATCH($A5942,Parallel_Trends!$A$5:$A$14,0)))</f>
        <v>155</v>
      </c>
    </row>
    <row r="5943" spans="1:9" x14ac:dyDescent="0.45">
      <c r="A5943" t="s">
        <v>31</v>
      </c>
      <c r="B5943" s="1">
        <f>Raw_Prices!BL328</f>
        <v>45401</v>
      </c>
      <c r="C5943" s="12">
        <f>Raw_Prices!BP328</f>
        <v>265.20999999999998</v>
      </c>
      <c r="D5943" s="13">
        <f t="shared" si="190"/>
        <v>2.0391674041013941E-2</v>
      </c>
      <c r="E5943" s="14">
        <f>IF(_xlfn.XLOOKUP($A5943,Firm_Info!$A$2:$A$12,Firm_Info!$C$2:$C$12)="Treated",1,IF(_xlfn.XLOOKUP($A5943,Firm_Info!$A$2:$A$12,Firm_Info!$C$2:$C$12)="Control",0,""))</f>
        <v>0</v>
      </c>
      <c r="F5943" s="14">
        <f>IFERROR(_xlfn.XLOOKUP($A5943,Firm_Info!$A$2:$A$11,Firm_Info!$D$2:$D$11),"")</f>
        <v>5</v>
      </c>
      <c r="G5943" s="14">
        <f>IF($F5943="","",IF($B5943&gt;=SUMIFS(Firm_Info!$F$2:$F$11,Firm_Info!$D$2:$D$11,$F5943,Firm_Info!$C$2:$C$11,"Treated"),1,0))</f>
        <v>1</v>
      </c>
      <c r="H5943" s="14">
        <f t="shared" si="191"/>
        <v>0</v>
      </c>
      <c r="I5943" s="14">
        <f>IF($F5943="","",MOD(ROW()-2,624)-INDEX(Parallel_Trends!$F$5:$F$14,MATCH($A5943,Parallel_Trends!$A$5:$A$14,0)))</f>
        <v>156</v>
      </c>
    </row>
    <row r="5944" spans="1:9" x14ac:dyDescent="0.45">
      <c r="A5944" t="s">
        <v>31</v>
      </c>
      <c r="B5944" s="1">
        <f>Raw_Prices!BL329</f>
        <v>45404</v>
      </c>
      <c r="C5944" s="12">
        <f>Raw_Prices!BP329</f>
        <v>265.08</v>
      </c>
      <c r="D5944" s="13">
        <f t="shared" si="190"/>
        <v>-4.9017759511327252E-4</v>
      </c>
      <c r="E5944" s="14">
        <f>IF(_xlfn.XLOOKUP($A5944,Firm_Info!$A$2:$A$12,Firm_Info!$C$2:$C$12)="Treated",1,IF(_xlfn.XLOOKUP($A5944,Firm_Info!$A$2:$A$12,Firm_Info!$C$2:$C$12)="Control",0,""))</f>
        <v>0</v>
      </c>
      <c r="F5944" s="14">
        <f>IFERROR(_xlfn.XLOOKUP($A5944,Firm_Info!$A$2:$A$11,Firm_Info!$D$2:$D$11),"")</f>
        <v>5</v>
      </c>
      <c r="G5944" s="14">
        <f>IF($F5944="","",IF($B5944&gt;=SUMIFS(Firm_Info!$F$2:$F$11,Firm_Info!$D$2:$D$11,$F5944,Firm_Info!$C$2:$C$11,"Treated"),1,0))</f>
        <v>1</v>
      </c>
      <c r="H5944" s="14">
        <f t="shared" si="191"/>
        <v>0</v>
      </c>
      <c r="I5944" s="14">
        <f>IF($F5944="","",MOD(ROW()-2,624)-INDEX(Parallel_Trends!$F$5:$F$14,MATCH($A5944,Parallel_Trends!$A$5:$A$14,0)))</f>
        <v>157</v>
      </c>
    </row>
    <row r="5945" spans="1:9" x14ac:dyDescent="0.45">
      <c r="A5945" t="s">
        <v>31</v>
      </c>
      <c r="B5945" s="1">
        <f>Raw_Prices!BL330</f>
        <v>45405</v>
      </c>
      <c r="C5945" s="12">
        <f>Raw_Prices!BP330</f>
        <v>266.31</v>
      </c>
      <c r="D5945" s="13">
        <f t="shared" si="190"/>
        <v>4.6401086464464836E-3</v>
      </c>
      <c r="E5945" s="14">
        <f>IF(_xlfn.XLOOKUP($A5945,Firm_Info!$A$2:$A$12,Firm_Info!$C$2:$C$12)="Treated",1,IF(_xlfn.XLOOKUP($A5945,Firm_Info!$A$2:$A$12,Firm_Info!$C$2:$C$12)="Control",0,""))</f>
        <v>0</v>
      </c>
      <c r="F5945" s="14">
        <f>IFERROR(_xlfn.XLOOKUP($A5945,Firm_Info!$A$2:$A$11,Firm_Info!$D$2:$D$11),"")</f>
        <v>5</v>
      </c>
      <c r="G5945" s="14">
        <f>IF($F5945="","",IF($B5945&gt;=SUMIFS(Firm_Info!$F$2:$F$11,Firm_Info!$D$2:$D$11,$F5945,Firm_Info!$C$2:$C$11,"Treated"),1,0))</f>
        <v>1</v>
      </c>
      <c r="H5945" s="14">
        <f t="shared" si="191"/>
        <v>0</v>
      </c>
      <c r="I5945" s="14">
        <f>IF($F5945="","",MOD(ROW()-2,624)-INDEX(Parallel_Trends!$F$5:$F$14,MATCH($A5945,Parallel_Trends!$A$5:$A$14,0)))</f>
        <v>158</v>
      </c>
    </row>
    <row r="5946" spans="1:9" x14ac:dyDescent="0.45">
      <c r="A5946" t="s">
        <v>31</v>
      </c>
      <c r="B5946" s="1">
        <f>Raw_Prices!BL331</f>
        <v>45406</v>
      </c>
      <c r="C5946" s="12">
        <f>Raw_Prices!BP331</f>
        <v>264.7</v>
      </c>
      <c r="D5946" s="13">
        <f t="shared" si="190"/>
        <v>-6.0455859712366111E-3</v>
      </c>
      <c r="E5946" s="14">
        <f>IF(_xlfn.XLOOKUP($A5946,Firm_Info!$A$2:$A$12,Firm_Info!$C$2:$C$12)="Treated",1,IF(_xlfn.XLOOKUP($A5946,Firm_Info!$A$2:$A$12,Firm_Info!$C$2:$C$12)="Control",0,""))</f>
        <v>0</v>
      </c>
      <c r="F5946" s="14">
        <f>IFERROR(_xlfn.XLOOKUP($A5946,Firm_Info!$A$2:$A$11,Firm_Info!$D$2:$D$11),"")</f>
        <v>5</v>
      </c>
      <c r="G5946" s="14">
        <f>IF($F5946="","",IF($B5946&gt;=SUMIFS(Firm_Info!$F$2:$F$11,Firm_Info!$D$2:$D$11,$F5946,Firm_Info!$C$2:$C$11,"Treated"),1,0))</f>
        <v>1</v>
      </c>
      <c r="H5946" s="14">
        <f t="shared" si="191"/>
        <v>0</v>
      </c>
      <c r="I5946" s="14">
        <f>IF($F5946="","",MOD(ROW()-2,624)-INDEX(Parallel_Trends!$F$5:$F$14,MATCH($A5946,Parallel_Trends!$A$5:$A$14,0)))</f>
        <v>159</v>
      </c>
    </row>
    <row r="5947" spans="1:9" x14ac:dyDescent="0.45">
      <c r="A5947" t="s">
        <v>31</v>
      </c>
      <c r="B5947" s="1">
        <f>Raw_Prices!BL332</f>
        <v>45407</v>
      </c>
      <c r="C5947" s="12">
        <f>Raw_Prices!BP332</f>
        <v>259.10000000000002</v>
      </c>
      <c r="D5947" s="13">
        <f t="shared" si="190"/>
        <v>-2.1156025689459623E-2</v>
      </c>
      <c r="E5947" s="14">
        <f>IF(_xlfn.XLOOKUP($A5947,Firm_Info!$A$2:$A$12,Firm_Info!$C$2:$C$12)="Treated",1,IF(_xlfn.XLOOKUP($A5947,Firm_Info!$A$2:$A$12,Firm_Info!$C$2:$C$12)="Control",0,""))</f>
        <v>0</v>
      </c>
      <c r="F5947" s="14">
        <f>IFERROR(_xlfn.XLOOKUP($A5947,Firm_Info!$A$2:$A$11,Firm_Info!$D$2:$D$11),"")</f>
        <v>5</v>
      </c>
      <c r="G5947" s="14">
        <f>IF($F5947="","",IF($B5947&gt;=SUMIFS(Firm_Info!$F$2:$F$11,Firm_Info!$D$2:$D$11,$F5947,Firm_Info!$C$2:$C$11,"Treated"),1,0))</f>
        <v>1</v>
      </c>
      <c r="H5947" s="14">
        <f t="shared" si="191"/>
        <v>0</v>
      </c>
      <c r="I5947" s="14">
        <f>IF($F5947="","",MOD(ROW()-2,624)-INDEX(Parallel_Trends!$F$5:$F$14,MATCH($A5947,Parallel_Trends!$A$5:$A$14,0)))</f>
        <v>160</v>
      </c>
    </row>
    <row r="5948" spans="1:9" x14ac:dyDescent="0.45">
      <c r="A5948" t="s">
        <v>31</v>
      </c>
      <c r="B5948" s="1">
        <f>Raw_Prices!BL333</f>
        <v>45408</v>
      </c>
      <c r="C5948" s="12">
        <f>Raw_Prices!BP333</f>
        <v>254.61</v>
      </c>
      <c r="D5948" s="13">
        <f t="shared" si="190"/>
        <v>-1.732921651871866E-2</v>
      </c>
      <c r="E5948" s="14">
        <f>IF(_xlfn.XLOOKUP($A5948,Firm_Info!$A$2:$A$12,Firm_Info!$C$2:$C$12)="Treated",1,IF(_xlfn.XLOOKUP($A5948,Firm_Info!$A$2:$A$12,Firm_Info!$C$2:$C$12)="Control",0,""))</f>
        <v>0</v>
      </c>
      <c r="F5948" s="14">
        <f>IFERROR(_xlfn.XLOOKUP($A5948,Firm_Info!$A$2:$A$11,Firm_Info!$D$2:$D$11),"")</f>
        <v>5</v>
      </c>
      <c r="G5948" s="14">
        <f>IF($F5948="","",IF($B5948&gt;=SUMIFS(Firm_Info!$F$2:$F$11,Firm_Info!$D$2:$D$11,$F5948,Firm_Info!$C$2:$C$11,"Treated"),1,0))</f>
        <v>1</v>
      </c>
      <c r="H5948" s="14">
        <f t="shared" si="191"/>
        <v>0</v>
      </c>
      <c r="I5948" s="14">
        <f>IF($F5948="","",MOD(ROW()-2,624)-INDEX(Parallel_Trends!$F$5:$F$14,MATCH($A5948,Parallel_Trends!$A$5:$A$14,0)))</f>
        <v>161</v>
      </c>
    </row>
    <row r="5949" spans="1:9" x14ac:dyDescent="0.45">
      <c r="A5949" t="s">
        <v>31</v>
      </c>
      <c r="B5949" s="1">
        <f>Raw_Prices!BL334</f>
        <v>45411</v>
      </c>
      <c r="C5949" s="12">
        <f>Raw_Prices!BP334</f>
        <v>259.76</v>
      </c>
      <c r="D5949" s="13">
        <f t="shared" si="190"/>
        <v>2.0227013864341448E-2</v>
      </c>
      <c r="E5949" s="14">
        <f>IF(_xlfn.XLOOKUP($A5949,Firm_Info!$A$2:$A$12,Firm_Info!$C$2:$C$12)="Treated",1,IF(_xlfn.XLOOKUP($A5949,Firm_Info!$A$2:$A$12,Firm_Info!$C$2:$C$12)="Control",0,""))</f>
        <v>0</v>
      </c>
      <c r="F5949" s="14">
        <f>IFERROR(_xlfn.XLOOKUP($A5949,Firm_Info!$A$2:$A$11,Firm_Info!$D$2:$D$11),"")</f>
        <v>5</v>
      </c>
      <c r="G5949" s="14">
        <f>IF($F5949="","",IF($B5949&gt;=SUMIFS(Firm_Info!$F$2:$F$11,Firm_Info!$D$2:$D$11,$F5949,Firm_Info!$C$2:$C$11,"Treated"),1,0))</f>
        <v>1</v>
      </c>
      <c r="H5949" s="14">
        <f t="shared" si="191"/>
        <v>0</v>
      </c>
      <c r="I5949" s="14">
        <f>IF($F5949="","",MOD(ROW()-2,624)-INDEX(Parallel_Trends!$F$5:$F$14,MATCH($A5949,Parallel_Trends!$A$5:$A$14,0)))</f>
        <v>162</v>
      </c>
    </row>
    <row r="5950" spans="1:9" x14ac:dyDescent="0.45">
      <c r="A5950" t="s">
        <v>31</v>
      </c>
      <c r="B5950" s="1">
        <f>Raw_Prices!BL335</f>
        <v>45412</v>
      </c>
      <c r="C5950" s="12">
        <f>Raw_Prices!BP335</f>
        <v>255.94</v>
      </c>
      <c r="D5950" s="13">
        <f t="shared" si="190"/>
        <v>-1.4705882352941124E-2</v>
      </c>
      <c r="E5950" s="14">
        <f>IF(_xlfn.XLOOKUP($A5950,Firm_Info!$A$2:$A$12,Firm_Info!$C$2:$C$12)="Treated",1,IF(_xlfn.XLOOKUP($A5950,Firm_Info!$A$2:$A$12,Firm_Info!$C$2:$C$12)="Control",0,""))</f>
        <v>0</v>
      </c>
      <c r="F5950" s="14">
        <f>IFERROR(_xlfn.XLOOKUP($A5950,Firm_Info!$A$2:$A$11,Firm_Info!$D$2:$D$11),"")</f>
        <v>5</v>
      </c>
      <c r="G5950" s="14">
        <f>IF($F5950="","",IF($B5950&gt;=SUMIFS(Firm_Info!$F$2:$F$11,Firm_Info!$D$2:$D$11,$F5950,Firm_Info!$C$2:$C$11,"Treated"),1,0))</f>
        <v>1</v>
      </c>
      <c r="H5950" s="14">
        <f t="shared" si="191"/>
        <v>0</v>
      </c>
      <c r="I5950" s="14">
        <f>IF($F5950="","",MOD(ROW()-2,624)-INDEX(Parallel_Trends!$F$5:$F$14,MATCH($A5950,Parallel_Trends!$A$5:$A$14,0)))</f>
        <v>163</v>
      </c>
    </row>
    <row r="5951" spans="1:9" x14ac:dyDescent="0.45">
      <c r="A5951" t="s">
        <v>31</v>
      </c>
      <c r="B5951" s="1">
        <f>Raw_Prices!BL336</f>
        <v>45413</v>
      </c>
      <c r="C5951" s="12">
        <f>Raw_Prices!BP336</f>
        <v>259.7</v>
      </c>
      <c r="D5951" s="13">
        <f t="shared" si="190"/>
        <v>1.4690943189810124E-2</v>
      </c>
      <c r="E5951" s="14">
        <f>IF(_xlfn.XLOOKUP($A5951,Firm_Info!$A$2:$A$12,Firm_Info!$C$2:$C$12)="Treated",1,IF(_xlfn.XLOOKUP($A5951,Firm_Info!$A$2:$A$12,Firm_Info!$C$2:$C$12)="Control",0,""))</f>
        <v>0</v>
      </c>
      <c r="F5951" s="14">
        <f>IFERROR(_xlfn.XLOOKUP($A5951,Firm_Info!$A$2:$A$11,Firm_Info!$D$2:$D$11),"")</f>
        <v>5</v>
      </c>
      <c r="G5951" s="14">
        <f>IF($F5951="","",IF($B5951&gt;=SUMIFS(Firm_Info!$F$2:$F$11,Firm_Info!$D$2:$D$11,$F5951,Firm_Info!$C$2:$C$11,"Treated"),1,0))</f>
        <v>1</v>
      </c>
      <c r="H5951" s="14">
        <f t="shared" si="191"/>
        <v>0</v>
      </c>
      <c r="I5951" s="14">
        <f>IF($F5951="","",MOD(ROW()-2,624)-INDEX(Parallel_Trends!$F$5:$F$14,MATCH($A5951,Parallel_Trends!$A$5:$A$14,0)))</f>
        <v>164</v>
      </c>
    </row>
    <row r="5952" spans="1:9" x14ac:dyDescent="0.45">
      <c r="A5952" t="s">
        <v>31</v>
      </c>
      <c r="B5952" s="1">
        <f>Raw_Prices!BL337</f>
        <v>45414</v>
      </c>
      <c r="C5952" s="12">
        <f>Raw_Prices!BP337</f>
        <v>262</v>
      </c>
      <c r="D5952" s="13">
        <f t="shared" si="190"/>
        <v>8.8563727377743984E-3</v>
      </c>
      <c r="E5952" s="14">
        <f>IF(_xlfn.XLOOKUP($A5952,Firm_Info!$A$2:$A$12,Firm_Info!$C$2:$C$12)="Treated",1,IF(_xlfn.XLOOKUP($A5952,Firm_Info!$A$2:$A$12,Firm_Info!$C$2:$C$12)="Control",0,""))</f>
        <v>0</v>
      </c>
      <c r="F5952" s="14">
        <f>IFERROR(_xlfn.XLOOKUP($A5952,Firm_Info!$A$2:$A$11,Firm_Info!$D$2:$D$11),"")</f>
        <v>5</v>
      </c>
      <c r="G5952" s="14">
        <f>IF($F5952="","",IF($B5952&gt;=SUMIFS(Firm_Info!$F$2:$F$11,Firm_Info!$D$2:$D$11,$F5952,Firm_Info!$C$2:$C$11,"Treated"),1,0))</f>
        <v>1</v>
      </c>
      <c r="H5952" s="14">
        <f t="shared" si="191"/>
        <v>0</v>
      </c>
      <c r="I5952" s="14">
        <f>IF($F5952="","",MOD(ROW()-2,624)-INDEX(Parallel_Trends!$F$5:$F$14,MATCH($A5952,Parallel_Trends!$A$5:$A$14,0)))</f>
        <v>165</v>
      </c>
    </row>
    <row r="5953" spans="1:9" x14ac:dyDescent="0.45">
      <c r="A5953" t="s">
        <v>31</v>
      </c>
      <c r="B5953" s="1">
        <f>Raw_Prices!BL338</f>
        <v>45415</v>
      </c>
      <c r="C5953" s="12">
        <f>Raw_Prices!BP338</f>
        <v>265.93</v>
      </c>
      <c r="D5953" s="13">
        <f t="shared" si="190"/>
        <v>1.5000000000000124E-2</v>
      </c>
      <c r="E5953" s="14">
        <f>IF(_xlfn.XLOOKUP($A5953,Firm_Info!$A$2:$A$12,Firm_Info!$C$2:$C$12)="Treated",1,IF(_xlfn.XLOOKUP($A5953,Firm_Info!$A$2:$A$12,Firm_Info!$C$2:$C$12)="Control",0,""))</f>
        <v>0</v>
      </c>
      <c r="F5953" s="14">
        <f>IFERROR(_xlfn.XLOOKUP($A5953,Firm_Info!$A$2:$A$11,Firm_Info!$D$2:$D$11),"")</f>
        <v>5</v>
      </c>
      <c r="G5953" s="14">
        <f>IF($F5953="","",IF($B5953&gt;=SUMIFS(Firm_Info!$F$2:$F$11,Firm_Info!$D$2:$D$11,$F5953,Firm_Info!$C$2:$C$11,"Treated"),1,0))</f>
        <v>1</v>
      </c>
      <c r="H5953" s="14">
        <f t="shared" si="191"/>
        <v>0</v>
      </c>
      <c r="I5953" s="14">
        <f>IF($F5953="","",MOD(ROW()-2,624)-INDEX(Parallel_Trends!$F$5:$F$14,MATCH($A5953,Parallel_Trends!$A$5:$A$14,0)))</f>
        <v>166</v>
      </c>
    </row>
    <row r="5954" spans="1:9" x14ac:dyDescent="0.45">
      <c r="A5954" t="s">
        <v>31</v>
      </c>
      <c r="B5954" s="1">
        <f>Raw_Prices!BL339</f>
        <v>45418</v>
      </c>
      <c r="C5954" s="12">
        <f>Raw_Prices!BP339</f>
        <v>271.47000000000003</v>
      </c>
      <c r="D5954" s="13">
        <f t="shared" si="190"/>
        <v>2.0832549919151733E-2</v>
      </c>
      <c r="E5954" s="14">
        <f>IF(_xlfn.XLOOKUP($A5954,Firm_Info!$A$2:$A$12,Firm_Info!$C$2:$C$12)="Treated",1,IF(_xlfn.XLOOKUP($A5954,Firm_Info!$A$2:$A$12,Firm_Info!$C$2:$C$12)="Control",0,""))</f>
        <v>0</v>
      </c>
      <c r="F5954" s="14">
        <f>IFERROR(_xlfn.XLOOKUP($A5954,Firm_Info!$A$2:$A$11,Firm_Info!$D$2:$D$11),"")</f>
        <v>5</v>
      </c>
      <c r="G5954" s="14">
        <f>IF($F5954="","",IF($B5954&gt;=SUMIFS(Firm_Info!$F$2:$F$11,Firm_Info!$D$2:$D$11,$F5954,Firm_Info!$C$2:$C$11,"Treated"),1,0))</f>
        <v>1</v>
      </c>
      <c r="H5954" s="14">
        <f t="shared" si="191"/>
        <v>0</v>
      </c>
      <c r="I5954" s="14">
        <f>IF($F5954="","",MOD(ROW()-2,624)-INDEX(Parallel_Trends!$F$5:$F$14,MATCH($A5954,Parallel_Trends!$A$5:$A$14,0)))</f>
        <v>167</v>
      </c>
    </row>
    <row r="5955" spans="1:9" x14ac:dyDescent="0.45">
      <c r="A5955" t="s">
        <v>31</v>
      </c>
      <c r="B5955" s="1">
        <f>Raw_Prices!BL340</f>
        <v>45419</v>
      </c>
      <c r="C5955" s="12">
        <f>Raw_Prices!BP340</f>
        <v>268</v>
      </c>
      <c r="D5955" s="13">
        <f t="shared" si="190"/>
        <v>-1.2782259549858233E-2</v>
      </c>
      <c r="E5955" s="14">
        <f>IF(_xlfn.XLOOKUP($A5955,Firm_Info!$A$2:$A$12,Firm_Info!$C$2:$C$12)="Treated",1,IF(_xlfn.XLOOKUP($A5955,Firm_Info!$A$2:$A$12,Firm_Info!$C$2:$C$12)="Control",0,""))</f>
        <v>0</v>
      </c>
      <c r="F5955" s="14">
        <f>IFERROR(_xlfn.XLOOKUP($A5955,Firm_Info!$A$2:$A$11,Firm_Info!$D$2:$D$11),"")</f>
        <v>5</v>
      </c>
      <c r="G5955" s="14">
        <f>IF($F5955="","",IF($B5955&gt;=SUMIFS(Firm_Info!$F$2:$F$11,Firm_Info!$D$2:$D$11,$F5955,Firm_Info!$C$2:$C$11,"Treated"),1,0))</f>
        <v>1</v>
      </c>
      <c r="H5955" s="14">
        <f t="shared" si="191"/>
        <v>0</v>
      </c>
      <c r="I5955" s="14">
        <f>IF($F5955="","",MOD(ROW()-2,624)-INDEX(Parallel_Trends!$F$5:$F$14,MATCH($A5955,Parallel_Trends!$A$5:$A$14,0)))</f>
        <v>168</v>
      </c>
    </row>
    <row r="5956" spans="1:9" x14ac:dyDescent="0.45">
      <c r="A5956" t="s">
        <v>31</v>
      </c>
      <c r="B5956" s="1">
        <f>Raw_Prices!BL341</f>
        <v>45420</v>
      </c>
      <c r="C5956" s="12">
        <f>Raw_Prices!BP341</f>
        <v>272.77999999999997</v>
      </c>
      <c r="D5956" s="13">
        <f t="shared" si="190"/>
        <v>1.783582089552227E-2</v>
      </c>
      <c r="E5956" s="14">
        <f>IF(_xlfn.XLOOKUP($A5956,Firm_Info!$A$2:$A$12,Firm_Info!$C$2:$C$12)="Treated",1,IF(_xlfn.XLOOKUP($A5956,Firm_Info!$A$2:$A$12,Firm_Info!$C$2:$C$12)="Control",0,""))</f>
        <v>0</v>
      </c>
      <c r="F5956" s="14">
        <f>IFERROR(_xlfn.XLOOKUP($A5956,Firm_Info!$A$2:$A$11,Firm_Info!$D$2:$D$11),"")</f>
        <v>5</v>
      </c>
      <c r="G5956" s="14">
        <f>IF($F5956="","",IF($B5956&gt;=SUMIFS(Firm_Info!$F$2:$F$11,Firm_Info!$D$2:$D$11,$F5956,Firm_Info!$C$2:$C$11,"Treated"),1,0))</f>
        <v>1</v>
      </c>
      <c r="H5956" s="14">
        <f t="shared" si="191"/>
        <v>0</v>
      </c>
      <c r="I5956" s="14">
        <f>IF($F5956="","",MOD(ROW()-2,624)-INDEX(Parallel_Trends!$F$5:$F$14,MATCH($A5956,Parallel_Trends!$A$5:$A$14,0)))</f>
        <v>169</v>
      </c>
    </row>
    <row r="5957" spans="1:9" x14ac:dyDescent="0.45">
      <c r="A5957" t="s">
        <v>31</v>
      </c>
      <c r="B5957" s="1">
        <f>Raw_Prices!BL342</f>
        <v>45421</v>
      </c>
      <c r="C5957" s="12">
        <f>Raw_Prices!BP342</f>
        <v>263.93</v>
      </c>
      <c r="D5957" s="13">
        <f t="shared" si="190"/>
        <v>-3.2443727546007661E-2</v>
      </c>
      <c r="E5957" s="14">
        <f>IF(_xlfn.XLOOKUP($A5957,Firm_Info!$A$2:$A$12,Firm_Info!$C$2:$C$12)="Treated",1,IF(_xlfn.XLOOKUP($A5957,Firm_Info!$A$2:$A$12,Firm_Info!$C$2:$C$12)="Control",0,""))</f>
        <v>0</v>
      </c>
      <c r="F5957" s="14">
        <f>IFERROR(_xlfn.XLOOKUP($A5957,Firm_Info!$A$2:$A$11,Firm_Info!$D$2:$D$11),"")</f>
        <v>5</v>
      </c>
      <c r="G5957" s="14">
        <f>IF($F5957="","",IF($B5957&gt;=SUMIFS(Firm_Info!$F$2:$F$11,Firm_Info!$D$2:$D$11,$F5957,Firm_Info!$C$2:$C$11,"Treated"),1,0))</f>
        <v>1</v>
      </c>
      <c r="H5957" s="14">
        <f t="shared" si="191"/>
        <v>0</v>
      </c>
      <c r="I5957" s="14">
        <f>IF($F5957="","",MOD(ROW()-2,624)-INDEX(Parallel_Trends!$F$5:$F$14,MATCH($A5957,Parallel_Trends!$A$5:$A$14,0)))</f>
        <v>170</v>
      </c>
    </row>
    <row r="5958" spans="1:9" x14ac:dyDescent="0.45">
      <c r="A5958" t="s">
        <v>31</v>
      </c>
      <c r="B5958" s="1">
        <f>Raw_Prices!BL343</f>
        <v>45422</v>
      </c>
      <c r="C5958" s="12">
        <f>Raw_Prices!BP343</f>
        <v>275.55</v>
      </c>
      <c r="D5958" s="13">
        <f t="shared" si="190"/>
        <v>4.4026825294585681E-2</v>
      </c>
      <c r="E5958" s="14">
        <f>IF(_xlfn.XLOOKUP($A5958,Firm_Info!$A$2:$A$12,Firm_Info!$C$2:$C$12)="Treated",1,IF(_xlfn.XLOOKUP($A5958,Firm_Info!$A$2:$A$12,Firm_Info!$C$2:$C$12)="Control",0,""))</f>
        <v>0</v>
      </c>
      <c r="F5958" s="14">
        <f>IFERROR(_xlfn.XLOOKUP($A5958,Firm_Info!$A$2:$A$11,Firm_Info!$D$2:$D$11),"")</f>
        <v>5</v>
      </c>
      <c r="G5958" s="14">
        <f>IF($F5958="","",IF($B5958&gt;=SUMIFS(Firm_Info!$F$2:$F$11,Firm_Info!$D$2:$D$11,$F5958,Firm_Info!$C$2:$C$11,"Treated"),1,0))</f>
        <v>1</v>
      </c>
      <c r="H5958" s="14">
        <f t="shared" si="191"/>
        <v>0</v>
      </c>
      <c r="I5958" s="14">
        <f>IF($F5958="","",MOD(ROW()-2,624)-INDEX(Parallel_Trends!$F$5:$F$14,MATCH($A5958,Parallel_Trends!$A$5:$A$14,0)))</f>
        <v>171</v>
      </c>
    </row>
    <row r="5959" spans="1:9" x14ac:dyDescent="0.45">
      <c r="A5959" t="s">
        <v>31</v>
      </c>
      <c r="B5959" s="1">
        <f>Raw_Prices!BL344</f>
        <v>45425</v>
      </c>
      <c r="C5959" s="12">
        <f>Raw_Prices!BP344</f>
        <v>274.64999999999998</v>
      </c>
      <c r="D5959" s="13">
        <f t="shared" si="190"/>
        <v>-3.2661948829614262E-3</v>
      </c>
      <c r="E5959" s="14">
        <f>IF(_xlfn.XLOOKUP($A5959,Firm_Info!$A$2:$A$12,Firm_Info!$C$2:$C$12)="Treated",1,IF(_xlfn.XLOOKUP($A5959,Firm_Info!$A$2:$A$12,Firm_Info!$C$2:$C$12)="Control",0,""))</f>
        <v>0</v>
      </c>
      <c r="F5959" s="14">
        <f>IFERROR(_xlfn.XLOOKUP($A5959,Firm_Info!$A$2:$A$11,Firm_Info!$D$2:$D$11),"")</f>
        <v>5</v>
      </c>
      <c r="G5959" s="14">
        <f>IF($F5959="","",IF($B5959&gt;=SUMIFS(Firm_Info!$F$2:$F$11,Firm_Info!$D$2:$D$11,$F5959,Firm_Info!$C$2:$C$11,"Treated"),1,0))</f>
        <v>1</v>
      </c>
      <c r="H5959" s="14">
        <f t="shared" si="191"/>
        <v>0</v>
      </c>
      <c r="I5959" s="14">
        <f>IF($F5959="","",MOD(ROW()-2,624)-INDEX(Parallel_Trends!$F$5:$F$14,MATCH($A5959,Parallel_Trends!$A$5:$A$14,0)))</f>
        <v>172</v>
      </c>
    </row>
    <row r="5960" spans="1:9" x14ac:dyDescent="0.45">
      <c r="A5960" t="s">
        <v>31</v>
      </c>
      <c r="B5960" s="1">
        <f>Raw_Prices!BL345</f>
        <v>45426</v>
      </c>
      <c r="C5960" s="12">
        <f>Raw_Prices!BP345</f>
        <v>278.13</v>
      </c>
      <c r="D5960" s="13">
        <f t="shared" si="190"/>
        <v>1.2670671764063446E-2</v>
      </c>
      <c r="E5960" s="14">
        <f>IF(_xlfn.XLOOKUP($A5960,Firm_Info!$A$2:$A$12,Firm_Info!$C$2:$C$12)="Treated",1,IF(_xlfn.XLOOKUP($A5960,Firm_Info!$A$2:$A$12,Firm_Info!$C$2:$C$12)="Control",0,""))</f>
        <v>0</v>
      </c>
      <c r="F5960" s="14">
        <f>IFERROR(_xlfn.XLOOKUP($A5960,Firm_Info!$A$2:$A$11,Firm_Info!$D$2:$D$11),"")</f>
        <v>5</v>
      </c>
      <c r="G5960" s="14">
        <f>IF($F5960="","",IF($B5960&gt;=SUMIFS(Firm_Info!$F$2:$F$11,Firm_Info!$D$2:$D$11,$F5960,Firm_Info!$C$2:$C$11,"Treated"),1,0))</f>
        <v>1</v>
      </c>
      <c r="H5960" s="14">
        <f t="shared" si="191"/>
        <v>0</v>
      </c>
      <c r="I5960" s="14">
        <f>IF($F5960="","",MOD(ROW()-2,624)-INDEX(Parallel_Trends!$F$5:$F$14,MATCH($A5960,Parallel_Trends!$A$5:$A$14,0)))</f>
        <v>173</v>
      </c>
    </row>
    <row r="5961" spans="1:9" x14ac:dyDescent="0.45">
      <c r="A5961" t="s">
        <v>31</v>
      </c>
      <c r="B5961" s="1">
        <f>Raw_Prices!BL346</f>
        <v>45427</v>
      </c>
      <c r="C5961" s="12">
        <f>Raw_Prices!BP346</f>
        <v>271.77</v>
      </c>
      <c r="D5961" s="13">
        <f t="shared" si="190"/>
        <v>-2.286700463811886E-2</v>
      </c>
      <c r="E5961" s="14">
        <f>IF(_xlfn.XLOOKUP($A5961,Firm_Info!$A$2:$A$12,Firm_Info!$C$2:$C$12)="Treated",1,IF(_xlfn.XLOOKUP($A5961,Firm_Info!$A$2:$A$12,Firm_Info!$C$2:$C$12)="Control",0,""))</f>
        <v>0</v>
      </c>
      <c r="F5961" s="14">
        <f>IFERROR(_xlfn.XLOOKUP($A5961,Firm_Info!$A$2:$A$11,Firm_Info!$D$2:$D$11),"")</f>
        <v>5</v>
      </c>
      <c r="G5961" s="14">
        <f>IF($F5961="","",IF($B5961&gt;=SUMIFS(Firm_Info!$F$2:$F$11,Firm_Info!$D$2:$D$11,$F5961,Firm_Info!$C$2:$C$11,"Treated"),1,0))</f>
        <v>1</v>
      </c>
      <c r="H5961" s="14">
        <f t="shared" si="191"/>
        <v>0</v>
      </c>
      <c r="I5961" s="14">
        <f>IF($F5961="","",MOD(ROW()-2,624)-INDEX(Parallel_Trends!$F$5:$F$14,MATCH($A5961,Parallel_Trends!$A$5:$A$14,0)))</f>
        <v>174</v>
      </c>
    </row>
    <row r="5962" spans="1:9" x14ac:dyDescent="0.45">
      <c r="A5962" t="s">
        <v>31</v>
      </c>
      <c r="B5962" s="1">
        <f>Raw_Prices!BL347</f>
        <v>45428</v>
      </c>
      <c r="C5962" s="12">
        <f>Raw_Prices!BP347</f>
        <v>277.54000000000002</v>
      </c>
      <c r="D5962" s="13">
        <f t="shared" si="190"/>
        <v>2.1231188137027734E-2</v>
      </c>
      <c r="E5962" s="14">
        <f>IF(_xlfn.XLOOKUP($A5962,Firm_Info!$A$2:$A$12,Firm_Info!$C$2:$C$12)="Treated",1,IF(_xlfn.XLOOKUP($A5962,Firm_Info!$A$2:$A$12,Firm_Info!$C$2:$C$12)="Control",0,""))</f>
        <v>0</v>
      </c>
      <c r="F5962" s="14">
        <f>IFERROR(_xlfn.XLOOKUP($A5962,Firm_Info!$A$2:$A$11,Firm_Info!$D$2:$D$11),"")</f>
        <v>5</v>
      </c>
      <c r="G5962" s="14">
        <f>IF($F5962="","",IF($B5962&gt;=SUMIFS(Firm_Info!$F$2:$F$11,Firm_Info!$D$2:$D$11,$F5962,Firm_Info!$C$2:$C$11,"Treated"),1,0))</f>
        <v>1</v>
      </c>
      <c r="H5962" s="14">
        <f t="shared" si="191"/>
        <v>0</v>
      </c>
      <c r="I5962" s="14">
        <f>IF($F5962="","",MOD(ROW()-2,624)-INDEX(Parallel_Trends!$F$5:$F$14,MATCH($A5962,Parallel_Trends!$A$5:$A$14,0)))</f>
        <v>175</v>
      </c>
    </row>
    <row r="5963" spans="1:9" x14ac:dyDescent="0.45">
      <c r="A5963" t="s">
        <v>31</v>
      </c>
      <c r="B5963" s="1">
        <f>Raw_Prices!BL348</f>
        <v>45429</v>
      </c>
      <c r="C5963" s="12">
        <f>Raw_Prices!BP348</f>
        <v>273.02</v>
      </c>
      <c r="D5963" s="13">
        <f t="shared" si="190"/>
        <v>-1.6285940765295215E-2</v>
      </c>
      <c r="E5963" s="14">
        <f>IF(_xlfn.XLOOKUP($A5963,Firm_Info!$A$2:$A$12,Firm_Info!$C$2:$C$12)="Treated",1,IF(_xlfn.XLOOKUP($A5963,Firm_Info!$A$2:$A$12,Firm_Info!$C$2:$C$12)="Control",0,""))</f>
        <v>0</v>
      </c>
      <c r="F5963" s="14">
        <f>IFERROR(_xlfn.XLOOKUP($A5963,Firm_Info!$A$2:$A$11,Firm_Info!$D$2:$D$11),"")</f>
        <v>5</v>
      </c>
      <c r="G5963" s="14">
        <f>IF($F5963="","",IF($B5963&gt;=SUMIFS(Firm_Info!$F$2:$F$11,Firm_Info!$D$2:$D$11,$F5963,Firm_Info!$C$2:$C$11,"Treated"),1,0))</f>
        <v>1</v>
      </c>
      <c r="H5963" s="14">
        <f t="shared" si="191"/>
        <v>0</v>
      </c>
      <c r="I5963" s="14">
        <f>IF($F5963="","",MOD(ROW()-2,624)-INDEX(Parallel_Trends!$F$5:$F$14,MATCH($A5963,Parallel_Trends!$A$5:$A$14,0)))</f>
        <v>176</v>
      </c>
    </row>
    <row r="5964" spans="1:9" x14ac:dyDescent="0.45">
      <c r="A5964" t="s">
        <v>31</v>
      </c>
      <c r="B5964" s="1">
        <f>Raw_Prices!BL349</f>
        <v>45432</v>
      </c>
      <c r="C5964" s="12">
        <f>Raw_Prices!BP349</f>
        <v>274.83999999999997</v>
      </c>
      <c r="D5964" s="13">
        <f t="shared" si="190"/>
        <v>6.6661783019559273E-3</v>
      </c>
      <c r="E5964" s="14">
        <f>IF(_xlfn.XLOOKUP($A5964,Firm_Info!$A$2:$A$12,Firm_Info!$C$2:$C$12)="Treated",1,IF(_xlfn.XLOOKUP($A5964,Firm_Info!$A$2:$A$12,Firm_Info!$C$2:$C$12)="Control",0,""))</f>
        <v>0</v>
      </c>
      <c r="F5964" s="14">
        <f>IFERROR(_xlfn.XLOOKUP($A5964,Firm_Info!$A$2:$A$11,Firm_Info!$D$2:$D$11),"")</f>
        <v>5</v>
      </c>
      <c r="G5964" s="14">
        <f>IF($F5964="","",IF($B5964&gt;=SUMIFS(Firm_Info!$F$2:$F$11,Firm_Info!$D$2:$D$11,$F5964,Firm_Info!$C$2:$C$11,"Treated"),1,0))</f>
        <v>1</v>
      </c>
      <c r="H5964" s="14">
        <f t="shared" si="191"/>
        <v>0</v>
      </c>
      <c r="I5964" s="14">
        <f>IF($F5964="","",MOD(ROW()-2,624)-INDEX(Parallel_Trends!$F$5:$F$14,MATCH($A5964,Parallel_Trends!$A$5:$A$14,0)))</f>
        <v>177</v>
      </c>
    </row>
    <row r="5965" spans="1:9" x14ac:dyDescent="0.45">
      <c r="A5965" t="s">
        <v>31</v>
      </c>
      <c r="B5965" s="1">
        <f>Raw_Prices!BL350</f>
        <v>45433</v>
      </c>
      <c r="C5965" s="12">
        <f>Raw_Prices!BP350</f>
        <v>275.11</v>
      </c>
      <c r="D5965" s="13">
        <f t="shared" si="190"/>
        <v>9.8238975403885931E-4</v>
      </c>
      <c r="E5965" s="14">
        <f>IF(_xlfn.XLOOKUP($A5965,Firm_Info!$A$2:$A$12,Firm_Info!$C$2:$C$12)="Treated",1,IF(_xlfn.XLOOKUP($A5965,Firm_Info!$A$2:$A$12,Firm_Info!$C$2:$C$12)="Control",0,""))</f>
        <v>0</v>
      </c>
      <c r="F5965" s="14">
        <f>IFERROR(_xlfn.XLOOKUP($A5965,Firm_Info!$A$2:$A$11,Firm_Info!$D$2:$D$11),"")</f>
        <v>5</v>
      </c>
      <c r="G5965" s="14">
        <f>IF($F5965="","",IF($B5965&gt;=SUMIFS(Firm_Info!$F$2:$F$11,Firm_Info!$D$2:$D$11,$F5965,Firm_Info!$C$2:$C$11,"Treated"),1,0))</f>
        <v>1</v>
      </c>
      <c r="H5965" s="14">
        <f t="shared" si="191"/>
        <v>0</v>
      </c>
      <c r="I5965" s="14">
        <f>IF($F5965="","",MOD(ROW()-2,624)-INDEX(Parallel_Trends!$F$5:$F$14,MATCH($A5965,Parallel_Trends!$A$5:$A$14,0)))</f>
        <v>178</v>
      </c>
    </row>
    <row r="5966" spans="1:9" x14ac:dyDescent="0.45">
      <c r="A5966" t="s">
        <v>31</v>
      </c>
      <c r="B5966" s="1">
        <f>Raw_Prices!BL351</f>
        <v>45434</v>
      </c>
      <c r="C5966" s="12">
        <f>Raw_Prices!BP351</f>
        <v>271.08999999999997</v>
      </c>
      <c r="D5966" s="13">
        <f t="shared" si="190"/>
        <v>-1.4612336883428556E-2</v>
      </c>
      <c r="E5966" s="14">
        <f>IF(_xlfn.XLOOKUP($A5966,Firm_Info!$A$2:$A$12,Firm_Info!$C$2:$C$12)="Treated",1,IF(_xlfn.XLOOKUP($A5966,Firm_Info!$A$2:$A$12,Firm_Info!$C$2:$C$12)="Control",0,""))</f>
        <v>0</v>
      </c>
      <c r="F5966" s="14">
        <f>IFERROR(_xlfn.XLOOKUP($A5966,Firm_Info!$A$2:$A$11,Firm_Info!$D$2:$D$11),"")</f>
        <v>5</v>
      </c>
      <c r="G5966" s="14">
        <f>IF($F5966="","",IF($B5966&gt;=SUMIFS(Firm_Info!$F$2:$F$11,Firm_Info!$D$2:$D$11,$F5966,Firm_Info!$C$2:$C$11,"Treated"),1,0))</f>
        <v>1</v>
      </c>
      <c r="H5966" s="14">
        <f t="shared" si="191"/>
        <v>0</v>
      </c>
      <c r="I5966" s="14">
        <f>IF($F5966="","",MOD(ROW()-2,624)-INDEX(Parallel_Trends!$F$5:$F$14,MATCH($A5966,Parallel_Trends!$A$5:$A$14,0)))</f>
        <v>179</v>
      </c>
    </row>
    <row r="5967" spans="1:9" x14ac:dyDescent="0.45">
      <c r="A5967" t="s">
        <v>31</v>
      </c>
      <c r="B5967" s="1">
        <f>Raw_Prices!BL352</f>
        <v>45435</v>
      </c>
      <c r="C5967" s="12">
        <f>Raw_Prices!BP352</f>
        <v>268.41000000000003</v>
      </c>
      <c r="D5967" s="13">
        <f t="shared" si="190"/>
        <v>-9.8860157143382255E-3</v>
      </c>
      <c r="E5967" s="14">
        <f>IF(_xlfn.XLOOKUP($A5967,Firm_Info!$A$2:$A$12,Firm_Info!$C$2:$C$12)="Treated",1,IF(_xlfn.XLOOKUP($A5967,Firm_Info!$A$2:$A$12,Firm_Info!$C$2:$C$12)="Control",0,""))</f>
        <v>0</v>
      </c>
      <c r="F5967" s="14">
        <f>IFERROR(_xlfn.XLOOKUP($A5967,Firm_Info!$A$2:$A$11,Firm_Info!$D$2:$D$11),"")</f>
        <v>5</v>
      </c>
      <c r="G5967" s="14">
        <f>IF($F5967="","",IF($B5967&gt;=SUMIFS(Firm_Info!$F$2:$F$11,Firm_Info!$D$2:$D$11,$F5967,Firm_Info!$C$2:$C$11,"Treated"),1,0))</f>
        <v>1</v>
      </c>
      <c r="H5967" s="14">
        <f t="shared" si="191"/>
        <v>0</v>
      </c>
      <c r="I5967" s="14">
        <f>IF($F5967="","",MOD(ROW()-2,624)-INDEX(Parallel_Trends!$F$5:$F$14,MATCH($A5967,Parallel_Trends!$A$5:$A$14,0)))</f>
        <v>180</v>
      </c>
    </row>
    <row r="5968" spans="1:9" x14ac:dyDescent="0.45">
      <c r="A5968" t="s">
        <v>31</v>
      </c>
      <c r="B5968" s="1">
        <f>Raw_Prices!BL353</f>
        <v>45436</v>
      </c>
      <c r="C5968" s="12">
        <f>Raw_Prices!BP353</f>
        <v>271.45999999999998</v>
      </c>
      <c r="D5968" s="13">
        <f t="shared" si="190"/>
        <v>1.1363212995044725E-2</v>
      </c>
      <c r="E5968" s="14">
        <f>IF(_xlfn.XLOOKUP($A5968,Firm_Info!$A$2:$A$12,Firm_Info!$C$2:$C$12)="Treated",1,IF(_xlfn.XLOOKUP($A5968,Firm_Info!$A$2:$A$12,Firm_Info!$C$2:$C$12)="Control",0,""))</f>
        <v>0</v>
      </c>
      <c r="F5968" s="14">
        <f>IFERROR(_xlfn.XLOOKUP($A5968,Firm_Info!$A$2:$A$11,Firm_Info!$D$2:$D$11),"")</f>
        <v>5</v>
      </c>
      <c r="G5968" s="14">
        <f>IF($F5968="","",IF($B5968&gt;=SUMIFS(Firm_Info!$F$2:$F$11,Firm_Info!$D$2:$D$11,$F5968,Firm_Info!$C$2:$C$11,"Treated"),1,0))</f>
        <v>1</v>
      </c>
      <c r="H5968" s="14">
        <f t="shared" si="191"/>
        <v>0</v>
      </c>
      <c r="I5968" s="14">
        <f>IF($F5968="","",MOD(ROW()-2,624)-INDEX(Parallel_Trends!$F$5:$F$14,MATCH($A5968,Parallel_Trends!$A$5:$A$14,0)))</f>
        <v>181</v>
      </c>
    </row>
    <row r="5969" spans="1:9" x14ac:dyDescent="0.45">
      <c r="A5969" t="s">
        <v>31</v>
      </c>
      <c r="B5969" s="1">
        <f>Raw_Prices!BL354</f>
        <v>45440</v>
      </c>
      <c r="C5969" s="12">
        <f>Raw_Prices!BP354</f>
        <v>271.42</v>
      </c>
      <c r="D5969" s="13">
        <f t="shared" si="190"/>
        <v>-1.4735135931620569E-4</v>
      </c>
      <c r="E5969" s="14">
        <f>IF(_xlfn.XLOOKUP($A5969,Firm_Info!$A$2:$A$12,Firm_Info!$C$2:$C$12)="Treated",1,IF(_xlfn.XLOOKUP($A5969,Firm_Info!$A$2:$A$12,Firm_Info!$C$2:$C$12)="Control",0,""))</f>
        <v>0</v>
      </c>
      <c r="F5969" s="14">
        <f>IFERROR(_xlfn.XLOOKUP($A5969,Firm_Info!$A$2:$A$11,Firm_Info!$D$2:$D$11),"")</f>
        <v>5</v>
      </c>
      <c r="G5969" s="14">
        <f>IF($F5969="","",IF($B5969&gt;=SUMIFS(Firm_Info!$F$2:$F$11,Firm_Info!$D$2:$D$11,$F5969,Firm_Info!$C$2:$C$11,"Treated"),1,0))</f>
        <v>1</v>
      </c>
      <c r="H5969" s="14">
        <f t="shared" si="191"/>
        <v>0</v>
      </c>
      <c r="I5969" s="14">
        <f>IF($F5969="","",MOD(ROW()-2,624)-INDEX(Parallel_Trends!$F$5:$F$14,MATCH($A5969,Parallel_Trends!$A$5:$A$14,0)))</f>
        <v>182</v>
      </c>
    </row>
    <row r="5970" spans="1:9" x14ac:dyDescent="0.45">
      <c r="A5970" t="s">
        <v>31</v>
      </c>
      <c r="B5970" s="1">
        <f>Raw_Prices!BL355</f>
        <v>45441</v>
      </c>
      <c r="C5970" s="12">
        <f>Raw_Prices!BP355</f>
        <v>271.35000000000002</v>
      </c>
      <c r="D5970" s="13">
        <f t="shared" si="190"/>
        <v>-2.5790288114357907E-4</v>
      </c>
      <c r="E5970" s="14">
        <f>IF(_xlfn.XLOOKUP($A5970,Firm_Info!$A$2:$A$12,Firm_Info!$C$2:$C$12)="Treated",1,IF(_xlfn.XLOOKUP($A5970,Firm_Info!$A$2:$A$12,Firm_Info!$C$2:$C$12)="Control",0,""))</f>
        <v>0</v>
      </c>
      <c r="F5970" s="14">
        <f>IFERROR(_xlfn.XLOOKUP($A5970,Firm_Info!$A$2:$A$11,Firm_Info!$D$2:$D$11),"")</f>
        <v>5</v>
      </c>
      <c r="G5970" s="14">
        <f>IF($F5970="","",IF($B5970&gt;=SUMIFS(Firm_Info!$F$2:$F$11,Firm_Info!$D$2:$D$11,$F5970,Firm_Info!$C$2:$C$11,"Treated"),1,0))</f>
        <v>1</v>
      </c>
      <c r="H5970" s="14">
        <f t="shared" si="191"/>
        <v>0</v>
      </c>
      <c r="I5970" s="14">
        <f>IF($F5970="","",MOD(ROW()-2,624)-INDEX(Parallel_Trends!$F$5:$F$14,MATCH($A5970,Parallel_Trends!$A$5:$A$14,0)))</f>
        <v>183</v>
      </c>
    </row>
    <row r="5971" spans="1:9" x14ac:dyDescent="0.45">
      <c r="A5971" t="s">
        <v>31</v>
      </c>
      <c r="B5971" s="1">
        <f>Raw_Prices!BL356</f>
        <v>45442</v>
      </c>
      <c r="C5971" s="12">
        <f>Raw_Prices!BP356</f>
        <v>276.11</v>
      </c>
      <c r="D5971" s="13">
        <f t="shared" si="190"/>
        <v>1.7541920029482183E-2</v>
      </c>
      <c r="E5971" s="14">
        <f>IF(_xlfn.XLOOKUP($A5971,Firm_Info!$A$2:$A$12,Firm_Info!$C$2:$C$12)="Treated",1,IF(_xlfn.XLOOKUP($A5971,Firm_Info!$A$2:$A$12,Firm_Info!$C$2:$C$12)="Control",0,""))</f>
        <v>0</v>
      </c>
      <c r="F5971" s="14">
        <f>IFERROR(_xlfn.XLOOKUP($A5971,Firm_Info!$A$2:$A$11,Firm_Info!$D$2:$D$11),"")</f>
        <v>5</v>
      </c>
      <c r="G5971" s="14">
        <f>IF($F5971="","",IF($B5971&gt;=SUMIFS(Firm_Info!$F$2:$F$11,Firm_Info!$D$2:$D$11,$F5971,Firm_Info!$C$2:$C$11,"Treated"),1,0))</f>
        <v>1</v>
      </c>
      <c r="H5971" s="14">
        <f t="shared" si="191"/>
        <v>0</v>
      </c>
      <c r="I5971" s="14">
        <f>IF($F5971="","",MOD(ROW()-2,624)-INDEX(Parallel_Trends!$F$5:$F$14,MATCH($A5971,Parallel_Trends!$A$5:$A$14,0)))</f>
        <v>184</v>
      </c>
    </row>
    <row r="5972" spans="1:9" x14ac:dyDescent="0.45">
      <c r="A5972" t="s">
        <v>31</v>
      </c>
      <c r="B5972" s="1">
        <f>Raw_Prices!BL357</f>
        <v>45443</v>
      </c>
      <c r="C5972" s="12">
        <f>Raw_Prices!BP357</f>
        <v>287.12</v>
      </c>
      <c r="D5972" s="13">
        <f t="shared" si="190"/>
        <v>3.9875411973488761E-2</v>
      </c>
      <c r="E5972" s="14">
        <f>IF(_xlfn.XLOOKUP($A5972,Firm_Info!$A$2:$A$12,Firm_Info!$C$2:$C$12)="Treated",1,IF(_xlfn.XLOOKUP($A5972,Firm_Info!$A$2:$A$12,Firm_Info!$C$2:$C$12)="Control",0,""))</f>
        <v>0</v>
      </c>
      <c r="F5972" s="14">
        <f>IFERROR(_xlfn.XLOOKUP($A5972,Firm_Info!$A$2:$A$11,Firm_Info!$D$2:$D$11),"")</f>
        <v>5</v>
      </c>
      <c r="G5972" s="14">
        <f>IF($F5972="","",IF($B5972&gt;=SUMIFS(Firm_Info!$F$2:$F$11,Firm_Info!$D$2:$D$11,$F5972,Firm_Info!$C$2:$C$11,"Treated"),1,0))</f>
        <v>1</v>
      </c>
      <c r="H5972" s="14">
        <f t="shared" si="191"/>
        <v>0</v>
      </c>
      <c r="I5972" s="14">
        <f>IF($F5972="","",MOD(ROW()-2,624)-INDEX(Parallel_Trends!$F$5:$F$14,MATCH($A5972,Parallel_Trends!$A$5:$A$14,0)))</f>
        <v>185</v>
      </c>
    </row>
    <row r="5973" spans="1:9" x14ac:dyDescent="0.45">
      <c r="A5973" t="s">
        <v>31</v>
      </c>
      <c r="B5973" s="1">
        <f>Raw_Prices!BL358</f>
        <v>45446</v>
      </c>
      <c r="C5973" s="12">
        <f>Raw_Prices!BP358</f>
        <v>286.22000000000003</v>
      </c>
      <c r="D5973" s="13">
        <f t="shared" si="190"/>
        <v>-3.1345778768457899E-3</v>
      </c>
      <c r="E5973" s="14">
        <f>IF(_xlfn.XLOOKUP($A5973,Firm_Info!$A$2:$A$12,Firm_Info!$C$2:$C$12)="Treated",1,IF(_xlfn.XLOOKUP($A5973,Firm_Info!$A$2:$A$12,Firm_Info!$C$2:$C$12)="Control",0,""))</f>
        <v>0</v>
      </c>
      <c r="F5973" s="14">
        <f>IFERROR(_xlfn.XLOOKUP($A5973,Firm_Info!$A$2:$A$11,Firm_Info!$D$2:$D$11),"")</f>
        <v>5</v>
      </c>
      <c r="G5973" s="14">
        <f>IF($F5973="","",IF($B5973&gt;=SUMIFS(Firm_Info!$F$2:$F$11,Firm_Info!$D$2:$D$11,$F5973,Firm_Info!$C$2:$C$11,"Treated"),1,0))</f>
        <v>1</v>
      </c>
      <c r="H5973" s="14">
        <f t="shared" si="191"/>
        <v>0</v>
      </c>
      <c r="I5973" s="14">
        <f>IF($F5973="","",MOD(ROW()-2,624)-INDEX(Parallel_Trends!$F$5:$F$14,MATCH($A5973,Parallel_Trends!$A$5:$A$14,0)))</f>
        <v>186</v>
      </c>
    </row>
    <row r="5974" spans="1:9" x14ac:dyDescent="0.45">
      <c r="A5974" t="s">
        <v>31</v>
      </c>
      <c r="B5974" s="1">
        <f>Raw_Prices!BL359</f>
        <v>45447</v>
      </c>
      <c r="C5974" s="12">
        <f>Raw_Prices!BP359</f>
        <v>280.60000000000002</v>
      </c>
      <c r="D5974" s="13">
        <f t="shared" si="190"/>
        <v>-1.9635245615260977E-2</v>
      </c>
      <c r="E5974" s="14">
        <f>IF(_xlfn.XLOOKUP($A5974,Firm_Info!$A$2:$A$12,Firm_Info!$C$2:$C$12)="Treated",1,IF(_xlfn.XLOOKUP($A5974,Firm_Info!$A$2:$A$12,Firm_Info!$C$2:$C$12)="Control",0,""))</f>
        <v>0</v>
      </c>
      <c r="F5974" s="14">
        <f>IFERROR(_xlfn.XLOOKUP($A5974,Firm_Info!$A$2:$A$11,Firm_Info!$D$2:$D$11),"")</f>
        <v>5</v>
      </c>
      <c r="G5974" s="14">
        <f>IF($F5974="","",IF($B5974&gt;=SUMIFS(Firm_Info!$F$2:$F$11,Firm_Info!$D$2:$D$11,$F5974,Firm_Info!$C$2:$C$11,"Treated"),1,0))</f>
        <v>1</v>
      </c>
      <c r="H5974" s="14">
        <f t="shared" si="191"/>
        <v>0</v>
      </c>
      <c r="I5974" s="14">
        <f>IF($F5974="","",MOD(ROW()-2,624)-INDEX(Parallel_Trends!$F$5:$F$14,MATCH($A5974,Parallel_Trends!$A$5:$A$14,0)))</f>
        <v>187</v>
      </c>
    </row>
    <row r="5975" spans="1:9" x14ac:dyDescent="0.45">
      <c r="A5975" t="s">
        <v>31</v>
      </c>
      <c r="B5975" s="1">
        <f>Raw_Prices!BL360</f>
        <v>45448</v>
      </c>
      <c r="C5975" s="12">
        <f>Raw_Prices!BP360</f>
        <v>278.10000000000002</v>
      </c>
      <c r="D5975" s="13">
        <f t="shared" si="190"/>
        <v>-8.9094796863863346E-3</v>
      </c>
      <c r="E5975" s="14">
        <f>IF(_xlfn.XLOOKUP($A5975,Firm_Info!$A$2:$A$12,Firm_Info!$C$2:$C$12)="Treated",1,IF(_xlfn.XLOOKUP($A5975,Firm_Info!$A$2:$A$12,Firm_Info!$C$2:$C$12)="Control",0,""))</f>
        <v>0</v>
      </c>
      <c r="F5975" s="14">
        <f>IFERROR(_xlfn.XLOOKUP($A5975,Firm_Info!$A$2:$A$11,Firm_Info!$D$2:$D$11),"")</f>
        <v>5</v>
      </c>
      <c r="G5975" s="14">
        <f>IF($F5975="","",IF($B5975&gt;=SUMIFS(Firm_Info!$F$2:$F$11,Firm_Info!$D$2:$D$11,$F5975,Firm_Info!$C$2:$C$11,"Treated"),1,0))</f>
        <v>1</v>
      </c>
      <c r="H5975" s="14">
        <f t="shared" si="191"/>
        <v>0</v>
      </c>
      <c r="I5975" s="14">
        <f>IF($F5975="","",MOD(ROW()-2,624)-INDEX(Parallel_Trends!$F$5:$F$14,MATCH($A5975,Parallel_Trends!$A$5:$A$14,0)))</f>
        <v>188</v>
      </c>
    </row>
    <row r="5976" spans="1:9" x14ac:dyDescent="0.45">
      <c r="A5976" t="s">
        <v>31</v>
      </c>
      <c r="B5976" s="1">
        <f>Raw_Prices!BL361</f>
        <v>45449</v>
      </c>
      <c r="C5976" s="12">
        <f>Raw_Prices!BP361</f>
        <v>279.36</v>
      </c>
      <c r="D5976" s="13">
        <f t="shared" si="190"/>
        <v>4.5307443365696365E-3</v>
      </c>
      <c r="E5976" s="14">
        <f>IF(_xlfn.XLOOKUP($A5976,Firm_Info!$A$2:$A$12,Firm_Info!$C$2:$C$12)="Treated",1,IF(_xlfn.XLOOKUP($A5976,Firm_Info!$A$2:$A$12,Firm_Info!$C$2:$C$12)="Control",0,""))</f>
        <v>0</v>
      </c>
      <c r="F5976" s="14">
        <f>IFERROR(_xlfn.XLOOKUP($A5976,Firm_Info!$A$2:$A$11,Firm_Info!$D$2:$D$11),"")</f>
        <v>5</v>
      </c>
      <c r="G5976" s="14">
        <f>IF($F5976="","",IF($B5976&gt;=SUMIFS(Firm_Info!$F$2:$F$11,Firm_Info!$D$2:$D$11,$F5976,Firm_Info!$C$2:$C$11,"Treated"),1,0))</f>
        <v>1</v>
      </c>
      <c r="H5976" s="14">
        <f t="shared" si="191"/>
        <v>0</v>
      </c>
      <c r="I5976" s="14">
        <f>IF($F5976="","",MOD(ROW()-2,624)-INDEX(Parallel_Trends!$F$5:$F$14,MATCH($A5976,Parallel_Trends!$A$5:$A$14,0)))</f>
        <v>189</v>
      </c>
    </row>
    <row r="5977" spans="1:9" x14ac:dyDescent="0.45">
      <c r="A5977" t="s">
        <v>31</v>
      </c>
      <c r="B5977" s="1">
        <f>Raw_Prices!BL362</f>
        <v>45450</v>
      </c>
      <c r="C5977" s="12">
        <f>Raw_Prices!BP362</f>
        <v>276.83</v>
      </c>
      <c r="D5977" s="13">
        <f t="shared" si="190"/>
        <v>-9.056414662084844E-3</v>
      </c>
      <c r="E5977" s="14">
        <f>IF(_xlfn.XLOOKUP($A5977,Firm_Info!$A$2:$A$12,Firm_Info!$C$2:$C$12)="Treated",1,IF(_xlfn.XLOOKUP($A5977,Firm_Info!$A$2:$A$12,Firm_Info!$C$2:$C$12)="Control",0,""))</f>
        <v>0</v>
      </c>
      <c r="F5977" s="14">
        <f>IFERROR(_xlfn.XLOOKUP($A5977,Firm_Info!$A$2:$A$11,Firm_Info!$D$2:$D$11),"")</f>
        <v>5</v>
      </c>
      <c r="G5977" s="14">
        <f>IF($F5977="","",IF($B5977&gt;=SUMIFS(Firm_Info!$F$2:$F$11,Firm_Info!$D$2:$D$11,$F5977,Firm_Info!$C$2:$C$11,"Treated"),1,0))</f>
        <v>1</v>
      </c>
      <c r="H5977" s="14">
        <f t="shared" si="191"/>
        <v>0</v>
      </c>
      <c r="I5977" s="14">
        <f>IF($F5977="","",MOD(ROW()-2,624)-INDEX(Parallel_Trends!$F$5:$F$14,MATCH($A5977,Parallel_Trends!$A$5:$A$14,0)))</f>
        <v>190</v>
      </c>
    </row>
    <row r="5978" spans="1:9" x14ac:dyDescent="0.45">
      <c r="A5978" t="s">
        <v>31</v>
      </c>
      <c r="B5978" s="1">
        <f>Raw_Prices!BL363</f>
        <v>45453</v>
      </c>
      <c r="C5978" s="12">
        <f>Raw_Prices!BP363</f>
        <v>276.07</v>
      </c>
      <c r="D5978" s="13">
        <f t="shared" si="190"/>
        <v>-2.7453671928620027E-3</v>
      </c>
      <c r="E5978" s="14">
        <f>IF(_xlfn.XLOOKUP($A5978,Firm_Info!$A$2:$A$12,Firm_Info!$C$2:$C$12)="Treated",1,IF(_xlfn.XLOOKUP($A5978,Firm_Info!$A$2:$A$12,Firm_Info!$C$2:$C$12)="Control",0,""))</f>
        <v>0</v>
      </c>
      <c r="F5978" s="14">
        <f>IFERROR(_xlfn.XLOOKUP($A5978,Firm_Info!$A$2:$A$11,Firm_Info!$D$2:$D$11),"")</f>
        <v>5</v>
      </c>
      <c r="G5978" s="14">
        <f>IF($F5978="","",IF($B5978&gt;=SUMIFS(Firm_Info!$F$2:$F$11,Firm_Info!$D$2:$D$11,$F5978,Firm_Info!$C$2:$C$11,"Treated"),1,0))</f>
        <v>1</v>
      </c>
      <c r="H5978" s="14">
        <f t="shared" si="191"/>
        <v>0</v>
      </c>
      <c r="I5978" s="14">
        <f>IF($F5978="","",MOD(ROW()-2,624)-INDEX(Parallel_Trends!$F$5:$F$14,MATCH($A5978,Parallel_Trends!$A$5:$A$14,0)))</f>
        <v>191</v>
      </c>
    </row>
    <row r="5979" spans="1:9" x14ac:dyDescent="0.45">
      <c r="A5979" t="s">
        <v>31</v>
      </c>
      <c r="B5979" s="1">
        <f>Raw_Prices!BL364</f>
        <v>45454</v>
      </c>
      <c r="C5979" s="12">
        <f>Raw_Prices!BP364</f>
        <v>276.83</v>
      </c>
      <c r="D5979" s="13">
        <f t="shared" si="190"/>
        <v>2.7529249827942248E-3</v>
      </c>
      <c r="E5979" s="14">
        <f>IF(_xlfn.XLOOKUP($A5979,Firm_Info!$A$2:$A$12,Firm_Info!$C$2:$C$12)="Treated",1,IF(_xlfn.XLOOKUP($A5979,Firm_Info!$A$2:$A$12,Firm_Info!$C$2:$C$12)="Control",0,""))</f>
        <v>0</v>
      </c>
      <c r="F5979" s="14">
        <f>IFERROR(_xlfn.XLOOKUP($A5979,Firm_Info!$A$2:$A$11,Firm_Info!$D$2:$D$11),"")</f>
        <v>5</v>
      </c>
      <c r="G5979" s="14">
        <f>IF($F5979="","",IF($B5979&gt;=SUMIFS(Firm_Info!$F$2:$F$11,Firm_Info!$D$2:$D$11,$F5979,Firm_Info!$C$2:$C$11,"Treated"),1,0))</f>
        <v>1</v>
      </c>
      <c r="H5979" s="14">
        <f t="shared" si="191"/>
        <v>0</v>
      </c>
      <c r="I5979" s="14">
        <f>IF($F5979="","",MOD(ROW()-2,624)-INDEX(Parallel_Trends!$F$5:$F$14,MATCH($A5979,Parallel_Trends!$A$5:$A$14,0)))</f>
        <v>192</v>
      </c>
    </row>
    <row r="5980" spans="1:9" x14ac:dyDescent="0.45">
      <c r="A5980" t="s">
        <v>31</v>
      </c>
      <c r="B5980" s="1">
        <f>Raw_Prices!BL365</f>
        <v>45455</v>
      </c>
      <c r="C5980" s="12">
        <f>Raw_Prices!BP365</f>
        <v>275.06</v>
      </c>
      <c r="D5980" s="13">
        <f t="shared" si="190"/>
        <v>-6.3938156991655282E-3</v>
      </c>
      <c r="E5980" s="14">
        <f>IF(_xlfn.XLOOKUP($A5980,Firm_Info!$A$2:$A$12,Firm_Info!$C$2:$C$12)="Treated",1,IF(_xlfn.XLOOKUP($A5980,Firm_Info!$A$2:$A$12,Firm_Info!$C$2:$C$12)="Control",0,""))</f>
        <v>0</v>
      </c>
      <c r="F5980" s="14">
        <f>IFERROR(_xlfn.XLOOKUP($A5980,Firm_Info!$A$2:$A$11,Firm_Info!$D$2:$D$11),"")</f>
        <v>5</v>
      </c>
      <c r="G5980" s="14">
        <f>IF($F5980="","",IF($B5980&gt;=SUMIFS(Firm_Info!$F$2:$F$11,Firm_Info!$D$2:$D$11,$F5980,Firm_Info!$C$2:$C$11,"Treated"),1,0))</f>
        <v>1</v>
      </c>
      <c r="H5980" s="14">
        <f t="shared" si="191"/>
        <v>0</v>
      </c>
      <c r="I5980" s="14">
        <f>IF($F5980="","",MOD(ROW()-2,624)-INDEX(Parallel_Trends!$F$5:$F$14,MATCH($A5980,Parallel_Trends!$A$5:$A$14,0)))</f>
        <v>193</v>
      </c>
    </row>
    <row r="5981" spans="1:9" x14ac:dyDescent="0.45">
      <c r="A5981" t="s">
        <v>31</v>
      </c>
      <c r="B5981" s="1">
        <f>Raw_Prices!BL366</f>
        <v>45456</v>
      </c>
      <c r="C5981" s="12">
        <f>Raw_Prices!BP366</f>
        <v>274.17</v>
      </c>
      <c r="D5981" s="13">
        <f t="shared" si="190"/>
        <v>-3.2356576746891408E-3</v>
      </c>
      <c r="E5981" s="14">
        <f>IF(_xlfn.XLOOKUP($A5981,Firm_Info!$A$2:$A$12,Firm_Info!$C$2:$C$12)="Treated",1,IF(_xlfn.XLOOKUP($A5981,Firm_Info!$A$2:$A$12,Firm_Info!$C$2:$C$12)="Control",0,""))</f>
        <v>0</v>
      </c>
      <c r="F5981" s="14">
        <f>IFERROR(_xlfn.XLOOKUP($A5981,Firm_Info!$A$2:$A$11,Firm_Info!$D$2:$D$11),"")</f>
        <v>5</v>
      </c>
      <c r="G5981" s="14">
        <f>IF($F5981="","",IF($B5981&gt;=SUMIFS(Firm_Info!$F$2:$F$11,Firm_Info!$D$2:$D$11,$F5981,Firm_Info!$C$2:$C$11,"Treated"),1,0))</f>
        <v>1</v>
      </c>
      <c r="H5981" s="14">
        <f t="shared" si="191"/>
        <v>0</v>
      </c>
      <c r="I5981" s="14">
        <f>IF($F5981="","",MOD(ROW()-2,624)-INDEX(Parallel_Trends!$F$5:$F$14,MATCH($A5981,Parallel_Trends!$A$5:$A$14,0)))</f>
        <v>194</v>
      </c>
    </row>
    <row r="5982" spans="1:9" x14ac:dyDescent="0.45">
      <c r="A5982" t="s">
        <v>31</v>
      </c>
      <c r="B5982" s="1">
        <f>Raw_Prices!BL367</f>
        <v>45457</v>
      </c>
      <c r="C5982" s="12">
        <f>Raw_Prices!BP367</f>
        <v>276.26</v>
      </c>
      <c r="D5982" s="13">
        <f t="shared" si="190"/>
        <v>7.6230076230074939E-3</v>
      </c>
      <c r="E5982" s="14">
        <f>IF(_xlfn.XLOOKUP($A5982,Firm_Info!$A$2:$A$12,Firm_Info!$C$2:$C$12)="Treated",1,IF(_xlfn.XLOOKUP($A5982,Firm_Info!$A$2:$A$12,Firm_Info!$C$2:$C$12)="Control",0,""))</f>
        <v>0</v>
      </c>
      <c r="F5982" s="14">
        <f>IFERROR(_xlfn.XLOOKUP($A5982,Firm_Info!$A$2:$A$11,Firm_Info!$D$2:$D$11),"")</f>
        <v>5</v>
      </c>
      <c r="G5982" s="14">
        <f>IF($F5982="","",IF($B5982&gt;=SUMIFS(Firm_Info!$F$2:$F$11,Firm_Info!$D$2:$D$11,$F5982,Firm_Info!$C$2:$C$11,"Treated"),1,0))</f>
        <v>1</v>
      </c>
      <c r="H5982" s="14">
        <f t="shared" si="191"/>
        <v>0</v>
      </c>
      <c r="I5982" s="14">
        <f>IF($F5982="","",MOD(ROW()-2,624)-INDEX(Parallel_Trends!$F$5:$F$14,MATCH($A5982,Parallel_Trends!$A$5:$A$14,0)))</f>
        <v>195</v>
      </c>
    </row>
    <row r="5983" spans="1:9" x14ac:dyDescent="0.45">
      <c r="A5983" t="s">
        <v>31</v>
      </c>
      <c r="B5983" s="1">
        <f>Raw_Prices!BL368</f>
        <v>45460</v>
      </c>
      <c r="C5983" s="12">
        <f>Raw_Prices!BP368</f>
        <v>285.95</v>
      </c>
      <c r="D5983" s="13">
        <f t="shared" si="190"/>
        <v>3.5075653370013837E-2</v>
      </c>
      <c r="E5983" s="14">
        <f>IF(_xlfn.XLOOKUP($A5983,Firm_Info!$A$2:$A$12,Firm_Info!$C$2:$C$12)="Treated",1,IF(_xlfn.XLOOKUP($A5983,Firm_Info!$A$2:$A$12,Firm_Info!$C$2:$C$12)="Control",0,""))</f>
        <v>0</v>
      </c>
      <c r="F5983" s="14">
        <f>IFERROR(_xlfn.XLOOKUP($A5983,Firm_Info!$A$2:$A$11,Firm_Info!$D$2:$D$11),"")</f>
        <v>5</v>
      </c>
      <c r="G5983" s="14">
        <f>IF($F5983="","",IF($B5983&gt;=SUMIFS(Firm_Info!$F$2:$F$11,Firm_Info!$D$2:$D$11,$F5983,Firm_Info!$C$2:$C$11,"Treated"),1,0))</f>
        <v>1</v>
      </c>
      <c r="H5983" s="14">
        <f t="shared" si="191"/>
        <v>0</v>
      </c>
      <c r="I5983" s="14">
        <f>IF($F5983="","",MOD(ROW()-2,624)-INDEX(Parallel_Trends!$F$5:$F$14,MATCH($A5983,Parallel_Trends!$A$5:$A$14,0)))</f>
        <v>196</v>
      </c>
    </row>
    <row r="5984" spans="1:9" x14ac:dyDescent="0.45">
      <c r="A5984" t="s">
        <v>31</v>
      </c>
      <c r="B5984" s="1">
        <f>Raw_Prices!BL369</f>
        <v>45461</v>
      </c>
      <c r="C5984" s="12">
        <f>Raw_Prices!BP369</f>
        <v>277.62</v>
      </c>
      <c r="D5984" s="13">
        <f t="shared" si="190"/>
        <v>-2.9130966952264359E-2</v>
      </c>
      <c r="E5984" s="14">
        <f>IF(_xlfn.XLOOKUP($A5984,Firm_Info!$A$2:$A$12,Firm_Info!$C$2:$C$12)="Treated",1,IF(_xlfn.XLOOKUP($A5984,Firm_Info!$A$2:$A$12,Firm_Info!$C$2:$C$12)="Control",0,""))</f>
        <v>0</v>
      </c>
      <c r="F5984" s="14">
        <f>IFERROR(_xlfn.XLOOKUP($A5984,Firm_Info!$A$2:$A$11,Firm_Info!$D$2:$D$11),"")</f>
        <v>5</v>
      </c>
      <c r="G5984" s="14">
        <f>IF($F5984="","",IF($B5984&gt;=SUMIFS(Firm_Info!$F$2:$F$11,Firm_Info!$D$2:$D$11,$F5984,Firm_Info!$C$2:$C$11,"Treated"),1,0))</f>
        <v>1</v>
      </c>
      <c r="H5984" s="14">
        <f t="shared" si="191"/>
        <v>0</v>
      </c>
      <c r="I5984" s="14">
        <f>IF($F5984="","",MOD(ROW()-2,624)-INDEX(Parallel_Trends!$F$5:$F$14,MATCH($A5984,Parallel_Trends!$A$5:$A$14,0)))</f>
        <v>197</v>
      </c>
    </row>
    <row r="5985" spans="1:9" x14ac:dyDescent="0.45">
      <c r="A5985" t="s">
        <v>31</v>
      </c>
      <c r="B5985" s="1">
        <f>Raw_Prices!BL370</f>
        <v>45463</v>
      </c>
      <c r="C5985" s="12">
        <f>Raw_Prices!BP370</f>
        <v>284</v>
      </c>
      <c r="D5985" s="13">
        <f t="shared" si="190"/>
        <v>2.2981053238239291E-2</v>
      </c>
      <c r="E5985" s="14">
        <f>IF(_xlfn.XLOOKUP($A5985,Firm_Info!$A$2:$A$12,Firm_Info!$C$2:$C$12)="Treated",1,IF(_xlfn.XLOOKUP($A5985,Firm_Info!$A$2:$A$12,Firm_Info!$C$2:$C$12)="Control",0,""))</f>
        <v>0</v>
      </c>
      <c r="F5985" s="14">
        <f>IFERROR(_xlfn.XLOOKUP($A5985,Firm_Info!$A$2:$A$11,Firm_Info!$D$2:$D$11),"")</f>
        <v>5</v>
      </c>
      <c r="G5985" s="14">
        <f>IF($F5985="","",IF($B5985&gt;=SUMIFS(Firm_Info!$F$2:$F$11,Firm_Info!$D$2:$D$11,$F5985,Firm_Info!$C$2:$C$11,"Treated"),1,0))</f>
        <v>1</v>
      </c>
      <c r="H5985" s="14">
        <f t="shared" si="191"/>
        <v>0</v>
      </c>
      <c r="I5985" s="14">
        <f>IF($F5985="","",MOD(ROW()-2,624)-INDEX(Parallel_Trends!$F$5:$F$14,MATCH($A5985,Parallel_Trends!$A$5:$A$14,0)))</f>
        <v>198</v>
      </c>
    </row>
    <row r="5986" spans="1:9" x14ac:dyDescent="0.45">
      <c r="A5986" t="s">
        <v>31</v>
      </c>
      <c r="B5986" s="1">
        <f>Raw_Prices!BL371</f>
        <v>45464</v>
      </c>
      <c r="C5986" s="12">
        <f>Raw_Prices!BP371</f>
        <v>290.35000000000002</v>
      </c>
      <c r="D5986" s="13">
        <f t="shared" si="190"/>
        <v>2.2359154929577629E-2</v>
      </c>
      <c r="E5986" s="14">
        <f>IF(_xlfn.XLOOKUP($A5986,Firm_Info!$A$2:$A$12,Firm_Info!$C$2:$C$12)="Treated",1,IF(_xlfn.XLOOKUP($A5986,Firm_Info!$A$2:$A$12,Firm_Info!$C$2:$C$12)="Control",0,""))</f>
        <v>0</v>
      </c>
      <c r="F5986" s="14">
        <f>IFERROR(_xlfn.XLOOKUP($A5986,Firm_Info!$A$2:$A$11,Firm_Info!$D$2:$D$11),"")</f>
        <v>5</v>
      </c>
      <c r="G5986" s="14">
        <f>IF($F5986="","",IF($B5986&gt;=SUMIFS(Firm_Info!$F$2:$F$11,Firm_Info!$D$2:$D$11,$F5986,Firm_Info!$C$2:$C$11,"Treated"),1,0))</f>
        <v>1</v>
      </c>
      <c r="H5986" s="14">
        <f t="shared" si="191"/>
        <v>0</v>
      </c>
      <c r="I5986" s="14">
        <f>IF($F5986="","",MOD(ROW()-2,624)-INDEX(Parallel_Trends!$F$5:$F$14,MATCH($A5986,Parallel_Trends!$A$5:$A$14,0)))</f>
        <v>199</v>
      </c>
    </row>
    <row r="5987" spans="1:9" x14ac:dyDescent="0.45">
      <c r="A5987" t="s">
        <v>31</v>
      </c>
      <c r="B5987" s="1">
        <f>Raw_Prices!BL372</f>
        <v>45467</v>
      </c>
      <c r="C5987" s="12">
        <f>Raw_Prices!BP372</f>
        <v>285.85000000000002</v>
      </c>
      <c r="D5987" s="13">
        <f t="shared" si="190"/>
        <v>-1.5498536249354267E-2</v>
      </c>
      <c r="E5987" s="14">
        <f>IF(_xlfn.XLOOKUP($A5987,Firm_Info!$A$2:$A$12,Firm_Info!$C$2:$C$12)="Treated",1,IF(_xlfn.XLOOKUP($A5987,Firm_Info!$A$2:$A$12,Firm_Info!$C$2:$C$12)="Control",0,""))</f>
        <v>0</v>
      </c>
      <c r="F5987" s="14">
        <f>IFERROR(_xlfn.XLOOKUP($A5987,Firm_Info!$A$2:$A$11,Firm_Info!$D$2:$D$11),"")</f>
        <v>5</v>
      </c>
      <c r="G5987" s="14">
        <f>IF($F5987="","",IF($B5987&gt;=SUMIFS(Firm_Info!$F$2:$F$11,Firm_Info!$D$2:$D$11,$F5987,Firm_Info!$C$2:$C$11,"Treated"),1,0))</f>
        <v>1</v>
      </c>
      <c r="H5987" s="14">
        <f t="shared" si="191"/>
        <v>0</v>
      </c>
      <c r="I5987" s="14">
        <f>IF($F5987="","",MOD(ROW()-2,624)-INDEX(Parallel_Trends!$F$5:$F$14,MATCH($A5987,Parallel_Trends!$A$5:$A$14,0)))</f>
        <v>200</v>
      </c>
    </row>
    <row r="5988" spans="1:9" x14ac:dyDescent="0.45">
      <c r="A5988" t="s">
        <v>31</v>
      </c>
      <c r="B5988" s="1">
        <f>Raw_Prices!BL373</f>
        <v>45468</v>
      </c>
      <c r="C5988" s="12">
        <f>Raw_Prices!BP373</f>
        <v>290.8</v>
      </c>
      <c r="D5988" s="13">
        <f t="shared" si="190"/>
        <v>1.7316774532097234E-2</v>
      </c>
      <c r="E5988" s="14">
        <f>IF(_xlfn.XLOOKUP($A5988,Firm_Info!$A$2:$A$12,Firm_Info!$C$2:$C$12)="Treated",1,IF(_xlfn.XLOOKUP($A5988,Firm_Info!$A$2:$A$12,Firm_Info!$C$2:$C$12)="Control",0,""))</f>
        <v>0</v>
      </c>
      <c r="F5988" s="14">
        <f>IFERROR(_xlfn.XLOOKUP($A5988,Firm_Info!$A$2:$A$11,Firm_Info!$D$2:$D$11),"")</f>
        <v>5</v>
      </c>
      <c r="G5988" s="14">
        <f>IF($F5988="","",IF($B5988&gt;=SUMIFS(Firm_Info!$F$2:$F$11,Firm_Info!$D$2:$D$11,$F5988,Firm_Info!$C$2:$C$11,"Treated"),1,0))</f>
        <v>1</v>
      </c>
      <c r="H5988" s="14">
        <f t="shared" si="191"/>
        <v>0</v>
      </c>
      <c r="I5988" s="14">
        <f>IF($F5988="","",MOD(ROW()-2,624)-INDEX(Parallel_Trends!$F$5:$F$14,MATCH($A5988,Parallel_Trends!$A$5:$A$14,0)))</f>
        <v>201</v>
      </c>
    </row>
    <row r="5989" spans="1:9" x14ac:dyDescent="0.45">
      <c r="A5989" t="s">
        <v>31</v>
      </c>
      <c r="B5989" s="1">
        <f>Raw_Prices!BL374</f>
        <v>45469</v>
      </c>
      <c r="C5989" s="12">
        <f>Raw_Prices!BP374</f>
        <v>291.58999999999997</v>
      </c>
      <c r="D5989" s="13">
        <f t="shared" si="190"/>
        <v>2.7166437414027911E-3</v>
      </c>
      <c r="E5989" s="14">
        <f>IF(_xlfn.XLOOKUP($A5989,Firm_Info!$A$2:$A$12,Firm_Info!$C$2:$C$12)="Treated",1,IF(_xlfn.XLOOKUP($A5989,Firm_Info!$A$2:$A$12,Firm_Info!$C$2:$C$12)="Control",0,""))</f>
        <v>0</v>
      </c>
      <c r="F5989" s="14">
        <f>IFERROR(_xlfn.XLOOKUP($A5989,Firm_Info!$A$2:$A$11,Firm_Info!$D$2:$D$11),"")</f>
        <v>5</v>
      </c>
      <c r="G5989" s="14">
        <f>IF($F5989="","",IF($B5989&gt;=SUMIFS(Firm_Info!$F$2:$F$11,Firm_Info!$D$2:$D$11,$F5989,Firm_Info!$C$2:$C$11,"Treated"),1,0))</f>
        <v>1</v>
      </c>
      <c r="H5989" s="14">
        <f t="shared" si="191"/>
        <v>0</v>
      </c>
      <c r="I5989" s="14">
        <f>IF($F5989="","",MOD(ROW()-2,624)-INDEX(Parallel_Trends!$F$5:$F$14,MATCH($A5989,Parallel_Trends!$A$5:$A$14,0)))</f>
        <v>202</v>
      </c>
    </row>
    <row r="5990" spans="1:9" x14ac:dyDescent="0.45">
      <c r="A5990" t="s">
        <v>31</v>
      </c>
      <c r="B5990" s="1">
        <f>Raw_Prices!BL375</f>
        <v>45470</v>
      </c>
      <c r="C5990" s="12">
        <f>Raw_Prices!BP375</f>
        <v>294.11</v>
      </c>
      <c r="D5990" s="13">
        <f t="shared" si="190"/>
        <v>8.6422716828424839E-3</v>
      </c>
      <c r="E5990" s="14">
        <f>IF(_xlfn.XLOOKUP($A5990,Firm_Info!$A$2:$A$12,Firm_Info!$C$2:$C$12)="Treated",1,IF(_xlfn.XLOOKUP($A5990,Firm_Info!$A$2:$A$12,Firm_Info!$C$2:$C$12)="Control",0,""))</f>
        <v>0</v>
      </c>
      <c r="F5990" s="14">
        <f>IFERROR(_xlfn.XLOOKUP($A5990,Firm_Info!$A$2:$A$11,Firm_Info!$D$2:$D$11),"")</f>
        <v>5</v>
      </c>
      <c r="G5990" s="14">
        <f>IF($F5990="","",IF($B5990&gt;=SUMIFS(Firm_Info!$F$2:$F$11,Firm_Info!$D$2:$D$11,$F5990,Firm_Info!$C$2:$C$11,"Treated"),1,0))</f>
        <v>1</v>
      </c>
      <c r="H5990" s="14">
        <f t="shared" si="191"/>
        <v>0</v>
      </c>
      <c r="I5990" s="14">
        <f>IF($F5990="","",MOD(ROW()-2,624)-INDEX(Parallel_Trends!$F$5:$F$14,MATCH($A5990,Parallel_Trends!$A$5:$A$14,0)))</f>
        <v>203</v>
      </c>
    </row>
    <row r="5991" spans="1:9" x14ac:dyDescent="0.45">
      <c r="A5991" t="s">
        <v>31</v>
      </c>
      <c r="B5991" s="1">
        <f>Raw_Prices!BL376</f>
        <v>45471</v>
      </c>
      <c r="C5991" s="12">
        <f>Raw_Prices!BP376</f>
        <v>298.95999999999998</v>
      </c>
      <c r="D5991" s="13">
        <f t="shared" si="190"/>
        <v>1.6490428751147368E-2</v>
      </c>
      <c r="E5991" s="14">
        <f>IF(_xlfn.XLOOKUP($A5991,Firm_Info!$A$2:$A$12,Firm_Info!$C$2:$C$12)="Treated",1,IF(_xlfn.XLOOKUP($A5991,Firm_Info!$A$2:$A$12,Firm_Info!$C$2:$C$12)="Control",0,""))</f>
        <v>0</v>
      </c>
      <c r="F5991" s="14">
        <f>IFERROR(_xlfn.XLOOKUP($A5991,Firm_Info!$A$2:$A$11,Firm_Info!$D$2:$D$11),"")</f>
        <v>5</v>
      </c>
      <c r="G5991" s="14">
        <f>IF($F5991="","",IF($B5991&gt;=SUMIFS(Firm_Info!$F$2:$F$11,Firm_Info!$D$2:$D$11,$F5991,Firm_Info!$C$2:$C$11,"Treated"),1,0))</f>
        <v>1</v>
      </c>
      <c r="H5991" s="14">
        <f t="shared" si="191"/>
        <v>0</v>
      </c>
      <c r="I5991" s="14">
        <f>IF($F5991="","",MOD(ROW()-2,624)-INDEX(Parallel_Trends!$F$5:$F$14,MATCH($A5991,Parallel_Trends!$A$5:$A$14,0)))</f>
        <v>204</v>
      </c>
    </row>
    <row r="5992" spans="1:9" x14ac:dyDescent="0.45">
      <c r="A5992" t="s">
        <v>31</v>
      </c>
      <c r="B5992" s="1">
        <f>Raw_Prices!BL377</f>
        <v>45474</v>
      </c>
      <c r="C5992" s="12">
        <f>Raw_Prices!BP377</f>
        <v>296.02</v>
      </c>
      <c r="D5992" s="13">
        <f t="shared" si="190"/>
        <v>-9.8340915172597798E-3</v>
      </c>
      <c r="E5992" s="14">
        <f>IF(_xlfn.XLOOKUP($A5992,Firm_Info!$A$2:$A$12,Firm_Info!$C$2:$C$12)="Treated",1,IF(_xlfn.XLOOKUP($A5992,Firm_Info!$A$2:$A$12,Firm_Info!$C$2:$C$12)="Control",0,""))</f>
        <v>0</v>
      </c>
      <c r="F5992" s="14">
        <f>IFERROR(_xlfn.XLOOKUP($A5992,Firm_Info!$A$2:$A$11,Firm_Info!$D$2:$D$11),"")</f>
        <v>5</v>
      </c>
      <c r="G5992" s="14">
        <f>IF($F5992="","",IF($B5992&gt;=SUMIFS(Firm_Info!$F$2:$F$11,Firm_Info!$D$2:$D$11,$F5992,Firm_Info!$C$2:$C$11,"Treated"),1,0))</f>
        <v>1</v>
      </c>
      <c r="H5992" s="14">
        <f t="shared" si="191"/>
        <v>0</v>
      </c>
      <c r="I5992" s="14">
        <f>IF($F5992="","",MOD(ROW()-2,624)-INDEX(Parallel_Trends!$F$5:$F$14,MATCH($A5992,Parallel_Trends!$A$5:$A$14,0)))</f>
        <v>205</v>
      </c>
    </row>
    <row r="5993" spans="1:9" x14ac:dyDescent="0.45">
      <c r="A5993" t="s">
        <v>31</v>
      </c>
      <c r="B5993" s="1">
        <f>Raw_Prices!BL378</f>
        <v>45475</v>
      </c>
      <c r="C5993" s="12">
        <f>Raw_Prices!BP378</f>
        <v>303.5</v>
      </c>
      <c r="D5993" s="13">
        <f t="shared" si="190"/>
        <v>2.5268562934936956E-2</v>
      </c>
      <c r="E5993" s="14">
        <f>IF(_xlfn.XLOOKUP($A5993,Firm_Info!$A$2:$A$12,Firm_Info!$C$2:$C$12)="Treated",1,IF(_xlfn.XLOOKUP($A5993,Firm_Info!$A$2:$A$12,Firm_Info!$C$2:$C$12)="Control",0,""))</f>
        <v>0</v>
      </c>
      <c r="F5993" s="14">
        <f>IFERROR(_xlfn.XLOOKUP($A5993,Firm_Info!$A$2:$A$11,Firm_Info!$D$2:$D$11),"")</f>
        <v>5</v>
      </c>
      <c r="G5993" s="14">
        <f>IF($F5993="","",IF($B5993&gt;=SUMIFS(Firm_Info!$F$2:$F$11,Firm_Info!$D$2:$D$11,$F5993,Firm_Info!$C$2:$C$11,"Treated"),1,0))</f>
        <v>1</v>
      </c>
      <c r="H5993" s="14">
        <f t="shared" si="191"/>
        <v>0</v>
      </c>
      <c r="I5993" s="14">
        <f>IF($F5993="","",MOD(ROW()-2,624)-INDEX(Parallel_Trends!$F$5:$F$14,MATCH($A5993,Parallel_Trends!$A$5:$A$14,0)))</f>
        <v>206</v>
      </c>
    </row>
    <row r="5994" spans="1:9" x14ac:dyDescent="0.45">
      <c r="A5994" t="s">
        <v>31</v>
      </c>
      <c r="B5994" s="1">
        <f>Raw_Prices!BL379</f>
        <v>45476</v>
      </c>
      <c r="C5994" s="12">
        <f>Raw_Prices!BP379</f>
        <v>301.25</v>
      </c>
      <c r="D5994" s="13">
        <f t="shared" si="190"/>
        <v>-7.4135090609555032E-3</v>
      </c>
      <c r="E5994" s="14">
        <f>IF(_xlfn.XLOOKUP($A5994,Firm_Info!$A$2:$A$12,Firm_Info!$C$2:$C$12)="Treated",1,IF(_xlfn.XLOOKUP($A5994,Firm_Info!$A$2:$A$12,Firm_Info!$C$2:$C$12)="Control",0,""))</f>
        <v>0</v>
      </c>
      <c r="F5994" s="14">
        <f>IFERROR(_xlfn.XLOOKUP($A5994,Firm_Info!$A$2:$A$11,Firm_Info!$D$2:$D$11),"")</f>
        <v>5</v>
      </c>
      <c r="G5994" s="14">
        <f>IF($F5994="","",IF($B5994&gt;=SUMIFS(Firm_Info!$F$2:$F$11,Firm_Info!$D$2:$D$11,$F5994,Firm_Info!$C$2:$C$11,"Treated"),1,0))</f>
        <v>1</v>
      </c>
      <c r="H5994" s="14">
        <f t="shared" si="191"/>
        <v>0</v>
      </c>
      <c r="I5994" s="14">
        <f>IF($F5994="","",MOD(ROW()-2,624)-INDEX(Parallel_Trends!$F$5:$F$14,MATCH($A5994,Parallel_Trends!$A$5:$A$14,0)))</f>
        <v>207</v>
      </c>
    </row>
    <row r="5995" spans="1:9" x14ac:dyDescent="0.45">
      <c r="A5995" t="s">
        <v>31</v>
      </c>
      <c r="B5995" s="1">
        <f>Raw_Prices!BL380</f>
        <v>45478</v>
      </c>
      <c r="C5995" s="12">
        <f>Raw_Prices!BP380</f>
        <v>301.79000000000002</v>
      </c>
      <c r="D5995" s="13">
        <f t="shared" si="190"/>
        <v>1.7925311203319527E-3</v>
      </c>
      <c r="E5995" s="14">
        <f>IF(_xlfn.XLOOKUP($A5995,Firm_Info!$A$2:$A$12,Firm_Info!$C$2:$C$12)="Treated",1,IF(_xlfn.XLOOKUP($A5995,Firm_Info!$A$2:$A$12,Firm_Info!$C$2:$C$12)="Control",0,""))</f>
        <v>0</v>
      </c>
      <c r="F5995" s="14">
        <f>IFERROR(_xlfn.XLOOKUP($A5995,Firm_Info!$A$2:$A$11,Firm_Info!$D$2:$D$11),"")</f>
        <v>5</v>
      </c>
      <c r="G5995" s="14">
        <f>IF($F5995="","",IF($B5995&gt;=SUMIFS(Firm_Info!$F$2:$F$11,Firm_Info!$D$2:$D$11,$F5995,Firm_Info!$C$2:$C$11,"Treated"),1,0))</f>
        <v>1</v>
      </c>
      <c r="H5995" s="14">
        <f t="shared" si="191"/>
        <v>0</v>
      </c>
      <c r="I5995" s="14">
        <f>IF($F5995="","",MOD(ROW()-2,624)-INDEX(Parallel_Trends!$F$5:$F$14,MATCH($A5995,Parallel_Trends!$A$5:$A$14,0)))</f>
        <v>208</v>
      </c>
    </row>
    <row r="5996" spans="1:9" x14ac:dyDescent="0.45">
      <c r="A5996" t="s">
        <v>31</v>
      </c>
      <c r="B5996" s="1">
        <f>Raw_Prices!BL381</f>
        <v>45481</v>
      </c>
      <c r="C5996" s="12">
        <f>Raw_Prices!BP381</f>
        <v>290.56</v>
      </c>
      <c r="D5996" s="13">
        <f t="shared" si="190"/>
        <v>-3.7211305874946254E-2</v>
      </c>
      <c r="E5996" s="14">
        <f>IF(_xlfn.XLOOKUP($A5996,Firm_Info!$A$2:$A$12,Firm_Info!$C$2:$C$12)="Treated",1,IF(_xlfn.XLOOKUP($A5996,Firm_Info!$A$2:$A$12,Firm_Info!$C$2:$C$12)="Control",0,""))</f>
        <v>0</v>
      </c>
      <c r="F5996" s="14">
        <f>IFERROR(_xlfn.XLOOKUP($A5996,Firm_Info!$A$2:$A$11,Firm_Info!$D$2:$D$11),"")</f>
        <v>5</v>
      </c>
      <c r="G5996" s="14">
        <f>IF($F5996="","",IF($B5996&gt;=SUMIFS(Firm_Info!$F$2:$F$11,Firm_Info!$D$2:$D$11,$F5996,Firm_Info!$C$2:$C$11,"Treated"),1,0))</f>
        <v>1</v>
      </c>
      <c r="H5996" s="14">
        <f t="shared" si="191"/>
        <v>0</v>
      </c>
      <c r="I5996" s="14">
        <f>IF($F5996="","",MOD(ROW()-2,624)-INDEX(Parallel_Trends!$F$5:$F$14,MATCH($A5996,Parallel_Trends!$A$5:$A$14,0)))</f>
        <v>209</v>
      </c>
    </row>
    <row r="5997" spans="1:9" x14ac:dyDescent="0.45">
      <c r="A5997" t="s">
        <v>31</v>
      </c>
      <c r="B5997" s="1">
        <f>Raw_Prices!BL382</f>
        <v>45482</v>
      </c>
      <c r="C5997" s="12">
        <f>Raw_Prices!BP382</f>
        <v>293.91000000000003</v>
      </c>
      <c r="D5997" s="13">
        <f t="shared" si="190"/>
        <v>1.1529460352422971E-2</v>
      </c>
      <c r="E5997" s="14">
        <f>IF(_xlfn.XLOOKUP($A5997,Firm_Info!$A$2:$A$12,Firm_Info!$C$2:$C$12)="Treated",1,IF(_xlfn.XLOOKUP($A5997,Firm_Info!$A$2:$A$12,Firm_Info!$C$2:$C$12)="Control",0,""))</f>
        <v>0</v>
      </c>
      <c r="F5997" s="14">
        <f>IFERROR(_xlfn.XLOOKUP($A5997,Firm_Info!$A$2:$A$11,Firm_Info!$D$2:$D$11),"")</f>
        <v>5</v>
      </c>
      <c r="G5997" s="14">
        <f>IF($F5997="","",IF($B5997&gt;=SUMIFS(Firm_Info!$F$2:$F$11,Firm_Info!$D$2:$D$11,$F5997,Firm_Info!$C$2:$C$11,"Treated"),1,0))</f>
        <v>1</v>
      </c>
      <c r="H5997" s="14">
        <f t="shared" si="191"/>
        <v>0</v>
      </c>
      <c r="I5997" s="14">
        <f>IF($F5997="","",MOD(ROW()-2,624)-INDEX(Parallel_Trends!$F$5:$F$14,MATCH($A5997,Parallel_Trends!$A$5:$A$14,0)))</f>
        <v>210</v>
      </c>
    </row>
    <row r="5998" spans="1:9" x14ac:dyDescent="0.45">
      <c r="A5998" t="s">
        <v>31</v>
      </c>
      <c r="B5998" s="1">
        <f>Raw_Prices!BL383</f>
        <v>45483</v>
      </c>
      <c r="C5998" s="12">
        <f>Raw_Prices!BP383</f>
        <v>293.95</v>
      </c>
      <c r="D5998" s="13">
        <f t="shared" si="190"/>
        <v>1.3609608383502447E-4</v>
      </c>
      <c r="E5998" s="14">
        <f>IF(_xlfn.XLOOKUP($A5998,Firm_Info!$A$2:$A$12,Firm_Info!$C$2:$C$12)="Treated",1,IF(_xlfn.XLOOKUP($A5998,Firm_Info!$A$2:$A$12,Firm_Info!$C$2:$C$12)="Control",0,""))</f>
        <v>0</v>
      </c>
      <c r="F5998" s="14">
        <f>IFERROR(_xlfn.XLOOKUP($A5998,Firm_Info!$A$2:$A$11,Firm_Info!$D$2:$D$11),"")</f>
        <v>5</v>
      </c>
      <c r="G5998" s="14">
        <f>IF($F5998="","",IF($B5998&gt;=SUMIFS(Firm_Info!$F$2:$F$11,Firm_Info!$D$2:$D$11,$F5998,Firm_Info!$C$2:$C$11,"Treated"),1,0))</f>
        <v>1</v>
      </c>
      <c r="H5998" s="14">
        <f t="shared" si="191"/>
        <v>0</v>
      </c>
      <c r="I5998" s="14">
        <f>IF($F5998="","",MOD(ROW()-2,624)-INDEX(Parallel_Trends!$F$5:$F$14,MATCH($A5998,Parallel_Trends!$A$5:$A$14,0)))</f>
        <v>211</v>
      </c>
    </row>
    <row r="5999" spans="1:9" x14ac:dyDescent="0.45">
      <c r="A5999" t="s">
        <v>31</v>
      </c>
      <c r="B5999" s="1">
        <f>Raw_Prices!BL384</f>
        <v>45484</v>
      </c>
      <c r="C5999" s="12">
        <f>Raw_Prices!BP384</f>
        <v>304.14</v>
      </c>
      <c r="D5999" s="13">
        <f t="shared" si="190"/>
        <v>3.4665759482905179E-2</v>
      </c>
      <c r="E5999" s="14">
        <f>IF(_xlfn.XLOOKUP($A5999,Firm_Info!$A$2:$A$12,Firm_Info!$C$2:$C$12)="Treated",1,IF(_xlfn.XLOOKUP($A5999,Firm_Info!$A$2:$A$12,Firm_Info!$C$2:$C$12)="Control",0,""))</f>
        <v>0</v>
      </c>
      <c r="F5999" s="14">
        <f>IFERROR(_xlfn.XLOOKUP($A5999,Firm_Info!$A$2:$A$11,Firm_Info!$D$2:$D$11),"")</f>
        <v>5</v>
      </c>
      <c r="G5999" s="14">
        <f>IF($F5999="","",IF($B5999&gt;=SUMIFS(Firm_Info!$F$2:$F$11,Firm_Info!$D$2:$D$11,$F5999,Firm_Info!$C$2:$C$11,"Treated"),1,0))</f>
        <v>1</v>
      </c>
      <c r="H5999" s="14">
        <f t="shared" si="191"/>
        <v>0</v>
      </c>
      <c r="I5999" s="14">
        <f>IF($F5999="","",MOD(ROW()-2,624)-INDEX(Parallel_Trends!$F$5:$F$14,MATCH($A5999,Parallel_Trends!$A$5:$A$14,0)))</f>
        <v>212</v>
      </c>
    </row>
    <row r="6000" spans="1:9" x14ac:dyDescent="0.45">
      <c r="A6000" t="s">
        <v>31</v>
      </c>
      <c r="B6000" s="1">
        <f>Raw_Prices!BL385</f>
        <v>45485</v>
      </c>
      <c r="C6000" s="12">
        <f>Raw_Prices!BP385</f>
        <v>311.04000000000002</v>
      </c>
      <c r="D6000" s="13">
        <f t="shared" si="190"/>
        <v>2.2686920497139607E-2</v>
      </c>
      <c r="E6000" s="14">
        <f>IF(_xlfn.XLOOKUP($A6000,Firm_Info!$A$2:$A$12,Firm_Info!$C$2:$C$12)="Treated",1,IF(_xlfn.XLOOKUP($A6000,Firm_Info!$A$2:$A$12,Firm_Info!$C$2:$C$12)="Control",0,""))</f>
        <v>0</v>
      </c>
      <c r="F6000" s="14">
        <f>IFERROR(_xlfn.XLOOKUP($A6000,Firm_Info!$A$2:$A$11,Firm_Info!$D$2:$D$11),"")</f>
        <v>5</v>
      </c>
      <c r="G6000" s="14">
        <f>IF($F6000="","",IF($B6000&gt;=SUMIFS(Firm_Info!$F$2:$F$11,Firm_Info!$D$2:$D$11,$F6000,Firm_Info!$C$2:$C$11,"Treated"),1,0))</f>
        <v>1</v>
      </c>
      <c r="H6000" s="14">
        <f t="shared" si="191"/>
        <v>0</v>
      </c>
      <c r="I6000" s="14">
        <f>IF($F6000="","",MOD(ROW()-2,624)-INDEX(Parallel_Trends!$F$5:$F$14,MATCH($A6000,Parallel_Trends!$A$5:$A$14,0)))</f>
        <v>213</v>
      </c>
    </row>
    <row r="6001" spans="1:9" x14ac:dyDescent="0.45">
      <c r="A6001" t="s">
        <v>31</v>
      </c>
      <c r="B6001" s="1">
        <f>Raw_Prices!BL386</f>
        <v>45488</v>
      </c>
      <c r="C6001" s="12">
        <f>Raw_Prices!BP386</f>
        <v>324.58999999999997</v>
      </c>
      <c r="D6001" s="13">
        <f t="shared" si="190"/>
        <v>4.3563528806584317E-2</v>
      </c>
      <c r="E6001" s="14">
        <f>IF(_xlfn.XLOOKUP($A6001,Firm_Info!$A$2:$A$12,Firm_Info!$C$2:$C$12)="Treated",1,IF(_xlfn.XLOOKUP($A6001,Firm_Info!$A$2:$A$12,Firm_Info!$C$2:$C$12)="Control",0,""))</f>
        <v>0</v>
      </c>
      <c r="F6001" s="14">
        <f>IFERROR(_xlfn.XLOOKUP($A6001,Firm_Info!$A$2:$A$11,Firm_Info!$D$2:$D$11),"")</f>
        <v>5</v>
      </c>
      <c r="G6001" s="14">
        <f>IF($F6001="","",IF($B6001&gt;=SUMIFS(Firm_Info!$F$2:$F$11,Firm_Info!$D$2:$D$11,$F6001,Firm_Info!$C$2:$C$11,"Treated"),1,0))</f>
        <v>1</v>
      </c>
      <c r="H6001" s="14">
        <f t="shared" si="191"/>
        <v>0</v>
      </c>
      <c r="I6001" s="14">
        <f>IF($F6001="","",MOD(ROW()-2,624)-INDEX(Parallel_Trends!$F$5:$F$14,MATCH($A6001,Parallel_Trends!$A$5:$A$14,0)))</f>
        <v>214</v>
      </c>
    </row>
    <row r="6002" spans="1:9" x14ac:dyDescent="0.45">
      <c r="A6002" t="s">
        <v>31</v>
      </c>
      <c r="B6002" s="1">
        <f>Raw_Prices!BL387</f>
        <v>45489</v>
      </c>
      <c r="C6002" s="12">
        <f>Raw_Prices!BP387</f>
        <v>327.42</v>
      </c>
      <c r="D6002" s="13">
        <f t="shared" si="190"/>
        <v>8.7186912720664811E-3</v>
      </c>
      <c r="E6002" s="14">
        <f>IF(_xlfn.XLOOKUP($A6002,Firm_Info!$A$2:$A$12,Firm_Info!$C$2:$C$12)="Treated",1,IF(_xlfn.XLOOKUP($A6002,Firm_Info!$A$2:$A$12,Firm_Info!$C$2:$C$12)="Control",0,""))</f>
        <v>0</v>
      </c>
      <c r="F6002" s="14">
        <f>IFERROR(_xlfn.XLOOKUP($A6002,Firm_Info!$A$2:$A$11,Firm_Info!$D$2:$D$11),"")</f>
        <v>5</v>
      </c>
      <c r="G6002" s="14">
        <f>IF($F6002="","",IF($B6002&gt;=SUMIFS(Firm_Info!$F$2:$F$11,Firm_Info!$D$2:$D$11,$F6002,Firm_Info!$C$2:$C$11,"Treated"),1,0))</f>
        <v>1</v>
      </c>
      <c r="H6002" s="14">
        <f t="shared" si="191"/>
        <v>0</v>
      </c>
      <c r="I6002" s="14">
        <f>IF($F6002="","",MOD(ROW()-2,624)-INDEX(Parallel_Trends!$F$5:$F$14,MATCH($A6002,Parallel_Trends!$A$5:$A$14,0)))</f>
        <v>215</v>
      </c>
    </row>
    <row r="6003" spans="1:9" x14ac:dyDescent="0.45">
      <c r="A6003" t="s">
        <v>31</v>
      </c>
      <c r="B6003" s="1">
        <f>Raw_Prices!BL388</f>
        <v>45490</v>
      </c>
      <c r="C6003" s="12">
        <f>Raw_Prices!BP388</f>
        <v>330.3</v>
      </c>
      <c r="D6003" s="13">
        <f t="shared" si="190"/>
        <v>8.796041781198527E-3</v>
      </c>
      <c r="E6003" s="14">
        <f>IF(_xlfn.XLOOKUP($A6003,Firm_Info!$A$2:$A$12,Firm_Info!$C$2:$C$12)="Treated",1,IF(_xlfn.XLOOKUP($A6003,Firm_Info!$A$2:$A$12,Firm_Info!$C$2:$C$12)="Control",0,""))</f>
        <v>0</v>
      </c>
      <c r="F6003" s="14">
        <f>IFERROR(_xlfn.XLOOKUP($A6003,Firm_Info!$A$2:$A$11,Firm_Info!$D$2:$D$11),"")</f>
        <v>5</v>
      </c>
      <c r="G6003" s="14">
        <f>IF($F6003="","",IF($B6003&gt;=SUMIFS(Firm_Info!$F$2:$F$11,Firm_Info!$D$2:$D$11,$F6003,Firm_Info!$C$2:$C$11,"Treated"),1,0))</f>
        <v>1</v>
      </c>
      <c r="H6003" s="14">
        <f t="shared" si="191"/>
        <v>0</v>
      </c>
      <c r="I6003" s="14">
        <f>IF($F6003="","",MOD(ROW()-2,624)-INDEX(Parallel_Trends!$F$5:$F$14,MATCH($A6003,Parallel_Trends!$A$5:$A$14,0)))</f>
        <v>216</v>
      </c>
    </row>
    <row r="6004" spans="1:9" x14ac:dyDescent="0.45">
      <c r="A6004" t="s">
        <v>31</v>
      </c>
      <c r="B6004" s="1">
        <f>Raw_Prices!BL389</f>
        <v>45491</v>
      </c>
      <c r="C6004" s="12">
        <f>Raw_Prices!BP389</f>
        <v>321.63</v>
      </c>
      <c r="D6004" s="13">
        <f t="shared" ref="D6004:D6067" si="192">C6004/C6003-1</f>
        <v>-2.6248864668483196E-2</v>
      </c>
      <c r="E6004" s="14">
        <f>IF(_xlfn.XLOOKUP($A6004,Firm_Info!$A$2:$A$12,Firm_Info!$C$2:$C$12)="Treated",1,IF(_xlfn.XLOOKUP($A6004,Firm_Info!$A$2:$A$12,Firm_Info!$C$2:$C$12)="Control",0,""))</f>
        <v>0</v>
      </c>
      <c r="F6004" s="14">
        <f>IFERROR(_xlfn.XLOOKUP($A6004,Firm_Info!$A$2:$A$11,Firm_Info!$D$2:$D$11),"")</f>
        <v>5</v>
      </c>
      <c r="G6004" s="14">
        <f>IF($F6004="","",IF($B6004&gt;=SUMIFS(Firm_Info!$F$2:$F$11,Firm_Info!$D$2:$D$11,$F6004,Firm_Info!$C$2:$C$11,"Treated"),1,0))</f>
        <v>1</v>
      </c>
      <c r="H6004" s="14">
        <f t="shared" ref="H6004:H6067" si="193">IF($F6004="","",$E6004*$G6004)</f>
        <v>0</v>
      </c>
      <c r="I6004" s="14">
        <f>IF($F6004="","",MOD(ROW()-2,624)-INDEX(Parallel_Trends!$F$5:$F$14,MATCH($A6004,Parallel_Trends!$A$5:$A$14,0)))</f>
        <v>217</v>
      </c>
    </row>
    <row r="6005" spans="1:9" x14ac:dyDescent="0.45">
      <c r="A6005" t="s">
        <v>31</v>
      </c>
      <c r="B6005" s="1">
        <f>Raw_Prices!BL390</f>
        <v>45492</v>
      </c>
      <c r="C6005" s="12">
        <f>Raw_Prices!BP390</f>
        <v>320.31</v>
      </c>
      <c r="D6005" s="13">
        <f t="shared" si="192"/>
        <v>-4.1040947672791317E-3</v>
      </c>
      <c r="E6005" s="14">
        <f>IF(_xlfn.XLOOKUP($A6005,Firm_Info!$A$2:$A$12,Firm_Info!$C$2:$C$12)="Treated",1,IF(_xlfn.XLOOKUP($A6005,Firm_Info!$A$2:$A$12,Firm_Info!$C$2:$C$12)="Control",0,""))</f>
        <v>0</v>
      </c>
      <c r="F6005" s="14">
        <f>IFERROR(_xlfn.XLOOKUP($A6005,Firm_Info!$A$2:$A$11,Firm_Info!$D$2:$D$11),"")</f>
        <v>5</v>
      </c>
      <c r="G6005" s="14">
        <f>IF($F6005="","",IF($B6005&gt;=SUMIFS(Firm_Info!$F$2:$F$11,Firm_Info!$D$2:$D$11,$F6005,Firm_Info!$C$2:$C$11,"Treated"),1,0))</f>
        <v>1</v>
      </c>
      <c r="H6005" s="14">
        <f t="shared" si="193"/>
        <v>0</v>
      </c>
      <c r="I6005" s="14">
        <f>IF($F6005="","",MOD(ROW()-2,624)-INDEX(Parallel_Trends!$F$5:$F$14,MATCH($A6005,Parallel_Trends!$A$5:$A$14,0)))</f>
        <v>218</v>
      </c>
    </row>
    <row r="6006" spans="1:9" x14ac:dyDescent="0.45">
      <c r="A6006" t="s">
        <v>31</v>
      </c>
      <c r="B6006" s="1">
        <f>Raw_Prices!BL391</f>
        <v>45495</v>
      </c>
      <c r="C6006" s="12">
        <f>Raw_Prices!BP391</f>
        <v>312.97000000000003</v>
      </c>
      <c r="D6006" s="13">
        <f t="shared" si="192"/>
        <v>-2.2915300802347605E-2</v>
      </c>
      <c r="E6006" s="14">
        <f>IF(_xlfn.XLOOKUP($A6006,Firm_Info!$A$2:$A$12,Firm_Info!$C$2:$C$12)="Treated",1,IF(_xlfn.XLOOKUP($A6006,Firm_Info!$A$2:$A$12,Firm_Info!$C$2:$C$12)="Control",0,""))</f>
        <v>0</v>
      </c>
      <c r="F6006" s="14">
        <f>IFERROR(_xlfn.XLOOKUP($A6006,Firm_Info!$A$2:$A$11,Firm_Info!$D$2:$D$11),"")</f>
        <v>5</v>
      </c>
      <c r="G6006" s="14">
        <f>IF($F6006="","",IF($B6006&gt;=SUMIFS(Firm_Info!$F$2:$F$11,Firm_Info!$D$2:$D$11,$F6006,Firm_Info!$C$2:$C$11,"Treated"),1,0))</f>
        <v>1</v>
      </c>
      <c r="H6006" s="14">
        <f t="shared" si="193"/>
        <v>0</v>
      </c>
      <c r="I6006" s="14">
        <f>IF($F6006="","",MOD(ROW()-2,624)-INDEX(Parallel_Trends!$F$5:$F$14,MATCH($A6006,Parallel_Trends!$A$5:$A$14,0)))</f>
        <v>219</v>
      </c>
    </row>
    <row r="6007" spans="1:9" x14ac:dyDescent="0.45">
      <c r="A6007" t="s">
        <v>31</v>
      </c>
      <c r="B6007" s="1">
        <f>Raw_Prices!BL392</f>
        <v>45496</v>
      </c>
      <c r="C6007" s="12">
        <f>Raw_Prices!BP392</f>
        <v>320.04000000000002</v>
      </c>
      <c r="D6007" s="13">
        <f t="shared" si="192"/>
        <v>2.2590024602997083E-2</v>
      </c>
      <c r="E6007" s="14">
        <f>IF(_xlfn.XLOOKUP($A6007,Firm_Info!$A$2:$A$12,Firm_Info!$C$2:$C$12)="Treated",1,IF(_xlfn.XLOOKUP($A6007,Firm_Info!$A$2:$A$12,Firm_Info!$C$2:$C$12)="Control",0,""))</f>
        <v>0</v>
      </c>
      <c r="F6007" s="14">
        <f>IFERROR(_xlfn.XLOOKUP($A6007,Firm_Info!$A$2:$A$11,Firm_Info!$D$2:$D$11),"")</f>
        <v>5</v>
      </c>
      <c r="G6007" s="14">
        <f>IF($F6007="","",IF($B6007&gt;=SUMIFS(Firm_Info!$F$2:$F$11,Firm_Info!$D$2:$D$11,$F6007,Firm_Info!$C$2:$C$11,"Treated"),1,0))</f>
        <v>1</v>
      </c>
      <c r="H6007" s="14">
        <f t="shared" si="193"/>
        <v>0</v>
      </c>
      <c r="I6007" s="14">
        <f>IF($F6007="","",MOD(ROW()-2,624)-INDEX(Parallel_Trends!$F$5:$F$14,MATCH($A6007,Parallel_Trends!$A$5:$A$14,0)))</f>
        <v>220</v>
      </c>
    </row>
    <row r="6008" spans="1:9" x14ac:dyDescent="0.45">
      <c r="A6008" t="s">
        <v>31</v>
      </c>
      <c r="B6008" s="1">
        <f>Raw_Prices!BL393</f>
        <v>45497</v>
      </c>
      <c r="C6008" s="12">
        <f>Raw_Prices!BP393</f>
        <v>312.66000000000003</v>
      </c>
      <c r="D6008" s="13">
        <f t="shared" si="192"/>
        <v>-2.3059617547806499E-2</v>
      </c>
      <c r="E6008" s="14">
        <f>IF(_xlfn.XLOOKUP($A6008,Firm_Info!$A$2:$A$12,Firm_Info!$C$2:$C$12)="Treated",1,IF(_xlfn.XLOOKUP($A6008,Firm_Info!$A$2:$A$12,Firm_Info!$C$2:$C$12)="Control",0,""))</f>
        <v>0</v>
      </c>
      <c r="F6008" s="14">
        <f>IFERROR(_xlfn.XLOOKUP($A6008,Firm_Info!$A$2:$A$11,Firm_Info!$D$2:$D$11),"")</f>
        <v>5</v>
      </c>
      <c r="G6008" s="14">
        <f>IF($F6008="","",IF($B6008&gt;=SUMIFS(Firm_Info!$F$2:$F$11,Firm_Info!$D$2:$D$11,$F6008,Firm_Info!$C$2:$C$11,"Treated"),1,0))</f>
        <v>1</v>
      </c>
      <c r="H6008" s="14">
        <f t="shared" si="193"/>
        <v>0</v>
      </c>
      <c r="I6008" s="14">
        <f>IF($F6008="","",MOD(ROW()-2,624)-INDEX(Parallel_Trends!$F$5:$F$14,MATCH($A6008,Parallel_Trends!$A$5:$A$14,0)))</f>
        <v>221</v>
      </c>
    </row>
    <row r="6009" spans="1:9" x14ac:dyDescent="0.45">
      <c r="A6009" t="s">
        <v>31</v>
      </c>
      <c r="B6009" s="1">
        <f>Raw_Prices!BL394</f>
        <v>45498</v>
      </c>
      <c r="C6009" s="12">
        <f>Raw_Prices!BP394</f>
        <v>315.23</v>
      </c>
      <c r="D6009" s="13">
        <f t="shared" si="192"/>
        <v>8.2197914667689886E-3</v>
      </c>
      <c r="E6009" s="14">
        <f>IF(_xlfn.XLOOKUP($A6009,Firm_Info!$A$2:$A$12,Firm_Info!$C$2:$C$12)="Treated",1,IF(_xlfn.XLOOKUP($A6009,Firm_Info!$A$2:$A$12,Firm_Info!$C$2:$C$12)="Control",0,""))</f>
        <v>0</v>
      </c>
      <c r="F6009" s="14">
        <f>IFERROR(_xlfn.XLOOKUP($A6009,Firm_Info!$A$2:$A$11,Firm_Info!$D$2:$D$11),"")</f>
        <v>5</v>
      </c>
      <c r="G6009" s="14">
        <f>IF($F6009="","",IF($B6009&gt;=SUMIFS(Firm_Info!$F$2:$F$11,Firm_Info!$D$2:$D$11,$F6009,Firm_Info!$C$2:$C$11,"Treated"),1,0))</f>
        <v>1</v>
      </c>
      <c r="H6009" s="14">
        <f t="shared" si="193"/>
        <v>0</v>
      </c>
      <c r="I6009" s="14">
        <f>IF($F6009="","",MOD(ROW()-2,624)-INDEX(Parallel_Trends!$F$5:$F$14,MATCH($A6009,Parallel_Trends!$A$5:$A$14,0)))</f>
        <v>222</v>
      </c>
    </row>
    <row r="6010" spans="1:9" x14ac:dyDescent="0.45">
      <c r="A6010" t="s">
        <v>31</v>
      </c>
      <c r="B6010" s="1">
        <f>Raw_Prices!BL395</f>
        <v>45499</v>
      </c>
      <c r="C6010" s="12">
        <f>Raw_Prices!BP395</f>
        <v>367.62</v>
      </c>
      <c r="D6010" s="13">
        <f t="shared" si="192"/>
        <v>0.16619611077625862</v>
      </c>
      <c r="E6010" s="14">
        <f>IF(_xlfn.XLOOKUP($A6010,Firm_Info!$A$2:$A$12,Firm_Info!$C$2:$C$12)="Treated",1,IF(_xlfn.XLOOKUP($A6010,Firm_Info!$A$2:$A$12,Firm_Info!$C$2:$C$12)="Control",0,""))</f>
        <v>0</v>
      </c>
      <c r="F6010" s="14">
        <f>IFERROR(_xlfn.XLOOKUP($A6010,Firm_Info!$A$2:$A$11,Firm_Info!$D$2:$D$11),"")</f>
        <v>5</v>
      </c>
      <c r="G6010" s="14">
        <f>IF($F6010="","",IF($B6010&gt;=SUMIFS(Firm_Info!$F$2:$F$11,Firm_Info!$D$2:$D$11,$F6010,Firm_Info!$C$2:$C$11,"Treated"),1,0))</f>
        <v>1</v>
      </c>
      <c r="H6010" s="14">
        <f t="shared" si="193"/>
        <v>0</v>
      </c>
      <c r="I6010" s="14">
        <f>IF($F6010="","",MOD(ROW()-2,624)-INDEX(Parallel_Trends!$F$5:$F$14,MATCH($A6010,Parallel_Trends!$A$5:$A$14,0)))</f>
        <v>223</v>
      </c>
    </row>
    <row r="6011" spans="1:9" x14ac:dyDescent="0.45">
      <c r="A6011" t="s">
        <v>31</v>
      </c>
      <c r="B6011" s="1">
        <f>Raw_Prices!BL396</f>
        <v>45502</v>
      </c>
      <c r="C6011" s="12">
        <f>Raw_Prices!BP396</f>
        <v>377.36</v>
      </c>
      <c r="D6011" s="13">
        <f t="shared" si="192"/>
        <v>2.6494750013601021E-2</v>
      </c>
      <c r="E6011" s="14">
        <f>IF(_xlfn.XLOOKUP($A6011,Firm_Info!$A$2:$A$12,Firm_Info!$C$2:$C$12)="Treated",1,IF(_xlfn.XLOOKUP($A6011,Firm_Info!$A$2:$A$12,Firm_Info!$C$2:$C$12)="Control",0,""))</f>
        <v>0</v>
      </c>
      <c r="F6011" s="14">
        <f>IFERROR(_xlfn.XLOOKUP($A6011,Firm_Info!$A$2:$A$11,Firm_Info!$D$2:$D$11),"")</f>
        <v>5</v>
      </c>
      <c r="G6011" s="14">
        <f>IF($F6011="","",IF($B6011&gt;=SUMIFS(Firm_Info!$F$2:$F$11,Firm_Info!$D$2:$D$11,$F6011,Firm_Info!$C$2:$C$11,"Treated"),1,0))</f>
        <v>1</v>
      </c>
      <c r="H6011" s="14">
        <f t="shared" si="193"/>
        <v>0</v>
      </c>
      <c r="I6011" s="14">
        <f>IF($F6011="","",MOD(ROW()-2,624)-INDEX(Parallel_Trends!$F$5:$F$14,MATCH($A6011,Parallel_Trends!$A$5:$A$14,0)))</f>
        <v>224</v>
      </c>
    </row>
    <row r="6012" spans="1:9" x14ac:dyDescent="0.45">
      <c r="A6012" t="s">
        <v>31</v>
      </c>
      <c r="B6012" s="1">
        <f>Raw_Prices!BL397</f>
        <v>45503</v>
      </c>
      <c r="C6012" s="12">
        <f>Raw_Prices!BP397</f>
        <v>383.07</v>
      </c>
      <c r="D6012" s="13">
        <f t="shared" si="192"/>
        <v>1.5131439474242114E-2</v>
      </c>
      <c r="E6012" s="14">
        <f>IF(_xlfn.XLOOKUP($A6012,Firm_Info!$A$2:$A$12,Firm_Info!$C$2:$C$12)="Treated",1,IF(_xlfn.XLOOKUP($A6012,Firm_Info!$A$2:$A$12,Firm_Info!$C$2:$C$12)="Control",0,""))</f>
        <v>0</v>
      </c>
      <c r="F6012" s="14">
        <f>IFERROR(_xlfn.XLOOKUP($A6012,Firm_Info!$A$2:$A$11,Firm_Info!$D$2:$D$11),"")</f>
        <v>5</v>
      </c>
      <c r="G6012" s="14">
        <f>IF($F6012="","",IF($B6012&gt;=SUMIFS(Firm_Info!$F$2:$F$11,Firm_Info!$D$2:$D$11,$F6012,Firm_Info!$C$2:$C$11,"Treated"),1,0))</f>
        <v>1</v>
      </c>
      <c r="H6012" s="14">
        <f t="shared" si="193"/>
        <v>0</v>
      </c>
      <c r="I6012" s="14">
        <f>IF($F6012="","",MOD(ROW()-2,624)-INDEX(Parallel_Trends!$F$5:$F$14,MATCH($A6012,Parallel_Trends!$A$5:$A$14,0)))</f>
        <v>225</v>
      </c>
    </row>
    <row r="6013" spans="1:9" x14ac:dyDescent="0.45">
      <c r="A6013" t="s">
        <v>31</v>
      </c>
      <c r="B6013" s="1">
        <f>Raw_Prices!BL398</f>
        <v>45504</v>
      </c>
      <c r="C6013" s="12">
        <f>Raw_Prices!BP398</f>
        <v>379.72</v>
      </c>
      <c r="D6013" s="13">
        <f t="shared" si="192"/>
        <v>-8.7451379643406213E-3</v>
      </c>
      <c r="E6013" s="14">
        <f>IF(_xlfn.XLOOKUP($A6013,Firm_Info!$A$2:$A$12,Firm_Info!$C$2:$C$12)="Treated",1,IF(_xlfn.XLOOKUP($A6013,Firm_Info!$A$2:$A$12,Firm_Info!$C$2:$C$12)="Control",0,""))</f>
        <v>0</v>
      </c>
      <c r="F6013" s="14">
        <f>IFERROR(_xlfn.XLOOKUP($A6013,Firm_Info!$A$2:$A$11,Firm_Info!$D$2:$D$11),"")</f>
        <v>5</v>
      </c>
      <c r="G6013" s="14">
        <f>IF($F6013="","",IF($B6013&gt;=SUMIFS(Firm_Info!$F$2:$F$11,Firm_Info!$D$2:$D$11,$F6013,Firm_Info!$C$2:$C$11,"Treated"),1,0))</f>
        <v>1</v>
      </c>
      <c r="H6013" s="14">
        <f t="shared" si="193"/>
        <v>0</v>
      </c>
      <c r="I6013" s="14">
        <f>IF($F6013="","",MOD(ROW()-2,624)-INDEX(Parallel_Trends!$F$5:$F$14,MATCH($A6013,Parallel_Trends!$A$5:$A$14,0)))</f>
        <v>226</v>
      </c>
    </row>
    <row r="6014" spans="1:9" x14ac:dyDescent="0.45">
      <c r="A6014" t="s">
        <v>31</v>
      </c>
      <c r="B6014" s="1">
        <f>Raw_Prices!BL399</f>
        <v>45505</v>
      </c>
      <c r="C6014" s="12">
        <f>Raw_Prices!BP399</f>
        <v>376.97</v>
      </c>
      <c r="D6014" s="13">
        <f t="shared" si="192"/>
        <v>-7.2421784472769257E-3</v>
      </c>
      <c r="E6014" s="14">
        <f>IF(_xlfn.XLOOKUP($A6014,Firm_Info!$A$2:$A$12,Firm_Info!$C$2:$C$12)="Treated",1,IF(_xlfn.XLOOKUP($A6014,Firm_Info!$A$2:$A$12,Firm_Info!$C$2:$C$12)="Control",0,""))</f>
        <v>0</v>
      </c>
      <c r="F6014" s="14">
        <f>IFERROR(_xlfn.XLOOKUP($A6014,Firm_Info!$A$2:$A$11,Firm_Info!$D$2:$D$11),"")</f>
        <v>5</v>
      </c>
      <c r="G6014" s="14">
        <f>IF($F6014="","",IF($B6014&gt;=SUMIFS(Firm_Info!$F$2:$F$11,Firm_Info!$D$2:$D$11,$F6014,Firm_Info!$C$2:$C$11,"Treated"),1,0))</f>
        <v>1</v>
      </c>
      <c r="H6014" s="14">
        <f t="shared" si="193"/>
        <v>0</v>
      </c>
      <c r="I6014" s="14">
        <f>IF($F6014="","",MOD(ROW()-2,624)-INDEX(Parallel_Trends!$F$5:$F$14,MATCH($A6014,Parallel_Trends!$A$5:$A$14,0)))</f>
        <v>227</v>
      </c>
    </row>
    <row r="6015" spans="1:9" x14ac:dyDescent="0.45">
      <c r="A6015" t="s">
        <v>31</v>
      </c>
      <c r="B6015" s="1">
        <f>Raw_Prices!BL400</f>
        <v>45506</v>
      </c>
      <c r="C6015" s="12">
        <f>Raw_Prices!BP400</f>
        <v>373.16</v>
      </c>
      <c r="D6015" s="13">
        <f t="shared" si="192"/>
        <v>-1.0106905058757998E-2</v>
      </c>
      <c r="E6015" s="14">
        <f>IF(_xlfn.XLOOKUP($A6015,Firm_Info!$A$2:$A$12,Firm_Info!$C$2:$C$12)="Treated",1,IF(_xlfn.XLOOKUP($A6015,Firm_Info!$A$2:$A$12,Firm_Info!$C$2:$C$12)="Control",0,""))</f>
        <v>0</v>
      </c>
      <c r="F6015" s="14">
        <f>IFERROR(_xlfn.XLOOKUP($A6015,Firm_Info!$A$2:$A$11,Firm_Info!$D$2:$D$11),"")</f>
        <v>5</v>
      </c>
      <c r="G6015" s="14">
        <f>IF($F6015="","",IF($B6015&gt;=SUMIFS(Firm_Info!$F$2:$F$11,Firm_Info!$D$2:$D$11,$F6015,Firm_Info!$C$2:$C$11,"Treated"),1,0))</f>
        <v>1</v>
      </c>
      <c r="H6015" s="14">
        <f t="shared" si="193"/>
        <v>0</v>
      </c>
      <c r="I6015" s="14">
        <f>IF($F6015="","",MOD(ROW()-2,624)-INDEX(Parallel_Trends!$F$5:$F$14,MATCH($A6015,Parallel_Trends!$A$5:$A$14,0)))</f>
        <v>228</v>
      </c>
    </row>
    <row r="6016" spans="1:9" x14ac:dyDescent="0.45">
      <c r="A6016" t="s">
        <v>31</v>
      </c>
      <c r="B6016" s="1">
        <f>Raw_Prices!BL401</f>
        <v>45509</v>
      </c>
      <c r="C6016" s="12">
        <f>Raw_Prices!BP401</f>
        <v>363.5</v>
      </c>
      <c r="D6016" s="13">
        <f t="shared" si="192"/>
        <v>-2.5887018973094755E-2</v>
      </c>
      <c r="E6016" s="14">
        <f>IF(_xlfn.XLOOKUP($A6016,Firm_Info!$A$2:$A$12,Firm_Info!$C$2:$C$12)="Treated",1,IF(_xlfn.XLOOKUP($A6016,Firm_Info!$A$2:$A$12,Firm_Info!$C$2:$C$12)="Control",0,""))</f>
        <v>0</v>
      </c>
      <c r="F6016" s="14">
        <f>IFERROR(_xlfn.XLOOKUP($A6016,Firm_Info!$A$2:$A$11,Firm_Info!$D$2:$D$11),"")</f>
        <v>5</v>
      </c>
      <c r="G6016" s="14">
        <f>IF($F6016="","",IF($B6016&gt;=SUMIFS(Firm_Info!$F$2:$F$11,Firm_Info!$D$2:$D$11,$F6016,Firm_Info!$C$2:$C$11,"Treated"),1,0))</f>
        <v>1</v>
      </c>
      <c r="H6016" s="14">
        <f t="shared" si="193"/>
        <v>0</v>
      </c>
      <c r="I6016" s="14">
        <f>IF($F6016="","",MOD(ROW()-2,624)-INDEX(Parallel_Trends!$F$5:$F$14,MATCH($A6016,Parallel_Trends!$A$5:$A$14,0)))</f>
        <v>229</v>
      </c>
    </row>
    <row r="6017" spans="1:9" x14ac:dyDescent="0.45">
      <c r="A6017" t="s">
        <v>31</v>
      </c>
      <c r="B6017" s="1">
        <f>Raw_Prices!BL402</f>
        <v>45510</v>
      </c>
      <c r="C6017" s="12">
        <f>Raw_Prices!BP402</f>
        <v>356.78</v>
      </c>
      <c r="D6017" s="13">
        <f t="shared" si="192"/>
        <v>-1.8486932599725003E-2</v>
      </c>
      <c r="E6017" s="14">
        <f>IF(_xlfn.XLOOKUP($A6017,Firm_Info!$A$2:$A$12,Firm_Info!$C$2:$C$12)="Treated",1,IF(_xlfn.XLOOKUP($A6017,Firm_Info!$A$2:$A$12,Firm_Info!$C$2:$C$12)="Control",0,""))</f>
        <v>0</v>
      </c>
      <c r="F6017" s="14">
        <f>IFERROR(_xlfn.XLOOKUP($A6017,Firm_Info!$A$2:$A$11,Firm_Info!$D$2:$D$11),"")</f>
        <v>5</v>
      </c>
      <c r="G6017" s="14">
        <f>IF($F6017="","",IF($B6017&gt;=SUMIFS(Firm_Info!$F$2:$F$11,Firm_Info!$D$2:$D$11,$F6017,Firm_Info!$C$2:$C$11,"Treated"),1,0))</f>
        <v>1</v>
      </c>
      <c r="H6017" s="14">
        <f t="shared" si="193"/>
        <v>0</v>
      </c>
      <c r="I6017" s="14">
        <f>IF($F6017="","",MOD(ROW()-2,624)-INDEX(Parallel_Trends!$F$5:$F$14,MATCH($A6017,Parallel_Trends!$A$5:$A$14,0)))</f>
        <v>230</v>
      </c>
    </row>
    <row r="6018" spans="1:9" x14ac:dyDescent="0.45">
      <c r="A6018" t="s">
        <v>31</v>
      </c>
      <c r="B6018" s="1">
        <f>Raw_Prices!BL403</f>
        <v>45511</v>
      </c>
      <c r="C6018" s="12">
        <f>Raw_Prices!BP403</f>
        <v>353.94</v>
      </c>
      <c r="D6018" s="13">
        <f t="shared" si="192"/>
        <v>-7.9600874488479079E-3</v>
      </c>
      <c r="E6018" s="14">
        <f>IF(_xlfn.XLOOKUP($A6018,Firm_Info!$A$2:$A$12,Firm_Info!$C$2:$C$12)="Treated",1,IF(_xlfn.XLOOKUP($A6018,Firm_Info!$A$2:$A$12,Firm_Info!$C$2:$C$12)="Control",0,""))</f>
        <v>0</v>
      </c>
      <c r="F6018" s="14">
        <f>IFERROR(_xlfn.XLOOKUP($A6018,Firm_Info!$A$2:$A$11,Firm_Info!$D$2:$D$11),"")</f>
        <v>5</v>
      </c>
      <c r="G6018" s="14">
        <f>IF($F6018="","",IF($B6018&gt;=SUMIFS(Firm_Info!$F$2:$F$11,Firm_Info!$D$2:$D$11,$F6018,Firm_Info!$C$2:$C$11,"Treated"),1,0))</f>
        <v>1</v>
      </c>
      <c r="H6018" s="14">
        <f t="shared" si="193"/>
        <v>0</v>
      </c>
      <c r="I6018" s="14">
        <f>IF($F6018="","",MOD(ROW()-2,624)-INDEX(Parallel_Trends!$F$5:$F$14,MATCH($A6018,Parallel_Trends!$A$5:$A$14,0)))</f>
        <v>231</v>
      </c>
    </row>
    <row r="6019" spans="1:9" x14ac:dyDescent="0.45">
      <c r="A6019" t="s">
        <v>31</v>
      </c>
      <c r="B6019" s="1">
        <f>Raw_Prices!BL404</f>
        <v>45512</v>
      </c>
      <c r="C6019" s="12">
        <f>Raw_Prices!BP404</f>
        <v>363.94</v>
      </c>
      <c r="D6019" s="13">
        <f t="shared" si="192"/>
        <v>2.8253376278465359E-2</v>
      </c>
      <c r="E6019" s="14">
        <f>IF(_xlfn.XLOOKUP($A6019,Firm_Info!$A$2:$A$12,Firm_Info!$C$2:$C$12)="Treated",1,IF(_xlfn.XLOOKUP($A6019,Firm_Info!$A$2:$A$12,Firm_Info!$C$2:$C$12)="Control",0,""))</f>
        <v>0</v>
      </c>
      <c r="F6019" s="14">
        <f>IFERROR(_xlfn.XLOOKUP($A6019,Firm_Info!$A$2:$A$11,Firm_Info!$D$2:$D$11),"")</f>
        <v>5</v>
      </c>
      <c r="G6019" s="14">
        <f>IF($F6019="","",IF($B6019&gt;=SUMIFS(Firm_Info!$F$2:$F$11,Firm_Info!$D$2:$D$11,$F6019,Firm_Info!$C$2:$C$11,"Treated"),1,0))</f>
        <v>1</v>
      </c>
      <c r="H6019" s="14">
        <f t="shared" si="193"/>
        <v>0</v>
      </c>
      <c r="I6019" s="14">
        <f>IF($F6019="","",MOD(ROW()-2,624)-INDEX(Parallel_Trends!$F$5:$F$14,MATCH($A6019,Parallel_Trends!$A$5:$A$14,0)))</f>
        <v>232</v>
      </c>
    </row>
    <row r="6020" spans="1:9" x14ac:dyDescent="0.45">
      <c r="A6020" t="s">
        <v>31</v>
      </c>
      <c r="B6020" s="1">
        <f>Raw_Prices!BL405</f>
        <v>45513</v>
      </c>
      <c r="C6020" s="12">
        <f>Raw_Prices!BP405</f>
        <v>364.41</v>
      </c>
      <c r="D6020" s="13">
        <f t="shared" si="192"/>
        <v>1.2914216629116293E-3</v>
      </c>
      <c r="E6020" s="14">
        <f>IF(_xlfn.XLOOKUP($A6020,Firm_Info!$A$2:$A$12,Firm_Info!$C$2:$C$12)="Treated",1,IF(_xlfn.XLOOKUP($A6020,Firm_Info!$A$2:$A$12,Firm_Info!$C$2:$C$12)="Control",0,""))</f>
        <v>0</v>
      </c>
      <c r="F6020" s="14">
        <f>IFERROR(_xlfn.XLOOKUP($A6020,Firm_Info!$A$2:$A$11,Firm_Info!$D$2:$D$11),"")</f>
        <v>5</v>
      </c>
      <c r="G6020" s="14">
        <f>IF($F6020="","",IF($B6020&gt;=SUMIFS(Firm_Info!$F$2:$F$11,Firm_Info!$D$2:$D$11,$F6020,Firm_Info!$C$2:$C$11,"Treated"),1,0))</f>
        <v>1</v>
      </c>
      <c r="H6020" s="14">
        <f t="shared" si="193"/>
        <v>0</v>
      </c>
      <c r="I6020" s="14">
        <f>IF($F6020="","",MOD(ROW()-2,624)-INDEX(Parallel_Trends!$F$5:$F$14,MATCH($A6020,Parallel_Trends!$A$5:$A$14,0)))</f>
        <v>233</v>
      </c>
    </row>
    <row r="6021" spans="1:9" x14ac:dyDescent="0.45">
      <c r="A6021" t="s">
        <v>31</v>
      </c>
      <c r="B6021" s="1">
        <f>Raw_Prices!BL406</f>
        <v>45516</v>
      </c>
      <c r="C6021" s="12">
        <f>Raw_Prices!BP406</f>
        <v>350.76</v>
      </c>
      <c r="D6021" s="13">
        <f t="shared" si="192"/>
        <v>-3.7457808512390001E-2</v>
      </c>
      <c r="E6021" s="14">
        <f>IF(_xlfn.XLOOKUP($A6021,Firm_Info!$A$2:$A$12,Firm_Info!$C$2:$C$12)="Treated",1,IF(_xlfn.XLOOKUP($A6021,Firm_Info!$A$2:$A$12,Firm_Info!$C$2:$C$12)="Control",0,""))</f>
        <v>0</v>
      </c>
      <c r="F6021" s="14">
        <f>IFERROR(_xlfn.XLOOKUP($A6021,Firm_Info!$A$2:$A$11,Firm_Info!$D$2:$D$11),"")</f>
        <v>5</v>
      </c>
      <c r="G6021" s="14">
        <f>IF($F6021="","",IF($B6021&gt;=SUMIFS(Firm_Info!$F$2:$F$11,Firm_Info!$D$2:$D$11,$F6021,Firm_Info!$C$2:$C$11,"Treated"),1,0))</f>
        <v>1</v>
      </c>
      <c r="H6021" s="14">
        <f t="shared" si="193"/>
        <v>0</v>
      </c>
      <c r="I6021" s="14">
        <f>IF($F6021="","",MOD(ROW()-2,624)-INDEX(Parallel_Trends!$F$5:$F$14,MATCH($A6021,Parallel_Trends!$A$5:$A$14,0)))</f>
        <v>234</v>
      </c>
    </row>
    <row r="6022" spans="1:9" x14ac:dyDescent="0.45">
      <c r="A6022" t="s">
        <v>31</v>
      </c>
      <c r="B6022" s="1">
        <f>Raw_Prices!BL407</f>
        <v>45517</v>
      </c>
      <c r="C6022" s="12">
        <f>Raw_Prices!BP407</f>
        <v>357</v>
      </c>
      <c r="D6022" s="13">
        <f t="shared" si="192"/>
        <v>1.7789941840574697E-2</v>
      </c>
      <c r="E6022" s="14">
        <f>IF(_xlfn.XLOOKUP($A6022,Firm_Info!$A$2:$A$12,Firm_Info!$C$2:$C$12)="Treated",1,IF(_xlfn.XLOOKUP($A6022,Firm_Info!$A$2:$A$12,Firm_Info!$C$2:$C$12)="Control",0,""))</f>
        <v>0</v>
      </c>
      <c r="F6022" s="14">
        <f>IFERROR(_xlfn.XLOOKUP($A6022,Firm_Info!$A$2:$A$11,Firm_Info!$D$2:$D$11),"")</f>
        <v>5</v>
      </c>
      <c r="G6022" s="14">
        <f>IF($F6022="","",IF($B6022&gt;=SUMIFS(Firm_Info!$F$2:$F$11,Firm_Info!$D$2:$D$11,$F6022,Firm_Info!$C$2:$C$11,"Treated"),1,0))</f>
        <v>1</v>
      </c>
      <c r="H6022" s="14">
        <f t="shared" si="193"/>
        <v>0</v>
      </c>
      <c r="I6022" s="14">
        <f>IF($F6022="","",MOD(ROW()-2,624)-INDEX(Parallel_Trends!$F$5:$F$14,MATCH($A6022,Parallel_Trends!$A$5:$A$14,0)))</f>
        <v>235</v>
      </c>
    </row>
    <row r="6023" spans="1:9" x14ac:dyDescent="0.45">
      <c r="A6023" t="s">
        <v>31</v>
      </c>
      <c r="B6023" s="1">
        <f>Raw_Prices!BL408</f>
        <v>45518</v>
      </c>
      <c r="C6023" s="12">
        <f>Raw_Prices!BP408</f>
        <v>351.22</v>
      </c>
      <c r="D6023" s="13">
        <f t="shared" si="192"/>
        <v>-1.6190476190476089E-2</v>
      </c>
      <c r="E6023" s="14">
        <f>IF(_xlfn.XLOOKUP($A6023,Firm_Info!$A$2:$A$12,Firm_Info!$C$2:$C$12)="Treated",1,IF(_xlfn.XLOOKUP($A6023,Firm_Info!$A$2:$A$12,Firm_Info!$C$2:$C$12)="Control",0,""))</f>
        <v>0</v>
      </c>
      <c r="F6023" s="14">
        <f>IFERROR(_xlfn.XLOOKUP($A6023,Firm_Info!$A$2:$A$11,Firm_Info!$D$2:$D$11),"")</f>
        <v>5</v>
      </c>
      <c r="G6023" s="14">
        <f>IF($F6023="","",IF($B6023&gt;=SUMIFS(Firm_Info!$F$2:$F$11,Firm_Info!$D$2:$D$11,$F6023,Firm_Info!$C$2:$C$11,"Treated"),1,0))</f>
        <v>1</v>
      </c>
      <c r="H6023" s="14">
        <f t="shared" si="193"/>
        <v>0</v>
      </c>
      <c r="I6023" s="14">
        <f>IF($F6023="","",MOD(ROW()-2,624)-INDEX(Parallel_Trends!$F$5:$F$14,MATCH($A6023,Parallel_Trends!$A$5:$A$14,0)))</f>
        <v>236</v>
      </c>
    </row>
    <row r="6024" spans="1:9" x14ac:dyDescent="0.45">
      <c r="A6024" t="s">
        <v>31</v>
      </c>
      <c r="B6024" s="1">
        <f>Raw_Prices!BL409</f>
        <v>45519</v>
      </c>
      <c r="C6024" s="12">
        <f>Raw_Prices!BP409</f>
        <v>352.01</v>
      </c>
      <c r="D6024" s="13">
        <f t="shared" si="192"/>
        <v>2.2493024315242138E-3</v>
      </c>
      <c r="E6024" s="14">
        <f>IF(_xlfn.XLOOKUP($A6024,Firm_Info!$A$2:$A$12,Firm_Info!$C$2:$C$12)="Treated",1,IF(_xlfn.XLOOKUP($A6024,Firm_Info!$A$2:$A$12,Firm_Info!$C$2:$C$12)="Control",0,""))</f>
        <v>0</v>
      </c>
      <c r="F6024" s="14">
        <f>IFERROR(_xlfn.XLOOKUP($A6024,Firm_Info!$A$2:$A$11,Firm_Info!$D$2:$D$11),"")</f>
        <v>5</v>
      </c>
      <c r="G6024" s="14">
        <f>IF($F6024="","",IF($B6024&gt;=SUMIFS(Firm_Info!$F$2:$F$11,Firm_Info!$D$2:$D$11,$F6024,Firm_Info!$C$2:$C$11,"Treated"),1,0))</f>
        <v>1</v>
      </c>
      <c r="H6024" s="14">
        <f t="shared" si="193"/>
        <v>0</v>
      </c>
      <c r="I6024" s="14">
        <f>IF($F6024="","",MOD(ROW()-2,624)-INDEX(Parallel_Trends!$F$5:$F$14,MATCH($A6024,Parallel_Trends!$A$5:$A$14,0)))</f>
        <v>237</v>
      </c>
    </row>
    <row r="6025" spans="1:9" x14ac:dyDescent="0.45">
      <c r="A6025" t="s">
        <v>31</v>
      </c>
      <c r="B6025" s="1">
        <f>Raw_Prices!BL410</f>
        <v>45520</v>
      </c>
      <c r="C6025" s="12">
        <f>Raw_Prices!BP410</f>
        <v>353.31</v>
      </c>
      <c r="D6025" s="13">
        <f t="shared" si="192"/>
        <v>3.6930769012244458E-3</v>
      </c>
      <c r="E6025" s="14">
        <f>IF(_xlfn.XLOOKUP($A6025,Firm_Info!$A$2:$A$12,Firm_Info!$C$2:$C$12)="Treated",1,IF(_xlfn.XLOOKUP($A6025,Firm_Info!$A$2:$A$12,Firm_Info!$C$2:$C$12)="Control",0,""))</f>
        <v>0</v>
      </c>
      <c r="F6025" s="14">
        <f>IFERROR(_xlfn.XLOOKUP($A6025,Firm_Info!$A$2:$A$11,Firm_Info!$D$2:$D$11),"")</f>
        <v>5</v>
      </c>
      <c r="G6025" s="14">
        <f>IF($F6025="","",IF($B6025&gt;=SUMIFS(Firm_Info!$F$2:$F$11,Firm_Info!$D$2:$D$11,$F6025,Firm_Info!$C$2:$C$11,"Treated"),1,0))</f>
        <v>1</v>
      </c>
      <c r="H6025" s="14">
        <f t="shared" si="193"/>
        <v>0</v>
      </c>
      <c r="I6025" s="14">
        <f>IF($F6025="","",MOD(ROW()-2,624)-INDEX(Parallel_Trends!$F$5:$F$14,MATCH($A6025,Parallel_Trends!$A$5:$A$14,0)))</f>
        <v>238</v>
      </c>
    </row>
    <row r="6026" spans="1:9" x14ac:dyDescent="0.45">
      <c r="A6026" t="s">
        <v>31</v>
      </c>
      <c r="B6026" s="1">
        <f>Raw_Prices!BL411</f>
        <v>45523</v>
      </c>
      <c r="C6026" s="12">
        <f>Raw_Prices!BP411</f>
        <v>355.06</v>
      </c>
      <c r="D6026" s="13">
        <f t="shared" si="192"/>
        <v>4.9531572839716098E-3</v>
      </c>
      <c r="E6026" s="14">
        <f>IF(_xlfn.XLOOKUP($A6026,Firm_Info!$A$2:$A$12,Firm_Info!$C$2:$C$12)="Treated",1,IF(_xlfn.XLOOKUP($A6026,Firm_Info!$A$2:$A$12,Firm_Info!$C$2:$C$12)="Control",0,""))</f>
        <v>0</v>
      </c>
      <c r="F6026" s="14">
        <f>IFERROR(_xlfn.XLOOKUP($A6026,Firm_Info!$A$2:$A$11,Firm_Info!$D$2:$D$11),"")</f>
        <v>5</v>
      </c>
      <c r="G6026" s="14">
        <f>IF($F6026="","",IF($B6026&gt;=SUMIFS(Firm_Info!$F$2:$F$11,Firm_Info!$D$2:$D$11,$F6026,Firm_Info!$C$2:$C$11,"Treated"),1,0))</f>
        <v>1</v>
      </c>
      <c r="H6026" s="14">
        <f t="shared" si="193"/>
        <v>0</v>
      </c>
      <c r="I6026" s="14">
        <f>IF($F6026="","",MOD(ROW()-2,624)-INDEX(Parallel_Trends!$F$5:$F$14,MATCH($A6026,Parallel_Trends!$A$5:$A$14,0)))</f>
        <v>239</v>
      </c>
    </row>
    <row r="6027" spans="1:9" x14ac:dyDescent="0.45">
      <c r="A6027" t="s">
        <v>31</v>
      </c>
      <c r="B6027" s="1">
        <f>Raw_Prices!BL412</f>
        <v>45524</v>
      </c>
      <c r="C6027" s="12">
        <f>Raw_Prices!BP412</f>
        <v>347.32</v>
      </c>
      <c r="D6027" s="13">
        <f t="shared" si="192"/>
        <v>-2.1799132540978983E-2</v>
      </c>
      <c r="E6027" s="14">
        <f>IF(_xlfn.XLOOKUP($A6027,Firm_Info!$A$2:$A$12,Firm_Info!$C$2:$C$12)="Treated",1,IF(_xlfn.XLOOKUP($A6027,Firm_Info!$A$2:$A$12,Firm_Info!$C$2:$C$12)="Control",0,""))</f>
        <v>0</v>
      </c>
      <c r="F6027" s="14">
        <f>IFERROR(_xlfn.XLOOKUP($A6027,Firm_Info!$A$2:$A$11,Firm_Info!$D$2:$D$11),"")</f>
        <v>5</v>
      </c>
      <c r="G6027" s="14">
        <f>IF($F6027="","",IF($B6027&gt;=SUMIFS(Firm_Info!$F$2:$F$11,Firm_Info!$D$2:$D$11,$F6027,Firm_Info!$C$2:$C$11,"Treated"),1,0))</f>
        <v>1</v>
      </c>
      <c r="H6027" s="14">
        <f t="shared" si="193"/>
        <v>0</v>
      </c>
      <c r="I6027" s="14">
        <f>IF($F6027="","",MOD(ROW()-2,624)-INDEX(Parallel_Trends!$F$5:$F$14,MATCH($A6027,Parallel_Trends!$A$5:$A$14,0)))</f>
        <v>240</v>
      </c>
    </row>
    <row r="6028" spans="1:9" x14ac:dyDescent="0.45">
      <c r="A6028" t="s">
        <v>31</v>
      </c>
      <c r="B6028" s="1">
        <f>Raw_Prices!BL413</f>
        <v>45525</v>
      </c>
      <c r="C6028" s="12">
        <f>Raw_Prices!BP413</f>
        <v>345.19</v>
      </c>
      <c r="D6028" s="13">
        <f t="shared" si="192"/>
        <v>-6.1326730392721185E-3</v>
      </c>
      <c r="E6028" s="14">
        <f>IF(_xlfn.XLOOKUP($A6028,Firm_Info!$A$2:$A$12,Firm_Info!$C$2:$C$12)="Treated",1,IF(_xlfn.XLOOKUP($A6028,Firm_Info!$A$2:$A$12,Firm_Info!$C$2:$C$12)="Control",0,""))</f>
        <v>0</v>
      </c>
      <c r="F6028" s="14">
        <f>IFERROR(_xlfn.XLOOKUP($A6028,Firm_Info!$A$2:$A$11,Firm_Info!$D$2:$D$11),"")</f>
        <v>5</v>
      </c>
      <c r="G6028" s="14">
        <f>IF($F6028="","",IF($B6028&gt;=SUMIFS(Firm_Info!$F$2:$F$11,Firm_Info!$D$2:$D$11,$F6028,Firm_Info!$C$2:$C$11,"Treated"),1,0))</f>
        <v>1</v>
      </c>
      <c r="H6028" s="14">
        <f t="shared" si="193"/>
        <v>0</v>
      </c>
      <c r="I6028" s="14">
        <f>IF($F6028="","",MOD(ROW()-2,624)-INDEX(Parallel_Trends!$F$5:$F$14,MATCH($A6028,Parallel_Trends!$A$5:$A$14,0)))</f>
        <v>241</v>
      </c>
    </row>
    <row r="6029" spans="1:9" x14ac:dyDescent="0.45">
      <c r="A6029" t="s">
        <v>31</v>
      </c>
      <c r="B6029" s="1">
        <f>Raw_Prices!BL414</f>
        <v>45526</v>
      </c>
      <c r="C6029" s="12">
        <f>Raw_Prices!BP414</f>
        <v>340.32</v>
      </c>
      <c r="D6029" s="13">
        <f t="shared" si="192"/>
        <v>-1.4108172310901224E-2</v>
      </c>
      <c r="E6029" s="14">
        <f>IF(_xlfn.XLOOKUP($A6029,Firm_Info!$A$2:$A$12,Firm_Info!$C$2:$C$12)="Treated",1,IF(_xlfn.XLOOKUP($A6029,Firm_Info!$A$2:$A$12,Firm_Info!$C$2:$C$12)="Control",0,""))</f>
        <v>0</v>
      </c>
      <c r="F6029" s="14">
        <f>IFERROR(_xlfn.XLOOKUP($A6029,Firm_Info!$A$2:$A$11,Firm_Info!$D$2:$D$11),"")</f>
        <v>5</v>
      </c>
      <c r="G6029" s="14">
        <f>IF($F6029="","",IF($B6029&gt;=SUMIFS(Firm_Info!$F$2:$F$11,Firm_Info!$D$2:$D$11,$F6029,Firm_Info!$C$2:$C$11,"Treated"),1,0))</f>
        <v>1</v>
      </c>
      <c r="H6029" s="14">
        <f t="shared" si="193"/>
        <v>0</v>
      </c>
      <c r="I6029" s="14">
        <f>IF($F6029="","",MOD(ROW()-2,624)-INDEX(Parallel_Trends!$F$5:$F$14,MATCH($A6029,Parallel_Trends!$A$5:$A$14,0)))</f>
        <v>242</v>
      </c>
    </row>
    <row r="6030" spans="1:9" x14ac:dyDescent="0.45">
      <c r="A6030" t="s">
        <v>31</v>
      </c>
      <c r="B6030" s="1">
        <f>Raw_Prices!BL415</f>
        <v>45527</v>
      </c>
      <c r="C6030" s="12">
        <f>Raw_Prices!BP415</f>
        <v>348.73</v>
      </c>
      <c r="D6030" s="13">
        <f t="shared" si="192"/>
        <v>2.4712035731076609E-2</v>
      </c>
      <c r="E6030" s="14">
        <f>IF(_xlfn.XLOOKUP($A6030,Firm_Info!$A$2:$A$12,Firm_Info!$C$2:$C$12)="Treated",1,IF(_xlfn.XLOOKUP($A6030,Firm_Info!$A$2:$A$12,Firm_Info!$C$2:$C$12)="Control",0,""))</f>
        <v>0</v>
      </c>
      <c r="F6030" s="14">
        <f>IFERROR(_xlfn.XLOOKUP($A6030,Firm_Info!$A$2:$A$11,Firm_Info!$D$2:$D$11),"")</f>
        <v>5</v>
      </c>
      <c r="G6030" s="14">
        <f>IF($F6030="","",IF($B6030&gt;=SUMIFS(Firm_Info!$F$2:$F$11,Firm_Info!$D$2:$D$11,$F6030,Firm_Info!$C$2:$C$11,"Treated"),1,0))</f>
        <v>1</v>
      </c>
      <c r="H6030" s="14">
        <f t="shared" si="193"/>
        <v>0</v>
      </c>
      <c r="I6030" s="14">
        <f>IF($F6030="","",MOD(ROW()-2,624)-INDEX(Parallel_Trends!$F$5:$F$14,MATCH($A6030,Parallel_Trends!$A$5:$A$14,0)))</f>
        <v>243</v>
      </c>
    </row>
    <row r="6031" spans="1:9" x14ac:dyDescent="0.45">
      <c r="A6031" t="s">
        <v>31</v>
      </c>
      <c r="B6031" s="1">
        <f>Raw_Prices!BL416</f>
        <v>45530</v>
      </c>
      <c r="C6031" s="12">
        <f>Raw_Prices!BP416</f>
        <v>355.37</v>
      </c>
      <c r="D6031" s="13">
        <f t="shared" si="192"/>
        <v>1.9040518452671185E-2</v>
      </c>
      <c r="E6031" s="14">
        <f>IF(_xlfn.XLOOKUP($A6031,Firm_Info!$A$2:$A$12,Firm_Info!$C$2:$C$12)="Treated",1,IF(_xlfn.XLOOKUP($A6031,Firm_Info!$A$2:$A$12,Firm_Info!$C$2:$C$12)="Control",0,""))</f>
        <v>0</v>
      </c>
      <c r="F6031" s="14">
        <f>IFERROR(_xlfn.XLOOKUP($A6031,Firm_Info!$A$2:$A$11,Firm_Info!$D$2:$D$11),"")</f>
        <v>5</v>
      </c>
      <c r="G6031" s="14">
        <f>IF($F6031="","",IF($B6031&gt;=SUMIFS(Firm_Info!$F$2:$F$11,Firm_Info!$D$2:$D$11,$F6031,Firm_Info!$C$2:$C$11,"Treated"),1,0))</f>
        <v>1</v>
      </c>
      <c r="H6031" s="14">
        <f t="shared" si="193"/>
        <v>0</v>
      </c>
      <c r="I6031" s="14">
        <f>IF($F6031="","",MOD(ROW()-2,624)-INDEX(Parallel_Trends!$F$5:$F$14,MATCH($A6031,Parallel_Trends!$A$5:$A$14,0)))</f>
        <v>244</v>
      </c>
    </row>
    <row r="6032" spans="1:9" x14ac:dyDescent="0.45">
      <c r="A6032" t="s">
        <v>31</v>
      </c>
      <c r="B6032" s="1">
        <f>Raw_Prices!BL417</f>
        <v>45531</v>
      </c>
      <c r="C6032" s="12">
        <f>Raw_Prices!BP417</f>
        <v>360.77</v>
      </c>
      <c r="D6032" s="13">
        <f t="shared" si="192"/>
        <v>1.5195430115091169E-2</v>
      </c>
      <c r="E6032" s="14">
        <f>IF(_xlfn.XLOOKUP($A6032,Firm_Info!$A$2:$A$12,Firm_Info!$C$2:$C$12)="Treated",1,IF(_xlfn.XLOOKUP($A6032,Firm_Info!$A$2:$A$12,Firm_Info!$C$2:$C$12)="Control",0,""))</f>
        <v>0</v>
      </c>
      <c r="F6032" s="14">
        <f>IFERROR(_xlfn.XLOOKUP($A6032,Firm_Info!$A$2:$A$11,Firm_Info!$D$2:$D$11),"")</f>
        <v>5</v>
      </c>
      <c r="G6032" s="14">
        <f>IF($F6032="","",IF($B6032&gt;=SUMIFS(Firm_Info!$F$2:$F$11,Firm_Info!$D$2:$D$11,$F6032,Firm_Info!$C$2:$C$11,"Treated"),1,0))</f>
        <v>1</v>
      </c>
      <c r="H6032" s="14">
        <f t="shared" si="193"/>
        <v>0</v>
      </c>
      <c r="I6032" s="14">
        <f>IF($F6032="","",MOD(ROW()-2,624)-INDEX(Parallel_Trends!$F$5:$F$14,MATCH($A6032,Parallel_Trends!$A$5:$A$14,0)))</f>
        <v>245</v>
      </c>
    </row>
    <row r="6033" spans="1:9" x14ac:dyDescent="0.45">
      <c r="A6033" t="s">
        <v>31</v>
      </c>
      <c r="B6033" s="1">
        <f>Raw_Prices!BL418</f>
        <v>45532</v>
      </c>
      <c r="C6033" s="12">
        <f>Raw_Prices!BP418</f>
        <v>355.8</v>
      </c>
      <c r="D6033" s="13">
        <f t="shared" si="192"/>
        <v>-1.3776090029658739E-2</v>
      </c>
      <c r="E6033" s="14">
        <f>IF(_xlfn.XLOOKUP($A6033,Firm_Info!$A$2:$A$12,Firm_Info!$C$2:$C$12)="Treated",1,IF(_xlfn.XLOOKUP($A6033,Firm_Info!$A$2:$A$12,Firm_Info!$C$2:$C$12)="Control",0,""))</f>
        <v>0</v>
      </c>
      <c r="F6033" s="14">
        <f>IFERROR(_xlfn.XLOOKUP($A6033,Firm_Info!$A$2:$A$11,Firm_Info!$D$2:$D$11),"")</f>
        <v>5</v>
      </c>
      <c r="G6033" s="14">
        <f>IF($F6033="","",IF($B6033&gt;=SUMIFS(Firm_Info!$F$2:$F$11,Firm_Info!$D$2:$D$11,$F6033,Firm_Info!$C$2:$C$11,"Treated"),1,0))</f>
        <v>1</v>
      </c>
      <c r="H6033" s="14">
        <f t="shared" si="193"/>
        <v>0</v>
      </c>
      <c r="I6033" s="14">
        <f>IF($F6033="","",MOD(ROW()-2,624)-INDEX(Parallel_Trends!$F$5:$F$14,MATCH($A6033,Parallel_Trends!$A$5:$A$14,0)))</f>
        <v>246</v>
      </c>
    </row>
    <row r="6034" spans="1:9" x14ac:dyDescent="0.45">
      <c r="A6034" t="s">
        <v>31</v>
      </c>
      <c r="B6034" s="1">
        <f>Raw_Prices!BL419</f>
        <v>45533</v>
      </c>
      <c r="C6034" s="12">
        <f>Raw_Prices!BP419</f>
        <v>351.53</v>
      </c>
      <c r="D6034" s="13">
        <f t="shared" si="192"/>
        <v>-1.2001124227093984E-2</v>
      </c>
      <c r="E6034" s="14">
        <f>IF(_xlfn.XLOOKUP($A6034,Firm_Info!$A$2:$A$12,Firm_Info!$C$2:$C$12)="Treated",1,IF(_xlfn.XLOOKUP($A6034,Firm_Info!$A$2:$A$12,Firm_Info!$C$2:$C$12)="Control",0,""))</f>
        <v>0</v>
      </c>
      <c r="F6034" s="14">
        <f>IFERROR(_xlfn.XLOOKUP($A6034,Firm_Info!$A$2:$A$11,Firm_Info!$D$2:$D$11),"")</f>
        <v>5</v>
      </c>
      <c r="G6034" s="14">
        <f>IF($F6034="","",IF($B6034&gt;=SUMIFS(Firm_Info!$F$2:$F$11,Firm_Info!$D$2:$D$11,$F6034,Firm_Info!$C$2:$C$11,"Treated"),1,0))</f>
        <v>1</v>
      </c>
      <c r="H6034" s="14">
        <f t="shared" si="193"/>
        <v>0</v>
      </c>
      <c r="I6034" s="14">
        <f>IF($F6034="","",MOD(ROW()-2,624)-INDEX(Parallel_Trends!$F$5:$F$14,MATCH($A6034,Parallel_Trends!$A$5:$A$14,0)))</f>
        <v>247</v>
      </c>
    </row>
    <row r="6035" spans="1:9" x14ac:dyDescent="0.45">
      <c r="A6035" t="s">
        <v>31</v>
      </c>
      <c r="B6035" s="1">
        <f>Raw_Prices!BL420</f>
        <v>45534</v>
      </c>
      <c r="C6035" s="12">
        <f>Raw_Prices!BP420</f>
        <v>347.54</v>
      </c>
      <c r="D6035" s="13">
        <f t="shared" si="192"/>
        <v>-1.1350382613148136E-2</v>
      </c>
      <c r="E6035" s="14">
        <f>IF(_xlfn.XLOOKUP($A6035,Firm_Info!$A$2:$A$12,Firm_Info!$C$2:$C$12)="Treated",1,IF(_xlfn.XLOOKUP($A6035,Firm_Info!$A$2:$A$12,Firm_Info!$C$2:$C$12)="Control",0,""))</f>
        <v>0</v>
      </c>
      <c r="F6035" s="14">
        <f>IFERROR(_xlfn.XLOOKUP($A6035,Firm_Info!$A$2:$A$11,Firm_Info!$D$2:$D$11),"")</f>
        <v>5</v>
      </c>
      <c r="G6035" s="14">
        <f>IF($F6035="","",IF($B6035&gt;=SUMIFS(Firm_Info!$F$2:$F$11,Firm_Info!$D$2:$D$11,$F6035,Firm_Info!$C$2:$C$11,"Treated"),1,0))</f>
        <v>1</v>
      </c>
      <c r="H6035" s="14">
        <f t="shared" si="193"/>
        <v>0</v>
      </c>
      <c r="I6035" s="14">
        <f>IF($F6035="","",MOD(ROW()-2,624)-INDEX(Parallel_Trends!$F$5:$F$14,MATCH($A6035,Parallel_Trends!$A$5:$A$14,0)))</f>
        <v>248</v>
      </c>
    </row>
    <row r="6036" spans="1:9" x14ac:dyDescent="0.45">
      <c r="A6036" t="s">
        <v>31</v>
      </c>
      <c r="B6036" s="1">
        <f>Raw_Prices!BL421</f>
        <v>45538</v>
      </c>
      <c r="C6036" s="12">
        <f>Raw_Prices!BP421</f>
        <v>346.42</v>
      </c>
      <c r="D6036" s="13">
        <f t="shared" si="192"/>
        <v>-3.2226506301432645E-3</v>
      </c>
      <c r="E6036" s="14">
        <f>IF(_xlfn.XLOOKUP($A6036,Firm_Info!$A$2:$A$12,Firm_Info!$C$2:$C$12)="Treated",1,IF(_xlfn.XLOOKUP($A6036,Firm_Info!$A$2:$A$12,Firm_Info!$C$2:$C$12)="Control",0,""))</f>
        <v>0</v>
      </c>
      <c r="F6036" s="14">
        <f>IFERROR(_xlfn.XLOOKUP($A6036,Firm_Info!$A$2:$A$11,Firm_Info!$D$2:$D$11),"")</f>
        <v>5</v>
      </c>
      <c r="G6036" s="14">
        <f>IF($F6036="","",IF($B6036&gt;=SUMIFS(Firm_Info!$F$2:$F$11,Firm_Info!$D$2:$D$11,$F6036,Firm_Info!$C$2:$C$11,"Treated"),1,0))</f>
        <v>1</v>
      </c>
      <c r="H6036" s="14">
        <f t="shared" si="193"/>
        <v>0</v>
      </c>
      <c r="I6036" s="14">
        <f>IF($F6036="","",MOD(ROW()-2,624)-INDEX(Parallel_Trends!$F$5:$F$14,MATCH($A6036,Parallel_Trends!$A$5:$A$14,0)))</f>
        <v>249</v>
      </c>
    </row>
    <row r="6037" spans="1:9" x14ac:dyDescent="0.45">
      <c r="A6037" t="s">
        <v>31</v>
      </c>
      <c r="B6037" s="1">
        <f>Raw_Prices!BL422</f>
        <v>45539</v>
      </c>
      <c r="C6037" s="12">
        <f>Raw_Prices!BP422</f>
        <v>331.64</v>
      </c>
      <c r="D6037" s="13">
        <f t="shared" si="192"/>
        <v>-4.2664973153974994E-2</v>
      </c>
      <c r="E6037" s="14">
        <f>IF(_xlfn.XLOOKUP($A6037,Firm_Info!$A$2:$A$12,Firm_Info!$C$2:$C$12)="Treated",1,IF(_xlfn.XLOOKUP($A6037,Firm_Info!$A$2:$A$12,Firm_Info!$C$2:$C$12)="Control",0,""))</f>
        <v>0</v>
      </c>
      <c r="F6037" s="14">
        <f>IFERROR(_xlfn.XLOOKUP($A6037,Firm_Info!$A$2:$A$11,Firm_Info!$D$2:$D$11),"")</f>
        <v>5</v>
      </c>
      <c r="G6037" s="14">
        <f>IF($F6037="","",IF($B6037&gt;=SUMIFS(Firm_Info!$F$2:$F$11,Firm_Info!$D$2:$D$11,$F6037,Firm_Info!$C$2:$C$11,"Treated"),1,0))</f>
        <v>1</v>
      </c>
      <c r="H6037" s="14">
        <f t="shared" si="193"/>
        <v>0</v>
      </c>
      <c r="I6037" s="14">
        <f>IF($F6037="","",MOD(ROW()-2,624)-INDEX(Parallel_Trends!$F$5:$F$14,MATCH($A6037,Parallel_Trends!$A$5:$A$14,0)))</f>
        <v>250</v>
      </c>
    </row>
    <row r="6038" spans="1:9" x14ac:dyDescent="0.45">
      <c r="A6038" t="s">
        <v>31</v>
      </c>
      <c r="B6038" s="1">
        <f>Raw_Prices!BL423</f>
        <v>45540</v>
      </c>
      <c r="C6038" s="12">
        <f>Raw_Prices!BP423</f>
        <v>330.78</v>
      </c>
      <c r="D6038" s="13">
        <f t="shared" si="192"/>
        <v>-2.5931733204680452E-3</v>
      </c>
      <c r="E6038" s="14">
        <f>IF(_xlfn.XLOOKUP($A6038,Firm_Info!$A$2:$A$12,Firm_Info!$C$2:$C$12)="Treated",1,IF(_xlfn.XLOOKUP($A6038,Firm_Info!$A$2:$A$12,Firm_Info!$C$2:$C$12)="Control",0,""))</f>
        <v>0</v>
      </c>
      <c r="F6038" s="14">
        <f>IFERROR(_xlfn.XLOOKUP($A6038,Firm_Info!$A$2:$A$11,Firm_Info!$D$2:$D$11),"")</f>
        <v>5</v>
      </c>
      <c r="G6038" s="14">
        <f>IF($F6038="","",IF($B6038&gt;=SUMIFS(Firm_Info!$F$2:$F$11,Firm_Info!$D$2:$D$11,$F6038,Firm_Info!$C$2:$C$11,"Treated"),1,0))</f>
        <v>1</v>
      </c>
      <c r="H6038" s="14">
        <f t="shared" si="193"/>
        <v>0</v>
      </c>
      <c r="I6038" s="14">
        <f>IF($F6038="","",MOD(ROW()-2,624)-INDEX(Parallel_Trends!$F$5:$F$14,MATCH($A6038,Parallel_Trends!$A$5:$A$14,0)))</f>
        <v>251</v>
      </c>
    </row>
    <row r="6039" spans="1:9" x14ac:dyDescent="0.45">
      <c r="A6039" t="s">
        <v>31</v>
      </c>
      <c r="B6039" s="1">
        <f>Raw_Prices!BL424</f>
        <v>45541</v>
      </c>
      <c r="C6039" s="12">
        <f>Raw_Prices!BP424</f>
        <v>327.43</v>
      </c>
      <c r="D6039" s="13">
        <f t="shared" si="192"/>
        <v>-1.0127577241671126E-2</v>
      </c>
      <c r="E6039" s="14">
        <f>IF(_xlfn.XLOOKUP($A6039,Firm_Info!$A$2:$A$12,Firm_Info!$C$2:$C$12)="Treated",1,IF(_xlfn.XLOOKUP($A6039,Firm_Info!$A$2:$A$12,Firm_Info!$C$2:$C$12)="Control",0,""))</f>
        <v>0</v>
      </c>
      <c r="F6039" s="14">
        <f>IFERROR(_xlfn.XLOOKUP($A6039,Firm_Info!$A$2:$A$11,Firm_Info!$D$2:$D$11),"")</f>
        <v>5</v>
      </c>
      <c r="G6039" s="14">
        <f>IF($F6039="","",IF($B6039&gt;=SUMIFS(Firm_Info!$F$2:$F$11,Firm_Info!$D$2:$D$11,$F6039,Firm_Info!$C$2:$C$11,"Treated"),1,0))</f>
        <v>1</v>
      </c>
      <c r="H6039" s="14">
        <f t="shared" si="193"/>
        <v>0</v>
      </c>
      <c r="I6039" s="14">
        <f>IF($F6039="","",MOD(ROW()-2,624)-INDEX(Parallel_Trends!$F$5:$F$14,MATCH($A6039,Parallel_Trends!$A$5:$A$14,0)))</f>
        <v>252</v>
      </c>
    </row>
    <row r="6040" spans="1:9" x14ac:dyDescent="0.45">
      <c r="A6040" t="s">
        <v>31</v>
      </c>
      <c r="B6040" s="1">
        <f>Raw_Prices!BL425</f>
        <v>45544</v>
      </c>
      <c r="C6040" s="12">
        <f>Raw_Prices!BP425</f>
        <v>324.83999999999997</v>
      </c>
      <c r="D6040" s="13">
        <f t="shared" si="192"/>
        <v>-7.9100876523227059E-3</v>
      </c>
      <c r="E6040" s="14">
        <f>IF(_xlfn.XLOOKUP($A6040,Firm_Info!$A$2:$A$12,Firm_Info!$C$2:$C$12)="Treated",1,IF(_xlfn.XLOOKUP($A6040,Firm_Info!$A$2:$A$12,Firm_Info!$C$2:$C$12)="Control",0,""))</f>
        <v>0</v>
      </c>
      <c r="F6040" s="14">
        <f>IFERROR(_xlfn.XLOOKUP($A6040,Firm_Info!$A$2:$A$11,Firm_Info!$D$2:$D$11),"")</f>
        <v>5</v>
      </c>
      <c r="G6040" s="14">
        <f>IF($F6040="","",IF($B6040&gt;=SUMIFS(Firm_Info!$F$2:$F$11,Firm_Info!$D$2:$D$11,$F6040,Firm_Info!$C$2:$C$11,"Treated"),1,0))</f>
        <v>1</v>
      </c>
      <c r="H6040" s="14">
        <f t="shared" si="193"/>
        <v>0</v>
      </c>
      <c r="I6040" s="14">
        <f>IF($F6040="","",MOD(ROW()-2,624)-INDEX(Parallel_Trends!$F$5:$F$14,MATCH($A6040,Parallel_Trends!$A$5:$A$14,0)))</f>
        <v>253</v>
      </c>
    </row>
    <row r="6041" spans="1:9" x14ac:dyDescent="0.45">
      <c r="A6041" t="s">
        <v>31</v>
      </c>
      <c r="B6041" s="1">
        <f>Raw_Prices!BL426</f>
        <v>45545</v>
      </c>
      <c r="C6041" s="12">
        <f>Raw_Prices!BP426</f>
        <v>323.39</v>
      </c>
      <c r="D6041" s="13">
        <f t="shared" si="192"/>
        <v>-4.4637359931042342E-3</v>
      </c>
      <c r="E6041" s="14">
        <f>IF(_xlfn.XLOOKUP($A6041,Firm_Info!$A$2:$A$12,Firm_Info!$C$2:$C$12)="Treated",1,IF(_xlfn.XLOOKUP($A6041,Firm_Info!$A$2:$A$12,Firm_Info!$C$2:$C$12)="Control",0,""))</f>
        <v>0</v>
      </c>
      <c r="F6041" s="14">
        <f>IFERROR(_xlfn.XLOOKUP($A6041,Firm_Info!$A$2:$A$11,Firm_Info!$D$2:$D$11),"")</f>
        <v>5</v>
      </c>
      <c r="G6041" s="14">
        <f>IF($F6041="","",IF($B6041&gt;=SUMIFS(Firm_Info!$F$2:$F$11,Firm_Info!$D$2:$D$11,$F6041,Firm_Info!$C$2:$C$11,"Treated"),1,0))</f>
        <v>1</v>
      </c>
      <c r="H6041" s="14">
        <f t="shared" si="193"/>
        <v>0</v>
      </c>
      <c r="I6041" s="14">
        <f>IF($F6041="","",MOD(ROW()-2,624)-INDEX(Parallel_Trends!$F$5:$F$14,MATCH($A6041,Parallel_Trends!$A$5:$A$14,0)))</f>
        <v>254</v>
      </c>
    </row>
    <row r="6042" spans="1:9" x14ac:dyDescent="0.45">
      <c r="A6042" t="s">
        <v>31</v>
      </c>
      <c r="B6042" s="1">
        <f>Raw_Prices!BL427</f>
        <v>45546</v>
      </c>
      <c r="C6042" s="12">
        <f>Raw_Prices!BP427</f>
        <v>327.42</v>
      </c>
      <c r="D6042" s="13">
        <f t="shared" si="192"/>
        <v>1.2461733510621853E-2</v>
      </c>
      <c r="E6042" s="14">
        <f>IF(_xlfn.XLOOKUP($A6042,Firm_Info!$A$2:$A$12,Firm_Info!$C$2:$C$12)="Treated",1,IF(_xlfn.XLOOKUP($A6042,Firm_Info!$A$2:$A$12,Firm_Info!$C$2:$C$12)="Control",0,""))</f>
        <v>0</v>
      </c>
      <c r="F6042" s="14">
        <f>IFERROR(_xlfn.XLOOKUP($A6042,Firm_Info!$A$2:$A$11,Firm_Info!$D$2:$D$11),"")</f>
        <v>5</v>
      </c>
      <c r="G6042" s="14">
        <f>IF($F6042="","",IF($B6042&gt;=SUMIFS(Firm_Info!$F$2:$F$11,Firm_Info!$D$2:$D$11,$F6042,Firm_Info!$C$2:$C$11,"Treated"),1,0))</f>
        <v>1</v>
      </c>
      <c r="H6042" s="14">
        <f t="shared" si="193"/>
        <v>0</v>
      </c>
      <c r="I6042" s="14">
        <f>IF($F6042="","",MOD(ROW()-2,624)-INDEX(Parallel_Trends!$F$5:$F$14,MATCH($A6042,Parallel_Trends!$A$5:$A$14,0)))</f>
        <v>255</v>
      </c>
    </row>
    <row r="6043" spans="1:9" x14ac:dyDescent="0.45">
      <c r="A6043" t="s">
        <v>31</v>
      </c>
      <c r="B6043" s="1">
        <f>Raw_Prices!BL428</f>
        <v>45547</v>
      </c>
      <c r="C6043" s="12">
        <f>Raw_Prices!BP428</f>
        <v>339.03</v>
      </c>
      <c r="D6043" s="13">
        <f t="shared" si="192"/>
        <v>3.545904343045625E-2</v>
      </c>
      <c r="E6043" s="14">
        <f>IF(_xlfn.XLOOKUP($A6043,Firm_Info!$A$2:$A$12,Firm_Info!$C$2:$C$12)="Treated",1,IF(_xlfn.XLOOKUP($A6043,Firm_Info!$A$2:$A$12,Firm_Info!$C$2:$C$12)="Control",0,""))</f>
        <v>0</v>
      </c>
      <c r="F6043" s="14">
        <f>IFERROR(_xlfn.XLOOKUP($A6043,Firm_Info!$A$2:$A$11,Firm_Info!$D$2:$D$11),"")</f>
        <v>5</v>
      </c>
      <c r="G6043" s="14">
        <f>IF($F6043="","",IF($B6043&gt;=SUMIFS(Firm_Info!$F$2:$F$11,Firm_Info!$D$2:$D$11,$F6043,Firm_Info!$C$2:$C$11,"Treated"),1,0))</f>
        <v>1</v>
      </c>
      <c r="H6043" s="14">
        <f t="shared" si="193"/>
        <v>0</v>
      </c>
      <c r="I6043" s="14">
        <f>IF($F6043="","",MOD(ROW()-2,624)-INDEX(Parallel_Trends!$F$5:$F$14,MATCH($A6043,Parallel_Trends!$A$5:$A$14,0)))</f>
        <v>256</v>
      </c>
    </row>
    <row r="6044" spans="1:9" x14ac:dyDescent="0.45">
      <c r="A6044" t="s">
        <v>31</v>
      </c>
      <c r="B6044" s="1">
        <f>Raw_Prices!BL429</f>
        <v>45548</v>
      </c>
      <c r="C6044" s="12">
        <f>Raw_Prices!BP429</f>
        <v>340.17</v>
      </c>
      <c r="D6044" s="13">
        <f t="shared" si="192"/>
        <v>3.3625342890011289E-3</v>
      </c>
      <c r="E6044" s="14">
        <f>IF(_xlfn.XLOOKUP($A6044,Firm_Info!$A$2:$A$12,Firm_Info!$C$2:$C$12)="Treated",1,IF(_xlfn.XLOOKUP($A6044,Firm_Info!$A$2:$A$12,Firm_Info!$C$2:$C$12)="Control",0,""))</f>
        <v>0</v>
      </c>
      <c r="F6044" s="14">
        <f>IFERROR(_xlfn.XLOOKUP($A6044,Firm_Info!$A$2:$A$11,Firm_Info!$D$2:$D$11),"")</f>
        <v>5</v>
      </c>
      <c r="G6044" s="14">
        <f>IF($F6044="","",IF($B6044&gt;=SUMIFS(Firm_Info!$F$2:$F$11,Firm_Info!$D$2:$D$11,$F6044,Firm_Info!$C$2:$C$11,"Treated"),1,0))</f>
        <v>1</v>
      </c>
      <c r="H6044" s="14">
        <f t="shared" si="193"/>
        <v>0</v>
      </c>
      <c r="I6044" s="14">
        <f>IF($F6044="","",MOD(ROW()-2,624)-INDEX(Parallel_Trends!$F$5:$F$14,MATCH($A6044,Parallel_Trends!$A$5:$A$14,0)))</f>
        <v>257</v>
      </c>
    </row>
    <row r="6045" spans="1:9" x14ac:dyDescent="0.45">
      <c r="A6045" t="s">
        <v>31</v>
      </c>
      <c r="B6045" s="1">
        <f>Raw_Prices!BL430</f>
        <v>45551</v>
      </c>
      <c r="C6045" s="12">
        <f>Raw_Prices!BP430</f>
        <v>343.37</v>
      </c>
      <c r="D6045" s="13">
        <f t="shared" si="192"/>
        <v>9.407061175294773E-3</v>
      </c>
      <c r="E6045" s="14">
        <f>IF(_xlfn.XLOOKUP($A6045,Firm_Info!$A$2:$A$12,Firm_Info!$C$2:$C$12)="Treated",1,IF(_xlfn.XLOOKUP($A6045,Firm_Info!$A$2:$A$12,Firm_Info!$C$2:$C$12)="Control",0,""))</f>
        <v>0</v>
      </c>
      <c r="F6045" s="14">
        <f>IFERROR(_xlfn.XLOOKUP($A6045,Firm_Info!$A$2:$A$11,Firm_Info!$D$2:$D$11),"")</f>
        <v>5</v>
      </c>
      <c r="G6045" s="14">
        <f>IF($F6045="","",IF($B6045&gt;=SUMIFS(Firm_Info!$F$2:$F$11,Firm_Info!$D$2:$D$11,$F6045,Firm_Info!$C$2:$C$11,"Treated"),1,0))</f>
        <v>1</v>
      </c>
      <c r="H6045" s="14">
        <f t="shared" si="193"/>
        <v>0</v>
      </c>
      <c r="I6045" s="14">
        <f>IF($F6045="","",MOD(ROW()-2,624)-INDEX(Parallel_Trends!$F$5:$F$14,MATCH($A6045,Parallel_Trends!$A$5:$A$14,0)))</f>
        <v>258</v>
      </c>
    </row>
    <row r="6046" spans="1:9" x14ac:dyDescent="0.45">
      <c r="A6046" t="s">
        <v>31</v>
      </c>
      <c r="B6046" s="1">
        <f>Raw_Prices!BL431</f>
        <v>45552</v>
      </c>
      <c r="C6046" s="12">
        <f>Raw_Prices!BP431</f>
        <v>339.35</v>
      </c>
      <c r="D6046" s="13">
        <f t="shared" si="192"/>
        <v>-1.1707487549873274E-2</v>
      </c>
      <c r="E6046" s="14">
        <f>IF(_xlfn.XLOOKUP($A6046,Firm_Info!$A$2:$A$12,Firm_Info!$C$2:$C$12)="Treated",1,IF(_xlfn.XLOOKUP($A6046,Firm_Info!$A$2:$A$12,Firm_Info!$C$2:$C$12)="Control",0,""))</f>
        <v>0</v>
      </c>
      <c r="F6046" s="14">
        <f>IFERROR(_xlfn.XLOOKUP($A6046,Firm_Info!$A$2:$A$11,Firm_Info!$D$2:$D$11),"")</f>
        <v>5</v>
      </c>
      <c r="G6046" s="14">
        <f>IF($F6046="","",IF($B6046&gt;=SUMIFS(Firm_Info!$F$2:$F$11,Firm_Info!$D$2:$D$11,$F6046,Firm_Info!$C$2:$C$11,"Treated"),1,0))</f>
        <v>1</v>
      </c>
      <c r="H6046" s="14">
        <f t="shared" si="193"/>
        <v>0</v>
      </c>
      <c r="I6046" s="14">
        <f>IF($F6046="","",MOD(ROW()-2,624)-INDEX(Parallel_Trends!$F$5:$F$14,MATCH($A6046,Parallel_Trends!$A$5:$A$14,0)))</f>
        <v>259</v>
      </c>
    </row>
    <row r="6047" spans="1:9" x14ac:dyDescent="0.45">
      <c r="A6047" t="s">
        <v>31</v>
      </c>
      <c r="B6047" s="1">
        <f>Raw_Prices!BL432</f>
        <v>45553</v>
      </c>
      <c r="C6047" s="12">
        <f>Raw_Prices!BP432</f>
        <v>339.64</v>
      </c>
      <c r="D6047" s="13">
        <f t="shared" si="192"/>
        <v>8.5457492264606749E-4</v>
      </c>
      <c r="E6047" s="14">
        <f>IF(_xlfn.XLOOKUP($A6047,Firm_Info!$A$2:$A$12,Firm_Info!$C$2:$C$12)="Treated",1,IF(_xlfn.XLOOKUP($A6047,Firm_Info!$A$2:$A$12,Firm_Info!$C$2:$C$12)="Control",0,""))</f>
        <v>0</v>
      </c>
      <c r="F6047" s="14">
        <f>IFERROR(_xlfn.XLOOKUP($A6047,Firm_Info!$A$2:$A$11,Firm_Info!$D$2:$D$11),"")</f>
        <v>5</v>
      </c>
      <c r="G6047" s="14">
        <f>IF($F6047="","",IF($B6047&gt;=SUMIFS(Firm_Info!$F$2:$F$11,Firm_Info!$D$2:$D$11,$F6047,Firm_Info!$C$2:$C$11,"Treated"),1,0))</f>
        <v>1</v>
      </c>
      <c r="H6047" s="14">
        <f t="shared" si="193"/>
        <v>0</v>
      </c>
      <c r="I6047" s="14">
        <f>IF($F6047="","",MOD(ROW()-2,624)-INDEX(Parallel_Trends!$F$5:$F$14,MATCH($A6047,Parallel_Trends!$A$5:$A$14,0)))</f>
        <v>260</v>
      </c>
    </row>
    <row r="6048" spans="1:9" x14ac:dyDescent="0.45">
      <c r="A6048" t="s">
        <v>31</v>
      </c>
      <c r="B6048" s="1">
        <f>Raw_Prices!BL433</f>
        <v>45554</v>
      </c>
      <c r="C6048" s="12">
        <f>Raw_Prices!BP433</f>
        <v>331.34</v>
      </c>
      <c r="D6048" s="13">
        <f t="shared" si="192"/>
        <v>-2.4437639853963078E-2</v>
      </c>
      <c r="E6048" s="14">
        <f>IF(_xlfn.XLOOKUP($A6048,Firm_Info!$A$2:$A$12,Firm_Info!$C$2:$C$12)="Treated",1,IF(_xlfn.XLOOKUP($A6048,Firm_Info!$A$2:$A$12,Firm_Info!$C$2:$C$12)="Control",0,""))</f>
        <v>0</v>
      </c>
      <c r="F6048" s="14">
        <f>IFERROR(_xlfn.XLOOKUP($A6048,Firm_Info!$A$2:$A$11,Firm_Info!$D$2:$D$11),"")</f>
        <v>5</v>
      </c>
      <c r="G6048" s="14">
        <f>IF($F6048="","",IF($B6048&gt;=SUMIFS(Firm_Info!$F$2:$F$11,Firm_Info!$D$2:$D$11,$F6048,Firm_Info!$C$2:$C$11,"Treated"),1,0))</f>
        <v>1</v>
      </c>
      <c r="H6048" s="14">
        <f t="shared" si="193"/>
        <v>0</v>
      </c>
      <c r="I6048" s="14">
        <f>IF($F6048="","",MOD(ROW()-2,624)-INDEX(Parallel_Trends!$F$5:$F$14,MATCH($A6048,Parallel_Trends!$A$5:$A$14,0)))</f>
        <v>261</v>
      </c>
    </row>
    <row r="6049" spans="1:9" x14ac:dyDescent="0.45">
      <c r="A6049" t="s">
        <v>31</v>
      </c>
      <c r="B6049" s="1">
        <f>Raw_Prices!BL434</f>
        <v>45555</v>
      </c>
      <c r="C6049" s="12">
        <f>Raw_Prices!BP434</f>
        <v>330.4</v>
      </c>
      <c r="D6049" s="13">
        <f t="shared" si="192"/>
        <v>-2.8369650510050581E-3</v>
      </c>
      <c r="E6049" s="14">
        <f>IF(_xlfn.XLOOKUP($A6049,Firm_Info!$A$2:$A$12,Firm_Info!$C$2:$C$12)="Treated",1,IF(_xlfn.XLOOKUP($A6049,Firm_Info!$A$2:$A$12,Firm_Info!$C$2:$C$12)="Control",0,""))</f>
        <v>0</v>
      </c>
      <c r="F6049" s="14">
        <f>IFERROR(_xlfn.XLOOKUP($A6049,Firm_Info!$A$2:$A$11,Firm_Info!$D$2:$D$11),"")</f>
        <v>5</v>
      </c>
      <c r="G6049" s="14">
        <f>IF($F6049="","",IF($B6049&gt;=SUMIFS(Firm_Info!$F$2:$F$11,Firm_Info!$D$2:$D$11,$F6049,Firm_Info!$C$2:$C$11,"Treated"),1,0))</f>
        <v>1</v>
      </c>
      <c r="H6049" s="14">
        <f t="shared" si="193"/>
        <v>0</v>
      </c>
      <c r="I6049" s="14">
        <f>IF($F6049="","",MOD(ROW()-2,624)-INDEX(Parallel_Trends!$F$5:$F$14,MATCH($A6049,Parallel_Trends!$A$5:$A$14,0)))</f>
        <v>262</v>
      </c>
    </row>
    <row r="6050" spans="1:9" x14ac:dyDescent="0.45">
      <c r="A6050" t="s">
        <v>31</v>
      </c>
      <c r="B6050" s="1">
        <f>Raw_Prices!BL435</f>
        <v>45558</v>
      </c>
      <c r="C6050" s="12">
        <f>Raw_Prices!BP435</f>
        <v>331.62</v>
      </c>
      <c r="D6050" s="13">
        <f t="shared" si="192"/>
        <v>3.6924939467313234E-3</v>
      </c>
      <c r="E6050" s="14">
        <f>IF(_xlfn.XLOOKUP($A6050,Firm_Info!$A$2:$A$12,Firm_Info!$C$2:$C$12)="Treated",1,IF(_xlfn.XLOOKUP($A6050,Firm_Info!$A$2:$A$12,Firm_Info!$C$2:$C$12)="Control",0,""))</f>
        <v>0</v>
      </c>
      <c r="F6050" s="14">
        <f>IFERROR(_xlfn.XLOOKUP($A6050,Firm_Info!$A$2:$A$11,Firm_Info!$D$2:$D$11),"")</f>
        <v>5</v>
      </c>
      <c r="G6050" s="14">
        <f>IF($F6050="","",IF($B6050&gt;=SUMIFS(Firm_Info!$F$2:$F$11,Firm_Info!$D$2:$D$11,$F6050,Firm_Info!$C$2:$C$11,"Treated"),1,0))</f>
        <v>1</v>
      </c>
      <c r="H6050" s="14">
        <f t="shared" si="193"/>
        <v>0</v>
      </c>
      <c r="I6050" s="14">
        <f>IF($F6050="","",MOD(ROW()-2,624)-INDEX(Parallel_Trends!$F$5:$F$14,MATCH($A6050,Parallel_Trends!$A$5:$A$14,0)))</f>
        <v>263</v>
      </c>
    </row>
    <row r="6051" spans="1:9" x14ac:dyDescent="0.45">
      <c r="A6051" t="s">
        <v>31</v>
      </c>
      <c r="B6051" s="1">
        <f>Raw_Prices!BL436</f>
        <v>45559</v>
      </c>
      <c r="C6051" s="12">
        <f>Raw_Prices!BP436</f>
        <v>323.36</v>
      </c>
      <c r="D6051" s="13">
        <f t="shared" si="192"/>
        <v>-2.4908027260116983E-2</v>
      </c>
      <c r="E6051" s="14">
        <f>IF(_xlfn.XLOOKUP($A6051,Firm_Info!$A$2:$A$12,Firm_Info!$C$2:$C$12)="Treated",1,IF(_xlfn.XLOOKUP($A6051,Firm_Info!$A$2:$A$12,Firm_Info!$C$2:$C$12)="Control",0,""))</f>
        <v>0</v>
      </c>
      <c r="F6051" s="14">
        <f>IFERROR(_xlfn.XLOOKUP($A6051,Firm_Info!$A$2:$A$11,Firm_Info!$D$2:$D$11),"")</f>
        <v>5</v>
      </c>
      <c r="G6051" s="14">
        <f>IF($F6051="","",IF($B6051&gt;=SUMIFS(Firm_Info!$F$2:$F$11,Firm_Info!$D$2:$D$11,$F6051,Firm_Info!$C$2:$C$11,"Treated"),1,0))</f>
        <v>1</v>
      </c>
      <c r="H6051" s="14">
        <f t="shared" si="193"/>
        <v>0</v>
      </c>
      <c r="I6051" s="14">
        <f>IF($F6051="","",MOD(ROW()-2,624)-INDEX(Parallel_Trends!$F$5:$F$14,MATCH($A6051,Parallel_Trends!$A$5:$A$14,0)))</f>
        <v>264</v>
      </c>
    </row>
    <row r="6052" spans="1:9" x14ac:dyDescent="0.45">
      <c r="A6052" t="s">
        <v>31</v>
      </c>
      <c r="B6052" s="1">
        <f>Raw_Prices!BL437</f>
        <v>45560</v>
      </c>
      <c r="C6052" s="12">
        <f>Raw_Prices!BP437</f>
        <v>314.49</v>
      </c>
      <c r="D6052" s="13">
        <f t="shared" si="192"/>
        <v>-2.7430727362691698E-2</v>
      </c>
      <c r="E6052" s="14">
        <f>IF(_xlfn.XLOOKUP($A6052,Firm_Info!$A$2:$A$12,Firm_Info!$C$2:$C$12)="Treated",1,IF(_xlfn.XLOOKUP($A6052,Firm_Info!$A$2:$A$12,Firm_Info!$C$2:$C$12)="Control",0,""))</f>
        <v>0</v>
      </c>
      <c r="F6052" s="14">
        <f>IFERROR(_xlfn.XLOOKUP($A6052,Firm_Info!$A$2:$A$11,Firm_Info!$D$2:$D$11),"")</f>
        <v>5</v>
      </c>
      <c r="G6052" s="14">
        <f>IF($F6052="","",IF($B6052&gt;=SUMIFS(Firm_Info!$F$2:$F$11,Firm_Info!$D$2:$D$11,$F6052,Firm_Info!$C$2:$C$11,"Treated"),1,0))</f>
        <v>1</v>
      </c>
      <c r="H6052" s="14">
        <f t="shared" si="193"/>
        <v>0</v>
      </c>
      <c r="I6052" s="14">
        <f>IF($F6052="","",MOD(ROW()-2,624)-INDEX(Parallel_Trends!$F$5:$F$14,MATCH($A6052,Parallel_Trends!$A$5:$A$14,0)))</f>
        <v>265</v>
      </c>
    </row>
    <row r="6053" spans="1:9" x14ac:dyDescent="0.45">
      <c r="A6053" t="s">
        <v>31</v>
      </c>
      <c r="B6053" s="1">
        <f>Raw_Prices!BL438</f>
        <v>45561</v>
      </c>
      <c r="C6053" s="12">
        <f>Raw_Prices!BP438</f>
        <v>317.01</v>
      </c>
      <c r="D6053" s="13">
        <f t="shared" si="192"/>
        <v>8.0129733854812368E-3</v>
      </c>
      <c r="E6053" s="14">
        <f>IF(_xlfn.XLOOKUP($A6053,Firm_Info!$A$2:$A$12,Firm_Info!$C$2:$C$12)="Treated",1,IF(_xlfn.XLOOKUP($A6053,Firm_Info!$A$2:$A$12,Firm_Info!$C$2:$C$12)="Control",0,""))</f>
        <v>0</v>
      </c>
      <c r="F6053" s="14">
        <f>IFERROR(_xlfn.XLOOKUP($A6053,Firm_Info!$A$2:$A$11,Firm_Info!$D$2:$D$11),"")</f>
        <v>5</v>
      </c>
      <c r="G6053" s="14">
        <f>IF($F6053="","",IF($B6053&gt;=SUMIFS(Firm_Info!$F$2:$F$11,Firm_Info!$D$2:$D$11,$F6053,Firm_Info!$C$2:$C$11,"Treated"),1,0))</f>
        <v>1</v>
      </c>
      <c r="H6053" s="14">
        <f t="shared" si="193"/>
        <v>0</v>
      </c>
      <c r="I6053" s="14">
        <f>IF($F6053="","",MOD(ROW()-2,624)-INDEX(Parallel_Trends!$F$5:$F$14,MATCH($A6053,Parallel_Trends!$A$5:$A$14,0)))</f>
        <v>266</v>
      </c>
    </row>
    <row r="6054" spans="1:9" x14ac:dyDescent="0.45">
      <c r="A6054" t="s">
        <v>31</v>
      </c>
      <c r="B6054" s="1">
        <f>Raw_Prices!BL439</f>
        <v>45562</v>
      </c>
      <c r="C6054" s="12">
        <f>Raw_Prices!BP439</f>
        <v>326.22000000000003</v>
      </c>
      <c r="D6054" s="13">
        <f t="shared" si="192"/>
        <v>2.9052711270938003E-2</v>
      </c>
      <c r="E6054" s="14">
        <f>IF(_xlfn.XLOOKUP($A6054,Firm_Info!$A$2:$A$12,Firm_Info!$C$2:$C$12)="Treated",1,IF(_xlfn.XLOOKUP($A6054,Firm_Info!$A$2:$A$12,Firm_Info!$C$2:$C$12)="Control",0,""))</f>
        <v>0</v>
      </c>
      <c r="F6054" s="14">
        <f>IFERROR(_xlfn.XLOOKUP($A6054,Firm_Info!$A$2:$A$11,Firm_Info!$D$2:$D$11),"")</f>
        <v>5</v>
      </c>
      <c r="G6054" s="14">
        <f>IF($F6054="","",IF($B6054&gt;=SUMIFS(Firm_Info!$F$2:$F$11,Firm_Info!$D$2:$D$11,$F6054,Firm_Info!$C$2:$C$11,"Treated"),1,0))</f>
        <v>1</v>
      </c>
      <c r="H6054" s="14">
        <f t="shared" si="193"/>
        <v>0</v>
      </c>
      <c r="I6054" s="14">
        <f>IF($F6054="","",MOD(ROW()-2,624)-INDEX(Parallel_Trends!$F$5:$F$14,MATCH($A6054,Parallel_Trends!$A$5:$A$14,0)))</f>
        <v>267</v>
      </c>
    </row>
    <row r="6055" spans="1:9" x14ac:dyDescent="0.45">
      <c r="A6055" t="s">
        <v>31</v>
      </c>
      <c r="B6055" s="1">
        <f>Raw_Prices!BL440</f>
        <v>45565</v>
      </c>
      <c r="C6055" s="12">
        <f>Raw_Prices!BP440</f>
        <v>324.08</v>
      </c>
      <c r="D6055" s="13">
        <f t="shared" si="192"/>
        <v>-6.5599901906689961E-3</v>
      </c>
      <c r="E6055" s="14">
        <f>IF(_xlfn.XLOOKUP($A6055,Firm_Info!$A$2:$A$12,Firm_Info!$C$2:$C$12)="Treated",1,IF(_xlfn.XLOOKUP($A6055,Firm_Info!$A$2:$A$12,Firm_Info!$C$2:$C$12)="Control",0,""))</f>
        <v>0</v>
      </c>
      <c r="F6055" s="14">
        <f>IFERROR(_xlfn.XLOOKUP($A6055,Firm_Info!$A$2:$A$11,Firm_Info!$D$2:$D$11),"")</f>
        <v>5</v>
      </c>
      <c r="G6055" s="14">
        <f>IF($F6055="","",IF($B6055&gt;=SUMIFS(Firm_Info!$F$2:$F$11,Firm_Info!$D$2:$D$11,$F6055,Firm_Info!$C$2:$C$11,"Treated"),1,0))</f>
        <v>1</v>
      </c>
      <c r="H6055" s="14">
        <f t="shared" si="193"/>
        <v>0</v>
      </c>
      <c r="I6055" s="14">
        <f>IF($F6055="","",MOD(ROW()-2,624)-INDEX(Parallel_Trends!$F$5:$F$14,MATCH($A6055,Parallel_Trends!$A$5:$A$14,0)))</f>
        <v>268</v>
      </c>
    </row>
    <row r="6056" spans="1:9" x14ac:dyDescent="0.45">
      <c r="A6056" t="s">
        <v>31</v>
      </c>
      <c r="B6056" s="1">
        <f>Raw_Prices!BL441</f>
        <v>45566</v>
      </c>
      <c r="C6056" s="12">
        <f>Raw_Prices!BP441</f>
        <v>328.95</v>
      </c>
      <c r="D6056" s="13">
        <f t="shared" si="192"/>
        <v>1.5027153789187953E-2</v>
      </c>
      <c r="E6056" s="14">
        <f>IF(_xlfn.XLOOKUP($A6056,Firm_Info!$A$2:$A$12,Firm_Info!$C$2:$C$12)="Treated",1,IF(_xlfn.XLOOKUP($A6056,Firm_Info!$A$2:$A$12,Firm_Info!$C$2:$C$12)="Control",0,""))</f>
        <v>0</v>
      </c>
      <c r="F6056" s="14">
        <f>IFERROR(_xlfn.XLOOKUP($A6056,Firm_Info!$A$2:$A$11,Firm_Info!$D$2:$D$11),"")</f>
        <v>5</v>
      </c>
      <c r="G6056" s="14">
        <f>IF($F6056="","",IF($B6056&gt;=SUMIFS(Firm_Info!$F$2:$F$11,Firm_Info!$D$2:$D$11,$F6056,Firm_Info!$C$2:$C$11,"Treated"),1,0))</f>
        <v>1</v>
      </c>
      <c r="H6056" s="14">
        <f t="shared" si="193"/>
        <v>0</v>
      </c>
      <c r="I6056" s="14">
        <f>IF($F6056="","",MOD(ROW()-2,624)-INDEX(Parallel_Trends!$F$5:$F$14,MATCH($A6056,Parallel_Trends!$A$5:$A$14,0)))</f>
        <v>269</v>
      </c>
    </row>
    <row r="6057" spans="1:9" x14ac:dyDescent="0.45">
      <c r="A6057" t="s">
        <v>31</v>
      </c>
      <c r="B6057" s="1">
        <f>Raw_Prices!BL442</f>
        <v>45567</v>
      </c>
      <c r="C6057" s="12">
        <f>Raw_Prices!BP442</f>
        <v>329.24</v>
      </c>
      <c r="D6057" s="13">
        <f t="shared" si="192"/>
        <v>8.8159294725653758E-4</v>
      </c>
      <c r="E6057" s="14">
        <f>IF(_xlfn.XLOOKUP($A6057,Firm_Info!$A$2:$A$12,Firm_Info!$C$2:$C$12)="Treated",1,IF(_xlfn.XLOOKUP($A6057,Firm_Info!$A$2:$A$12,Firm_Info!$C$2:$C$12)="Control",0,""))</f>
        <v>0</v>
      </c>
      <c r="F6057" s="14">
        <f>IFERROR(_xlfn.XLOOKUP($A6057,Firm_Info!$A$2:$A$11,Firm_Info!$D$2:$D$11),"")</f>
        <v>5</v>
      </c>
      <c r="G6057" s="14">
        <f>IF($F6057="","",IF($B6057&gt;=SUMIFS(Firm_Info!$F$2:$F$11,Firm_Info!$D$2:$D$11,$F6057,Firm_Info!$C$2:$C$11,"Treated"),1,0))</f>
        <v>1</v>
      </c>
      <c r="H6057" s="14">
        <f t="shared" si="193"/>
        <v>0</v>
      </c>
      <c r="I6057" s="14">
        <f>IF($F6057="","",MOD(ROW()-2,624)-INDEX(Parallel_Trends!$F$5:$F$14,MATCH($A6057,Parallel_Trends!$A$5:$A$14,0)))</f>
        <v>270</v>
      </c>
    </row>
    <row r="6058" spans="1:9" x14ac:dyDescent="0.45">
      <c r="A6058" t="s">
        <v>31</v>
      </c>
      <c r="B6058" s="1">
        <f>Raw_Prices!BL443</f>
        <v>45568</v>
      </c>
      <c r="C6058" s="12">
        <f>Raw_Prices!BP443</f>
        <v>322.39</v>
      </c>
      <c r="D6058" s="13">
        <f t="shared" si="192"/>
        <v>-2.080549143481969E-2</v>
      </c>
      <c r="E6058" s="14">
        <f>IF(_xlfn.XLOOKUP($A6058,Firm_Info!$A$2:$A$12,Firm_Info!$C$2:$C$12)="Treated",1,IF(_xlfn.XLOOKUP($A6058,Firm_Info!$A$2:$A$12,Firm_Info!$C$2:$C$12)="Control",0,""))</f>
        <v>0</v>
      </c>
      <c r="F6058" s="14">
        <f>IFERROR(_xlfn.XLOOKUP($A6058,Firm_Info!$A$2:$A$11,Firm_Info!$D$2:$D$11),"")</f>
        <v>5</v>
      </c>
      <c r="G6058" s="14">
        <f>IF($F6058="","",IF($B6058&gt;=SUMIFS(Firm_Info!$F$2:$F$11,Firm_Info!$D$2:$D$11,$F6058,Firm_Info!$C$2:$C$11,"Treated"),1,0))</f>
        <v>1</v>
      </c>
      <c r="H6058" s="14">
        <f t="shared" si="193"/>
        <v>0</v>
      </c>
      <c r="I6058" s="14">
        <f>IF($F6058="","",MOD(ROW()-2,624)-INDEX(Parallel_Trends!$F$5:$F$14,MATCH($A6058,Parallel_Trends!$A$5:$A$14,0)))</f>
        <v>271</v>
      </c>
    </row>
    <row r="6059" spans="1:9" x14ac:dyDescent="0.45">
      <c r="A6059" t="s">
        <v>31</v>
      </c>
      <c r="B6059" s="1">
        <f>Raw_Prices!BL444</f>
        <v>45569</v>
      </c>
      <c r="C6059" s="12">
        <f>Raw_Prices!BP444</f>
        <v>326.32</v>
      </c>
      <c r="D6059" s="13">
        <f t="shared" si="192"/>
        <v>1.2190204410806871E-2</v>
      </c>
      <c r="E6059" s="14">
        <f>IF(_xlfn.XLOOKUP($A6059,Firm_Info!$A$2:$A$12,Firm_Info!$C$2:$C$12)="Treated",1,IF(_xlfn.XLOOKUP($A6059,Firm_Info!$A$2:$A$12,Firm_Info!$C$2:$C$12)="Control",0,""))</f>
        <v>0</v>
      </c>
      <c r="F6059" s="14">
        <f>IFERROR(_xlfn.XLOOKUP($A6059,Firm_Info!$A$2:$A$11,Firm_Info!$D$2:$D$11),"")</f>
        <v>5</v>
      </c>
      <c r="G6059" s="14">
        <f>IF($F6059="","",IF($B6059&gt;=SUMIFS(Firm_Info!$F$2:$F$11,Firm_Info!$D$2:$D$11,$F6059,Firm_Info!$C$2:$C$11,"Treated"),1,0))</f>
        <v>1</v>
      </c>
      <c r="H6059" s="14">
        <f t="shared" si="193"/>
        <v>0</v>
      </c>
      <c r="I6059" s="14">
        <f>IF($F6059="","",MOD(ROW()-2,624)-INDEX(Parallel_Trends!$F$5:$F$14,MATCH($A6059,Parallel_Trends!$A$5:$A$14,0)))</f>
        <v>272</v>
      </c>
    </row>
    <row r="6060" spans="1:9" x14ac:dyDescent="0.45">
      <c r="A6060" t="s">
        <v>31</v>
      </c>
      <c r="B6060" s="1">
        <f>Raw_Prices!BL445</f>
        <v>45572</v>
      </c>
      <c r="C6060" s="12">
        <f>Raw_Prices!BP445</f>
        <v>324.57</v>
      </c>
      <c r="D6060" s="13">
        <f t="shared" si="192"/>
        <v>-5.3628340279480158E-3</v>
      </c>
      <c r="E6060" s="14">
        <f>IF(_xlfn.XLOOKUP($A6060,Firm_Info!$A$2:$A$12,Firm_Info!$C$2:$C$12)="Treated",1,IF(_xlfn.XLOOKUP($A6060,Firm_Info!$A$2:$A$12,Firm_Info!$C$2:$C$12)="Control",0,""))</f>
        <v>0</v>
      </c>
      <c r="F6060" s="14">
        <f>IFERROR(_xlfn.XLOOKUP($A6060,Firm_Info!$A$2:$A$11,Firm_Info!$D$2:$D$11),"")</f>
        <v>5</v>
      </c>
      <c r="G6060" s="14">
        <f>IF($F6060="","",IF($B6060&gt;=SUMIFS(Firm_Info!$F$2:$F$11,Firm_Info!$D$2:$D$11,$F6060,Firm_Info!$C$2:$C$11,"Treated"),1,0))</f>
        <v>1</v>
      </c>
      <c r="H6060" s="14">
        <f t="shared" si="193"/>
        <v>0</v>
      </c>
      <c r="I6060" s="14">
        <f>IF($F6060="","",MOD(ROW()-2,624)-INDEX(Parallel_Trends!$F$5:$F$14,MATCH($A6060,Parallel_Trends!$A$5:$A$14,0)))</f>
        <v>273</v>
      </c>
    </row>
    <row r="6061" spans="1:9" x14ac:dyDescent="0.45">
      <c r="A6061" t="s">
        <v>31</v>
      </c>
      <c r="B6061" s="1">
        <f>Raw_Prices!BL446</f>
        <v>45573</v>
      </c>
      <c r="C6061" s="12">
        <f>Raw_Prices!BP446</f>
        <v>327.3</v>
      </c>
      <c r="D6061" s="13">
        <f t="shared" si="192"/>
        <v>8.4111285701082839E-3</v>
      </c>
      <c r="E6061" s="14">
        <f>IF(_xlfn.XLOOKUP($A6061,Firm_Info!$A$2:$A$12,Firm_Info!$C$2:$C$12)="Treated",1,IF(_xlfn.XLOOKUP($A6061,Firm_Info!$A$2:$A$12,Firm_Info!$C$2:$C$12)="Control",0,""))</f>
        <v>0</v>
      </c>
      <c r="F6061" s="14">
        <f>IFERROR(_xlfn.XLOOKUP($A6061,Firm_Info!$A$2:$A$11,Firm_Info!$D$2:$D$11),"")</f>
        <v>5</v>
      </c>
      <c r="G6061" s="14">
        <f>IF($F6061="","",IF($B6061&gt;=SUMIFS(Firm_Info!$F$2:$F$11,Firm_Info!$D$2:$D$11,$F6061,Firm_Info!$C$2:$C$11,"Treated"),1,0))</f>
        <v>1</v>
      </c>
      <c r="H6061" s="14">
        <f t="shared" si="193"/>
        <v>0</v>
      </c>
      <c r="I6061" s="14">
        <f>IF($F6061="","",MOD(ROW()-2,624)-INDEX(Parallel_Trends!$F$5:$F$14,MATCH($A6061,Parallel_Trends!$A$5:$A$14,0)))</f>
        <v>274</v>
      </c>
    </row>
    <row r="6062" spans="1:9" x14ac:dyDescent="0.45">
      <c r="A6062" t="s">
        <v>31</v>
      </c>
      <c r="B6062" s="1">
        <f>Raw_Prices!BL447</f>
        <v>45574</v>
      </c>
      <c r="C6062" s="12">
        <f>Raw_Prices!BP447</f>
        <v>334.02</v>
      </c>
      <c r="D6062" s="13">
        <f t="shared" si="192"/>
        <v>2.0531622364802882E-2</v>
      </c>
      <c r="E6062" s="14">
        <f>IF(_xlfn.XLOOKUP($A6062,Firm_Info!$A$2:$A$12,Firm_Info!$C$2:$C$12)="Treated",1,IF(_xlfn.XLOOKUP($A6062,Firm_Info!$A$2:$A$12,Firm_Info!$C$2:$C$12)="Control",0,""))</f>
        <v>0</v>
      </c>
      <c r="F6062" s="14">
        <f>IFERROR(_xlfn.XLOOKUP($A6062,Firm_Info!$A$2:$A$11,Firm_Info!$D$2:$D$11),"")</f>
        <v>5</v>
      </c>
      <c r="G6062" s="14">
        <f>IF($F6062="","",IF($B6062&gt;=SUMIFS(Firm_Info!$F$2:$F$11,Firm_Info!$D$2:$D$11,$F6062,Firm_Info!$C$2:$C$11,"Treated"),1,0))</f>
        <v>1</v>
      </c>
      <c r="H6062" s="14">
        <f t="shared" si="193"/>
        <v>0</v>
      </c>
      <c r="I6062" s="14">
        <f>IF($F6062="","",MOD(ROW()-2,624)-INDEX(Parallel_Trends!$F$5:$F$14,MATCH($A6062,Parallel_Trends!$A$5:$A$14,0)))</f>
        <v>275</v>
      </c>
    </row>
    <row r="6063" spans="1:9" x14ac:dyDescent="0.45">
      <c r="A6063" t="s">
        <v>31</v>
      </c>
      <c r="B6063" s="1">
        <f>Raw_Prices!BL448</f>
        <v>45575</v>
      </c>
      <c r="C6063" s="12">
        <f>Raw_Prices!BP448</f>
        <v>328.78</v>
      </c>
      <c r="D6063" s="13">
        <f t="shared" si="192"/>
        <v>-1.5687683372253236E-2</v>
      </c>
      <c r="E6063" s="14">
        <f>IF(_xlfn.XLOOKUP($A6063,Firm_Info!$A$2:$A$12,Firm_Info!$C$2:$C$12)="Treated",1,IF(_xlfn.XLOOKUP($A6063,Firm_Info!$A$2:$A$12,Firm_Info!$C$2:$C$12)="Control",0,""))</f>
        <v>0</v>
      </c>
      <c r="F6063" s="14">
        <f>IFERROR(_xlfn.XLOOKUP($A6063,Firm_Info!$A$2:$A$11,Firm_Info!$D$2:$D$11),"")</f>
        <v>5</v>
      </c>
      <c r="G6063" s="14">
        <f>IF($F6063="","",IF($B6063&gt;=SUMIFS(Firm_Info!$F$2:$F$11,Firm_Info!$D$2:$D$11,$F6063,Firm_Info!$C$2:$C$11,"Treated"),1,0))</f>
        <v>1</v>
      </c>
      <c r="H6063" s="14">
        <f t="shared" si="193"/>
        <v>0</v>
      </c>
      <c r="I6063" s="14">
        <f>IF($F6063="","",MOD(ROW()-2,624)-INDEX(Parallel_Trends!$F$5:$F$14,MATCH($A6063,Parallel_Trends!$A$5:$A$14,0)))</f>
        <v>276</v>
      </c>
    </row>
    <row r="6064" spans="1:9" x14ac:dyDescent="0.45">
      <c r="A6064" t="s">
        <v>31</v>
      </c>
      <c r="B6064" s="1">
        <f>Raw_Prices!BL449</f>
        <v>45576</v>
      </c>
      <c r="C6064" s="12">
        <f>Raw_Prices!BP449</f>
        <v>326.05</v>
      </c>
      <c r="D6064" s="13">
        <f t="shared" si="192"/>
        <v>-8.3034247825292118E-3</v>
      </c>
      <c r="E6064" s="14">
        <f>IF(_xlfn.XLOOKUP($A6064,Firm_Info!$A$2:$A$12,Firm_Info!$C$2:$C$12)="Treated",1,IF(_xlfn.XLOOKUP($A6064,Firm_Info!$A$2:$A$12,Firm_Info!$C$2:$C$12)="Control",0,""))</f>
        <v>0</v>
      </c>
      <c r="F6064" s="14">
        <f>IFERROR(_xlfn.XLOOKUP($A6064,Firm_Info!$A$2:$A$11,Firm_Info!$D$2:$D$11),"")</f>
        <v>5</v>
      </c>
      <c r="G6064" s="14">
        <f>IF($F6064="","",IF($B6064&gt;=SUMIFS(Firm_Info!$F$2:$F$11,Firm_Info!$D$2:$D$11,$F6064,Firm_Info!$C$2:$C$11,"Treated"),1,0))</f>
        <v>1</v>
      </c>
      <c r="H6064" s="14">
        <f t="shared" si="193"/>
        <v>0</v>
      </c>
      <c r="I6064" s="14">
        <f>IF($F6064="","",MOD(ROW()-2,624)-INDEX(Parallel_Trends!$F$5:$F$14,MATCH($A6064,Parallel_Trends!$A$5:$A$14,0)))</f>
        <v>277</v>
      </c>
    </row>
    <row r="6065" spans="1:9" x14ac:dyDescent="0.45">
      <c r="A6065" t="s">
        <v>31</v>
      </c>
      <c r="B6065" s="1">
        <f>Raw_Prices!BL450</f>
        <v>45579</v>
      </c>
      <c r="C6065" s="12">
        <f>Raw_Prices!BP450</f>
        <v>331.8</v>
      </c>
      <c r="D6065" s="13">
        <f t="shared" si="192"/>
        <v>1.7635332004293902E-2</v>
      </c>
      <c r="E6065" s="14">
        <f>IF(_xlfn.XLOOKUP($A6065,Firm_Info!$A$2:$A$12,Firm_Info!$C$2:$C$12)="Treated",1,IF(_xlfn.XLOOKUP($A6065,Firm_Info!$A$2:$A$12,Firm_Info!$C$2:$C$12)="Control",0,""))</f>
        <v>0</v>
      </c>
      <c r="F6065" s="14">
        <f>IFERROR(_xlfn.XLOOKUP($A6065,Firm_Info!$A$2:$A$11,Firm_Info!$D$2:$D$11),"")</f>
        <v>5</v>
      </c>
      <c r="G6065" s="14">
        <f>IF($F6065="","",IF($B6065&gt;=SUMIFS(Firm_Info!$F$2:$F$11,Firm_Info!$D$2:$D$11,$F6065,Firm_Info!$C$2:$C$11,"Treated"),1,0))</f>
        <v>1</v>
      </c>
      <c r="H6065" s="14">
        <f t="shared" si="193"/>
        <v>0</v>
      </c>
      <c r="I6065" s="14">
        <f>IF($F6065="","",MOD(ROW()-2,624)-INDEX(Parallel_Trends!$F$5:$F$14,MATCH($A6065,Parallel_Trends!$A$5:$A$14,0)))</f>
        <v>278</v>
      </c>
    </row>
    <row r="6066" spans="1:9" x14ac:dyDescent="0.45">
      <c r="A6066" t="s">
        <v>31</v>
      </c>
      <c r="B6066" s="1">
        <f>Raw_Prices!BL451</f>
        <v>45580</v>
      </c>
      <c r="C6066" s="12">
        <f>Raw_Prices!BP451</f>
        <v>331.94</v>
      </c>
      <c r="D6066" s="13">
        <f t="shared" si="192"/>
        <v>4.2194092826997043E-4</v>
      </c>
      <c r="E6066" s="14">
        <f>IF(_xlfn.XLOOKUP($A6066,Firm_Info!$A$2:$A$12,Firm_Info!$C$2:$C$12)="Treated",1,IF(_xlfn.XLOOKUP($A6066,Firm_Info!$A$2:$A$12,Firm_Info!$C$2:$C$12)="Control",0,""))</f>
        <v>0</v>
      </c>
      <c r="F6066" s="14">
        <f>IFERROR(_xlfn.XLOOKUP($A6066,Firm_Info!$A$2:$A$11,Firm_Info!$D$2:$D$11),"")</f>
        <v>5</v>
      </c>
      <c r="G6066" s="14">
        <f>IF($F6066="","",IF($B6066&gt;=SUMIFS(Firm_Info!$F$2:$F$11,Firm_Info!$D$2:$D$11,$F6066,Firm_Info!$C$2:$C$11,"Treated"),1,0))</f>
        <v>1</v>
      </c>
      <c r="H6066" s="14">
        <f t="shared" si="193"/>
        <v>0</v>
      </c>
      <c r="I6066" s="14">
        <f>IF($F6066="","",MOD(ROW()-2,624)-INDEX(Parallel_Trends!$F$5:$F$14,MATCH($A6066,Parallel_Trends!$A$5:$A$14,0)))</f>
        <v>279</v>
      </c>
    </row>
    <row r="6067" spans="1:9" x14ac:dyDescent="0.45">
      <c r="A6067" t="s">
        <v>31</v>
      </c>
      <c r="B6067" s="1">
        <f>Raw_Prices!BL452</f>
        <v>45581</v>
      </c>
      <c r="C6067" s="12">
        <f>Raw_Prices!BP452</f>
        <v>330.22</v>
      </c>
      <c r="D6067" s="13">
        <f t="shared" si="192"/>
        <v>-5.1816593360245466E-3</v>
      </c>
      <c r="E6067" s="14">
        <f>IF(_xlfn.XLOOKUP($A6067,Firm_Info!$A$2:$A$12,Firm_Info!$C$2:$C$12)="Treated",1,IF(_xlfn.XLOOKUP($A6067,Firm_Info!$A$2:$A$12,Firm_Info!$C$2:$C$12)="Control",0,""))</f>
        <v>0</v>
      </c>
      <c r="F6067" s="14">
        <f>IFERROR(_xlfn.XLOOKUP($A6067,Firm_Info!$A$2:$A$11,Firm_Info!$D$2:$D$11),"")</f>
        <v>5</v>
      </c>
      <c r="G6067" s="14">
        <f>IF($F6067="","",IF($B6067&gt;=SUMIFS(Firm_Info!$F$2:$F$11,Firm_Info!$D$2:$D$11,$F6067,Firm_Info!$C$2:$C$11,"Treated"),1,0))</f>
        <v>1</v>
      </c>
      <c r="H6067" s="14">
        <f t="shared" si="193"/>
        <v>0</v>
      </c>
      <c r="I6067" s="14">
        <f>IF($F6067="","",MOD(ROW()-2,624)-INDEX(Parallel_Trends!$F$5:$F$14,MATCH($A6067,Parallel_Trends!$A$5:$A$14,0)))</f>
        <v>280</v>
      </c>
    </row>
    <row r="6068" spans="1:9" x14ac:dyDescent="0.45">
      <c r="A6068" t="s">
        <v>31</v>
      </c>
      <c r="B6068" s="1">
        <f>Raw_Prices!BL453</f>
        <v>45582</v>
      </c>
      <c r="C6068" s="12">
        <f>Raw_Prices!BP453</f>
        <v>327.52999999999997</v>
      </c>
      <c r="D6068" s="13">
        <f t="shared" ref="D6068:D6131" si="194">C6068/C6067-1</f>
        <v>-8.1460844285629053E-3</v>
      </c>
      <c r="E6068" s="14">
        <f>IF(_xlfn.XLOOKUP($A6068,Firm_Info!$A$2:$A$12,Firm_Info!$C$2:$C$12)="Treated",1,IF(_xlfn.XLOOKUP($A6068,Firm_Info!$A$2:$A$12,Firm_Info!$C$2:$C$12)="Control",0,""))</f>
        <v>0</v>
      </c>
      <c r="F6068" s="14">
        <f>IFERROR(_xlfn.XLOOKUP($A6068,Firm_Info!$A$2:$A$11,Firm_Info!$D$2:$D$11),"")</f>
        <v>5</v>
      </c>
      <c r="G6068" s="14">
        <f>IF($F6068="","",IF($B6068&gt;=SUMIFS(Firm_Info!$F$2:$F$11,Firm_Info!$D$2:$D$11,$F6068,Firm_Info!$C$2:$C$11,"Treated"),1,0))</f>
        <v>1</v>
      </c>
      <c r="H6068" s="14">
        <f t="shared" ref="H6068:H6131" si="195">IF($F6068="","",$E6068*$G6068)</f>
        <v>0</v>
      </c>
      <c r="I6068" s="14">
        <f>IF($F6068="","",MOD(ROW()-2,624)-INDEX(Parallel_Trends!$F$5:$F$14,MATCH($A6068,Parallel_Trends!$A$5:$A$14,0)))</f>
        <v>281</v>
      </c>
    </row>
    <row r="6069" spans="1:9" x14ac:dyDescent="0.45">
      <c r="A6069" t="s">
        <v>31</v>
      </c>
      <c r="B6069" s="1">
        <f>Raw_Prices!BL454</f>
        <v>45583</v>
      </c>
      <c r="C6069" s="12">
        <f>Raw_Prices!BP454</f>
        <v>325.61</v>
      </c>
      <c r="D6069" s="13">
        <f t="shared" si="194"/>
        <v>-5.8620584373949569E-3</v>
      </c>
      <c r="E6069" s="14">
        <f>IF(_xlfn.XLOOKUP($A6069,Firm_Info!$A$2:$A$12,Firm_Info!$C$2:$C$12)="Treated",1,IF(_xlfn.XLOOKUP($A6069,Firm_Info!$A$2:$A$12,Firm_Info!$C$2:$C$12)="Control",0,""))</f>
        <v>0</v>
      </c>
      <c r="F6069" s="14">
        <f>IFERROR(_xlfn.XLOOKUP($A6069,Firm_Info!$A$2:$A$11,Firm_Info!$D$2:$D$11),"")</f>
        <v>5</v>
      </c>
      <c r="G6069" s="14">
        <f>IF($F6069="","",IF($B6069&gt;=SUMIFS(Firm_Info!$F$2:$F$11,Firm_Info!$D$2:$D$11,$F6069,Firm_Info!$C$2:$C$11,"Treated"),1,0))</f>
        <v>1</v>
      </c>
      <c r="H6069" s="14">
        <f t="shared" si="195"/>
        <v>0</v>
      </c>
      <c r="I6069" s="14">
        <f>IF($F6069="","",MOD(ROW()-2,624)-INDEX(Parallel_Trends!$F$5:$F$14,MATCH($A6069,Parallel_Trends!$A$5:$A$14,0)))</f>
        <v>282</v>
      </c>
    </row>
    <row r="6070" spans="1:9" x14ac:dyDescent="0.45">
      <c r="A6070" t="s">
        <v>31</v>
      </c>
      <c r="B6070" s="1">
        <f>Raw_Prices!BL455</f>
        <v>45586</v>
      </c>
      <c r="C6070" s="12">
        <f>Raw_Prices!BP455</f>
        <v>315.41000000000003</v>
      </c>
      <c r="D6070" s="13">
        <f t="shared" si="194"/>
        <v>-3.1325819231596053E-2</v>
      </c>
      <c r="E6070" s="14">
        <f>IF(_xlfn.XLOOKUP($A6070,Firm_Info!$A$2:$A$12,Firm_Info!$C$2:$C$12)="Treated",1,IF(_xlfn.XLOOKUP($A6070,Firm_Info!$A$2:$A$12,Firm_Info!$C$2:$C$12)="Control",0,""))</f>
        <v>0</v>
      </c>
      <c r="F6070" s="14">
        <f>IFERROR(_xlfn.XLOOKUP($A6070,Firm_Info!$A$2:$A$11,Firm_Info!$D$2:$D$11),"")</f>
        <v>5</v>
      </c>
      <c r="G6070" s="14">
        <f>IF($F6070="","",IF($B6070&gt;=SUMIFS(Firm_Info!$F$2:$F$11,Firm_Info!$D$2:$D$11,$F6070,Firm_Info!$C$2:$C$11,"Treated"),1,0))</f>
        <v>1</v>
      </c>
      <c r="H6070" s="14">
        <f t="shared" si="195"/>
        <v>0</v>
      </c>
      <c r="I6070" s="14">
        <f>IF($F6070="","",MOD(ROW()-2,624)-INDEX(Parallel_Trends!$F$5:$F$14,MATCH($A6070,Parallel_Trends!$A$5:$A$14,0)))</f>
        <v>283</v>
      </c>
    </row>
    <row r="6071" spans="1:9" x14ac:dyDescent="0.45">
      <c r="A6071" t="s">
        <v>31</v>
      </c>
      <c r="B6071" s="1">
        <f>Raw_Prices!BL456</f>
        <v>45587</v>
      </c>
      <c r="C6071" s="12">
        <f>Raw_Prices!BP456</f>
        <v>329.82</v>
      </c>
      <c r="D6071" s="13">
        <f t="shared" si="194"/>
        <v>4.5686566690973596E-2</v>
      </c>
      <c r="E6071" s="14">
        <f>IF(_xlfn.XLOOKUP($A6071,Firm_Info!$A$2:$A$12,Firm_Info!$C$2:$C$12)="Treated",1,IF(_xlfn.XLOOKUP($A6071,Firm_Info!$A$2:$A$12,Firm_Info!$C$2:$C$12)="Control",0,""))</f>
        <v>0</v>
      </c>
      <c r="F6071" s="14">
        <f>IFERROR(_xlfn.XLOOKUP($A6071,Firm_Info!$A$2:$A$11,Firm_Info!$D$2:$D$11),"")</f>
        <v>5</v>
      </c>
      <c r="G6071" s="14">
        <f>IF($F6071="","",IF($B6071&gt;=SUMIFS(Firm_Info!$F$2:$F$11,Firm_Info!$D$2:$D$11,$F6071,Firm_Info!$C$2:$C$11,"Treated"),1,0))</f>
        <v>1</v>
      </c>
      <c r="H6071" s="14">
        <f t="shared" si="195"/>
        <v>0</v>
      </c>
      <c r="I6071" s="14">
        <f>IF($F6071="","",MOD(ROW()-2,624)-INDEX(Parallel_Trends!$F$5:$F$14,MATCH($A6071,Parallel_Trends!$A$5:$A$14,0)))</f>
        <v>284</v>
      </c>
    </row>
    <row r="6072" spans="1:9" x14ac:dyDescent="0.45">
      <c r="A6072" t="s">
        <v>31</v>
      </c>
      <c r="B6072" s="1">
        <f>Raw_Prices!BL457</f>
        <v>45588</v>
      </c>
      <c r="C6072" s="12">
        <f>Raw_Prices!BP457</f>
        <v>332.22</v>
      </c>
      <c r="D6072" s="13">
        <f t="shared" si="194"/>
        <v>7.2766963798436279E-3</v>
      </c>
      <c r="E6072" s="14">
        <f>IF(_xlfn.XLOOKUP($A6072,Firm_Info!$A$2:$A$12,Firm_Info!$C$2:$C$12)="Treated",1,IF(_xlfn.XLOOKUP($A6072,Firm_Info!$A$2:$A$12,Firm_Info!$C$2:$C$12)="Control",0,""))</f>
        <v>0</v>
      </c>
      <c r="F6072" s="14">
        <f>IFERROR(_xlfn.XLOOKUP($A6072,Firm_Info!$A$2:$A$11,Firm_Info!$D$2:$D$11),"")</f>
        <v>5</v>
      </c>
      <c r="G6072" s="14">
        <f>IF($F6072="","",IF($B6072&gt;=SUMIFS(Firm_Info!$F$2:$F$11,Firm_Info!$D$2:$D$11,$F6072,Firm_Info!$C$2:$C$11,"Treated"),1,0))</f>
        <v>1</v>
      </c>
      <c r="H6072" s="14">
        <f t="shared" si="195"/>
        <v>0</v>
      </c>
      <c r="I6072" s="14">
        <f>IF($F6072="","",MOD(ROW()-2,624)-INDEX(Parallel_Trends!$F$5:$F$14,MATCH($A6072,Parallel_Trends!$A$5:$A$14,0)))</f>
        <v>285</v>
      </c>
    </row>
    <row r="6073" spans="1:9" x14ac:dyDescent="0.45">
      <c r="A6073" t="s">
        <v>31</v>
      </c>
      <c r="B6073" s="1">
        <f>Raw_Prices!BL458</f>
        <v>45589</v>
      </c>
      <c r="C6073" s="12">
        <f>Raw_Prices!BP458</f>
        <v>332.02</v>
      </c>
      <c r="D6073" s="13">
        <f t="shared" si="194"/>
        <v>-6.020107157909127E-4</v>
      </c>
      <c r="E6073" s="14">
        <f>IF(_xlfn.XLOOKUP($A6073,Firm_Info!$A$2:$A$12,Firm_Info!$C$2:$C$12)="Treated",1,IF(_xlfn.XLOOKUP($A6073,Firm_Info!$A$2:$A$12,Firm_Info!$C$2:$C$12)="Control",0,""))</f>
        <v>0</v>
      </c>
      <c r="F6073" s="14">
        <f>IFERROR(_xlfn.XLOOKUP($A6073,Firm_Info!$A$2:$A$11,Firm_Info!$D$2:$D$11),"")</f>
        <v>5</v>
      </c>
      <c r="G6073" s="14">
        <f>IF($F6073="","",IF($B6073&gt;=SUMIFS(Firm_Info!$F$2:$F$11,Firm_Info!$D$2:$D$11,$F6073,Firm_Info!$C$2:$C$11,"Treated"),1,0))</f>
        <v>1</v>
      </c>
      <c r="H6073" s="14">
        <f t="shared" si="195"/>
        <v>0</v>
      </c>
      <c r="I6073" s="14">
        <f>IF($F6073="","",MOD(ROW()-2,624)-INDEX(Parallel_Trends!$F$5:$F$14,MATCH($A6073,Parallel_Trends!$A$5:$A$14,0)))</f>
        <v>286</v>
      </c>
    </row>
    <row r="6074" spans="1:9" x14ac:dyDescent="0.45">
      <c r="A6074" t="s">
        <v>31</v>
      </c>
      <c r="B6074" s="1">
        <f>Raw_Prices!BL459</f>
        <v>45590</v>
      </c>
      <c r="C6074" s="12">
        <f>Raw_Prices!BP459</f>
        <v>336</v>
      </c>
      <c r="D6074" s="13">
        <f t="shared" si="194"/>
        <v>1.19872296849588E-2</v>
      </c>
      <c r="E6074" s="14">
        <f>IF(_xlfn.XLOOKUP($A6074,Firm_Info!$A$2:$A$12,Firm_Info!$C$2:$C$12)="Treated",1,IF(_xlfn.XLOOKUP($A6074,Firm_Info!$A$2:$A$12,Firm_Info!$C$2:$C$12)="Control",0,""))</f>
        <v>0</v>
      </c>
      <c r="F6074" s="14">
        <f>IFERROR(_xlfn.XLOOKUP($A6074,Firm_Info!$A$2:$A$11,Firm_Info!$D$2:$D$11),"")</f>
        <v>5</v>
      </c>
      <c r="G6074" s="14">
        <f>IF($F6074="","",IF($B6074&gt;=SUMIFS(Firm_Info!$F$2:$F$11,Firm_Info!$D$2:$D$11,$F6074,Firm_Info!$C$2:$C$11,"Treated"),1,0))</f>
        <v>1</v>
      </c>
      <c r="H6074" s="14">
        <f t="shared" si="195"/>
        <v>0</v>
      </c>
      <c r="I6074" s="14">
        <f>IF($F6074="","",MOD(ROW()-2,624)-INDEX(Parallel_Trends!$F$5:$F$14,MATCH($A6074,Parallel_Trends!$A$5:$A$14,0)))</f>
        <v>287</v>
      </c>
    </row>
    <row r="6075" spans="1:9" x14ac:dyDescent="0.45">
      <c r="A6075" t="s">
        <v>31</v>
      </c>
      <c r="B6075" s="1">
        <f>Raw_Prices!BL460</f>
        <v>45593</v>
      </c>
      <c r="C6075" s="12">
        <f>Raw_Prices!BP460</f>
        <v>329.67</v>
      </c>
      <c r="D6075" s="13">
        <f t="shared" si="194"/>
        <v>-1.8839285714285614E-2</v>
      </c>
      <c r="E6075" s="14">
        <f>IF(_xlfn.XLOOKUP($A6075,Firm_Info!$A$2:$A$12,Firm_Info!$C$2:$C$12)="Treated",1,IF(_xlfn.XLOOKUP($A6075,Firm_Info!$A$2:$A$12,Firm_Info!$C$2:$C$12)="Control",0,""))</f>
        <v>0</v>
      </c>
      <c r="F6075" s="14">
        <f>IFERROR(_xlfn.XLOOKUP($A6075,Firm_Info!$A$2:$A$11,Firm_Info!$D$2:$D$11),"")</f>
        <v>5</v>
      </c>
      <c r="G6075" s="14">
        <f>IF($F6075="","",IF($B6075&gt;=SUMIFS(Firm_Info!$F$2:$F$11,Firm_Info!$D$2:$D$11,$F6075,Firm_Info!$C$2:$C$11,"Treated"),1,0))</f>
        <v>1</v>
      </c>
      <c r="H6075" s="14">
        <f t="shared" si="195"/>
        <v>0</v>
      </c>
      <c r="I6075" s="14">
        <f>IF($F6075="","",MOD(ROW()-2,624)-INDEX(Parallel_Trends!$F$5:$F$14,MATCH($A6075,Parallel_Trends!$A$5:$A$14,0)))</f>
        <v>288</v>
      </c>
    </row>
    <row r="6076" spans="1:9" x14ac:dyDescent="0.45">
      <c r="A6076" t="s">
        <v>31</v>
      </c>
      <c r="B6076" s="1">
        <f>Raw_Prices!BL461</f>
        <v>45594</v>
      </c>
      <c r="C6076" s="12">
        <f>Raw_Prices!BP461</f>
        <v>327.27</v>
      </c>
      <c r="D6076" s="13">
        <f t="shared" si="194"/>
        <v>-7.2800072800073279E-3</v>
      </c>
      <c r="E6076" s="14">
        <f>IF(_xlfn.XLOOKUP($A6076,Firm_Info!$A$2:$A$12,Firm_Info!$C$2:$C$12)="Treated",1,IF(_xlfn.XLOOKUP($A6076,Firm_Info!$A$2:$A$12,Firm_Info!$C$2:$C$12)="Control",0,""))</f>
        <v>0</v>
      </c>
      <c r="F6076" s="14">
        <f>IFERROR(_xlfn.XLOOKUP($A6076,Firm_Info!$A$2:$A$11,Firm_Info!$D$2:$D$11),"")</f>
        <v>5</v>
      </c>
      <c r="G6076" s="14">
        <f>IF($F6076="","",IF($B6076&gt;=SUMIFS(Firm_Info!$F$2:$F$11,Firm_Info!$D$2:$D$11,$F6076,Firm_Info!$C$2:$C$11,"Treated"),1,0))</f>
        <v>1</v>
      </c>
      <c r="H6076" s="14">
        <f t="shared" si="195"/>
        <v>0</v>
      </c>
      <c r="I6076" s="14">
        <f>IF($F6076="","",MOD(ROW()-2,624)-INDEX(Parallel_Trends!$F$5:$F$14,MATCH($A6076,Parallel_Trends!$A$5:$A$14,0)))</f>
        <v>289</v>
      </c>
    </row>
    <row r="6077" spans="1:9" x14ac:dyDescent="0.45">
      <c r="A6077" t="s">
        <v>31</v>
      </c>
      <c r="B6077" s="1">
        <f>Raw_Prices!BL462</f>
        <v>45595</v>
      </c>
      <c r="C6077" s="12">
        <f>Raw_Prices!BP462</f>
        <v>331.3</v>
      </c>
      <c r="D6077" s="13">
        <f t="shared" si="194"/>
        <v>1.2313991505484845E-2</v>
      </c>
      <c r="E6077" s="14">
        <f>IF(_xlfn.XLOOKUP($A6077,Firm_Info!$A$2:$A$12,Firm_Info!$C$2:$C$12)="Treated",1,IF(_xlfn.XLOOKUP($A6077,Firm_Info!$A$2:$A$12,Firm_Info!$C$2:$C$12)="Control",0,""))</f>
        <v>0</v>
      </c>
      <c r="F6077" s="14">
        <f>IFERROR(_xlfn.XLOOKUP($A6077,Firm_Info!$A$2:$A$11,Firm_Info!$D$2:$D$11),"")</f>
        <v>5</v>
      </c>
      <c r="G6077" s="14">
        <f>IF($F6077="","",IF($B6077&gt;=SUMIFS(Firm_Info!$F$2:$F$11,Firm_Info!$D$2:$D$11,$F6077,Firm_Info!$C$2:$C$11,"Treated"),1,0))</f>
        <v>1</v>
      </c>
      <c r="H6077" s="14">
        <f t="shared" si="195"/>
        <v>0</v>
      </c>
      <c r="I6077" s="14">
        <f>IF($F6077="","",MOD(ROW()-2,624)-INDEX(Parallel_Trends!$F$5:$F$14,MATCH($A6077,Parallel_Trends!$A$5:$A$14,0)))</f>
        <v>290</v>
      </c>
    </row>
    <row r="6078" spans="1:9" x14ac:dyDescent="0.45">
      <c r="A6078" t="s">
        <v>31</v>
      </c>
      <c r="B6078" s="1">
        <f>Raw_Prices!BL463</f>
        <v>45596</v>
      </c>
      <c r="C6078" s="12">
        <f>Raw_Prices!BP463</f>
        <v>327.61</v>
      </c>
      <c r="D6078" s="13">
        <f t="shared" si="194"/>
        <v>-1.1137941442801114E-2</v>
      </c>
      <c r="E6078" s="14">
        <f>IF(_xlfn.XLOOKUP($A6078,Firm_Info!$A$2:$A$12,Firm_Info!$C$2:$C$12)="Treated",1,IF(_xlfn.XLOOKUP($A6078,Firm_Info!$A$2:$A$12,Firm_Info!$C$2:$C$12)="Control",0,""))</f>
        <v>0</v>
      </c>
      <c r="F6078" s="14">
        <f>IFERROR(_xlfn.XLOOKUP($A6078,Firm_Info!$A$2:$A$11,Firm_Info!$D$2:$D$11),"")</f>
        <v>5</v>
      </c>
      <c r="G6078" s="14">
        <f>IF($F6078="","",IF($B6078&gt;=SUMIFS(Firm_Info!$F$2:$F$11,Firm_Info!$D$2:$D$11,$F6078,Firm_Info!$C$2:$C$11,"Treated"),1,0))</f>
        <v>1</v>
      </c>
      <c r="H6078" s="14">
        <f t="shared" si="195"/>
        <v>0</v>
      </c>
      <c r="I6078" s="14">
        <f>IF($F6078="","",MOD(ROW()-2,624)-INDEX(Parallel_Trends!$F$5:$F$14,MATCH($A6078,Parallel_Trends!$A$5:$A$14,0)))</f>
        <v>291</v>
      </c>
    </row>
    <row r="6079" spans="1:9" x14ac:dyDescent="0.45">
      <c r="A6079" t="s">
        <v>31</v>
      </c>
      <c r="B6079" s="1">
        <f>Raw_Prices!BL464</f>
        <v>45597</v>
      </c>
      <c r="C6079" s="12">
        <f>Raw_Prices!BP464</f>
        <v>366.49</v>
      </c>
      <c r="D6079" s="13">
        <f t="shared" si="194"/>
        <v>0.11867769604102429</v>
      </c>
      <c r="E6079" s="14">
        <f>IF(_xlfn.XLOOKUP($A6079,Firm_Info!$A$2:$A$12,Firm_Info!$C$2:$C$12)="Treated",1,IF(_xlfn.XLOOKUP($A6079,Firm_Info!$A$2:$A$12,Firm_Info!$C$2:$C$12)="Control",0,""))</f>
        <v>0</v>
      </c>
      <c r="F6079" s="14">
        <f>IFERROR(_xlfn.XLOOKUP($A6079,Firm_Info!$A$2:$A$11,Firm_Info!$D$2:$D$11),"")</f>
        <v>5</v>
      </c>
      <c r="G6079" s="14">
        <f>IF($F6079="","",IF($B6079&gt;=SUMIFS(Firm_Info!$F$2:$F$11,Firm_Info!$D$2:$D$11,$F6079,Firm_Info!$C$2:$C$11,"Treated"),1,0))</f>
        <v>1</v>
      </c>
      <c r="H6079" s="14">
        <f t="shared" si="195"/>
        <v>0</v>
      </c>
      <c r="I6079" s="14">
        <f>IF($F6079="","",MOD(ROW()-2,624)-INDEX(Parallel_Trends!$F$5:$F$14,MATCH($A6079,Parallel_Trends!$A$5:$A$14,0)))</f>
        <v>292</v>
      </c>
    </row>
    <row r="6080" spans="1:9" x14ac:dyDescent="0.45">
      <c r="A6080" t="s">
        <v>31</v>
      </c>
      <c r="B6080" s="1">
        <f>Raw_Prices!BL465</f>
        <v>45600</v>
      </c>
      <c r="C6080" s="12">
        <f>Raw_Prices!BP465</f>
        <v>375.83</v>
      </c>
      <c r="D6080" s="13">
        <f t="shared" si="194"/>
        <v>2.5485006412180322E-2</v>
      </c>
      <c r="E6080" s="14">
        <f>IF(_xlfn.XLOOKUP($A6080,Firm_Info!$A$2:$A$12,Firm_Info!$C$2:$C$12)="Treated",1,IF(_xlfn.XLOOKUP($A6080,Firm_Info!$A$2:$A$12,Firm_Info!$C$2:$C$12)="Control",0,""))</f>
        <v>0</v>
      </c>
      <c r="F6080" s="14">
        <f>IFERROR(_xlfn.XLOOKUP($A6080,Firm_Info!$A$2:$A$11,Firm_Info!$D$2:$D$11),"")</f>
        <v>5</v>
      </c>
      <c r="G6080" s="14">
        <f>IF($F6080="","",IF($B6080&gt;=SUMIFS(Firm_Info!$F$2:$F$11,Firm_Info!$D$2:$D$11,$F6080,Firm_Info!$C$2:$C$11,"Treated"),1,0))</f>
        <v>1</v>
      </c>
      <c r="H6080" s="14">
        <f t="shared" si="195"/>
        <v>0</v>
      </c>
      <c r="I6080" s="14">
        <f>IF($F6080="","",MOD(ROW()-2,624)-INDEX(Parallel_Trends!$F$5:$F$14,MATCH($A6080,Parallel_Trends!$A$5:$A$14,0)))</f>
        <v>293</v>
      </c>
    </row>
    <row r="6081" spans="1:9" x14ac:dyDescent="0.45">
      <c r="A6081" t="s">
        <v>31</v>
      </c>
      <c r="B6081" s="1">
        <f>Raw_Prices!BL466</f>
        <v>45601</v>
      </c>
      <c r="C6081" s="12">
        <f>Raw_Prices!BP466</f>
        <v>382.38</v>
      </c>
      <c r="D6081" s="13">
        <f t="shared" si="194"/>
        <v>1.7428092488625202E-2</v>
      </c>
      <c r="E6081" s="14">
        <f>IF(_xlfn.XLOOKUP($A6081,Firm_Info!$A$2:$A$12,Firm_Info!$C$2:$C$12)="Treated",1,IF(_xlfn.XLOOKUP($A6081,Firm_Info!$A$2:$A$12,Firm_Info!$C$2:$C$12)="Control",0,""))</f>
        <v>0</v>
      </c>
      <c r="F6081" s="14">
        <f>IFERROR(_xlfn.XLOOKUP($A6081,Firm_Info!$A$2:$A$11,Firm_Info!$D$2:$D$11),"")</f>
        <v>5</v>
      </c>
      <c r="G6081" s="14">
        <f>IF($F6081="","",IF($B6081&gt;=SUMIFS(Firm_Info!$F$2:$F$11,Firm_Info!$D$2:$D$11,$F6081,Firm_Info!$C$2:$C$11,"Treated"),1,0))</f>
        <v>1</v>
      </c>
      <c r="H6081" s="14">
        <f t="shared" si="195"/>
        <v>0</v>
      </c>
      <c r="I6081" s="14">
        <f>IF($F6081="","",MOD(ROW()-2,624)-INDEX(Parallel_Trends!$F$5:$F$14,MATCH($A6081,Parallel_Trends!$A$5:$A$14,0)))</f>
        <v>294</v>
      </c>
    </row>
    <row r="6082" spans="1:9" x14ac:dyDescent="0.45">
      <c r="A6082" t="s">
        <v>31</v>
      </c>
      <c r="B6082" s="1">
        <f>Raw_Prices!BL467</f>
        <v>45602</v>
      </c>
      <c r="C6082" s="12">
        <f>Raw_Prices!BP467</f>
        <v>408.02</v>
      </c>
      <c r="D6082" s="13">
        <f t="shared" si="194"/>
        <v>6.7053716198545832E-2</v>
      </c>
      <c r="E6082" s="14">
        <f>IF(_xlfn.XLOOKUP($A6082,Firm_Info!$A$2:$A$12,Firm_Info!$C$2:$C$12)="Treated",1,IF(_xlfn.XLOOKUP($A6082,Firm_Info!$A$2:$A$12,Firm_Info!$C$2:$C$12)="Control",0,""))</f>
        <v>0</v>
      </c>
      <c r="F6082" s="14">
        <f>IFERROR(_xlfn.XLOOKUP($A6082,Firm_Info!$A$2:$A$11,Firm_Info!$D$2:$D$11),"")</f>
        <v>5</v>
      </c>
      <c r="G6082" s="14">
        <f>IF($F6082="","",IF($B6082&gt;=SUMIFS(Firm_Info!$F$2:$F$11,Firm_Info!$D$2:$D$11,$F6082,Firm_Info!$C$2:$C$11,"Treated"),1,0))</f>
        <v>1</v>
      </c>
      <c r="H6082" s="14">
        <f t="shared" si="195"/>
        <v>0</v>
      </c>
      <c r="I6082" s="14">
        <f>IF($F6082="","",MOD(ROW()-2,624)-INDEX(Parallel_Trends!$F$5:$F$14,MATCH($A6082,Parallel_Trends!$A$5:$A$14,0)))</f>
        <v>295</v>
      </c>
    </row>
    <row r="6083" spans="1:9" x14ac:dyDescent="0.45">
      <c r="A6083" t="s">
        <v>31</v>
      </c>
      <c r="B6083" s="1">
        <f>Raw_Prices!BL468</f>
        <v>45603</v>
      </c>
      <c r="C6083" s="12">
        <f>Raw_Prices!BP468</f>
        <v>393.04</v>
      </c>
      <c r="D6083" s="13">
        <f t="shared" si="194"/>
        <v>-3.6713886574187393E-2</v>
      </c>
      <c r="E6083" s="14">
        <f>IF(_xlfn.XLOOKUP($A6083,Firm_Info!$A$2:$A$12,Firm_Info!$C$2:$C$12)="Treated",1,IF(_xlfn.XLOOKUP($A6083,Firm_Info!$A$2:$A$12,Firm_Info!$C$2:$C$12)="Control",0,""))</f>
        <v>0</v>
      </c>
      <c r="F6083" s="14">
        <f>IFERROR(_xlfn.XLOOKUP($A6083,Firm_Info!$A$2:$A$11,Firm_Info!$D$2:$D$11),"")</f>
        <v>5</v>
      </c>
      <c r="G6083" s="14">
        <f>IF($F6083="","",IF($B6083&gt;=SUMIFS(Firm_Info!$F$2:$F$11,Firm_Info!$D$2:$D$11,$F6083,Firm_Info!$C$2:$C$11,"Treated"),1,0))</f>
        <v>1</v>
      </c>
      <c r="H6083" s="14">
        <f t="shared" si="195"/>
        <v>0</v>
      </c>
      <c r="I6083" s="14">
        <f>IF($F6083="","",MOD(ROW()-2,624)-INDEX(Parallel_Trends!$F$5:$F$14,MATCH($A6083,Parallel_Trends!$A$5:$A$14,0)))</f>
        <v>296</v>
      </c>
    </row>
    <row r="6084" spans="1:9" x14ac:dyDescent="0.45">
      <c r="A6084" t="s">
        <v>31</v>
      </c>
      <c r="B6084" s="1">
        <f>Raw_Prices!BL469</f>
        <v>45604</v>
      </c>
      <c r="C6084" s="12">
        <f>Raw_Prices!BP469</f>
        <v>393.71</v>
      </c>
      <c r="D6084" s="13">
        <f t="shared" si="194"/>
        <v>1.7046611031954484E-3</v>
      </c>
      <c r="E6084" s="14">
        <f>IF(_xlfn.XLOOKUP($A6084,Firm_Info!$A$2:$A$12,Firm_Info!$C$2:$C$12)="Treated",1,IF(_xlfn.XLOOKUP($A6084,Firm_Info!$A$2:$A$12,Firm_Info!$C$2:$C$12)="Control",0,""))</f>
        <v>0</v>
      </c>
      <c r="F6084" s="14">
        <f>IFERROR(_xlfn.XLOOKUP($A6084,Firm_Info!$A$2:$A$11,Firm_Info!$D$2:$D$11),"")</f>
        <v>5</v>
      </c>
      <c r="G6084" s="14">
        <f>IF($F6084="","",IF($B6084&gt;=SUMIFS(Firm_Info!$F$2:$F$11,Firm_Info!$D$2:$D$11,$F6084,Firm_Info!$C$2:$C$11,"Treated"),1,0))</f>
        <v>1</v>
      </c>
      <c r="H6084" s="14">
        <f t="shared" si="195"/>
        <v>0</v>
      </c>
      <c r="I6084" s="14">
        <f>IF($F6084="","",MOD(ROW()-2,624)-INDEX(Parallel_Trends!$F$5:$F$14,MATCH($A6084,Parallel_Trends!$A$5:$A$14,0)))</f>
        <v>297</v>
      </c>
    </row>
    <row r="6085" spans="1:9" x14ac:dyDescent="0.45">
      <c r="A6085" t="s">
        <v>31</v>
      </c>
      <c r="B6085" s="1">
        <f>Raw_Prices!BL470</f>
        <v>45607</v>
      </c>
      <c r="C6085" s="12">
        <f>Raw_Prices!BP470</f>
        <v>396.04</v>
      </c>
      <c r="D6085" s="13">
        <f t="shared" si="194"/>
        <v>5.9180615173606288E-3</v>
      </c>
      <c r="E6085" s="14">
        <f>IF(_xlfn.XLOOKUP($A6085,Firm_Info!$A$2:$A$12,Firm_Info!$C$2:$C$12)="Treated",1,IF(_xlfn.XLOOKUP($A6085,Firm_Info!$A$2:$A$12,Firm_Info!$C$2:$C$12)="Control",0,""))</f>
        <v>0</v>
      </c>
      <c r="F6085" s="14">
        <f>IFERROR(_xlfn.XLOOKUP($A6085,Firm_Info!$A$2:$A$11,Firm_Info!$D$2:$D$11),"")</f>
        <v>5</v>
      </c>
      <c r="G6085" s="14">
        <f>IF($F6085="","",IF($B6085&gt;=SUMIFS(Firm_Info!$F$2:$F$11,Firm_Info!$D$2:$D$11,$F6085,Firm_Info!$C$2:$C$11,"Treated"),1,0))</f>
        <v>1</v>
      </c>
      <c r="H6085" s="14">
        <f t="shared" si="195"/>
        <v>0</v>
      </c>
      <c r="I6085" s="14">
        <f>IF($F6085="","",MOD(ROW()-2,624)-INDEX(Parallel_Trends!$F$5:$F$14,MATCH($A6085,Parallel_Trends!$A$5:$A$14,0)))</f>
        <v>298</v>
      </c>
    </row>
    <row r="6086" spans="1:9" x14ac:dyDescent="0.45">
      <c r="A6086" t="s">
        <v>31</v>
      </c>
      <c r="B6086" s="1">
        <f>Raw_Prices!BL471</f>
        <v>45608</v>
      </c>
      <c r="C6086" s="12">
        <f>Raw_Prices!BP471</f>
        <v>392</v>
      </c>
      <c r="D6086" s="13">
        <f t="shared" si="194"/>
        <v>-1.0200989799010296E-2</v>
      </c>
      <c r="E6086" s="14">
        <f>IF(_xlfn.XLOOKUP($A6086,Firm_Info!$A$2:$A$12,Firm_Info!$C$2:$C$12)="Treated",1,IF(_xlfn.XLOOKUP($A6086,Firm_Info!$A$2:$A$12,Firm_Info!$C$2:$C$12)="Control",0,""))</f>
        <v>0</v>
      </c>
      <c r="F6086" s="14">
        <f>IFERROR(_xlfn.XLOOKUP($A6086,Firm_Info!$A$2:$A$11,Firm_Info!$D$2:$D$11),"")</f>
        <v>5</v>
      </c>
      <c r="G6086" s="14">
        <f>IF($F6086="","",IF($B6086&gt;=SUMIFS(Firm_Info!$F$2:$F$11,Firm_Info!$D$2:$D$11,$F6086,Firm_Info!$C$2:$C$11,"Treated"),1,0))</f>
        <v>1</v>
      </c>
      <c r="H6086" s="14">
        <f t="shared" si="195"/>
        <v>0</v>
      </c>
      <c r="I6086" s="14">
        <f>IF($F6086="","",MOD(ROW()-2,624)-INDEX(Parallel_Trends!$F$5:$F$14,MATCH($A6086,Parallel_Trends!$A$5:$A$14,0)))</f>
        <v>299</v>
      </c>
    </row>
    <row r="6087" spans="1:9" x14ac:dyDescent="0.45">
      <c r="A6087" t="s">
        <v>31</v>
      </c>
      <c r="B6087" s="1">
        <f>Raw_Prices!BL472</f>
        <v>45609</v>
      </c>
      <c r="C6087" s="12">
        <f>Raw_Prices!BP472</f>
        <v>406.22</v>
      </c>
      <c r="D6087" s="13">
        <f t="shared" si="194"/>
        <v>3.6275510204081707E-2</v>
      </c>
      <c r="E6087" s="14">
        <f>IF(_xlfn.XLOOKUP($A6087,Firm_Info!$A$2:$A$12,Firm_Info!$C$2:$C$12)="Treated",1,IF(_xlfn.XLOOKUP($A6087,Firm_Info!$A$2:$A$12,Firm_Info!$C$2:$C$12)="Control",0,""))</f>
        <v>0</v>
      </c>
      <c r="F6087" s="14">
        <f>IFERROR(_xlfn.XLOOKUP($A6087,Firm_Info!$A$2:$A$11,Firm_Info!$D$2:$D$11),"")</f>
        <v>5</v>
      </c>
      <c r="G6087" s="14">
        <f>IF($F6087="","",IF($B6087&gt;=SUMIFS(Firm_Info!$F$2:$F$11,Firm_Info!$D$2:$D$11,$F6087,Firm_Info!$C$2:$C$11,"Treated"),1,0))</f>
        <v>1</v>
      </c>
      <c r="H6087" s="14">
        <f t="shared" si="195"/>
        <v>0</v>
      </c>
      <c r="I6087" s="14">
        <f>IF($F6087="","",MOD(ROW()-2,624)-INDEX(Parallel_Trends!$F$5:$F$14,MATCH($A6087,Parallel_Trends!$A$5:$A$14,0)))</f>
        <v>300</v>
      </c>
    </row>
    <row r="6088" spans="1:9" x14ac:dyDescent="0.45">
      <c r="A6088" t="s">
        <v>31</v>
      </c>
      <c r="B6088" s="1">
        <f>Raw_Prices!BL473</f>
        <v>45610</v>
      </c>
      <c r="C6088" s="12">
        <f>Raw_Prices!BP473</f>
        <v>394.25</v>
      </c>
      <c r="D6088" s="13">
        <f t="shared" si="194"/>
        <v>-2.946679139382602E-2</v>
      </c>
      <c r="E6088" s="14">
        <f>IF(_xlfn.XLOOKUP($A6088,Firm_Info!$A$2:$A$12,Firm_Info!$C$2:$C$12)="Treated",1,IF(_xlfn.XLOOKUP($A6088,Firm_Info!$A$2:$A$12,Firm_Info!$C$2:$C$12)="Control",0,""))</f>
        <v>0</v>
      </c>
      <c r="F6088" s="14">
        <f>IFERROR(_xlfn.XLOOKUP($A6088,Firm_Info!$A$2:$A$11,Firm_Info!$D$2:$D$11),"")</f>
        <v>5</v>
      </c>
      <c r="G6088" s="14">
        <f>IF($F6088="","",IF($B6088&gt;=SUMIFS(Firm_Info!$F$2:$F$11,Firm_Info!$D$2:$D$11,$F6088,Firm_Info!$C$2:$C$11,"Treated"),1,0))</f>
        <v>1</v>
      </c>
      <c r="H6088" s="14">
        <f t="shared" si="195"/>
        <v>0</v>
      </c>
      <c r="I6088" s="14">
        <f>IF($F6088="","",MOD(ROW()-2,624)-INDEX(Parallel_Trends!$F$5:$F$14,MATCH($A6088,Parallel_Trends!$A$5:$A$14,0)))</f>
        <v>301</v>
      </c>
    </row>
    <row r="6089" spans="1:9" x14ac:dyDescent="0.45">
      <c r="A6089" t="s">
        <v>31</v>
      </c>
      <c r="B6089" s="1">
        <f>Raw_Prices!BL474</f>
        <v>45611</v>
      </c>
      <c r="C6089" s="12">
        <f>Raw_Prices!BP474</f>
        <v>389.565</v>
      </c>
      <c r="D6089" s="13">
        <f t="shared" si="194"/>
        <v>-1.1883322764743243E-2</v>
      </c>
      <c r="E6089" s="14">
        <f>IF(_xlfn.XLOOKUP($A6089,Firm_Info!$A$2:$A$12,Firm_Info!$C$2:$C$12)="Treated",1,IF(_xlfn.XLOOKUP($A6089,Firm_Info!$A$2:$A$12,Firm_Info!$C$2:$C$12)="Control",0,""))</f>
        <v>0</v>
      </c>
      <c r="F6089" s="14">
        <f>IFERROR(_xlfn.XLOOKUP($A6089,Firm_Info!$A$2:$A$11,Firm_Info!$D$2:$D$11),"")</f>
        <v>5</v>
      </c>
      <c r="G6089" s="14">
        <f>IF($F6089="","",IF($B6089&gt;=SUMIFS(Firm_Info!$F$2:$F$11,Firm_Info!$D$2:$D$11,$F6089,Firm_Info!$C$2:$C$11,"Treated"),1,0))</f>
        <v>1</v>
      </c>
      <c r="H6089" s="14">
        <f t="shared" si="195"/>
        <v>0</v>
      </c>
      <c r="I6089" s="14">
        <f>IF($F6089="","",MOD(ROW()-2,624)-INDEX(Parallel_Trends!$F$5:$F$14,MATCH($A6089,Parallel_Trends!$A$5:$A$14,0)))</f>
        <v>302</v>
      </c>
    </row>
    <row r="6090" spans="1:9" x14ac:dyDescent="0.45">
      <c r="A6090" t="s">
        <v>31</v>
      </c>
      <c r="B6090" s="1">
        <f>Raw_Prices!BL475</f>
        <v>45614</v>
      </c>
      <c r="C6090" s="12">
        <f>Raw_Prices!BP475</f>
        <v>385.02</v>
      </c>
      <c r="D6090" s="13">
        <f t="shared" si="194"/>
        <v>-1.1666859189095602E-2</v>
      </c>
      <c r="E6090" s="14">
        <f>IF(_xlfn.XLOOKUP($A6090,Firm_Info!$A$2:$A$12,Firm_Info!$C$2:$C$12)="Treated",1,IF(_xlfn.XLOOKUP($A6090,Firm_Info!$A$2:$A$12,Firm_Info!$C$2:$C$12)="Control",0,""))</f>
        <v>0</v>
      </c>
      <c r="F6090" s="14">
        <f>IFERROR(_xlfn.XLOOKUP($A6090,Firm_Info!$A$2:$A$11,Firm_Info!$D$2:$D$11),"")</f>
        <v>5</v>
      </c>
      <c r="G6090" s="14">
        <f>IF($F6090="","",IF($B6090&gt;=SUMIFS(Firm_Info!$F$2:$F$11,Firm_Info!$D$2:$D$11,$F6090,Firm_Info!$C$2:$C$11,"Treated"),1,0))</f>
        <v>1</v>
      </c>
      <c r="H6090" s="14">
        <f t="shared" si="195"/>
        <v>0</v>
      </c>
      <c r="I6090" s="14">
        <f>IF($F6090="","",MOD(ROW()-2,624)-INDEX(Parallel_Trends!$F$5:$F$14,MATCH($A6090,Parallel_Trends!$A$5:$A$14,0)))</f>
        <v>303</v>
      </c>
    </row>
    <row r="6091" spans="1:9" x14ac:dyDescent="0.45">
      <c r="A6091" t="s">
        <v>31</v>
      </c>
      <c r="B6091" s="1">
        <f>Raw_Prices!BL476</f>
        <v>45615</v>
      </c>
      <c r="C6091" s="12">
        <f>Raw_Prices!BP476</f>
        <v>384.84</v>
      </c>
      <c r="D6091" s="13">
        <f t="shared" si="194"/>
        <v>-4.6750818139318362E-4</v>
      </c>
      <c r="E6091" s="14">
        <f>IF(_xlfn.XLOOKUP($A6091,Firm_Info!$A$2:$A$12,Firm_Info!$C$2:$C$12)="Treated",1,IF(_xlfn.XLOOKUP($A6091,Firm_Info!$A$2:$A$12,Firm_Info!$C$2:$C$12)="Control",0,""))</f>
        <v>0</v>
      </c>
      <c r="F6091" s="14">
        <f>IFERROR(_xlfn.XLOOKUP($A6091,Firm_Info!$A$2:$A$11,Firm_Info!$D$2:$D$11),"")</f>
        <v>5</v>
      </c>
      <c r="G6091" s="14">
        <f>IF($F6091="","",IF($B6091&gt;=SUMIFS(Firm_Info!$F$2:$F$11,Firm_Info!$D$2:$D$11,$F6091,Firm_Info!$C$2:$C$11,"Treated"),1,0))</f>
        <v>1</v>
      </c>
      <c r="H6091" s="14">
        <f t="shared" si="195"/>
        <v>0</v>
      </c>
      <c r="I6091" s="14">
        <f>IF($F6091="","",MOD(ROW()-2,624)-INDEX(Parallel_Trends!$F$5:$F$14,MATCH($A6091,Parallel_Trends!$A$5:$A$14,0)))</f>
        <v>304</v>
      </c>
    </row>
    <row r="6092" spans="1:9" x14ac:dyDescent="0.45">
      <c r="A6092" t="s">
        <v>31</v>
      </c>
      <c r="B6092" s="1">
        <f>Raw_Prices!BL477</f>
        <v>45616</v>
      </c>
      <c r="C6092" s="12">
        <f>Raw_Prices!BP477</f>
        <v>389.12</v>
      </c>
      <c r="D6092" s="13">
        <f t="shared" si="194"/>
        <v>1.1121505041056023E-2</v>
      </c>
      <c r="E6092" s="14">
        <f>IF(_xlfn.XLOOKUP($A6092,Firm_Info!$A$2:$A$12,Firm_Info!$C$2:$C$12)="Treated",1,IF(_xlfn.XLOOKUP($A6092,Firm_Info!$A$2:$A$12,Firm_Info!$C$2:$C$12)="Control",0,""))</f>
        <v>0</v>
      </c>
      <c r="F6092" s="14">
        <f>IFERROR(_xlfn.XLOOKUP($A6092,Firm_Info!$A$2:$A$11,Firm_Info!$D$2:$D$11),"")</f>
        <v>5</v>
      </c>
      <c r="G6092" s="14">
        <f>IF($F6092="","",IF($B6092&gt;=SUMIFS(Firm_Info!$F$2:$F$11,Firm_Info!$D$2:$D$11,$F6092,Firm_Info!$C$2:$C$11,"Treated"),1,0))</f>
        <v>1</v>
      </c>
      <c r="H6092" s="14">
        <f t="shared" si="195"/>
        <v>0</v>
      </c>
      <c r="I6092" s="14">
        <f>IF($F6092="","",MOD(ROW()-2,624)-INDEX(Parallel_Trends!$F$5:$F$14,MATCH($A6092,Parallel_Trends!$A$5:$A$14,0)))</f>
        <v>305</v>
      </c>
    </row>
    <row r="6093" spans="1:9" x14ac:dyDescent="0.45">
      <c r="A6093" t="s">
        <v>31</v>
      </c>
      <c r="B6093" s="1">
        <f>Raw_Prices!BL478</f>
        <v>45617</v>
      </c>
      <c r="C6093" s="12">
        <f>Raw_Prices!BP478</f>
        <v>383.84</v>
      </c>
      <c r="D6093" s="13">
        <f t="shared" si="194"/>
        <v>-1.3569078947368474E-2</v>
      </c>
      <c r="E6093" s="14">
        <f>IF(_xlfn.XLOOKUP($A6093,Firm_Info!$A$2:$A$12,Firm_Info!$C$2:$C$12)="Treated",1,IF(_xlfn.XLOOKUP($A6093,Firm_Info!$A$2:$A$12,Firm_Info!$C$2:$C$12)="Control",0,""))</f>
        <v>0</v>
      </c>
      <c r="F6093" s="14">
        <f>IFERROR(_xlfn.XLOOKUP($A6093,Firm_Info!$A$2:$A$11,Firm_Info!$D$2:$D$11),"")</f>
        <v>5</v>
      </c>
      <c r="G6093" s="14">
        <f>IF($F6093="","",IF($B6093&gt;=SUMIFS(Firm_Info!$F$2:$F$11,Firm_Info!$D$2:$D$11,$F6093,Firm_Info!$C$2:$C$11,"Treated"),1,0))</f>
        <v>1</v>
      </c>
      <c r="H6093" s="14">
        <f t="shared" si="195"/>
        <v>0</v>
      </c>
      <c r="I6093" s="14">
        <f>IF($F6093="","",MOD(ROW()-2,624)-INDEX(Parallel_Trends!$F$5:$F$14,MATCH($A6093,Parallel_Trends!$A$5:$A$14,0)))</f>
        <v>306</v>
      </c>
    </row>
    <row r="6094" spans="1:9" x14ac:dyDescent="0.45">
      <c r="A6094" t="s">
        <v>31</v>
      </c>
      <c r="B6094" s="1">
        <f>Raw_Prices!BL479</f>
        <v>45618</v>
      </c>
      <c r="C6094" s="12">
        <f>Raw_Prices!BP479</f>
        <v>388.27</v>
      </c>
      <c r="D6094" s="13">
        <f t="shared" si="194"/>
        <v>1.1541267194664417E-2</v>
      </c>
      <c r="E6094" s="14">
        <f>IF(_xlfn.XLOOKUP($A6094,Firm_Info!$A$2:$A$12,Firm_Info!$C$2:$C$12)="Treated",1,IF(_xlfn.XLOOKUP($A6094,Firm_Info!$A$2:$A$12,Firm_Info!$C$2:$C$12)="Control",0,""))</f>
        <v>0</v>
      </c>
      <c r="F6094" s="14">
        <f>IFERROR(_xlfn.XLOOKUP($A6094,Firm_Info!$A$2:$A$11,Firm_Info!$D$2:$D$11),"")</f>
        <v>5</v>
      </c>
      <c r="G6094" s="14">
        <f>IF($F6094="","",IF($B6094&gt;=SUMIFS(Firm_Info!$F$2:$F$11,Firm_Info!$D$2:$D$11,$F6094,Firm_Info!$C$2:$C$11,"Treated"),1,0))</f>
        <v>1</v>
      </c>
      <c r="H6094" s="14">
        <f t="shared" si="195"/>
        <v>0</v>
      </c>
      <c r="I6094" s="14">
        <f>IF($F6094="","",MOD(ROW()-2,624)-INDEX(Parallel_Trends!$F$5:$F$14,MATCH($A6094,Parallel_Trends!$A$5:$A$14,0)))</f>
        <v>307</v>
      </c>
    </row>
    <row r="6095" spans="1:9" x14ac:dyDescent="0.45">
      <c r="A6095" t="s">
        <v>31</v>
      </c>
      <c r="B6095" s="1">
        <f>Raw_Prices!BL480</f>
        <v>45621</v>
      </c>
      <c r="C6095" s="12">
        <f>Raw_Prices!BP480</f>
        <v>384.47</v>
      </c>
      <c r="D6095" s="13">
        <f t="shared" si="194"/>
        <v>-9.7870038890461863E-3</v>
      </c>
      <c r="E6095" s="14">
        <f>IF(_xlfn.XLOOKUP($A6095,Firm_Info!$A$2:$A$12,Firm_Info!$C$2:$C$12)="Treated",1,IF(_xlfn.XLOOKUP($A6095,Firm_Info!$A$2:$A$12,Firm_Info!$C$2:$C$12)="Control",0,""))</f>
        <v>0</v>
      </c>
      <c r="F6095" s="14">
        <f>IFERROR(_xlfn.XLOOKUP($A6095,Firm_Info!$A$2:$A$11,Firm_Info!$D$2:$D$11),"")</f>
        <v>5</v>
      </c>
      <c r="G6095" s="14">
        <f>IF($F6095="","",IF($B6095&gt;=SUMIFS(Firm_Info!$F$2:$F$11,Firm_Info!$D$2:$D$11,$F6095,Firm_Info!$C$2:$C$11,"Treated"),1,0))</f>
        <v>1</v>
      </c>
      <c r="H6095" s="14">
        <f t="shared" si="195"/>
        <v>0</v>
      </c>
      <c r="I6095" s="14">
        <f>IF($F6095="","",MOD(ROW()-2,624)-INDEX(Parallel_Trends!$F$5:$F$14,MATCH($A6095,Parallel_Trends!$A$5:$A$14,0)))</f>
        <v>308</v>
      </c>
    </row>
    <row r="6096" spans="1:9" x14ac:dyDescent="0.45">
      <c r="A6096" t="s">
        <v>31</v>
      </c>
      <c r="B6096" s="1">
        <f>Raw_Prices!BL481</f>
        <v>45622</v>
      </c>
      <c r="C6096" s="12">
        <f>Raw_Prices!BP481</f>
        <v>390.29</v>
      </c>
      <c r="D6096" s="13">
        <f t="shared" si="194"/>
        <v>1.5137722058938152E-2</v>
      </c>
      <c r="E6096" s="14">
        <f>IF(_xlfn.XLOOKUP($A6096,Firm_Info!$A$2:$A$12,Firm_Info!$C$2:$C$12)="Treated",1,IF(_xlfn.XLOOKUP($A6096,Firm_Info!$A$2:$A$12,Firm_Info!$C$2:$C$12)="Control",0,""))</f>
        <v>0</v>
      </c>
      <c r="F6096" s="14">
        <f>IFERROR(_xlfn.XLOOKUP($A6096,Firm_Info!$A$2:$A$11,Firm_Info!$D$2:$D$11),"")</f>
        <v>5</v>
      </c>
      <c r="G6096" s="14">
        <f>IF($F6096="","",IF($B6096&gt;=SUMIFS(Firm_Info!$F$2:$F$11,Firm_Info!$D$2:$D$11,$F6096,Firm_Info!$C$2:$C$11,"Treated"),1,0))</f>
        <v>1</v>
      </c>
      <c r="H6096" s="14">
        <f t="shared" si="195"/>
        <v>0</v>
      </c>
      <c r="I6096" s="14">
        <f>IF($F6096="","",MOD(ROW()-2,624)-INDEX(Parallel_Trends!$F$5:$F$14,MATCH($A6096,Parallel_Trends!$A$5:$A$14,0)))</f>
        <v>309</v>
      </c>
    </row>
    <row r="6097" spans="1:9" x14ac:dyDescent="0.45">
      <c r="A6097" t="s">
        <v>31</v>
      </c>
      <c r="B6097" s="1">
        <f>Raw_Prices!BL482</f>
        <v>45623</v>
      </c>
      <c r="C6097" s="12">
        <f>Raw_Prices!BP482</f>
        <v>389.81</v>
      </c>
      <c r="D6097" s="13">
        <f t="shared" si="194"/>
        <v>-1.2298547234108614E-3</v>
      </c>
      <c r="E6097" s="14">
        <f>IF(_xlfn.XLOOKUP($A6097,Firm_Info!$A$2:$A$12,Firm_Info!$C$2:$C$12)="Treated",1,IF(_xlfn.XLOOKUP($A6097,Firm_Info!$A$2:$A$12,Firm_Info!$C$2:$C$12)="Control",0,""))</f>
        <v>0</v>
      </c>
      <c r="F6097" s="14">
        <f>IFERROR(_xlfn.XLOOKUP($A6097,Firm_Info!$A$2:$A$11,Firm_Info!$D$2:$D$11),"")</f>
        <v>5</v>
      </c>
      <c r="G6097" s="14">
        <f>IF($F6097="","",IF($B6097&gt;=SUMIFS(Firm_Info!$F$2:$F$11,Firm_Info!$D$2:$D$11,$F6097,Firm_Info!$C$2:$C$11,"Treated"),1,0))</f>
        <v>1</v>
      </c>
      <c r="H6097" s="14">
        <f t="shared" si="195"/>
        <v>0</v>
      </c>
      <c r="I6097" s="14">
        <f>IF($F6097="","",MOD(ROW()-2,624)-INDEX(Parallel_Trends!$F$5:$F$14,MATCH($A6097,Parallel_Trends!$A$5:$A$14,0)))</f>
        <v>310</v>
      </c>
    </row>
    <row r="6098" spans="1:9" x14ac:dyDescent="0.45">
      <c r="A6098" t="s">
        <v>31</v>
      </c>
      <c r="B6098" s="1">
        <f>Raw_Prices!BL483</f>
        <v>45625</v>
      </c>
      <c r="C6098" s="12">
        <f>Raw_Prices!BP483</f>
        <v>396.96499999999997</v>
      </c>
      <c r="D6098" s="13">
        <f t="shared" si="194"/>
        <v>1.8355096072445454E-2</v>
      </c>
      <c r="E6098" s="14">
        <f>IF(_xlfn.XLOOKUP($A6098,Firm_Info!$A$2:$A$12,Firm_Info!$C$2:$C$12)="Treated",1,IF(_xlfn.XLOOKUP($A6098,Firm_Info!$A$2:$A$12,Firm_Info!$C$2:$C$12)="Control",0,""))</f>
        <v>0</v>
      </c>
      <c r="F6098" s="14">
        <f>IFERROR(_xlfn.XLOOKUP($A6098,Firm_Info!$A$2:$A$11,Firm_Info!$D$2:$D$11),"")</f>
        <v>5</v>
      </c>
      <c r="G6098" s="14">
        <f>IF($F6098="","",IF($B6098&gt;=SUMIFS(Firm_Info!$F$2:$F$11,Firm_Info!$D$2:$D$11,$F6098,Firm_Info!$C$2:$C$11,"Treated"),1,0))</f>
        <v>1</v>
      </c>
      <c r="H6098" s="14">
        <f t="shared" si="195"/>
        <v>0</v>
      </c>
      <c r="I6098" s="14">
        <f>IF($F6098="","",MOD(ROW()-2,624)-INDEX(Parallel_Trends!$F$5:$F$14,MATCH($A6098,Parallel_Trends!$A$5:$A$14,0)))</f>
        <v>311</v>
      </c>
    </row>
    <row r="6099" spans="1:9" x14ac:dyDescent="0.45">
      <c r="A6099" t="s">
        <v>31</v>
      </c>
      <c r="B6099" s="1">
        <f>Raw_Prices!BL484</f>
        <v>45628</v>
      </c>
      <c r="C6099" s="12">
        <f>Raw_Prices!BP484</f>
        <v>394.43</v>
      </c>
      <c r="D6099" s="13">
        <f t="shared" si="194"/>
        <v>-6.3859534215862102E-3</v>
      </c>
      <c r="E6099" s="14">
        <f>IF(_xlfn.XLOOKUP($A6099,Firm_Info!$A$2:$A$12,Firm_Info!$C$2:$C$12)="Treated",1,IF(_xlfn.XLOOKUP($A6099,Firm_Info!$A$2:$A$12,Firm_Info!$C$2:$C$12)="Control",0,""))</f>
        <v>0</v>
      </c>
      <c r="F6099" s="14">
        <f>IFERROR(_xlfn.XLOOKUP($A6099,Firm_Info!$A$2:$A$11,Firm_Info!$D$2:$D$11),"")</f>
        <v>5</v>
      </c>
      <c r="G6099" s="14">
        <f>IF($F6099="","",IF($B6099&gt;=SUMIFS(Firm_Info!$F$2:$F$11,Firm_Info!$D$2:$D$11,$F6099,Firm_Info!$C$2:$C$11,"Treated"),1,0))</f>
        <v>1</v>
      </c>
      <c r="H6099" s="14">
        <f t="shared" si="195"/>
        <v>0</v>
      </c>
      <c r="I6099" s="14">
        <f>IF($F6099="","",MOD(ROW()-2,624)-INDEX(Parallel_Trends!$F$5:$F$14,MATCH($A6099,Parallel_Trends!$A$5:$A$14,0)))</f>
        <v>312</v>
      </c>
    </row>
    <row r="6100" spans="1:9" x14ac:dyDescent="0.45">
      <c r="A6100" t="s">
        <v>31</v>
      </c>
      <c r="B6100" s="1">
        <f>Raw_Prices!BL485</f>
        <v>45629</v>
      </c>
      <c r="C6100" s="12">
        <f>Raw_Prices!BP485</f>
        <v>397.61</v>
      </c>
      <c r="D6100" s="13">
        <f t="shared" si="194"/>
        <v>8.0622670689349807E-3</v>
      </c>
      <c r="E6100" s="14">
        <f>IF(_xlfn.XLOOKUP($A6100,Firm_Info!$A$2:$A$12,Firm_Info!$C$2:$C$12)="Treated",1,IF(_xlfn.XLOOKUP($A6100,Firm_Info!$A$2:$A$12,Firm_Info!$C$2:$C$12)="Control",0,""))</f>
        <v>0</v>
      </c>
      <c r="F6100" s="14">
        <f>IFERROR(_xlfn.XLOOKUP($A6100,Firm_Info!$A$2:$A$11,Firm_Info!$D$2:$D$11),"")</f>
        <v>5</v>
      </c>
      <c r="G6100" s="14">
        <f>IF($F6100="","",IF($B6100&gt;=SUMIFS(Firm_Info!$F$2:$F$11,Firm_Info!$D$2:$D$11,$F6100,Firm_Info!$C$2:$C$11,"Treated"),1,0))</f>
        <v>1</v>
      </c>
      <c r="H6100" s="14">
        <f t="shared" si="195"/>
        <v>0</v>
      </c>
      <c r="I6100" s="14">
        <f>IF($F6100="","",MOD(ROW()-2,624)-INDEX(Parallel_Trends!$F$5:$F$14,MATCH($A6100,Parallel_Trends!$A$5:$A$14,0)))</f>
        <v>313</v>
      </c>
    </row>
    <row r="6101" spans="1:9" x14ac:dyDescent="0.45">
      <c r="A6101" t="s">
        <v>31</v>
      </c>
      <c r="B6101" s="1">
        <f>Raw_Prices!BL486</f>
        <v>45630</v>
      </c>
      <c r="C6101" s="12">
        <f>Raw_Prices!BP486</f>
        <v>402.12</v>
      </c>
      <c r="D6101" s="13">
        <f t="shared" si="194"/>
        <v>1.1342773069087819E-2</v>
      </c>
      <c r="E6101" s="14">
        <f>IF(_xlfn.XLOOKUP($A6101,Firm_Info!$A$2:$A$12,Firm_Info!$C$2:$C$12)="Treated",1,IF(_xlfn.XLOOKUP($A6101,Firm_Info!$A$2:$A$12,Firm_Info!$C$2:$C$12)="Control",0,""))</f>
        <v>0</v>
      </c>
      <c r="F6101" s="14">
        <f>IFERROR(_xlfn.XLOOKUP($A6101,Firm_Info!$A$2:$A$11,Firm_Info!$D$2:$D$11),"")</f>
        <v>5</v>
      </c>
      <c r="G6101" s="14">
        <f>IF($F6101="","",IF($B6101&gt;=SUMIFS(Firm_Info!$F$2:$F$11,Firm_Info!$D$2:$D$11,$F6101,Firm_Info!$C$2:$C$11,"Treated"),1,0))</f>
        <v>1</v>
      </c>
      <c r="H6101" s="14">
        <f t="shared" si="195"/>
        <v>0</v>
      </c>
      <c r="I6101" s="14">
        <f>IF($F6101="","",MOD(ROW()-2,624)-INDEX(Parallel_Trends!$F$5:$F$14,MATCH($A6101,Parallel_Trends!$A$5:$A$14,0)))</f>
        <v>314</v>
      </c>
    </row>
    <row r="6102" spans="1:9" x14ac:dyDescent="0.45">
      <c r="A6102" t="s">
        <v>31</v>
      </c>
      <c r="B6102" s="1">
        <f>Raw_Prices!BL487</f>
        <v>45631</v>
      </c>
      <c r="C6102" s="12">
        <f>Raw_Prices!BP487</f>
        <v>404.14</v>
      </c>
      <c r="D6102" s="13">
        <f t="shared" si="194"/>
        <v>5.0233761066347249E-3</v>
      </c>
      <c r="E6102" s="14">
        <f>IF(_xlfn.XLOOKUP($A6102,Firm_Info!$A$2:$A$12,Firm_Info!$C$2:$C$12)="Treated",1,IF(_xlfn.XLOOKUP($A6102,Firm_Info!$A$2:$A$12,Firm_Info!$C$2:$C$12)="Control",0,""))</f>
        <v>0</v>
      </c>
      <c r="F6102" s="14">
        <f>IFERROR(_xlfn.XLOOKUP($A6102,Firm_Info!$A$2:$A$11,Firm_Info!$D$2:$D$11),"")</f>
        <v>5</v>
      </c>
      <c r="G6102" s="14">
        <f>IF($F6102="","",IF($B6102&gt;=SUMIFS(Firm_Info!$F$2:$F$11,Firm_Info!$D$2:$D$11,$F6102,Firm_Info!$C$2:$C$11,"Treated"),1,0))</f>
        <v>1</v>
      </c>
      <c r="H6102" s="14">
        <f t="shared" si="195"/>
        <v>0</v>
      </c>
      <c r="I6102" s="14">
        <f>IF($F6102="","",MOD(ROW()-2,624)-INDEX(Parallel_Trends!$F$5:$F$14,MATCH($A6102,Parallel_Trends!$A$5:$A$14,0)))</f>
        <v>315</v>
      </c>
    </row>
    <row r="6103" spans="1:9" x14ac:dyDescent="0.45">
      <c r="A6103" t="s">
        <v>31</v>
      </c>
      <c r="B6103" s="1">
        <f>Raw_Prices!BL488</f>
        <v>45632</v>
      </c>
      <c r="C6103" s="12">
        <f>Raw_Prices!BP488</f>
        <v>403.06</v>
      </c>
      <c r="D6103" s="13">
        <f t="shared" si="194"/>
        <v>-2.6723412678774094E-3</v>
      </c>
      <c r="E6103" s="14">
        <f>IF(_xlfn.XLOOKUP($A6103,Firm_Info!$A$2:$A$12,Firm_Info!$C$2:$C$12)="Treated",1,IF(_xlfn.XLOOKUP($A6103,Firm_Info!$A$2:$A$12,Firm_Info!$C$2:$C$12)="Control",0,""))</f>
        <v>0</v>
      </c>
      <c r="F6103" s="14">
        <f>IFERROR(_xlfn.XLOOKUP($A6103,Firm_Info!$A$2:$A$11,Firm_Info!$D$2:$D$11),"")</f>
        <v>5</v>
      </c>
      <c r="G6103" s="14">
        <f>IF($F6103="","",IF($B6103&gt;=SUMIFS(Firm_Info!$F$2:$F$11,Firm_Info!$D$2:$D$11,$F6103,Firm_Info!$C$2:$C$11,"Treated"),1,0))</f>
        <v>1</v>
      </c>
      <c r="H6103" s="14">
        <f t="shared" si="195"/>
        <v>0</v>
      </c>
      <c r="I6103" s="14">
        <f>IF($F6103="","",MOD(ROW()-2,624)-INDEX(Parallel_Trends!$F$5:$F$14,MATCH($A6103,Parallel_Trends!$A$5:$A$14,0)))</f>
        <v>316</v>
      </c>
    </row>
    <row r="6104" spans="1:9" x14ac:dyDescent="0.45">
      <c r="A6104" t="s">
        <v>31</v>
      </c>
      <c r="B6104" s="1">
        <f>Raw_Prices!BL489</f>
        <v>45635</v>
      </c>
      <c r="C6104" s="12">
        <f>Raw_Prices!BP489</f>
        <v>365.96</v>
      </c>
      <c r="D6104" s="13">
        <f t="shared" si="194"/>
        <v>-9.2045849253213019E-2</v>
      </c>
      <c r="E6104" s="14">
        <f>IF(_xlfn.XLOOKUP($A6104,Firm_Info!$A$2:$A$12,Firm_Info!$C$2:$C$12)="Treated",1,IF(_xlfn.XLOOKUP($A6104,Firm_Info!$A$2:$A$12,Firm_Info!$C$2:$C$12)="Control",0,""))</f>
        <v>0</v>
      </c>
      <c r="F6104" s="14">
        <f>IFERROR(_xlfn.XLOOKUP($A6104,Firm_Info!$A$2:$A$11,Firm_Info!$D$2:$D$11),"")</f>
        <v>5</v>
      </c>
      <c r="G6104" s="14">
        <f>IF($F6104="","",IF($B6104&gt;=SUMIFS(Firm_Info!$F$2:$F$11,Firm_Info!$D$2:$D$11,$F6104,Firm_Info!$C$2:$C$11,"Treated"),1,0))</f>
        <v>1</v>
      </c>
      <c r="H6104" s="14">
        <f t="shared" si="195"/>
        <v>0</v>
      </c>
      <c r="I6104" s="14">
        <f>IF($F6104="","",MOD(ROW()-2,624)-INDEX(Parallel_Trends!$F$5:$F$14,MATCH($A6104,Parallel_Trends!$A$5:$A$14,0)))</f>
        <v>317</v>
      </c>
    </row>
    <row r="6105" spans="1:9" x14ac:dyDescent="0.45">
      <c r="A6105" t="s">
        <v>31</v>
      </c>
      <c r="B6105" s="1">
        <f>Raw_Prices!BL490</f>
        <v>45636</v>
      </c>
      <c r="C6105" s="12">
        <f>Raw_Prices!BP490</f>
        <v>377.96</v>
      </c>
      <c r="D6105" s="13">
        <f t="shared" si="194"/>
        <v>3.2790468903705294E-2</v>
      </c>
      <c r="E6105" s="14">
        <f>IF(_xlfn.XLOOKUP($A6105,Firm_Info!$A$2:$A$12,Firm_Info!$C$2:$C$12)="Treated",1,IF(_xlfn.XLOOKUP($A6105,Firm_Info!$A$2:$A$12,Firm_Info!$C$2:$C$12)="Control",0,""))</f>
        <v>0</v>
      </c>
      <c r="F6105" s="14">
        <f>IFERROR(_xlfn.XLOOKUP($A6105,Firm_Info!$A$2:$A$11,Firm_Info!$D$2:$D$11),"")</f>
        <v>5</v>
      </c>
      <c r="G6105" s="14">
        <f>IF($F6105="","",IF($B6105&gt;=SUMIFS(Firm_Info!$F$2:$F$11,Firm_Info!$D$2:$D$11,$F6105,Firm_Info!$C$2:$C$11,"Treated"),1,0))</f>
        <v>1</v>
      </c>
      <c r="H6105" s="14">
        <f t="shared" si="195"/>
        <v>0</v>
      </c>
      <c r="I6105" s="14">
        <f>IF($F6105="","",MOD(ROW()-2,624)-INDEX(Parallel_Trends!$F$5:$F$14,MATCH($A6105,Parallel_Trends!$A$5:$A$14,0)))</f>
        <v>318</v>
      </c>
    </row>
    <row r="6106" spans="1:9" x14ac:dyDescent="0.45">
      <c r="A6106" t="s">
        <v>31</v>
      </c>
      <c r="B6106" s="1">
        <f>Raw_Prices!BL491</f>
        <v>45637</v>
      </c>
      <c r="C6106" s="12">
        <f>Raw_Prices!BP491</f>
        <v>378.49</v>
      </c>
      <c r="D6106" s="13">
        <f t="shared" si="194"/>
        <v>1.4022647899250007E-3</v>
      </c>
      <c r="E6106" s="14">
        <f>IF(_xlfn.XLOOKUP($A6106,Firm_Info!$A$2:$A$12,Firm_Info!$C$2:$C$12)="Treated",1,IF(_xlfn.XLOOKUP($A6106,Firm_Info!$A$2:$A$12,Firm_Info!$C$2:$C$12)="Control",0,""))</f>
        <v>0</v>
      </c>
      <c r="F6106" s="14">
        <f>IFERROR(_xlfn.XLOOKUP($A6106,Firm_Info!$A$2:$A$11,Firm_Info!$D$2:$D$11),"")</f>
        <v>5</v>
      </c>
      <c r="G6106" s="14">
        <f>IF($F6106="","",IF($B6106&gt;=SUMIFS(Firm_Info!$F$2:$F$11,Firm_Info!$D$2:$D$11,$F6106,Firm_Info!$C$2:$C$11,"Treated"),1,0))</f>
        <v>1</v>
      </c>
      <c r="H6106" s="14">
        <f t="shared" si="195"/>
        <v>0</v>
      </c>
      <c r="I6106" s="14">
        <f>IF($F6106="","",MOD(ROW()-2,624)-INDEX(Parallel_Trends!$F$5:$F$14,MATCH($A6106,Parallel_Trends!$A$5:$A$14,0)))</f>
        <v>319</v>
      </c>
    </row>
    <row r="6107" spans="1:9" x14ac:dyDescent="0.45">
      <c r="A6107" t="s">
        <v>31</v>
      </c>
      <c r="B6107" s="1">
        <f>Raw_Prices!BL492</f>
        <v>45638</v>
      </c>
      <c r="C6107" s="12">
        <f>Raw_Prices!BP492</f>
        <v>388.45</v>
      </c>
      <c r="D6107" s="13">
        <f t="shared" si="194"/>
        <v>2.6315094190070942E-2</v>
      </c>
      <c r="E6107" s="14">
        <f>IF(_xlfn.XLOOKUP($A6107,Firm_Info!$A$2:$A$12,Firm_Info!$C$2:$C$12)="Treated",1,IF(_xlfn.XLOOKUP($A6107,Firm_Info!$A$2:$A$12,Firm_Info!$C$2:$C$12)="Control",0,""))</f>
        <v>0</v>
      </c>
      <c r="F6107" s="14">
        <f>IFERROR(_xlfn.XLOOKUP($A6107,Firm_Info!$A$2:$A$11,Firm_Info!$D$2:$D$11),"")</f>
        <v>5</v>
      </c>
      <c r="G6107" s="14">
        <f>IF($F6107="","",IF($B6107&gt;=SUMIFS(Firm_Info!$F$2:$F$11,Firm_Info!$D$2:$D$11,$F6107,Firm_Info!$C$2:$C$11,"Treated"),1,0))</f>
        <v>1</v>
      </c>
      <c r="H6107" s="14">
        <f t="shared" si="195"/>
        <v>0</v>
      </c>
      <c r="I6107" s="14">
        <f>IF($F6107="","",MOD(ROW()-2,624)-INDEX(Parallel_Trends!$F$5:$F$14,MATCH($A6107,Parallel_Trends!$A$5:$A$14,0)))</f>
        <v>320</v>
      </c>
    </row>
    <row r="6108" spans="1:9" x14ac:dyDescent="0.45">
      <c r="A6108" t="s">
        <v>31</v>
      </c>
      <c r="B6108" s="1">
        <f>Raw_Prices!BL493</f>
        <v>45639</v>
      </c>
      <c r="C6108" s="12">
        <f>Raw_Prices!BP493</f>
        <v>379.78</v>
      </c>
      <c r="D6108" s="13">
        <f t="shared" si="194"/>
        <v>-2.2319474835886255E-2</v>
      </c>
      <c r="E6108" s="14">
        <f>IF(_xlfn.XLOOKUP($A6108,Firm_Info!$A$2:$A$12,Firm_Info!$C$2:$C$12)="Treated",1,IF(_xlfn.XLOOKUP($A6108,Firm_Info!$A$2:$A$12,Firm_Info!$C$2:$C$12)="Control",0,""))</f>
        <v>0</v>
      </c>
      <c r="F6108" s="14">
        <f>IFERROR(_xlfn.XLOOKUP($A6108,Firm_Info!$A$2:$A$11,Firm_Info!$D$2:$D$11),"")</f>
        <v>5</v>
      </c>
      <c r="G6108" s="14">
        <f>IF($F6108="","",IF($B6108&gt;=SUMIFS(Firm_Info!$F$2:$F$11,Firm_Info!$D$2:$D$11,$F6108,Firm_Info!$C$2:$C$11,"Treated"),1,0))</f>
        <v>1</v>
      </c>
      <c r="H6108" s="14">
        <f t="shared" si="195"/>
        <v>0</v>
      </c>
      <c r="I6108" s="14">
        <f>IF($F6108="","",MOD(ROW()-2,624)-INDEX(Parallel_Trends!$F$5:$F$14,MATCH($A6108,Parallel_Trends!$A$5:$A$14,0)))</f>
        <v>321</v>
      </c>
    </row>
    <row r="6109" spans="1:9" x14ac:dyDescent="0.45">
      <c r="A6109" t="s">
        <v>31</v>
      </c>
      <c r="B6109" s="1">
        <f>Raw_Prices!BL494</f>
        <v>45642</v>
      </c>
      <c r="C6109" s="12">
        <f>Raw_Prices!BP494</f>
        <v>378.98</v>
      </c>
      <c r="D6109" s="13">
        <f t="shared" si="194"/>
        <v>-2.1064827005107256E-3</v>
      </c>
      <c r="E6109" s="14">
        <f>IF(_xlfn.XLOOKUP($A6109,Firm_Info!$A$2:$A$12,Firm_Info!$C$2:$C$12)="Treated",1,IF(_xlfn.XLOOKUP($A6109,Firm_Info!$A$2:$A$12,Firm_Info!$C$2:$C$12)="Control",0,""))</f>
        <v>0</v>
      </c>
      <c r="F6109" s="14">
        <f>IFERROR(_xlfn.XLOOKUP($A6109,Firm_Info!$A$2:$A$11,Firm_Info!$D$2:$D$11),"")</f>
        <v>5</v>
      </c>
      <c r="G6109" s="14">
        <f>IF($F6109="","",IF($B6109&gt;=SUMIFS(Firm_Info!$F$2:$F$11,Firm_Info!$D$2:$D$11,$F6109,Firm_Info!$C$2:$C$11,"Treated"),1,0))</f>
        <v>1</v>
      </c>
      <c r="H6109" s="14">
        <f t="shared" si="195"/>
        <v>0</v>
      </c>
      <c r="I6109" s="14">
        <f>IF($F6109="","",MOD(ROW()-2,624)-INDEX(Parallel_Trends!$F$5:$F$14,MATCH($A6109,Parallel_Trends!$A$5:$A$14,0)))</f>
        <v>322</v>
      </c>
    </row>
    <row r="6110" spans="1:9" x14ac:dyDescent="0.45">
      <c r="A6110" t="s">
        <v>31</v>
      </c>
      <c r="B6110" s="1">
        <f>Raw_Prices!BL495</f>
        <v>45643</v>
      </c>
      <c r="C6110" s="12">
        <f>Raw_Prices!BP495</f>
        <v>371.03</v>
      </c>
      <c r="D6110" s="13">
        <f t="shared" si="194"/>
        <v>-2.0977360282864677E-2</v>
      </c>
      <c r="E6110" s="14">
        <f>IF(_xlfn.XLOOKUP($A6110,Firm_Info!$A$2:$A$12,Firm_Info!$C$2:$C$12)="Treated",1,IF(_xlfn.XLOOKUP($A6110,Firm_Info!$A$2:$A$12,Firm_Info!$C$2:$C$12)="Control",0,""))</f>
        <v>0</v>
      </c>
      <c r="F6110" s="14">
        <f>IFERROR(_xlfn.XLOOKUP($A6110,Firm_Info!$A$2:$A$11,Firm_Info!$D$2:$D$11),"")</f>
        <v>5</v>
      </c>
      <c r="G6110" s="14">
        <f>IF($F6110="","",IF($B6110&gt;=SUMIFS(Firm_Info!$F$2:$F$11,Firm_Info!$D$2:$D$11,$F6110,Firm_Info!$C$2:$C$11,"Treated"),1,0))</f>
        <v>1</v>
      </c>
      <c r="H6110" s="14">
        <f t="shared" si="195"/>
        <v>0</v>
      </c>
      <c r="I6110" s="14">
        <f>IF($F6110="","",MOD(ROW()-2,624)-INDEX(Parallel_Trends!$F$5:$F$14,MATCH($A6110,Parallel_Trends!$A$5:$A$14,0)))</f>
        <v>323</v>
      </c>
    </row>
    <row r="6111" spans="1:9" x14ac:dyDescent="0.45">
      <c r="A6111" t="s">
        <v>31</v>
      </c>
      <c r="B6111" s="1">
        <f>Raw_Prices!BL496</f>
        <v>45644</v>
      </c>
      <c r="C6111" s="12">
        <f>Raw_Prices!BP496</f>
        <v>358.26</v>
      </c>
      <c r="D6111" s="13">
        <f t="shared" si="194"/>
        <v>-3.4417702072608636E-2</v>
      </c>
      <c r="E6111" s="14">
        <f>IF(_xlfn.XLOOKUP($A6111,Firm_Info!$A$2:$A$12,Firm_Info!$C$2:$C$12)="Treated",1,IF(_xlfn.XLOOKUP($A6111,Firm_Info!$A$2:$A$12,Firm_Info!$C$2:$C$12)="Control",0,""))</f>
        <v>0</v>
      </c>
      <c r="F6111" s="14">
        <f>IFERROR(_xlfn.XLOOKUP($A6111,Firm_Info!$A$2:$A$11,Firm_Info!$D$2:$D$11),"")</f>
        <v>5</v>
      </c>
      <c r="G6111" s="14">
        <f>IF($F6111="","",IF($B6111&gt;=SUMIFS(Firm_Info!$F$2:$F$11,Firm_Info!$D$2:$D$11,$F6111,Firm_Info!$C$2:$C$11,"Treated"),1,0))</f>
        <v>1</v>
      </c>
      <c r="H6111" s="14">
        <f t="shared" si="195"/>
        <v>0</v>
      </c>
      <c r="I6111" s="14">
        <f>IF($F6111="","",MOD(ROW()-2,624)-INDEX(Parallel_Trends!$F$5:$F$14,MATCH($A6111,Parallel_Trends!$A$5:$A$14,0)))</f>
        <v>324</v>
      </c>
    </row>
    <row r="6112" spans="1:9" x14ac:dyDescent="0.45">
      <c r="A6112" t="s">
        <v>31</v>
      </c>
      <c r="B6112" s="1">
        <f>Raw_Prices!BL497</f>
        <v>45645</v>
      </c>
      <c r="C6112" s="12">
        <f>Raw_Prices!BP497</f>
        <v>352.77</v>
      </c>
      <c r="D6112" s="13">
        <f t="shared" si="194"/>
        <v>-1.532406632054939E-2</v>
      </c>
      <c r="E6112" s="14">
        <f>IF(_xlfn.XLOOKUP($A6112,Firm_Info!$A$2:$A$12,Firm_Info!$C$2:$C$12)="Treated",1,IF(_xlfn.XLOOKUP($A6112,Firm_Info!$A$2:$A$12,Firm_Info!$C$2:$C$12)="Control",0,""))</f>
        <v>0</v>
      </c>
      <c r="F6112" s="14">
        <f>IFERROR(_xlfn.XLOOKUP($A6112,Firm_Info!$A$2:$A$11,Firm_Info!$D$2:$D$11),"")</f>
        <v>5</v>
      </c>
      <c r="G6112" s="14">
        <f>IF($F6112="","",IF($B6112&gt;=SUMIFS(Firm_Info!$F$2:$F$11,Firm_Info!$D$2:$D$11,$F6112,Firm_Info!$C$2:$C$11,"Treated"),1,0))</f>
        <v>1</v>
      </c>
      <c r="H6112" s="14">
        <f t="shared" si="195"/>
        <v>0</v>
      </c>
      <c r="I6112" s="14">
        <f>IF($F6112="","",MOD(ROW()-2,624)-INDEX(Parallel_Trends!$F$5:$F$14,MATCH($A6112,Parallel_Trends!$A$5:$A$14,0)))</f>
        <v>325</v>
      </c>
    </row>
    <row r="6113" spans="1:9" x14ac:dyDescent="0.45">
      <c r="A6113" t="s">
        <v>31</v>
      </c>
      <c r="B6113" s="1">
        <f>Raw_Prices!BL498</f>
        <v>45646</v>
      </c>
      <c r="C6113" s="12">
        <f>Raw_Prices!BP498</f>
        <v>351.5</v>
      </c>
      <c r="D6113" s="13">
        <f t="shared" si="194"/>
        <v>-3.6000793718286017E-3</v>
      </c>
      <c r="E6113" s="14">
        <f>IF(_xlfn.XLOOKUP($A6113,Firm_Info!$A$2:$A$12,Firm_Info!$C$2:$C$12)="Treated",1,IF(_xlfn.XLOOKUP($A6113,Firm_Info!$A$2:$A$12,Firm_Info!$C$2:$C$12)="Control",0,""))</f>
        <v>0</v>
      </c>
      <c r="F6113" s="14">
        <f>IFERROR(_xlfn.XLOOKUP($A6113,Firm_Info!$A$2:$A$11,Firm_Info!$D$2:$D$11),"")</f>
        <v>5</v>
      </c>
      <c r="G6113" s="14">
        <f>IF($F6113="","",IF($B6113&gt;=SUMIFS(Firm_Info!$F$2:$F$11,Firm_Info!$D$2:$D$11,$F6113,Firm_Info!$C$2:$C$11,"Treated"),1,0))</f>
        <v>1</v>
      </c>
      <c r="H6113" s="14">
        <f t="shared" si="195"/>
        <v>0</v>
      </c>
      <c r="I6113" s="14">
        <f>IF($F6113="","",MOD(ROW()-2,624)-INDEX(Parallel_Trends!$F$5:$F$14,MATCH($A6113,Parallel_Trends!$A$5:$A$14,0)))</f>
        <v>326</v>
      </c>
    </row>
    <row r="6114" spans="1:9" x14ac:dyDescent="0.45">
      <c r="A6114" t="s">
        <v>31</v>
      </c>
      <c r="B6114" s="1">
        <f>Raw_Prices!BL499</f>
        <v>45649</v>
      </c>
      <c r="C6114" s="12">
        <f>Raw_Prices!BP499</f>
        <v>349.46499999999997</v>
      </c>
      <c r="D6114" s="13">
        <f t="shared" si="194"/>
        <v>-5.7894736842105665E-3</v>
      </c>
      <c r="E6114" s="14">
        <f>IF(_xlfn.XLOOKUP($A6114,Firm_Info!$A$2:$A$12,Firm_Info!$C$2:$C$12)="Treated",1,IF(_xlfn.XLOOKUP($A6114,Firm_Info!$A$2:$A$12,Firm_Info!$C$2:$C$12)="Control",0,""))</f>
        <v>0</v>
      </c>
      <c r="F6114" s="14">
        <f>IFERROR(_xlfn.XLOOKUP($A6114,Firm_Info!$A$2:$A$11,Firm_Info!$D$2:$D$11),"")</f>
        <v>5</v>
      </c>
      <c r="G6114" s="14">
        <f>IF($F6114="","",IF($B6114&gt;=SUMIFS(Firm_Info!$F$2:$F$11,Firm_Info!$D$2:$D$11,$F6114,Firm_Info!$C$2:$C$11,"Treated"),1,0))</f>
        <v>1</v>
      </c>
      <c r="H6114" s="14">
        <f t="shared" si="195"/>
        <v>0</v>
      </c>
      <c r="I6114" s="14">
        <f>IF($F6114="","",MOD(ROW()-2,624)-INDEX(Parallel_Trends!$F$5:$F$14,MATCH($A6114,Parallel_Trends!$A$5:$A$14,0)))</f>
        <v>327</v>
      </c>
    </row>
    <row r="6115" spans="1:9" x14ac:dyDescent="0.45">
      <c r="A6115" t="s">
        <v>31</v>
      </c>
      <c r="B6115" s="1">
        <f>Raw_Prices!BL500</f>
        <v>45650</v>
      </c>
      <c r="C6115" s="12">
        <f>Raw_Prices!BP500</f>
        <v>352.19</v>
      </c>
      <c r="D6115" s="13">
        <f t="shared" si="194"/>
        <v>7.7976335255318663E-3</v>
      </c>
      <c r="E6115" s="14">
        <f>IF(_xlfn.XLOOKUP($A6115,Firm_Info!$A$2:$A$12,Firm_Info!$C$2:$C$12)="Treated",1,IF(_xlfn.XLOOKUP($A6115,Firm_Info!$A$2:$A$12,Firm_Info!$C$2:$C$12)="Control",0,""))</f>
        <v>0</v>
      </c>
      <c r="F6115" s="14">
        <f>IFERROR(_xlfn.XLOOKUP($A6115,Firm_Info!$A$2:$A$11,Firm_Info!$D$2:$D$11),"")</f>
        <v>5</v>
      </c>
      <c r="G6115" s="14">
        <f>IF($F6115="","",IF($B6115&gt;=SUMIFS(Firm_Info!$F$2:$F$11,Firm_Info!$D$2:$D$11,$F6115,Firm_Info!$C$2:$C$11,"Treated"),1,0))</f>
        <v>1</v>
      </c>
      <c r="H6115" s="14">
        <f t="shared" si="195"/>
        <v>0</v>
      </c>
      <c r="I6115" s="14">
        <f>IF($F6115="","",MOD(ROW()-2,624)-INDEX(Parallel_Trends!$F$5:$F$14,MATCH($A6115,Parallel_Trends!$A$5:$A$14,0)))</f>
        <v>328</v>
      </c>
    </row>
    <row r="6116" spans="1:9" x14ac:dyDescent="0.45">
      <c r="A6116" t="s">
        <v>31</v>
      </c>
      <c r="B6116" s="1">
        <f>Raw_Prices!BL501</f>
        <v>45652</v>
      </c>
      <c r="C6116" s="12">
        <f>Raw_Prices!BP501</f>
        <v>351.78</v>
      </c>
      <c r="D6116" s="13">
        <f t="shared" si="194"/>
        <v>-1.1641443538999985E-3</v>
      </c>
      <c r="E6116" s="14">
        <f>IF(_xlfn.XLOOKUP($A6116,Firm_Info!$A$2:$A$12,Firm_Info!$C$2:$C$12)="Treated",1,IF(_xlfn.XLOOKUP($A6116,Firm_Info!$A$2:$A$12,Firm_Info!$C$2:$C$12)="Control",0,""))</f>
        <v>0</v>
      </c>
      <c r="F6116" s="14">
        <f>IFERROR(_xlfn.XLOOKUP($A6116,Firm_Info!$A$2:$A$11,Firm_Info!$D$2:$D$11),"")</f>
        <v>5</v>
      </c>
      <c r="G6116" s="14">
        <f>IF($F6116="","",IF($B6116&gt;=SUMIFS(Firm_Info!$F$2:$F$11,Firm_Info!$D$2:$D$11,$F6116,Firm_Info!$C$2:$C$11,"Treated"),1,0))</f>
        <v>1</v>
      </c>
      <c r="H6116" s="14">
        <f t="shared" si="195"/>
        <v>0</v>
      </c>
      <c r="I6116" s="14">
        <f>IF($F6116="","",MOD(ROW()-2,624)-INDEX(Parallel_Trends!$F$5:$F$14,MATCH($A6116,Parallel_Trends!$A$5:$A$14,0)))</f>
        <v>329</v>
      </c>
    </row>
    <row r="6117" spans="1:9" x14ac:dyDescent="0.45">
      <c r="A6117" t="s">
        <v>31</v>
      </c>
      <c r="B6117" s="1">
        <f>Raw_Prices!BL502</f>
        <v>45653</v>
      </c>
      <c r="C6117" s="12">
        <f>Raw_Prices!BP502</f>
        <v>348.65</v>
      </c>
      <c r="D6117" s="13">
        <f t="shared" si="194"/>
        <v>-8.8976064585820636E-3</v>
      </c>
      <c r="E6117" s="14">
        <f>IF(_xlfn.XLOOKUP($A6117,Firm_Info!$A$2:$A$12,Firm_Info!$C$2:$C$12)="Treated",1,IF(_xlfn.XLOOKUP($A6117,Firm_Info!$A$2:$A$12,Firm_Info!$C$2:$C$12)="Control",0,""))</f>
        <v>0</v>
      </c>
      <c r="F6117" s="14">
        <f>IFERROR(_xlfn.XLOOKUP($A6117,Firm_Info!$A$2:$A$11,Firm_Info!$D$2:$D$11),"")</f>
        <v>5</v>
      </c>
      <c r="G6117" s="14">
        <f>IF($F6117="","",IF($B6117&gt;=SUMIFS(Firm_Info!$F$2:$F$11,Firm_Info!$D$2:$D$11,$F6117,Firm_Info!$C$2:$C$11,"Treated"),1,0))</f>
        <v>1</v>
      </c>
      <c r="H6117" s="14">
        <f t="shared" si="195"/>
        <v>0</v>
      </c>
      <c r="I6117" s="14">
        <f>IF($F6117="","",MOD(ROW()-2,624)-INDEX(Parallel_Trends!$F$5:$F$14,MATCH($A6117,Parallel_Trends!$A$5:$A$14,0)))</f>
        <v>330</v>
      </c>
    </row>
    <row r="6118" spans="1:9" x14ac:dyDescent="0.45">
      <c r="A6118" t="s">
        <v>31</v>
      </c>
      <c r="B6118" s="1">
        <f>Raw_Prices!BL503</f>
        <v>45656</v>
      </c>
      <c r="C6118" s="12">
        <f>Raw_Prices!BP503</f>
        <v>343.18</v>
      </c>
      <c r="D6118" s="13">
        <f t="shared" si="194"/>
        <v>-1.5689086476408876E-2</v>
      </c>
      <c r="E6118" s="14">
        <f>IF(_xlfn.XLOOKUP($A6118,Firm_Info!$A$2:$A$12,Firm_Info!$C$2:$C$12)="Treated",1,IF(_xlfn.XLOOKUP($A6118,Firm_Info!$A$2:$A$12,Firm_Info!$C$2:$C$12)="Control",0,""))</f>
        <v>0</v>
      </c>
      <c r="F6118" s="14">
        <f>IFERROR(_xlfn.XLOOKUP($A6118,Firm_Info!$A$2:$A$11,Firm_Info!$D$2:$D$11),"")</f>
        <v>5</v>
      </c>
      <c r="G6118" s="14">
        <f>IF($F6118="","",IF($B6118&gt;=SUMIFS(Firm_Info!$F$2:$F$11,Firm_Info!$D$2:$D$11,$F6118,Firm_Info!$C$2:$C$11,"Treated"),1,0))</f>
        <v>1</v>
      </c>
      <c r="H6118" s="14">
        <f t="shared" si="195"/>
        <v>0</v>
      </c>
      <c r="I6118" s="14">
        <f>IF($F6118="","",MOD(ROW()-2,624)-INDEX(Parallel_Trends!$F$5:$F$14,MATCH($A6118,Parallel_Trends!$A$5:$A$14,0)))</f>
        <v>331</v>
      </c>
    </row>
    <row r="6119" spans="1:9" x14ac:dyDescent="0.45">
      <c r="A6119" t="s">
        <v>31</v>
      </c>
      <c r="B6119" s="1">
        <f>Raw_Prices!BL504</f>
        <v>45657</v>
      </c>
      <c r="C6119" s="12">
        <f>Raw_Prices!BP504</f>
        <v>342.77</v>
      </c>
      <c r="D6119" s="13">
        <f t="shared" si="194"/>
        <v>-1.1947083163355021E-3</v>
      </c>
      <c r="E6119" s="14">
        <f>IF(_xlfn.XLOOKUP($A6119,Firm_Info!$A$2:$A$12,Firm_Info!$C$2:$C$12)="Treated",1,IF(_xlfn.XLOOKUP($A6119,Firm_Info!$A$2:$A$12,Firm_Info!$C$2:$C$12)="Control",0,""))</f>
        <v>0</v>
      </c>
      <c r="F6119" s="14">
        <f>IFERROR(_xlfn.XLOOKUP($A6119,Firm_Info!$A$2:$A$11,Firm_Info!$D$2:$D$11),"")</f>
        <v>5</v>
      </c>
      <c r="G6119" s="14">
        <f>IF($F6119="","",IF($B6119&gt;=SUMIFS(Firm_Info!$F$2:$F$11,Firm_Info!$D$2:$D$11,$F6119,Firm_Info!$C$2:$C$11,"Treated"),1,0))</f>
        <v>1</v>
      </c>
      <c r="H6119" s="14">
        <f t="shared" si="195"/>
        <v>0</v>
      </c>
      <c r="I6119" s="14">
        <f>IF($F6119="","",MOD(ROW()-2,624)-INDEX(Parallel_Trends!$F$5:$F$14,MATCH($A6119,Parallel_Trends!$A$5:$A$14,0)))</f>
        <v>332</v>
      </c>
    </row>
    <row r="6120" spans="1:9" x14ac:dyDescent="0.45">
      <c r="A6120" t="s">
        <v>31</v>
      </c>
      <c r="B6120" s="1">
        <f>Raw_Prices!BL505</f>
        <v>45659</v>
      </c>
      <c r="C6120" s="12">
        <f>Raw_Prices!BP505</f>
        <v>349.35</v>
      </c>
      <c r="D6120" s="13">
        <f t="shared" si="194"/>
        <v>1.919654578872132E-2</v>
      </c>
      <c r="E6120" s="14">
        <f>IF(_xlfn.XLOOKUP($A6120,Firm_Info!$A$2:$A$12,Firm_Info!$C$2:$C$12)="Treated",1,IF(_xlfn.XLOOKUP($A6120,Firm_Info!$A$2:$A$12,Firm_Info!$C$2:$C$12)="Control",0,""))</f>
        <v>0</v>
      </c>
      <c r="F6120" s="14">
        <f>IFERROR(_xlfn.XLOOKUP($A6120,Firm_Info!$A$2:$A$11,Firm_Info!$D$2:$D$11),"")</f>
        <v>5</v>
      </c>
      <c r="G6120" s="14">
        <f>IF($F6120="","",IF($B6120&gt;=SUMIFS(Firm_Info!$F$2:$F$11,Firm_Info!$D$2:$D$11,$F6120,Firm_Info!$C$2:$C$11,"Treated"),1,0))</f>
        <v>1</v>
      </c>
      <c r="H6120" s="14">
        <f t="shared" si="195"/>
        <v>0</v>
      </c>
      <c r="I6120" s="14">
        <f>IF($F6120="","",MOD(ROW()-2,624)-INDEX(Parallel_Trends!$F$5:$F$14,MATCH($A6120,Parallel_Trends!$A$5:$A$14,0)))</f>
        <v>333</v>
      </c>
    </row>
    <row r="6121" spans="1:9" x14ac:dyDescent="0.45">
      <c r="A6121" t="s">
        <v>31</v>
      </c>
      <c r="B6121" s="1">
        <f>Raw_Prices!BL506</f>
        <v>45660</v>
      </c>
      <c r="C6121" s="12">
        <f>Raw_Prices!BP506</f>
        <v>358.35</v>
      </c>
      <c r="D6121" s="13">
        <f t="shared" si="194"/>
        <v>2.5762129669385958E-2</v>
      </c>
      <c r="E6121" s="14">
        <f>IF(_xlfn.XLOOKUP($A6121,Firm_Info!$A$2:$A$12,Firm_Info!$C$2:$C$12)="Treated",1,IF(_xlfn.XLOOKUP($A6121,Firm_Info!$A$2:$A$12,Firm_Info!$C$2:$C$12)="Control",0,""))</f>
        <v>0</v>
      </c>
      <c r="F6121" s="14">
        <f>IFERROR(_xlfn.XLOOKUP($A6121,Firm_Info!$A$2:$A$11,Firm_Info!$D$2:$D$11),"")</f>
        <v>5</v>
      </c>
      <c r="G6121" s="14">
        <f>IF($F6121="","",IF($B6121&gt;=SUMIFS(Firm_Info!$F$2:$F$11,Firm_Info!$D$2:$D$11,$F6121,Firm_Info!$C$2:$C$11,"Treated"),1,0))</f>
        <v>1</v>
      </c>
      <c r="H6121" s="14">
        <f t="shared" si="195"/>
        <v>0</v>
      </c>
      <c r="I6121" s="14">
        <f>IF($F6121="","",MOD(ROW()-2,624)-INDEX(Parallel_Trends!$F$5:$F$14,MATCH($A6121,Parallel_Trends!$A$5:$A$14,0)))</f>
        <v>334</v>
      </c>
    </row>
    <row r="6122" spans="1:9" x14ac:dyDescent="0.45">
      <c r="A6122" t="s">
        <v>31</v>
      </c>
      <c r="B6122" s="1">
        <f>Raw_Prices!BL507</f>
        <v>45663</v>
      </c>
      <c r="C6122" s="12">
        <f>Raw_Prices!BP507</f>
        <v>349.55</v>
      </c>
      <c r="D6122" s="13">
        <f t="shared" si="194"/>
        <v>-2.4556997348960552E-2</v>
      </c>
      <c r="E6122" s="14">
        <f>IF(_xlfn.XLOOKUP($A6122,Firm_Info!$A$2:$A$12,Firm_Info!$C$2:$C$12)="Treated",1,IF(_xlfn.XLOOKUP($A6122,Firm_Info!$A$2:$A$12,Firm_Info!$C$2:$C$12)="Control",0,""))</f>
        <v>0</v>
      </c>
      <c r="F6122" s="14">
        <f>IFERROR(_xlfn.XLOOKUP($A6122,Firm_Info!$A$2:$A$11,Firm_Info!$D$2:$D$11),"")</f>
        <v>5</v>
      </c>
      <c r="G6122" s="14">
        <f>IF($F6122="","",IF($B6122&gt;=SUMIFS(Firm_Info!$F$2:$F$11,Firm_Info!$D$2:$D$11,$F6122,Firm_Info!$C$2:$C$11,"Treated"),1,0))</f>
        <v>1</v>
      </c>
      <c r="H6122" s="14">
        <f t="shared" si="195"/>
        <v>0</v>
      </c>
      <c r="I6122" s="14">
        <f>IF($F6122="","",MOD(ROW()-2,624)-INDEX(Parallel_Trends!$F$5:$F$14,MATCH($A6122,Parallel_Trends!$A$5:$A$14,0)))</f>
        <v>335</v>
      </c>
    </row>
    <row r="6123" spans="1:9" x14ac:dyDescent="0.45">
      <c r="A6123" t="s">
        <v>31</v>
      </c>
      <c r="B6123" s="1">
        <f>Raw_Prices!BL508</f>
        <v>45664</v>
      </c>
      <c r="C6123" s="12">
        <f>Raw_Prices!BP508</f>
        <v>347.63</v>
      </c>
      <c r="D6123" s="13">
        <f t="shared" si="194"/>
        <v>-5.4927764268345447E-3</v>
      </c>
      <c r="E6123" s="14">
        <f>IF(_xlfn.XLOOKUP($A6123,Firm_Info!$A$2:$A$12,Firm_Info!$C$2:$C$12)="Treated",1,IF(_xlfn.XLOOKUP($A6123,Firm_Info!$A$2:$A$12,Firm_Info!$C$2:$C$12)="Control",0,""))</f>
        <v>0</v>
      </c>
      <c r="F6123" s="14">
        <f>IFERROR(_xlfn.XLOOKUP($A6123,Firm_Info!$A$2:$A$11,Firm_Info!$D$2:$D$11),"")</f>
        <v>5</v>
      </c>
      <c r="G6123" s="14">
        <f>IF($F6123="","",IF($B6123&gt;=SUMIFS(Firm_Info!$F$2:$F$11,Firm_Info!$D$2:$D$11,$F6123,Firm_Info!$C$2:$C$11,"Treated"),1,0))</f>
        <v>1</v>
      </c>
      <c r="H6123" s="14">
        <f t="shared" si="195"/>
        <v>0</v>
      </c>
      <c r="I6123" s="14">
        <f>IF($F6123="","",MOD(ROW()-2,624)-INDEX(Parallel_Trends!$F$5:$F$14,MATCH($A6123,Parallel_Trends!$A$5:$A$14,0)))</f>
        <v>336</v>
      </c>
    </row>
    <row r="6124" spans="1:9" x14ac:dyDescent="0.45">
      <c r="A6124" t="s">
        <v>31</v>
      </c>
      <c r="B6124" s="1">
        <f>Raw_Prices!BL509</f>
        <v>45665</v>
      </c>
      <c r="C6124" s="12">
        <f>Raw_Prices!BP509</f>
        <v>349.32</v>
      </c>
      <c r="D6124" s="13">
        <f t="shared" si="194"/>
        <v>4.8614906653625667E-3</v>
      </c>
      <c r="E6124" s="14">
        <f>IF(_xlfn.XLOOKUP($A6124,Firm_Info!$A$2:$A$12,Firm_Info!$C$2:$C$12)="Treated",1,IF(_xlfn.XLOOKUP($A6124,Firm_Info!$A$2:$A$12,Firm_Info!$C$2:$C$12)="Control",0,""))</f>
        <v>0</v>
      </c>
      <c r="F6124" s="14">
        <f>IFERROR(_xlfn.XLOOKUP($A6124,Firm_Info!$A$2:$A$11,Firm_Info!$D$2:$D$11),"")</f>
        <v>5</v>
      </c>
      <c r="G6124" s="14">
        <f>IF($F6124="","",IF($B6124&gt;=SUMIFS(Firm_Info!$F$2:$F$11,Firm_Info!$D$2:$D$11,$F6124,Firm_Info!$C$2:$C$11,"Treated"),1,0))</f>
        <v>1</v>
      </c>
      <c r="H6124" s="14">
        <f t="shared" si="195"/>
        <v>0</v>
      </c>
      <c r="I6124" s="14">
        <f>IF($F6124="","",MOD(ROW()-2,624)-INDEX(Parallel_Trends!$F$5:$F$14,MATCH($A6124,Parallel_Trends!$A$5:$A$14,0)))</f>
        <v>337</v>
      </c>
    </row>
    <row r="6125" spans="1:9" x14ac:dyDescent="0.45">
      <c r="A6125" t="s">
        <v>31</v>
      </c>
      <c r="B6125" s="1">
        <f>Raw_Prices!BL510</f>
        <v>45667</v>
      </c>
      <c r="C6125" s="12">
        <f>Raw_Prices!BP510</f>
        <v>334.89</v>
      </c>
      <c r="D6125" s="13">
        <f t="shared" si="194"/>
        <v>-4.1308828581243628E-2</v>
      </c>
      <c r="E6125" s="14">
        <f>IF(_xlfn.XLOOKUP($A6125,Firm_Info!$A$2:$A$12,Firm_Info!$C$2:$C$12)="Treated",1,IF(_xlfn.XLOOKUP($A6125,Firm_Info!$A$2:$A$12,Firm_Info!$C$2:$C$12)="Control",0,""))</f>
        <v>0</v>
      </c>
      <c r="F6125" s="14">
        <f>IFERROR(_xlfn.XLOOKUP($A6125,Firm_Info!$A$2:$A$11,Firm_Info!$D$2:$D$11),"")</f>
        <v>5</v>
      </c>
      <c r="G6125" s="14">
        <f>IF($F6125="","",IF($B6125&gt;=SUMIFS(Firm_Info!$F$2:$F$11,Firm_Info!$D$2:$D$11,$F6125,Firm_Info!$C$2:$C$11,"Treated"),1,0))</f>
        <v>1</v>
      </c>
      <c r="H6125" s="14">
        <f t="shared" si="195"/>
        <v>0</v>
      </c>
      <c r="I6125" s="14">
        <f>IF($F6125="","",MOD(ROW()-2,624)-INDEX(Parallel_Trends!$F$5:$F$14,MATCH($A6125,Parallel_Trends!$A$5:$A$14,0)))</f>
        <v>338</v>
      </c>
    </row>
    <row r="6126" spans="1:9" x14ac:dyDescent="0.45">
      <c r="A6126" t="s">
        <v>31</v>
      </c>
      <c r="B6126" s="1">
        <f>Raw_Prices!BL511</f>
        <v>45670</v>
      </c>
      <c r="C6126" s="12">
        <f>Raw_Prices!BP511</f>
        <v>337.84</v>
      </c>
      <c r="D6126" s="13">
        <f t="shared" si="194"/>
        <v>8.8088626116038515E-3</v>
      </c>
      <c r="E6126" s="14">
        <f>IF(_xlfn.XLOOKUP($A6126,Firm_Info!$A$2:$A$12,Firm_Info!$C$2:$C$12)="Treated",1,IF(_xlfn.XLOOKUP($A6126,Firm_Info!$A$2:$A$12,Firm_Info!$C$2:$C$12)="Control",0,""))</f>
        <v>0</v>
      </c>
      <c r="F6126" s="14">
        <f>IFERROR(_xlfn.XLOOKUP($A6126,Firm_Info!$A$2:$A$11,Firm_Info!$D$2:$D$11),"")</f>
        <v>5</v>
      </c>
      <c r="G6126" s="14">
        <f>IF($F6126="","",IF($B6126&gt;=SUMIFS(Firm_Info!$F$2:$F$11,Firm_Info!$D$2:$D$11,$F6126,Firm_Info!$C$2:$C$11,"Treated"),1,0))</f>
        <v>1</v>
      </c>
      <c r="H6126" s="14">
        <f t="shared" si="195"/>
        <v>0</v>
      </c>
      <c r="I6126" s="14">
        <f>IF($F6126="","",MOD(ROW()-2,624)-INDEX(Parallel_Trends!$F$5:$F$14,MATCH($A6126,Parallel_Trends!$A$5:$A$14,0)))</f>
        <v>339</v>
      </c>
    </row>
    <row r="6127" spans="1:9" x14ac:dyDescent="0.45">
      <c r="A6127" t="s">
        <v>31</v>
      </c>
      <c r="B6127" s="1">
        <f>Raw_Prices!BL512</f>
        <v>45671</v>
      </c>
      <c r="C6127" s="12">
        <f>Raw_Prices!BP512</f>
        <v>346.29</v>
      </c>
      <c r="D6127" s="13">
        <f t="shared" si="194"/>
        <v>2.501183992422451E-2</v>
      </c>
      <c r="E6127" s="14">
        <f>IF(_xlfn.XLOOKUP($A6127,Firm_Info!$A$2:$A$12,Firm_Info!$C$2:$C$12)="Treated",1,IF(_xlfn.XLOOKUP($A6127,Firm_Info!$A$2:$A$12,Firm_Info!$C$2:$C$12)="Control",0,""))</f>
        <v>0</v>
      </c>
      <c r="F6127" s="14">
        <f>IFERROR(_xlfn.XLOOKUP($A6127,Firm_Info!$A$2:$A$11,Firm_Info!$D$2:$D$11),"")</f>
        <v>5</v>
      </c>
      <c r="G6127" s="14">
        <f>IF($F6127="","",IF($B6127&gt;=SUMIFS(Firm_Info!$F$2:$F$11,Firm_Info!$D$2:$D$11,$F6127,Firm_Info!$C$2:$C$11,"Treated"),1,0))</f>
        <v>1</v>
      </c>
      <c r="H6127" s="14">
        <f t="shared" si="195"/>
        <v>0</v>
      </c>
      <c r="I6127" s="14">
        <f>IF($F6127="","",MOD(ROW()-2,624)-INDEX(Parallel_Trends!$F$5:$F$14,MATCH($A6127,Parallel_Trends!$A$5:$A$14,0)))</f>
        <v>340</v>
      </c>
    </row>
    <row r="6128" spans="1:9" x14ac:dyDescent="0.45">
      <c r="A6128" t="s">
        <v>31</v>
      </c>
      <c r="B6128" s="1">
        <f>Raw_Prices!BL513</f>
        <v>45672</v>
      </c>
      <c r="C6128" s="12">
        <f>Raw_Prices!BP513</f>
        <v>348</v>
      </c>
      <c r="D6128" s="13">
        <f t="shared" si="194"/>
        <v>4.9380576973057089E-3</v>
      </c>
      <c r="E6128" s="14">
        <f>IF(_xlfn.XLOOKUP($A6128,Firm_Info!$A$2:$A$12,Firm_Info!$C$2:$C$12)="Treated",1,IF(_xlfn.XLOOKUP($A6128,Firm_Info!$A$2:$A$12,Firm_Info!$C$2:$C$12)="Control",0,""))</f>
        <v>0</v>
      </c>
      <c r="F6128" s="14">
        <f>IFERROR(_xlfn.XLOOKUP($A6128,Firm_Info!$A$2:$A$11,Firm_Info!$D$2:$D$11),"")</f>
        <v>5</v>
      </c>
      <c r="G6128" s="14">
        <f>IF($F6128="","",IF($B6128&gt;=SUMIFS(Firm_Info!$F$2:$F$11,Firm_Info!$D$2:$D$11,$F6128,Firm_Info!$C$2:$C$11,"Treated"),1,0))</f>
        <v>1</v>
      </c>
      <c r="H6128" s="14">
        <f t="shared" si="195"/>
        <v>0</v>
      </c>
      <c r="I6128" s="14">
        <f>IF($F6128="","",MOD(ROW()-2,624)-INDEX(Parallel_Trends!$F$5:$F$14,MATCH($A6128,Parallel_Trends!$A$5:$A$14,0)))</f>
        <v>341</v>
      </c>
    </row>
    <row r="6129" spans="1:9" x14ac:dyDescent="0.45">
      <c r="A6129" t="s">
        <v>31</v>
      </c>
      <c r="B6129" s="1">
        <f>Raw_Prices!BL514</f>
        <v>45673</v>
      </c>
      <c r="C6129" s="12">
        <f>Raw_Prices!BP514</f>
        <v>346.68</v>
      </c>
      <c r="D6129" s="13">
        <f t="shared" si="194"/>
        <v>-3.7931034482758808E-3</v>
      </c>
      <c r="E6129" s="14">
        <f>IF(_xlfn.XLOOKUP($A6129,Firm_Info!$A$2:$A$12,Firm_Info!$C$2:$C$12)="Treated",1,IF(_xlfn.XLOOKUP($A6129,Firm_Info!$A$2:$A$12,Firm_Info!$C$2:$C$12)="Control",0,""))</f>
        <v>0</v>
      </c>
      <c r="F6129" s="14">
        <f>IFERROR(_xlfn.XLOOKUP($A6129,Firm_Info!$A$2:$A$11,Firm_Info!$D$2:$D$11),"")</f>
        <v>5</v>
      </c>
      <c r="G6129" s="14">
        <f>IF($F6129="","",IF($B6129&gt;=SUMIFS(Firm_Info!$F$2:$F$11,Firm_Info!$D$2:$D$11,$F6129,Firm_Info!$C$2:$C$11,"Treated"),1,0))</f>
        <v>1</v>
      </c>
      <c r="H6129" s="14">
        <f t="shared" si="195"/>
        <v>0</v>
      </c>
      <c r="I6129" s="14">
        <f>IF($F6129="","",MOD(ROW()-2,624)-INDEX(Parallel_Trends!$F$5:$F$14,MATCH($A6129,Parallel_Trends!$A$5:$A$14,0)))</f>
        <v>342</v>
      </c>
    </row>
    <row r="6130" spans="1:9" x14ac:dyDescent="0.45">
      <c r="A6130" t="s">
        <v>31</v>
      </c>
      <c r="B6130" s="1">
        <f>Raw_Prices!BL515</f>
        <v>45674</v>
      </c>
      <c r="C6130" s="12">
        <f>Raw_Prices!BP515</f>
        <v>351.37</v>
      </c>
      <c r="D6130" s="13">
        <f t="shared" si="194"/>
        <v>1.3528325833621846E-2</v>
      </c>
      <c r="E6130" s="14">
        <f>IF(_xlfn.XLOOKUP($A6130,Firm_Info!$A$2:$A$12,Firm_Info!$C$2:$C$12)="Treated",1,IF(_xlfn.XLOOKUP($A6130,Firm_Info!$A$2:$A$12,Firm_Info!$C$2:$C$12)="Control",0,""))</f>
        <v>0</v>
      </c>
      <c r="F6130" s="14">
        <f>IFERROR(_xlfn.XLOOKUP($A6130,Firm_Info!$A$2:$A$11,Firm_Info!$D$2:$D$11),"")</f>
        <v>5</v>
      </c>
      <c r="G6130" s="14">
        <f>IF($F6130="","",IF($B6130&gt;=SUMIFS(Firm_Info!$F$2:$F$11,Firm_Info!$D$2:$D$11,$F6130,Firm_Info!$C$2:$C$11,"Treated"),1,0))</f>
        <v>1</v>
      </c>
      <c r="H6130" s="14">
        <f t="shared" si="195"/>
        <v>0</v>
      </c>
      <c r="I6130" s="14">
        <f>IF($F6130="","",MOD(ROW()-2,624)-INDEX(Parallel_Trends!$F$5:$F$14,MATCH($A6130,Parallel_Trends!$A$5:$A$14,0)))</f>
        <v>343</v>
      </c>
    </row>
    <row r="6131" spans="1:9" x14ac:dyDescent="0.45">
      <c r="A6131" t="s">
        <v>31</v>
      </c>
      <c r="B6131" s="1">
        <f>Raw_Prices!BL516</f>
        <v>45678</v>
      </c>
      <c r="C6131" s="12">
        <f>Raw_Prices!BP516</f>
        <v>350.56</v>
      </c>
      <c r="D6131" s="13">
        <f t="shared" si="194"/>
        <v>-2.3052622591570593E-3</v>
      </c>
      <c r="E6131" s="14">
        <f>IF(_xlfn.XLOOKUP($A6131,Firm_Info!$A$2:$A$12,Firm_Info!$C$2:$C$12)="Treated",1,IF(_xlfn.XLOOKUP($A6131,Firm_Info!$A$2:$A$12,Firm_Info!$C$2:$C$12)="Control",0,""))</f>
        <v>0</v>
      </c>
      <c r="F6131" s="14">
        <f>IFERROR(_xlfn.XLOOKUP($A6131,Firm_Info!$A$2:$A$11,Firm_Info!$D$2:$D$11),"")</f>
        <v>5</v>
      </c>
      <c r="G6131" s="14">
        <f>IF($F6131="","",IF($B6131&gt;=SUMIFS(Firm_Info!$F$2:$F$11,Firm_Info!$D$2:$D$11,$F6131,Firm_Info!$C$2:$C$11,"Treated"),1,0))</f>
        <v>1</v>
      </c>
      <c r="H6131" s="14">
        <f t="shared" si="195"/>
        <v>0</v>
      </c>
      <c r="I6131" s="14">
        <f>IF($F6131="","",MOD(ROW()-2,624)-INDEX(Parallel_Trends!$F$5:$F$14,MATCH($A6131,Parallel_Trends!$A$5:$A$14,0)))</f>
        <v>344</v>
      </c>
    </row>
    <row r="6132" spans="1:9" x14ac:dyDescent="0.45">
      <c r="A6132" t="s">
        <v>31</v>
      </c>
      <c r="B6132" s="1">
        <f>Raw_Prices!BL517</f>
        <v>45679</v>
      </c>
      <c r="C6132" s="12">
        <f>Raw_Prices!BP517</f>
        <v>352.8</v>
      </c>
      <c r="D6132" s="13">
        <f t="shared" ref="D6132:D6195" si="196">C6132/C6131-1</f>
        <v>6.389776357827559E-3</v>
      </c>
      <c r="E6132" s="14">
        <f>IF(_xlfn.XLOOKUP($A6132,Firm_Info!$A$2:$A$12,Firm_Info!$C$2:$C$12)="Treated",1,IF(_xlfn.XLOOKUP($A6132,Firm_Info!$A$2:$A$12,Firm_Info!$C$2:$C$12)="Control",0,""))</f>
        <v>0</v>
      </c>
      <c r="F6132" s="14">
        <f>IFERROR(_xlfn.XLOOKUP($A6132,Firm_Info!$A$2:$A$11,Firm_Info!$D$2:$D$11),"")</f>
        <v>5</v>
      </c>
      <c r="G6132" s="14">
        <f>IF($F6132="","",IF($B6132&gt;=SUMIFS(Firm_Info!$F$2:$F$11,Firm_Info!$D$2:$D$11,$F6132,Firm_Info!$C$2:$C$11,"Treated"),1,0))</f>
        <v>1</v>
      </c>
      <c r="H6132" s="14">
        <f t="shared" ref="H6132:H6195" si="197">IF($F6132="","",$E6132*$G6132)</f>
        <v>0</v>
      </c>
      <c r="I6132" s="14">
        <f>IF($F6132="","",MOD(ROW()-2,624)-INDEX(Parallel_Trends!$F$5:$F$14,MATCH($A6132,Parallel_Trends!$A$5:$A$14,0)))</f>
        <v>345</v>
      </c>
    </row>
    <row r="6133" spans="1:9" x14ac:dyDescent="0.45">
      <c r="A6133" t="s">
        <v>31</v>
      </c>
      <c r="B6133" s="1">
        <f>Raw_Prices!BL518</f>
        <v>45680</v>
      </c>
      <c r="C6133" s="12">
        <f>Raw_Prices!BP518</f>
        <v>359.96</v>
      </c>
      <c r="D6133" s="13">
        <f t="shared" si="196"/>
        <v>2.0294784580498826E-2</v>
      </c>
      <c r="E6133" s="14">
        <f>IF(_xlfn.XLOOKUP($A6133,Firm_Info!$A$2:$A$12,Firm_Info!$C$2:$C$12)="Treated",1,IF(_xlfn.XLOOKUP($A6133,Firm_Info!$A$2:$A$12,Firm_Info!$C$2:$C$12)="Control",0,""))</f>
        <v>0</v>
      </c>
      <c r="F6133" s="14">
        <f>IFERROR(_xlfn.XLOOKUP($A6133,Firm_Info!$A$2:$A$11,Firm_Info!$D$2:$D$11),"")</f>
        <v>5</v>
      </c>
      <c r="G6133" s="14">
        <f>IF($F6133="","",IF($B6133&gt;=SUMIFS(Firm_Info!$F$2:$F$11,Firm_Info!$D$2:$D$11,$F6133,Firm_Info!$C$2:$C$11,"Treated"),1,0))</f>
        <v>1</v>
      </c>
      <c r="H6133" s="14">
        <f t="shared" si="197"/>
        <v>0</v>
      </c>
      <c r="I6133" s="14">
        <f>IF($F6133="","",MOD(ROW()-2,624)-INDEX(Parallel_Trends!$F$5:$F$14,MATCH($A6133,Parallel_Trends!$A$5:$A$14,0)))</f>
        <v>346</v>
      </c>
    </row>
    <row r="6134" spans="1:9" x14ac:dyDescent="0.45">
      <c r="A6134" t="s">
        <v>31</v>
      </c>
      <c r="B6134" s="1">
        <f>Raw_Prices!BL519</f>
        <v>45681</v>
      </c>
      <c r="C6134" s="12">
        <f>Raw_Prices!BP519</f>
        <v>367.58</v>
      </c>
      <c r="D6134" s="13">
        <f t="shared" si="196"/>
        <v>2.1169018779864546E-2</v>
      </c>
      <c r="E6134" s="14">
        <f>IF(_xlfn.XLOOKUP($A6134,Firm_Info!$A$2:$A$12,Firm_Info!$C$2:$C$12)="Treated",1,IF(_xlfn.XLOOKUP($A6134,Firm_Info!$A$2:$A$12,Firm_Info!$C$2:$C$12)="Control",0,""))</f>
        <v>0</v>
      </c>
      <c r="F6134" s="14">
        <f>IFERROR(_xlfn.XLOOKUP($A6134,Firm_Info!$A$2:$A$11,Firm_Info!$D$2:$D$11),"")</f>
        <v>5</v>
      </c>
      <c r="G6134" s="14">
        <f>IF($F6134="","",IF($B6134&gt;=SUMIFS(Firm_Info!$F$2:$F$11,Firm_Info!$D$2:$D$11,$F6134,Firm_Info!$C$2:$C$11,"Treated"),1,0))</f>
        <v>1</v>
      </c>
      <c r="H6134" s="14">
        <f t="shared" si="197"/>
        <v>0</v>
      </c>
      <c r="I6134" s="14">
        <f>IF($F6134="","",MOD(ROW()-2,624)-INDEX(Parallel_Trends!$F$5:$F$14,MATCH($A6134,Parallel_Trends!$A$5:$A$14,0)))</f>
        <v>347</v>
      </c>
    </row>
    <row r="6135" spans="1:9" x14ac:dyDescent="0.45">
      <c r="A6135" t="s">
        <v>31</v>
      </c>
      <c r="B6135" s="1">
        <f>Raw_Prices!BL520</f>
        <v>45684</v>
      </c>
      <c r="C6135" s="12">
        <f>Raw_Prices!BP520</f>
        <v>367.49</v>
      </c>
      <c r="D6135" s="13">
        <f t="shared" si="196"/>
        <v>-2.448446596658993E-4</v>
      </c>
      <c r="E6135" s="14">
        <f>IF(_xlfn.XLOOKUP($A6135,Firm_Info!$A$2:$A$12,Firm_Info!$C$2:$C$12)="Treated",1,IF(_xlfn.XLOOKUP($A6135,Firm_Info!$A$2:$A$12,Firm_Info!$C$2:$C$12)="Control",0,""))</f>
        <v>0</v>
      </c>
      <c r="F6135" s="14">
        <f>IFERROR(_xlfn.XLOOKUP($A6135,Firm_Info!$A$2:$A$11,Firm_Info!$D$2:$D$11),"")</f>
        <v>5</v>
      </c>
      <c r="G6135" s="14">
        <f>IF($F6135="","",IF($B6135&gt;=SUMIFS(Firm_Info!$F$2:$F$11,Firm_Info!$D$2:$D$11,$F6135,Firm_Info!$C$2:$C$11,"Treated"),1,0))</f>
        <v>1</v>
      </c>
      <c r="H6135" s="14">
        <f t="shared" si="197"/>
        <v>0</v>
      </c>
      <c r="I6135" s="14">
        <f>IF($F6135="","",MOD(ROW()-2,624)-INDEX(Parallel_Trends!$F$5:$F$14,MATCH($A6135,Parallel_Trends!$A$5:$A$14,0)))</f>
        <v>348</v>
      </c>
    </row>
    <row r="6136" spans="1:9" x14ac:dyDescent="0.45">
      <c r="A6136" t="s">
        <v>31</v>
      </c>
      <c r="B6136" s="1">
        <f>Raw_Prices!BL521</f>
        <v>45685</v>
      </c>
      <c r="C6136" s="12">
        <f>Raw_Prices!BP521</f>
        <v>365.38</v>
      </c>
      <c r="D6136" s="13">
        <f t="shared" si="196"/>
        <v>-5.7416528340907824E-3</v>
      </c>
      <c r="E6136" s="14">
        <f>IF(_xlfn.XLOOKUP($A6136,Firm_Info!$A$2:$A$12,Firm_Info!$C$2:$C$12)="Treated",1,IF(_xlfn.XLOOKUP($A6136,Firm_Info!$A$2:$A$12,Firm_Info!$C$2:$C$12)="Control",0,""))</f>
        <v>0</v>
      </c>
      <c r="F6136" s="14">
        <f>IFERROR(_xlfn.XLOOKUP($A6136,Firm_Info!$A$2:$A$11,Firm_Info!$D$2:$D$11),"")</f>
        <v>5</v>
      </c>
      <c r="G6136" s="14">
        <f>IF($F6136="","",IF($B6136&gt;=SUMIFS(Firm_Info!$F$2:$F$11,Firm_Info!$D$2:$D$11,$F6136,Firm_Info!$C$2:$C$11,"Treated"),1,0))</f>
        <v>1</v>
      </c>
      <c r="H6136" s="14">
        <f t="shared" si="197"/>
        <v>0</v>
      </c>
      <c r="I6136" s="14">
        <f>IF($F6136="","",MOD(ROW()-2,624)-INDEX(Parallel_Trends!$F$5:$F$14,MATCH($A6136,Parallel_Trends!$A$5:$A$14,0)))</f>
        <v>349</v>
      </c>
    </row>
    <row r="6137" spans="1:9" x14ac:dyDescent="0.45">
      <c r="A6137" t="s">
        <v>31</v>
      </c>
      <c r="B6137" s="1">
        <f>Raw_Prices!BL522</f>
        <v>45686</v>
      </c>
      <c r="C6137" s="12">
        <f>Raw_Prices!BP522</f>
        <v>359.33</v>
      </c>
      <c r="D6137" s="13">
        <f t="shared" si="196"/>
        <v>-1.6558103891838649E-2</v>
      </c>
      <c r="E6137" s="14">
        <f>IF(_xlfn.XLOOKUP($A6137,Firm_Info!$A$2:$A$12,Firm_Info!$C$2:$C$12)="Treated",1,IF(_xlfn.XLOOKUP($A6137,Firm_Info!$A$2:$A$12,Firm_Info!$C$2:$C$12)="Control",0,""))</f>
        <v>0</v>
      </c>
      <c r="F6137" s="14">
        <f>IFERROR(_xlfn.XLOOKUP($A6137,Firm_Info!$A$2:$A$11,Firm_Info!$D$2:$D$11),"")</f>
        <v>5</v>
      </c>
      <c r="G6137" s="14">
        <f>IF($F6137="","",IF($B6137&gt;=SUMIFS(Firm_Info!$F$2:$F$11,Firm_Info!$D$2:$D$11,$F6137,Firm_Info!$C$2:$C$11,"Treated"),1,0))</f>
        <v>1</v>
      </c>
      <c r="H6137" s="14">
        <f t="shared" si="197"/>
        <v>0</v>
      </c>
      <c r="I6137" s="14">
        <f>IF($F6137="","",MOD(ROW()-2,624)-INDEX(Parallel_Trends!$F$5:$F$14,MATCH($A6137,Parallel_Trends!$A$5:$A$14,0)))</f>
        <v>350</v>
      </c>
    </row>
    <row r="6138" spans="1:9" x14ac:dyDescent="0.45">
      <c r="A6138" t="s">
        <v>31</v>
      </c>
      <c r="B6138" s="1">
        <f>Raw_Prices!BL523</f>
        <v>45687</v>
      </c>
      <c r="C6138" s="12">
        <f>Raw_Prices!BP523</f>
        <v>336.62</v>
      </c>
      <c r="D6138" s="13">
        <f t="shared" si="196"/>
        <v>-6.3200957337266495E-2</v>
      </c>
      <c r="E6138" s="14">
        <f>IF(_xlfn.XLOOKUP($A6138,Firm_Info!$A$2:$A$12,Firm_Info!$C$2:$C$12)="Treated",1,IF(_xlfn.XLOOKUP($A6138,Firm_Info!$A$2:$A$12,Firm_Info!$C$2:$C$12)="Control",0,""))</f>
        <v>0</v>
      </c>
      <c r="F6138" s="14">
        <f>IFERROR(_xlfn.XLOOKUP($A6138,Firm_Info!$A$2:$A$11,Firm_Info!$D$2:$D$11),"")</f>
        <v>5</v>
      </c>
      <c r="G6138" s="14">
        <f>IF($F6138="","",IF($B6138&gt;=SUMIFS(Firm_Info!$F$2:$F$11,Firm_Info!$D$2:$D$11,$F6138,Firm_Info!$C$2:$C$11,"Treated"),1,0))</f>
        <v>1</v>
      </c>
      <c r="H6138" s="14">
        <f t="shared" si="197"/>
        <v>0</v>
      </c>
      <c r="I6138" s="14">
        <f>IF($F6138="","",MOD(ROW()-2,624)-INDEX(Parallel_Trends!$F$5:$F$14,MATCH($A6138,Parallel_Trends!$A$5:$A$14,0)))</f>
        <v>351</v>
      </c>
    </row>
    <row r="6139" spans="1:9" x14ac:dyDescent="0.45">
      <c r="A6139" t="s">
        <v>31</v>
      </c>
      <c r="B6139" s="1">
        <f>Raw_Prices!BL524</f>
        <v>45688</v>
      </c>
      <c r="C6139" s="12">
        <f>Raw_Prices!BP524</f>
        <v>345.49</v>
      </c>
      <c r="D6139" s="13">
        <f t="shared" si="196"/>
        <v>2.6350187154655202E-2</v>
      </c>
      <c r="E6139" s="14">
        <f>IF(_xlfn.XLOOKUP($A6139,Firm_Info!$A$2:$A$12,Firm_Info!$C$2:$C$12)="Treated",1,IF(_xlfn.XLOOKUP($A6139,Firm_Info!$A$2:$A$12,Firm_Info!$C$2:$C$12)="Control",0,""))</f>
        <v>0</v>
      </c>
      <c r="F6139" s="14">
        <f>IFERROR(_xlfn.XLOOKUP($A6139,Firm_Info!$A$2:$A$11,Firm_Info!$D$2:$D$11),"")</f>
        <v>5</v>
      </c>
      <c r="G6139" s="14">
        <f>IF($F6139="","",IF($B6139&gt;=SUMIFS(Firm_Info!$F$2:$F$11,Firm_Info!$D$2:$D$11,$F6139,Firm_Info!$C$2:$C$11,"Treated"),1,0))</f>
        <v>1</v>
      </c>
      <c r="H6139" s="14">
        <f t="shared" si="197"/>
        <v>0</v>
      </c>
      <c r="I6139" s="14">
        <f>IF($F6139="","",MOD(ROW()-2,624)-INDEX(Parallel_Trends!$F$5:$F$14,MATCH($A6139,Parallel_Trends!$A$5:$A$14,0)))</f>
        <v>352</v>
      </c>
    </row>
    <row r="6140" spans="1:9" x14ac:dyDescent="0.45">
      <c r="A6140" t="s">
        <v>31</v>
      </c>
      <c r="B6140" s="1">
        <f>Raw_Prices!BL525</f>
        <v>45691</v>
      </c>
      <c r="C6140" s="12">
        <f>Raw_Prices!BP525</f>
        <v>341.5</v>
      </c>
      <c r="D6140" s="13">
        <f t="shared" si="196"/>
        <v>-1.1548814726909606E-2</v>
      </c>
      <c r="E6140" s="14">
        <f>IF(_xlfn.XLOOKUP($A6140,Firm_Info!$A$2:$A$12,Firm_Info!$C$2:$C$12)="Treated",1,IF(_xlfn.XLOOKUP($A6140,Firm_Info!$A$2:$A$12,Firm_Info!$C$2:$C$12)="Control",0,""))</f>
        <v>0</v>
      </c>
      <c r="F6140" s="14">
        <f>IFERROR(_xlfn.XLOOKUP($A6140,Firm_Info!$A$2:$A$11,Firm_Info!$D$2:$D$11),"")</f>
        <v>5</v>
      </c>
      <c r="G6140" s="14">
        <f>IF($F6140="","",IF($B6140&gt;=SUMIFS(Firm_Info!$F$2:$F$11,Firm_Info!$D$2:$D$11,$F6140,Firm_Info!$C$2:$C$11,"Treated"),1,0))</f>
        <v>1</v>
      </c>
      <c r="H6140" s="14">
        <f t="shared" si="197"/>
        <v>0</v>
      </c>
      <c r="I6140" s="14">
        <f>IF($F6140="","",MOD(ROW()-2,624)-INDEX(Parallel_Trends!$F$5:$F$14,MATCH($A6140,Parallel_Trends!$A$5:$A$14,0)))</f>
        <v>353</v>
      </c>
    </row>
    <row r="6141" spans="1:9" x14ac:dyDescent="0.45">
      <c r="A6141" t="s">
        <v>31</v>
      </c>
      <c r="B6141" s="1">
        <f>Raw_Prices!BL526</f>
        <v>45692</v>
      </c>
      <c r="C6141" s="12">
        <f>Raw_Prices!BP526</f>
        <v>340.26</v>
      </c>
      <c r="D6141" s="13">
        <f t="shared" si="196"/>
        <v>-3.631039531478808E-3</v>
      </c>
      <c r="E6141" s="14">
        <f>IF(_xlfn.XLOOKUP($A6141,Firm_Info!$A$2:$A$12,Firm_Info!$C$2:$C$12)="Treated",1,IF(_xlfn.XLOOKUP($A6141,Firm_Info!$A$2:$A$12,Firm_Info!$C$2:$C$12)="Control",0,""))</f>
        <v>0</v>
      </c>
      <c r="F6141" s="14">
        <f>IFERROR(_xlfn.XLOOKUP($A6141,Firm_Info!$A$2:$A$11,Firm_Info!$D$2:$D$11),"")</f>
        <v>5</v>
      </c>
      <c r="G6141" s="14">
        <f>IF($F6141="","",IF($B6141&gt;=SUMIFS(Firm_Info!$F$2:$F$11,Firm_Info!$D$2:$D$11,$F6141,Firm_Info!$C$2:$C$11,"Treated"),1,0))</f>
        <v>1</v>
      </c>
      <c r="H6141" s="14">
        <f t="shared" si="197"/>
        <v>0</v>
      </c>
      <c r="I6141" s="14">
        <f>IF($F6141="","",MOD(ROW()-2,624)-INDEX(Parallel_Trends!$F$5:$F$14,MATCH($A6141,Parallel_Trends!$A$5:$A$14,0)))</f>
        <v>354</v>
      </c>
    </row>
    <row r="6142" spans="1:9" x14ac:dyDescent="0.45">
      <c r="A6142" t="s">
        <v>31</v>
      </c>
      <c r="B6142" s="1">
        <f>Raw_Prices!BL527</f>
        <v>45693</v>
      </c>
      <c r="C6142" s="12">
        <f>Raw_Prices!BP527</f>
        <v>345.05</v>
      </c>
      <c r="D6142" s="13">
        <f t="shared" si="196"/>
        <v>1.4077470169870265E-2</v>
      </c>
      <c r="E6142" s="14">
        <f>IF(_xlfn.XLOOKUP($A6142,Firm_Info!$A$2:$A$12,Firm_Info!$C$2:$C$12)="Treated",1,IF(_xlfn.XLOOKUP($A6142,Firm_Info!$A$2:$A$12,Firm_Info!$C$2:$C$12)="Control",0,""))</f>
        <v>0</v>
      </c>
      <c r="F6142" s="14">
        <f>IFERROR(_xlfn.XLOOKUP($A6142,Firm_Info!$A$2:$A$11,Firm_Info!$D$2:$D$11),"")</f>
        <v>5</v>
      </c>
      <c r="G6142" s="14">
        <f>IF($F6142="","",IF($B6142&gt;=SUMIFS(Firm_Info!$F$2:$F$11,Firm_Info!$D$2:$D$11,$F6142,Firm_Info!$C$2:$C$11,"Treated"),1,0))</f>
        <v>1</v>
      </c>
      <c r="H6142" s="14">
        <f t="shared" si="197"/>
        <v>0</v>
      </c>
      <c r="I6142" s="14">
        <f>IF($F6142="","",MOD(ROW()-2,624)-INDEX(Parallel_Trends!$F$5:$F$14,MATCH($A6142,Parallel_Trends!$A$5:$A$14,0)))</f>
        <v>355</v>
      </c>
    </row>
    <row r="6143" spans="1:9" x14ac:dyDescent="0.45">
      <c r="A6143" t="s">
        <v>31</v>
      </c>
      <c r="B6143" s="1">
        <f>Raw_Prices!BL528</f>
        <v>45694</v>
      </c>
      <c r="C6143" s="12">
        <f>Raw_Prices!BP528</f>
        <v>353.31</v>
      </c>
      <c r="D6143" s="13">
        <f t="shared" si="196"/>
        <v>2.3938559629039347E-2</v>
      </c>
      <c r="E6143" s="14">
        <f>IF(_xlfn.XLOOKUP($A6143,Firm_Info!$A$2:$A$12,Firm_Info!$C$2:$C$12)="Treated",1,IF(_xlfn.XLOOKUP($A6143,Firm_Info!$A$2:$A$12,Firm_Info!$C$2:$C$12)="Control",0,""))</f>
        <v>0</v>
      </c>
      <c r="F6143" s="14">
        <f>IFERROR(_xlfn.XLOOKUP($A6143,Firm_Info!$A$2:$A$11,Firm_Info!$D$2:$D$11),"")</f>
        <v>5</v>
      </c>
      <c r="G6143" s="14">
        <f>IF($F6143="","",IF($B6143&gt;=SUMIFS(Firm_Info!$F$2:$F$11,Firm_Info!$D$2:$D$11,$F6143,Firm_Info!$C$2:$C$11,"Treated"),1,0))</f>
        <v>1</v>
      </c>
      <c r="H6143" s="14">
        <f t="shared" si="197"/>
        <v>0</v>
      </c>
      <c r="I6143" s="14">
        <f>IF($F6143="","",MOD(ROW()-2,624)-INDEX(Parallel_Trends!$F$5:$F$14,MATCH($A6143,Parallel_Trends!$A$5:$A$14,0)))</f>
        <v>356</v>
      </c>
    </row>
    <row r="6144" spans="1:9" x14ac:dyDescent="0.45">
      <c r="A6144" t="s">
        <v>31</v>
      </c>
      <c r="B6144" s="1">
        <f>Raw_Prices!BL529</f>
        <v>45695</v>
      </c>
      <c r="C6144" s="12">
        <f>Raw_Prices!BP529</f>
        <v>347.84</v>
      </c>
      <c r="D6144" s="13">
        <f t="shared" si="196"/>
        <v>-1.5482154481899824E-2</v>
      </c>
      <c r="E6144" s="14">
        <f>IF(_xlfn.XLOOKUP($A6144,Firm_Info!$A$2:$A$12,Firm_Info!$C$2:$C$12)="Treated",1,IF(_xlfn.XLOOKUP($A6144,Firm_Info!$A$2:$A$12,Firm_Info!$C$2:$C$12)="Control",0,""))</f>
        <v>0</v>
      </c>
      <c r="F6144" s="14">
        <f>IFERROR(_xlfn.XLOOKUP($A6144,Firm_Info!$A$2:$A$11,Firm_Info!$D$2:$D$11),"")</f>
        <v>5</v>
      </c>
      <c r="G6144" s="14">
        <f>IF($F6144="","",IF($B6144&gt;=SUMIFS(Firm_Info!$F$2:$F$11,Firm_Info!$D$2:$D$11,$F6144,Firm_Info!$C$2:$C$11,"Treated"),1,0))</f>
        <v>1</v>
      </c>
      <c r="H6144" s="14">
        <f t="shared" si="197"/>
        <v>0</v>
      </c>
      <c r="I6144" s="14">
        <f>IF($F6144="","",MOD(ROW()-2,624)-INDEX(Parallel_Trends!$F$5:$F$14,MATCH($A6144,Parallel_Trends!$A$5:$A$14,0)))</f>
        <v>357</v>
      </c>
    </row>
    <row r="6145" spans="1:9" x14ac:dyDescent="0.45">
      <c r="A6145" t="s">
        <v>31</v>
      </c>
      <c r="B6145" s="1">
        <f>Raw_Prices!BL530</f>
        <v>45698</v>
      </c>
      <c r="C6145" s="12">
        <f>Raw_Prices!BP530</f>
        <v>343.73</v>
      </c>
      <c r="D6145" s="13">
        <f t="shared" si="196"/>
        <v>-1.1815777368905156E-2</v>
      </c>
      <c r="E6145" s="14">
        <f>IF(_xlfn.XLOOKUP($A6145,Firm_Info!$A$2:$A$12,Firm_Info!$C$2:$C$12)="Treated",1,IF(_xlfn.XLOOKUP($A6145,Firm_Info!$A$2:$A$12,Firm_Info!$C$2:$C$12)="Control",0,""))</f>
        <v>0</v>
      </c>
      <c r="F6145" s="14">
        <f>IFERROR(_xlfn.XLOOKUP($A6145,Firm_Info!$A$2:$A$11,Firm_Info!$D$2:$D$11),"")</f>
        <v>5</v>
      </c>
      <c r="G6145" s="14">
        <f>IF($F6145="","",IF($B6145&gt;=SUMIFS(Firm_Info!$F$2:$F$11,Firm_Info!$D$2:$D$11,$F6145,Firm_Info!$C$2:$C$11,"Treated"),1,0))</f>
        <v>1</v>
      </c>
      <c r="H6145" s="14">
        <f t="shared" si="197"/>
        <v>0</v>
      </c>
      <c r="I6145" s="14">
        <f>IF($F6145="","",MOD(ROW()-2,624)-INDEX(Parallel_Trends!$F$5:$F$14,MATCH($A6145,Parallel_Trends!$A$5:$A$14,0)))</f>
        <v>358</v>
      </c>
    </row>
    <row r="6146" spans="1:9" x14ac:dyDescent="0.45">
      <c r="A6146" t="s">
        <v>31</v>
      </c>
      <c r="B6146" s="1">
        <f>Raw_Prices!BL531</f>
        <v>45699</v>
      </c>
      <c r="C6146" s="12">
        <f>Raw_Prices!BP531</f>
        <v>350.92</v>
      </c>
      <c r="D6146" s="13">
        <f t="shared" si="196"/>
        <v>2.0917580659238322E-2</v>
      </c>
      <c r="E6146" s="14">
        <f>IF(_xlfn.XLOOKUP($A6146,Firm_Info!$A$2:$A$12,Firm_Info!$C$2:$C$12)="Treated",1,IF(_xlfn.XLOOKUP($A6146,Firm_Info!$A$2:$A$12,Firm_Info!$C$2:$C$12)="Control",0,""))</f>
        <v>0</v>
      </c>
      <c r="F6146" s="14">
        <f>IFERROR(_xlfn.XLOOKUP($A6146,Firm_Info!$A$2:$A$11,Firm_Info!$D$2:$D$11),"")</f>
        <v>5</v>
      </c>
      <c r="G6146" s="14">
        <f>IF($F6146="","",IF($B6146&gt;=SUMIFS(Firm_Info!$F$2:$F$11,Firm_Info!$D$2:$D$11,$F6146,Firm_Info!$C$2:$C$11,"Treated"),1,0))</f>
        <v>1</v>
      </c>
      <c r="H6146" s="14">
        <f t="shared" si="197"/>
        <v>0</v>
      </c>
      <c r="I6146" s="14">
        <f>IF($F6146="","",MOD(ROW()-2,624)-INDEX(Parallel_Trends!$F$5:$F$14,MATCH($A6146,Parallel_Trends!$A$5:$A$14,0)))</f>
        <v>359</v>
      </c>
    </row>
    <row r="6147" spans="1:9" x14ac:dyDescent="0.45">
      <c r="A6147" t="s">
        <v>31</v>
      </c>
      <c r="B6147" s="1">
        <f>Raw_Prices!BL532</f>
        <v>45700</v>
      </c>
      <c r="C6147" s="12">
        <f>Raw_Prices!BP532</f>
        <v>354.56</v>
      </c>
      <c r="D6147" s="13">
        <f t="shared" si="196"/>
        <v>1.0372734526387761E-2</v>
      </c>
      <c r="E6147" s="14">
        <f>IF(_xlfn.XLOOKUP($A6147,Firm_Info!$A$2:$A$12,Firm_Info!$C$2:$C$12)="Treated",1,IF(_xlfn.XLOOKUP($A6147,Firm_Info!$A$2:$A$12,Firm_Info!$C$2:$C$12)="Control",0,""))</f>
        <v>0</v>
      </c>
      <c r="F6147" s="14">
        <f>IFERROR(_xlfn.XLOOKUP($A6147,Firm_Info!$A$2:$A$11,Firm_Info!$D$2:$D$11),"")</f>
        <v>5</v>
      </c>
      <c r="G6147" s="14">
        <f>IF($F6147="","",IF($B6147&gt;=SUMIFS(Firm_Info!$F$2:$F$11,Firm_Info!$D$2:$D$11,$F6147,Firm_Info!$C$2:$C$11,"Treated"),1,0))</f>
        <v>1</v>
      </c>
      <c r="H6147" s="14">
        <f t="shared" si="197"/>
        <v>0</v>
      </c>
      <c r="I6147" s="14">
        <f>IF($F6147="","",MOD(ROW()-2,624)-INDEX(Parallel_Trends!$F$5:$F$14,MATCH($A6147,Parallel_Trends!$A$5:$A$14,0)))</f>
        <v>360</v>
      </c>
    </row>
    <row r="6148" spans="1:9" x14ac:dyDescent="0.45">
      <c r="A6148" t="s">
        <v>31</v>
      </c>
      <c r="B6148" s="1">
        <f>Raw_Prices!BL533</f>
        <v>45701</v>
      </c>
      <c r="C6148" s="12">
        <f>Raw_Prices!BP533</f>
        <v>360.77</v>
      </c>
      <c r="D6148" s="13">
        <f t="shared" si="196"/>
        <v>1.7514666064981865E-2</v>
      </c>
      <c r="E6148" s="14">
        <f>IF(_xlfn.XLOOKUP($A6148,Firm_Info!$A$2:$A$12,Firm_Info!$C$2:$C$12)="Treated",1,IF(_xlfn.XLOOKUP($A6148,Firm_Info!$A$2:$A$12,Firm_Info!$C$2:$C$12)="Control",0,""))</f>
        <v>0</v>
      </c>
      <c r="F6148" s="14">
        <f>IFERROR(_xlfn.XLOOKUP($A6148,Firm_Info!$A$2:$A$11,Firm_Info!$D$2:$D$11),"")</f>
        <v>5</v>
      </c>
      <c r="G6148" s="14">
        <f>IF($F6148="","",IF($B6148&gt;=SUMIFS(Firm_Info!$F$2:$F$11,Firm_Info!$D$2:$D$11,$F6148,Firm_Info!$C$2:$C$11,"Treated"),1,0))</f>
        <v>1</v>
      </c>
      <c r="H6148" s="14">
        <f t="shared" si="197"/>
        <v>0</v>
      </c>
      <c r="I6148" s="14">
        <f>IF($F6148="","",MOD(ROW()-2,624)-INDEX(Parallel_Trends!$F$5:$F$14,MATCH($A6148,Parallel_Trends!$A$5:$A$14,0)))</f>
        <v>361</v>
      </c>
    </row>
    <row r="6149" spans="1:9" x14ac:dyDescent="0.45">
      <c r="A6149" t="s">
        <v>31</v>
      </c>
      <c r="B6149" s="1">
        <f>Raw_Prices!BL534</f>
        <v>45702</v>
      </c>
      <c r="C6149" s="12">
        <f>Raw_Prices!BP534</f>
        <v>360.27</v>
      </c>
      <c r="D6149" s="13">
        <f t="shared" si="196"/>
        <v>-1.3859245502675366E-3</v>
      </c>
      <c r="E6149" s="14">
        <f>IF(_xlfn.XLOOKUP($A6149,Firm_Info!$A$2:$A$12,Firm_Info!$C$2:$C$12)="Treated",1,IF(_xlfn.XLOOKUP($A6149,Firm_Info!$A$2:$A$12,Firm_Info!$C$2:$C$12)="Control",0,""))</f>
        <v>0</v>
      </c>
      <c r="F6149" s="14">
        <f>IFERROR(_xlfn.XLOOKUP($A6149,Firm_Info!$A$2:$A$11,Firm_Info!$D$2:$D$11),"")</f>
        <v>5</v>
      </c>
      <c r="G6149" s="14">
        <f>IF($F6149="","",IF($B6149&gt;=SUMIFS(Firm_Info!$F$2:$F$11,Firm_Info!$D$2:$D$11,$F6149,Firm_Info!$C$2:$C$11,"Treated"),1,0))</f>
        <v>1</v>
      </c>
      <c r="H6149" s="14">
        <f t="shared" si="197"/>
        <v>0</v>
      </c>
      <c r="I6149" s="14">
        <f>IF($F6149="","",MOD(ROW()-2,624)-INDEX(Parallel_Trends!$F$5:$F$14,MATCH($A6149,Parallel_Trends!$A$5:$A$14,0)))</f>
        <v>362</v>
      </c>
    </row>
    <row r="6150" spans="1:9" x14ac:dyDescent="0.45">
      <c r="A6150" t="s">
        <v>31</v>
      </c>
      <c r="B6150" s="1">
        <f>Raw_Prices!BL535</f>
        <v>45706</v>
      </c>
      <c r="C6150" s="12">
        <f>Raw_Prices!BP535</f>
        <v>361.74</v>
      </c>
      <c r="D6150" s="13">
        <f t="shared" si="196"/>
        <v>4.0802731284870219E-3</v>
      </c>
      <c r="E6150" s="14">
        <f>IF(_xlfn.XLOOKUP($A6150,Firm_Info!$A$2:$A$12,Firm_Info!$C$2:$C$12)="Treated",1,IF(_xlfn.XLOOKUP($A6150,Firm_Info!$A$2:$A$12,Firm_Info!$C$2:$C$12)="Control",0,""))</f>
        <v>0</v>
      </c>
      <c r="F6150" s="14">
        <f>IFERROR(_xlfn.XLOOKUP($A6150,Firm_Info!$A$2:$A$11,Firm_Info!$D$2:$D$11),"")</f>
        <v>5</v>
      </c>
      <c r="G6150" s="14">
        <f>IF($F6150="","",IF($B6150&gt;=SUMIFS(Firm_Info!$F$2:$F$11,Firm_Info!$D$2:$D$11,$F6150,Firm_Info!$C$2:$C$11,"Treated"),1,0))</f>
        <v>1</v>
      </c>
      <c r="H6150" s="14">
        <f t="shared" si="197"/>
        <v>0</v>
      </c>
      <c r="I6150" s="14">
        <f>IF($F6150="","",MOD(ROW()-2,624)-INDEX(Parallel_Trends!$F$5:$F$14,MATCH($A6150,Parallel_Trends!$A$5:$A$14,0)))</f>
        <v>363</v>
      </c>
    </row>
    <row r="6151" spans="1:9" x14ac:dyDescent="0.45">
      <c r="A6151" t="s">
        <v>31</v>
      </c>
      <c r="B6151" s="1">
        <f>Raw_Prices!BL536</f>
        <v>45707</v>
      </c>
      <c r="C6151" s="12">
        <f>Raw_Prices!BP536</f>
        <v>361.58</v>
      </c>
      <c r="D6151" s="13">
        <f t="shared" si="196"/>
        <v>-4.4230662907063234E-4</v>
      </c>
      <c r="E6151" s="14">
        <f>IF(_xlfn.XLOOKUP($A6151,Firm_Info!$A$2:$A$12,Firm_Info!$C$2:$C$12)="Treated",1,IF(_xlfn.XLOOKUP($A6151,Firm_Info!$A$2:$A$12,Firm_Info!$C$2:$C$12)="Control",0,""))</f>
        <v>0</v>
      </c>
      <c r="F6151" s="14">
        <f>IFERROR(_xlfn.XLOOKUP($A6151,Firm_Info!$A$2:$A$11,Firm_Info!$D$2:$D$11),"")</f>
        <v>5</v>
      </c>
      <c r="G6151" s="14">
        <f>IF($F6151="","",IF($B6151&gt;=SUMIFS(Firm_Info!$F$2:$F$11,Firm_Info!$D$2:$D$11,$F6151,Firm_Info!$C$2:$C$11,"Treated"),1,0))</f>
        <v>1</v>
      </c>
      <c r="H6151" s="14">
        <f t="shared" si="197"/>
        <v>0</v>
      </c>
      <c r="I6151" s="14">
        <f>IF($F6151="","",MOD(ROW()-2,624)-INDEX(Parallel_Trends!$F$5:$F$14,MATCH($A6151,Parallel_Trends!$A$5:$A$14,0)))</f>
        <v>364</v>
      </c>
    </row>
    <row r="6152" spans="1:9" x14ac:dyDescent="0.45">
      <c r="A6152" t="s">
        <v>31</v>
      </c>
      <c r="B6152" s="1">
        <f>Raw_Prices!BL537</f>
        <v>45708</v>
      </c>
      <c r="C6152" s="12">
        <f>Raw_Prices!BP537</f>
        <v>363.01</v>
      </c>
      <c r="D6152" s="13">
        <f t="shared" si="196"/>
        <v>3.9548647602190012E-3</v>
      </c>
      <c r="E6152" s="14">
        <f>IF(_xlfn.XLOOKUP($A6152,Firm_Info!$A$2:$A$12,Firm_Info!$C$2:$C$12)="Treated",1,IF(_xlfn.XLOOKUP($A6152,Firm_Info!$A$2:$A$12,Firm_Info!$C$2:$C$12)="Control",0,""))</f>
        <v>0</v>
      </c>
      <c r="F6152" s="14">
        <f>IFERROR(_xlfn.XLOOKUP($A6152,Firm_Info!$A$2:$A$11,Firm_Info!$D$2:$D$11),"")</f>
        <v>5</v>
      </c>
      <c r="G6152" s="14">
        <f>IF($F6152="","",IF($B6152&gt;=SUMIFS(Firm_Info!$F$2:$F$11,Firm_Info!$D$2:$D$11,$F6152,Firm_Info!$C$2:$C$11,"Treated"),1,0))</f>
        <v>1</v>
      </c>
      <c r="H6152" s="14">
        <f t="shared" si="197"/>
        <v>0</v>
      </c>
      <c r="I6152" s="14">
        <f>IF($F6152="","",MOD(ROW()-2,624)-INDEX(Parallel_Trends!$F$5:$F$14,MATCH($A6152,Parallel_Trends!$A$5:$A$14,0)))</f>
        <v>365</v>
      </c>
    </row>
    <row r="6153" spans="1:9" x14ac:dyDescent="0.45">
      <c r="A6153" t="s">
        <v>31</v>
      </c>
      <c r="B6153" s="1">
        <f>Raw_Prices!BL538</f>
        <v>45709</v>
      </c>
      <c r="C6153" s="12">
        <f>Raw_Prices!BP538</f>
        <v>361</v>
      </c>
      <c r="D6153" s="13">
        <f t="shared" si="196"/>
        <v>-5.5370375471749389E-3</v>
      </c>
      <c r="E6153" s="14">
        <f>IF(_xlfn.XLOOKUP($A6153,Firm_Info!$A$2:$A$12,Firm_Info!$C$2:$C$12)="Treated",1,IF(_xlfn.XLOOKUP($A6153,Firm_Info!$A$2:$A$12,Firm_Info!$C$2:$C$12)="Control",0,""))</f>
        <v>0</v>
      </c>
      <c r="F6153" s="14">
        <f>IFERROR(_xlfn.XLOOKUP($A6153,Firm_Info!$A$2:$A$11,Firm_Info!$D$2:$D$11),"")</f>
        <v>5</v>
      </c>
      <c r="G6153" s="14">
        <f>IF($F6153="","",IF($B6153&gt;=SUMIFS(Firm_Info!$F$2:$F$11,Firm_Info!$D$2:$D$11,$F6153,Firm_Info!$C$2:$C$11,"Treated"),1,0))</f>
        <v>1</v>
      </c>
      <c r="H6153" s="14">
        <f t="shared" si="197"/>
        <v>0</v>
      </c>
      <c r="I6153" s="14">
        <f>IF($F6153="","",MOD(ROW()-2,624)-INDEX(Parallel_Trends!$F$5:$F$14,MATCH($A6153,Parallel_Trends!$A$5:$A$14,0)))</f>
        <v>366</v>
      </c>
    </row>
    <row r="6154" spans="1:9" x14ac:dyDescent="0.45">
      <c r="A6154" t="s">
        <v>31</v>
      </c>
      <c r="B6154" s="1">
        <f>Raw_Prices!BL539</f>
        <v>45712</v>
      </c>
      <c r="C6154" s="12">
        <f>Raw_Prices!BP539</f>
        <v>365.64</v>
      </c>
      <c r="D6154" s="13">
        <f t="shared" si="196"/>
        <v>1.2853185595567806E-2</v>
      </c>
      <c r="E6154" s="14">
        <f>IF(_xlfn.XLOOKUP($A6154,Firm_Info!$A$2:$A$12,Firm_Info!$C$2:$C$12)="Treated",1,IF(_xlfn.XLOOKUP($A6154,Firm_Info!$A$2:$A$12,Firm_Info!$C$2:$C$12)="Control",0,""))</f>
        <v>0</v>
      </c>
      <c r="F6154" s="14">
        <f>IFERROR(_xlfn.XLOOKUP($A6154,Firm_Info!$A$2:$A$11,Firm_Info!$D$2:$D$11),"")</f>
        <v>5</v>
      </c>
      <c r="G6154" s="14">
        <f>IF($F6154="","",IF($B6154&gt;=SUMIFS(Firm_Info!$F$2:$F$11,Firm_Info!$D$2:$D$11,$F6154,Firm_Info!$C$2:$C$11,"Treated"),1,0))</f>
        <v>1</v>
      </c>
      <c r="H6154" s="14">
        <f t="shared" si="197"/>
        <v>0</v>
      </c>
      <c r="I6154" s="14">
        <f>IF($F6154="","",MOD(ROW()-2,624)-INDEX(Parallel_Trends!$F$5:$F$14,MATCH($A6154,Parallel_Trends!$A$5:$A$14,0)))</f>
        <v>367</v>
      </c>
    </row>
    <row r="6155" spans="1:9" x14ac:dyDescent="0.45">
      <c r="A6155" t="s">
        <v>31</v>
      </c>
      <c r="B6155" s="1">
        <f>Raw_Prices!BL540</f>
        <v>45713</v>
      </c>
      <c r="C6155" s="12">
        <f>Raw_Prices!BP540</f>
        <v>358.73</v>
      </c>
      <c r="D6155" s="13">
        <f t="shared" si="196"/>
        <v>-1.8898369981402374E-2</v>
      </c>
      <c r="E6155" s="14">
        <f>IF(_xlfn.XLOOKUP($A6155,Firm_Info!$A$2:$A$12,Firm_Info!$C$2:$C$12)="Treated",1,IF(_xlfn.XLOOKUP($A6155,Firm_Info!$A$2:$A$12,Firm_Info!$C$2:$C$12)="Control",0,""))</f>
        <v>0</v>
      </c>
      <c r="F6155" s="14">
        <f>IFERROR(_xlfn.XLOOKUP($A6155,Firm_Info!$A$2:$A$11,Firm_Info!$D$2:$D$11),"")</f>
        <v>5</v>
      </c>
      <c r="G6155" s="14">
        <f>IF($F6155="","",IF($B6155&gt;=SUMIFS(Firm_Info!$F$2:$F$11,Firm_Info!$D$2:$D$11,$F6155,Firm_Info!$C$2:$C$11,"Treated"),1,0))</f>
        <v>1</v>
      </c>
      <c r="H6155" s="14">
        <f t="shared" si="197"/>
        <v>0</v>
      </c>
      <c r="I6155" s="14">
        <f>IF($F6155="","",MOD(ROW()-2,624)-INDEX(Parallel_Trends!$F$5:$F$14,MATCH($A6155,Parallel_Trends!$A$5:$A$14,0)))</f>
        <v>368</v>
      </c>
    </row>
    <row r="6156" spans="1:9" x14ac:dyDescent="0.45">
      <c r="A6156" t="s">
        <v>31</v>
      </c>
      <c r="B6156" s="1">
        <f>Raw_Prices!BL541</f>
        <v>45714</v>
      </c>
      <c r="C6156" s="12">
        <f>Raw_Prices!BP541</f>
        <v>353.48</v>
      </c>
      <c r="D6156" s="13">
        <f t="shared" si="196"/>
        <v>-1.4634962227859427E-2</v>
      </c>
      <c r="E6156" s="14">
        <f>IF(_xlfn.XLOOKUP($A6156,Firm_Info!$A$2:$A$12,Firm_Info!$C$2:$C$12)="Treated",1,IF(_xlfn.XLOOKUP($A6156,Firm_Info!$A$2:$A$12,Firm_Info!$C$2:$C$12)="Control",0,""))</f>
        <v>0</v>
      </c>
      <c r="F6156" s="14">
        <f>IFERROR(_xlfn.XLOOKUP($A6156,Firm_Info!$A$2:$A$11,Firm_Info!$D$2:$D$11),"")</f>
        <v>5</v>
      </c>
      <c r="G6156" s="14">
        <f>IF($F6156="","",IF($B6156&gt;=SUMIFS(Firm_Info!$F$2:$F$11,Firm_Info!$D$2:$D$11,$F6156,Firm_Info!$C$2:$C$11,"Treated"),1,0))</f>
        <v>1</v>
      </c>
      <c r="H6156" s="14">
        <f t="shared" si="197"/>
        <v>0</v>
      </c>
      <c r="I6156" s="14">
        <f>IF($F6156="","",MOD(ROW()-2,624)-INDEX(Parallel_Trends!$F$5:$F$14,MATCH($A6156,Parallel_Trends!$A$5:$A$14,0)))</f>
        <v>369</v>
      </c>
    </row>
    <row r="6157" spans="1:9" x14ac:dyDescent="0.45">
      <c r="A6157" t="s">
        <v>31</v>
      </c>
      <c r="B6157" s="1">
        <f>Raw_Prices!BL542</f>
        <v>45715</v>
      </c>
      <c r="C6157" s="12">
        <f>Raw_Prices!BP542</f>
        <v>359.04</v>
      </c>
      <c r="D6157" s="13">
        <f t="shared" si="196"/>
        <v>1.5729319904945083E-2</v>
      </c>
      <c r="E6157" s="14">
        <f>IF(_xlfn.XLOOKUP($A6157,Firm_Info!$A$2:$A$12,Firm_Info!$C$2:$C$12)="Treated",1,IF(_xlfn.XLOOKUP($A6157,Firm_Info!$A$2:$A$12,Firm_Info!$C$2:$C$12)="Control",0,""))</f>
        <v>0</v>
      </c>
      <c r="F6157" s="14">
        <f>IFERROR(_xlfn.XLOOKUP($A6157,Firm_Info!$A$2:$A$11,Firm_Info!$D$2:$D$11),"")</f>
        <v>5</v>
      </c>
      <c r="G6157" s="14">
        <f>IF($F6157="","",IF($B6157&gt;=SUMIFS(Firm_Info!$F$2:$F$11,Firm_Info!$D$2:$D$11,$F6157,Firm_Info!$C$2:$C$11,"Treated"),1,0))</f>
        <v>1</v>
      </c>
      <c r="H6157" s="14">
        <f t="shared" si="197"/>
        <v>0</v>
      </c>
      <c r="I6157" s="14">
        <f>IF($F6157="","",MOD(ROW()-2,624)-INDEX(Parallel_Trends!$F$5:$F$14,MATCH($A6157,Parallel_Trends!$A$5:$A$14,0)))</f>
        <v>370</v>
      </c>
    </row>
    <row r="6158" spans="1:9" x14ac:dyDescent="0.45">
      <c r="A6158" t="s">
        <v>31</v>
      </c>
      <c r="B6158" s="1">
        <f>Raw_Prices!BL543</f>
        <v>45716</v>
      </c>
      <c r="C6158" s="12">
        <f>Raw_Prices!BP543</f>
        <v>363.57</v>
      </c>
      <c r="D6158" s="13">
        <f t="shared" si="196"/>
        <v>1.2616978609625518E-2</v>
      </c>
      <c r="E6158" s="14">
        <f>IF(_xlfn.XLOOKUP($A6158,Firm_Info!$A$2:$A$12,Firm_Info!$C$2:$C$12)="Treated",1,IF(_xlfn.XLOOKUP($A6158,Firm_Info!$A$2:$A$12,Firm_Info!$C$2:$C$12)="Control",0,""))</f>
        <v>0</v>
      </c>
      <c r="F6158" s="14">
        <f>IFERROR(_xlfn.XLOOKUP($A6158,Firm_Info!$A$2:$A$11,Firm_Info!$D$2:$D$11),"")</f>
        <v>5</v>
      </c>
      <c r="G6158" s="14">
        <f>IF($F6158="","",IF($B6158&gt;=SUMIFS(Firm_Info!$F$2:$F$11,Firm_Info!$D$2:$D$11,$F6158,Firm_Info!$C$2:$C$11,"Treated"),1,0))</f>
        <v>1</v>
      </c>
      <c r="H6158" s="14">
        <f t="shared" si="197"/>
        <v>0</v>
      </c>
      <c r="I6158" s="14">
        <f>IF($F6158="","",MOD(ROW()-2,624)-INDEX(Parallel_Trends!$F$5:$F$14,MATCH($A6158,Parallel_Trends!$A$5:$A$14,0)))</f>
        <v>371</v>
      </c>
    </row>
    <row r="6159" spans="1:9" x14ac:dyDescent="0.45">
      <c r="A6159" t="s">
        <v>31</v>
      </c>
      <c r="B6159" s="1">
        <f>Raw_Prices!BL544</f>
        <v>45719</v>
      </c>
      <c r="C6159" s="12">
        <f>Raw_Prices!BP544</f>
        <v>370.66</v>
      </c>
      <c r="D6159" s="13">
        <f t="shared" si="196"/>
        <v>1.9501058943257155E-2</v>
      </c>
      <c r="E6159" s="14">
        <f>IF(_xlfn.XLOOKUP($A6159,Firm_Info!$A$2:$A$12,Firm_Info!$C$2:$C$12)="Treated",1,IF(_xlfn.XLOOKUP($A6159,Firm_Info!$A$2:$A$12,Firm_Info!$C$2:$C$12)="Control",0,""))</f>
        <v>0</v>
      </c>
      <c r="F6159" s="14">
        <f>IFERROR(_xlfn.XLOOKUP($A6159,Firm_Info!$A$2:$A$11,Firm_Info!$D$2:$D$11),"")</f>
        <v>5</v>
      </c>
      <c r="G6159" s="14">
        <f>IF($F6159="","",IF($B6159&gt;=SUMIFS(Firm_Info!$F$2:$F$11,Firm_Info!$D$2:$D$11,$F6159,Firm_Info!$C$2:$C$11,"Treated"),1,0))</f>
        <v>1</v>
      </c>
      <c r="H6159" s="14">
        <f t="shared" si="197"/>
        <v>0</v>
      </c>
      <c r="I6159" s="14">
        <f>IF($F6159="","",MOD(ROW()-2,624)-INDEX(Parallel_Trends!$F$5:$F$14,MATCH($A6159,Parallel_Trends!$A$5:$A$14,0)))</f>
        <v>372</v>
      </c>
    </row>
    <row r="6160" spans="1:9" x14ac:dyDescent="0.45">
      <c r="A6160" t="s">
        <v>31</v>
      </c>
      <c r="B6160" s="1">
        <f>Raw_Prices!BL545</f>
        <v>45720</v>
      </c>
      <c r="C6160" s="12">
        <f>Raw_Prices!BP545</f>
        <v>368.36</v>
      </c>
      <c r="D6160" s="13">
        <f t="shared" si="196"/>
        <v>-6.20514757459667E-3</v>
      </c>
      <c r="E6160" s="14">
        <f>IF(_xlfn.XLOOKUP($A6160,Firm_Info!$A$2:$A$12,Firm_Info!$C$2:$C$12)="Treated",1,IF(_xlfn.XLOOKUP($A6160,Firm_Info!$A$2:$A$12,Firm_Info!$C$2:$C$12)="Control",0,""))</f>
        <v>0</v>
      </c>
      <c r="F6160" s="14">
        <f>IFERROR(_xlfn.XLOOKUP($A6160,Firm_Info!$A$2:$A$11,Firm_Info!$D$2:$D$11),"")</f>
        <v>5</v>
      </c>
      <c r="G6160" s="14">
        <f>IF($F6160="","",IF($B6160&gt;=SUMIFS(Firm_Info!$F$2:$F$11,Firm_Info!$D$2:$D$11,$F6160,Firm_Info!$C$2:$C$11,"Treated"),1,0))</f>
        <v>1</v>
      </c>
      <c r="H6160" s="14">
        <f t="shared" si="197"/>
        <v>0</v>
      </c>
      <c r="I6160" s="14">
        <f>IF($F6160="","",MOD(ROW()-2,624)-INDEX(Parallel_Trends!$F$5:$F$14,MATCH($A6160,Parallel_Trends!$A$5:$A$14,0)))</f>
        <v>373</v>
      </c>
    </row>
    <row r="6161" spans="1:9" x14ac:dyDescent="0.45">
      <c r="A6161" t="s">
        <v>31</v>
      </c>
      <c r="B6161" s="1">
        <f>Raw_Prices!BL546</f>
        <v>45721</v>
      </c>
      <c r="C6161" s="12">
        <f>Raw_Prices!BP546</f>
        <v>378.42</v>
      </c>
      <c r="D6161" s="13">
        <f t="shared" si="196"/>
        <v>2.7310239982625717E-2</v>
      </c>
      <c r="E6161" s="14">
        <f>IF(_xlfn.XLOOKUP($A6161,Firm_Info!$A$2:$A$12,Firm_Info!$C$2:$C$12)="Treated",1,IF(_xlfn.XLOOKUP($A6161,Firm_Info!$A$2:$A$12,Firm_Info!$C$2:$C$12)="Control",0,""))</f>
        <v>0</v>
      </c>
      <c r="F6161" s="14">
        <f>IFERROR(_xlfn.XLOOKUP($A6161,Firm_Info!$A$2:$A$11,Firm_Info!$D$2:$D$11),"")</f>
        <v>5</v>
      </c>
      <c r="G6161" s="14">
        <f>IF($F6161="","",IF($B6161&gt;=SUMIFS(Firm_Info!$F$2:$F$11,Firm_Info!$D$2:$D$11,$F6161,Firm_Info!$C$2:$C$11,"Treated"),1,0))</f>
        <v>1</v>
      </c>
      <c r="H6161" s="14">
        <f t="shared" si="197"/>
        <v>0</v>
      </c>
      <c r="I6161" s="14">
        <f>IF($F6161="","",MOD(ROW()-2,624)-INDEX(Parallel_Trends!$F$5:$F$14,MATCH($A6161,Parallel_Trends!$A$5:$A$14,0)))</f>
        <v>374</v>
      </c>
    </row>
    <row r="6162" spans="1:9" x14ac:dyDescent="0.45">
      <c r="A6162" t="s">
        <v>31</v>
      </c>
      <c r="B6162" s="1">
        <f>Raw_Prices!BL547</f>
        <v>45722</v>
      </c>
      <c r="C6162" s="12">
        <f>Raw_Prices!BP547</f>
        <v>382.94</v>
      </c>
      <c r="D6162" s="13">
        <f t="shared" si="196"/>
        <v>1.1944400401669997E-2</v>
      </c>
      <c r="E6162" s="14">
        <f>IF(_xlfn.XLOOKUP($A6162,Firm_Info!$A$2:$A$12,Firm_Info!$C$2:$C$12)="Treated",1,IF(_xlfn.XLOOKUP($A6162,Firm_Info!$A$2:$A$12,Firm_Info!$C$2:$C$12)="Control",0,""))</f>
        <v>0</v>
      </c>
      <c r="F6162" s="14">
        <f>IFERROR(_xlfn.XLOOKUP($A6162,Firm_Info!$A$2:$A$11,Firm_Info!$D$2:$D$11),"")</f>
        <v>5</v>
      </c>
      <c r="G6162" s="14">
        <f>IF($F6162="","",IF($B6162&gt;=SUMIFS(Firm_Info!$F$2:$F$11,Firm_Info!$D$2:$D$11,$F6162,Firm_Info!$C$2:$C$11,"Treated"),1,0))</f>
        <v>1</v>
      </c>
      <c r="H6162" s="14">
        <f t="shared" si="197"/>
        <v>0</v>
      </c>
      <c r="I6162" s="14">
        <f>IF($F6162="","",MOD(ROW()-2,624)-INDEX(Parallel_Trends!$F$5:$F$14,MATCH($A6162,Parallel_Trends!$A$5:$A$14,0)))</f>
        <v>375</v>
      </c>
    </row>
    <row r="6163" spans="1:9" x14ac:dyDescent="0.45">
      <c r="A6163" t="s">
        <v>31</v>
      </c>
      <c r="B6163" s="1">
        <f>Raw_Prices!BL548</f>
        <v>45723</v>
      </c>
      <c r="C6163" s="12">
        <f>Raw_Prices!BP548</f>
        <v>379.52</v>
      </c>
      <c r="D6163" s="13">
        <f t="shared" si="196"/>
        <v>-8.9309030135269474E-3</v>
      </c>
      <c r="E6163" s="14">
        <f>IF(_xlfn.XLOOKUP($A6163,Firm_Info!$A$2:$A$12,Firm_Info!$C$2:$C$12)="Treated",1,IF(_xlfn.XLOOKUP($A6163,Firm_Info!$A$2:$A$12,Firm_Info!$C$2:$C$12)="Control",0,""))</f>
        <v>0</v>
      </c>
      <c r="F6163" s="14">
        <f>IFERROR(_xlfn.XLOOKUP($A6163,Firm_Info!$A$2:$A$11,Firm_Info!$D$2:$D$11),"")</f>
        <v>5</v>
      </c>
      <c r="G6163" s="14">
        <f>IF($F6163="","",IF($B6163&gt;=SUMIFS(Firm_Info!$F$2:$F$11,Firm_Info!$D$2:$D$11,$F6163,Firm_Info!$C$2:$C$11,"Treated"),1,0))</f>
        <v>1</v>
      </c>
      <c r="H6163" s="14">
        <f t="shared" si="197"/>
        <v>0</v>
      </c>
      <c r="I6163" s="14">
        <f>IF($F6163="","",MOD(ROW()-2,624)-INDEX(Parallel_Trends!$F$5:$F$14,MATCH($A6163,Parallel_Trends!$A$5:$A$14,0)))</f>
        <v>376</v>
      </c>
    </row>
    <row r="6164" spans="1:9" x14ac:dyDescent="0.45">
      <c r="A6164" t="s">
        <v>31</v>
      </c>
      <c r="B6164" s="1">
        <f>Raw_Prices!BL549</f>
        <v>45726</v>
      </c>
      <c r="C6164" s="12">
        <f>Raw_Prices!BP549</f>
        <v>373.52</v>
      </c>
      <c r="D6164" s="13">
        <f t="shared" si="196"/>
        <v>-1.5809443507588505E-2</v>
      </c>
      <c r="E6164" s="14">
        <f>IF(_xlfn.XLOOKUP($A6164,Firm_Info!$A$2:$A$12,Firm_Info!$C$2:$C$12)="Treated",1,IF(_xlfn.XLOOKUP($A6164,Firm_Info!$A$2:$A$12,Firm_Info!$C$2:$C$12)="Control",0,""))</f>
        <v>0</v>
      </c>
      <c r="F6164" s="14">
        <f>IFERROR(_xlfn.XLOOKUP($A6164,Firm_Info!$A$2:$A$11,Firm_Info!$D$2:$D$11),"")</f>
        <v>5</v>
      </c>
      <c r="G6164" s="14">
        <f>IF($F6164="","",IF($B6164&gt;=SUMIFS(Firm_Info!$F$2:$F$11,Firm_Info!$D$2:$D$11,$F6164,Firm_Info!$C$2:$C$11,"Treated"),1,0))</f>
        <v>1</v>
      </c>
      <c r="H6164" s="14">
        <f t="shared" si="197"/>
        <v>0</v>
      </c>
      <c r="I6164" s="14">
        <f>IF($F6164="","",MOD(ROW()-2,624)-INDEX(Parallel_Trends!$F$5:$F$14,MATCH($A6164,Parallel_Trends!$A$5:$A$14,0)))</f>
        <v>377</v>
      </c>
    </row>
    <row r="6165" spans="1:9" x14ac:dyDescent="0.45">
      <c r="A6165" t="s">
        <v>31</v>
      </c>
      <c r="B6165" s="1">
        <f>Raw_Prices!BL550</f>
        <v>45727</v>
      </c>
      <c r="C6165" s="12">
        <f>Raw_Prices!BP550</f>
        <v>355.87</v>
      </c>
      <c r="D6165" s="13">
        <f t="shared" si="196"/>
        <v>-4.7253159134718281E-2</v>
      </c>
      <c r="E6165" s="14">
        <f>IF(_xlfn.XLOOKUP($A6165,Firm_Info!$A$2:$A$12,Firm_Info!$C$2:$C$12)="Treated",1,IF(_xlfn.XLOOKUP($A6165,Firm_Info!$A$2:$A$12,Firm_Info!$C$2:$C$12)="Control",0,""))</f>
        <v>0</v>
      </c>
      <c r="F6165" s="14">
        <f>IFERROR(_xlfn.XLOOKUP($A6165,Firm_Info!$A$2:$A$11,Firm_Info!$D$2:$D$11),"")</f>
        <v>5</v>
      </c>
      <c r="G6165" s="14">
        <f>IF($F6165="","",IF($B6165&gt;=SUMIFS(Firm_Info!$F$2:$F$11,Firm_Info!$D$2:$D$11,$F6165,Firm_Info!$C$2:$C$11,"Treated"),1,0))</f>
        <v>1</v>
      </c>
      <c r="H6165" s="14">
        <f t="shared" si="197"/>
        <v>0</v>
      </c>
      <c r="I6165" s="14">
        <f>IF($F6165="","",MOD(ROW()-2,624)-INDEX(Parallel_Trends!$F$5:$F$14,MATCH($A6165,Parallel_Trends!$A$5:$A$14,0)))</f>
        <v>378</v>
      </c>
    </row>
    <row r="6166" spans="1:9" x14ac:dyDescent="0.45">
      <c r="A6166" t="s">
        <v>31</v>
      </c>
      <c r="B6166" s="1">
        <f>Raw_Prices!BL551</f>
        <v>45728</v>
      </c>
      <c r="C6166" s="12">
        <f>Raw_Prices!BP551</f>
        <v>349.75</v>
      </c>
      <c r="D6166" s="13">
        <f t="shared" si="196"/>
        <v>-1.7197291145643057E-2</v>
      </c>
      <c r="E6166" s="14">
        <f>IF(_xlfn.XLOOKUP($A6166,Firm_Info!$A$2:$A$12,Firm_Info!$C$2:$C$12)="Treated",1,IF(_xlfn.XLOOKUP($A6166,Firm_Info!$A$2:$A$12,Firm_Info!$C$2:$C$12)="Control",0,""))</f>
        <v>0</v>
      </c>
      <c r="F6166" s="14">
        <f>IFERROR(_xlfn.XLOOKUP($A6166,Firm_Info!$A$2:$A$11,Firm_Info!$D$2:$D$11),"")</f>
        <v>5</v>
      </c>
      <c r="G6166" s="14">
        <f>IF($F6166="","",IF($B6166&gt;=SUMIFS(Firm_Info!$F$2:$F$11,Firm_Info!$D$2:$D$11,$F6166,Firm_Info!$C$2:$C$11,"Treated"),1,0))</f>
        <v>1</v>
      </c>
      <c r="H6166" s="14">
        <f t="shared" si="197"/>
        <v>0</v>
      </c>
      <c r="I6166" s="14">
        <f>IF($F6166="","",MOD(ROW()-2,624)-INDEX(Parallel_Trends!$F$5:$F$14,MATCH($A6166,Parallel_Trends!$A$5:$A$14,0)))</f>
        <v>379</v>
      </c>
    </row>
    <row r="6167" spans="1:9" x14ac:dyDescent="0.45">
      <c r="A6167" t="s">
        <v>31</v>
      </c>
      <c r="B6167" s="1">
        <f>Raw_Prices!BL552</f>
        <v>45729</v>
      </c>
      <c r="C6167" s="12">
        <f>Raw_Prices!BP552</f>
        <v>345.4</v>
      </c>
      <c r="D6167" s="13">
        <f t="shared" si="196"/>
        <v>-1.2437455325232327E-2</v>
      </c>
      <c r="E6167" s="14">
        <f>IF(_xlfn.XLOOKUP($A6167,Firm_Info!$A$2:$A$12,Firm_Info!$C$2:$C$12)="Treated",1,IF(_xlfn.XLOOKUP($A6167,Firm_Info!$A$2:$A$12,Firm_Info!$C$2:$C$12)="Control",0,""))</f>
        <v>0</v>
      </c>
      <c r="F6167" s="14">
        <f>IFERROR(_xlfn.XLOOKUP($A6167,Firm_Info!$A$2:$A$11,Firm_Info!$D$2:$D$11),"")</f>
        <v>5</v>
      </c>
      <c r="G6167" s="14">
        <f>IF($F6167="","",IF($B6167&gt;=SUMIFS(Firm_Info!$F$2:$F$11,Firm_Info!$D$2:$D$11,$F6167,Firm_Info!$C$2:$C$11,"Treated"),1,0))</f>
        <v>1</v>
      </c>
      <c r="H6167" s="14">
        <f t="shared" si="197"/>
        <v>0</v>
      </c>
      <c r="I6167" s="14">
        <f>IF($F6167="","",MOD(ROW()-2,624)-INDEX(Parallel_Trends!$F$5:$F$14,MATCH($A6167,Parallel_Trends!$A$5:$A$14,0)))</f>
        <v>380</v>
      </c>
    </row>
    <row r="6168" spans="1:9" x14ac:dyDescent="0.45">
      <c r="A6168" t="s">
        <v>31</v>
      </c>
      <c r="B6168" s="1">
        <f>Raw_Prices!BL553</f>
        <v>45730</v>
      </c>
      <c r="C6168" s="12">
        <f>Raw_Prices!BP553</f>
        <v>351.5</v>
      </c>
      <c r="D6168" s="13">
        <f t="shared" si="196"/>
        <v>1.7660683265778854E-2</v>
      </c>
      <c r="E6168" s="14">
        <f>IF(_xlfn.XLOOKUP($A6168,Firm_Info!$A$2:$A$12,Firm_Info!$C$2:$C$12)="Treated",1,IF(_xlfn.XLOOKUP($A6168,Firm_Info!$A$2:$A$12,Firm_Info!$C$2:$C$12)="Control",0,""))</f>
        <v>0</v>
      </c>
      <c r="F6168" s="14">
        <f>IFERROR(_xlfn.XLOOKUP($A6168,Firm_Info!$A$2:$A$11,Firm_Info!$D$2:$D$11),"")</f>
        <v>5</v>
      </c>
      <c r="G6168" s="14">
        <f>IF($F6168="","",IF($B6168&gt;=SUMIFS(Firm_Info!$F$2:$F$11,Firm_Info!$D$2:$D$11,$F6168,Firm_Info!$C$2:$C$11,"Treated"),1,0))</f>
        <v>1</v>
      </c>
      <c r="H6168" s="14">
        <f t="shared" si="197"/>
        <v>0</v>
      </c>
      <c r="I6168" s="14">
        <f>IF($F6168="","",MOD(ROW()-2,624)-INDEX(Parallel_Trends!$F$5:$F$14,MATCH($A6168,Parallel_Trends!$A$5:$A$14,0)))</f>
        <v>381</v>
      </c>
    </row>
    <row r="6169" spans="1:9" x14ac:dyDescent="0.45">
      <c r="A6169" t="s">
        <v>31</v>
      </c>
      <c r="B6169" s="1">
        <f>Raw_Prices!BL554</f>
        <v>45733</v>
      </c>
      <c r="C6169" s="12">
        <f>Raw_Prices!BP554</f>
        <v>354.08</v>
      </c>
      <c r="D6169" s="13">
        <f t="shared" si="196"/>
        <v>7.3399715504978147E-3</v>
      </c>
      <c r="E6169" s="14">
        <f>IF(_xlfn.XLOOKUP($A6169,Firm_Info!$A$2:$A$12,Firm_Info!$C$2:$C$12)="Treated",1,IF(_xlfn.XLOOKUP($A6169,Firm_Info!$A$2:$A$12,Firm_Info!$C$2:$C$12)="Control",0,""))</f>
        <v>0</v>
      </c>
      <c r="F6169" s="14">
        <f>IFERROR(_xlfn.XLOOKUP($A6169,Firm_Info!$A$2:$A$11,Firm_Info!$D$2:$D$11),"")</f>
        <v>5</v>
      </c>
      <c r="G6169" s="14">
        <f>IF($F6169="","",IF($B6169&gt;=SUMIFS(Firm_Info!$F$2:$F$11,Firm_Info!$D$2:$D$11,$F6169,Firm_Info!$C$2:$C$11,"Treated"),1,0))</f>
        <v>1</v>
      </c>
      <c r="H6169" s="14">
        <f t="shared" si="197"/>
        <v>0</v>
      </c>
      <c r="I6169" s="14">
        <f>IF($F6169="","",MOD(ROW()-2,624)-INDEX(Parallel_Trends!$F$5:$F$14,MATCH($A6169,Parallel_Trends!$A$5:$A$14,0)))</f>
        <v>382</v>
      </c>
    </row>
    <row r="6170" spans="1:9" x14ac:dyDescent="0.45">
      <c r="A6170" t="s">
        <v>31</v>
      </c>
      <c r="B6170" s="1">
        <f>Raw_Prices!BL555</f>
        <v>45734</v>
      </c>
      <c r="C6170" s="12">
        <f>Raw_Prices!BP555</f>
        <v>354.45</v>
      </c>
      <c r="D6170" s="13">
        <f t="shared" si="196"/>
        <v>1.0449615906009679E-3</v>
      </c>
      <c r="E6170" s="14">
        <f>IF(_xlfn.XLOOKUP($A6170,Firm_Info!$A$2:$A$12,Firm_Info!$C$2:$C$12)="Treated",1,IF(_xlfn.XLOOKUP($A6170,Firm_Info!$A$2:$A$12,Firm_Info!$C$2:$C$12)="Control",0,""))</f>
        <v>0</v>
      </c>
      <c r="F6170" s="14">
        <f>IFERROR(_xlfn.XLOOKUP($A6170,Firm_Info!$A$2:$A$11,Firm_Info!$D$2:$D$11),"")</f>
        <v>5</v>
      </c>
      <c r="G6170" s="14">
        <f>IF($F6170="","",IF($B6170&gt;=SUMIFS(Firm_Info!$F$2:$F$11,Firm_Info!$D$2:$D$11,$F6170,Firm_Info!$C$2:$C$11,"Treated"),1,0))</f>
        <v>1</v>
      </c>
      <c r="H6170" s="14">
        <f t="shared" si="197"/>
        <v>0</v>
      </c>
      <c r="I6170" s="14">
        <f>IF($F6170="","",MOD(ROW()-2,624)-INDEX(Parallel_Trends!$F$5:$F$14,MATCH($A6170,Parallel_Trends!$A$5:$A$14,0)))</f>
        <v>383</v>
      </c>
    </row>
    <row r="6171" spans="1:9" x14ac:dyDescent="0.45">
      <c r="A6171" t="s">
        <v>31</v>
      </c>
      <c r="B6171" s="1">
        <f>Raw_Prices!BL556</f>
        <v>45735</v>
      </c>
      <c r="C6171" s="12">
        <f>Raw_Prices!BP556</f>
        <v>353.02</v>
      </c>
      <c r="D6171" s="13">
        <f t="shared" si="196"/>
        <v>-4.0344195232049351E-3</v>
      </c>
      <c r="E6171" s="14">
        <f>IF(_xlfn.XLOOKUP($A6171,Firm_Info!$A$2:$A$12,Firm_Info!$C$2:$C$12)="Treated",1,IF(_xlfn.XLOOKUP($A6171,Firm_Info!$A$2:$A$12,Firm_Info!$C$2:$C$12)="Control",0,""))</f>
        <v>0</v>
      </c>
      <c r="F6171" s="14">
        <f>IFERROR(_xlfn.XLOOKUP($A6171,Firm_Info!$A$2:$A$11,Firm_Info!$D$2:$D$11),"")</f>
        <v>5</v>
      </c>
      <c r="G6171" s="14">
        <f>IF($F6171="","",IF($B6171&gt;=SUMIFS(Firm_Info!$F$2:$F$11,Firm_Info!$D$2:$D$11,$F6171,Firm_Info!$C$2:$C$11,"Treated"),1,0))</f>
        <v>1</v>
      </c>
      <c r="H6171" s="14">
        <f t="shared" si="197"/>
        <v>0</v>
      </c>
      <c r="I6171" s="14">
        <f>IF($F6171="","",MOD(ROW()-2,624)-INDEX(Parallel_Trends!$F$5:$F$14,MATCH($A6171,Parallel_Trends!$A$5:$A$14,0)))</f>
        <v>384</v>
      </c>
    </row>
    <row r="6172" spans="1:9" x14ac:dyDescent="0.45">
      <c r="A6172" t="s">
        <v>31</v>
      </c>
      <c r="B6172" s="1">
        <f>Raw_Prices!BL557</f>
        <v>45736</v>
      </c>
      <c r="C6172" s="12">
        <f>Raw_Prices!BP557</f>
        <v>362.58</v>
      </c>
      <c r="D6172" s="13">
        <f t="shared" si="196"/>
        <v>2.7080618661832201E-2</v>
      </c>
      <c r="E6172" s="14">
        <f>IF(_xlfn.XLOOKUP($A6172,Firm_Info!$A$2:$A$12,Firm_Info!$C$2:$C$12)="Treated",1,IF(_xlfn.XLOOKUP($A6172,Firm_Info!$A$2:$A$12,Firm_Info!$C$2:$C$12)="Control",0,""))</f>
        <v>0</v>
      </c>
      <c r="F6172" s="14">
        <f>IFERROR(_xlfn.XLOOKUP($A6172,Firm_Info!$A$2:$A$11,Firm_Info!$D$2:$D$11),"")</f>
        <v>5</v>
      </c>
      <c r="G6172" s="14">
        <f>IF($F6172="","",IF($B6172&gt;=SUMIFS(Firm_Info!$F$2:$F$11,Firm_Info!$D$2:$D$11,$F6172,Firm_Info!$C$2:$C$11,"Treated"),1,0))</f>
        <v>1</v>
      </c>
      <c r="H6172" s="14">
        <f t="shared" si="197"/>
        <v>0</v>
      </c>
      <c r="I6172" s="14">
        <f>IF($F6172="","",MOD(ROW()-2,624)-INDEX(Parallel_Trends!$F$5:$F$14,MATCH($A6172,Parallel_Trends!$A$5:$A$14,0)))</f>
        <v>385</v>
      </c>
    </row>
    <row r="6173" spans="1:9" x14ac:dyDescent="0.45">
      <c r="A6173" t="s">
        <v>31</v>
      </c>
      <c r="B6173" s="1">
        <f>Raw_Prices!BL558</f>
        <v>45737</v>
      </c>
      <c r="C6173" s="12">
        <f>Raw_Prices!BP558</f>
        <v>363.81</v>
      </c>
      <c r="D6173" s="13">
        <f t="shared" si="196"/>
        <v>3.3923547906669071E-3</v>
      </c>
      <c r="E6173" s="14">
        <f>IF(_xlfn.XLOOKUP($A6173,Firm_Info!$A$2:$A$12,Firm_Info!$C$2:$C$12)="Treated",1,IF(_xlfn.XLOOKUP($A6173,Firm_Info!$A$2:$A$12,Firm_Info!$C$2:$C$12)="Control",0,""))</f>
        <v>0</v>
      </c>
      <c r="F6173" s="14">
        <f>IFERROR(_xlfn.XLOOKUP($A6173,Firm_Info!$A$2:$A$11,Firm_Info!$D$2:$D$11),"")</f>
        <v>5</v>
      </c>
      <c r="G6173" s="14">
        <f>IF($F6173="","",IF($B6173&gt;=SUMIFS(Firm_Info!$F$2:$F$11,Firm_Info!$D$2:$D$11,$F6173,Firm_Info!$C$2:$C$11,"Treated"),1,0))</f>
        <v>1</v>
      </c>
      <c r="H6173" s="14">
        <f t="shared" si="197"/>
        <v>0</v>
      </c>
      <c r="I6173" s="14">
        <f>IF($F6173="","",MOD(ROW()-2,624)-INDEX(Parallel_Trends!$F$5:$F$14,MATCH($A6173,Parallel_Trends!$A$5:$A$14,0)))</f>
        <v>386</v>
      </c>
    </row>
    <row r="6174" spans="1:9" x14ac:dyDescent="0.45">
      <c r="A6174" t="s">
        <v>31</v>
      </c>
      <c r="B6174" s="1">
        <f>Raw_Prices!BL559</f>
        <v>45740</v>
      </c>
      <c r="C6174" s="12">
        <f>Raw_Prices!BP559</f>
        <v>367.5</v>
      </c>
      <c r="D6174" s="13">
        <f t="shared" si="196"/>
        <v>1.0142656881339196E-2</v>
      </c>
      <c r="E6174" s="14">
        <f>IF(_xlfn.XLOOKUP($A6174,Firm_Info!$A$2:$A$12,Firm_Info!$C$2:$C$12)="Treated",1,IF(_xlfn.XLOOKUP($A6174,Firm_Info!$A$2:$A$12,Firm_Info!$C$2:$C$12)="Control",0,""))</f>
        <v>0</v>
      </c>
      <c r="F6174" s="14">
        <f>IFERROR(_xlfn.XLOOKUP($A6174,Firm_Info!$A$2:$A$11,Firm_Info!$D$2:$D$11),"")</f>
        <v>5</v>
      </c>
      <c r="G6174" s="14">
        <f>IF($F6174="","",IF($B6174&gt;=SUMIFS(Firm_Info!$F$2:$F$11,Firm_Info!$D$2:$D$11,$F6174,Firm_Info!$C$2:$C$11,"Treated"),1,0))</f>
        <v>1</v>
      </c>
      <c r="H6174" s="14">
        <f t="shared" si="197"/>
        <v>0</v>
      </c>
      <c r="I6174" s="14">
        <f>IF($F6174="","",MOD(ROW()-2,624)-INDEX(Parallel_Trends!$F$5:$F$14,MATCH($A6174,Parallel_Trends!$A$5:$A$14,0)))</f>
        <v>387</v>
      </c>
    </row>
    <row r="6175" spans="1:9" x14ac:dyDescent="0.45">
      <c r="A6175" t="s">
        <v>31</v>
      </c>
      <c r="B6175" s="1">
        <f>Raw_Prices!BL560</f>
        <v>45741</v>
      </c>
      <c r="C6175" s="12">
        <f>Raw_Prices!BP560</f>
        <v>375.01</v>
      </c>
      <c r="D6175" s="13">
        <f t="shared" si="196"/>
        <v>2.0435374149659902E-2</v>
      </c>
      <c r="E6175" s="14">
        <f>IF(_xlfn.XLOOKUP($A6175,Firm_Info!$A$2:$A$12,Firm_Info!$C$2:$C$12)="Treated",1,IF(_xlfn.XLOOKUP($A6175,Firm_Info!$A$2:$A$12,Firm_Info!$C$2:$C$12)="Control",0,""))</f>
        <v>0</v>
      </c>
      <c r="F6175" s="14">
        <f>IFERROR(_xlfn.XLOOKUP($A6175,Firm_Info!$A$2:$A$11,Firm_Info!$D$2:$D$11),"")</f>
        <v>5</v>
      </c>
      <c r="G6175" s="14">
        <f>IF($F6175="","",IF($B6175&gt;=SUMIFS(Firm_Info!$F$2:$F$11,Firm_Info!$D$2:$D$11,$F6175,Firm_Info!$C$2:$C$11,"Treated"),1,0))</f>
        <v>1</v>
      </c>
      <c r="H6175" s="14">
        <f t="shared" si="197"/>
        <v>0</v>
      </c>
      <c r="I6175" s="14">
        <f>IF($F6175="","",MOD(ROW()-2,624)-INDEX(Parallel_Trends!$F$5:$F$14,MATCH($A6175,Parallel_Trends!$A$5:$A$14,0)))</f>
        <v>388</v>
      </c>
    </row>
    <row r="6176" spans="1:9" x14ac:dyDescent="0.45">
      <c r="A6176" t="s">
        <v>31</v>
      </c>
      <c r="B6176" s="1">
        <f>Raw_Prices!BL561</f>
        <v>45742</v>
      </c>
      <c r="C6176" s="12">
        <f>Raw_Prices!BP561</f>
        <v>384.77</v>
      </c>
      <c r="D6176" s="13">
        <f t="shared" si="196"/>
        <v>2.6025972640729478E-2</v>
      </c>
      <c r="E6176" s="14">
        <f>IF(_xlfn.XLOOKUP($A6176,Firm_Info!$A$2:$A$12,Firm_Info!$C$2:$C$12)="Treated",1,IF(_xlfn.XLOOKUP($A6176,Firm_Info!$A$2:$A$12,Firm_Info!$C$2:$C$12)="Control",0,""))</f>
        <v>0</v>
      </c>
      <c r="F6176" s="14">
        <f>IFERROR(_xlfn.XLOOKUP($A6176,Firm_Info!$A$2:$A$11,Firm_Info!$D$2:$D$11),"")</f>
        <v>5</v>
      </c>
      <c r="G6176" s="14">
        <f>IF($F6176="","",IF($B6176&gt;=SUMIFS(Firm_Info!$F$2:$F$11,Firm_Info!$D$2:$D$11,$F6176,Firm_Info!$C$2:$C$11,"Treated"),1,0))</f>
        <v>1</v>
      </c>
      <c r="H6176" s="14">
        <f t="shared" si="197"/>
        <v>0</v>
      </c>
      <c r="I6176" s="14">
        <f>IF($F6176="","",MOD(ROW()-2,624)-INDEX(Parallel_Trends!$F$5:$F$14,MATCH($A6176,Parallel_Trends!$A$5:$A$14,0)))</f>
        <v>389</v>
      </c>
    </row>
    <row r="6177" spans="1:9" x14ac:dyDescent="0.45">
      <c r="A6177" t="s">
        <v>31</v>
      </c>
      <c r="B6177" s="1">
        <f>Raw_Prices!BL562</f>
        <v>45743</v>
      </c>
      <c r="C6177" s="12">
        <f>Raw_Prices!BP562</f>
        <v>382.02</v>
      </c>
      <c r="D6177" s="13">
        <f t="shared" si="196"/>
        <v>-7.1471268550042932E-3</v>
      </c>
      <c r="E6177" s="14">
        <f>IF(_xlfn.XLOOKUP($A6177,Firm_Info!$A$2:$A$12,Firm_Info!$C$2:$C$12)="Treated",1,IF(_xlfn.XLOOKUP($A6177,Firm_Info!$A$2:$A$12,Firm_Info!$C$2:$C$12)="Control",0,""))</f>
        <v>0</v>
      </c>
      <c r="F6177" s="14">
        <f>IFERROR(_xlfn.XLOOKUP($A6177,Firm_Info!$A$2:$A$11,Firm_Info!$D$2:$D$11),"")</f>
        <v>5</v>
      </c>
      <c r="G6177" s="14">
        <f>IF($F6177="","",IF($B6177&gt;=SUMIFS(Firm_Info!$F$2:$F$11,Firm_Info!$D$2:$D$11,$F6177,Firm_Info!$C$2:$C$11,"Treated"),1,0))</f>
        <v>1</v>
      </c>
      <c r="H6177" s="14">
        <f t="shared" si="197"/>
        <v>0</v>
      </c>
      <c r="I6177" s="14">
        <f>IF($F6177="","",MOD(ROW()-2,624)-INDEX(Parallel_Trends!$F$5:$F$14,MATCH($A6177,Parallel_Trends!$A$5:$A$14,0)))</f>
        <v>390</v>
      </c>
    </row>
    <row r="6178" spans="1:9" x14ac:dyDescent="0.45">
      <c r="A6178" t="s">
        <v>31</v>
      </c>
      <c r="B6178" s="1">
        <f>Raw_Prices!BL563</f>
        <v>45744</v>
      </c>
      <c r="C6178" s="12">
        <f>Raw_Prices!BP563</f>
        <v>369.02</v>
      </c>
      <c r="D6178" s="13">
        <f t="shared" si="196"/>
        <v>-3.4029631956442041E-2</v>
      </c>
      <c r="E6178" s="14">
        <f>IF(_xlfn.XLOOKUP($A6178,Firm_Info!$A$2:$A$12,Firm_Info!$C$2:$C$12)="Treated",1,IF(_xlfn.XLOOKUP($A6178,Firm_Info!$A$2:$A$12,Firm_Info!$C$2:$C$12)="Control",0,""))</f>
        <v>0</v>
      </c>
      <c r="F6178" s="14">
        <f>IFERROR(_xlfn.XLOOKUP($A6178,Firm_Info!$A$2:$A$11,Firm_Info!$D$2:$D$11),"")</f>
        <v>5</v>
      </c>
      <c r="G6178" s="14">
        <f>IF($F6178="","",IF($B6178&gt;=SUMIFS(Firm_Info!$F$2:$F$11,Firm_Info!$D$2:$D$11,$F6178,Firm_Info!$C$2:$C$11,"Treated"),1,0))</f>
        <v>1</v>
      </c>
      <c r="H6178" s="14">
        <f t="shared" si="197"/>
        <v>0</v>
      </c>
      <c r="I6178" s="14">
        <f>IF($F6178="","",MOD(ROW()-2,624)-INDEX(Parallel_Trends!$F$5:$F$14,MATCH($A6178,Parallel_Trends!$A$5:$A$14,0)))</f>
        <v>391</v>
      </c>
    </row>
    <row r="6179" spans="1:9" x14ac:dyDescent="0.45">
      <c r="A6179" t="s">
        <v>31</v>
      </c>
      <c r="B6179" s="1">
        <f>Raw_Prices!BL564</f>
        <v>45747</v>
      </c>
      <c r="C6179" s="12">
        <f>Raw_Prices!BP564</f>
        <v>368.53</v>
      </c>
      <c r="D6179" s="13">
        <f t="shared" si="196"/>
        <v>-1.3278413094141017E-3</v>
      </c>
      <c r="E6179" s="14">
        <f>IF(_xlfn.XLOOKUP($A6179,Firm_Info!$A$2:$A$12,Firm_Info!$C$2:$C$12)="Treated",1,IF(_xlfn.XLOOKUP($A6179,Firm_Info!$A$2:$A$12,Firm_Info!$C$2:$C$12)="Control",0,""))</f>
        <v>0</v>
      </c>
      <c r="F6179" s="14">
        <f>IFERROR(_xlfn.XLOOKUP($A6179,Firm_Info!$A$2:$A$11,Firm_Info!$D$2:$D$11),"")</f>
        <v>5</v>
      </c>
      <c r="G6179" s="14">
        <f>IF($F6179="","",IF($B6179&gt;=SUMIFS(Firm_Info!$F$2:$F$11,Firm_Info!$D$2:$D$11,$F6179,Firm_Info!$C$2:$C$11,"Treated"),1,0))</f>
        <v>1</v>
      </c>
      <c r="H6179" s="14">
        <f t="shared" si="197"/>
        <v>0</v>
      </c>
      <c r="I6179" s="14">
        <f>IF($F6179="","",MOD(ROW()-2,624)-INDEX(Parallel_Trends!$F$5:$F$14,MATCH($A6179,Parallel_Trends!$A$5:$A$14,0)))</f>
        <v>392</v>
      </c>
    </row>
    <row r="6180" spans="1:9" x14ac:dyDescent="0.45">
      <c r="A6180" t="s">
        <v>31</v>
      </c>
      <c r="B6180" s="1">
        <f>Raw_Prices!BL565</f>
        <v>45748</v>
      </c>
      <c r="C6180" s="12">
        <f>Raw_Prices!BP565</f>
        <v>370.91</v>
      </c>
      <c r="D6180" s="13">
        <f t="shared" si="196"/>
        <v>6.4580902504547399E-3</v>
      </c>
      <c r="E6180" s="14">
        <f>IF(_xlfn.XLOOKUP($A6180,Firm_Info!$A$2:$A$12,Firm_Info!$C$2:$C$12)="Treated",1,IF(_xlfn.XLOOKUP($A6180,Firm_Info!$A$2:$A$12,Firm_Info!$C$2:$C$12)="Control",0,""))</f>
        <v>0</v>
      </c>
      <c r="F6180" s="14">
        <f>IFERROR(_xlfn.XLOOKUP($A6180,Firm_Info!$A$2:$A$11,Firm_Info!$D$2:$D$11),"")</f>
        <v>5</v>
      </c>
      <c r="G6180" s="14">
        <f>IF($F6180="","",IF($B6180&gt;=SUMIFS(Firm_Info!$F$2:$F$11,Firm_Info!$D$2:$D$11,$F6180,Firm_Info!$C$2:$C$11,"Treated"),1,0))</f>
        <v>1</v>
      </c>
      <c r="H6180" s="14">
        <f t="shared" si="197"/>
        <v>0</v>
      </c>
      <c r="I6180" s="14">
        <f>IF($F6180="","",MOD(ROW()-2,624)-INDEX(Parallel_Trends!$F$5:$F$14,MATCH($A6180,Parallel_Trends!$A$5:$A$14,0)))</f>
        <v>393</v>
      </c>
    </row>
    <row r="6181" spans="1:9" x14ac:dyDescent="0.45">
      <c r="A6181" t="s">
        <v>31</v>
      </c>
      <c r="B6181" s="1">
        <f>Raw_Prices!BL566</f>
        <v>45749</v>
      </c>
      <c r="C6181" s="12">
        <f>Raw_Prices!BP566</f>
        <v>379.27</v>
      </c>
      <c r="D6181" s="13">
        <f t="shared" si="196"/>
        <v>2.2539160443234119E-2</v>
      </c>
      <c r="E6181" s="14">
        <f>IF(_xlfn.XLOOKUP($A6181,Firm_Info!$A$2:$A$12,Firm_Info!$C$2:$C$12)="Treated",1,IF(_xlfn.XLOOKUP($A6181,Firm_Info!$A$2:$A$12,Firm_Info!$C$2:$C$12)="Control",0,""))</f>
        <v>0</v>
      </c>
      <c r="F6181" s="14">
        <f>IFERROR(_xlfn.XLOOKUP($A6181,Firm_Info!$A$2:$A$11,Firm_Info!$D$2:$D$11),"")</f>
        <v>5</v>
      </c>
      <c r="G6181" s="14">
        <f>IF($F6181="","",IF($B6181&gt;=SUMIFS(Firm_Info!$F$2:$F$11,Firm_Info!$D$2:$D$11,$F6181,Firm_Info!$C$2:$C$11,"Treated"),1,0))</f>
        <v>1</v>
      </c>
      <c r="H6181" s="14">
        <f t="shared" si="197"/>
        <v>0</v>
      </c>
      <c r="I6181" s="14">
        <f>IF($F6181="","",MOD(ROW()-2,624)-INDEX(Parallel_Trends!$F$5:$F$14,MATCH($A6181,Parallel_Trends!$A$5:$A$14,0)))</f>
        <v>394</v>
      </c>
    </row>
    <row r="6182" spans="1:9" x14ac:dyDescent="0.45">
      <c r="A6182" t="s">
        <v>31</v>
      </c>
      <c r="B6182" s="1">
        <f>Raw_Prices!BL567</f>
        <v>45750</v>
      </c>
      <c r="C6182" s="12">
        <f>Raw_Prices!BP567</f>
        <v>368.4</v>
      </c>
      <c r="D6182" s="13">
        <f t="shared" si="196"/>
        <v>-2.8660321143248901E-2</v>
      </c>
      <c r="E6182" s="14">
        <f>IF(_xlfn.XLOOKUP($A6182,Firm_Info!$A$2:$A$12,Firm_Info!$C$2:$C$12)="Treated",1,IF(_xlfn.XLOOKUP($A6182,Firm_Info!$A$2:$A$12,Firm_Info!$C$2:$C$12)="Control",0,""))</f>
        <v>0</v>
      </c>
      <c r="F6182" s="14">
        <f>IFERROR(_xlfn.XLOOKUP($A6182,Firm_Info!$A$2:$A$11,Firm_Info!$D$2:$D$11),"")</f>
        <v>5</v>
      </c>
      <c r="G6182" s="14">
        <f>IF($F6182="","",IF($B6182&gt;=SUMIFS(Firm_Info!$F$2:$F$11,Firm_Info!$D$2:$D$11,$F6182,Firm_Info!$C$2:$C$11,"Treated"),1,0))</f>
        <v>1</v>
      </c>
      <c r="H6182" s="14">
        <f t="shared" si="197"/>
        <v>0</v>
      </c>
      <c r="I6182" s="14">
        <f>IF($F6182="","",MOD(ROW()-2,624)-INDEX(Parallel_Trends!$F$5:$F$14,MATCH($A6182,Parallel_Trends!$A$5:$A$14,0)))</f>
        <v>395</v>
      </c>
    </row>
    <row r="6183" spans="1:9" x14ac:dyDescent="0.45">
      <c r="A6183" t="s">
        <v>31</v>
      </c>
      <c r="B6183" s="1">
        <f>Raw_Prices!BL568</f>
        <v>45751</v>
      </c>
      <c r="C6183" s="12">
        <f>Raw_Prices!BP568</f>
        <v>338.29</v>
      </c>
      <c r="D6183" s="13">
        <f t="shared" si="196"/>
        <v>-8.1731813246471163E-2</v>
      </c>
      <c r="E6183" s="14">
        <f>IF(_xlfn.XLOOKUP($A6183,Firm_Info!$A$2:$A$12,Firm_Info!$C$2:$C$12)="Treated",1,IF(_xlfn.XLOOKUP($A6183,Firm_Info!$A$2:$A$12,Firm_Info!$C$2:$C$12)="Control",0,""))</f>
        <v>0</v>
      </c>
      <c r="F6183" s="14">
        <f>IFERROR(_xlfn.XLOOKUP($A6183,Firm_Info!$A$2:$A$11,Firm_Info!$D$2:$D$11),"")</f>
        <v>5</v>
      </c>
      <c r="G6183" s="14">
        <f>IF($F6183="","",IF($B6183&gt;=SUMIFS(Firm_Info!$F$2:$F$11,Firm_Info!$D$2:$D$11,$F6183,Firm_Info!$C$2:$C$11,"Treated"),1,0))</f>
        <v>1</v>
      </c>
      <c r="H6183" s="14">
        <f t="shared" si="197"/>
        <v>0</v>
      </c>
      <c r="I6183" s="14">
        <f>IF($F6183="","",MOD(ROW()-2,624)-INDEX(Parallel_Trends!$F$5:$F$14,MATCH($A6183,Parallel_Trends!$A$5:$A$14,0)))</f>
        <v>396</v>
      </c>
    </row>
    <row r="6184" spans="1:9" x14ac:dyDescent="0.45">
      <c r="A6184" t="s">
        <v>31</v>
      </c>
      <c r="B6184" s="1">
        <f>Raw_Prices!BL569</f>
        <v>45754</v>
      </c>
      <c r="C6184" s="12">
        <f>Raw_Prices!BP569</f>
        <v>332.89</v>
      </c>
      <c r="D6184" s="13">
        <f t="shared" si="196"/>
        <v>-1.5962635608501641E-2</v>
      </c>
      <c r="E6184" s="14">
        <f>IF(_xlfn.XLOOKUP($A6184,Firm_Info!$A$2:$A$12,Firm_Info!$C$2:$C$12)="Treated",1,IF(_xlfn.XLOOKUP($A6184,Firm_Info!$A$2:$A$12,Firm_Info!$C$2:$C$12)="Control",0,""))</f>
        <v>0</v>
      </c>
      <c r="F6184" s="14">
        <f>IFERROR(_xlfn.XLOOKUP($A6184,Firm_Info!$A$2:$A$11,Firm_Info!$D$2:$D$11),"")</f>
        <v>5</v>
      </c>
      <c r="G6184" s="14">
        <f>IF($F6184="","",IF($B6184&gt;=SUMIFS(Firm_Info!$F$2:$F$11,Firm_Info!$D$2:$D$11,$F6184,Firm_Info!$C$2:$C$11,"Treated"),1,0))</f>
        <v>1</v>
      </c>
      <c r="H6184" s="14">
        <f t="shared" si="197"/>
        <v>0</v>
      </c>
      <c r="I6184" s="14">
        <f>IF($F6184="","",MOD(ROW()-2,624)-INDEX(Parallel_Trends!$F$5:$F$14,MATCH($A6184,Parallel_Trends!$A$5:$A$14,0)))</f>
        <v>397</v>
      </c>
    </row>
    <row r="6185" spans="1:9" x14ac:dyDescent="0.45">
      <c r="A6185" t="s">
        <v>31</v>
      </c>
      <c r="B6185" s="1">
        <f>Raw_Prices!BL570</f>
        <v>45755</v>
      </c>
      <c r="C6185" s="12">
        <f>Raw_Prices!BP570</f>
        <v>321.68</v>
      </c>
      <c r="D6185" s="13">
        <f t="shared" si="196"/>
        <v>-3.3674787467331546E-2</v>
      </c>
      <c r="E6185" s="14">
        <f>IF(_xlfn.XLOOKUP($A6185,Firm_Info!$A$2:$A$12,Firm_Info!$C$2:$C$12)="Treated",1,IF(_xlfn.XLOOKUP($A6185,Firm_Info!$A$2:$A$12,Firm_Info!$C$2:$C$12)="Control",0,""))</f>
        <v>0</v>
      </c>
      <c r="F6185" s="14">
        <f>IFERROR(_xlfn.XLOOKUP($A6185,Firm_Info!$A$2:$A$11,Firm_Info!$D$2:$D$11),"")</f>
        <v>5</v>
      </c>
      <c r="G6185" s="14">
        <f>IF($F6185="","",IF($B6185&gt;=SUMIFS(Firm_Info!$F$2:$F$11,Firm_Info!$D$2:$D$11,$F6185,Firm_Info!$C$2:$C$11,"Treated"),1,0))</f>
        <v>1</v>
      </c>
      <c r="H6185" s="14">
        <f t="shared" si="197"/>
        <v>0</v>
      </c>
      <c r="I6185" s="14">
        <f>IF($F6185="","",MOD(ROW()-2,624)-INDEX(Parallel_Trends!$F$5:$F$14,MATCH($A6185,Parallel_Trends!$A$5:$A$14,0)))</f>
        <v>398</v>
      </c>
    </row>
    <row r="6186" spans="1:9" x14ac:dyDescent="0.45">
      <c r="A6186" t="s">
        <v>31</v>
      </c>
      <c r="B6186" s="1">
        <f>Raw_Prices!BL571</f>
        <v>45756</v>
      </c>
      <c r="C6186" s="12">
        <f>Raw_Prices!BP571</f>
        <v>346.98</v>
      </c>
      <c r="D6186" s="13">
        <f t="shared" si="196"/>
        <v>7.86495896543149E-2</v>
      </c>
      <c r="E6186" s="14">
        <f>IF(_xlfn.XLOOKUP($A6186,Firm_Info!$A$2:$A$12,Firm_Info!$C$2:$C$12)="Treated",1,IF(_xlfn.XLOOKUP($A6186,Firm_Info!$A$2:$A$12,Firm_Info!$C$2:$C$12)="Control",0,""))</f>
        <v>0</v>
      </c>
      <c r="F6186" s="14">
        <f>IFERROR(_xlfn.XLOOKUP($A6186,Firm_Info!$A$2:$A$11,Firm_Info!$D$2:$D$11),"")</f>
        <v>5</v>
      </c>
      <c r="G6186" s="14">
        <f>IF($F6186="","",IF($B6186&gt;=SUMIFS(Firm_Info!$F$2:$F$11,Firm_Info!$D$2:$D$11,$F6186,Firm_Info!$C$2:$C$11,"Treated"),1,0))</f>
        <v>1</v>
      </c>
      <c r="H6186" s="14">
        <f t="shared" si="197"/>
        <v>0</v>
      </c>
      <c r="I6186" s="14">
        <f>IF($F6186="","",MOD(ROW()-2,624)-INDEX(Parallel_Trends!$F$5:$F$14,MATCH($A6186,Parallel_Trends!$A$5:$A$14,0)))</f>
        <v>399</v>
      </c>
    </row>
    <row r="6187" spans="1:9" x14ac:dyDescent="0.45">
      <c r="A6187" t="s">
        <v>31</v>
      </c>
      <c r="B6187" s="1">
        <f>Raw_Prices!BL572</f>
        <v>45757</v>
      </c>
      <c r="C6187" s="12">
        <f>Raw_Prices!BP572</f>
        <v>335.47</v>
      </c>
      <c r="D6187" s="13">
        <f t="shared" si="196"/>
        <v>-3.317194074586427E-2</v>
      </c>
      <c r="E6187" s="14">
        <f>IF(_xlfn.XLOOKUP($A6187,Firm_Info!$A$2:$A$12,Firm_Info!$C$2:$C$12)="Treated",1,IF(_xlfn.XLOOKUP($A6187,Firm_Info!$A$2:$A$12,Firm_Info!$C$2:$C$12)="Control",0,""))</f>
        <v>0</v>
      </c>
      <c r="F6187" s="14">
        <f>IFERROR(_xlfn.XLOOKUP($A6187,Firm_Info!$A$2:$A$11,Firm_Info!$D$2:$D$11),"")</f>
        <v>5</v>
      </c>
      <c r="G6187" s="14">
        <f>IF($F6187="","",IF($B6187&gt;=SUMIFS(Firm_Info!$F$2:$F$11,Firm_Info!$D$2:$D$11,$F6187,Firm_Info!$C$2:$C$11,"Treated"),1,0))</f>
        <v>1</v>
      </c>
      <c r="H6187" s="14">
        <f t="shared" si="197"/>
        <v>0</v>
      </c>
      <c r="I6187" s="14">
        <f>IF($F6187="","",MOD(ROW()-2,624)-INDEX(Parallel_Trends!$F$5:$F$14,MATCH($A6187,Parallel_Trends!$A$5:$A$14,0)))</f>
        <v>400</v>
      </c>
    </row>
    <row r="6188" spans="1:9" x14ac:dyDescent="0.45">
      <c r="A6188" t="s">
        <v>31</v>
      </c>
      <c r="B6188" s="1">
        <f>Raw_Prices!BL573</f>
        <v>45758</v>
      </c>
      <c r="C6188" s="12">
        <f>Raw_Prices!BP573</f>
        <v>334.38</v>
      </c>
      <c r="D6188" s="13">
        <f t="shared" si="196"/>
        <v>-3.2491728023371635E-3</v>
      </c>
      <c r="E6188" s="14">
        <f>IF(_xlfn.XLOOKUP($A6188,Firm_Info!$A$2:$A$12,Firm_Info!$C$2:$C$12)="Treated",1,IF(_xlfn.XLOOKUP($A6188,Firm_Info!$A$2:$A$12,Firm_Info!$C$2:$C$12)="Control",0,""))</f>
        <v>0</v>
      </c>
      <c r="F6188" s="14">
        <f>IFERROR(_xlfn.XLOOKUP($A6188,Firm_Info!$A$2:$A$11,Firm_Info!$D$2:$D$11),"")</f>
        <v>5</v>
      </c>
      <c r="G6188" s="14">
        <f>IF($F6188="","",IF($B6188&gt;=SUMIFS(Firm_Info!$F$2:$F$11,Firm_Info!$D$2:$D$11,$F6188,Firm_Info!$C$2:$C$11,"Treated"),1,0))</f>
        <v>1</v>
      </c>
      <c r="H6188" s="14">
        <f t="shared" si="197"/>
        <v>0</v>
      </c>
      <c r="I6188" s="14">
        <f>IF($F6188="","",MOD(ROW()-2,624)-INDEX(Parallel_Trends!$F$5:$F$14,MATCH($A6188,Parallel_Trends!$A$5:$A$14,0)))</f>
        <v>401</v>
      </c>
    </row>
    <row r="6189" spans="1:9" x14ac:dyDescent="0.45">
      <c r="A6189" t="s">
        <v>31</v>
      </c>
      <c r="B6189" s="1">
        <f>Raw_Prices!BL574</f>
        <v>45761</v>
      </c>
      <c r="C6189" s="12">
        <f>Raw_Prices!BP574</f>
        <v>340.4</v>
      </c>
      <c r="D6189" s="13">
        <f t="shared" si="196"/>
        <v>1.80034691070039E-2</v>
      </c>
      <c r="E6189" s="14">
        <f>IF(_xlfn.XLOOKUP($A6189,Firm_Info!$A$2:$A$12,Firm_Info!$C$2:$C$12)="Treated",1,IF(_xlfn.XLOOKUP($A6189,Firm_Info!$A$2:$A$12,Firm_Info!$C$2:$C$12)="Control",0,""))</f>
        <v>0</v>
      </c>
      <c r="F6189" s="14">
        <f>IFERROR(_xlfn.XLOOKUP($A6189,Firm_Info!$A$2:$A$11,Firm_Info!$D$2:$D$11),"")</f>
        <v>5</v>
      </c>
      <c r="G6189" s="14">
        <f>IF($F6189="","",IF($B6189&gt;=SUMIFS(Firm_Info!$F$2:$F$11,Firm_Info!$D$2:$D$11,$F6189,Firm_Info!$C$2:$C$11,"Treated"),1,0))</f>
        <v>1</v>
      </c>
      <c r="H6189" s="14">
        <f t="shared" si="197"/>
        <v>0</v>
      </c>
      <c r="I6189" s="14">
        <f>IF($F6189="","",MOD(ROW()-2,624)-INDEX(Parallel_Trends!$F$5:$F$14,MATCH($A6189,Parallel_Trends!$A$5:$A$14,0)))</f>
        <v>402</v>
      </c>
    </row>
    <row r="6190" spans="1:9" x14ac:dyDescent="0.45">
      <c r="A6190" t="s">
        <v>31</v>
      </c>
      <c r="B6190" s="1">
        <f>Raw_Prices!BL575</f>
        <v>45762</v>
      </c>
      <c r="C6190" s="12">
        <f>Raw_Prices!BP575</f>
        <v>343.18</v>
      </c>
      <c r="D6190" s="13">
        <f t="shared" si="196"/>
        <v>8.1668625146886775E-3</v>
      </c>
      <c r="E6190" s="14">
        <f>IF(_xlfn.XLOOKUP($A6190,Firm_Info!$A$2:$A$12,Firm_Info!$C$2:$C$12)="Treated",1,IF(_xlfn.XLOOKUP($A6190,Firm_Info!$A$2:$A$12,Firm_Info!$C$2:$C$12)="Control",0,""))</f>
        <v>0</v>
      </c>
      <c r="F6190" s="14">
        <f>IFERROR(_xlfn.XLOOKUP($A6190,Firm_Info!$A$2:$A$11,Firm_Info!$D$2:$D$11),"")</f>
        <v>5</v>
      </c>
      <c r="G6190" s="14">
        <f>IF($F6190="","",IF($B6190&gt;=SUMIFS(Firm_Info!$F$2:$F$11,Firm_Info!$D$2:$D$11,$F6190,Firm_Info!$C$2:$C$11,"Treated"),1,0))</f>
        <v>1</v>
      </c>
      <c r="H6190" s="14">
        <f t="shared" si="197"/>
        <v>0</v>
      </c>
      <c r="I6190" s="14">
        <f>IF($F6190="","",MOD(ROW()-2,624)-INDEX(Parallel_Trends!$F$5:$F$14,MATCH($A6190,Parallel_Trends!$A$5:$A$14,0)))</f>
        <v>403</v>
      </c>
    </row>
    <row r="6191" spans="1:9" x14ac:dyDescent="0.45">
      <c r="A6191" t="s">
        <v>31</v>
      </c>
      <c r="B6191" s="1">
        <f>Raw_Prices!BL576</f>
        <v>45763</v>
      </c>
      <c r="C6191" s="12">
        <f>Raw_Prices!BP576</f>
        <v>332.5</v>
      </c>
      <c r="D6191" s="13">
        <f t="shared" si="196"/>
        <v>-3.1120694679177108E-2</v>
      </c>
      <c r="E6191" s="14">
        <f>IF(_xlfn.XLOOKUP($A6191,Firm_Info!$A$2:$A$12,Firm_Info!$C$2:$C$12)="Treated",1,IF(_xlfn.XLOOKUP($A6191,Firm_Info!$A$2:$A$12,Firm_Info!$C$2:$C$12)="Control",0,""))</f>
        <v>0</v>
      </c>
      <c r="F6191" s="14">
        <f>IFERROR(_xlfn.XLOOKUP($A6191,Firm_Info!$A$2:$A$11,Firm_Info!$D$2:$D$11),"")</f>
        <v>5</v>
      </c>
      <c r="G6191" s="14">
        <f>IF($F6191="","",IF($B6191&gt;=SUMIFS(Firm_Info!$F$2:$F$11,Firm_Info!$D$2:$D$11,$F6191,Firm_Info!$C$2:$C$11,"Treated"),1,0))</f>
        <v>1</v>
      </c>
      <c r="H6191" s="14">
        <f t="shared" si="197"/>
        <v>0</v>
      </c>
      <c r="I6191" s="14">
        <f>IF($F6191="","",MOD(ROW()-2,624)-INDEX(Parallel_Trends!$F$5:$F$14,MATCH($A6191,Parallel_Trends!$A$5:$A$14,0)))</f>
        <v>404</v>
      </c>
    </row>
    <row r="6192" spans="1:9" x14ac:dyDescent="0.45">
      <c r="A6192" t="s">
        <v>31</v>
      </c>
      <c r="B6192" s="1">
        <f>Raw_Prices!BL577</f>
        <v>45764</v>
      </c>
      <c r="C6192" s="12">
        <f>Raw_Prices!BP577</f>
        <v>338.96</v>
      </c>
      <c r="D6192" s="13">
        <f t="shared" si="196"/>
        <v>1.9428571428571351E-2</v>
      </c>
      <c r="E6192" s="14">
        <f>IF(_xlfn.XLOOKUP($A6192,Firm_Info!$A$2:$A$12,Firm_Info!$C$2:$C$12)="Treated",1,IF(_xlfn.XLOOKUP($A6192,Firm_Info!$A$2:$A$12,Firm_Info!$C$2:$C$12)="Control",0,""))</f>
        <v>0</v>
      </c>
      <c r="F6192" s="14">
        <f>IFERROR(_xlfn.XLOOKUP($A6192,Firm_Info!$A$2:$A$11,Firm_Info!$D$2:$D$11),"")</f>
        <v>5</v>
      </c>
      <c r="G6192" s="14">
        <f>IF($F6192="","",IF($B6192&gt;=SUMIFS(Firm_Info!$F$2:$F$11,Firm_Info!$D$2:$D$11,$F6192,Firm_Info!$C$2:$C$11,"Treated"),1,0))</f>
        <v>1</v>
      </c>
      <c r="H6192" s="14">
        <f t="shared" si="197"/>
        <v>0</v>
      </c>
      <c r="I6192" s="14">
        <f>IF($F6192="","",MOD(ROW()-2,624)-INDEX(Parallel_Trends!$F$5:$F$14,MATCH($A6192,Parallel_Trends!$A$5:$A$14,0)))</f>
        <v>405</v>
      </c>
    </row>
    <row r="6193" spans="1:9" x14ac:dyDescent="0.45">
      <c r="A6193" t="s">
        <v>31</v>
      </c>
      <c r="B6193" s="1">
        <f>Raw_Prices!BL578</f>
        <v>45768</v>
      </c>
      <c r="C6193" s="12">
        <f>Raw_Prices!BP578</f>
        <v>322.43</v>
      </c>
      <c r="D6193" s="13">
        <f t="shared" si="196"/>
        <v>-4.8766816143497649E-2</v>
      </c>
      <c r="E6193" s="14">
        <f>IF(_xlfn.XLOOKUP($A6193,Firm_Info!$A$2:$A$12,Firm_Info!$C$2:$C$12)="Treated",1,IF(_xlfn.XLOOKUP($A6193,Firm_Info!$A$2:$A$12,Firm_Info!$C$2:$C$12)="Control",0,""))</f>
        <v>0</v>
      </c>
      <c r="F6193" s="14">
        <f>IFERROR(_xlfn.XLOOKUP($A6193,Firm_Info!$A$2:$A$11,Firm_Info!$D$2:$D$11),"")</f>
        <v>5</v>
      </c>
      <c r="G6193" s="14">
        <f>IF($F6193="","",IF($B6193&gt;=SUMIFS(Firm_Info!$F$2:$F$11,Firm_Info!$D$2:$D$11,$F6193,Firm_Info!$C$2:$C$11,"Treated"),1,0))</f>
        <v>1</v>
      </c>
      <c r="H6193" s="14">
        <f t="shared" si="197"/>
        <v>0</v>
      </c>
      <c r="I6193" s="14">
        <f>IF($F6193="","",MOD(ROW()-2,624)-INDEX(Parallel_Trends!$F$5:$F$14,MATCH($A6193,Parallel_Trends!$A$5:$A$14,0)))</f>
        <v>406</v>
      </c>
    </row>
    <row r="6194" spans="1:9" x14ac:dyDescent="0.45">
      <c r="A6194" t="s">
        <v>31</v>
      </c>
      <c r="B6194" s="1">
        <f>Raw_Prices!BL579</f>
        <v>45769</v>
      </c>
      <c r="C6194" s="12">
        <f>Raw_Prices!BP579</f>
        <v>331.34</v>
      </c>
      <c r="D6194" s="13">
        <f t="shared" si="196"/>
        <v>2.7633905033650707E-2</v>
      </c>
      <c r="E6194" s="14">
        <f>IF(_xlfn.XLOOKUP($A6194,Firm_Info!$A$2:$A$12,Firm_Info!$C$2:$C$12)="Treated",1,IF(_xlfn.XLOOKUP($A6194,Firm_Info!$A$2:$A$12,Firm_Info!$C$2:$C$12)="Control",0,""))</f>
        <v>0</v>
      </c>
      <c r="F6194" s="14">
        <f>IFERROR(_xlfn.XLOOKUP($A6194,Firm_Info!$A$2:$A$11,Firm_Info!$D$2:$D$11),"")</f>
        <v>5</v>
      </c>
      <c r="G6194" s="14">
        <f>IF($F6194="","",IF($B6194&gt;=SUMIFS(Firm_Info!$F$2:$F$11,Firm_Info!$D$2:$D$11,$F6194,Firm_Info!$C$2:$C$11,"Treated"),1,0))</f>
        <v>1</v>
      </c>
      <c r="H6194" s="14">
        <f t="shared" si="197"/>
        <v>0</v>
      </c>
      <c r="I6194" s="14">
        <f>IF($F6194="","",MOD(ROW()-2,624)-INDEX(Parallel_Trends!$F$5:$F$14,MATCH($A6194,Parallel_Trends!$A$5:$A$14,0)))</f>
        <v>407</v>
      </c>
    </row>
    <row r="6195" spans="1:9" x14ac:dyDescent="0.45">
      <c r="A6195" t="s">
        <v>31</v>
      </c>
      <c r="B6195" s="1">
        <f>Raw_Prices!BL580</f>
        <v>45770</v>
      </c>
      <c r="C6195" s="12">
        <f>Raw_Prices!BP580</f>
        <v>337.51</v>
      </c>
      <c r="D6195" s="13">
        <f t="shared" si="196"/>
        <v>1.862135570712864E-2</v>
      </c>
      <c r="E6195" s="14">
        <f>IF(_xlfn.XLOOKUP($A6195,Firm_Info!$A$2:$A$12,Firm_Info!$C$2:$C$12)="Treated",1,IF(_xlfn.XLOOKUP($A6195,Firm_Info!$A$2:$A$12,Firm_Info!$C$2:$C$12)="Control",0,""))</f>
        <v>0</v>
      </c>
      <c r="F6195" s="14">
        <f>IFERROR(_xlfn.XLOOKUP($A6195,Firm_Info!$A$2:$A$11,Firm_Info!$D$2:$D$11),"")</f>
        <v>5</v>
      </c>
      <c r="G6195" s="14">
        <f>IF($F6195="","",IF($B6195&gt;=SUMIFS(Firm_Info!$F$2:$F$11,Firm_Info!$D$2:$D$11,$F6195,Firm_Info!$C$2:$C$11,"Treated"),1,0))</f>
        <v>1</v>
      </c>
      <c r="H6195" s="14">
        <f t="shared" si="197"/>
        <v>0</v>
      </c>
      <c r="I6195" s="14">
        <f>IF($F6195="","",MOD(ROW()-2,624)-INDEX(Parallel_Trends!$F$5:$F$14,MATCH($A6195,Parallel_Trends!$A$5:$A$14,0)))</f>
        <v>408</v>
      </c>
    </row>
    <row r="6196" spans="1:9" x14ac:dyDescent="0.45">
      <c r="A6196" t="s">
        <v>31</v>
      </c>
      <c r="B6196" s="1">
        <f>Raw_Prices!BL581</f>
        <v>45771</v>
      </c>
      <c r="C6196" s="12">
        <f>Raw_Prices!BP581</f>
        <v>335.33</v>
      </c>
      <c r="D6196" s="13">
        <f t="shared" ref="D6196:D6241" si="198">C6196/C6195-1</f>
        <v>-6.4590678794702594E-3</v>
      </c>
      <c r="E6196" s="14">
        <f>IF(_xlfn.XLOOKUP($A6196,Firm_Info!$A$2:$A$12,Firm_Info!$C$2:$C$12)="Treated",1,IF(_xlfn.XLOOKUP($A6196,Firm_Info!$A$2:$A$12,Firm_Info!$C$2:$C$12)="Control",0,""))</f>
        <v>0</v>
      </c>
      <c r="F6196" s="14">
        <f>IFERROR(_xlfn.XLOOKUP($A6196,Firm_Info!$A$2:$A$11,Firm_Info!$D$2:$D$11),"")</f>
        <v>5</v>
      </c>
      <c r="G6196" s="14">
        <f>IF($F6196="","",IF($B6196&gt;=SUMIFS(Firm_Info!$F$2:$F$11,Firm_Info!$D$2:$D$11,$F6196,Firm_Info!$C$2:$C$11,"Treated"),1,0))</f>
        <v>1</v>
      </c>
      <c r="H6196" s="14">
        <f t="shared" ref="H6196:H6241" si="199">IF($F6196="","",$E6196*$G6196)</f>
        <v>0</v>
      </c>
      <c r="I6196" s="14">
        <f>IF($F6196="","",MOD(ROW()-2,624)-INDEX(Parallel_Trends!$F$5:$F$14,MATCH($A6196,Parallel_Trends!$A$5:$A$14,0)))</f>
        <v>409</v>
      </c>
    </row>
    <row r="6197" spans="1:9" x14ac:dyDescent="0.45">
      <c r="A6197" t="s">
        <v>31</v>
      </c>
      <c r="B6197" s="1">
        <f>Raw_Prices!BL582</f>
        <v>45772</v>
      </c>
      <c r="C6197" s="12">
        <f>Raw_Prices!BP582</f>
        <v>373.65</v>
      </c>
      <c r="D6197" s="13">
        <f t="shared" si="198"/>
        <v>0.11427548981600211</v>
      </c>
      <c r="E6197" s="14">
        <f>IF(_xlfn.XLOOKUP($A6197,Firm_Info!$A$2:$A$12,Firm_Info!$C$2:$C$12)="Treated",1,IF(_xlfn.XLOOKUP($A6197,Firm_Info!$A$2:$A$12,Firm_Info!$C$2:$C$12)="Control",0,""))</f>
        <v>0</v>
      </c>
      <c r="F6197" s="14">
        <f>IFERROR(_xlfn.XLOOKUP($A6197,Firm_Info!$A$2:$A$11,Firm_Info!$D$2:$D$11),"")</f>
        <v>5</v>
      </c>
      <c r="G6197" s="14">
        <f>IF($F6197="","",IF($B6197&gt;=SUMIFS(Firm_Info!$F$2:$F$11,Firm_Info!$D$2:$D$11,$F6197,Firm_Info!$C$2:$C$11,"Treated"),1,0))</f>
        <v>1</v>
      </c>
      <c r="H6197" s="14">
        <f t="shared" si="199"/>
        <v>0</v>
      </c>
      <c r="I6197" s="14">
        <f>IF($F6197="","",MOD(ROW()-2,624)-INDEX(Parallel_Trends!$F$5:$F$14,MATCH($A6197,Parallel_Trends!$A$5:$A$14,0)))</f>
        <v>410</v>
      </c>
    </row>
    <row r="6198" spans="1:9" x14ac:dyDescent="0.45">
      <c r="A6198" t="s">
        <v>31</v>
      </c>
      <c r="B6198" s="1">
        <f>Raw_Prices!BL583</f>
        <v>45775</v>
      </c>
      <c r="C6198" s="12">
        <f>Raw_Prices!BP583</f>
        <v>376.87</v>
      </c>
      <c r="D6198" s="13">
        <f t="shared" si="198"/>
        <v>8.6176903519337156E-3</v>
      </c>
      <c r="E6198" s="14">
        <f>IF(_xlfn.XLOOKUP($A6198,Firm_Info!$A$2:$A$12,Firm_Info!$C$2:$C$12)="Treated",1,IF(_xlfn.XLOOKUP($A6198,Firm_Info!$A$2:$A$12,Firm_Info!$C$2:$C$12)="Control",0,""))</f>
        <v>0</v>
      </c>
      <c r="F6198" s="14">
        <f>IFERROR(_xlfn.XLOOKUP($A6198,Firm_Info!$A$2:$A$11,Firm_Info!$D$2:$D$11),"")</f>
        <v>5</v>
      </c>
      <c r="G6198" s="14">
        <f>IF($F6198="","",IF($B6198&gt;=SUMIFS(Firm_Info!$F$2:$F$11,Firm_Info!$D$2:$D$11,$F6198,Firm_Info!$C$2:$C$11,"Treated"),1,0))</f>
        <v>1</v>
      </c>
      <c r="H6198" s="14">
        <f t="shared" si="199"/>
        <v>0</v>
      </c>
      <c r="I6198" s="14">
        <f>IF($F6198="","",MOD(ROW()-2,624)-INDEX(Parallel_Trends!$F$5:$F$14,MATCH($A6198,Parallel_Trends!$A$5:$A$14,0)))</f>
        <v>411</v>
      </c>
    </row>
    <row r="6199" spans="1:9" x14ac:dyDescent="0.45">
      <c r="A6199" t="s">
        <v>31</v>
      </c>
      <c r="B6199" s="1">
        <f>Raw_Prices!BL584</f>
        <v>45776</v>
      </c>
      <c r="C6199" s="12">
        <f>Raw_Prices!BP584</f>
        <v>386.33</v>
      </c>
      <c r="D6199" s="13">
        <f t="shared" si="198"/>
        <v>2.5101493883832537E-2</v>
      </c>
      <c r="E6199" s="14">
        <f>IF(_xlfn.XLOOKUP($A6199,Firm_Info!$A$2:$A$12,Firm_Info!$C$2:$C$12)="Treated",1,IF(_xlfn.XLOOKUP($A6199,Firm_Info!$A$2:$A$12,Firm_Info!$C$2:$C$12)="Control",0,""))</f>
        <v>0</v>
      </c>
      <c r="F6199" s="14">
        <f>IFERROR(_xlfn.XLOOKUP($A6199,Firm_Info!$A$2:$A$11,Firm_Info!$D$2:$D$11),"")</f>
        <v>5</v>
      </c>
      <c r="G6199" s="14">
        <f>IF($F6199="","",IF($B6199&gt;=SUMIFS(Firm_Info!$F$2:$F$11,Firm_Info!$D$2:$D$11,$F6199,Firm_Info!$C$2:$C$11,"Treated"),1,0))</f>
        <v>1</v>
      </c>
      <c r="H6199" s="14">
        <f t="shared" si="199"/>
        <v>0</v>
      </c>
      <c r="I6199" s="14">
        <f>IF($F6199="","",MOD(ROW()-2,624)-INDEX(Parallel_Trends!$F$5:$F$14,MATCH($A6199,Parallel_Trends!$A$5:$A$14,0)))</f>
        <v>412</v>
      </c>
    </row>
    <row r="6200" spans="1:9" x14ac:dyDescent="0.45">
      <c r="A6200" t="s">
        <v>31</v>
      </c>
      <c r="B6200" s="1">
        <f>Raw_Prices!BL585</f>
        <v>45777</v>
      </c>
      <c r="C6200" s="12">
        <f>Raw_Prices!BP585</f>
        <v>391.86</v>
      </c>
      <c r="D6200" s="13">
        <f t="shared" si="198"/>
        <v>1.4314187352781449E-2</v>
      </c>
      <c r="E6200" s="14">
        <f>IF(_xlfn.XLOOKUP($A6200,Firm_Info!$A$2:$A$12,Firm_Info!$C$2:$C$12)="Treated",1,IF(_xlfn.XLOOKUP($A6200,Firm_Info!$A$2:$A$12,Firm_Info!$C$2:$C$12)="Control",0,""))</f>
        <v>0</v>
      </c>
      <c r="F6200" s="14">
        <f>IFERROR(_xlfn.XLOOKUP($A6200,Firm_Info!$A$2:$A$11,Firm_Info!$D$2:$D$11),"")</f>
        <v>5</v>
      </c>
      <c r="G6200" s="14">
        <f>IF($F6200="","",IF($B6200&gt;=SUMIFS(Firm_Info!$F$2:$F$11,Firm_Info!$D$2:$D$11,$F6200,Firm_Info!$C$2:$C$11,"Treated"),1,0))</f>
        <v>1</v>
      </c>
      <c r="H6200" s="14">
        <f t="shared" si="199"/>
        <v>0</v>
      </c>
      <c r="I6200" s="14">
        <f>IF($F6200="","",MOD(ROW()-2,624)-INDEX(Parallel_Trends!$F$5:$F$14,MATCH($A6200,Parallel_Trends!$A$5:$A$14,0)))</f>
        <v>413</v>
      </c>
    </row>
    <row r="6201" spans="1:9" x14ac:dyDescent="0.45">
      <c r="A6201" t="s">
        <v>31</v>
      </c>
      <c r="B6201" s="1">
        <f>Raw_Prices!BL586</f>
        <v>45778</v>
      </c>
      <c r="C6201" s="12">
        <f>Raw_Prices!BP586</f>
        <v>383</v>
      </c>
      <c r="D6201" s="13">
        <f t="shared" si="198"/>
        <v>-2.2610115857704338E-2</v>
      </c>
      <c r="E6201" s="14">
        <f>IF(_xlfn.XLOOKUP($A6201,Firm_Info!$A$2:$A$12,Firm_Info!$C$2:$C$12)="Treated",1,IF(_xlfn.XLOOKUP($A6201,Firm_Info!$A$2:$A$12,Firm_Info!$C$2:$C$12)="Control",0,""))</f>
        <v>0</v>
      </c>
      <c r="F6201" s="14">
        <f>IFERROR(_xlfn.XLOOKUP($A6201,Firm_Info!$A$2:$A$11,Firm_Info!$D$2:$D$11),"")</f>
        <v>5</v>
      </c>
      <c r="G6201" s="14">
        <f>IF($F6201="","",IF($B6201&gt;=SUMIFS(Firm_Info!$F$2:$F$11,Firm_Info!$D$2:$D$11,$F6201,Firm_Info!$C$2:$C$11,"Treated"),1,0))</f>
        <v>1</v>
      </c>
      <c r="H6201" s="14">
        <f t="shared" si="199"/>
        <v>0</v>
      </c>
      <c r="I6201" s="14">
        <f>IF($F6201="","",MOD(ROW()-2,624)-INDEX(Parallel_Trends!$F$5:$F$14,MATCH($A6201,Parallel_Trends!$A$5:$A$14,0)))</f>
        <v>414</v>
      </c>
    </row>
    <row r="6202" spans="1:9" x14ac:dyDescent="0.45">
      <c r="A6202" t="s">
        <v>31</v>
      </c>
      <c r="B6202" s="1">
        <f>Raw_Prices!BL587</f>
        <v>45779</v>
      </c>
      <c r="C6202" s="12">
        <f>Raw_Prices!BP587</f>
        <v>385</v>
      </c>
      <c r="D6202" s="13">
        <f t="shared" si="198"/>
        <v>5.2219321148825326E-3</v>
      </c>
      <c r="E6202" s="14">
        <f>IF(_xlfn.XLOOKUP($A6202,Firm_Info!$A$2:$A$12,Firm_Info!$C$2:$C$12)="Treated",1,IF(_xlfn.XLOOKUP($A6202,Firm_Info!$A$2:$A$12,Firm_Info!$C$2:$C$12)="Control",0,""))</f>
        <v>0</v>
      </c>
      <c r="F6202" s="14">
        <f>IFERROR(_xlfn.XLOOKUP($A6202,Firm_Info!$A$2:$A$11,Firm_Info!$D$2:$D$11),"")</f>
        <v>5</v>
      </c>
      <c r="G6202" s="14">
        <f>IF($F6202="","",IF($B6202&gt;=SUMIFS(Firm_Info!$F$2:$F$11,Firm_Info!$D$2:$D$11,$F6202,Firm_Info!$C$2:$C$11,"Treated"),1,0))</f>
        <v>1</v>
      </c>
      <c r="H6202" s="14">
        <f t="shared" si="199"/>
        <v>0</v>
      </c>
      <c r="I6202" s="14">
        <f>IF($F6202="","",MOD(ROW()-2,624)-INDEX(Parallel_Trends!$F$5:$F$14,MATCH($A6202,Parallel_Trends!$A$5:$A$14,0)))</f>
        <v>415</v>
      </c>
    </row>
    <row r="6203" spans="1:9" x14ac:dyDescent="0.45">
      <c r="A6203" t="s">
        <v>31</v>
      </c>
      <c r="B6203" s="1">
        <f>Raw_Prices!BL588</f>
        <v>45782</v>
      </c>
      <c r="C6203" s="12">
        <f>Raw_Prices!BP588</f>
        <v>394.24</v>
      </c>
      <c r="D6203" s="13">
        <f t="shared" si="198"/>
        <v>2.4000000000000021E-2</v>
      </c>
      <c r="E6203" s="14">
        <f>IF(_xlfn.XLOOKUP($A6203,Firm_Info!$A$2:$A$12,Firm_Info!$C$2:$C$12)="Treated",1,IF(_xlfn.XLOOKUP($A6203,Firm_Info!$A$2:$A$12,Firm_Info!$C$2:$C$12)="Control",0,""))</f>
        <v>0</v>
      </c>
      <c r="F6203" s="14">
        <f>IFERROR(_xlfn.XLOOKUP($A6203,Firm_Info!$A$2:$A$11,Firm_Info!$D$2:$D$11),"")</f>
        <v>5</v>
      </c>
      <c r="G6203" s="14">
        <f>IF($F6203="","",IF($B6203&gt;=SUMIFS(Firm_Info!$F$2:$F$11,Firm_Info!$D$2:$D$11,$F6203,Firm_Info!$C$2:$C$11,"Treated"),1,0))</f>
        <v>1</v>
      </c>
      <c r="H6203" s="14">
        <f t="shared" si="199"/>
        <v>0</v>
      </c>
      <c r="I6203" s="14">
        <f>IF($F6203="","",MOD(ROW()-2,624)-INDEX(Parallel_Trends!$F$5:$F$14,MATCH($A6203,Parallel_Trends!$A$5:$A$14,0)))</f>
        <v>416</v>
      </c>
    </row>
    <row r="6204" spans="1:9" x14ac:dyDescent="0.45">
      <c r="A6204" t="s">
        <v>31</v>
      </c>
      <c r="B6204" s="1">
        <f>Raw_Prices!BL589</f>
        <v>45783</v>
      </c>
      <c r="C6204" s="12">
        <f>Raw_Prices!BP589</f>
        <v>402.01</v>
      </c>
      <c r="D6204" s="13">
        <f t="shared" si="198"/>
        <v>1.9708806818181879E-2</v>
      </c>
      <c r="E6204" s="14">
        <f>IF(_xlfn.XLOOKUP($A6204,Firm_Info!$A$2:$A$12,Firm_Info!$C$2:$C$12)="Treated",1,IF(_xlfn.XLOOKUP($A6204,Firm_Info!$A$2:$A$12,Firm_Info!$C$2:$C$12)="Control",0,""))</f>
        <v>0</v>
      </c>
      <c r="F6204" s="14">
        <f>IFERROR(_xlfn.XLOOKUP($A6204,Firm_Info!$A$2:$A$11,Firm_Info!$D$2:$D$11),"")</f>
        <v>5</v>
      </c>
      <c r="G6204" s="14">
        <f>IF($F6204="","",IF($B6204&gt;=SUMIFS(Firm_Info!$F$2:$F$11,Firm_Info!$D$2:$D$11,$F6204,Firm_Info!$C$2:$C$11,"Treated"),1,0))</f>
        <v>1</v>
      </c>
      <c r="H6204" s="14">
        <f t="shared" si="199"/>
        <v>0</v>
      </c>
      <c r="I6204" s="14">
        <f>IF($F6204="","",MOD(ROW()-2,624)-INDEX(Parallel_Trends!$F$5:$F$14,MATCH($A6204,Parallel_Trends!$A$5:$A$14,0)))</f>
        <v>417</v>
      </c>
    </row>
    <row r="6205" spans="1:9" x14ac:dyDescent="0.45">
      <c r="A6205" t="s">
        <v>31</v>
      </c>
      <c r="B6205" s="1">
        <f>Raw_Prices!BL590</f>
        <v>45784</v>
      </c>
      <c r="C6205" s="12">
        <f>Raw_Prices!BP590</f>
        <v>404.14</v>
      </c>
      <c r="D6205" s="13">
        <f t="shared" si="198"/>
        <v>5.2983756622968503E-3</v>
      </c>
      <c r="E6205" s="14">
        <f>IF(_xlfn.XLOOKUP($A6205,Firm_Info!$A$2:$A$12,Firm_Info!$C$2:$C$12)="Treated",1,IF(_xlfn.XLOOKUP($A6205,Firm_Info!$A$2:$A$12,Firm_Info!$C$2:$C$12)="Control",0,""))</f>
        <v>0</v>
      </c>
      <c r="F6205" s="14">
        <f>IFERROR(_xlfn.XLOOKUP($A6205,Firm_Info!$A$2:$A$11,Firm_Info!$D$2:$D$11),"")</f>
        <v>5</v>
      </c>
      <c r="G6205" s="14">
        <f>IF($F6205="","",IF($B6205&gt;=SUMIFS(Firm_Info!$F$2:$F$11,Firm_Info!$D$2:$D$11,$F6205,Firm_Info!$C$2:$C$11,"Treated"),1,0))</f>
        <v>1</v>
      </c>
      <c r="H6205" s="14">
        <f t="shared" si="199"/>
        <v>0</v>
      </c>
      <c r="I6205" s="14">
        <f>IF($F6205="","",MOD(ROW()-2,624)-INDEX(Parallel_Trends!$F$5:$F$14,MATCH($A6205,Parallel_Trends!$A$5:$A$14,0)))</f>
        <v>418</v>
      </c>
    </row>
    <row r="6206" spans="1:9" x14ac:dyDescent="0.45">
      <c r="A6206" t="s">
        <v>31</v>
      </c>
      <c r="B6206" s="1">
        <f>Raw_Prices!BL591</f>
        <v>45785</v>
      </c>
      <c r="C6206" s="12">
        <f>Raw_Prices!BP591</f>
        <v>404.41</v>
      </c>
      <c r="D6206" s="13">
        <f t="shared" si="198"/>
        <v>6.6808531696938012E-4</v>
      </c>
      <c r="E6206" s="14">
        <f>IF(_xlfn.XLOOKUP($A6206,Firm_Info!$A$2:$A$12,Firm_Info!$C$2:$C$12)="Treated",1,IF(_xlfn.XLOOKUP($A6206,Firm_Info!$A$2:$A$12,Firm_Info!$C$2:$C$12)="Control",0,""))</f>
        <v>0</v>
      </c>
      <c r="F6206" s="14">
        <f>IFERROR(_xlfn.XLOOKUP($A6206,Firm_Info!$A$2:$A$11,Firm_Info!$D$2:$D$11),"")</f>
        <v>5</v>
      </c>
      <c r="G6206" s="14">
        <f>IF($F6206="","",IF($B6206&gt;=SUMIFS(Firm_Info!$F$2:$F$11,Firm_Info!$D$2:$D$11,$F6206,Firm_Info!$C$2:$C$11,"Treated"),1,0))</f>
        <v>1</v>
      </c>
      <c r="H6206" s="14">
        <f t="shared" si="199"/>
        <v>0</v>
      </c>
      <c r="I6206" s="14">
        <f>IF($F6206="","",MOD(ROW()-2,624)-INDEX(Parallel_Trends!$F$5:$F$14,MATCH($A6206,Parallel_Trends!$A$5:$A$14,0)))</f>
        <v>419</v>
      </c>
    </row>
    <row r="6207" spans="1:9" x14ac:dyDescent="0.45">
      <c r="A6207" t="s">
        <v>31</v>
      </c>
      <c r="B6207" s="1">
        <f>Raw_Prices!BL592</f>
        <v>45786</v>
      </c>
      <c r="C6207" s="12">
        <f>Raw_Prices!BP592</f>
        <v>401.73</v>
      </c>
      <c r="D6207" s="13">
        <f t="shared" si="198"/>
        <v>-6.6269380084568175E-3</v>
      </c>
      <c r="E6207" s="14">
        <f>IF(_xlfn.XLOOKUP($A6207,Firm_Info!$A$2:$A$12,Firm_Info!$C$2:$C$12)="Treated",1,IF(_xlfn.XLOOKUP($A6207,Firm_Info!$A$2:$A$12,Firm_Info!$C$2:$C$12)="Control",0,""))</f>
        <v>0</v>
      </c>
      <c r="F6207" s="14">
        <f>IFERROR(_xlfn.XLOOKUP($A6207,Firm_Info!$A$2:$A$11,Firm_Info!$D$2:$D$11),"")</f>
        <v>5</v>
      </c>
      <c r="G6207" s="14">
        <f>IF($F6207="","",IF($B6207&gt;=SUMIFS(Firm_Info!$F$2:$F$11,Firm_Info!$D$2:$D$11,$F6207,Firm_Info!$C$2:$C$11,"Treated"),1,0))</f>
        <v>1</v>
      </c>
      <c r="H6207" s="14">
        <f t="shared" si="199"/>
        <v>0</v>
      </c>
      <c r="I6207" s="14">
        <f>IF($F6207="","",MOD(ROW()-2,624)-INDEX(Parallel_Trends!$F$5:$F$14,MATCH($A6207,Parallel_Trends!$A$5:$A$14,0)))</f>
        <v>420</v>
      </c>
    </row>
    <row r="6208" spans="1:9" x14ac:dyDescent="0.45">
      <c r="A6208" t="s">
        <v>31</v>
      </c>
      <c r="B6208" s="1">
        <f>Raw_Prices!BL593</f>
        <v>45789</v>
      </c>
      <c r="C6208" s="12">
        <f>Raw_Prices!BP593</f>
        <v>402.52</v>
      </c>
      <c r="D6208" s="13">
        <f t="shared" si="198"/>
        <v>1.9664949095161699E-3</v>
      </c>
      <c r="E6208" s="14">
        <f>IF(_xlfn.XLOOKUP($A6208,Firm_Info!$A$2:$A$12,Firm_Info!$C$2:$C$12)="Treated",1,IF(_xlfn.XLOOKUP($A6208,Firm_Info!$A$2:$A$12,Firm_Info!$C$2:$C$12)="Control",0,""))</f>
        <v>0</v>
      </c>
      <c r="F6208" s="14">
        <f>IFERROR(_xlfn.XLOOKUP($A6208,Firm_Info!$A$2:$A$11,Firm_Info!$D$2:$D$11),"")</f>
        <v>5</v>
      </c>
      <c r="G6208" s="14">
        <f>IF($F6208="","",IF($B6208&gt;=SUMIFS(Firm_Info!$F$2:$F$11,Firm_Info!$D$2:$D$11,$F6208,Firm_Info!$C$2:$C$11,"Treated"),1,0))</f>
        <v>1</v>
      </c>
      <c r="H6208" s="14">
        <f t="shared" si="199"/>
        <v>0</v>
      </c>
      <c r="I6208" s="14">
        <f>IF($F6208="","",MOD(ROW()-2,624)-INDEX(Parallel_Trends!$F$5:$F$14,MATCH($A6208,Parallel_Trends!$A$5:$A$14,0)))</f>
        <v>421</v>
      </c>
    </row>
    <row r="6209" spans="1:9" x14ac:dyDescent="0.45">
      <c r="A6209" t="s">
        <v>31</v>
      </c>
      <c r="B6209" s="1">
        <f>Raw_Prices!BL594</f>
        <v>45790</v>
      </c>
      <c r="C6209" s="12">
        <f>Raw_Prices!BP594</f>
        <v>411.13</v>
      </c>
      <c r="D6209" s="13">
        <f t="shared" si="198"/>
        <v>2.1390241478684402E-2</v>
      </c>
      <c r="E6209" s="14">
        <f>IF(_xlfn.XLOOKUP($A6209,Firm_Info!$A$2:$A$12,Firm_Info!$C$2:$C$12)="Treated",1,IF(_xlfn.XLOOKUP($A6209,Firm_Info!$A$2:$A$12,Firm_Info!$C$2:$C$12)="Control",0,""))</f>
        <v>0</v>
      </c>
      <c r="F6209" s="14">
        <f>IFERROR(_xlfn.XLOOKUP($A6209,Firm_Info!$A$2:$A$11,Firm_Info!$D$2:$D$11),"")</f>
        <v>5</v>
      </c>
      <c r="G6209" s="14">
        <f>IF($F6209="","",IF($B6209&gt;=SUMIFS(Firm_Info!$F$2:$F$11,Firm_Info!$D$2:$D$11,$F6209,Firm_Info!$C$2:$C$11,"Treated"),1,0))</f>
        <v>1</v>
      </c>
      <c r="H6209" s="14">
        <f t="shared" si="199"/>
        <v>0</v>
      </c>
      <c r="I6209" s="14">
        <f>IF($F6209="","",MOD(ROW()-2,624)-INDEX(Parallel_Trends!$F$5:$F$14,MATCH($A6209,Parallel_Trends!$A$5:$A$14,0)))</f>
        <v>422</v>
      </c>
    </row>
    <row r="6210" spans="1:9" x14ac:dyDescent="0.45">
      <c r="A6210" t="s">
        <v>31</v>
      </c>
      <c r="B6210" s="1">
        <f>Raw_Prices!BL595</f>
        <v>45791</v>
      </c>
      <c r="C6210" s="12">
        <f>Raw_Prices!BP595</f>
        <v>413.86</v>
      </c>
      <c r="D6210" s="13">
        <f t="shared" si="198"/>
        <v>6.6402354486416737E-3</v>
      </c>
      <c r="E6210" s="14">
        <f>IF(_xlfn.XLOOKUP($A6210,Firm_Info!$A$2:$A$12,Firm_Info!$C$2:$C$12)="Treated",1,IF(_xlfn.XLOOKUP($A6210,Firm_Info!$A$2:$A$12,Firm_Info!$C$2:$C$12)="Control",0,""))</f>
        <v>0</v>
      </c>
      <c r="F6210" s="14">
        <f>IFERROR(_xlfn.XLOOKUP($A6210,Firm_Info!$A$2:$A$11,Firm_Info!$D$2:$D$11),"")</f>
        <v>5</v>
      </c>
      <c r="G6210" s="14">
        <f>IF($F6210="","",IF($B6210&gt;=SUMIFS(Firm_Info!$F$2:$F$11,Firm_Info!$D$2:$D$11,$F6210,Firm_Info!$C$2:$C$11,"Treated"),1,0))</f>
        <v>1</v>
      </c>
      <c r="H6210" s="14">
        <f t="shared" si="199"/>
        <v>0</v>
      </c>
      <c r="I6210" s="14">
        <f>IF($F6210="","",MOD(ROW()-2,624)-INDEX(Parallel_Trends!$F$5:$F$14,MATCH($A6210,Parallel_Trends!$A$5:$A$14,0)))</f>
        <v>423</v>
      </c>
    </row>
    <row r="6211" spans="1:9" x14ac:dyDescent="0.45">
      <c r="A6211" t="s">
        <v>31</v>
      </c>
      <c r="B6211" s="1">
        <f>Raw_Prices!BL596</f>
        <v>45792</v>
      </c>
      <c r="C6211" s="12">
        <f>Raw_Prices!BP596</f>
        <v>419.57</v>
      </c>
      <c r="D6211" s="13">
        <f t="shared" si="198"/>
        <v>1.3796936161987183E-2</v>
      </c>
      <c r="E6211" s="14">
        <f>IF(_xlfn.XLOOKUP($A6211,Firm_Info!$A$2:$A$12,Firm_Info!$C$2:$C$12)="Treated",1,IF(_xlfn.XLOOKUP($A6211,Firm_Info!$A$2:$A$12,Firm_Info!$C$2:$C$12)="Control",0,""))</f>
        <v>0</v>
      </c>
      <c r="F6211" s="14">
        <f>IFERROR(_xlfn.XLOOKUP($A6211,Firm_Info!$A$2:$A$11,Firm_Info!$D$2:$D$11),"")</f>
        <v>5</v>
      </c>
      <c r="G6211" s="14">
        <f>IF($F6211="","",IF($B6211&gt;=SUMIFS(Firm_Info!$F$2:$F$11,Firm_Info!$D$2:$D$11,$F6211,Firm_Info!$C$2:$C$11,"Treated"),1,0))</f>
        <v>1</v>
      </c>
      <c r="H6211" s="14">
        <f t="shared" si="199"/>
        <v>0</v>
      </c>
      <c r="I6211" s="14">
        <f>IF($F6211="","",MOD(ROW()-2,624)-INDEX(Parallel_Trends!$F$5:$F$14,MATCH($A6211,Parallel_Trends!$A$5:$A$14,0)))</f>
        <v>424</v>
      </c>
    </row>
    <row r="6212" spans="1:9" x14ac:dyDescent="0.45">
      <c r="A6212" t="s">
        <v>31</v>
      </c>
      <c r="B6212" s="1">
        <f>Raw_Prices!BL597</f>
        <v>45793</v>
      </c>
      <c r="C6212" s="12">
        <f>Raw_Prices!BP597</f>
        <v>427.25</v>
      </c>
      <c r="D6212" s="13">
        <f t="shared" si="198"/>
        <v>1.8304454560621686E-2</v>
      </c>
      <c r="E6212" s="14">
        <f>IF(_xlfn.XLOOKUP($A6212,Firm_Info!$A$2:$A$12,Firm_Info!$C$2:$C$12)="Treated",1,IF(_xlfn.XLOOKUP($A6212,Firm_Info!$A$2:$A$12,Firm_Info!$C$2:$C$12)="Control",0,""))</f>
        <v>0</v>
      </c>
      <c r="F6212" s="14">
        <f>IFERROR(_xlfn.XLOOKUP($A6212,Firm_Info!$A$2:$A$11,Firm_Info!$D$2:$D$11),"")</f>
        <v>5</v>
      </c>
      <c r="G6212" s="14">
        <f>IF($F6212="","",IF($B6212&gt;=SUMIFS(Firm_Info!$F$2:$F$11,Firm_Info!$D$2:$D$11,$F6212,Firm_Info!$C$2:$C$11,"Treated"),1,0))</f>
        <v>1</v>
      </c>
      <c r="H6212" s="14">
        <f t="shared" si="199"/>
        <v>0</v>
      </c>
      <c r="I6212" s="14">
        <f>IF($F6212="","",MOD(ROW()-2,624)-INDEX(Parallel_Trends!$F$5:$F$14,MATCH($A6212,Parallel_Trends!$A$5:$A$14,0)))</f>
        <v>425</v>
      </c>
    </row>
    <row r="6213" spans="1:9" x14ac:dyDescent="0.45">
      <c r="A6213" t="s">
        <v>31</v>
      </c>
      <c r="B6213" s="1">
        <f>Raw_Prices!BL598</f>
        <v>45796</v>
      </c>
      <c r="C6213" s="12">
        <f>Raw_Prices!BP598</f>
        <v>418.63</v>
      </c>
      <c r="D6213" s="13">
        <f t="shared" si="198"/>
        <v>-2.0175541252194229E-2</v>
      </c>
      <c r="E6213" s="14">
        <f>IF(_xlfn.XLOOKUP($A6213,Firm_Info!$A$2:$A$12,Firm_Info!$C$2:$C$12)="Treated",1,IF(_xlfn.XLOOKUP($A6213,Firm_Info!$A$2:$A$12,Firm_Info!$C$2:$C$12)="Control",0,""))</f>
        <v>0</v>
      </c>
      <c r="F6213" s="14">
        <f>IFERROR(_xlfn.XLOOKUP($A6213,Firm_Info!$A$2:$A$11,Firm_Info!$D$2:$D$11),"")</f>
        <v>5</v>
      </c>
      <c r="G6213" s="14">
        <f>IF($F6213="","",IF($B6213&gt;=SUMIFS(Firm_Info!$F$2:$F$11,Firm_Info!$D$2:$D$11,$F6213,Firm_Info!$C$2:$C$11,"Treated"),1,0))</f>
        <v>1</v>
      </c>
      <c r="H6213" s="14">
        <f t="shared" si="199"/>
        <v>0</v>
      </c>
      <c r="I6213" s="14">
        <f>IF($F6213="","",MOD(ROW()-2,624)-INDEX(Parallel_Trends!$F$5:$F$14,MATCH($A6213,Parallel_Trends!$A$5:$A$14,0)))</f>
        <v>426</v>
      </c>
    </row>
    <row r="6214" spans="1:9" x14ac:dyDescent="0.45">
      <c r="A6214" t="s">
        <v>31</v>
      </c>
      <c r="B6214" s="1">
        <f>Raw_Prices!BL599</f>
        <v>45797</v>
      </c>
      <c r="C6214" s="12">
        <f>Raw_Prices!BP599</f>
        <v>423.49</v>
      </c>
      <c r="D6214" s="13">
        <f t="shared" si="198"/>
        <v>1.1609296992570961E-2</v>
      </c>
      <c r="E6214" s="14">
        <f>IF(_xlfn.XLOOKUP($A6214,Firm_Info!$A$2:$A$12,Firm_Info!$C$2:$C$12)="Treated",1,IF(_xlfn.XLOOKUP($A6214,Firm_Info!$A$2:$A$12,Firm_Info!$C$2:$C$12)="Control",0,""))</f>
        <v>0</v>
      </c>
      <c r="F6214" s="14">
        <f>IFERROR(_xlfn.XLOOKUP($A6214,Firm_Info!$A$2:$A$11,Firm_Info!$D$2:$D$11),"")</f>
        <v>5</v>
      </c>
      <c r="G6214" s="14">
        <f>IF($F6214="","",IF($B6214&gt;=SUMIFS(Firm_Info!$F$2:$F$11,Firm_Info!$D$2:$D$11,$F6214,Firm_Info!$C$2:$C$11,"Treated"),1,0))</f>
        <v>1</v>
      </c>
      <c r="H6214" s="14">
        <f t="shared" si="199"/>
        <v>0</v>
      </c>
      <c r="I6214" s="14">
        <f>IF($F6214="","",MOD(ROW()-2,624)-INDEX(Parallel_Trends!$F$5:$F$14,MATCH($A6214,Parallel_Trends!$A$5:$A$14,0)))</f>
        <v>427</v>
      </c>
    </row>
    <row r="6215" spans="1:9" x14ac:dyDescent="0.45">
      <c r="A6215" t="s">
        <v>31</v>
      </c>
      <c r="B6215" s="1">
        <f>Raw_Prices!BL600</f>
        <v>45798</v>
      </c>
      <c r="C6215" s="12">
        <f>Raw_Prices!BP600</f>
        <v>415.44</v>
      </c>
      <c r="D6215" s="13">
        <f t="shared" si="198"/>
        <v>-1.900871331082199E-2</v>
      </c>
      <c r="E6215" s="14">
        <f>IF(_xlfn.XLOOKUP($A6215,Firm_Info!$A$2:$A$12,Firm_Info!$C$2:$C$12)="Treated",1,IF(_xlfn.XLOOKUP($A6215,Firm_Info!$A$2:$A$12,Firm_Info!$C$2:$C$12)="Control",0,""))</f>
        <v>0</v>
      </c>
      <c r="F6215" s="14">
        <f>IFERROR(_xlfn.XLOOKUP($A6215,Firm_Info!$A$2:$A$11,Firm_Info!$D$2:$D$11),"")</f>
        <v>5</v>
      </c>
      <c r="G6215" s="14">
        <f>IF($F6215="","",IF($B6215&gt;=SUMIFS(Firm_Info!$F$2:$F$11,Firm_Info!$D$2:$D$11,$F6215,Firm_Info!$C$2:$C$11,"Treated"),1,0))</f>
        <v>1</v>
      </c>
      <c r="H6215" s="14">
        <f t="shared" si="199"/>
        <v>0</v>
      </c>
      <c r="I6215" s="14">
        <f>IF($F6215="","",MOD(ROW()-2,624)-INDEX(Parallel_Trends!$F$5:$F$14,MATCH($A6215,Parallel_Trends!$A$5:$A$14,0)))</f>
        <v>428</v>
      </c>
    </row>
    <row r="6216" spans="1:9" x14ac:dyDescent="0.45">
      <c r="A6216" t="s">
        <v>31</v>
      </c>
      <c r="B6216" s="1">
        <f>Raw_Prices!BL601</f>
        <v>45799</v>
      </c>
      <c r="C6216" s="12">
        <f>Raw_Prices!BP601</f>
        <v>409.93</v>
      </c>
      <c r="D6216" s="13">
        <f t="shared" si="198"/>
        <v>-1.3263046408626966E-2</v>
      </c>
      <c r="E6216" s="14">
        <f>IF(_xlfn.XLOOKUP($A6216,Firm_Info!$A$2:$A$12,Firm_Info!$C$2:$C$12)="Treated",1,IF(_xlfn.XLOOKUP($A6216,Firm_Info!$A$2:$A$12,Firm_Info!$C$2:$C$12)="Control",0,""))</f>
        <v>0</v>
      </c>
      <c r="F6216" s="14">
        <f>IFERROR(_xlfn.XLOOKUP($A6216,Firm_Info!$A$2:$A$11,Firm_Info!$D$2:$D$11),"")</f>
        <v>5</v>
      </c>
      <c r="G6216" s="14">
        <f>IF($F6216="","",IF($B6216&gt;=SUMIFS(Firm_Info!$F$2:$F$11,Firm_Info!$D$2:$D$11,$F6216,Firm_Info!$C$2:$C$11,"Treated"),1,0))</f>
        <v>1</v>
      </c>
      <c r="H6216" s="14">
        <f t="shared" si="199"/>
        <v>0</v>
      </c>
      <c r="I6216" s="14">
        <f>IF($F6216="","",MOD(ROW()-2,624)-INDEX(Parallel_Trends!$F$5:$F$14,MATCH($A6216,Parallel_Trends!$A$5:$A$14,0)))</f>
        <v>429</v>
      </c>
    </row>
    <row r="6217" spans="1:9" x14ac:dyDescent="0.45">
      <c r="A6217" t="s">
        <v>31</v>
      </c>
      <c r="B6217" s="1">
        <f>Raw_Prices!BL602</f>
        <v>45800</v>
      </c>
      <c r="C6217" s="12">
        <f>Raw_Prices!BP602</f>
        <v>406.36</v>
      </c>
      <c r="D6217" s="13">
        <f t="shared" si="198"/>
        <v>-8.7088039421364671E-3</v>
      </c>
      <c r="E6217" s="14">
        <f>IF(_xlfn.XLOOKUP($A6217,Firm_Info!$A$2:$A$12,Firm_Info!$C$2:$C$12)="Treated",1,IF(_xlfn.XLOOKUP($A6217,Firm_Info!$A$2:$A$12,Firm_Info!$C$2:$C$12)="Control",0,""))</f>
        <v>0</v>
      </c>
      <c r="F6217" s="14">
        <f>IFERROR(_xlfn.XLOOKUP($A6217,Firm_Info!$A$2:$A$11,Firm_Info!$D$2:$D$11),"")</f>
        <v>5</v>
      </c>
      <c r="G6217" s="14">
        <f>IF($F6217="","",IF($B6217&gt;=SUMIFS(Firm_Info!$F$2:$F$11,Firm_Info!$D$2:$D$11,$F6217,Firm_Info!$C$2:$C$11,"Treated"),1,0))</f>
        <v>1</v>
      </c>
      <c r="H6217" s="14">
        <f t="shared" si="199"/>
        <v>0</v>
      </c>
      <c r="I6217" s="14">
        <f>IF($F6217="","",MOD(ROW()-2,624)-INDEX(Parallel_Trends!$F$5:$F$14,MATCH($A6217,Parallel_Trends!$A$5:$A$14,0)))</f>
        <v>430</v>
      </c>
    </row>
    <row r="6218" spans="1:9" x14ac:dyDescent="0.45">
      <c r="A6218" t="s">
        <v>31</v>
      </c>
      <c r="B6218" s="1">
        <f>Raw_Prices!BL603</f>
        <v>45804</v>
      </c>
      <c r="C6218" s="12">
        <f>Raw_Prices!BP603</f>
        <v>411.13</v>
      </c>
      <c r="D6218" s="13">
        <f t="shared" si="198"/>
        <v>1.1738360074810439E-2</v>
      </c>
      <c r="E6218" s="14">
        <f>IF(_xlfn.XLOOKUP($A6218,Firm_Info!$A$2:$A$12,Firm_Info!$C$2:$C$12)="Treated",1,IF(_xlfn.XLOOKUP($A6218,Firm_Info!$A$2:$A$12,Firm_Info!$C$2:$C$12)="Control",0,""))</f>
        <v>0</v>
      </c>
      <c r="F6218" s="14">
        <f>IFERROR(_xlfn.XLOOKUP($A6218,Firm_Info!$A$2:$A$11,Firm_Info!$D$2:$D$11),"")</f>
        <v>5</v>
      </c>
      <c r="G6218" s="14">
        <f>IF($F6218="","",IF($B6218&gt;=SUMIFS(Firm_Info!$F$2:$F$11,Firm_Info!$D$2:$D$11,$F6218,Firm_Info!$C$2:$C$11,"Treated"),1,0))</f>
        <v>1</v>
      </c>
      <c r="H6218" s="14">
        <f t="shared" si="199"/>
        <v>0</v>
      </c>
      <c r="I6218" s="14">
        <f>IF($F6218="","",MOD(ROW()-2,624)-INDEX(Parallel_Trends!$F$5:$F$14,MATCH($A6218,Parallel_Trends!$A$5:$A$14,0)))</f>
        <v>431</v>
      </c>
    </row>
    <row r="6219" spans="1:9" x14ac:dyDescent="0.45">
      <c r="A6219" t="s">
        <v>31</v>
      </c>
      <c r="B6219" s="1">
        <f>Raw_Prices!BL604</f>
        <v>45805</v>
      </c>
      <c r="C6219" s="12">
        <f>Raw_Prices!BP604</f>
        <v>407.38</v>
      </c>
      <c r="D6219" s="13">
        <f t="shared" si="198"/>
        <v>-9.1212025393427876E-3</v>
      </c>
      <c r="E6219" s="14">
        <f>IF(_xlfn.XLOOKUP($A6219,Firm_Info!$A$2:$A$12,Firm_Info!$C$2:$C$12)="Treated",1,IF(_xlfn.XLOOKUP($A6219,Firm_Info!$A$2:$A$12,Firm_Info!$C$2:$C$12)="Control",0,""))</f>
        <v>0</v>
      </c>
      <c r="F6219" s="14">
        <f>IFERROR(_xlfn.XLOOKUP($A6219,Firm_Info!$A$2:$A$11,Firm_Info!$D$2:$D$11),"")</f>
        <v>5</v>
      </c>
      <c r="G6219" s="14">
        <f>IF($F6219="","",IF($B6219&gt;=SUMIFS(Firm_Info!$F$2:$F$11,Firm_Info!$D$2:$D$11,$F6219,Firm_Info!$C$2:$C$11,"Treated"),1,0))</f>
        <v>1</v>
      </c>
      <c r="H6219" s="14">
        <f t="shared" si="199"/>
        <v>0</v>
      </c>
      <c r="I6219" s="14">
        <f>IF($F6219="","",MOD(ROW()-2,624)-INDEX(Parallel_Trends!$F$5:$F$14,MATCH($A6219,Parallel_Trends!$A$5:$A$14,0)))</f>
        <v>432</v>
      </c>
    </row>
    <row r="6220" spans="1:9" x14ac:dyDescent="0.45">
      <c r="A6220" t="s">
        <v>31</v>
      </c>
      <c r="B6220" s="1">
        <f>Raw_Prices!BL605</f>
        <v>45806</v>
      </c>
      <c r="C6220" s="12">
        <f>Raw_Prices!BP605</f>
        <v>395.81</v>
      </c>
      <c r="D6220" s="13">
        <f t="shared" si="198"/>
        <v>-2.8401001521920599E-2</v>
      </c>
      <c r="E6220" s="14">
        <f>IF(_xlfn.XLOOKUP($A6220,Firm_Info!$A$2:$A$12,Firm_Info!$C$2:$C$12)="Treated",1,IF(_xlfn.XLOOKUP($A6220,Firm_Info!$A$2:$A$12,Firm_Info!$C$2:$C$12)="Control",0,""))</f>
        <v>0</v>
      </c>
      <c r="F6220" s="14">
        <f>IFERROR(_xlfn.XLOOKUP($A6220,Firm_Info!$A$2:$A$11,Firm_Info!$D$2:$D$11),"")</f>
        <v>5</v>
      </c>
      <c r="G6220" s="14">
        <f>IF($F6220="","",IF($B6220&gt;=SUMIFS(Firm_Info!$F$2:$F$11,Firm_Info!$D$2:$D$11,$F6220,Firm_Info!$C$2:$C$11,"Treated"),1,0))</f>
        <v>1</v>
      </c>
      <c r="H6220" s="14">
        <f t="shared" si="199"/>
        <v>0</v>
      </c>
      <c r="I6220" s="14">
        <f>IF($F6220="","",MOD(ROW()-2,624)-INDEX(Parallel_Trends!$F$5:$F$14,MATCH($A6220,Parallel_Trends!$A$5:$A$14,0)))</f>
        <v>433</v>
      </c>
    </row>
    <row r="6221" spans="1:9" x14ac:dyDescent="0.45">
      <c r="A6221" t="s">
        <v>31</v>
      </c>
      <c r="B6221" s="1">
        <f>Raw_Prices!BL606</f>
        <v>45807</v>
      </c>
      <c r="C6221" s="12">
        <f>Raw_Prices!BP606</f>
        <v>396.27</v>
      </c>
      <c r="D6221" s="13">
        <f t="shared" si="198"/>
        <v>1.1621737702431911E-3</v>
      </c>
      <c r="E6221" s="14">
        <f>IF(_xlfn.XLOOKUP($A6221,Firm_Info!$A$2:$A$12,Firm_Info!$C$2:$C$12)="Treated",1,IF(_xlfn.XLOOKUP($A6221,Firm_Info!$A$2:$A$12,Firm_Info!$C$2:$C$12)="Control",0,""))</f>
        <v>0</v>
      </c>
      <c r="F6221" s="14">
        <f>IFERROR(_xlfn.XLOOKUP($A6221,Firm_Info!$A$2:$A$11,Firm_Info!$D$2:$D$11),"")</f>
        <v>5</v>
      </c>
      <c r="G6221" s="14">
        <f>IF($F6221="","",IF($B6221&gt;=SUMIFS(Firm_Info!$F$2:$F$11,Firm_Info!$D$2:$D$11,$F6221,Firm_Info!$C$2:$C$11,"Treated"),1,0))</f>
        <v>1</v>
      </c>
      <c r="H6221" s="14">
        <f t="shared" si="199"/>
        <v>0</v>
      </c>
      <c r="I6221" s="14">
        <f>IF($F6221="","",MOD(ROW()-2,624)-INDEX(Parallel_Trends!$F$5:$F$14,MATCH($A6221,Parallel_Trends!$A$5:$A$14,0)))</f>
        <v>434</v>
      </c>
    </row>
    <row r="6222" spans="1:9" x14ac:dyDescent="0.45">
      <c r="A6222" t="s">
        <v>31</v>
      </c>
      <c r="B6222" s="1">
        <f>Raw_Prices!BL607</f>
        <v>45810</v>
      </c>
      <c r="C6222" s="12">
        <f>Raw_Prices!BP607</f>
        <v>394.78</v>
      </c>
      <c r="D6222" s="13">
        <f t="shared" si="198"/>
        <v>-3.760062583592072E-3</v>
      </c>
      <c r="E6222" s="14">
        <f>IF(_xlfn.XLOOKUP($A6222,Firm_Info!$A$2:$A$12,Firm_Info!$C$2:$C$12)="Treated",1,IF(_xlfn.XLOOKUP($A6222,Firm_Info!$A$2:$A$12,Firm_Info!$C$2:$C$12)="Control",0,""))</f>
        <v>0</v>
      </c>
      <c r="F6222" s="14">
        <f>IFERROR(_xlfn.XLOOKUP($A6222,Firm_Info!$A$2:$A$11,Firm_Info!$D$2:$D$11),"")</f>
        <v>5</v>
      </c>
      <c r="G6222" s="14">
        <f>IF($F6222="","",IF($B6222&gt;=SUMIFS(Firm_Info!$F$2:$F$11,Firm_Info!$D$2:$D$11,$F6222,Firm_Info!$C$2:$C$11,"Treated"),1,0))</f>
        <v>1</v>
      </c>
      <c r="H6222" s="14">
        <f t="shared" si="199"/>
        <v>0</v>
      </c>
      <c r="I6222" s="14">
        <f>IF($F6222="","",MOD(ROW()-2,624)-INDEX(Parallel_Trends!$F$5:$F$14,MATCH($A6222,Parallel_Trends!$A$5:$A$14,0)))</f>
        <v>435</v>
      </c>
    </row>
    <row r="6223" spans="1:9" x14ac:dyDescent="0.45">
      <c r="A6223" t="s">
        <v>31</v>
      </c>
      <c r="B6223" s="1">
        <f>Raw_Prices!BL608</f>
        <v>45811</v>
      </c>
      <c r="C6223" s="12">
        <f>Raw_Prices!BP608</f>
        <v>390.8</v>
      </c>
      <c r="D6223" s="13">
        <f t="shared" si="198"/>
        <v>-1.00815644156238E-2</v>
      </c>
      <c r="E6223" s="14">
        <f>IF(_xlfn.XLOOKUP($A6223,Firm_Info!$A$2:$A$12,Firm_Info!$C$2:$C$12)="Treated",1,IF(_xlfn.XLOOKUP($A6223,Firm_Info!$A$2:$A$12,Firm_Info!$C$2:$C$12)="Control",0,""))</f>
        <v>0</v>
      </c>
      <c r="F6223" s="14">
        <f>IFERROR(_xlfn.XLOOKUP($A6223,Firm_Info!$A$2:$A$11,Firm_Info!$D$2:$D$11),"")</f>
        <v>5</v>
      </c>
      <c r="G6223" s="14">
        <f>IF($F6223="","",IF($B6223&gt;=SUMIFS(Firm_Info!$F$2:$F$11,Firm_Info!$D$2:$D$11,$F6223,Firm_Info!$C$2:$C$11,"Treated"),1,0))</f>
        <v>1</v>
      </c>
      <c r="H6223" s="14">
        <f t="shared" si="199"/>
        <v>0</v>
      </c>
      <c r="I6223" s="14">
        <f>IF($F6223="","",MOD(ROW()-2,624)-INDEX(Parallel_Trends!$F$5:$F$14,MATCH($A6223,Parallel_Trends!$A$5:$A$14,0)))</f>
        <v>436</v>
      </c>
    </row>
    <row r="6224" spans="1:9" x14ac:dyDescent="0.45">
      <c r="A6224" t="s">
        <v>31</v>
      </c>
      <c r="B6224" s="1">
        <f>Raw_Prices!BL609</f>
        <v>45812</v>
      </c>
      <c r="C6224" s="12">
        <f>Raw_Prices!BP609</f>
        <v>388.77</v>
      </c>
      <c r="D6224" s="13">
        <f t="shared" si="198"/>
        <v>-5.1944728761516012E-3</v>
      </c>
      <c r="E6224" s="14">
        <f>IF(_xlfn.XLOOKUP($A6224,Firm_Info!$A$2:$A$12,Firm_Info!$C$2:$C$12)="Treated",1,IF(_xlfn.XLOOKUP($A6224,Firm_Info!$A$2:$A$12,Firm_Info!$C$2:$C$12)="Control",0,""))</f>
        <v>0</v>
      </c>
      <c r="F6224" s="14">
        <f>IFERROR(_xlfn.XLOOKUP($A6224,Firm_Info!$A$2:$A$11,Firm_Info!$D$2:$D$11),"")</f>
        <v>5</v>
      </c>
      <c r="G6224" s="14">
        <f>IF($F6224="","",IF($B6224&gt;=SUMIFS(Firm_Info!$F$2:$F$11,Firm_Info!$D$2:$D$11,$F6224,Firm_Info!$C$2:$C$11,"Treated"),1,0))</f>
        <v>1</v>
      </c>
      <c r="H6224" s="14">
        <f t="shared" si="199"/>
        <v>0</v>
      </c>
      <c r="I6224" s="14">
        <f>IF($F6224="","",MOD(ROW()-2,624)-INDEX(Parallel_Trends!$F$5:$F$14,MATCH($A6224,Parallel_Trends!$A$5:$A$14,0)))</f>
        <v>437</v>
      </c>
    </row>
    <row r="6225" spans="1:9" x14ac:dyDescent="0.45">
      <c r="A6225" t="s">
        <v>31</v>
      </c>
      <c r="B6225" s="1">
        <f>Raw_Prices!BL610</f>
        <v>45813</v>
      </c>
      <c r="C6225" s="12">
        <f>Raw_Prices!BP610</f>
        <v>391.27</v>
      </c>
      <c r="D6225" s="13">
        <f t="shared" si="198"/>
        <v>6.4305373356998707E-3</v>
      </c>
      <c r="E6225" s="14">
        <f>IF(_xlfn.XLOOKUP($A6225,Firm_Info!$A$2:$A$12,Firm_Info!$C$2:$C$12)="Treated",1,IF(_xlfn.XLOOKUP($A6225,Firm_Info!$A$2:$A$12,Firm_Info!$C$2:$C$12)="Control",0,""))</f>
        <v>0</v>
      </c>
      <c r="F6225" s="14">
        <f>IFERROR(_xlfn.XLOOKUP($A6225,Firm_Info!$A$2:$A$11,Firm_Info!$D$2:$D$11),"")</f>
        <v>5</v>
      </c>
      <c r="G6225" s="14">
        <f>IF($F6225="","",IF($B6225&gt;=SUMIFS(Firm_Info!$F$2:$F$11,Firm_Info!$D$2:$D$11,$F6225,Firm_Info!$C$2:$C$11,"Treated"),1,0))</f>
        <v>1</v>
      </c>
      <c r="H6225" s="14">
        <f t="shared" si="199"/>
        <v>0</v>
      </c>
      <c r="I6225" s="14">
        <f>IF($F6225="","",MOD(ROW()-2,624)-INDEX(Parallel_Trends!$F$5:$F$14,MATCH($A6225,Parallel_Trends!$A$5:$A$14,0)))</f>
        <v>438</v>
      </c>
    </row>
    <row r="6226" spans="1:9" x14ac:dyDescent="0.45">
      <c r="A6226" t="s">
        <v>31</v>
      </c>
      <c r="B6226" s="1">
        <f>Raw_Prices!BL611</f>
        <v>45814</v>
      </c>
      <c r="C6226" s="12">
        <f>Raw_Prices!BP611</f>
        <v>396.45</v>
      </c>
      <c r="D6226" s="13">
        <f t="shared" si="198"/>
        <v>1.3238939862499022E-2</v>
      </c>
      <c r="E6226" s="14">
        <f>IF(_xlfn.XLOOKUP($A6226,Firm_Info!$A$2:$A$12,Firm_Info!$C$2:$C$12)="Treated",1,IF(_xlfn.XLOOKUP($A6226,Firm_Info!$A$2:$A$12,Firm_Info!$C$2:$C$12)="Control",0,""))</f>
        <v>0</v>
      </c>
      <c r="F6226" s="14">
        <f>IFERROR(_xlfn.XLOOKUP($A6226,Firm_Info!$A$2:$A$11,Firm_Info!$D$2:$D$11),"")</f>
        <v>5</v>
      </c>
      <c r="G6226" s="14">
        <f>IF($F6226="","",IF($B6226&gt;=SUMIFS(Firm_Info!$F$2:$F$11,Firm_Info!$D$2:$D$11,$F6226,Firm_Info!$C$2:$C$11,"Treated"),1,0))</f>
        <v>1</v>
      </c>
      <c r="H6226" s="14">
        <f t="shared" si="199"/>
        <v>0</v>
      </c>
      <c r="I6226" s="14">
        <f>IF($F6226="","",MOD(ROW()-2,624)-INDEX(Parallel_Trends!$F$5:$F$14,MATCH($A6226,Parallel_Trends!$A$5:$A$14,0)))</f>
        <v>439</v>
      </c>
    </row>
    <row r="6227" spans="1:9" x14ac:dyDescent="0.45">
      <c r="A6227" t="s">
        <v>31</v>
      </c>
      <c r="B6227" s="1">
        <f>Raw_Prices!BL612</f>
        <v>45817</v>
      </c>
      <c r="C6227" s="12">
        <f>Raw_Prices!BP612</f>
        <v>394.56</v>
      </c>
      <c r="D6227" s="13">
        <f t="shared" si="198"/>
        <v>-4.7673098751418452E-3</v>
      </c>
      <c r="E6227" s="14">
        <f>IF(_xlfn.XLOOKUP($A6227,Firm_Info!$A$2:$A$12,Firm_Info!$C$2:$C$12)="Treated",1,IF(_xlfn.XLOOKUP($A6227,Firm_Info!$A$2:$A$12,Firm_Info!$C$2:$C$12)="Control",0,""))</f>
        <v>0</v>
      </c>
      <c r="F6227" s="14">
        <f>IFERROR(_xlfn.XLOOKUP($A6227,Firm_Info!$A$2:$A$11,Firm_Info!$D$2:$D$11),"")</f>
        <v>5</v>
      </c>
      <c r="G6227" s="14">
        <f>IF($F6227="","",IF($B6227&gt;=SUMIFS(Firm_Info!$F$2:$F$11,Firm_Info!$D$2:$D$11,$F6227,Firm_Info!$C$2:$C$11,"Treated"),1,0))</f>
        <v>1</v>
      </c>
      <c r="H6227" s="14">
        <f t="shared" si="199"/>
        <v>0</v>
      </c>
      <c r="I6227" s="14">
        <f>IF($F6227="","",MOD(ROW()-2,624)-INDEX(Parallel_Trends!$F$5:$F$14,MATCH($A6227,Parallel_Trends!$A$5:$A$14,0)))</f>
        <v>440</v>
      </c>
    </row>
    <row r="6228" spans="1:9" x14ac:dyDescent="0.45">
      <c r="A6228" t="s">
        <v>31</v>
      </c>
      <c r="B6228" s="1">
        <f>Raw_Prices!BL613</f>
        <v>45818</v>
      </c>
      <c r="C6228" s="12">
        <f>Raw_Prices!BP613</f>
        <v>406.77</v>
      </c>
      <c r="D6228" s="13">
        <f t="shared" si="198"/>
        <v>3.0945863746958624E-2</v>
      </c>
      <c r="E6228" s="14">
        <f>IF(_xlfn.XLOOKUP($A6228,Firm_Info!$A$2:$A$12,Firm_Info!$C$2:$C$12)="Treated",1,IF(_xlfn.XLOOKUP($A6228,Firm_Info!$A$2:$A$12,Firm_Info!$C$2:$C$12)="Control",0,""))</f>
        <v>0</v>
      </c>
      <c r="F6228" s="14">
        <f>IFERROR(_xlfn.XLOOKUP($A6228,Firm_Info!$A$2:$A$11,Firm_Info!$D$2:$D$11),"")</f>
        <v>5</v>
      </c>
      <c r="G6228" s="14">
        <f>IF($F6228="","",IF($B6228&gt;=SUMIFS(Firm_Info!$F$2:$F$11,Firm_Info!$D$2:$D$11,$F6228,Firm_Info!$C$2:$C$11,"Treated"),1,0))</f>
        <v>1</v>
      </c>
      <c r="H6228" s="14">
        <f t="shared" si="199"/>
        <v>0</v>
      </c>
      <c r="I6228" s="14">
        <f>IF($F6228="","",MOD(ROW()-2,624)-INDEX(Parallel_Trends!$F$5:$F$14,MATCH($A6228,Parallel_Trends!$A$5:$A$14,0)))</f>
        <v>441</v>
      </c>
    </row>
    <row r="6229" spans="1:9" x14ac:dyDescent="0.45">
      <c r="A6229" t="s">
        <v>31</v>
      </c>
      <c r="B6229" s="1">
        <f>Raw_Prices!BL614</f>
        <v>45819</v>
      </c>
      <c r="C6229" s="12">
        <f>Raw_Prices!BP614</f>
        <v>399.79</v>
      </c>
      <c r="D6229" s="13">
        <f t="shared" si="198"/>
        <v>-1.7159574206554007E-2</v>
      </c>
      <c r="E6229" s="14">
        <f>IF(_xlfn.XLOOKUP($A6229,Firm_Info!$A$2:$A$12,Firm_Info!$C$2:$C$12)="Treated",1,IF(_xlfn.XLOOKUP($A6229,Firm_Info!$A$2:$A$12,Firm_Info!$C$2:$C$12)="Control",0,""))</f>
        <v>0</v>
      </c>
      <c r="F6229" s="14">
        <f>IFERROR(_xlfn.XLOOKUP($A6229,Firm_Info!$A$2:$A$11,Firm_Info!$D$2:$D$11),"")</f>
        <v>5</v>
      </c>
      <c r="G6229" s="14">
        <f>IF($F6229="","",IF($B6229&gt;=SUMIFS(Firm_Info!$F$2:$F$11,Firm_Info!$D$2:$D$11,$F6229,Firm_Info!$C$2:$C$11,"Treated"),1,0))</f>
        <v>1</v>
      </c>
      <c r="H6229" s="14">
        <f t="shared" si="199"/>
        <v>0</v>
      </c>
      <c r="I6229" s="14">
        <f>IF($F6229="","",MOD(ROW()-2,624)-INDEX(Parallel_Trends!$F$5:$F$14,MATCH($A6229,Parallel_Trends!$A$5:$A$14,0)))</f>
        <v>442</v>
      </c>
    </row>
    <row r="6230" spans="1:9" x14ac:dyDescent="0.45">
      <c r="A6230" t="s">
        <v>31</v>
      </c>
      <c r="B6230" s="1">
        <f>Raw_Prices!BL615</f>
        <v>45820</v>
      </c>
      <c r="C6230" s="12">
        <f>Raw_Prices!BP615</f>
        <v>396.9</v>
      </c>
      <c r="D6230" s="13">
        <f t="shared" si="198"/>
        <v>-7.2287951174367926E-3</v>
      </c>
      <c r="E6230" s="14">
        <f>IF(_xlfn.XLOOKUP($A6230,Firm_Info!$A$2:$A$12,Firm_Info!$C$2:$C$12)="Treated",1,IF(_xlfn.XLOOKUP($A6230,Firm_Info!$A$2:$A$12,Firm_Info!$C$2:$C$12)="Control",0,""))</f>
        <v>0</v>
      </c>
      <c r="F6230" s="14">
        <f>IFERROR(_xlfn.XLOOKUP($A6230,Firm_Info!$A$2:$A$11,Firm_Info!$D$2:$D$11),"")</f>
        <v>5</v>
      </c>
      <c r="G6230" s="14">
        <f>IF($F6230="","",IF($B6230&gt;=SUMIFS(Firm_Info!$F$2:$F$11,Firm_Info!$D$2:$D$11,$F6230,Firm_Info!$C$2:$C$11,"Treated"),1,0))</f>
        <v>1</v>
      </c>
      <c r="H6230" s="14">
        <f t="shared" si="199"/>
        <v>0</v>
      </c>
      <c r="I6230" s="14">
        <f>IF($F6230="","",MOD(ROW()-2,624)-INDEX(Parallel_Trends!$F$5:$F$14,MATCH($A6230,Parallel_Trends!$A$5:$A$14,0)))</f>
        <v>443</v>
      </c>
    </row>
    <row r="6231" spans="1:9" x14ac:dyDescent="0.45">
      <c r="A6231" t="s">
        <v>31</v>
      </c>
      <c r="B6231" s="1">
        <f>Raw_Prices!BL616</f>
        <v>45821</v>
      </c>
      <c r="C6231" s="12">
        <f>Raw_Prices!BP616</f>
        <v>388.72</v>
      </c>
      <c r="D6231" s="13">
        <f t="shared" si="198"/>
        <v>-2.0609725371629972E-2</v>
      </c>
      <c r="E6231" s="14">
        <f>IF(_xlfn.XLOOKUP($A6231,Firm_Info!$A$2:$A$12,Firm_Info!$C$2:$C$12)="Treated",1,IF(_xlfn.XLOOKUP($A6231,Firm_Info!$A$2:$A$12,Firm_Info!$C$2:$C$12)="Control",0,""))</f>
        <v>0</v>
      </c>
      <c r="F6231" s="14">
        <f>IFERROR(_xlfn.XLOOKUP($A6231,Firm_Info!$A$2:$A$11,Firm_Info!$D$2:$D$11),"")</f>
        <v>5</v>
      </c>
      <c r="G6231" s="14">
        <f>IF($F6231="","",IF($B6231&gt;=SUMIFS(Firm_Info!$F$2:$F$11,Firm_Info!$D$2:$D$11,$F6231,Firm_Info!$C$2:$C$11,"Treated"),1,0))</f>
        <v>1</v>
      </c>
      <c r="H6231" s="14">
        <f t="shared" si="199"/>
        <v>0</v>
      </c>
      <c r="I6231" s="14">
        <f>IF($F6231="","",MOD(ROW()-2,624)-INDEX(Parallel_Trends!$F$5:$F$14,MATCH($A6231,Parallel_Trends!$A$5:$A$14,0)))</f>
        <v>444</v>
      </c>
    </row>
    <row r="6232" spans="1:9" x14ac:dyDescent="0.45">
      <c r="A6232" t="s">
        <v>31</v>
      </c>
      <c r="B6232" s="1">
        <f>Raw_Prices!BL617</f>
        <v>45824</v>
      </c>
      <c r="C6232" s="12">
        <f>Raw_Prices!BP617</f>
        <v>375.23</v>
      </c>
      <c r="D6232" s="13">
        <f t="shared" si="198"/>
        <v>-3.47036427248405E-2</v>
      </c>
      <c r="E6232" s="14">
        <f>IF(_xlfn.XLOOKUP($A6232,Firm_Info!$A$2:$A$12,Firm_Info!$C$2:$C$12)="Treated",1,IF(_xlfn.XLOOKUP($A6232,Firm_Info!$A$2:$A$12,Firm_Info!$C$2:$C$12)="Control",0,""))</f>
        <v>0</v>
      </c>
      <c r="F6232" s="14">
        <f>IFERROR(_xlfn.XLOOKUP($A6232,Firm_Info!$A$2:$A$11,Firm_Info!$D$2:$D$11),"")</f>
        <v>5</v>
      </c>
      <c r="G6232" s="14">
        <f>IF($F6232="","",IF($B6232&gt;=SUMIFS(Firm_Info!$F$2:$F$11,Firm_Info!$D$2:$D$11,$F6232,Firm_Info!$C$2:$C$11,"Treated"),1,0))</f>
        <v>1</v>
      </c>
      <c r="H6232" s="14">
        <f t="shared" si="199"/>
        <v>0</v>
      </c>
      <c r="I6232" s="14">
        <f>IF($F6232="","",MOD(ROW()-2,624)-INDEX(Parallel_Trends!$F$5:$F$14,MATCH($A6232,Parallel_Trends!$A$5:$A$14,0)))</f>
        <v>445</v>
      </c>
    </row>
    <row r="6233" spans="1:9" x14ac:dyDescent="0.45">
      <c r="A6233" t="s">
        <v>31</v>
      </c>
      <c r="B6233" s="1">
        <f>Raw_Prices!BL618</f>
        <v>45825</v>
      </c>
      <c r="C6233" s="12">
        <f>Raw_Prices!BP618</f>
        <v>373.62</v>
      </c>
      <c r="D6233" s="13">
        <f t="shared" si="198"/>
        <v>-4.290701702955535E-3</v>
      </c>
      <c r="E6233" s="14">
        <f>IF(_xlfn.XLOOKUP($A6233,Firm_Info!$A$2:$A$12,Firm_Info!$C$2:$C$12)="Treated",1,IF(_xlfn.XLOOKUP($A6233,Firm_Info!$A$2:$A$12,Firm_Info!$C$2:$C$12)="Control",0,""))</f>
        <v>0</v>
      </c>
      <c r="F6233" s="14">
        <f>IFERROR(_xlfn.XLOOKUP($A6233,Firm_Info!$A$2:$A$11,Firm_Info!$D$2:$D$11),"")</f>
        <v>5</v>
      </c>
      <c r="G6233" s="14">
        <f>IF($F6233="","",IF($B6233&gt;=SUMIFS(Firm_Info!$F$2:$F$11,Firm_Info!$D$2:$D$11,$F6233,Firm_Info!$C$2:$C$11,"Treated"),1,0))</f>
        <v>1</v>
      </c>
      <c r="H6233" s="14">
        <f t="shared" si="199"/>
        <v>0</v>
      </c>
      <c r="I6233" s="14">
        <f>IF($F6233="","",MOD(ROW()-2,624)-INDEX(Parallel_Trends!$F$5:$F$14,MATCH($A6233,Parallel_Trends!$A$5:$A$14,0)))</f>
        <v>446</v>
      </c>
    </row>
    <row r="6234" spans="1:9" x14ac:dyDescent="0.45">
      <c r="A6234" t="s">
        <v>31</v>
      </c>
      <c r="B6234" s="1">
        <f>Raw_Prices!BL619</f>
        <v>45826</v>
      </c>
      <c r="C6234" s="12">
        <f>Raw_Prices!BP619</f>
        <v>377.43</v>
      </c>
      <c r="D6234" s="13">
        <f t="shared" si="198"/>
        <v>1.019752689898823E-2</v>
      </c>
      <c r="E6234" s="14">
        <f>IF(_xlfn.XLOOKUP($A6234,Firm_Info!$A$2:$A$12,Firm_Info!$C$2:$C$12)="Treated",1,IF(_xlfn.XLOOKUP($A6234,Firm_Info!$A$2:$A$12,Firm_Info!$C$2:$C$12)="Control",0,""))</f>
        <v>0</v>
      </c>
      <c r="F6234" s="14">
        <f>IFERROR(_xlfn.XLOOKUP($A6234,Firm_Info!$A$2:$A$11,Firm_Info!$D$2:$D$11),"")</f>
        <v>5</v>
      </c>
      <c r="G6234" s="14">
        <f>IF($F6234="","",IF($B6234&gt;=SUMIFS(Firm_Info!$F$2:$F$11,Firm_Info!$D$2:$D$11,$F6234,Firm_Info!$C$2:$C$11,"Treated"),1,0))</f>
        <v>1</v>
      </c>
      <c r="H6234" s="14">
        <f t="shared" si="199"/>
        <v>0</v>
      </c>
      <c r="I6234" s="14">
        <f>IF($F6234="","",MOD(ROW()-2,624)-INDEX(Parallel_Trends!$F$5:$F$14,MATCH($A6234,Parallel_Trends!$A$5:$A$14,0)))</f>
        <v>447</v>
      </c>
    </row>
    <row r="6235" spans="1:9" x14ac:dyDescent="0.45">
      <c r="A6235" t="s">
        <v>31</v>
      </c>
      <c r="B6235" s="1">
        <f>Raw_Prices!BL620</f>
        <v>45828</v>
      </c>
      <c r="C6235" s="12">
        <f>Raw_Prices!BP620</f>
        <v>386.37</v>
      </c>
      <c r="D6235" s="13">
        <f t="shared" si="198"/>
        <v>2.3686511406088462E-2</v>
      </c>
      <c r="E6235" s="14">
        <f>IF(_xlfn.XLOOKUP($A6235,Firm_Info!$A$2:$A$12,Firm_Info!$C$2:$C$12)="Treated",1,IF(_xlfn.XLOOKUP($A6235,Firm_Info!$A$2:$A$12,Firm_Info!$C$2:$C$12)="Control",0,""))</f>
        <v>0</v>
      </c>
      <c r="F6235" s="14">
        <f>IFERROR(_xlfn.XLOOKUP($A6235,Firm_Info!$A$2:$A$11,Firm_Info!$D$2:$D$11),"")</f>
        <v>5</v>
      </c>
      <c r="G6235" s="14">
        <f>IF($F6235="","",IF($B6235&gt;=SUMIFS(Firm_Info!$F$2:$F$11,Firm_Info!$D$2:$D$11,$F6235,Firm_Info!$C$2:$C$11,"Treated"),1,0))</f>
        <v>1</v>
      </c>
      <c r="H6235" s="14">
        <f t="shared" si="199"/>
        <v>0</v>
      </c>
      <c r="I6235" s="14">
        <f>IF($F6235="","",MOD(ROW()-2,624)-INDEX(Parallel_Trends!$F$5:$F$14,MATCH($A6235,Parallel_Trends!$A$5:$A$14,0)))</f>
        <v>448</v>
      </c>
    </row>
    <row r="6236" spans="1:9" x14ac:dyDescent="0.45">
      <c r="A6236" t="s">
        <v>31</v>
      </c>
      <c r="B6236" s="1">
        <f>Raw_Prices!BL621</f>
        <v>45831</v>
      </c>
      <c r="C6236" s="12">
        <f>Raw_Prices!BP621</f>
        <v>392.58</v>
      </c>
      <c r="D6236" s="13">
        <f t="shared" si="198"/>
        <v>1.6072676450034962E-2</v>
      </c>
      <c r="E6236" s="14">
        <f>IF(_xlfn.XLOOKUP($A6236,Firm_Info!$A$2:$A$12,Firm_Info!$C$2:$C$12)="Treated",1,IF(_xlfn.XLOOKUP($A6236,Firm_Info!$A$2:$A$12,Firm_Info!$C$2:$C$12)="Control",0,""))</f>
        <v>0</v>
      </c>
      <c r="F6236" s="14">
        <f>IFERROR(_xlfn.XLOOKUP($A6236,Firm_Info!$A$2:$A$11,Firm_Info!$D$2:$D$11),"")</f>
        <v>5</v>
      </c>
      <c r="G6236" s="14">
        <f>IF($F6236="","",IF($B6236&gt;=SUMIFS(Firm_Info!$F$2:$F$11,Firm_Info!$D$2:$D$11,$F6236,Firm_Info!$C$2:$C$11,"Treated"),1,0))</f>
        <v>1</v>
      </c>
      <c r="H6236" s="14">
        <f t="shared" si="199"/>
        <v>0</v>
      </c>
      <c r="I6236" s="14">
        <f>IF($F6236="","",MOD(ROW()-2,624)-INDEX(Parallel_Trends!$F$5:$F$14,MATCH($A6236,Parallel_Trends!$A$5:$A$14,0)))</f>
        <v>449</v>
      </c>
    </row>
    <row r="6237" spans="1:9" x14ac:dyDescent="0.45">
      <c r="A6237" t="s">
        <v>31</v>
      </c>
      <c r="B6237" s="1">
        <f>Raw_Prices!BL622</f>
        <v>45832</v>
      </c>
      <c r="C6237" s="12">
        <f>Raw_Prices!BP622</f>
        <v>403.5</v>
      </c>
      <c r="D6237" s="13">
        <f t="shared" si="198"/>
        <v>2.7815986550512095E-2</v>
      </c>
      <c r="E6237" s="14">
        <f>IF(_xlfn.XLOOKUP($A6237,Firm_Info!$A$2:$A$12,Firm_Info!$C$2:$C$12)="Treated",1,IF(_xlfn.XLOOKUP($A6237,Firm_Info!$A$2:$A$12,Firm_Info!$C$2:$C$12)="Control",0,""))</f>
        <v>0</v>
      </c>
      <c r="F6237" s="14">
        <f>IFERROR(_xlfn.XLOOKUP($A6237,Firm_Info!$A$2:$A$11,Firm_Info!$D$2:$D$11),"")</f>
        <v>5</v>
      </c>
      <c r="G6237" s="14">
        <f>IF($F6237="","",IF($B6237&gt;=SUMIFS(Firm_Info!$F$2:$F$11,Firm_Info!$D$2:$D$11,$F6237,Firm_Info!$C$2:$C$11,"Treated"),1,0))</f>
        <v>1</v>
      </c>
      <c r="H6237" s="14">
        <f t="shared" si="199"/>
        <v>0</v>
      </c>
      <c r="I6237" s="14">
        <f>IF($F6237="","",MOD(ROW()-2,624)-INDEX(Parallel_Trends!$F$5:$F$14,MATCH($A6237,Parallel_Trends!$A$5:$A$14,0)))</f>
        <v>450</v>
      </c>
    </row>
    <row r="6238" spans="1:9" x14ac:dyDescent="0.45">
      <c r="A6238" t="s">
        <v>31</v>
      </c>
      <c r="B6238" s="1">
        <f>Raw_Prices!BL623</f>
        <v>45833</v>
      </c>
      <c r="C6238" s="12">
        <f>Raw_Prices!BP623</f>
        <v>398.85</v>
      </c>
      <c r="D6238" s="13">
        <f t="shared" si="198"/>
        <v>-1.1524163568773171E-2</v>
      </c>
      <c r="E6238" s="14">
        <f>IF(_xlfn.XLOOKUP($A6238,Firm_Info!$A$2:$A$12,Firm_Info!$C$2:$C$12)="Treated",1,IF(_xlfn.XLOOKUP($A6238,Firm_Info!$A$2:$A$12,Firm_Info!$C$2:$C$12)="Control",0,""))</f>
        <v>0</v>
      </c>
      <c r="F6238" s="14">
        <f>IFERROR(_xlfn.XLOOKUP($A6238,Firm_Info!$A$2:$A$11,Firm_Info!$D$2:$D$11),"")</f>
        <v>5</v>
      </c>
      <c r="G6238" s="14">
        <f>IF($F6238="","",IF($B6238&gt;=SUMIFS(Firm_Info!$F$2:$F$11,Firm_Info!$D$2:$D$11,$F6238,Firm_Info!$C$2:$C$11,"Treated"),1,0))</f>
        <v>1</v>
      </c>
      <c r="H6238" s="14">
        <f t="shared" si="199"/>
        <v>0</v>
      </c>
      <c r="I6238" s="14">
        <f>IF($F6238="","",MOD(ROW()-2,624)-INDEX(Parallel_Trends!$F$5:$F$14,MATCH($A6238,Parallel_Trends!$A$5:$A$14,0)))</f>
        <v>451</v>
      </c>
    </row>
    <row r="6239" spans="1:9" x14ac:dyDescent="0.45">
      <c r="A6239" t="s">
        <v>31</v>
      </c>
      <c r="B6239" s="1">
        <f>Raw_Prices!BL624</f>
        <v>45834</v>
      </c>
      <c r="C6239" s="12">
        <f>Raw_Prices!BP624</f>
        <v>394.01</v>
      </c>
      <c r="D6239" s="13">
        <f t="shared" si="198"/>
        <v>-1.2134887802432104E-2</v>
      </c>
      <c r="E6239" s="14">
        <f>IF(_xlfn.XLOOKUP($A6239,Firm_Info!$A$2:$A$12,Firm_Info!$C$2:$C$12)="Treated",1,IF(_xlfn.XLOOKUP($A6239,Firm_Info!$A$2:$A$12,Firm_Info!$C$2:$C$12)="Control",0,""))</f>
        <v>0</v>
      </c>
      <c r="F6239" s="14">
        <f>IFERROR(_xlfn.XLOOKUP($A6239,Firm_Info!$A$2:$A$11,Firm_Info!$D$2:$D$11),"")</f>
        <v>5</v>
      </c>
      <c r="G6239" s="14">
        <f>IF($F6239="","",IF($B6239&gt;=SUMIFS(Firm_Info!$F$2:$F$11,Firm_Info!$D$2:$D$11,$F6239,Firm_Info!$C$2:$C$11,"Treated"),1,0))</f>
        <v>1</v>
      </c>
      <c r="H6239" s="14">
        <f t="shared" si="199"/>
        <v>0</v>
      </c>
      <c r="I6239" s="14">
        <f>IF($F6239="","",MOD(ROW()-2,624)-INDEX(Parallel_Trends!$F$5:$F$14,MATCH($A6239,Parallel_Trends!$A$5:$A$14,0)))</f>
        <v>452</v>
      </c>
    </row>
    <row r="6240" spans="1:9" x14ac:dyDescent="0.45">
      <c r="A6240" t="s">
        <v>31</v>
      </c>
      <c r="B6240" s="1">
        <f>Raw_Prices!BL625</f>
        <v>45835</v>
      </c>
      <c r="C6240" s="12">
        <f>Raw_Prices!BP625</f>
        <v>400.97</v>
      </c>
      <c r="D6240" s="13">
        <f t="shared" si="198"/>
        <v>1.7664526281058857E-2</v>
      </c>
      <c r="E6240" s="14">
        <f>IF(_xlfn.XLOOKUP($A6240,Firm_Info!$A$2:$A$12,Firm_Info!$C$2:$C$12)="Treated",1,IF(_xlfn.XLOOKUP($A6240,Firm_Info!$A$2:$A$12,Firm_Info!$C$2:$C$12)="Control",0,""))</f>
        <v>0</v>
      </c>
      <c r="F6240" s="14">
        <f>IFERROR(_xlfn.XLOOKUP($A6240,Firm_Info!$A$2:$A$11,Firm_Info!$D$2:$D$11),"")</f>
        <v>5</v>
      </c>
      <c r="G6240" s="14">
        <f>IF($F6240="","",IF($B6240&gt;=SUMIFS(Firm_Info!$F$2:$F$11,Firm_Info!$D$2:$D$11,$F6240,Firm_Info!$C$2:$C$11,"Treated"),1,0))</f>
        <v>1</v>
      </c>
      <c r="H6240" s="14">
        <f t="shared" si="199"/>
        <v>0</v>
      </c>
      <c r="I6240" s="14">
        <f>IF($F6240="","",MOD(ROW()-2,624)-INDEX(Parallel_Trends!$F$5:$F$14,MATCH($A6240,Parallel_Trends!$A$5:$A$14,0)))</f>
        <v>453</v>
      </c>
    </row>
    <row r="6241" spans="1:9" x14ac:dyDescent="0.45">
      <c r="A6241" t="s">
        <v>31</v>
      </c>
      <c r="B6241" s="1">
        <f>Raw_Prices!BL626</f>
        <v>45838</v>
      </c>
      <c r="C6241" s="12">
        <f>Raw_Prices!BP626</f>
        <v>408.81</v>
      </c>
      <c r="D6241" s="13">
        <f t="shared" si="198"/>
        <v>1.9552584981419985E-2</v>
      </c>
      <c r="E6241" s="14">
        <f>IF(_xlfn.XLOOKUP($A6241,Firm_Info!$A$2:$A$12,Firm_Info!$C$2:$C$12)="Treated",1,IF(_xlfn.XLOOKUP($A6241,Firm_Info!$A$2:$A$12,Firm_Info!$C$2:$C$12)="Control",0,""))</f>
        <v>0</v>
      </c>
      <c r="F6241" s="14">
        <f>IFERROR(_xlfn.XLOOKUP($A6241,Firm_Info!$A$2:$A$11,Firm_Info!$D$2:$D$11),"")</f>
        <v>5</v>
      </c>
      <c r="G6241" s="14">
        <f>IF($F6241="","",IF($B6241&gt;=SUMIFS(Firm_Info!$F$2:$F$11,Firm_Info!$D$2:$D$11,$F6241,Firm_Info!$C$2:$C$11,"Treated"),1,0))</f>
        <v>1</v>
      </c>
      <c r="H6241" s="14">
        <f t="shared" si="199"/>
        <v>0</v>
      </c>
      <c r="I6241" s="14">
        <f>IF($F6241="","",MOD(ROW()-2,624)-INDEX(Parallel_Trends!$F$5:$F$14,MATCH($A6241,Parallel_Trends!$A$5:$A$14,0)))</f>
        <v>454</v>
      </c>
    </row>
    <row r="6242" spans="1:9" x14ac:dyDescent="0.45">
      <c r="A6242" t="s">
        <v>33</v>
      </c>
      <c r="B6242" s="1">
        <f>Raw_Prices!BS3</f>
        <v>44929</v>
      </c>
      <c r="C6242" s="12">
        <f>Raw_Prices!BW3</f>
        <v>369.25700000000001</v>
      </c>
      <c r="D6242" s="13"/>
      <c r="E6242" s="14" t="str">
        <f>IF(_xlfn.XLOOKUP($A6242,Firm_Info!$A$2:$A$12,Firm_Info!$C$2:$C$12)="Treated",1,IF(_xlfn.XLOOKUP($A6242,Firm_Info!$A$2:$A$12,Firm_Info!$C$2:$C$12)="Control",0,""))</f>
        <v/>
      </c>
      <c r="F6242" s="14" t="str">
        <f>IFERROR(_xlfn.XLOOKUP($A6242,Firm_Info!$A$2:$A$11,Firm_Info!$D$2:$D$11),"")</f>
        <v/>
      </c>
      <c r="G6242" s="14" t="str">
        <f>IF($F6242="","",IF($B6242&gt;=SUMIFS(Firm_Info!$F$2:$F$11,Firm_Info!$D$2:$D$11,$F6242,Firm_Info!$C$2:$C$11,"Treated"),1,0))</f>
        <v/>
      </c>
      <c r="H6242" s="14" t="str">
        <f>IF($F6242="","",$E6242*$G6242)</f>
        <v/>
      </c>
      <c r="I6242" s="14" t="str">
        <f>IF($F6242="","",MOD(ROW()-2,624)-INDEX(Parallel_Trends!$F$5:$F$14,MATCH($A6242,Parallel_Trends!$A$5:$A$14,0)))</f>
        <v/>
      </c>
    </row>
    <row r="6243" spans="1:9" x14ac:dyDescent="0.45">
      <c r="A6243" t="s">
        <v>33</v>
      </c>
      <c r="B6243" s="1">
        <f>Raw_Prices!BS4</f>
        <v>44930</v>
      </c>
      <c r="C6243" s="12">
        <f>Raw_Prices!BW4</f>
        <v>372.108</v>
      </c>
      <c r="D6243" s="13">
        <f>C6243/C6242-1</f>
        <v>7.7209098270309973E-3</v>
      </c>
      <c r="E6243" s="14" t="str">
        <f>IF(_xlfn.XLOOKUP($A6243,Firm_Info!$A$2:$A$12,Firm_Info!$C$2:$C$12)="Treated",1,IF(_xlfn.XLOOKUP($A6243,Firm_Info!$A$2:$A$12,Firm_Info!$C$2:$C$12)="Control",0,""))</f>
        <v/>
      </c>
      <c r="F6243" s="14" t="str">
        <f>IFERROR(_xlfn.XLOOKUP($A6243,Firm_Info!$A$2:$A$11,Firm_Info!$D$2:$D$11),"")</f>
        <v/>
      </c>
      <c r="G6243" s="14" t="str">
        <f>IF($F6243="","",IF($B6243&gt;=SUMIFS(Firm_Info!$F$2:$F$11,Firm_Info!$D$2:$D$11,$F6243,Firm_Info!$C$2:$C$11,"Treated"),1,0))</f>
        <v/>
      </c>
      <c r="H6243" s="14" t="str">
        <f>IF($F6243="","",$E6243*$G6243)</f>
        <v/>
      </c>
      <c r="I6243" s="14" t="str">
        <f>IF($F6243="","",MOD(ROW()-2,624)-INDEX(Parallel_Trends!$F$5:$F$14,MATCH($A6243,Parallel_Trends!$A$5:$A$14,0)))</f>
        <v/>
      </c>
    </row>
    <row r="6244" spans="1:9" x14ac:dyDescent="0.45">
      <c r="A6244" t="s">
        <v>33</v>
      </c>
      <c r="B6244" s="1">
        <f>Raw_Prices!BS5</f>
        <v>44931</v>
      </c>
      <c r="C6244" s="12">
        <f>Raw_Prices!BW5</f>
        <v>367.86099999999999</v>
      </c>
      <c r="D6244" s="13">
        <f t="shared" ref="D6244:D6307" si="200">C6244/C6243-1</f>
        <v>-1.1413353112537217E-2</v>
      </c>
      <c r="E6244" s="14" t="str">
        <f>IF(_xlfn.XLOOKUP($A6244,Firm_Info!$A$2:$A$12,Firm_Info!$C$2:$C$12)="Treated",1,IF(_xlfn.XLOOKUP($A6244,Firm_Info!$A$2:$A$12,Firm_Info!$C$2:$C$12)="Control",0,""))</f>
        <v/>
      </c>
      <c r="F6244" s="14" t="str">
        <f>IFERROR(_xlfn.XLOOKUP($A6244,Firm_Info!$A$2:$A$11,Firm_Info!$D$2:$D$11),"")</f>
        <v/>
      </c>
      <c r="G6244" s="14" t="str">
        <f>IF($F6244="","",IF($B6244&gt;=SUMIFS(Firm_Info!$F$2:$F$11,Firm_Info!$D$2:$D$11,$F6244,Firm_Info!$C$2:$C$11,"Treated"),1,0))</f>
        <v/>
      </c>
      <c r="H6244" s="14" t="str">
        <f t="shared" ref="H6244:H6307" si="201">IF($F6244="","",$E6244*$G6244)</f>
        <v/>
      </c>
      <c r="I6244" s="14" t="str">
        <f>IF($F6244="","",MOD(ROW()-2,624)-INDEX(Parallel_Trends!$F$5:$F$14,MATCH($A6244,Parallel_Trends!$A$5:$A$14,0)))</f>
        <v/>
      </c>
    </row>
    <row r="6245" spans="1:9" x14ac:dyDescent="0.45">
      <c r="A6245" t="s">
        <v>33</v>
      </c>
      <c r="B6245" s="1">
        <f>Raw_Prices!BS6</f>
        <v>44932</v>
      </c>
      <c r="C6245" s="12">
        <f>Raw_Prices!BW6</f>
        <v>376.29700000000003</v>
      </c>
      <c r="D6245" s="13">
        <f t="shared" si="200"/>
        <v>2.2932575075911954E-2</v>
      </c>
      <c r="E6245" s="14" t="str">
        <f>IF(_xlfn.XLOOKUP($A6245,Firm_Info!$A$2:$A$12,Firm_Info!$C$2:$C$12)="Treated",1,IF(_xlfn.XLOOKUP($A6245,Firm_Info!$A$2:$A$12,Firm_Info!$C$2:$C$12)="Control",0,""))</f>
        <v/>
      </c>
      <c r="F6245" s="14" t="str">
        <f>IFERROR(_xlfn.XLOOKUP($A6245,Firm_Info!$A$2:$A$11,Firm_Info!$D$2:$D$11),"")</f>
        <v/>
      </c>
      <c r="G6245" s="14" t="str">
        <f>IF($F6245="","",IF($B6245&gt;=SUMIFS(Firm_Info!$F$2:$F$11,Firm_Info!$D$2:$D$11,$F6245,Firm_Info!$C$2:$C$11,"Treated"),1,0))</f>
        <v/>
      </c>
      <c r="H6245" s="14" t="str">
        <f t="shared" si="201"/>
        <v/>
      </c>
      <c r="I6245" s="14" t="str">
        <f>IF($F6245="","",MOD(ROW()-2,624)-INDEX(Parallel_Trends!$F$5:$F$14,MATCH($A6245,Parallel_Trends!$A$5:$A$14,0)))</f>
        <v/>
      </c>
    </row>
    <row r="6246" spans="1:9" x14ac:dyDescent="0.45">
      <c r="A6246" t="s">
        <v>33</v>
      </c>
      <c r="B6246" s="1">
        <f>Raw_Prices!BS7</f>
        <v>44935</v>
      </c>
      <c r="C6246" s="12">
        <f>Raw_Prices!BW7</f>
        <v>376.084</v>
      </c>
      <c r="D6246" s="13">
        <f t="shared" si="200"/>
        <v>-5.6604224854306384E-4</v>
      </c>
      <c r="E6246" s="14" t="str">
        <f>IF(_xlfn.XLOOKUP($A6246,Firm_Info!$A$2:$A$12,Firm_Info!$C$2:$C$12)="Treated",1,IF(_xlfn.XLOOKUP($A6246,Firm_Info!$A$2:$A$12,Firm_Info!$C$2:$C$12)="Control",0,""))</f>
        <v/>
      </c>
      <c r="F6246" s="14" t="str">
        <f>IFERROR(_xlfn.XLOOKUP($A6246,Firm_Info!$A$2:$A$11,Firm_Info!$D$2:$D$11),"")</f>
        <v/>
      </c>
      <c r="G6246" s="14" t="str">
        <f>IF($F6246="","",IF($B6246&gt;=SUMIFS(Firm_Info!$F$2:$F$11,Firm_Info!$D$2:$D$11,$F6246,Firm_Info!$C$2:$C$11,"Treated"),1,0))</f>
        <v/>
      </c>
      <c r="H6246" s="14" t="str">
        <f t="shared" si="201"/>
        <v/>
      </c>
      <c r="I6246" s="14" t="str">
        <f>IF($F6246="","",MOD(ROW()-2,624)-INDEX(Parallel_Trends!$F$5:$F$14,MATCH($A6246,Parallel_Trends!$A$5:$A$14,0)))</f>
        <v/>
      </c>
    </row>
    <row r="6247" spans="1:9" x14ac:dyDescent="0.45">
      <c r="A6247" t="s">
        <v>33</v>
      </c>
      <c r="B6247" s="1">
        <f>Raw_Prices!BS8</f>
        <v>44936</v>
      </c>
      <c r="C6247" s="12">
        <f>Raw_Prices!BW8</f>
        <v>378.721</v>
      </c>
      <c r="D6247" s="13">
        <f t="shared" si="200"/>
        <v>7.0117314217037485E-3</v>
      </c>
      <c r="E6247" s="14" t="str">
        <f>IF(_xlfn.XLOOKUP($A6247,Firm_Info!$A$2:$A$12,Firm_Info!$C$2:$C$12)="Treated",1,IF(_xlfn.XLOOKUP($A6247,Firm_Info!$A$2:$A$12,Firm_Info!$C$2:$C$12)="Control",0,""))</f>
        <v/>
      </c>
      <c r="F6247" s="14" t="str">
        <f>IFERROR(_xlfn.XLOOKUP($A6247,Firm_Info!$A$2:$A$11,Firm_Info!$D$2:$D$11),"")</f>
        <v/>
      </c>
      <c r="G6247" s="14" t="str">
        <f>IF($F6247="","",IF($B6247&gt;=SUMIFS(Firm_Info!$F$2:$F$11,Firm_Info!$D$2:$D$11,$F6247,Firm_Info!$C$2:$C$11,"Treated"),1,0))</f>
        <v/>
      </c>
      <c r="H6247" s="14" t="str">
        <f t="shared" si="201"/>
        <v/>
      </c>
      <c r="I6247" s="14" t="str">
        <f>IF($F6247="","",MOD(ROW()-2,624)-INDEX(Parallel_Trends!$F$5:$F$14,MATCH($A6247,Parallel_Trends!$A$5:$A$14,0)))</f>
        <v/>
      </c>
    </row>
    <row r="6248" spans="1:9" x14ac:dyDescent="0.45">
      <c r="A6248" t="s">
        <v>33</v>
      </c>
      <c r="B6248" s="1">
        <f>Raw_Prices!BS9</f>
        <v>44937</v>
      </c>
      <c r="C6248" s="12">
        <f>Raw_Prices!BW9</f>
        <v>383.51</v>
      </c>
      <c r="D6248" s="13">
        <f t="shared" si="200"/>
        <v>1.2645192635211577E-2</v>
      </c>
      <c r="E6248" s="14" t="str">
        <f>IF(_xlfn.XLOOKUP($A6248,Firm_Info!$A$2:$A$12,Firm_Info!$C$2:$C$12)="Treated",1,IF(_xlfn.XLOOKUP($A6248,Firm_Info!$A$2:$A$12,Firm_Info!$C$2:$C$12)="Control",0,""))</f>
        <v/>
      </c>
      <c r="F6248" s="14" t="str">
        <f>IFERROR(_xlfn.XLOOKUP($A6248,Firm_Info!$A$2:$A$11,Firm_Info!$D$2:$D$11),"")</f>
        <v/>
      </c>
      <c r="G6248" s="14" t="str">
        <f>IF($F6248="","",IF($B6248&gt;=SUMIFS(Firm_Info!$F$2:$F$11,Firm_Info!$D$2:$D$11,$F6248,Firm_Info!$C$2:$C$11,"Treated"),1,0))</f>
        <v/>
      </c>
      <c r="H6248" s="14" t="str">
        <f t="shared" si="201"/>
        <v/>
      </c>
      <c r="I6248" s="14" t="str">
        <f>IF($F6248="","",MOD(ROW()-2,624)-INDEX(Parallel_Trends!$F$5:$F$14,MATCH($A6248,Parallel_Trends!$A$5:$A$14,0)))</f>
        <v/>
      </c>
    </row>
    <row r="6249" spans="1:9" x14ac:dyDescent="0.45">
      <c r="A6249" t="s">
        <v>33</v>
      </c>
      <c r="B6249" s="1">
        <f>Raw_Prices!BS10</f>
        <v>44938</v>
      </c>
      <c r="C6249" s="12">
        <f>Raw_Prices!BW10</f>
        <v>384.90699999999998</v>
      </c>
      <c r="D6249" s="13">
        <f t="shared" si="200"/>
        <v>3.6426690307944654E-3</v>
      </c>
      <c r="E6249" s="14" t="str">
        <f>IF(_xlfn.XLOOKUP($A6249,Firm_Info!$A$2:$A$12,Firm_Info!$C$2:$C$12)="Treated",1,IF(_xlfn.XLOOKUP($A6249,Firm_Info!$A$2:$A$12,Firm_Info!$C$2:$C$12)="Control",0,""))</f>
        <v/>
      </c>
      <c r="F6249" s="14" t="str">
        <f>IFERROR(_xlfn.XLOOKUP($A6249,Firm_Info!$A$2:$A$11,Firm_Info!$D$2:$D$11),"")</f>
        <v/>
      </c>
      <c r="G6249" s="14" t="str">
        <f>IF($F6249="","",IF($B6249&gt;=SUMIFS(Firm_Info!$F$2:$F$11,Firm_Info!$D$2:$D$11,$F6249,Firm_Info!$C$2:$C$11,"Treated"),1,0))</f>
        <v/>
      </c>
      <c r="H6249" s="14" t="str">
        <f t="shared" si="201"/>
        <v/>
      </c>
      <c r="I6249" s="14" t="str">
        <f>IF($F6249="","",MOD(ROW()-2,624)-INDEX(Parallel_Trends!$F$5:$F$14,MATCH($A6249,Parallel_Trends!$A$5:$A$14,0)))</f>
        <v/>
      </c>
    </row>
    <row r="6250" spans="1:9" x14ac:dyDescent="0.45">
      <c r="A6250" t="s">
        <v>33</v>
      </c>
      <c r="B6250" s="1">
        <f>Raw_Prices!BS11</f>
        <v>44939</v>
      </c>
      <c r="C6250" s="12">
        <f>Raw_Prices!BW11</f>
        <v>386.40100000000001</v>
      </c>
      <c r="D6250" s="13">
        <f t="shared" si="200"/>
        <v>3.8814570792427006E-3</v>
      </c>
      <c r="E6250" s="14" t="str">
        <f>IF(_xlfn.XLOOKUP($A6250,Firm_Info!$A$2:$A$12,Firm_Info!$C$2:$C$12)="Treated",1,IF(_xlfn.XLOOKUP($A6250,Firm_Info!$A$2:$A$12,Firm_Info!$C$2:$C$12)="Control",0,""))</f>
        <v/>
      </c>
      <c r="F6250" s="14" t="str">
        <f>IFERROR(_xlfn.XLOOKUP($A6250,Firm_Info!$A$2:$A$11,Firm_Info!$D$2:$D$11),"")</f>
        <v/>
      </c>
      <c r="G6250" s="14" t="str">
        <f>IF($F6250="","",IF($B6250&gt;=SUMIFS(Firm_Info!$F$2:$F$11,Firm_Info!$D$2:$D$11,$F6250,Firm_Info!$C$2:$C$11,"Treated"),1,0))</f>
        <v/>
      </c>
      <c r="H6250" s="14" t="str">
        <f t="shared" si="201"/>
        <v/>
      </c>
      <c r="I6250" s="14" t="str">
        <f>IF($F6250="","",MOD(ROW()-2,624)-INDEX(Parallel_Trends!$F$5:$F$14,MATCH($A6250,Parallel_Trends!$A$5:$A$14,0)))</f>
        <v/>
      </c>
    </row>
    <row r="6251" spans="1:9" x14ac:dyDescent="0.45">
      <c r="A6251" t="s">
        <v>33</v>
      </c>
      <c r="B6251" s="1">
        <f>Raw_Prices!BS12</f>
        <v>44943</v>
      </c>
      <c r="C6251" s="12">
        <f>Raw_Prices!BW12</f>
        <v>385.69099999999997</v>
      </c>
      <c r="D6251" s="13">
        <f t="shared" si="200"/>
        <v>-1.8374693647273954E-3</v>
      </c>
      <c r="E6251" s="14" t="str">
        <f>IF(_xlfn.XLOOKUP($A6251,Firm_Info!$A$2:$A$12,Firm_Info!$C$2:$C$12)="Treated",1,IF(_xlfn.XLOOKUP($A6251,Firm_Info!$A$2:$A$12,Firm_Info!$C$2:$C$12)="Control",0,""))</f>
        <v/>
      </c>
      <c r="F6251" s="14" t="str">
        <f>IFERROR(_xlfn.XLOOKUP($A6251,Firm_Info!$A$2:$A$11,Firm_Info!$D$2:$D$11),"")</f>
        <v/>
      </c>
      <c r="G6251" s="14" t="str">
        <f>IF($F6251="","",IF($B6251&gt;=SUMIFS(Firm_Info!$F$2:$F$11,Firm_Info!$D$2:$D$11,$F6251,Firm_Info!$C$2:$C$11,"Treated"),1,0))</f>
        <v/>
      </c>
      <c r="H6251" s="14" t="str">
        <f t="shared" si="201"/>
        <v/>
      </c>
      <c r="I6251" s="14" t="str">
        <f>IF($F6251="","",MOD(ROW()-2,624)-INDEX(Parallel_Trends!$F$5:$F$14,MATCH($A6251,Parallel_Trends!$A$5:$A$14,0)))</f>
        <v/>
      </c>
    </row>
    <row r="6252" spans="1:9" x14ac:dyDescent="0.45">
      <c r="A6252" t="s">
        <v>33</v>
      </c>
      <c r="B6252" s="1">
        <f>Raw_Prices!BS13</f>
        <v>44944</v>
      </c>
      <c r="C6252" s="12">
        <f>Raw_Prices!BW13</f>
        <v>379.60300000000001</v>
      </c>
      <c r="D6252" s="13">
        <f t="shared" si="200"/>
        <v>-1.5784656629270533E-2</v>
      </c>
      <c r="E6252" s="14" t="str">
        <f>IF(_xlfn.XLOOKUP($A6252,Firm_Info!$A$2:$A$12,Firm_Info!$C$2:$C$12)="Treated",1,IF(_xlfn.XLOOKUP($A6252,Firm_Info!$A$2:$A$12,Firm_Info!$C$2:$C$12)="Control",0,""))</f>
        <v/>
      </c>
      <c r="F6252" s="14" t="str">
        <f>IFERROR(_xlfn.XLOOKUP($A6252,Firm_Info!$A$2:$A$11,Firm_Info!$D$2:$D$11),"")</f>
        <v/>
      </c>
      <c r="G6252" s="14" t="str">
        <f>IF($F6252="","",IF($B6252&gt;=SUMIFS(Firm_Info!$F$2:$F$11,Firm_Info!$D$2:$D$11,$F6252,Firm_Info!$C$2:$C$11,"Treated"),1,0))</f>
        <v/>
      </c>
      <c r="H6252" s="14" t="str">
        <f t="shared" si="201"/>
        <v/>
      </c>
      <c r="I6252" s="14" t="str">
        <f>IF($F6252="","",MOD(ROW()-2,624)-INDEX(Parallel_Trends!$F$5:$F$14,MATCH($A6252,Parallel_Trends!$A$5:$A$14,0)))</f>
        <v/>
      </c>
    </row>
    <row r="6253" spans="1:9" x14ac:dyDescent="0.45">
      <c r="A6253" t="s">
        <v>33</v>
      </c>
      <c r="B6253" s="1">
        <f>Raw_Prices!BS14</f>
        <v>44945</v>
      </c>
      <c r="C6253" s="12">
        <f>Raw_Prices!BW14</f>
        <v>376.84</v>
      </c>
      <c r="D6253" s="13">
        <f t="shared" si="200"/>
        <v>-7.2786569126166434E-3</v>
      </c>
      <c r="E6253" s="14" t="str">
        <f>IF(_xlfn.XLOOKUP($A6253,Firm_Info!$A$2:$A$12,Firm_Info!$C$2:$C$12)="Treated",1,IF(_xlfn.XLOOKUP($A6253,Firm_Info!$A$2:$A$12,Firm_Info!$C$2:$C$12)="Control",0,""))</f>
        <v/>
      </c>
      <c r="F6253" s="14" t="str">
        <f>IFERROR(_xlfn.XLOOKUP($A6253,Firm_Info!$A$2:$A$11,Firm_Info!$D$2:$D$11),"")</f>
        <v/>
      </c>
      <c r="G6253" s="14" t="str">
        <f>IF($F6253="","",IF($B6253&gt;=SUMIFS(Firm_Info!$F$2:$F$11,Firm_Info!$D$2:$D$11,$F6253,Firm_Info!$C$2:$C$11,"Treated"),1,0))</f>
        <v/>
      </c>
      <c r="H6253" s="14" t="str">
        <f t="shared" si="201"/>
        <v/>
      </c>
      <c r="I6253" s="14" t="str">
        <f>IF($F6253="","",MOD(ROW()-2,624)-INDEX(Parallel_Trends!$F$5:$F$14,MATCH($A6253,Parallel_Trends!$A$5:$A$14,0)))</f>
        <v/>
      </c>
    </row>
    <row r="6254" spans="1:9" x14ac:dyDescent="0.45">
      <c r="A6254" t="s">
        <v>33</v>
      </c>
      <c r="B6254" s="1">
        <f>Raw_Prices!BS15</f>
        <v>44946</v>
      </c>
      <c r="C6254" s="12">
        <f>Raw_Prices!BW15</f>
        <v>383.86</v>
      </c>
      <c r="D6254" s="13">
        <f t="shared" si="200"/>
        <v>1.8628595690478811E-2</v>
      </c>
      <c r="E6254" s="14" t="str">
        <f>IF(_xlfn.XLOOKUP($A6254,Firm_Info!$A$2:$A$12,Firm_Info!$C$2:$C$12)="Treated",1,IF(_xlfn.XLOOKUP($A6254,Firm_Info!$A$2:$A$12,Firm_Info!$C$2:$C$12)="Control",0,""))</f>
        <v/>
      </c>
      <c r="F6254" s="14" t="str">
        <f>IFERROR(_xlfn.XLOOKUP($A6254,Firm_Info!$A$2:$A$11,Firm_Info!$D$2:$D$11),"")</f>
        <v/>
      </c>
      <c r="G6254" s="14" t="str">
        <f>IF($F6254="","",IF($B6254&gt;=SUMIFS(Firm_Info!$F$2:$F$11,Firm_Info!$D$2:$D$11,$F6254,Firm_Info!$C$2:$C$11,"Treated"),1,0))</f>
        <v/>
      </c>
      <c r="H6254" s="14" t="str">
        <f t="shared" si="201"/>
        <v/>
      </c>
      <c r="I6254" s="14" t="str">
        <f>IF($F6254="","",MOD(ROW()-2,624)-INDEX(Parallel_Trends!$F$5:$F$14,MATCH($A6254,Parallel_Trends!$A$5:$A$14,0)))</f>
        <v/>
      </c>
    </row>
    <row r="6255" spans="1:9" x14ac:dyDescent="0.45">
      <c r="A6255" t="s">
        <v>33</v>
      </c>
      <c r="B6255" s="1">
        <f>Raw_Prices!BS16</f>
        <v>44949</v>
      </c>
      <c r="C6255" s="12">
        <f>Raw_Prices!BW16</f>
        <v>388.46699999999998</v>
      </c>
      <c r="D6255" s="13">
        <f t="shared" si="200"/>
        <v>1.200177147918513E-2</v>
      </c>
      <c r="E6255" s="14" t="str">
        <f>IF(_xlfn.XLOOKUP($A6255,Firm_Info!$A$2:$A$12,Firm_Info!$C$2:$C$12)="Treated",1,IF(_xlfn.XLOOKUP($A6255,Firm_Info!$A$2:$A$12,Firm_Info!$C$2:$C$12)="Control",0,""))</f>
        <v/>
      </c>
      <c r="F6255" s="14" t="str">
        <f>IFERROR(_xlfn.XLOOKUP($A6255,Firm_Info!$A$2:$A$11,Firm_Info!$D$2:$D$11),"")</f>
        <v/>
      </c>
      <c r="G6255" s="14" t="str">
        <f>IF($F6255="","",IF($B6255&gt;=SUMIFS(Firm_Info!$F$2:$F$11,Firm_Info!$D$2:$D$11,$F6255,Firm_Info!$C$2:$C$11,"Treated"),1,0))</f>
        <v/>
      </c>
      <c r="H6255" s="14" t="str">
        <f t="shared" si="201"/>
        <v/>
      </c>
      <c r="I6255" s="14" t="str">
        <f>IF($F6255="","",MOD(ROW()-2,624)-INDEX(Parallel_Trends!$F$5:$F$14,MATCH($A6255,Parallel_Trends!$A$5:$A$14,0)))</f>
        <v/>
      </c>
    </row>
    <row r="6256" spans="1:9" x14ac:dyDescent="0.45">
      <c r="A6256" t="s">
        <v>33</v>
      </c>
      <c r="B6256" s="1">
        <f>Raw_Prices!BS17</f>
        <v>44950</v>
      </c>
      <c r="C6256" s="12">
        <f>Raw_Prices!BW17</f>
        <v>388.048</v>
      </c>
      <c r="D6256" s="13">
        <f t="shared" si="200"/>
        <v>-1.0785986969291672E-3</v>
      </c>
      <c r="E6256" s="14" t="str">
        <f>IF(_xlfn.XLOOKUP($A6256,Firm_Info!$A$2:$A$12,Firm_Info!$C$2:$C$12)="Treated",1,IF(_xlfn.XLOOKUP($A6256,Firm_Info!$A$2:$A$12,Firm_Info!$C$2:$C$12)="Control",0,""))</f>
        <v/>
      </c>
      <c r="F6256" s="14" t="str">
        <f>IFERROR(_xlfn.XLOOKUP($A6256,Firm_Info!$A$2:$A$11,Firm_Info!$D$2:$D$11),"")</f>
        <v/>
      </c>
      <c r="G6256" s="14" t="str">
        <f>IF($F6256="","",IF($B6256&gt;=SUMIFS(Firm_Info!$F$2:$F$11,Firm_Info!$D$2:$D$11,$F6256,Firm_Info!$C$2:$C$11,"Treated"),1,0))</f>
        <v/>
      </c>
      <c r="H6256" s="14" t="str">
        <f t="shared" si="201"/>
        <v/>
      </c>
      <c r="I6256" s="14" t="str">
        <f>IF($F6256="","",MOD(ROW()-2,624)-INDEX(Parallel_Trends!$F$5:$F$14,MATCH($A6256,Parallel_Trends!$A$5:$A$14,0)))</f>
        <v/>
      </c>
    </row>
    <row r="6257" spans="1:9" x14ac:dyDescent="0.45">
      <c r="A6257" t="s">
        <v>33</v>
      </c>
      <c r="B6257" s="1">
        <f>Raw_Prices!BS18</f>
        <v>44951</v>
      </c>
      <c r="C6257" s="12">
        <f>Raw_Prices!BW18</f>
        <v>388.19600000000003</v>
      </c>
      <c r="D6257" s="13">
        <f t="shared" si="200"/>
        <v>3.8139611594445455E-4</v>
      </c>
      <c r="E6257" s="14" t="str">
        <f>IF(_xlfn.XLOOKUP($A6257,Firm_Info!$A$2:$A$12,Firm_Info!$C$2:$C$12)="Treated",1,IF(_xlfn.XLOOKUP($A6257,Firm_Info!$A$2:$A$12,Firm_Info!$C$2:$C$12)="Control",0,""))</f>
        <v/>
      </c>
      <c r="F6257" s="14" t="str">
        <f>IFERROR(_xlfn.XLOOKUP($A6257,Firm_Info!$A$2:$A$11,Firm_Info!$D$2:$D$11),"")</f>
        <v/>
      </c>
      <c r="G6257" s="14" t="str">
        <f>IF($F6257="","",IF($B6257&gt;=SUMIFS(Firm_Info!$F$2:$F$11,Firm_Info!$D$2:$D$11,$F6257,Firm_Info!$C$2:$C$11,"Treated"),1,0))</f>
        <v/>
      </c>
      <c r="H6257" s="14" t="str">
        <f t="shared" si="201"/>
        <v/>
      </c>
      <c r="I6257" s="14" t="str">
        <f>IF($F6257="","",MOD(ROW()-2,624)-INDEX(Parallel_Trends!$F$5:$F$14,MATCH($A6257,Parallel_Trends!$A$5:$A$14,0)))</f>
        <v/>
      </c>
    </row>
    <row r="6258" spans="1:9" x14ac:dyDescent="0.45">
      <c r="A6258" t="s">
        <v>33</v>
      </c>
      <c r="B6258" s="1">
        <f>Raw_Prices!BS19</f>
        <v>44952</v>
      </c>
      <c r="C6258" s="12">
        <f>Raw_Prices!BW19</f>
        <v>392.46</v>
      </c>
      <c r="D6258" s="13">
        <f t="shared" si="200"/>
        <v>1.098414203134479E-2</v>
      </c>
      <c r="E6258" s="14" t="str">
        <f>IF(_xlfn.XLOOKUP($A6258,Firm_Info!$A$2:$A$12,Firm_Info!$C$2:$C$12)="Treated",1,IF(_xlfn.XLOOKUP($A6258,Firm_Info!$A$2:$A$12,Firm_Info!$C$2:$C$12)="Control",0,""))</f>
        <v/>
      </c>
      <c r="F6258" s="14" t="str">
        <f>IFERROR(_xlfn.XLOOKUP($A6258,Firm_Info!$A$2:$A$11,Firm_Info!$D$2:$D$11),"")</f>
        <v/>
      </c>
      <c r="G6258" s="14" t="str">
        <f>IF($F6258="","",IF($B6258&gt;=SUMIFS(Firm_Info!$F$2:$F$11,Firm_Info!$D$2:$D$11,$F6258,Firm_Info!$C$2:$C$11,"Treated"),1,0))</f>
        <v/>
      </c>
      <c r="H6258" s="14" t="str">
        <f t="shared" si="201"/>
        <v/>
      </c>
      <c r="I6258" s="14" t="str">
        <f>IF($F6258="","",MOD(ROW()-2,624)-INDEX(Parallel_Trends!$F$5:$F$14,MATCH($A6258,Parallel_Trends!$A$5:$A$14,0)))</f>
        <v/>
      </c>
    </row>
    <row r="6259" spans="1:9" x14ac:dyDescent="0.45">
      <c r="A6259" t="s">
        <v>33</v>
      </c>
      <c r="B6259" s="1">
        <f>Raw_Prices!BS20</f>
        <v>44953</v>
      </c>
      <c r="C6259" s="12">
        <f>Raw_Prices!BW20</f>
        <v>393.36200000000002</v>
      </c>
      <c r="D6259" s="13">
        <f t="shared" si="200"/>
        <v>2.2983233960149896E-3</v>
      </c>
      <c r="E6259" s="14" t="str">
        <f>IF(_xlfn.XLOOKUP($A6259,Firm_Info!$A$2:$A$12,Firm_Info!$C$2:$C$12)="Treated",1,IF(_xlfn.XLOOKUP($A6259,Firm_Info!$A$2:$A$12,Firm_Info!$C$2:$C$12)="Control",0,""))</f>
        <v/>
      </c>
      <c r="F6259" s="14" t="str">
        <f>IFERROR(_xlfn.XLOOKUP($A6259,Firm_Info!$A$2:$A$11,Firm_Info!$D$2:$D$11),"")</f>
        <v/>
      </c>
      <c r="G6259" s="14" t="str">
        <f>IF($F6259="","",IF($B6259&gt;=SUMIFS(Firm_Info!$F$2:$F$11,Firm_Info!$D$2:$D$11,$F6259,Firm_Info!$C$2:$C$11,"Treated"),1,0))</f>
        <v/>
      </c>
      <c r="H6259" s="14" t="str">
        <f t="shared" si="201"/>
        <v/>
      </c>
      <c r="I6259" s="14" t="str">
        <f>IF($F6259="","",MOD(ROW()-2,624)-INDEX(Parallel_Trends!$F$5:$F$14,MATCH($A6259,Parallel_Trends!$A$5:$A$14,0)))</f>
        <v/>
      </c>
    </row>
    <row r="6260" spans="1:9" x14ac:dyDescent="0.45">
      <c r="A6260" t="s">
        <v>33</v>
      </c>
      <c r="B6260" s="1">
        <f>Raw_Prices!BS21</f>
        <v>44956</v>
      </c>
      <c r="C6260" s="12">
        <f>Raw_Prices!BW21</f>
        <v>388.42700000000002</v>
      </c>
      <c r="D6260" s="13">
        <f t="shared" si="200"/>
        <v>-1.2545695822168912E-2</v>
      </c>
      <c r="E6260" s="14" t="str">
        <f>IF(_xlfn.XLOOKUP($A6260,Firm_Info!$A$2:$A$12,Firm_Info!$C$2:$C$12)="Treated",1,IF(_xlfn.XLOOKUP($A6260,Firm_Info!$A$2:$A$12,Firm_Info!$C$2:$C$12)="Control",0,""))</f>
        <v/>
      </c>
      <c r="F6260" s="14" t="str">
        <f>IFERROR(_xlfn.XLOOKUP($A6260,Firm_Info!$A$2:$A$11,Firm_Info!$D$2:$D$11),"")</f>
        <v/>
      </c>
      <c r="G6260" s="14" t="str">
        <f>IF($F6260="","",IF($B6260&gt;=SUMIFS(Firm_Info!$F$2:$F$11,Firm_Info!$D$2:$D$11,$F6260,Firm_Info!$C$2:$C$11,"Treated"),1,0))</f>
        <v/>
      </c>
      <c r="H6260" s="14" t="str">
        <f t="shared" si="201"/>
        <v/>
      </c>
      <c r="I6260" s="14" t="str">
        <f>IF($F6260="","",MOD(ROW()-2,624)-INDEX(Parallel_Trends!$F$5:$F$14,MATCH($A6260,Parallel_Trends!$A$5:$A$14,0)))</f>
        <v/>
      </c>
    </row>
    <row r="6261" spans="1:9" x14ac:dyDescent="0.45">
      <c r="A6261" t="s">
        <v>33</v>
      </c>
      <c r="B6261" s="1">
        <f>Raw_Prices!BS22</f>
        <v>44957</v>
      </c>
      <c r="C6261" s="12">
        <f>Raw_Prices!BW22</f>
        <v>394.13900000000001</v>
      </c>
      <c r="D6261" s="13">
        <f t="shared" si="200"/>
        <v>1.4705465891917902E-2</v>
      </c>
      <c r="E6261" s="14" t="str">
        <f>IF(_xlfn.XLOOKUP($A6261,Firm_Info!$A$2:$A$12,Firm_Info!$C$2:$C$12)="Treated",1,IF(_xlfn.XLOOKUP($A6261,Firm_Info!$A$2:$A$12,Firm_Info!$C$2:$C$12)="Control",0,""))</f>
        <v/>
      </c>
      <c r="F6261" s="14" t="str">
        <f>IFERROR(_xlfn.XLOOKUP($A6261,Firm_Info!$A$2:$A$11,Firm_Info!$D$2:$D$11),"")</f>
        <v/>
      </c>
      <c r="G6261" s="14" t="str">
        <f>IF($F6261="","",IF($B6261&gt;=SUMIFS(Firm_Info!$F$2:$F$11,Firm_Info!$D$2:$D$11,$F6261,Firm_Info!$C$2:$C$11,"Treated"),1,0))</f>
        <v/>
      </c>
      <c r="H6261" s="14" t="str">
        <f t="shared" si="201"/>
        <v/>
      </c>
      <c r="I6261" s="14" t="str">
        <f>IF($F6261="","",MOD(ROW()-2,624)-INDEX(Parallel_Trends!$F$5:$F$14,MATCH($A6261,Parallel_Trends!$A$5:$A$14,0)))</f>
        <v/>
      </c>
    </row>
    <row r="6262" spans="1:9" x14ac:dyDescent="0.45">
      <c r="A6262" t="s">
        <v>33</v>
      </c>
      <c r="B6262" s="1">
        <f>Raw_Prices!BS23</f>
        <v>44958</v>
      </c>
      <c r="C6262" s="12">
        <f>Raw_Prices!BW23</f>
        <v>398.32799999999997</v>
      </c>
      <c r="D6262" s="13">
        <f t="shared" si="200"/>
        <v>1.0628230142157857E-2</v>
      </c>
      <c r="E6262" s="14" t="str">
        <f>IF(_xlfn.XLOOKUP($A6262,Firm_Info!$A$2:$A$12,Firm_Info!$C$2:$C$12)="Treated",1,IF(_xlfn.XLOOKUP($A6262,Firm_Info!$A$2:$A$12,Firm_Info!$C$2:$C$12)="Control",0,""))</f>
        <v/>
      </c>
      <c r="F6262" s="14" t="str">
        <f>IFERROR(_xlfn.XLOOKUP($A6262,Firm_Info!$A$2:$A$11,Firm_Info!$D$2:$D$11),"")</f>
        <v/>
      </c>
      <c r="G6262" s="14" t="str">
        <f>IF($F6262="","",IF($B6262&gt;=SUMIFS(Firm_Info!$F$2:$F$11,Firm_Info!$D$2:$D$11,$F6262,Firm_Info!$C$2:$C$11,"Treated"),1,0))</f>
        <v/>
      </c>
      <c r="H6262" s="14" t="str">
        <f t="shared" si="201"/>
        <v/>
      </c>
      <c r="I6262" s="14" t="str">
        <f>IF($F6262="","",MOD(ROW()-2,624)-INDEX(Parallel_Trends!$F$5:$F$14,MATCH($A6262,Parallel_Trends!$A$5:$A$14,0)))</f>
        <v/>
      </c>
    </row>
    <row r="6263" spans="1:9" x14ac:dyDescent="0.45">
      <c r="A6263" t="s">
        <v>33</v>
      </c>
      <c r="B6263" s="1">
        <f>Raw_Prices!BS24</f>
        <v>44959</v>
      </c>
      <c r="C6263" s="12">
        <f>Raw_Prices!BW24</f>
        <v>404.125</v>
      </c>
      <c r="D6263" s="13">
        <f t="shared" si="200"/>
        <v>1.4553332931654284E-2</v>
      </c>
      <c r="E6263" s="14" t="str">
        <f>IF(_xlfn.XLOOKUP($A6263,Firm_Info!$A$2:$A$12,Firm_Info!$C$2:$C$12)="Treated",1,IF(_xlfn.XLOOKUP($A6263,Firm_Info!$A$2:$A$12,Firm_Info!$C$2:$C$12)="Control",0,""))</f>
        <v/>
      </c>
      <c r="F6263" s="14" t="str">
        <f>IFERROR(_xlfn.XLOOKUP($A6263,Firm_Info!$A$2:$A$11,Firm_Info!$D$2:$D$11),"")</f>
        <v/>
      </c>
      <c r="G6263" s="14" t="str">
        <f>IF($F6263="","",IF($B6263&gt;=SUMIFS(Firm_Info!$F$2:$F$11,Firm_Info!$D$2:$D$11,$F6263,Firm_Info!$C$2:$C$11,"Treated"),1,0))</f>
        <v/>
      </c>
      <c r="H6263" s="14" t="str">
        <f t="shared" si="201"/>
        <v/>
      </c>
      <c r="I6263" s="14" t="str">
        <f>IF($F6263="","",MOD(ROW()-2,624)-INDEX(Parallel_Trends!$F$5:$F$14,MATCH($A6263,Parallel_Trends!$A$5:$A$14,0)))</f>
        <v/>
      </c>
    </row>
    <row r="6264" spans="1:9" x14ac:dyDescent="0.45">
      <c r="A6264" t="s">
        <v>33</v>
      </c>
      <c r="B6264" s="1">
        <f>Raw_Prices!BS25</f>
        <v>44960</v>
      </c>
      <c r="C6264" s="12">
        <f>Raw_Prices!BW25</f>
        <v>399.83</v>
      </c>
      <c r="D6264" s="13">
        <f t="shared" si="200"/>
        <v>-1.0627899783482886E-2</v>
      </c>
      <c r="E6264" s="14" t="str">
        <f>IF(_xlfn.XLOOKUP($A6264,Firm_Info!$A$2:$A$12,Firm_Info!$C$2:$C$12)="Treated",1,IF(_xlfn.XLOOKUP($A6264,Firm_Info!$A$2:$A$12,Firm_Info!$C$2:$C$12)="Control",0,""))</f>
        <v/>
      </c>
      <c r="F6264" s="14" t="str">
        <f>IFERROR(_xlfn.XLOOKUP($A6264,Firm_Info!$A$2:$A$11,Firm_Info!$D$2:$D$11),"")</f>
        <v/>
      </c>
      <c r="G6264" s="14" t="str">
        <f>IF($F6264="","",IF($B6264&gt;=SUMIFS(Firm_Info!$F$2:$F$11,Firm_Info!$D$2:$D$11,$F6264,Firm_Info!$C$2:$C$11,"Treated"),1,0))</f>
        <v/>
      </c>
      <c r="H6264" s="14" t="str">
        <f t="shared" si="201"/>
        <v/>
      </c>
      <c r="I6264" s="14" t="str">
        <f>IF($F6264="","",MOD(ROW()-2,624)-INDEX(Parallel_Trends!$F$5:$F$14,MATCH($A6264,Parallel_Trends!$A$5:$A$14,0)))</f>
        <v/>
      </c>
    </row>
    <row r="6265" spans="1:9" x14ac:dyDescent="0.45">
      <c r="A6265" t="s">
        <v>33</v>
      </c>
      <c r="B6265" s="1">
        <f>Raw_Prices!BS26</f>
        <v>44963</v>
      </c>
      <c r="C6265" s="12">
        <f>Raw_Prices!BW26</f>
        <v>397.38799999999998</v>
      </c>
      <c r="D6265" s="13">
        <f t="shared" si="200"/>
        <v>-6.1075957281845339E-3</v>
      </c>
      <c r="E6265" s="14" t="str">
        <f>IF(_xlfn.XLOOKUP($A6265,Firm_Info!$A$2:$A$12,Firm_Info!$C$2:$C$12)="Treated",1,IF(_xlfn.XLOOKUP($A6265,Firm_Info!$A$2:$A$12,Firm_Info!$C$2:$C$12)="Control",0,""))</f>
        <v/>
      </c>
      <c r="F6265" s="14" t="str">
        <f>IFERROR(_xlfn.XLOOKUP($A6265,Firm_Info!$A$2:$A$11,Firm_Info!$D$2:$D$11),"")</f>
        <v/>
      </c>
      <c r="G6265" s="14" t="str">
        <f>IF($F6265="","",IF($B6265&gt;=SUMIFS(Firm_Info!$F$2:$F$11,Firm_Info!$D$2:$D$11,$F6265,Firm_Info!$C$2:$C$11,"Treated"),1,0))</f>
        <v/>
      </c>
      <c r="H6265" s="14" t="str">
        <f t="shared" si="201"/>
        <v/>
      </c>
      <c r="I6265" s="14" t="str">
        <f>IF($F6265="","",MOD(ROW()-2,624)-INDEX(Parallel_Trends!$F$5:$F$14,MATCH($A6265,Parallel_Trends!$A$5:$A$14,0)))</f>
        <v/>
      </c>
    </row>
    <row r="6266" spans="1:9" x14ac:dyDescent="0.45">
      <c r="A6266" t="s">
        <v>33</v>
      </c>
      <c r="B6266" s="1">
        <f>Raw_Prices!BS27</f>
        <v>44964</v>
      </c>
      <c r="C6266" s="12">
        <f>Raw_Prices!BW27</f>
        <v>402.58300000000003</v>
      </c>
      <c r="D6266" s="13">
        <f t="shared" si="200"/>
        <v>1.307286581376399E-2</v>
      </c>
      <c r="E6266" s="14" t="str">
        <f>IF(_xlfn.XLOOKUP($A6266,Firm_Info!$A$2:$A$12,Firm_Info!$C$2:$C$12)="Treated",1,IF(_xlfn.XLOOKUP($A6266,Firm_Info!$A$2:$A$12,Firm_Info!$C$2:$C$12)="Control",0,""))</f>
        <v/>
      </c>
      <c r="F6266" s="14" t="str">
        <f>IFERROR(_xlfn.XLOOKUP($A6266,Firm_Info!$A$2:$A$11,Firm_Info!$D$2:$D$11),"")</f>
        <v/>
      </c>
      <c r="G6266" s="14" t="str">
        <f>IF($F6266="","",IF($B6266&gt;=SUMIFS(Firm_Info!$F$2:$F$11,Firm_Info!$D$2:$D$11,$F6266,Firm_Info!$C$2:$C$11,"Treated"),1,0))</f>
        <v/>
      </c>
      <c r="H6266" s="14" t="str">
        <f t="shared" si="201"/>
        <v/>
      </c>
      <c r="I6266" s="14" t="str">
        <f>IF($F6266="","",MOD(ROW()-2,624)-INDEX(Parallel_Trends!$F$5:$F$14,MATCH($A6266,Parallel_Trends!$A$5:$A$14,0)))</f>
        <v/>
      </c>
    </row>
    <row r="6267" spans="1:9" x14ac:dyDescent="0.45">
      <c r="A6267" t="s">
        <v>33</v>
      </c>
      <c r="B6267" s="1">
        <f>Raw_Prices!BS28</f>
        <v>44965</v>
      </c>
      <c r="C6267" s="12">
        <f>Raw_Prices!BW28</f>
        <v>398.18200000000002</v>
      </c>
      <c r="D6267" s="13">
        <f t="shared" si="200"/>
        <v>-1.0931907209196678E-2</v>
      </c>
      <c r="E6267" s="14" t="str">
        <f>IF(_xlfn.XLOOKUP($A6267,Firm_Info!$A$2:$A$12,Firm_Info!$C$2:$C$12)="Treated",1,IF(_xlfn.XLOOKUP($A6267,Firm_Info!$A$2:$A$12,Firm_Info!$C$2:$C$12)="Control",0,""))</f>
        <v/>
      </c>
      <c r="F6267" s="14" t="str">
        <f>IFERROR(_xlfn.XLOOKUP($A6267,Firm_Info!$A$2:$A$11,Firm_Info!$D$2:$D$11),"")</f>
        <v/>
      </c>
      <c r="G6267" s="14" t="str">
        <f>IF($F6267="","",IF($B6267&gt;=SUMIFS(Firm_Info!$F$2:$F$11,Firm_Info!$D$2:$D$11,$F6267,Firm_Info!$C$2:$C$11,"Treated"),1,0))</f>
        <v/>
      </c>
      <c r="H6267" s="14" t="str">
        <f t="shared" si="201"/>
        <v/>
      </c>
      <c r="I6267" s="14" t="str">
        <f>IF($F6267="","",MOD(ROW()-2,624)-INDEX(Parallel_Trends!$F$5:$F$14,MATCH($A6267,Parallel_Trends!$A$5:$A$14,0)))</f>
        <v/>
      </c>
    </row>
    <row r="6268" spans="1:9" x14ac:dyDescent="0.45">
      <c r="A6268" t="s">
        <v>33</v>
      </c>
      <c r="B6268" s="1">
        <f>Raw_Prices!BS29</f>
        <v>44966</v>
      </c>
      <c r="C6268" s="12">
        <f>Raw_Prices!BW29</f>
        <v>394.73</v>
      </c>
      <c r="D6268" s="13">
        <f t="shared" si="200"/>
        <v>-8.6694024340627784E-3</v>
      </c>
      <c r="E6268" s="14" t="str">
        <f>IF(_xlfn.XLOOKUP($A6268,Firm_Info!$A$2:$A$12,Firm_Info!$C$2:$C$12)="Treated",1,IF(_xlfn.XLOOKUP($A6268,Firm_Info!$A$2:$A$12,Firm_Info!$C$2:$C$12)="Control",0,""))</f>
        <v/>
      </c>
      <c r="F6268" s="14" t="str">
        <f>IFERROR(_xlfn.XLOOKUP($A6268,Firm_Info!$A$2:$A$11,Firm_Info!$D$2:$D$11),"")</f>
        <v/>
      </c>
      <c r="G6268" s="14" t="str">
        <f>IF($F6268="","",IF($B6268&gt;=SUMIFS(Firm_Info!$F$2:$F$11,Firm_Info!$D$2:$D$11,$F6268,Firm_Info!$C$2:$C$11,"Treated"),1,0))</f>
        <v/>
      </c>
      <c r="H6268" s="14" t="str">
        <f t="shared" si="201"/>
        <v/>
      </c>
      <c r="I6268" s="14" t="str">
        <f>IF($F6268="","",MOD(ROW()-2,624)-INDEX(Parallel_Trends!$F$5:$F$14,MATCH($A6268,Parallel_Trends!$A$5:$A$14,0)))</f>
        <v/>
      </c>
    </row>
    <row r="6269" spans="1:9" x14ac:dyDescent="0.45">
      <c r="A6269" t="s">
        <v>33</v>
      </c>
      <c r="B6269" s="1">
        <f>Raw_Prices!BS30</f>
        <v>44967</v>
      </c>
      <c r="C6269" s="12">
        <f>Raw_Prices!BW30</f>
        <v>395.649</v>
      </c>
      <c r="D6269" s="13">
        <f t="shared" si="200"/>
        <v>2.3281736883438153E-3</v>
      </c>
      <c r="E6269" s="14" t="str">
        <f>IF(_xlfn.XLOOKUP($A6269,Firm_Info!$A$2:$A$12,Firm_Info!$C$2:$C$12)="Treated",1,IF(_xlfn.XLOOKUP($A6269,Firm_Info!$A$2:$A$12,Firm_Info!$C$2:$C$12)="Control",0,""))</f>
        <v/>
      </c>
      <c r="F6269" s="14" t="str">
        <f>IFERROR(_xlfn.XLOOKUP($A6269,Firm_Info!$A$2:$A$11,Firm_Info!$D$2:$D$11),"")</f>
        <v/>
      </c>
      <c r="G6269" s="14" t="str">
        <f>IF($F6269="","",IF($B6269&gt;=SUMIFS(Firm_Info!$F$2:$F$11,Firm_Info!$D$2:$D$11,$F6269,Firm_Info!$C$2:$C$11,"Treated"),1,0))</f>
        <v/>
      </c>
      <c r="H6269" s="14" t="str">
        <f t="shared" si="201"/>
        <v/>
      </c>
      <c r="I6269" s="14" t="str">
        <f>IF($F6269="","",MOD(ROW()-2,624)-INDEX(Parallel_Trends!$F$5:$F$14,MATCH($A6269,Parallel_Trends!$A$5:$A$14,0)))</f>
        <v/>
      </c>
    </row>
    <row r="6270" spans="1:9" x14ac:dyDescent="0.45">
      <c r="A6270" t="s">
        <v>33</v>
      </c>
      <c r="B6270" s="1">
        <f>Raw_Prices!BS31</f>
        <v>44970</v>
      </c>
      <c r="C6270" s="12">
        <f>Raw_Prices!BW31</f>
        <v>400.29500000000002</v>
      </c>
      <c r="D6270" s="13">
        <f t="shared" si="200"/>
        <v>1.1742731562571995E-2</v>
      </c>
      <c r="E6270" s="14" t="str">
        <f>IF(_xlfn.XLOOKUP($A6270,Firm_Info!$A$2:$A$12,Firm_Info!$C$2:$C$12)="Treated",1,IF(_xlfn.XLOOKUP($A6270,Firm_Info!$A$2:$A$12,Firm_Info!$C$2:$C$12)="Control",0,""))</f>
        <v/>
      </c>
      <c r="F6270" s="14" t="str">
        <f>IFERROR(_xlfn.XLOOKUP($A6270,Firm_Info!$A$2:$A$11,Firm_Info!$D$2:$D$11),"")</f>
        <v/>
      </c>
      <c r="G6270" s="14" t="str">
        <f>IF($F6270="","",IF($B6270&gt;=SUMIFS(Firm_Info!$F$2:$F$11,Firm_Info!$D$2:$D$11,$F6270,Firm_Info!$C$2:$C$11,"Treated"),1,0))</f>
        <v/>
      </c>
      <c r="H6270" s="14" t="str">
        <f t="shared" si="201"/>
        <v/>
      </c>
      <c r="I6270" s="14" t="str">
        <f>IF($F6270="","",MOD(ROW()-2,624)-INDEX(Parallel_Trends!$F$5:$F$14,MATCH($A6270,Parallel_Trends!$A$5:$A$14,0)))</f>
        <v/>
      </c>
    </row>
    <row r="6271" spans="1:9" x14ac:dyDescent="0.45">
      <c r="A6271" t="s">
        <v>33</v>
      </c>
      <c r="B6271" s="1">
        <f>Raw_Prices!BS32</f>
        <v>44971</v>
      </c>
      <c r="C6271" s="12">
        <f>Raw_Prices!BW32</f>
        <v>400.11099999999999</v>
      </c>
      <c r="D6271" s="13">
        <f t="shared" si="200"/>
        <v>-4.5966100001260113E-4</v>
      </c>
      <c r="E6271" s="14" t="str">
        <f>IF(_xlfn.XLOOKUP($A6271,Firm_Info!$A$2:$A$12,Firm_Info!$C$2:$C$12)="Treated",1,IF(_xlfn.XLOOKUP($A6271,Firm_Info!$A$2:$A$12,Firm_Info!$C$2:$C$12)="Control",0,""))</f>
        <v/>
      </c>
      <c r="F6271" s="14" t="str">
        <f>IFERROR(_xlfn.XLOOKUP($A6271,Firm_Info!$A$2:$A$11,Firm_Info!$D$2:$D$11),"")</f>
        <v/>
      </c>
      <c r="G6271" s="14" t="str">
        <f>IF($F6271="","",IF($B6271&gt;=SUMIFS(Firm_Info!$F$2:$F$11,Firm_Info!$D$2:$D$11,$F6271,Firm_Info!$C$2:$C$11,"Treated"),1,0))</f>
        <v/>
      </c>
      <c r="H6271" s="14" t="str">
        <f t="shared" si="201"/>
        <v/>
      </c>
      <c r="I6271" s="14" t="str">
        <f>IF($F6271="","",MOD(ROW()-2,624)-INDEX(Parallel_Trends!$F$5:$F$14,MATCH($A6271,Parallel_Trends!$A$5:$A$14,0)))</f>
        <v/>
      </c>
    </row>
    <row r="6272" spans="1:9" x14ac:dyDescent="0.45">
      <c r="A6272" t="s">
        <v>33</v>
      </c>
      <c r="B6272" s="1">
        <f>Raw_Prices!BS33</f>
        <v>44972</v>
      </c>
      <c r="C6272" s="12">
        <f>Raw_Prices!BW33</f>
        <v>401.411</v>
      </c>
      <c r="D6272" s="13">
        <f t="shared" si="200"/>
        <v>3.2490983752009317E-3</v>
      </c>
      <c r="E6272" s="14" t="str">
        <f>IF(_xlfn.XLOOKUP($A6272,Firm_Info!$A$2:$A$12,Firm_Info!$C$2:$C$12)="Treated",1,IF(_xlfn.XLOOKUP($A6272,Firm_Info!$A$2:$A$12,Firm_Info!$C$2:$C$12)="Control",0,""))</f>
        <v/>
      </c>
      <c r="F6272" s="14" t="str">
        <f>IFERROR(_xlfn.XLOOKUP($A6272,Firm_Info!$A$2:$A$11,Firm_Info!$D$2:$D$11),"")</f>
        <v/>
      </c>
      <c r="G6272" s="14" t="str">
        <f>IF($F6272="","",IF($B6272&gt;=SUMIFS(Firm_Info!$F$2:$F$11,Firm_Info!$D$2:$D$11,$F6272,Firm_Info!$C$2:$C$11,"Treated"),1,0))</f>
        <v/>
      </c>
      <c r="H6272" s="14" t="str">
        <f t="shared" si="201"/>
        <v/>
      </c>
      <c r="I6272" s="14" t="str">
        <f>IF($F6272="","",MOD(ROW()-2,624)-INDEX(Parallel_Trends!$F$5:$F$14,MATCH($A6272,Parallel_Trends!$A$5:$A$14,0)))</f>
        <v/>
      </c>
    </row>
    <row r="6273" spans="1:9" x14ac:dyDescent="0.45">
      <c r="A6273" t="s">
        <v>33</v>
      </c>
      <c r="B6273" s="1">
        <f>Raw_Prices!BS34</f>
        <v>44973</v>
      </c>
      <c r="C6273" s="12">
        <f>Raw_Prices!BW34</f>
        <v>395.88299999999998</v>
      </c>
      <c r="D6273" s="13">
        <f t="shared" si="200"/>
        <v>-1.3771421311324361E-2</v>
      </c>
      <c r="E6273" s="14" t="str">
        <f>IF(_xlfn.XLOOKUP($A6273,Firm_Info!$A$2:$A$12,Firm_Info!$C$2:$C$12)="Treated",1,IF(_xlfn.XLOOKUP($A6273,Firm_Info!$A$2:$A$12,Firm_Info!$C$2:$C$12)="Control",0,""))</f>
        <v/>
      </c>
      <c r="F6273" s="14" t="str">
        <f>IFERROR(_xlfn.XLOOKUP($A6273,Firm_Info!$A$2:$A$11,Firm_Info!$D$2:$D$11),"")</f>
        <v/>
      </c>
      <c r="G6273" s="14" t="str">
        <f>IF($F6273="","",IF($B6273&gt;=SUMIFS(Firm_Info!$F$2:$F$11,Firm_Info!$D$2:$D$11,$F6273,Firm_Info!$C$2:$C$11,"Treated"),1,0))</f>
        <v/>
      </c>
      <c r="H6273" s="14" t="str">
        <f t="shared" si="201"/>
        <v/>
      </c>
      <c r="I6273" s="14" t="str">
        <f>IF($F6273="","",MOD(ROW()-2,624)-INDEX(Parallel_Trends!$F$5:$F$14,MATCH($A6273,Parallel_Trends!$A$5:$A$14,0)))</f>
        <v/>
      </c>
    </row>
    <row r="6274" spans="1:9" x14ac:dyDescent="0.45">
      <c r="A6274" t="s">
        <v>33</v>
      </c>
      <c r="B6274" s="1">
        <f>Raw_Prices!BS35</f>
        <v>44974</v>
      </c>
      <c r="C6274" s="12">
        <f>Raw_Prices!BW35</f>
        <v>394.892</v>
      </c>
      <c r="D6274" s="13">
        <f t="shared" si="200"/>
        <v>-2.5032648535046054E-3</v>
      </c>
      <c r="E6274" s="14" t="str">
        <f>IF(_xlfn.XLOOKUP($A6274,Firm_Info!$A$2:$A$12,Firm_Info!$C$2:$C$12)="Treated",1,IF(_xlfn.XLOOKUP($A6274,Firm_Info!$A$2:$A$12,Firm_Info!$C$2:$C$12)="Control",0,""))</f>
        <v/>
      </c>
      <c r="F6274" s="14" t="str">
        <f>IFERROR(_xlfn.XLOOKUP($A6274,Firm_Info!$A$2:$A$11,Firm_Info!$D$2:$D$11),"")</f>
        <v/>
      </c>
      <c r="G6274" s="14" t="str">
        <f>IF($F6274="","",IF($B6274&gt;=SUMIFS(Firm_Info!$F$2:$F$11,Firm_Info!$D$2:$D$11,$F6274,Firm_Info!$C$2:$C$11,"Treated"),1,0))</f>
        <v/>
      </c>
      <c r="H6274" s="14" t="str">
        <f t="shared" si="201"/>
        <v/>
      </c>
      <c r="I6274" s="14" t="str">
        <f>IF($F6274="","",MOD(ROW()-2,624)-INDEX(Parallel_Trends!$F$5:$F$14,MATCH($A6274,Parallel_Trends!$A$5:$A$14,0)))</f>
        <v/>
      </c>
    </row>
    <row r="6275" spans="1:9" x14ac:dyDescent="0.45">
      <c r="A6275" t="s">
        <v>33</v>
      </c>
      <c r="B6275" s="1">
        <f>Raw_Prices!BS36</f>
        <v>44978</v>
      </c>
      <c r="C6275" s="12">
        <f>Raw_Prices!BW36</f>
        <v>386.97199999999998</v>
      </c>
      <c r="D6275" s="13">
        <f t="shared" si="200"/>
        <v>-2.0056116609098229E-2</v>
      </c>
      <c r="E6275" s="14" t="str">
        <f>IF(_xlfn.XLOOKUP($A6275,Firm_Info!$A$2:$A$12,Firm_Info!$C$2:$C$12)="Treated",1,IF(_xlfn.XLOOKUP($A6275,Firm_Info!$A$2:$A$12,Firm_Info!$C$2:$C$12)="Control",0,""))</f>
        <v/>
      </c>
      <c r="F6275" s="14" t="str">
        <f>IFERROR(_xlfn.XLOOKUP($A6275,Firm_Info!$A$2:$A$11,Firm_Info!$D$2:$D$11),"")</f>
        <v/>
      </c>
      <c r="G6275" s="14" t="str">
        <f>IF($F6275="","",IF($B6275&gt;=SUMIFS(Firm_Info!$F$2:$F$11,Firm_Info!$D$2:$D$11,$F6275,Firm_Info!$C$2:$C$11,"Treated"),1,0))</f>
        <v/>
      </c>
      <c r="H6275" s="14" t="str">
        <f t="shared" si="201"/>
        <v/>
      </c>
      <c r="I6275" s="14" t="str">
        <f>IF($F6275="","",MOD(ROW()-2,624)-INDEX(Parallel_Trends!$F$5:$F$14,MATCH($A6275,Parallel_Trends!$A$5:$A$14,0)))</f>
        <v/>
      </c>
    </row>
    <row r="6276" spans="1:9" x14ac:dyDescent="0.45">
      <c r="A6276" t="s">
        <v>33</v>
      </c>
      <c r="B6276" s="1">
        <f>Raw_Prices!BS37</f>
        <v>44979</v>
      </c>
      <c r="C6276" s="12">
        <f>Raw_Prices!BW37</f>
        <v>386.43799999999999</v>
      </c>
      <c r="D6276" s="13">
        <f t="shared" si="200"/>
        <v>-1.379944802207933E-3</v>
      </c>
      <c r="E6276" s="14" t="str">
        <f>IF(_xlfn.XLOOKUP($A6276,Firm_Info!$A$2:$A$12,Firm_Info!$C$2:$C$12)="Treated",1,IF(_xlfn.XLOOKUP($A6276,Firm_Info!$A$2:$A$12,Firm_Info!$C$2:$C$12)="Control",0,""))</f>
        <v/>
      </c>
      <c r="F6276" s="14" t="str">
        <f>IFERROR(_xlfn.XLOOKUP($A6276,Firm_Info!$A$2:$A$11,Firm_Info!$D$2:$D$11),"")</f>
        <v/>
      </c>
      <c r="G6276" s="14" t="str">
        <f>IF($F6276="","",IF($B6276&gt;=SUMIFS(Firm_Info!$F$2:$F$11,Firm_Info!$D$2:$D$11,$F6276,Firm_Info!$C$2:$C$11,"Treated"),1,0))</f>
        <v/>
      </c>
      <c r="H6276" s="14" t="str">
        <f t="shared" si="201"/>
        <v/>
      </c>
      <c r="I6276" s="14" t="str">
        <f>IF($F6276="","",MOD(ROW()-2,624)-INDEX(Parallel_Trends!$F$5:$F$14,MATCH($A6276,Parallel_Trends!$A$5:$A$14,0)))</f>
        <v/>
      </c>
    </row>
    <row r="6277" spans="1:9" x14ac:dyDescent="0.45">
      <c r="A6277" t="s">
        <v>33</v>
      </c>
      <c r="B6277" s="1">
        <f>Raw_Prices!BS38</f>
        <v>44980</v>
      </c>
      <c r="C6277" s="12">
        <f>Raw_Prices!BW38</f>
        <v>388.49599999999998</v>
      </c>
      <c r="D6277" s="13">
        <f t="shared" si="200"/>
        <v>5.3255632210083004E-3</v>
      </c>
      <c r="E6277" s="14" t="str">
        <f>IF(_xlfn.XLOOKUP($A6277,Firm_Info!$A$2:$A$12,Firm_Info!$C$2:$C$12)="Treated",1,IF(_xlfn.XLOOKUP($A6277,Firm_Info!$A$2:$A$12,Firm_Info!$C$2:$C$12)="Control",0,""))</f>
        <v/>
      </c>
      <c r="F6277" s="14" t="str">
        <f>IFERROR(_xlfn.XLOOKUP($A6277,Firm_Info!$A$2:$A$11,Firm_Info!$D$2:$D$11),"")</f>
        <v/>
      </c>
      <c r="G6277" s="14" t="str">
        <f>IF($F6277="","",IF($B6277&gt;=SUMIFS(Firm_Info!$F$2:$F$11,Firm_Info!$D$2:$D$11,$F6277,Firm_Info!$C$2:$C$11,"Treated"),1,0))</f>
        <v/>
      </c>
      <c r="H6277" s="14" t="str">
        <f t="shared" si="201"/>
        <v/>
      </c>
      <c r="I6277" s="14" t="str">
        <f>IF($F6277="","",MOD(ROW()-2,624)-INDEX(Parallel_Trends!$F$5:$F$14,MATCH($A6277,Parallel_Trends!$A$5:$A$14,0)))</f>
        <v/>
      </c>
    </row>
    <row r="6278" spans="1:9" x14ac:dyDescent="0.45">
      <c r="A6278" t="s">
        <v>33</v>
      </c>
      <c r="B6278" s="1">
        <f>Raw_Prices!BS39</f>
        <v>44981</v>
      </c>
      <c r="C6278" s="12">
        <f>Raw_Prices!BW39</f>
        <v>384.34500000000003</v>
      </c>
      <c r="D6278" s="13">
        <f t="shared" si="200"/>
        <v>-1.0684794695440814E-2</v>
      </c>
      <c r="E6278" s="14" t="str">
        <f>IF(_xlfn.XLOOKUP($A6278,Firm_Info!$A$2:$A$12,Firm_Info!$C$2:$C$12)="Treated",1,IF(_xlfn.XLOOKUP($A6278,Firm_Info!$A$2:$A$12,Firm_Info!$C$2:$C$12)="Control",0,""))</f>
        <v/>
      </c>
      <c r="F6278" s="14" t="str">
        <f>IFERROR(_xlfn.XLOOKUP($A6278,Firm_Info!$A$2:$A$11,Firm_Info!$D$2:$D$11),"")</f>
        <v/>
      </c>
      <c r="G6278" s="14" t="str">
        <f>IF($F6278="","",IF($B6278&gt;=SUMIFS(Firm_Info!$F$2:$F$11,Firm_Info!$D$2:$D$11,$F6278,Firm_Info!$C$2:$C$11,"Treated"),1,0))</f>
        <v/>
      </c>
      <c r="H6278" s="14" t="str">
        <f t="shared" si="201"/>
        <v/>
      </c>
      <c r="I6278" s="14" t="str">
        <f>IF($F6278="","",MOD(ROW()-2,624)-INDEX(Parallel_Trends!$F$5:$F$14,MATCH($A6278,Parallel_Trends!$A$5:$A$14,0)))</f>
        <v/>
      </c>
    </row>
    <row r="6279" spans="1:9" x14ac:dyDescent="0.45">
      <c r="A6279" t="s">
        <v>33</v>
      </c>
      <c r="B6279" s="1">
        <f>Raw_Prices!BS40</f>
        <v>44984</v>
      </c>
      <c r="C6279" s="12">
        <f>Raw_Prices!BW40</f>
        <v>385.654</v>
      </c>
      <c r="D6279" s="13">
        <f t="shared" si="200"/>
        <v>3.4057942733740632E-3</v>
      </c>
      <c r="E6279" s="14" t="str">
        <f>IF(_xlfn.XLOOKUP($A6279,Firm_Info!$A$2:$A$12,Firm_Info!$C$2:$C$12)="Treated",1,IF(_xlfn.XLOOKUP($A6279,Firm_Info!$A$2:$A$12,Firm_Info!$C$2:$C$12)="Control",0,""))</f>
        <v/>
      </c>
      <c r="F6279" s="14" t="str">
        <f>IFERROR(_xlfn.XLOOKUP($A6279,Firm_Info!$A$2:$A$11,Firm_Info!$D$2:$D$11),"")</f>
        <v/>
      </c>
      <c r="G6279" s="14" t="str">
        <f>IF($F6279="","",IF($B6279&gt;=SUMIFS(Firm_Info!$F$2:$F$11,Firm_Info!$D$2:$D$11,$F6279,Firm_Info!$C$2:$C$11,"Treated"),1,0))</f>
        <v/>
      </c>
      <c r="H6279" s="14" t="str">
        <f t="shared" si="201"/>
        <v/>
      </c>
      <c r="I6279" s="14" t="str">
        <f>IF($F6279="","",MOD(ROW()-2,624)-INDEX(Parallel_Trends!$F$5:$F$14,MATCH($A6279,Parallel_Trends!$A$5:$A$14,0)))</f>
        <v/>
      </c>
    </row>
    <row r="6280" spans="1:9" x14ac:dyDescent="0.45">
      <c r="A6280" t="s">
        <v>33</v>
      </c>
      <c r="B6280" s="1">
        <f>Raw_Prices!BS41</f>
        <v>44985</v>
      </c>
      <c r="C6280" s="12">
        <f>Raw_Prices!BW41</f>
        <v>384.22699999999998</v>
      </c>
      <c r="D6280" s="13">
        <f t="shared" si="200"/>
        <v>-3.7002079584290692E-3</v>
      </c>
      <c r="E6280" s="14" t="str">
        <f>IF(_xlfn.XLOOKUP($A6280,Firm_Info!$A$2:$A$12,Firm_Info!$C$2:$C$12)="Treated",1,IF(_xlfn.XLOOKUP($A6280,Firm_Info!$A$2:$A$12,Firm_Info!$C$2:$C$12)="Control",0,""))</f>
        <v/>
      </c>
      <c r="F6280" s="14" t="str">
        <f>IFERROR(_xlfn.XLOOKUP($A6280,Firm_Info!$A$2:$A$11,Firm_Info!$D$2:$D$11),"")</f>
        <v/>
      </c>
      <c r="G6280" s="14" t="str">
        <f>IF($F6280="","",IF($B6280&gt;=SUMIFS(Firm_Info!$F$2:$F$11,Firm_Info!$D$2:$D$11,$F6280,Firm_Info!$C$2:$C$11,"Treated"),1,0))</f>
        <v/>
      </c>
      <c r="H6280" s="14" t="str">
        <f t="shared" si="201"/>
        <v/>
      </c>
      <c r="I6280" s="14" t="str">
        <f>IF($F6280="","",MOD(ROW()-2,624)-INDEX(Parallel_Trends!$F$5:$F$14,MATCH($A6280,Parallel_Trends!$A$5:$A$14,0)))</f>
        <v/>
      </c>
    </row>
    <row r="6281" spans="1:9" x14ac:dyDescent="0.45">
      <c r="A6281" t="s">
        <v>33</v>
      </c>
      <c r="B6281" s="1">
        <f>Raw_Prices!BS42</f>
        <v>44986</v>
      </c>
      <c r="C6281" s="12">
        <f>Raw_Prices!BW42</f>
        <v>382.75400000000002</v>
      </c>
      <c r="D6281" s="13">
        <f t="shared" si="200"/>
        <v>-3.8336712412192497E-3</v>
      </c>
      <c r="E6281" s="14" t="str">
        <f>IF(_xlfn.XLOOKUP($A6281,Firm_Info!$A$2:$A$12,Firm_Info!$C$2:$C$12)="Treated",1,IF(_xlfn.XLOOKUP($A6281,Firm_Info!$A$2:$A$12,Firm_Info!$C$2:$C$12)="Control",0,""))</f>
        <v/>
      </c>
      <c r="F6281" s="14" t="str">
        <f>IFERROR(_xlfn.XLOOKUP($A6281,Firm_Info!$A$2:$A$11,Firm_Info!$D$2:$D$11),"")</f>
        <v/>
      </c>
      <c r="G6281" s="14" t="str">
        <f>IF($F6281="","",IF($B6281&gt;=SUMIFS(Firm_Info!$F$2:$F$11,Firm_Info!$D$2:$D$11,$F6281,Firm_Info!$C$2:$C$11,"Treated"),1,0))</f>
        <v/>
      </c>
      <c r="H6281" s="14" t="str">
        <f t="shared" si="201"/>
        <v/>
      </c>
      <c r="I6281" s="14" t="str">
        <f>IF($F6281="","",MOD(ROW()-2,624)-INDEX(Parallel_Trends!$F$5:$F$14,MATCH($A6281,Parallel_Trends!$A$5:$A$14,0)))</f>
        <v/>
      </c>
    </row>
    <row r="6282" spans="1:9" x14ac:dyDescent="0.45">
      <c r="A6282" t="s">
        <v>33</v>
      </c>
      <c r="B6282" s="1">
        <f>Raw_Prices!BS43</f>
        <v>44987</v>
      </c>
      <c r="C6282" s="12">
        <f>Raw_Prices!BW43</f>
        <v>385.73099999999999</v>
      </c>
      <c r="D6282" s="13">
        <f t="shared" si="200"/>
        <v>7.7778416424125751E-3</v>
      </c>
      <c r="E6282" s="14" t="str">
        <f>IF(_xlfn.XLOOKUP($A6282,Firm_Info!$A$2:$A$12,Firm_Info!$C$2:$C$12)="Treated",1,IF(_xlfn.XLOOKUP($A6282,Firm_Info!$A$2:$A$12,Firm_Info!$C$2:$C$12)="Control",0,""))</f>
        <v/>
      </c>
      <c r="F6282" s="14" t="str">
        <f>IFERROR(_xlfn.XLOOKUP($A6282,Firm_Info!$A$2:$A$11,Firm_Info!$D$2:$D$11),"")</f>
        <v/>
      </c>
      <c r="G6282" s="14" t="str">
        <f>IF($F6282="","",IF($B6282&gt;=SUMIFS(Firm_Info!$F$2:$F$11,Firm_Info!$D$2:$D$11,$F6282,Firm_Info!$C$2:$C$11,"Treated"),1,0))</f>
        <v/>
      </c>
      <c r="H6282" s="14" t="str">
        <f t="shared" si="201"/>
        <v/>
      </c>
      <c r="I6282" s="14" t="str">
        <f>IF($F6282="","",MOD(ROW()-2,624)-INDEX(Parallel_Trends!$F$5:$F$14,MATCH($A6282,Parallel_Trends!$A$5:$A$14,0)))</f>
        <v/>
      </c>
    </row>
    <row r="6283" spans="1:9" x14ac:dyDescent="0.45">
      <c r="A6283" t="s">
        <v>33</v>
      </c>
      <c r="B6283" s="1">
        <f>Raw_Prices!BS44</f>
        <v>44988</v>
      </c>
      <c r="C6283" s="12">
        <f>Raw_Prices!BW44</f>
        <v>391.91899999999998</v>
      </c>
      <c r="D6283" s="13">
        <f t="shared" si="200"/>
        <v>1.6042267798024978E-2</v>
      </c>
      <c r="E6283" s="14" t="str">
        <f>IF(_xlfn.XLOOKUP($A6283,Firm_Info!$A$2:$A$12,Firm_Info!$C$2:$C$12)="Treated",1,IF(_xlfn.XLOOKUP($A6283,Firm_Info!$A$2:$A$12,Firm_Info!$C$2:$C$12)="Control",0,""))</f>
        <v/>
      </c>
      <c r="F6283" s="14" t="str">
        <f>IFERROR(_xlfn.XLOOKUP($A6283,Firm_Info!$A$2:$A$11,Firm_Info!$D$2:$D$11),"")</f>
        <v/>
      </c>
      <c r="G6283" s="14" t="str">
        <f>IF($F6283="","",IF($B6283&gt;=SUMIFS(Firm_Info!$F$2:$F$11,Firm_Info!$D$2:$D$11,$F6283,Firm_Info!$C$2:$C$11,"Treated"),1,0))</f>
        <v/>
      </c>
      <c r="H6283" s="14" t="str">
        <f t="shared" si="201"/>
        <v/>
      </c>
      <c r="I6283" s="14" t="str">
        <f>IF($F6283="","",MOD(ROW()-2,624)-INDEX(Parallel_Trends!$F$5:$F$14,MATCH($A6283,Parallel_Trends!$A$5:$A$14,0)))</f>
        <v/>
      </c>
    </row>
    <row r="6284" spans="1:9" x14ac:dyDescent="0.45">
      <c r="A6284" t="s">
        <v>33</v>
      </c>
      <c r="B6284" s="1">
        <f>Raw_Prices!BS45</f>
        <v>44991</v>
      </c>
      <c r="C6284" s="12">
        <f>Raw_Prices!BW45</f>
        <v>392.19</v>
      </c>
      <c r="D6284" s="13">
        <f t="shared" si="200"/>
        <v>6.9146941077113944E-4</v>
      </c>
      <c r="E6284" s="14" t="str">
        <f>IF(_xlfn.XLOOKUP($A6284,Firm_Info!$A$2:$A$12,Firm_Info!$C$2:$C$12)="Treated",1,IF(_xlfn.XLOOKUP($A6284,Firm_Info!$A$2:$A$12,Firm_Info!$C$2:$C$12)="Control",0,""))</f>
        <v/>
      </c>
      <c r="F6284" s="14" t="str">
        <f>IFERROR(_xlfn.XLOOKUP($A6284,Firm_Info!$A$2:$A$11,Firm_Info!$D$2:$D$11),"")</f>
        <v/>
      </c>
      <c r="G6284" s="14" t="str">
        <f>IF($F6284="","",IF($B6284&gt;=SUMIFS(Firm_Info!$F$2:$F$11,Firm_Info!$D$2:$D$11,$F6284,Firm_Info!$C$2:$C$11,"Treated"),1,0))</f>
        <v/>
      </c>
      <c r="H6284" s="14" t="str">
        <f t="shared" si="201"/>
        <v/>
      </c>
      <c r="I6284" s="14" t="str">
        <f>IF($F6284="","",MOD(ROW()-2,624)-INDEX(Parallel_Trends!$F$5:$F$14,MATCH($A6284,Parallel_Trends!$A$5:$A$14,0)))</f>
        <v/>
      </c>
    </row>
    <row r="6285" spans="1:9" x14ac:dyDescent="0.45">
      <c r="A6285" t="s">
        <v>33</v>
      </c>
      <c r="B6285" s="1">
        <f>Raw_Prices!BS46</f>
        <v>44992</v>
      </c>
      <c r="C6285" s="12">
        <f>Raw_Prices!BW46</f>
        <v>386.17700000000002</v>
      </c>
      <c r="D6285" s="13">
        <f t="shared" si="200"/>
        <v>-1.5331854458298211E-2</v>
      </c>
      <c r="E6285" s="14" t="str">
        <f>IF(_xlfn.XLOOKUP($A6285,Firm_Info!$A$2:$A$12,Firm_Info!$C$2:$C$12)="Treated",1,IF(_xlfn.XLOOKUP($A6285,Firm_Info!$A$2:$A$12,Firm_Info!$C$2:$C$12)="Control",0,""))</f>
        <v/>
      </c>
      <c r="F6285" s="14" t="str">
        <f>IFERROR(_xlfn.XLOOKUP($A6285,Firm_Info!$A$2:$A$11,Firm_Info!$D$2:$D$11),"")</f>
        <v/>
      </c>
      <c r="G6285" s="14" t="str">
        <f>IF($F6285="","",IF($B6285&gt;=SUMIFS(Firm_Info!$F$2:$F$11,Firm_Info!$D$2:$D$11,$F6285,Firm_Info!$C$2:$C$11,"Treated"),1,0))</f>
        <v/>
      </c>
      <c r="H6285" s="14" t="str">
        <f t="shared" si="201"/>
        <v/>
      </c>
      <c r="I6285" s="14" t="str">
        <f>IF($F6285="","",MOD(ROW()-2,624)-INDEX(Parallel_Trends!$F$5:$F$14,MATCH($A6285,Parallel_Trends!$A$5:$A$14,0)))</f>
        <v/>
      </c>
    </row>
    <row r="6286" spans="1:9" x14ac:dyDescent="0.45">
      <c r="A6286" t="s">
        <v>33</v>
      </c>
      <c r="B6286" s="1">
        <f>Raw_Prices!BS47</f>
        <v>44993</v>
      </c>
      <c r="C6286" s="12">
        <f>Raw_Prices!BW47</f>
        <v>386.80799999999999</v>
      </c>
      <c r="D6286" s="13">
        <f t="shared" si="200"/>
        <v>1.633965772171786E-3</v>
      </c>
      <c r="E6286" s="14" t="str">
        <f>IF(_xlfn.XLOOKUP($A6286,Firm_Info!$A$2:$A$12,Firm_Info!$C$2:$C$12)="Treated",1,IF(_xlfn.XLOOKUP($A6286,Firm_Info!$A$2:$A$12,Firm_Info!$C$2:$C$12)="Control",0,""))</f>
        <v/>
      </c>
      <c r="F6286" s="14" t="str">
        <f>IFERROR(_xlfn.XLOOKUP($A6286,Firm_Info!$A$2:$A$11,Firm_Info!$D$2:$D$11),"")</f>
        <v/>
      </c>
      <c r="G6286" s="14" t="str">
        <f>IF($F6286="","",IF($B6286&gt;=SUMIFS(Firm_Info!$F$2:$F$11,Firm_Info!$D$2:$D$11,$F6286,Firm_Info!$C$2:$C$11,"Treated"),1,0))</f>
        <v/>
      </c>
      <c r="H6286" s="14" t="str">
        <f t="shared" si="201"/>
        <v/>
      </c>
      <c r="I6286" s="14" t="str">
        <f>IF($F6286="","",MOD(ROW()-2,624)-INDEX(Parallel_Trends!$F$5:$F$14,MATCH($A6286,Parallel_Trends!$A$5:$A$14,0)))</f>
        <v/>
      </c>
    </row>
    <row r="6287" spans="1:9" x14ac:dyDescent="0.45">
      <c r="A6287" t="s">
        <v>33</v>
      </c>
      <c r="B6287" s="1">
        <f>Raw_Prices!BS48</f>
        <v>44994</v>
      </c>
      <c r="C6287" s="12">
        <f>Raw_Prices!BW48</f>
        <v>379.67099999999999</v>
      </c>
      <c r="D6287" s="13">
        <f t="shared" si="200"/>
        <v>-1.8451014456784764E-2</v>
      </c>
      <c r="E6287" s="14" t="str">
        <f>IF(_xlfn.XLOOKUP($A6287,Firm_Info!$A$2:$A$12,Firm_Info!$C$2:$C$12)="Treated",1,IF(_xlfn.XLOOKUP($A6287,Firm_Info!$A$2:$A$12,Firm_Info!$C$2:$C$12)="Control",0,""))</f>
        <v/>
      </c>
      <c r="F6287" s="14" t="str">
        <f>IFERROR(_xlfn.XLOOKUP($A6287,Firm_Info!$A$2:$A$11,Firm_Info!$D$2:$D$11),"")</f>
        <v/>
      </c>
      <c r="G6287" s="14" t="str">
        <f>IF($F6287="","",IF($B6287&gt;=SUMIFS(Firm_Info!$F$2:$F$11,Firm_Info!$D$2:$D$11,$F6287,Firm_Info!$C$2:$C$11,"Treated"),1,0))</f>
        <v/>
      </c>
      <c r="H6287" s="14" t="str">
        <f t="shared" si="201"/>
        <v/>
      </c>
      <c r="I6287" s="14" t="str">
        <f>IF($F6287="","",MOD(ROW()-2,624)-INDEX(Parallel_Trends!$F$5:$F$14,MATCH($A6287,Parallel_Trends!$A$5:$A$14,0)))</f>
        <v/>
      </c>
    </row>
    <row r="6288" spans="1:9" x14ac:dyDescent="0.45">
      <c r="A6288" t="s">
        <v>33</v>
      </c>
      <c r="B6288" s="1">
        <f>Raw_Prices!BS49</f>
        <v>44995</v>
      </c>
      <c r="C6288" s="12">
        <f>Raw_Prices!BW49</f>
        <v>374.19400000000002</v>
      </c>
      <c r="D6288" s="13">
        <f t="shared" si="200"/>
        <v>-1.4425647468466085E-2</v>
      </c>
      <c r="E6288" s="14" t="str">
        <f>IF(_xlfn.XLOOKUP($A6288,Firm_Info!$A$2:$A$12,Firm_Info!$C$2:$C$12)="Treated",1,IF(_xlfn.XLOOKUP($A6288,Firm_Info!$A$2:$A$12,Firm_Info!$C$2:$C$12)="Control",0,""))</f>
        <v/>
      </c>
      <c r="F6288" s="14" t="str">
        <f>IFERROR(_xlfn.XLOOKUP($A6288,Firm_Info!$A$2:$A$11,Firm_Info!$D$2:$D$11),"")</f>
        <v/>
      </c>
      <c r="G6288" s="14" t="str">
        <f>IF($F6288="","",IF($B6288&gt;=SUMIFS(Firm_Info!$F$2:$F$11,Firm_Info!$D$2:$D$11,$F6288,Firm_Info!$C$2:$C$11,"Treated"),1,0))</f>
        <v/>
      </c>
      <c r="H6288" s="14" t="str">
        <f t="shared" si="201"/>
        <v/>
      </c>
      <c r="I6288" s="14" t="str">
        <f>IF($F6288="","",MOD(ROW()-2,624)-INDEX(Parallel_Trends!$F$5:$F$14,MATCH($A6288,Parallel_Trends!$A$5:$A$14,0)))</f>
        <v/>
      </c>
    </row>
    <row r="6289" spans="1:9" x14ac:dyDescent="0.45">
      <c r="A6289" t="s">
        <v>33</v>
      </c>
      <c r="B6289" s="1">
        <f>Raw_Prices!BS50</f>
        <v>44998</v>
      </c>
      <c r="C6289" s="12">
        <f>Raw_Prices!BW50</f>
        <v>373.65899999999999</v>
      </c>
      <c r="D6289" s="13">
        <f t="shared" si="200"/>
        <v>-1.429739653762585E-3</v>
      </c>
      <c r="E6289" s="14" t="str">
        <f>IF(_xlfn.XLOOKUP($A6289,Firm_Info!$A$2:$A$12,Firm_Info!$C$2:$C$12)="Treated",1,IF(_xlfn.XLOOKUP($A6289,Firm_Info!$A$2:$A$12,Firm_Info!$C$2:$C$12)="Control",0,""))</f>
        <v/>
      </c>
      <c r="F6289" s="14" t="str">
        <f>IFERROR(_xlfn.XLOOKUP($A6289,Firm_Info!$A$2:$A$11,Firm_Info!$D$2:$D$11),"")</f>
        <v/>
      </c>
      <c r="G6289" s="14" t="str">
        <f>IF($F6289="","",IF($B6289&gt;=SUMIFS(Firm_Info!$F$2:$F$11,Firm_Info!$D$2:$D$11,$F6289,Firm_Info!$C$2:$C$11,"Treated"),1,0))</f>
        <v/>
      </c>
      <c r="H6289" s="14" t="str">
        <f t="shared" si="201"/>
        <v/>
      </c>
      <c r="I6289" s="14" t="str">
        <f>IF($F6289="","",MOD(ROW()-2,624)-INDEX(Parallel_Trends!$F$5:$F$14,MATCH($A6289,Parallel_Trends!$A$5:$A$14,0)))</f>
        <v/>
      </c>
    </row>
    <row r="6290" spans="1:9" x14ac:dyDescent="0.45">
      <c r="A6290" t="s">
        <v>33</v>
      </c>
      <c r="B6290" s="1">
        <f>Raw_Prices!BS51</f>
        <v>44999</v>
      </c>
      <c r="C6290" s="12">
        <f>Raw_Prices!BW51</f>
        <v>379.83499999999998</v>
      </c>
      <c r="D6290" s="13">
        <f t="shared" si="200"/>
        <v>1.6528439031309183E-2</v>
      </c>
      <c r="E6290" s="14" t="str">
        <f>IF(_xlfn.XLOOKUP($A6290,Firm_Info!$A$2:$A$12,Firm_Info!$C$2:$C$12)="Treated",1,IF(_xlfn.XLOOKUP($A6290,Firm_Info!$A$2:$A$12,Firm_Info!$C$2:$C$12)="Control",0,""))</f>
        <v/>
      </c>
      <c r="F6290" s="14" t="str">
        <f>IFERROR(_xlfn.XLOOKUP($A6290,Firm_Info!$A$2:$A$11,Firm_Info!$D$2:$D$11),"")</f>
        <v/>
      </c>
      <c r="G6290" s="14" t="str">
        <f>IF($F6290="","",IF($B6290&gt;=SUMIFS(Firm_Info!$F$2:$F$11,Firm_Info!$D$2:$D$11,$F6290,Firm_Info!$C$2:$C$11,"Treated"),1,0))</f>
        <v/>
      </c>
      <c r="H6290" s="14" t="str">
        <f t="shared" si="201"/>
        <v/>
      </c>
      <c r="I6290" s="14" t="str">
        <f>IF($F6290="","",MOD(ROW()-2,624)-INDEX(Parallel_Trends!$F$5:$F$14,MATCH($A6290,Parallel_Trends!$A$5:$A$14,0)))</f>
        <v/>
      </c>
    </row>
    <row r="6291" spans="1:9" x14ac:dyDescent="0.45">
      <c r="A6291" t="s">
        <v>33</v>
      </c>
      <c r="B6291" s="1">
        <f>Raw_Prices!BS52</f>
        <v>45000</v>
      </c>
      <c r="C6291" s="12">
        <f>Raw_Prices!BW52</f>
        <v>377.46</v>
      </c>
      <c r="D6291" s="13">
        <f t="shared" si="200"/>
        <v>-6.2527149946687288E-3</v>
      </c>
      <c r="E6291" s="14" t="str">
        <f>IF(_xlfn.XLOOKUP($A6291,Firm_Info!$A$2:$A$12,Firm_Info!$C$2:$C$12)="Treated",1,IF(_xlfn.XLOOKUP($A6291,Firm_Info!$A$2:$A$12,Firm_Info!$C$2:$C$12)="Control",0,""))</f>
        <v/>
      </c>
      <c r="F6291" s="14" t="str">
        <f>IFERROR(_xlfn.XLOOKUP($A6291,Firm_Info!$A$2:$A$11,Firm_Info!$D$2:$D$11),"")</f>
        <v/>
      </c>
      <c r="G6291" s="14" t="str">
        <f>IF($F6291="","",IF($B6291&gt;=SUMIFS(Firm_Info!$F$2:$F$11,Firm_Info!$D$2:$D$11,$F6291,Firm_Info!$C$2:$C$11,"Treated"),1,0))</f>
        <v/>
      </c>
      <c r="H6291" s="14" t="str">
        <f t="shared" si="201"/>
        <v/>
      </c>
      <c r="I6291" s="14" t="str">
        <f>IF($F6291="","",MOD(ROW()-2,624)-INDEX(Parallel_Trends!$F$5:$F$14,MATCH($A6291,Parallel_Trends!$A$5:$A$14,0)))</f>
        <v/>
      </c>
    </row>
    <row r="6292" spans="1:9" x14ac:dyDescent="0.45">
      <c r="A6292" t="s">
        <v>33</v>
      </c>
      <c r="B6292" s="1">
        <f>Raw_Prices!BS53</f>
        <v>45001</v>
      </c>
      <c r="C6292" s="12">
        <f>Raw_Prices!BW53</f>
        <v>384.084</v>
      </c>
      <c r="D6292" s="13">
        <f t="shared" si="200"/>
        <v>1.7548879351454438E-2</v>
      </c>
      <c r="E6292" s="14" t="str">
        <f>IF(_xlfn.XLOOKUP($A6292,Firm_Info!$A$2:$A$12,Firm_Info!$C$2:$C$12)="Treated",1,IF(_xlfn.XLOOKUP($A6292,Firm_Info!$A$2:$A$12,Firm_Info!$C$2:$C$12)="Control",0,""))</f>
        <v/>
      </c>
      <c r="F6292" s="14" t="str">
        <f>IFERROR(_xlfn.XLOOKUP($A6292,Firm_Info!$A$2:$A$11,Firm_Info!$D$2:$D$11),"")</f>
        <v/>
      </c>
      <c r="G6292" s="14" t="str">
        <f>IF($F6292="","",IF($B6292&gt;=SUMIFS(Firm_Info!$F$2:$F$11,Firm_Info!$D$2:$D$11,$F6292,Firm_Info!$C$2:$C$11,"Treated"),1,0))</f>
        <v/>
      </c>
      <c r="H6292" s="14" t="str">
        <f t="shared" si="201"/>
        <v/>
      </c>
      <c r="I6292" s="14" t="str">
        <f>IF($F6292="","",MOD(ROW()-2,624)-INDEX(Parallel_Trends!$F$5:$F$14,MATCH($A6292,Parallel_Trends!$A$5:$A$14,0)))</f>
        <v/>
      </c>
    </row>
    <row r="6293" spans="1:9" x14ac:dyDescent="0.45">
      <c r="A6293" t="s">
        <v>33</v>
      </c>
      <c r="B6293" s="1">
        <f>Raw_Prices!BS54</f>
        <v>45002</v>
      </c>
      <c r="C6293" s="12">
        <f>Raw_Prices!BW54</f>
        <v>379.59199999999998</v>
      </c>
      <c r="D6293" s="13">
        <f t="shared" si="200"/>
        <v>-1.1695358307037051E-2</v>
      </c>
      <c r="E6293" s="14" t="str">
        <f>IF(_xlfn.XLOOKUP($A6293,Firm_Info!$A$2:$A$12,Firm_Info!$C$2:$C$12)="Treated",1,IF(_xlfn.XLOOKUP($A6293,Firm_Info!$A$2:$A$12,Firm_Info!$C$2:$C$12)="Control",0,""))</f>
        <v/>
      </c>
      <c r="F6293" s="14" t="str">
        <f>IFERROR(_xlfn.XLOOKUP($A6293,Firm_Info!$A$2:$A$11,Firm_Info!$D$2:$D$11),"")</f>
        <v/>
      </c>
      <c r="G6293" s="14" t="str">
        <f>IF($F6293="","",IF($B6293&gt;=SUMIFS(Firm_Info!$F$2:$F$11,Firm_Info!$D$2:$D$11,$F6293,Firm_Info!$C$2:$C$11,"Treated"),1,0))</f>
        <v/>
      </c>
      <c r="H6293" s="14" t="str">
        <f t="shared" si="201"/>
        <v/>
      </c>
      <c r="I6293" s="14" t="str">
        <f>IF($F6293="","",MOD(ROW()-2,624)-INDEX(Parallel_Trends!$F$5:$F$14,MATCH($A6293,Parallel_Trends!$A$5:$A$14,0)))</f>
        <v/>
      </c>
    </row>
    <row r="6294" spans="1:9" x14ac:dyDescent="0.45">
      <c r="A6294" t="s">
        <v>33</v>
      </c>
      <c r="B6294" s="1">
        <f>Raw_Prices!BS55</f>
        <v>45005</v>
      </c>
      <c r="C6294" s="12">
        <f>Raw_Prices!BW55</f>
        <v>383.24099999999999</v>
      </c>
      <c r="D6294" s="13">
        <f t="shared" si="200"/>
        <v>9.6129528546440302E-3</v>
      </c>
      <c r="E6294" s="14" t="str">
        <f>IF(_xlfn.XLOOKUP($A6294,Firm_Info!$A$2:$A$12,Firm_Info!$C$2:$C$12)="Treated",1,IF(_xlfn.XLOOKUP($A6294,Firm_Info!$A$2:$A$12,Firm_Info!$C$2:$C$12)="Control",0,""))</f>
        <v/>
      </c>
      <c r="F6294" s="14" t="str">
        <f>IFERROR(_xlfn.XLOOKUP($A6294,Firm_Info!$A$2:$A$11,Firm_Info!$D$2:$D$11),"")</f>
        <v/>
      </c>
      <c r="G6294" s="14" t="str">
        <f>IF($F6294="","",IF($B6294&gt;=SUMIFS(Firm_Info!$F$2:$F$11,Firm_Info!$D$2:$D$11,$F6294,Firm_Info!$C$2:$C$11,"Treated"),1,0))</f>
        <v/>
      </c>
      <c r="H6294" s="14" t="str">
        <f t="shared" si="201"/>
        <v/>
      </c>
      <c r="I6294" s="14" t="str">
        <f>IF($F6294="","",MOD(ROW()-2,624)-INDEX(Parallel_Trends!$F$5:$F$14,MATCH($A6294,Parallel_Trends!$A$5:$A$14,0)))</f>
        <v/>
      </c>
    </row>
    <row r="6295" spans="1:9" x14ac:dyDescent="0.45">
      <c r="A6295" t="s">
        <v>33</v>
      </c>
      <c r="B6295" s="1">
        <f>Raw_Prices!BS56</f>
        <v>45006</v>
      </c>
      <c r="C6295" s="12">
        <f>Raw_Prices!BW56</f>
        <v>388.27499999999998</v>
      </c>
      <c r="D6295" s="13">
        <f t="shared" si="200"/>
        <v>1.3135337816152282E-2</v>
      </c>
      <c r="E6295" s="14" t="str">
        <f>IF(_xlfn.XLOOKUP($A6295,Firm_Info!$A$2:$A$12,Firm_Info!$C$2:$C$12)="Treated",1,IF(_xlfn.XLOOKUP($A6295,Firm_Info!$A$2:$A$12,Firm_Info!$C$2:$C$12)="Control",0,""))</f>
        <v/>
      </c>
      <c r="F6295" s="14" t="str">
        <f>IFERROR(_xlfn.XLOOKUP($A6295,Firm_Info!$A$2:$A$11,Firm_Info!$D$2:$D$11),"")</f>
        <v/>
      </c>
      <c r="G6295" s="14" t="str">
        <f>IF($F6295="","",IF($B6295&gt;=SUMIFS(Firm_Info!$F$2:$F$11,Firm_Info!$D$2:$D$11,$F6295,Firm_Info!$C$2:$C$11,"Treated"),1,0))</f>
        <v/>
      </c>
      <c r="H6295" s="14" t="str">
        <f t="shared" si="201"/>
        <v/>
      </c>
      <c r="I6295" s="14" t="str">
        <f>IF($F6295="","",MOD(ROW()-2,624)-INDEX(Parallel_Trends!$F$5:$F$14,MATCH($A6295,Parallel_Trends!$A$5:$A$14,0)))</f>
        <v/>
      </c>
    </row>
    <row r="6296" spans="1:9" x14ac:dyDescent="0.45">
      <c r="A6296" t="s">
        <v>33</v>
      </c>
      <c r="B6296" s="1">
        <f>Raw_Prices!BS57</f>
        <v>45007</v>
      </c>
      <c r="C6296" s="12">
        <f>Raw_Prices!BW57</f>
        <v>381.65600000000001</v>
      </c>
      <c r="D6296" s="13">
        <f t="shared" si="200"/>
        <v>-1.7047195930719128E-2</v>
      </c>
      <c r="E6296" s="14" t="str">
        <f>IF(_xlfn.XLOOKUP($A6296,Firm_Info!$A$2:$A$12,Firm_Info!$C$2:$C$12)="Treated",1,IF(_xlfn.XLOOKUP($A6296,Firm_Info!$A$2:$A$12,Firm_Info!$C$2:$C$12)="Control",0,""))</f>
        <v/>
      </c>
      <c r="F6296" s="14" t="str">
        <f>IFERROR(_xlfn.XLOOKUP($A6296,Firm_Info!$A$2:$A$11,Firm_Info!$D$2:$D$11),"")</f>
        <v/>
      </c>
      <c r="G6296" s="14" t="str">
        <f>IF($F6296="","",IF($B6296&gt;=SUMIFS(Firm_Info!$F$2:$F$11,Firm_Info!$D$2:$D$11,$F6296,Firm_Info!$C$2:$C$11,"Treated"),1,0))</f>
        <v/>
      </c>
      <c r="H6296" s="14" t="str">
        <f t="shared" si="201"/>
        <v/>
      </c>
      <c r="I6296" s="14" t="str">
        <f>IF($F6296="","",MOD(ROW()-2,624)-INDEX(Parallel_Trends!$F$5:$F$14,MATCH($A6296,Parallel_Trends!$A$5:$A$14,0)))</f>
        <v/>
      </c>
    </row>
    <row r="6297" spans="1:9" x14ac:dyDescent="0.45">
      <c r="A6297" t="s">
        <v>33</v>
      </c>
      <c r="B6297" s="1">
        <f>Raw_Prices!BS58</f>
        <v>45008</v>
      </c>
      <c r="C6297" s="12">
        <f>Raw_Prices!BW58</f>
        <v>382.68799999999999</v>
      </c>
      <c r="D6297" s="13">
        <f t="shared" si="200"/>
        <v>2.7040057014693364E-3</v>
      </c>
      <c r="E6297" s="14" t="str">
        <f>IF(_xlfn.XLOOKUP($A6297,Firm_Info!$A$2:$A$12,Firm_Info!$C$2:$C$12)="Treated",1,IF(_xlfn.XLOOKUP($A6297,Firm_Info!$A$2:$A$12,Firm_Info!$C$2:$C$12)="Control",0,""))</f>
        <v/>
      </c>
      <c r="F6297" s="14" t="str">
        <f>IFERROR(_xlfn.XLOOKUP($A6297,Firm_Info!$A$2:$A$11,Firm_Info!$D$2:$D$11),"")</f>
        <v/>
      </c>
      <c r="G6297" s="14" t="str">
        <f>IF($F6297="","",IF($B6297&gt;=SUMIFS(Firm_Info!$F$2:$F$11,Firm_Info!$D$2:$D$11,$F6297,Firm_Info!$C$2:$C$11,"Treated"),1,0))</f>
        <v/>
      </c>
      <c r="H6297" s="14" t="str">
        <f t="shared" si="201"/>
        <v/>
      </c>
      <c r="I6297" s="14" t="str">
        <f>IF($F6297="","",MOD(ROW()-2,624)-INDEX(Parallel_Trends!$F$5:$F$14,MATCH($A6297,Parallel_Trends!$A$5:$A$14,0)))</f>
        <v/>
      </c>
    </row>
    <row r="6298" spans="1:9" x14ac:dyDescent="0.45">
      <c r="A6298" t="s">
        <v>33</v>
      </c>
      <c r="B6298" s="1">
        <f>Raw_Prices!BS59</f>
        <v>45009</v>
      </c>
      <c r="C6298" s="12">
        <f>Raw_Prices!BW59</f>
        <v>385.19900000000001</v>
      </c>
      <c r="D6298" s="13">
        <f t="shared" si="200"/>
        <v>6.561480893051419E-3</v>
      </c>
      <c r="E6298" s="14" t="str">
        <f>IF(_xlfn.XLOOKUP($A6298,Firm_Info!$A$2:$A$12,Firm_Info!$C$2:$C$12)="Treated",1,IF(_xlfn.XLOOKUP($A6298,Firm_Info!$A$2:$A$12,Firm_Info!$C$2:$C$12)="Control",0,""))</f>
        <v/>
      </c>
      <c r="F6298" s="14" t="str">
        <f>IFERROR(_xlfn.XLOOKUP($A6298,Firm_Info!$A$2:$A$11,Firm_Info!$D$2:$D$11),"")</f>
        <v/>
      </c>
      <c r="G6298" s="14" t="str">
        <f>IF($F6298="","",IF($B6298&gt;=SUMIFS(Firm_Info!$F$2:$F$11,Firm_Info!$D$2:$D$11,$F6298,Firm_Info!$C$2:$C$11,"Treated"),1,0))</f>
        <v/>
      </c>
      <c r="H6298" s="14" t="str">
        <f t="shared" si="201"/>
        <v/>
      </c>
      <c r="I6298" s="14" t="str">
        <f>IF($F6298="","",MOD(ROW()-2,624)-INDEX(Parallel_Trends!$F$5:$F$14,MATCH($A6298,Parallel_Trends!$A$5:$A$14,0)))</f>
        <v/>
      </c>
    </row>
    <row r="6299" spans="1:9" x14ac:dyDescent="0.45">
      <c r="A6299" t="s">
        <v>33</v>
      </c>
      <c r="B6299" s="1">
        <f>Raw_Prices!BS60</f>
        <v>45012</v>
      </c>
      <c r="C6299" s="12">
        <f>Raw_Prices!BW60</f>
        <v>385.91800000000001</v>
      </c>
      <c r="D6299" s="13">
        <f t="shared" si="200"/>
        <v>1.8665676702172007E-3</v>
      </c>
      <c r="E6299" s="14" t="str">
        <f>IF(_xlfn.XLOOKUP($A6299,Firm_Info!$A$2:$A$12,Firm_Info!$C$2:$C$12)="Treated",1,IF(_xlfn.XLOOKUP($A6299,Firm_Info!$A$2:$A$12,Firm_Info!$C$2:$C$12)="Control",0,""))</f>
        <v/>
      </c>
      <c r="F6299" s="14" t="str">
        <f>IFERROR(_xlfn.XLOOKUP($A6299,Firm_Info!$A$2:$A$11,Firm_Info!$D$2:$D$11),"")</f>
        <v/>
      </c>
      <c r="G6299" s="14" t="str">
        <f>IF($F6299="","",IF($B6299&gt;=SUMIFS(Firm_Info!$F$2:$F$11,Firm_Info!$D$2:$D$11,$F6299,Firm_Info!$C$2:$C$11,"Treated"),1,0))</f>
        <v/>
      </c>
      <c r="H6299" s="14" t="str">
        <f t="shared" si="201"/>
        <v/>
      </c>
      <c r="I6299" s="14" t="str">
        <f>IF($F6299="","",MOD(ROW()-2,624)-INDEX(Parallel_Trends!$F$5:$F$14,MATCH($A6299,Parallel_Trends!$A$5:$A$14,0)))</f>
        <v/>
      </c>
    </row>
    <row r="6300" spans="1:9" x14ac:dyDescent="0.45">
      <c r="A6300" t="s">
        <v>33</v>
      </c>
      <c r="B6300" s="1">
        <f>Raw_Prices!BS61</f>
        <v>45013</v>
      </c>
      <c r="C6300" s="12">
        <f>Raw_Prices!BW61</f>
        <v>385.05200000000002</v>
      </c>
      <c r="D6300" s="13">
        <f t="shared" si="200"/>
        <v>-2.244000020729775E-3</v>
      </c>
      <c r="E6300" s="14" t="str">
        <f>IF(_xlfn.XLOOKUP($A6300,Firm_Info!$A$2:$A$12,Firm_Info!$C$2:$C$12)="Treated",1,IF(_xlfn.XLOOKUP($A6300,Firm_Info!$A$2:$A$12,Firm_Info!$C$2:$C$12)="Control",0,""))</f>
        <v/>
      </c>
      <c r="F6300" s="14" t="str">
        <f>IFERROR(_xlfn.XLOOKUP($A6300,Firm_Info!$A$2:$A$11,Firm_Info!$D$2:$D$11),"")</f>
        <v/>
      </c>
      <c r="G6300" s="14" t="str">
        <f>IF($F6300="","",IF($B6300&gt;=SUMIFS(Firm_Info!$F$2:$F$11,Firm_Info!$D$2:$D$11,$F6300,Firm_Info!$C$2:$C$11,"Treated"),1,0))</f>
        <v/>
      </c>
      <c r="H6300" s="14" t="str">
        <f t="shared" si="201"/>
        <v/>
      </c>
      <c r="I6300" s="14" t="str">
        <f>IF($F6300="","",MOD(ROW()-2,624)-INDEX(Parallel_Trends!$F$5:$F$14,MATCH($A6300,Parallel_Trends!$A$5:$A$14,0)))</f>
        <v/>
      </c>
    </row>
    <row r="6301" spans="1:9" x14ac:dyDescent="0.45">
      <c r="A6301" t="s">
        <v>33</v>
      </c>
      <c r="B6301" s="1">
        <f>Raw_Prices!BS62</f>
        <v>45014</v>
      </c>
      <c r="C6301" s="12">
        <f>Raw_Prices!BW62</f>
        <v>390.649</v>
      </c>
      <c r="D6301" s="13">
        <f t="shared" si="200"/>
        <v>1.4535699074410768E-2</v>
      </c>
      <c r="E6301" s="14" t="str">
        <f>IF(_xlfn.XLOOKUP($A6301,Firm_Info!$A$2:$A$12,Firm_Info!$C$2:$C$12)="Treated",1,IF(_xlfn.XLOOKUP($A6301,Firm_Info!$A$2:$A$12,Firm_Info!$C$2:$C$12)="Control",0,""))</f>
        <v/>
      </c>
      <c r="F6301" s="14" t="str">
        <f>IFERROR(_xlfn.XLOOKUP($A6301,Firm_Info!$A$2:$A$11,Firm_Info!$D$2:$D$11),"")</f>
        <v/>
      </c>
      <c r="G6301" s="14" t="str">
        <f>IF($F6301="","",IF($B6301&gt;=SUMIFS(Firm_Info!$F$2:$F$11,Firm_Info!$D$2:$D$11,$F6301,Firm_Info!$C$2:$C$11,"Treated"),1,0))</f>
        <v/>
      </c>
      <c r="H6301" s="14" t="str">
        <f t="shared" si="201"/>
        <v/>
      </c>
      <c r="I6301" s="14" t="str">
        <f>IF($F6301="","",MOD(ROW()-2,624)-INDEX(Parallel_Trends!$F$5:$F$14,MATCH($A6301,Parallel_Trends!$A$5:$A$14,0)))</f>
        <v/>
      </c>
    </row>
    <row r="6302" spans="1:9" x14ac:dyDescent="0.45">
      <c r="A6302" t="s">
        <v>33</v>
      </c>
      <c r="B6302" s="1">
        <f>Raw_Prices!BS63</f>
        <v>45015</v>
      </c>
      <c r="C6302" s="12">
        <f>Raw_Prices!BW63</f>
        <v>392.93700000000001</v>
      </c>
      <c r="D6302" s="13">
        <f t="shared" si="200"/>
        <v>5.8569201508260615E-3</v>
      </c>
      <c r="E6302" s="14" t="str">
        <f>IF(_xlfn.XLOOKUP($A6302,Firm_Info!$A$2:$A$12,Firm_Info!$C$2:$C$12)="Treated",1,IF(_xlfn.XLOOKUP($A6302,Firm_Info!$A$2:$A$12,Firm_Info!$C$2:$C$12)="Control",0,""))</f>
        <v/>
      </c>
      <c r="F6302" s="14" t="str">
        <f>IFERROR(_xlfn.XLOOKUP($A6302,Firm_Info!$A$2:$A$11,Firm_Info!$D$2:$D$11),"")</f>
        <v/>
      </c>
      <c r="G6302" s="14" t="str">
        <f>IF($F6302="","",IF($B6302&gt;=SUMIFS(Firm_Info!$F$2:$F$11,Firm_Info!$D$2:$D$11,$F6302,Firm_Info!$C$2:$C$11,"Treated"),1,0))</f>
        <v/>
      </c>
      <c r="H6302" s="14" t="str">
        <f t="shared" si="201"/>
        <v/>
      </c>
      <c r="I6302" s="14" t="str">
        <f>IF($F6302="","",MOD(ROW()-2,624)-INDEX(Parallel_Trends!$F$5:$F$14,MATCH($A6302,Parallel_Trends!$A$5:$A$14,0)))</f>
        <v/>
      </c>
    </row>
    <row r="6303" spans="1:9" x14ac:dyDescent="0.45">
      <c r="A6303" t="s">
        <v>33</v>
      </c>
      <c r="B6303" s="1">
        <f>Raw_Prices!BS64</f>
        <v>45016</v>
      </c>
      <c r="C6303" s="12">
        <f>Raw_Prices!BW64</f>
        <v>398.47500000000002</v>
      </c>
      <c r="D6303" s="13">
        <f t="shared" si="200"/>
        <v>1.4093862374884525E-2</v>
      </c>
      <c r="E6303" s="14" t="str">
        <f>IF(_xlfn.XLOOKUP($A6303,Firm_Info!$A$2:$A$12,Firm_Info!$C$2:$C$12)="Treated",1,IF(_xlfn.XLOOKUP($A6303,Firm_Info!$A$2:$A$12,Firm_Info!$C$2:$C$12)="Control",0,""))</f>
        <v/>
      </c>
      <c r="F6303" s="14" t="str">
        <f>IFERROR(_xlfn.XLOOKUP($A6303,Firm_Info!$A$2:$A$11,Firm_Info!$D$2:$D$11),"")</f>
        <v/>
      </c>
      <c r="G6303" s="14" t="str">
        <f>IF($F6303="","",IF($B6303&gt;=SUMIFS(Firm_Info!$F$2:$F$11,Firm_Info!$D$2:$D$11,$F6303,Firm_Info!$C$2:$C$11,"Treated"),1,0))</f>
        <v/>
      </c>
      <c r="H6303" s="14" t="str">
        <f t="shared" si="201"/>
        <v/>
      </c>
      <c r="I6303" s="14" t="str">
        <f>IF($F6303="","",MOD(ROW()-2,624)-INDEX(Parallel_Trends!$F$5:$F$14,MATCH($A6303,Parallel_Trends!$A$5:$A$14,0)))</f>
        <v/>
      </c>
    </row>
    <row r="6304" spans="1:9" x14ac:dyDescent="0.45">
      <c r="A6304" t="s">
        <v>33</v>
      </c>
      <c r="B6304" s="1">
        <f>Raw_Prices!BS65</f>
        <v>45019</v>
      </c>
      <c r="C6304" s="12">
        <f>Raw_Prices!BW65</f>
        <v>399.99299999999999</v>
      </c>
      <c r="D6304" s="13">
        <f t="shared" si="200"/>
        <v>3.8095238095237072E-3</v>
      </c>
      <c r="E6304" s="14" t="str">
        <f>IF(_xlfn.XLOOKUP($A6304,Firm_Info!$A$2:$A$12,Firm_Info!$C$2:$C$12)="Treated",1,IF(_xlfn.XLOOKUP($A6304,Firm_Info!$A$2:$A$12,Firm_Info!$C$2:$C$12)="Control",0,""))</f>
        <v/>
      </c>
      <c r="F6304" s="14" t="str">
        <f>IFERROR(_xlfn.XLOOKUP($A6304,Firm_Info!$A$2:$A$11,Firm_Info!$D$2:$D$11),"")</f>
        <v/>
      </c>
      <c r="G6304" s="14" t="str">
        <f>IF($F6304="","",IF($B6304&gt;=SUMIFS(Firm_Info!$F$2:$F$11,Firm_Info!$D$2:$D$11,$F6304,Firm_Info!$C$2:$C$11,"Treated"),1,0))</f>
        <v/>
      </c>
      <c r="H6304" s="14" t="str">
        <f t="shared" si="201"/>
        <v/>
      </c>
      <c r="I6304" s="14" t="str">
        <f>IF($F6304="","",MOD(ROW()-2,624)-INDEX(Parallel_Trends!$F$5:$F$14,MATCH($A6304,Parallel_Trends!$A$5:$A$14,0)))</f>
        <v/>
      </c>
    </row>
    <row r="6305" spans="1:9" x14ac:dyDescent="0.45">
      <c r="A6305" t="s">
        <v>33</v>
      </c>
      <c r="B6305" s="1">
        <f>Raw_Prices!BS66</f>
        <v>45020</v>
      </c>
      <c r="C6305" s="12">
        <f>Raw_Prices!BW66</f>
        <v>397.77499999999998</v>
      </c>
      <c r="D6305" s="13">
        <f t="shared" si="200"/>
        <v>-5.5450970391982546E-3</v>
      </c>
      <c r="E6305" s="14" t="str">
        <f>IF(_xlfn.XLOOKUP($A6305,Firm_Info!$A$2:$A$12,Firm_Info!$C$2:$C$12)="Treated",1,IF(_xlfn.XLOOKUP($A6305,Firm_Info!$A$2:$A$12,Firm_Info!$C$2:$C$12)="Control",0,""))</f>
        <v/>
      </c>
      <c r="F6305" s="14" t="str">
        <f>IFERROR(_xlfn.XLOOKUP($A6305,Firm_Info!$A$2:$A$11,Firm_Info!$D$2:$D$11),"")</f>
        <v/>
      </c>
      <c r="G6305" s="14" t="str">
        <f>IF($F6305="","",IF($B6305&gt;=SUMIFS(Firm_Info!$F$2:$F$11,Firm_Info!$D$2:$D$11,$F6305,Firm_Info!$C$2:$C$11,"Treated"),1,0))</f>
        <v/>
      </c>
      <c r="H6305" s="14" t="str">
        <f t="shared" si="201"/>
        <v/>
      </c>
      <c r="I6305" s="14" t="str">
        <f>IF($F6305="","",MOD(ROW()-2,624)-INDEX(Parallel_Trends!$F$5:$F$14,MATCH($A6305,Parallel_Trends!$A$5:$A$14,0)))</f>
        <v/>
      </c>
    </row>
    <row r="6306" spans="1:9" x14ac:dyDescent="0.45">
      <c r="A6306" t="s">
        <v>33</v>
      </c>
      <c r="B6306" s="1">
        <f>Raw_Prices!BS67</f>
        <v>45021</v>
      </c>
      <c r="C6306" s="12">
        <f>Raw_Prices!BW67</f>
        <v>396.733</v>
      </c>
      <c r="D6306" s="13">
        <f t="shared" si="200"/>
        <v>-2.6195713657217734E-3</v>
      </c>
      <c r="E6306" s="14" t="str">
        <f>IF(_xlfn.XLOOKUP($A6306,Firm_Info!$A$2:$A$12,Firm_Info!$C$2:$C$12)="Treated",1,IF(_xlfn.XLOOKUP($A6306,Firm_Info!$A$2:$A$12,Firm_Info!$C$2:$C$12)="Control",0,""))</f>
        <v/>
      </c>
      <c r="F6306" s="14" t="str">
        <f>IFERROR(_xlfn.XLOOKUP($A6306,Firm_Info!$A$2:$A$11,Firm_Info!$D$2:$D$11),"")</f>
        <v/>
      </c>
      <c r="G6306" s="14" t="str">
        <f>IF($F6306="","",IF($B6306&gt;=SUMIFS(Firm_Info!$F$2:$F$11,Firm_Info!$D$2:$D$11,$F6306,Firm_Info!$C$2:$C$11,"Treated"),1,0))</f>
        <v/>
      </c>
      <c r="H6306" s="14" t="str">
        <f t="shared" si="201"/>
        <v/>
      </c>
      <c r="I6306" s="14" t="str">
        <f>IF($F6306="","",MOD(ROW()-2,624)-INDEX(Parallel_Trends!$F$5:$F$14,MATCH($A6306,Parallel_Trends!$A$5:$A$14,0)))</f>
        <v/>
      </c>
    </row>
    <row r="6307" spans="1:9" x14ac:dyDescent="0.45">
      <c r="A6307" t="s">
        <v>33</v>
      </c>
      <c r="B6307" s="1">
        <f>Raw_Prices!BS68</f>
        <v>45022</v>
      </c>
      <c r="C6307" s="12">
        <f>Raw_Prices!BW68</f>
        <v>398.28100000000001</v>
      </c>
      <c r="D6307" s="13">
        <f t="shared" si="200"/>
        <v>3.9018685110641105E-3</v>
      </c>
      <c r="E6307" s="14" t="str">
        <f>IF(_xlfn.XLOOKUP($A6307,Firm_Info!$A$2:$A$12,Firm_Info!$C$2:$C$12)="Treated",1,IF(_xlfn.XLOOKUP($A6307,Firm_Info!$A$2:$A$12,Firm_Info!$C$2:$C$12)="Control",0,""))</f>
        <v/>
      </c>
      <c r="F6307" s="14" t="str">
        <f>IFERROR(_xlfn.XLOOKUP($A6307,Firm_Info!$A$2:$A$11,Firm_Info!$D$2:$D$11),"")</f>
        <v/>
      </c>
      <c r="G6307" s="14" t="str">
        <f>IF($F6307="","",IF($B6307&gt;=SUMIFS(Firm_Info!$F$2:$F$11,Firm_Info!$D$2:$D$11,$F6307,Firm_Info!$C$2:$C$11,"Treated"),1,0))</f>
        <v/>
      </c>
      <c r="H6307" s="14" t="str">
        <f t="shared" si="201"/>
        <v/>
      </c>
      <c r="I6307" s="14" t="str">
        <f>IF($F6307="","",MOD(ROW()-2,624)-INDEX(Parallel_Trends!$F$5:$F$14,MATCH($A6307,Parallel_Trends!$A$5:$A$14,0)))</f>
        <v/>
      </c>
    </row>
    <row r="6308" spans="1:9" x14ac:dyDescent="0.45">
      <c r="A6308" t="s">
        <v>33</v>
      </c>
      <c r="B6308" s="1">
        <f>Raw_Prices!BS69</f>
        <v>45026</v>
      </c>
      <c r="C6308" s="12">
        <f>Raw_Prices!BW69</f>
        <v>398.69</v>
      </c>
      <c r="D6308" s="13">
        <f t="shared" ref="D6308:D6371" si="202">C6308/C6307-1</f>
        <v>1.0269131593021452E-3</v>
      </c>
      <c r="E6308" s="14" t="str">
        <f>IF(_xlfn.XLOOKUP($A6308,Firm_Info!$A$2:$A$12,Firm_Info!$C$2:$C$12)="Treated",1,IF(_xlfn.XLOOKUP($A6308,Firm_Info!$A$2:$A$12,Firm_Info!$C$2:$C$12)="Control",0,""))</f>
        <v/>
      </c>
      <c r="F6308" s="14" t="str">
        <f>IFERROR(_xlfn.XLOOKUP($A6308,Firm_Info!$A$2:$A$11,Firm_Info!$D$2:$D$11),"")</f>
        <v/>
      </c>
      <c r="G6308" s="14" t="str">
        <f>IF($F6308="","",IF($B6308&gt;=SUMIFS(Firm_Info!$F$2:$F$11,Firm_Info!$D$2:$D$11,$F6308,Firm_Info!$C$2:$C$11,"Treated"),1,0))</f>
        <v/>
      </c>
      <c r="H6308" s="14" t="str">
        <f t="shared" ref="H6308:H6371" si="203">IF($F6308="","",$E6308*$G6308)</f>
        <v/>
      </c>
      <c r="I6308" s="14" t="str">
        <f>IF($F6308="","",MOD(ROW()-2,624)-INDEX(Parallel_Trends!$F$5:$F$14,MATCH($A6308,Parallel_Trends!$A$5:$A$14,0)))</f>
        <v/>
      </c>
    </row>
    <row r="6309" spans="1:9" x14ac:dyDescent="0.45">
      <c r="A6309" t="s">
        <v>33</v>
      </c>
      <c r="B6309" s="1">
        <f>Raw_Prices!BS70</f>
        <v>45027</v>
      </c>
      <c r="C6309" s="12">
        <f>Raw_Prices!BW70</f>
        <v>398.79500000000002</v>
      </c>
      <c r="D6309" s="13">
        <f t="shared" si="202"/>
        <v>2.6336251222769391E-4</v>
      </c>
      <c r="E6309" s="14" t="str">
        <f>IF(_xlfn.XLOOKUP($A6309,Firm_Info!$A$2:$A$12,Firm_Info!$C$2:$C$12)="Treated",1,IF(_xlfn.XLOOKUP($A6309,Firm_Info!$A$2:$A$12,Firm_Info!$C$2:$C$12)="Control",0,""))</f>
        <v/>
      </c>
      <c r="F6309" s="14" t="str">
        <f>IFERROR(_xlfn.XLOOKUP($A6309,Firm_Info!$A$2:$A$11,Firm_Info!$D$2:$D$11),"")</f>
        <v/>
      </c>
      <c r="G6309" s="14" t="str">
        <f>IF($F6309="","",IF($B6309&gt;=SUMIFS(Firm_Info!$F$2:$F$11,Firm_Info!$D$2:$D$11,$F6309,Firm_Info!$C$2:$C$11,"Treated"),1,0))</f>
        <v/>
      </c>
      <c r="H6309" s="14" t="str">
        <f t="shared" si="203"/>
        <v/>
      </c>
      <c r="I6309" s="14" t="str">
        <f>IF($F6309="","",MOD(ROW()-2,624)-INDEX(Parallel_Trends!$F$5:$F$14,MATCH($A6309,Parallel_Trends!$A$5:$A$14,0)))</f>
        <v/>
      </c>
    </row>
    <row r="6310" spans="1:9" x14ac:dyDescent="0.45">
      <c r="A6310" t="s">
        <v>33</v>
      </c>
      <c r="B6310" s="1">
        <f>Raw_Prices!BS71</f>
        <v>45028</v>
      </c>
      <c r="C6310" s="12">
        <f>Raw_Prices!BW71</f>
        <v>397.17200000000003</v>
      </c>
      <c r="D6310" s="13">
        <f t="shared" si="202"/>
        <v>-4.0697601524593008E-3</v>
      </c>
      <c r="E6310" s="14" t="str">
        <f>IF(_xlfn.XLOOKUP($A6310,Firm_Info!$A$2:$A$12,Firm_Info!$C$2:$C$12)="Treated",1,IF(_xlfn.XLOOKUP($A6310,Firm_Info!$A$2:$A$12,Firm_Info!$C$2:$C$12)="Control",0,""))</f>
        <v/>
      </c>
      <c r="F6310" s="14" t="str">
        <f>IFERROR(_xlfn.XLOOKUP($A6310,Firm_Info!$A$2:$A$11,Firm_Info!$D$2:$D$11),"")</f>
        <v/>
      </c>
      <c r="G6310" s="14" t="str">
        <f>IF($F6310="","",IF($B6310&gt;=SUMIFS(Firm_Info!$F$2:$F$11,Firm_Info!$D$2:$D$11,$F6310,Firm_Info!$C$2:$C$11,"Treated"),1,0))</f>
        <v/>
      </c>
      <c r="H6310" s="14" t="str">
        <f t="shared" si="203"/>
        <v/>
      </c>
      <c r="I6310" s="14" t="str">
        <f>IF($F6310="","",MOD(ROW()-2,624)-INDEX(Parallel_Trends!$F$5:$F$14,MATCH($A6310,Parallel_Trends!$A$5:$A$14,0)))</f>
        <v/>
      </c>
    </row>
    <row r="6311" spans="1:9" x14ac:dyDescent="0.45">
      <c r="A6311" t="s">
        <v>33</v>
      </c>
      <c r="B6311" s="1">
        <f>Raw_Prices!BS72</f>
        <v>45029</v>
      </c>
      <c r="C6311" s="12">
        <f>Raw_Prices!BW72</f>
        <v>402.44600000000003</v>
      </c>
      <c r="D6311" s="13">
        <f t="shared" si="202"/>
        <v>1.3278881693573608E-2</v>
      </c>
      <c r="E6311" s="14" t="str">
        <f>IF(_xlfn.XLOOKUP($A6311,Firm_Info!$A$2:$A$12,Firm_Info!$C$2:$C$12)="Treated",1,IF(_xlfn.XLOOKUP($A6311,Firm_Info!$A$2:$A$12,Firm_Info!$C$2:$C$12)="Control",0,""))</f>
        <v/>
      </c>
      <c r="F6311" s="14" t="str">
        <f>IFERROR(_xlfn.XLOOKUP($A6311,Firm_Info!$A$2:$A$11,Firm_Info!$D$2:$D$11),"")</f>
        <v/>
      </c>
      <c r="G6311" s="14" t="str">
        <f>IF($F6311="","",IF($B6311&gt;=SUMIFS(Firm_Info!$F$2:$F$11,Firm_Info!$D$2:$D$11,$F6311,Firm_Info!$C$2:$C$11,"Treated"),1,0))</f>
        <v/>
      </c>
      <c r="H6311" s="14" t="str">
        <f t="shared" si="203"/>
        <v/>
      </c>
      <c r="I6311" s="14" t="str">
        <f>IF($F6311="","",MOD(ROW()-2,624)-INDEX(Parallel_Trends!$F$5:$F$14,MATCH($A6311,Parallel_Trends!$A$5:$A$14,0)))</f>
        <v/>
      </c>
    </row>
    <row r="6312" spans="1:9" x14ac:dyDescent="0.45">
      <c r="A6312" t="s">
        <v>33</v>
      </c>
      <c r="B6312" s="1">
        <f>Raw_Prices!BS73</f>
        <v>45030</v>
      </c>
      <c r="C6312" s="12">
        <f>Raw_Prices!BW73</f>
        <v>401.46300000000002</v>
      </c>
      <c r="D6312" s="13">
        <f t="shared" si="202"/>
        <v>-2.4425637228349117E-3</v>
      </c>
      <c r="E6312" s="14" t="str">
        <f>IF(_xlfn.XLOOKUP($A6312,Firm_Info!$A$2:$A$12,Firm_Info!$C$2:$C$12)="Treated",1,IF(_xlfn.XLOOKUP($A6312,Firm_Info!$A$2:$A$12,Firm_Info!$C$2:$C$12)="Control",0,""))</f>
        <v/>
      </c>
      <c r="F6312" s="14" t="str">
        <f>IFERROR(_xlfn.XLOOKUP($A6312,Firm_Info!$A$2:$A$11,Firm_Info!$D$2:$D$11),"")</f>
        <v/>
      </c>
      <c r="G6312" s="14" t="str">
        <f>IF($F6312="","",IF($B6312&gt;=SUMIFS(Firm_Info!$F$2:$F$11,Firm_Info!$D$2:$D$11,$F6312,Firm_Info!$C$2:$C$11,"Treated"),1,0))</f>
        <v/>
      </c>
      <c r="H6312" s="14" t="str">
        <f t="shared" si="203"/>
        <v/>
      </c>
      <c r="I6312" s="14" t="str">
        <f>IF($F6312="","",MOD(ROW()-2,624)-INDEX(Parallel_Trends!$F$5:$F$14,MATCH($A6312,Parallel_Trends!$A$5:$A$14,0)))</f>
        <v/>
      </c>
    </row>
    <row r="6313" spans="1:9" x14ac:dyDescent="0.45">
      <c r="A6313" t="s">
        <v>33</v>
      </c>
      <c r="B6313" s="1">
        <f>Raw_Prices!BS74</f>
        <v>45033</v>
      </c>
      <c r="C6313" s="12">
        <f>Raw_Prices!BW74</f>
        <v>402.90300000000002</v>
      </c>
      <c r="D6313" s="13">
        <f t="shared" si="202"/>
        <v>3.5868809828054626E-3</v>
      </c>
      <c r="E6313" s="14" t="str">
        <f>IF(_xlfn.XLOOKUP($A6313,Firm_Info!$A$2:$A$12,Firm_Info!$C$2:$C$12)="Treated",1,IF(_xlfn.XLOOKUP($A6313,Firm_Info!$A$2:$A$12,Firm_Info!$C$2:$C$12)="Control",0,""))</f>
        <v/>
      </c>
      <c r="F6313" s="14" t="str">
        <f>IFERROR(_xlfn.XLOOKUP($A6313,Firm_Info!$A$2:$A$11,Firm_Info!$D$2:$D$11),"")</f>
        <v/>
      </c>
      <c r="G6313" s="14" t="str">
        <f>IF($F6313="","",IF($B6313&gt;=SUMIFS(Firm_Info!$F$2:$F$11,Firm_Info!$D$2:$D$11,$F6313,Firm_Info!$C$2:$C$11,"Treated"),1,0))</f>
        <v/>
      </c>
      <c r="H6313" s="14" t="str">
        <f t="shared" si="203"/>
        <v/>
      </c>
      <c r="I6313" s="14" t="str">
        <f>IF($F6313="","",MOD(ROW()-2,624)-INDEX(Parallel_Trends!$F$5:$F$14,MATCH($A6313,Parallel_Trends!$A$5:$A$14,0)))</f>
        <v/>
      </c>
    </row>
    <row r="6314" spans="1:9" x14ac:dyDescent="0.45">
      <c r="A6314" t="s">
        <v>33</v>
      </c>
      <c r="B6314" s="1">
        <f>Raw_Prices!BS75</f>
        <v>45034</v>
      </c>
      <c r="C6314" s="12">
        <f>Raw_Prices!BW75</f>
        <v>403.166</v>
      </c>
      <c r="D6314" s="13">
        <f t="shared" si="202"/>
        <v>6.5276257560742401E-4</v>
      </c>
      <c r="E6314" s="14" t="str">
        <f>IF(_xlfn.XLOOKUP($A6314,Firm_Info!$A$2:$A$12,Firm_Info!$C$2:$C$12)="Treated",1,IF(_xlfn.XLOOKUP($A6314,Firm_Info!$A$2:$A$12,Firm_Info!$C$2:$C$12)="Control",0,""))</f>
        <v/>
      </c>
      <c r="F6314" s="14" t="str">
        <f>IFERROR(_xlfn.XLOOKUP($A6314,Firm_Info!$A$2:$A$11,Firm_Info!$D$2:$D$11),"")</f>
        <v/>
      </c>
      <c r="G6314" s="14" t="str">
        <f>IF($F6314="","",IF($B6314&gt;=SUMIFS(Firm_Info!$F$2:$F$11,Firm_Info!$D$2:$D$11,$F6314,Firm_Info!$C$2:$C$11,"Treated"),1,0))</f>
        <v/>
      </c>
      <c r="H6314" s="14" t="str">
        <f t="shared" si="203"/>
        <v/>
      </c>
      <c r="I6314" s="14" t="str">
        <f>IF($F6314="","",MOD(ROW()-2,624)-INDEX(Parallel_Trends!$F$5:$F$14,MATCH($A6314,Parallel_Trends!$A$5:$A$14,0)))</f>
        <v/>
      </c>
    </row>
    <row r="6315" spans="1:9" x14ac:dyDescent="0.45">
      <c r="A6315" t="s">
        <v>33</v>
      </c>
      <c r="B6315" s="1">
        <f>Raw_Prices!BS76</f>
        <v>45035</v>
      </c>
      <c r="C6315" s="12">
        <f>Raw_Prices!BW76</f>
        <v>403.1</v>
      </c>
      <c r="D6315" s="13">
        <f t="shared" si="202"/>
        <v>-1.6370428061884823E-4</v>
      </c>
      <c r="E6315" s="14" t="str">
        <f>IF(_xlfn.XLOOKUP($A6315,Firm_Info!$A$2:$A$12,Firm_Info!$C$2:$C$12)="Treated",1,IF(_xlfn.XLOOKUP($A6315,Firm_Info!$A$2:$A$12,Firm_Info!$C$2:$C$12)="Control",0,""))</f>
        <v/>
      </c>
      <c r="F6315" s="14" t="str">
        <f>IFERROR(_xlfn.XLOOKUP($A6315,Firm_Info!$A$2:$A$11,Firm_Info!$D$2:$D$11),"")</f>
        <v/>
      </c>
      <c r="G6315" s="14" t="str">
        <f>IF($F6315="","",IF($B6315&gt;=SUMIFS(Firm_Info!$F$2:$F$11,Firm_Info!$D$2:$D$11,$F6315,Firm_Info!$C$2:$C$11,"Treated"),1,0))</f>
        <v/>
      </c>
      <c r="H6315" s="14" t="str">
        <f t="shared" si="203"/>
        <v/>
      </c>
      <c r="I6315" s="14" t="str">
        <f>IF($F6315="","",MOD(ROW()-2,624)-INDEX(Parallel_Trends!$F$5:$F$14,MATCH($A6315,Parallel_Trends!$A$5:$A$14,0)))</f>
        <v/>
      </c>
    </row>
    <row r="6316" spans="1:9" x14ac:dyDescent="0.45">
      <c r="A6316" t="s">
        <v>33</v>
      </c>
      <c r="B6316" s="1">
        <f>Raw_Prices!BS77</f>
        <v>45036</v>
      </c>
      <c r="C6316" s="12">
        <f>Raw_Prices!BW77</f>
        <v>400.89800000000002</v>
      </c>
      <c r="D6316" s="13">
        <f t="shared" si="202"/>
        <v>-5.4626643512776241E-3</v>
      </c>
      <c r="E6316" s="14" t="str">
        <f>IF(_xlfn.XLOOKUP($A6316,Firm_Info!$A$2:$A$12,Firm_Info!$C$2:$C$12)="Treated",1,IF(_xlfn.XLOOKUP($A6316,Firm_Info!$A$2:$A$12,Firm_Info!$C$2:$C$12)="Control",0,""))</f>
        <v/>
      </c>
      <c r="F6316" s="14" t="str">
        <f>IFERROR(_xlfn.XLOOKUP($A6316,Firm_Info!$A$2:$A$11,Firm_Info!$D$2:$D$11),"")</f>
        <v/>
      </c>
      <c r="G6316" s="14" t="str">
        <f>IF($F6316="","",IF($B6316&gt;=SUMIFS(Firm_Info!$F$2:$F$11,Firm_Info!$D$2:$D$11,$F6316,Firm_Info!$C$2:$C$11,"Treated"),1,0))</f>
        <v/>
      </c>
      <c r="H6316" s="14" t="str">
        <f t="shared" si="203"/>
        <v/>
      </c>
      <c r="I6316" s="14" t="str">
        <f>IF($F6316="","",MOD(ROW()-2,624)-INDEX(Parallel_Trends!$F$5:$F$14,MATCH($A6316,Parallel_Trends!$A$5:$A$14,0)))</f>
        <v/>
      </c>
    </row>
    <row r="6317" spans="1:9" x14ac:dyDescent="0.45">
      <c r="A6317" t="s">
        <v>33</v>
      </c>
      <c r="B6317" s="1">
        <f>Raw_Prices!BS78</f>
        <v>45037</v>
      </c>
      <c r="C6317" s="12">
        <f>Raw_Prices!BW78</f>
        <v>401.209</v>
      </c>
      <c r="D6317" s="13">
        <f t="shared" si="202"/>
        <v>7.7575842234178793E-4</v>
      </c>
      <c r="E6317" s="14" t="str">
        <f>IF(_xlfn.XLOOKUP($A6317,Firm_Info!$A$2:$A$12,Firm_Info!$C$2:$C$12)="Treated",1,IF(_xlfn.XLOOKUP($A6317,Firm_Info!$A$2:$A$12,Firm_Info!$C$2:$C$12)="Control",0,""))</f>
        <v/>
      </c>
      <c r="F6317" s="14" t="str">
        <f>IFERROR(_xlfn.XLOOKUP($A6317,Firm_Info!$A$2:$A$11,Firm_Info!$D$2:$D$11),"")</f>
        <v/>
      </c>
      <c r="G6317" s="14" t="str">
        <f>IF($F6317="","",IF($B6317&gt;=SUMIFS(Firm_Info!$F$2:$F$11,Firm_Info!$D$2:$D$11,$F6317,Firm_Info!$C$2:$C$11,"Treated"),1,0))</f>
        <v/>
      </c>
      <c r="H6317" s="14" t="str">
        <f t="shared" si="203"/>
        <v/>
      </c>
      <c r="I6317" s="14" t="str">
        <f>IF($F6317="","",MOD(ROW()-2,624)-INDEX(Parallel_Trends!$F$5:$F$14,MATCH($A6317,Parallel_Trends!$A$5:$A$14,0)))</f>
        <v/>
      </c>
    </row>
    <row r="6318" spans="1:9" x14ac:dyDescent="0.45">
      <c r="A6318" t="s">
        <v>33</v>
      </c>
      <c r="B6318" s="1">
        <f>Raw_Prices!BS79</f>
        <v>45040</v>
      </c>
      <c r="C6318" s="12">
        <f>Raw_Prices!BW79</f>
        <v>401.62900000000002</v>
      </c>
      <c r="D6318" s="13">
        <f t="shared" si="202"/>
        <v>1.0468359383764003E-3</v>
      </c>
      <c r="E6318" s="14" t="str">
        <f>IF(_xlfn.XLOOKUP($A6318,Firm_Info!$A$2:$A$12,Firm_Info!$C$2:$C$12)="Treated",1,IF(_xlfn.XLOOKUP($A6318,Firm_Info!$A$2:$A$12,Firm_Info!$C$2:$C$12)="Control",0,""))</f>
        <v/>
      </c>
      <c r="F6318" s="14" t="str">
        <f>IFERROR(_xlfn.XLOOKUP($A6318,Firm_Info!$A$2:$A$11,Firm_Info!$D$2:$D$11),"")</f>
        <v/>
      </c>
      <c r="G6318" s="14" t="str">
        <f>IF($F6318="","",IF($B6318&gt;=SUMIFS(Firm_Info!$F$2:$F$11,Firm_Info!$D$2:$D$11,$F6318,Firm_Info!$C$2:$C$11,"Treated"),1,0))</f>
        <v/>
      </c>
      <c r="H6318" s="14" t="str">
        <f t="shared" si="203"/>
        <v/>
      </c>
      <c r="I6318" s="14" t="str">
        <f>IF($F6318="","",MOD(ROW()-2,624)-INDEX(Parallel_Trends!$F$5:$F$14,MATCH($A6318,Parallel_Trends!$A$5:$A$14,0)))</f>
        <v/>
      </c>
    </row>
    <row r="6319" spans="1:9" x14ac:dyDescent="0.45">
      <c r="A6319" t="s">
        <v>33</v>
      </c>
      <c r="B6319" s="1">
        <f>Raw_Prices!BS80</f>
        <v>45041</v>
      </c>
      <c r="C6319" s="12">
        <f>Raw_Prices!BW80</f>
        <v>395.25299999999999</v>
      </c>
      <c r="D6319" s="13">
        <f t="shared" si="202"/>
        <v>-1.5875347646708837E-2</v>
      </c>
      <c r="E6319" s="14" t="str">
        <f>IF(_xlfn.XLOOKUP($A6319,Firm_Info!$A$2:$A$12,Firm_Info!$C$2:$C$12)="Treated",1,IF(_xlfn.XLOOKUP($A6319,Firm_Info!$A$2:$A$12,Firm_Info!$C$2:$C$12)="Control",0,""))</f>
        <v/>
      </c>
      <c r="F6319" s="14" t="str">
        <f>IFERROR(_xlfn.XLOOKUP($A6319,Firm_Info!$A$2:$A$11,Firm_Info!$D$2:$D$11),"")</f>
        <v/>
      </c>
      <c r="G6319" s="14" t="str">
        <f>IF($F6319="","",IF($B6319&gt;=SUMIFS(Firm_Info!$F$2:$F$11,Firm_Info!$D$2:$D$11,$F6319,Firm_Info!$C$2:$C$11,"Treated"),1,0))</f>
        <v/>
      </c>
      <c r="H6319" s="14" t="str">
        <f t="shared" si="203"/>
        <v/>
      </c>
      <c r="I6319" s="14" t="str">
        <f>IF($F6319="","",MOD(ROW()-2,624)-INDEX(Parallel_Trends!$F$5:$F$14,MATCH($A6319,Parallel_Trends!$A$5:$A$14,0)))</f>
        <v/>
      </c>
    </row>
    <row r="6320" spans="1:9" x14ac:dyDescent="0.45">
      <c r="A6320" t="s">
        <v>33</v>
      </c>
      <c r="B6320" s="1">
        <f>Raw_Prices!BS81</f>
        <v>45042</v>
      </c>
      <c r="C6320" s="12">
        <f>Raw_Prices!BW81</f>
        <v>393.57900000000001</v>
      </c>
      <c r="D6320" s="13">
        <f t="shared" si="202"/>
        <v>-4.2352619714460804E-3</v>
      </c>
      <c r="E6320" s="14" t="str">
        <f>IF(_xlfn.XLOOKUP($A6320,Firm_Info!$A$2:$A$12,Firm_Info!$C$2:$C$12)="Treated",1,IF(_xlfn.XLOOKUP($A6320,Firm_Info!$A$2:$A$12,Firm_Info!$C$2:$C$12)="Control",0,""))</f>
        <v/>
      </c>
      <c r="F6320" s="14" t="str">
        <f>IFERROR(_xlfn.XLOOKUP($A6320,Firm_Info!$A$2:$A$11,Firm_Info!$D$2:$D$11),"")</f>
        <v/>
      </c>
      <c r="G6320" s="14" t="str">
        <f>IF($F6320="","",IF($B6320&gt;=SUMIFS(Firm_Info!$F$2:$F$11,Firm_Info!$D$2:$D$11,$F6320,Firm_Info!$C$2:$C$11,"Treated"),1,0))</f>
        <v/>
      </c>
      <c r="H6320" s="14" t="str">
        <f t="shared" si="203"/>
        <v/>
      </c>
      <c r="I6320" s="14" t="str">
        <f>IF($F6320="","",MOD(ROW()-2,624)-INDEX(Parallel_Trends!$F$5:$F$14,MATCH($A6320,Parallel_Trends!$A$5:$A$14,0)))</f>
        <v/>
      </c>
    </row>
    <row r="6321" spans="1:9" x14ac:dyDescent="0.45">
      <c r="A6321" t="s">
        <v>33</v>
      </c>
      <c r="B6321" s="1">
        <f>Raw_Prices!BS82</f>
        <v>45043</v>
      </c>
      <c r="C6321" s="12">
        <f>Raw_Prices!BW82</f>
        <v>401.41500000000002</v>
      </c>
      <c r="D6321" s="13">
        <f t="shared" si="202"/>
        <v>1.9909598835303743E-2</v>
      </c>
      <c r="E6321" s="14" t="str">
        <f>IF(_xlfn.XLOOKUP($A6321,Firm_Info!$A$2:$A$12,Firm_Info!$C$2:$C$12)="Treated",1,IF(_xlfn.XLOOKUP($A6321,Firm_Info!$A$2:$A$12,Firm_Info!$C$2:$C$12)="Control",0,""))</f>
        <v/>
      </c>
      <c r="F6321" s="14" t="str">
        <f>IFERROR(_xlfn.XLOOKUP($A6321,Firm_Info!$A$2:$A$11,Firm_Info!$D$2:$D$11),"")</f>
        <v/>
      </c>
      <c r="G6321" s="14" t="str">
        <f>IF($F6321="","",IF($B6321&gt;=SUMIFS(Firm_Info!$F$2:$F$11,Firm_Info!$D$2:$D$11,$F6321,Firm_Info!$C$2:$C$11,"Treated"),1,0))</f>
        <v/>
      </c>
      <c r="H6321" s="14" t="str">
        <f t="shared" si="203"/>
        <v/>
      </c>
      <c r="I6321" s="14" t="str">
        <f>IF($F6321="","",MOD(ROW()-2,624)-INDEX(Parallel_Trends!$F$5:$F$14,MATCH($A6321,Parallel_Trends!$A$5:$A$14,0)))</f>
        <v/>
      </c>
    </row>
    <row r="6322" spans="1:9" x14ac:dyDescent="0.45">
      <c r="A6322" t="s">
        <v>33</v>
      </c>
      <c r="B6322" s="1">
        <f>Raw_Prices!BS83</f>
        <v>45044</v>
      </c>
      <c r="C6322" s="12">
        <f>Raw_Prices!BW83</f>
        <v>404.84100000000001</v>
      </c>
      <c r="D6322" s="13">
        <f t="shared" si="202"/>
        <v>8.5348081162885947E-3</v>
      </c>
      <c r="E6322" s="14" t="str">
        <f>IF(_xlfn.XLOOKUP($A6322,Firm_Info!$A$2:$A$12,Firm_Info!$C$2:$C$12)="Treated",1,IF(_xlfn.XLOOKUP($A6322,Firm_Info!$A$2:$A$12,Firm_Info!$C$2:$C$12)="Control",0,""))</f>
        <v/>
      </c>
      <c r="F6322" s="14" t="str">
        <f>IFERROR(_xlfn.XLOOKUP($A6322,Firm_Info!$A$2:$A$11,Firm_Info!$D$2:$D$11),"")</f>
        <v/>
      </c>
      <c r="G6322" s="14" t="str">
        <f>IF($F6322="","",IF($B6322&gt;=SUMIFS(Firm_Info!$F$2:$F$11,Firm_Info!$D$2:$D$11,$F6322,Firm_Info!$C$2:$C$11,"Treated"),1,0))</f>
        <v/>
      </c>
      <c r="H6322" s="14" t="str">
        <f t="shared" si="203"/>
        <v/>
      </c>
      <c r="I6322" s="14" t="str">
        <f>IF($F6322="","",MOD(ROW()-2,624)-INDEX(Parallel_Trends!$F$5:$F$14,MATCH($A6322,Parallel_Trends!$A$5:$A$14,0)))</f>
        <v/>
      </c>
    </row>
    <row r="6323" spans="1:9" x14ac:dyDescent="0.45">
      <c r="A6323" t="s">
        <v>33</v>
      </c>
      <c r="B6323" s="1">
        <f>Raw_Prices!BS84</f>
        <v>45047</v>
      </c>
      <c r="C6323" s="12">
        <f>Raw_Prices!BW84</f>
        <v>404.43200000000002</v>
      </c>
      <c r="D6323" s="13">
        <f t="shared" si="202"/>
        <v>-1.0102731689725086E-3</v>
      </c>
      <c r="E6323" s="14" t="str">
        <f>IF(_xlfn.XLOOKUP($A6323,Firm_Info!$A$2:$A$12,Firm_Info!$C$2:$C$12)="Treated",1,IF(_xlfn.XLOOKUP($A6323,Firm_Info!$A$2:$A$12,Firm_Info!$C$2:$C$12)="Control",0,""))</f>
        <v/>
      </c>
      <c r="F6323" s="14" t="str">
        <f>IFERROR(_xlfn.XLOOKUP($A6323,Firm_Info!$A$2:$A$11,Firm_Info!$D$2:$D$11),"")</f>
        <v/>
      </c>
      <c r="G6323" s="14" t="str">
        <f>IF($F6323="","",IF($B6323&gt;=SUMIFS(Firm_Info!$F$2:$F$11,Firm_Info!$D$2:$D$11,$F6323,Firm_Info!$C$2:$C$11,"Treated"),1,0))</f>
        <v/>
      </c>
      <c r="H6323" s="14" t="str">
        <f t="shared" si="203"/>
        <v/>
      </c>
      <c r="I6323" s="14" t="str">
        <f>IF($F6323="","",MOD(ROW()-2,624)-INDEX(Parallel_Trends!$F$5:$F$14,MATCH($A6323,Parallel_Trends!$A$5:$A$14,0)))</f>
        <v/>
      </c>
    </row>
    <row r="6324" spans="1:9" x14ac:dyDescent="0.45">
      <c r="A6324" t="s">
        <v>33</v>
      </c>
      <c r="B6324" s="1">
        <f>Raw_Prices!BS85</f>
        <v>45048</v>
      </c>
      <c r="C6324" s="12">
        <f>Raw_Prices!BW85</f>
        <v>399.88600000000002</v>
      </c>
      <c r="D6324" s="13">
        <f t="shared" si="202"/>
        <v>-1.124045575028676E-2</v>
      </c>
      <c r="E6324" s="14" t="str">
        <f>IF(_xlfn.XLOOKUP($A6324,Firm_Info!$A$2:$A$12,Firm_Info!$C$2:$C$12)="Treated",1,IF(_xlfn.XLOOKUP($A6324,Firm_Info!$A$2:$A$12,Firm_Info!$C$2:$C$12)="Control",0,""))</f>
        <v/>
      </c>
      <c r="F6324" s="14" t="str">
        <f>IFERROR(_xlfn.XLOOKUP($A6324,Firm_Info!$A$2:$A$11,Firm_Info!$D$2:$D$11),"")</f>
        <v/>
      </c>
      <c r="G6324" s="14" t="str">
        <f>IF($F6324="","",IF($B6324&gt;=SUMIFS(Firm_Info!$F$2:$F$11,Firm_Info!$D$2:$D$11,$F6324,Firm_Info!$C$2:$C$11,"Treated"),1,0))</f>
        <v/>
      </c>
      <c r="H6324" s="14" t="str">
        <f t="shared" si="203"/>
        <v/>
      </c>
      <c r="I6324" s="14" t="str">
        <f>IF($F6324="","",MOD(ROW()-2,624)-INDEX(Parallel_Trends!$F$5:$F$14,MATCH($A6324,Parallel_Trends!$A$5:$A$14,0)))</f>
        <v/>
      </c>
    </row>
    <row r="6325" spans="1:9" x14ac:dyDescent="0.45">
      <c r="A6325" t="s">
        <v>33</v>
      </c>
      <c r="B6325" s="1">
        <f>Raw_Prices!BS86</f>
        <v>45049</v>
      </c>
      <c r="C6325" s="12">
        <f>Raw_Prices!BW86</f>
        <v>397.142</v>
      </c>
      <c r="D6325" s="13">
        <f t="shared" si="202"/>
        <v>-6.8619556573624729E-3</v>
      </c>
      <c r="E6325" s="14" t="str">
        <f>IF(_xlfn.XLOOKUP($A6325,Firm_Info!$A$2:$A$12,Firm_Info!$C$2:$C$12)="Treated",1,IF(_xlfn.XLOOKUP($A6325,Firm_Info!$A$2:$A$12,Firm_Info!$C$2:$C$12)="Control",0,""))</f>
        <v/>
      </c>
      <c r="F6325" s="14" t="str">
        <f>IFERROR(_xlfn.XLOOKUP($A6325,Firm_Info!$A$2:$A$11,Firm_Info!$D$2:$D$11),"")</f>
        <v/>
      </c>
      <c r="G6325" s="14" t="str">
        <f>IF($F6325="","",IF($B6325&gt;=SUMIFS(Firm_Info!$F$2:$F$11,Firm_Info!$D$2:$D$11,$F6325,Firm_Info!$C$2:$C$11,"Treated"),1,0))</f>
        <v/>
      </c>
      <c r="H6325" s="14" t="str">
        <f t="shared" si="203"/>
        <v/>
      </c>
      <c r="I6325" s="14" t="str">
        <f>IF($F6325="","",MOD(ROW()-2,624)-INDEX(Parallel_Trends!$F$5:$F$14,MATCH($A6325,Parallel_Trends!$A$5:$A$14,0)))</f>
        <v/>
      </c>
    </row>
    <row r="6326" spans="1:9" x14ac:dyDescent="0.45">
      <c r="A6326" t="s">
        <v>33</v>
      </c>
      <c r="B6326" s="1">
        <f>Raw_Prices!BS87</f>
        <v>45050</v>
      </c>
      <c r="C6326" s="12">
        <f>Raw_Prices!BW87</f>
        <v>394.32799999999997</v>
      </c>
      <c r="D6326" s="13">
        <f t="shared" si="202"/>
        <v>-7.0856268035111025E-3</v>
      </c>
      <c r="E6326" s="14" t="str">
        <f>IF(_xlfn.XLOOKUP($A6326,Firm_Info!$A$2:$A$12,Firm_Info!$C$2:$C$12)="Treated",1,IF(_xlfn.XLOOKUP($A6326,Firm_Info!$A$2:$A$12,Firm_Info!$C$2:$C$12)="Control",0,""))</f>
        <v/>
      </c>
      <c r="F6326" s="14" t="str">
        <f>IFERROR(_xlfn.XLOOKUP($A6326,Firm_Info!$A$2:$A$11,Firm_Info!$D$2:$D$11),"")</f>
        <v/>
      </c>
      <c r="G6326" s="14" t="str">
        <f>IF($F6326="","",IF($B6326&gt;=SUMIFS(Firm_Info!$F$2:$F$11,Firm_Info!$D$2:$D$11,$F6326,Firm_Info!$C$2:$C$11,"Treated"),1,0))</f>
        <v/>
      </c>
      <c r="H6326" s="14" t="str">
        <f t="shared" si="203"/>
        <v/>
      </c>
      <c r="I6326" s="14" t="str">
        <f>IF($F6326="","",MOD(ROW()-2,624)-INDEX(Parallel_Trends!$F$5:$F$14,MATCH($A6326,Parallel_Trends!$A$5:$A$14,0)))</f>
        <v/>
      </c>
    </row>
    <row r="6327" spans="1:9" x14ac:dyDescent="0.45">
      <c r="A6327" t="s">
        <v>33</v>
      </c>
      <c r="B6327" s="1">
        <f>Raw_Prices!BS88</f>
        <v>45051</v>
      </c>
      <c r="C6327" s="12">
        <f>Raw_Prices!BW88</f>
        <v>401.62900000000002</v>
      </c>
      <c r="D6327" s="13">
        <f t="shared" si="202"/>
        <v>1.8515043314195401E-2</v>
      </c>
      <c r="E6327" s="14" t="str">
        <f>IF(_xlfn.XLOOKUP($A6327,Firm_Info!$A$2:$A$12,Firm_Info!$C$2:$C$12)="Treated",1,IF(_xlfn.XLOOKUP($A6327,Firm_Info!$A$2:$A$12,Firm_Info!$C$2:$C$12)="Control",0,""))</f>
        <v/>
      </c>
      <c r="F6327" s="14" t="str">
        <f>IFERROR(_xlfn.XLOOKUP($A6327,Firm_Info!$A$2:$A$11,Firm_Info!$D$2:$D$11),"")</f>
        <v/>
      </c>
      <c r="G6327" s="14" t="str">
        <f>IF($F6327="","",IF($B6327&gt;=SUMIFS(Firm_Info!$F$2:$F$11,Firm_Info!$D$2:$D$11,$F6327,Firm_Info!$C$2:$C$11,"Treated"),1,0))</f>
        <v/>
      </c>
      <c r="H6327" s="14" t="str">
        <f t="shared" si="203"/>
        <v/>
      </c>
      <c r="I6327" s="14" t="str">
        <f>IF($F6327="","",MOD(ROW()-2,624)-INDEX(Parallel_Trends!$F$5:$F$14,MATCH($A6327,Parallel_Trends!$A$5:$A$14,0)))</f>
        <v/>
      </c>
    </row>
    <row r="6328" spans="1:9" x14ac:dyDescent="0.45">
      <c r="A6328" t="s">
        <v>33</v>
      </c>
      <c r="B6328" s="1">
        <f>Raw_Prices!BS89</f>
        <v>45054</v>
      </c>
      <c r="C6328" s="12">
        <f>Raw_Prices!BW89</f>
        <v>401.73500000000001</v>
      </c>
      <c r="D6328" s="13">
        <f t="shared" si="202"/>
        <v>2.6392516476647643E-4</v>
      </c>
      <c r="E6328" s="14" t="str">
        <f>IF(_xlfn.XLOOKUP($A6328,Firm_Info!$A$2:$A$12,Firm_Info!$C$2:$C$12)="Treated",1,IF(_xlfn.XLOOKUP($A6328,Firm_Info!$A$2:$A$12,Firm_Info!$C$2:$C$12)="Control",0,""))</f>
        <v/>
      </c>
      <c r="F6328" s="14" t="str">
        <f>IFERROR(_xlfn.XLOOKUP($A6328,Firm_Info!$A$2:$A$11,Firm_Info!$D$2:$D$11),"")</f>
        <v/>
      </c>
      <c r="G6328" s="14" t="str">
        <f>IF($F6328="","",IF($B6328&gt;=SUMIFS(Firm_Info!$F$2:$F$11,Firm_Info!$D$2:$D$11,$F6328,Firm_Info!$C$2:$C$11,"Treated"),1,0))</f>
        <v/>
      </c>
      <c r="H6328" s="14" t="str">
        <f t="shared" si="203"/>
        <v/>
      </c>
      <c r="I6328" s="14" t="str">
        <f>IF($F6328="","",MOD(ROW()-2,624)-INDEX(Parallel_Trends!$F$5:$F$14,MATCH($A6328,Parallel_Trends!$A$5:$A$14,0)))</f>
        <v/>
      </c>
    </row>
    <row r="6329" spans="1:9" x14ac:dyDescent="0.45">
      <c r="A6329" t="s">
        <v>33</v>
      </c>
      <c r="B6329" s="1">
        <f>Raw_Prices!BS90</f>
        <v>45055</v>
      </c>
      <c r="C6329" s="12">
        <f>Raw_Prices!BW90</f>
        <v>399.97500000000002</v>
      </c>
      <c r="D6329" s="13">
        <f t="shared" si="202"/>
        <v>-4.380997423674815E-3</v>
      </c>
      <c r="E6329" s="14" t="str">
        <f>IF(_xlfn.XLOOKUP($A6329,Firm_Info!$A$2:$A$12,Firm_Info!$C$2:$C$12)="Treated",1,IF(_xlfn.XLOOKUP($A6329,Firm_Info!$A$2:$A$12,Firm_Info!$C$2:$C$12)="Control",0,""))</f>
        <v/>
      </c>
      <c r="F6329" s="14" t="str">
        <f>IFERROR(_xlfn.XLOOKUP($A6329,Firm_Info!$A$2:$A$11,Firm_Info!$D$2:$D$11),"")</f>
        <v/>
      </c>
      <c r="G6329" s="14" t="str">
        <f>IF($F6329="","",IF($B6329&gt;=SUMIFS(Firm_Info!$F$2:$F$11,Firm_Info!$D$2:$D$11,$F6329,Firm_Info!$C$2:$C$11,"Treated"),1,0))</f>
        <v/>
      </c>
      <c r="H6329" s="14" t="str">
        <f t="shared" si="203"/>
        <v/>
      </c>
      <c r="I6329" s="14" t="str">
        <f>IF($F6329="","",MOD(ROW()-2,624)-INDEX(Parallel_Trends!$F$5:$F$14,MATCH($A6329,Parallel_Trends!$A$5:$A$14,0)))</f>
        <v/>
      </c>
    </row>
    <row r="6330" spans="1:9" x14ac:dyDescent="0.45">
      <c r="A6330" t="s">
        <v>33</v>
      </c>
      <c r="B6330" s="1">
        <f>Raw_Prices!BS91</f>
        <v>45056</v>
      </c>
      <c r="C6330" s="12">
        <f>Raw_Prices!BW91</f>
        <v>401.84399999999999</v>
      </c>
      <c r="D6330" s="13">
        <f t="shared" si="202"/>
        <v>4.672792049503105E-3</v>
      </c>
      <c r="E6330" s="14" t="str">
        <f>IF(_xlfn.XLOOKUP($A6330,Firm_Info!$A$2:$A$12,Firm_Info!$C$2:$C$12)="Treated",1,IF(_xlfn.XLOOKUP($A6330,Firm_Info!$A$2:$A$12,Firm_Info!$C$2:$C$12)="Control",0,""))</f>
        <v/>
      </c>
      <c r="F6330" s="14" t="str">
        <f>IFERROR(_xlfn.XLOOKUP($A6330,Firm_Info!$A$2:$A$11,Firm_Info!$D$2:$D$11),"")</f>
        <v/>
      </c>
      <c r="G6330" s="14" t="str">
        <f>IF($F6330="","",IF($B6330&gt;=SUMIFS(Firm_Info!$F$2:$F$11,Firm_Info!$D$2:$D$11,$F6330,Firm_Info!$C$2:$C$11,"Treated"),1,0))</f>
        <v/>
      </c>
      <c r="H6330" s="14" t="str">
        <f t="shared" si="203"/>
        <v/>
      </c>
      <c r="I6330" s="14" t="str">
        <f>IF($F6330="","",MOD(ROW()-2,624)-INDEX(Parallel_Trends!$F$5:$F$14,MATCH($A6330,Parallel_Trends!$A$5:$A$14,0)))</f>
        <v/>
      </c>
    </row>
    <row r="6331" spans="1:9" x14ac:dyDescent="0.45">
      <c r="A6331" t="s">
        <v>33</v>
      </c>
      <c r="B6331" s="1">
        <f>Raw_Prices!BS92</f>
        <v>45057</v>
      </c>
      <c r="C6331" s="12">
        <f>Raw_Prices!BW92</f>
        <v>401.14299999999997</v>
      </c>
      <c r="D6331" s="13">
        <f t="shared" si="202"/>
        <v>-1.7444580483969574E-3</v>
      </c>
      <c r="E6331" s="14" t="str">
        <f>IF(_xlfn.XLOOKUP($A6331,Firm_Info!$A$2:$A$12,Firm_Info!$C$2:$C$12)="Treated",1,IF(_xlfn.XLOOKUP($A6331,Firm_Info!$A$2:$A$12,Firm_Info!$C$2:$C$12)="Control",0,""))</f>
        <v/>
      </c>
      <c r="F6331" s="14" t="str">
        <f>IFERROR(_xlfn.XLOOKUP($A6331,Firm_Info!$A$2:$A$11,Firm_Info!$D$2:$D$11),"")</f>
        <v/>
      </c>
      <c r="G6331" s="14" t="str">
        <f>IF($F6331="","",IF($B6331&gt;=SUMIFS(Firm_Info!$F$2:$F$11,Firm_Info!$D$2:$D$11,$F6331,Firm_Info!$C$2:$C$11,"Treated"),1,0))</f>
        <v/>
      </c>
      <c r="H6331" s="14" t="str">
        <f t="shared" si="203"/>
        <v/>
      </c>
      <c r="I6331" s="14" t="str">
        <f>IF($F6331="","",MOD(ROW()-2,624)-INDEX(Parallel_Trends!$F$5:$F$14,MATCH($A6331,Parallel_Trends!$A$5:$A$14,0)))</f>
        <v/>
      </c>
    </row>
    <row r="6332" spans="1:9" x14ac:dyDescent="0.45">
      <c r="A6332" t="s">
        <v>33</v>
      </c>
      <c r="B6332" s="1">
        <f>Raw_Prices!BS93</f>
        <v>45058</v>
      </c>
      <c r="C6332" s="12">
        <f>Raw_Prices!BW93</f>
        <v>400.61500000000001</v>
      </c>
      <c r="D6332" s="13">
        <f t="shared" si="202"/>
        <v>-1.3162388474932118E-3</v>
      </c>
      <c r="E6332" s="14" t="str">
        <f>IF(_xlfn.XLOOKUP($A6332,Firm_Info!$A$2:$A$12,Firm_Info!$C$2:$C$12)="Treated",1,IF(_xlfn.XLOOKUP($A6332,Firm_Info!$A$2:$A$12,Firm_Info!$C$2:$C$12)="Control",0,""))</f>
        <v/>
      </c>
      <c r="F6332" s="14" t="str">
        <f>IFERROR(_xlfn.XLOOKUP($A6332,Firm_Info!$A$2:$A$11,Firm_Info!$D$2:$D$11),"")</f>
        <v/>
      </c>
      <c r="G6332" s="14" t="str">
        <f>IF($F6332="","",IF($B6332&gt;=SUMIFS(Firm_Info!$F$2:$F$11,Firm_Info!$D$2:$D$11,$F6332,Firm_Info!$C$2:$C$11,"Treated"),1,0))</f>
        <v/>
      </c>
      <c r="H6332" s="14" t="str">
        <f t="shared" si="203"/>
        <v/>
      </c>
      <c r="I6332" s="14" t="str">
        <f>IF($F6332="","",MOD(ROW()-2,624)-INDEX(Parallel_Trends!$F$5:$F$14,MATCH($A6332,Parallel_Trends!$A$5:$A$14,0)))</f>
        <v/>
      </c>
    </row>
    <row r="6333" spans="1:9" x14ac:dyDescent="0.45">
      <c r="A6333" t="s">
        <v>33</v>
      </c>
      <c r="B6333" s="1">
        <f>Raw_Prices!BS94</f>
        <v>45061</v>
      </c>
      <c r="C6333" s="12">
        <f>Raw_Prices!BW94</f>
        <v>401.99799999999999</v>
      </c>
      <c r="D6333" s="13">
        <f t="shared" si="202"/>
        <v>3.4521922544088479E-3</v>
      </c>
      <c r="E6333" s="14" t="str">
        <f>IF(_xlfn.XLOOKUP($A6333,Firm_Info!$A$2:$A$12,Firm_Info!$C$2:$C$12)="Treated",1,IF(_xlfn.XLOOKUP($A6333,Firm_Info!$A$2:$A$12,Firm_Info!$C$2:$C$12)="Control",0,""))</f>
        <v/>
      </c>
      <c r="F6333" s="14" t="str">
        <f>IFERROR(_xlfn.XLOOKUP($A6333,Firm_Info!$A$2:$A$11,Firm_Info!$D$2:$D$11),"")</f>
        <v/>
      </c>
      <c r="G6333" s="14" t="str">
        <f>IF($F6333="","",IF($B6333&gt;=SUMIFS(Firm_Info!$F$2:$F$11,Firm_Info!$D$2:$D$11,$F6333,Firm_Info!$C$2:$C$11,"Treated"),1,0))</f>
        <v/>
      </c>
      <c r="H6333" s="14" t="str">
        <f t="shared" si="203"/>
        <v/>
      </c>
      <c r="I6333" s="14" t="str">
        <f>IF($F6333="","",MOD(ROW()-2,624)-INDEX(Parallel_Trends!$F$5:$F$14,MATCH($A6333,Parallel_Trends!$A$5:$A$14,0)))</f>
        <v/>
      </c>
    </row>
    <row r="6334" spans="1:9" x14ac:dyDescent="0.45">
      <c r="A6334" t="s">
        <v>33</v>
      </c>
      <c r="B6334" s="1">
        <f>Raw_Prices!BS95</f>
        <v>45062</v>
      </c>
      <c r="C6334" s="12">
        <f>Raw_Prices!BW95</f>
        <v>399.31200000000001</v>
      </c>
      <c r="D6334" s="13">
        <f t="shared" si="202"/>
        <v>-6.6816252817177846E-3</v>
      </c>
      <c r="E6334" s="14" t="str">
        <f>IF(_xlfn.XLOOKUP($A6334,Firm_Info!$A$2:$A$12,Firm_Info!$C$2:$C$12)="Treated",1,IF(_xlfn.XLOOKUP($A6334,Firm_Info!$A$2:$A$12,Firm_Info!$C$2:$C$12)="Control",0,""))</f>
        <v/>
      </c>
      <c r="F6334" s="14" t="str">
        <f>IFERROR(_xlfn.XLOOKUP($A6334,Firm_Info!$A$2:$A$11,Firm_Info!$D$2:$D$11),"")</f>
        <v/>
      </c>
      <c r="G6334" s="14" t="str">
        <f>IF($F6334="","",IF($B6334&gt;=SUMIFS(Firm_Info!$F$2:$F$11,Firm_Info!$D$2:$D$11,$F6334,Firm_Info!$C$2:$C$11,"Treated"),1,0))</f>
        <v/>
      </c>
      <c r="H6334" s="14" t="str">
        <f t="shared" si="203"/>
        <v/>
      </c>
      <c r="I6334" s="14" t="str">
        <f>IF($F6334="","",MOD(ROW()-2,624)-INDEX(Parallel_Trends!$F$5:$F$14,MATCH($A6334,Parallel_Trends!$A$5:$A$14,0)))</f>
        <v/>
      </c>
    </row>
    <row r="6335" spans="1:9" x14ac:dyDescent="0.45">
      <c r="A6335" t="s">
        <v>33</v>
      </c>
      <c r="B6335" s="1">
        <f>Raw_Prices!BS96</f>
        <v>45063</v>
      </c>
      <c r="C6335" s="12">
        <f>Raw_Prices!BW96</f>
        <v>404.16</v>
      </c>
      <c r="D6335" s="13">
        <f t="shared" si="202"/>
        <v>1.2140882317586366E-2</v>
      </c>
      <c r="E6335" s="14" t="str">
        <f>IF(_xlfn.XLOOKUP($A6335,Firm_Info!$A$2:$A$12,Firm_Info!$C$2:$C$12)="Treated",1,IF(_xlfn.XLOOKUP($A6335,Firm_Info!$A$2:$A$12,Firm_Info!$C$2:$C$12)="Control",0,""))</f>
        <v/>
      </c>
      <c r="F6335" s="14" t="str">
        <f>IFERROR(_xlfn.XLOOKUP($A6335,Firm_Info!$A$2:$A$11,Firm_Info!$D$2:$D$11),"")</f>
        <v/>
      </c>
      <c r="G6335" s="14" t="str">
        <f>IF($F6335="","",IF($B6335&gt;=SUMIFS(Firm_Info!$F$2:$F$11,Firm_Info!$D$2:$D$11,$F6335,Firm_Info!$C$2:$C$11,"Treated"),1,0))</f>
        <v/>
      </c>
      <c r="H6335" s="14" t="str">
        <f t="shared" si="203"/>
        <v/>
      </c>
      <c r="I6335" s="14" t="str">
        <f>IF($F6335="","",MOD(ROW()-2,624)-INDEX(Parallel_Trends!$F$5:$F$14,MATCH($A6335,Parallel_Trends!$A$5:$A$14,0)))</f>
        <v/>
      </c>
    </row>
    <row r="6336" spans="1:9" x14ac:dyDescent="0.45">
      <c r="A6336" t="s">
        <v>33</v>
      </c>
      <c r="B6336" s="1">
        <f>Raw_Prices!BS97</f>
        <v>45064</v>
      </c>
      <c r="C6336" s="12">
        <f>Raw_Prices!BW97</f>
        <v>408.053</v>
      </c>
      <c r="D6336" s="13">
        <f t="shared" si="202"/>
        <v>9.6323238321456284E-3</v>
      </c>
      <c r="E6336" s="14" t="str">
        <f>IF(_xlfn.XLOOKUP($A6336,Firm_Info!$A$2:$A$12,Firm_Info!$C$2:$C$12)="Treated",1,IF(_xlfn.XLOOKUP($A6336,Firm_Info!$A$2:$A$12,Firm_Info!$C$2:$C$12)="Control",0,""))</f>
        <v/>
      </c>
      <c r="F6336" s="14" t="str">
        <f>IFERROR(_xlfn.XLOOKUP($A6336,Firm_Info!$A$2:$A$11,Firm_Info!$D$2:$D$11),"")</f>
        <v/>
      </c>
      <c r="G6336" s="14" t="str">
        <f>IF($F6336="","",IF($B6336&gt;=SUMIFS(Firm_Info!$F$2:$F$11,Firm_Info!$D$2:$D$11,$F6336,Firm_Info!$C$2:$C$11,"Treated"),1,0))</f>
        <v/>
      </c>
      <c r="H6336" s="14" t="str">
        <f t="shared" si="203"/>
        <v/>
      </c>
      <c r="I6336" s="14" t="str">
        <f>IF($F6336="","",MOD(ROW()-2,624)-INDEX(Parallel_Trends!$F$5:$F$14,MATCH($A6336,Parallel_Trends!$A$5:$A$14,0)))</f>
        <v/>
      </c>
    </row>
    <row r="6337" spans="1:9" x14ac:dyDescent="0.45">
      <c r="A6337" t="s">
        <v>33</v>
      </c>
      <c r="B6337" s="1">
        <f>Raw_Prices!BS98</f>
        <v>45065</v>
      </c>
      <c r="C6337" s="12">
        <f>Raw_Prices!BW98</f>
        <v>407.46</v>
      </c>
      <c r="D6337" s="13">
        <f t="shared" si="202"/>
        <v>-1.45324259348667E-3</v>
      </c>
      <c r="E6337" s="14" t="str">
        <f>IF(_xlfn.XLOOKUP($A6337,Firm_Info!$A$2:$A$12,Firm_Info!$C$2:$C$12)="Treated",1,IF(_xlfn.XLOOKUP($A6337,Firm_Info!$A$2:$A$12,Firm_Info!$C$2:$C$12)="Control",0,""))</f>
        <v/>
      </c>
      <c r="F6337" s="14" t="str">
        <f>IFERROR(_xlfn.XLOOKUP($A6337,Firm_Info!$A$2:$A$11,Firm_Info!$D$2:$D$11),"")</f>
        <v/>
      </c>
      <c r="G6337" s="14" t="str">
        <f>IF($F6337="","",IF($B6337&gt;=SUMIFS(Firm_Info!$F$2:$F$11,Firm_Info!$D$2:$D$11,$F6337,Firm_Info!$C$2:$C$11,"Treated"),1,0))</f>
        <v/>
      </c>
      <c r="H6337" s="14" t="str">
        <f t="shared" si="203"/>
        <v/>
      </c>
      <c r="I6337" s="14" t="str">
        <f>IF($F6337="","",MOD(ROW()-2,624)-INDEX(Parallel_Trends!$F$5:$F$14,MATCH($A6337,Parallel_Trends!$A$5:$A$14,0)))</f>
        <v/>
      </c>
    </row>
    <row r="6338" spans="1:9" x14ac:dyDescent="0.45">
      <c r="A6338" t="s">
        <v>33</v>
      </c>
      <c r="B6338" s="1">
        <f>Raw_Prices!BS99</f>
        <v>45068</v>
      </c>
      <c r="C6338" s="12">
        <f>Raw_Prices!BW99</f>
        <v>407.62299999999999</v>
      </c>
      <c r="D6338" s="13">
        <f t="shared" si="202"/>
        <v>4.0003926765819209E-4</v>
      </c>
      <c r="E6338" s="14" t="str">
        <f>IF(_xlfn.XLOOKUP($A6338,Firm_Info!$A$2:$A$12,Firm_Info!$C$2:$C$12)="Treated",1,IF(_xlfn.XLOOKUP($A6338,Firm_Info!$A$2:$A$12,Firm_Info!$C$2:$C$12)="Control",0,""))</f>
        <v/>
      </c>
      <c r="F6338" s="14" t="str">
        <f>IFERROR(_xlfn.XLOOKUP($A6338,Firm_Info!$A$2:$A$11,Firm_Info!$D$2:$D$11),"")</f>
        <v/>
      </c>
      <c r="G6338" s="14" t="str">
        <f>IF($F6338="","",IF($B6338&gt;=SUMIFS(Firm_Info!$F$2:$F$11,Firm_Info!$D$2:$D$11,$F6338,Firm_Info!$C$2:$C$11,"Treated"),1,0))</f>
        <v/>
      </c>
      <c r="H6338" s="14" t="str">
        <f t="shared" si="203"/>
        <v/>
      </c>
      <c r="I6338" s="14" t="str">
        <f>IF($F6338="","",MOD(ROW()-2,624)-INDEX(Parallel_Trends!$F$5:$F$14,MATCH($A6338,Parallel_Trends!$A$5:$A$14,0)))</f>
        <v/>
      </c>
    </row>
    <row r="6339" spans="1:9" x14ac:dyDescent="0.45">
      <c r="A6339" t="s">
        <v>33</v>
      </c>
      <c r="B6339" s="1">
        <f>Raw_Prices!BS100</f>
        <v>45069</v>
      </c>
      <c r="C6339" s="12">
        <f>Raw_Prices!BW100</f>
        <v>403.05</v>
      </c>
      <c r="D6339" s="13">
        <f t="shared" si="202"/>
        <v>-1.1218699631767581E-2</v>
      </c>
      <c r="E6339" s="14" t="str">
        <f>IF(_xlfn.XLOOKUP($A6339,Firm_Info!$A$2:$A$12,Firm_Info!$C$2:$C$12)="Treated",1,IF(_xlfn.XLOOKUP($A6339,Firm_Info!$A$2:$A$12,Firm_Info!$C$2:$C$12)="Control",0,""))</f>
        <v/>
      </c>
      <c r="F6339" s="14" t="str">
        <f>IFERROR(_xlfn.XLOOKUP($A6339,Firm_Info!$A$2:$A$11,Firm_Info!$D$2:$D$11),"")</f>
        <v/>
      </c>
      <c r="G6339" s="14" t="str">
        <f>IF($F6339="","",IF($B6339&gt;=SUMIFS(Firm_Info!$F$2:$F$11,Firm_Info!$D$2:$D$11,$F6339,Firm_Info!$C$2:$C$11,"Treated"),1,0))</f>
        <v/>
      </c>
      <c r="H6339" s="14" t="str">
        <f t="shared" si="203"/>
        <v/>
      </c>
      <c r="I6339" s="14" t="str">
        <f>IF($F6339="","",MOD(ROW()-2,624)-INDEX(Parallel_Trends!$F$5:$F$14,MATCH($A6339,Parallel_Trends!$A$5:$A$14,0)))</f>
        <v/>
      </c>
    </row>
    <row r="6340" spans="1:9" x14ac:dyDescent="0.45">
      <c r="A6340" t="s">
        <v>33</v>
      </c>
      <c r="B6340" s="1">
        <f>Raw_Prices!BS101</f>
        <v>45070</v>
      </c>
      <c r="C6340" s="12">
        <f>Raw_Prices!BW101</f>
        <v>400.13</v>
      </c>
      <c r="D6340" s="13">
        <f t="shared" si="202"/>
        <v>-7.2447587147996817E-3</v>
      </c>
      <c r="E6340" s="14" t="str">
        <f>IF(_xlfn.XLOOKUP($A6340,Firm_Info!$A$2:$A$12,Firm_Info!$C$2:$C$12)="Treated",1,IF(_xlfn.XLOOKUP($A6340,Firm_Info!$A$2:$A$12,Firm_Info!$C$2:$C$12)="Control",0,""))</f>
        <v/>
      </c>
      <c r="F6340" s="14" t="str">
        <f>IFERROR(_xlfn.XLOOKUP($A6340,Firm_Info!$A$2:$A$11,Firm_Info!$D$2:$D$11),"")</f>
        <v/>
      </c>
      <c r="G6340" s="14" t="str">
        <f>IF($F6340="","",IF($B6340&gt;=SUMIFS(Firm_Info!$F$2:$F$11,Firm_Info!$D$2:$D$11,$F6340,Firm_Info!$C$2:$C$11,"Treated"),1,0))</f>
        <v/>
      </c>
      <c r="H6340" s="14" t="str">
        <f t="shared" si="203"/>
        <v/>
      </c>
      <c r="I6340" s="14" t="str">
        <f>IF($F6340="","",MOD(ROW()-2,624)-INDEX(Parallel_Trends!$F$5:$F$14,MATCH($A6340,Parallel_Trends!$A$5:$A$14,0)))</f>
        <v/>
      </c>
    </row>
    <row r="6341" spans="1:9" x14ac:dyDescent="0.45">
      <c r="A6341" t="s">
        <v>33</v>
      </c>
      <c r="B6341" s="1">
        <f>Raw_Prices!BS102</f>
        <v>45071</v>
      </c>
      <c r="C6341" s="12">
        <f>Raw_Prices!BW102</f>
        <v>403.59500000000003</v>
      </c>
      <c r="D6341" s="13">
        <f t="shared" si="202"/>
        <v>8.6596856021794455E-3</v>
      </c>
      <c r="E6341" s="14" t="str">
        <f>IF(_xlfn.XLOOKUP($A6341,Firm_Info!$A$2:$A$12,Firm_Info!$C$2:$C$12)="Treated",1,IF(_xlfn.XLOOKUP($A6341,Firm_Info!$A$2:$A$12,Firm_Info!$C$2:$C$12)="Control",0,""))</f>
        <v/>
      </c>
      <c r="F6341" s="14" t="str">
        <f>IFERROR(_xlfn.XLOOKUP($A6341,Firm_Info!$A$2:$A$11,Firm_Info!$D$2:$D$11),"")</f>
        <v/>
      </c>
      <c r="G6341" s="14" t="str">
        <f>IF($F6341="","",IF($B6341&gt;=SUMIFS(Firm_Info!$F$2:$F$11,Firm_Info!$D$2:$D$11,$F6341,Firm_Info!$C$2:$C$11,"Treated"),1,0))</f>
        <v/>
      </c>
      <c r="H6341" s="14" t="str">
        <f t="shared" si="203"/>
        <v/>
      </c>
      <c r="I6341" s="14" t="str">
        <f>IF($F6341="","",MOD(ROW()-2,624)-INDEX(Parallel_Trends!$F$5:$F$14,MATCH($A6341,Parallel_Trends!$A$5:$A$14,0)))</f>
        <v/>
      </c>
    </row>
    <row r="6342" spans="1:9" x14ac:dyDescent="0.45">
      <c r="A6342" t="s">
        <v>33</v>
      </c>
      <c r="B6342" s="1">
        <f>Raw_Prices!BS103</f>
        <v>45072</v>
      </c>
      <c r="C6342" s="12">
        <f>Raw_Prices!BW103</f>
        <v>408.822</v>
      </c>
      <c r="D6342" s="13">
        <f t="shared" si="202"/>
        <v>1.2951101971035328E-2</v>
      </c>
      <c r="E6342" s="14" t="str">
        <f>IF(_xlfn.XLOOKUP($A6342,Firm_Info!$A$2:$A$12,Firm_Info!$C$2:$C$12)="Treated",1,IF(_xlfn.XLOOKUP($A6342,Firm_Info!$A$2:$A$12,Firm_Info!$C$2:$C$12)="Control",0,""))</f>
        <v/>
      </c>
      <c r="F6342" s="14" t="str">
        <f>IFERROR(_xlfn.XLOOKUP($A6342,Firm_Info!$A$2:$A$11,Firm_Info!$D$2:$D$11),"")</f>
        <v/>
      </c>
      <c r="G6342" s="14" t="str">
        <f>IF($F6342="","",IF($B6342&gt;=SUMIFS(Firm_Info!$F$2:$F$11,Firm_Info!$D$2:$D$11,$F6342,Firm_Info!$C$2:$C$11,"Treated"),1,0))</f>
        <v/>
      </c>
      <c r="H6342" s="14" t="str">
        <f t="shared" si="203"/>
        <v/>
      </c>
      <c r="I6342" s="14" t="str">
        <f>IF($F6342="","",MOD(ROW()-2,624)-INDEX(Parallel_Trends!$F$5:$F$14,MATCH($A6342,Parallel_Trends!$A$5:$A$14,0)))</f>
        <v/>
      </c>
    </row>
    <row r="6343" spans="1:9" x14ac:dyDescent="0.45">
      <c r="A6343" t="s">
        <v>33</v>
      </c>
      <c r="B6343" s="1">
        <f>Raw_Prices!BS104</f>
        <v>45076</v>
      </c>
      <c r="C6343" s="12">
        <f>Raw_Prices!BW104</f>
        <v>408.97699999999998</v>
      </c>
      <c r="D6343" s="13">
        <f t="shared" si="202"/>
        <v>3.7913810900591649E-4</v>
      </c>
      <c r="E6343" s="14" t="str">
        <f>IF(_xlfn.XLOOKUP($A6343,Firm_Info!$A$2:$A$12,Firm_Info!$C$2:$C$12)="Treated",1,IF(_xlfn.XLOOKUP($A6343,Firm_Info!$A$2:$A$12,Firm_Info!$C$2:$C$12)="Control",0,""))</f>
        <v/>
      </c>
      <c r="F6343" s="14" t="str">
        <f>IFERROR(_xlfn.XLOOKUP($A6343,Firm_Info!$A$2:$A$11,Firm_Info!$D$2:$D$11),"")</f>
        <v/>
      </c>
      <c r="G6343" s="14" t="str">
        <f>IF($F6343="","",IF($B6343&gt;=SUMIFS(Firm_Info!$F$2:$F$11,Firm_Info!$D$2:$D$11,$F6343,Firm_Info!$C$2:$C$11,"Treated"),1,0))</f>
        <v/>
      </c>
      <c r="H6343" s="14" t="str">
        <f t="shared" si="203"/>
        <v/>
      </c>
      <c r="I6343" s="14" t="str">
        <f>IF($F6343="","",MOD(ROW()-2,624)-INDEX(Parallel_Trends!$F$5:$F$14,MATCH($A6343,Parallel_Trends!$A$5:$A$14,0)))</f>
        <v/>
      </c>
    </row>
    <row r="6344" spans="1:9" x14ac:dyDescent="0.45">
      <c r="A6344" t="s">
        <v>33</v>
      </c>
      <c r="B6344" s="1">
        <f>Raw_Prices!BS105</f>
        <v>45077</v>
      </c>
      <c r="C6344" s="12">
        <f>Raw_Prices!BW105</f>
        <v>406.709</v>
      </c>
      <c r="D6344" s="13">
        <f t="shared" si="202"/>
        <v>-5.5455441259532057E-3</v>
      </c>
      <c r="E6344" s="14" t="str">
        <f>IF(_xlfn.XLOOKUP($A6344,Firm_Info!$A$2:$A$12,Firm_Info!$C$2:$C$12)="Treated",1,IF(_xlfn.XLOOKUP($A6344,Firm_Info!$A$2:$A$12,Firm_Info!$C$2:$C$12)="Control",0,""))</f>
        <v/>
      </c>
      <c r="F6344" s="14" t="str">
        <f>IFERROR(_xlfn.XLOOKUP($A6344,Firm_Info!$A$2:$A$11,Firm_Info!$D$2:$D$11),"")</f>
        <v/>
      </c>
      <c r="G6344" s="14" t="str">
        <f>IF($F6344="","",IF($B6344&gt;=SUMIFS(Firm_Info!$F$2:$F$11,Firm_Info!$D$2:$D$11,$F6344,Firm_Info!$C$2:$C$11,"Treated"),1,0))</f>
        <v/>
      </c>
      <c r="H6344" s="14" t="str">
        <f t="shared" si="203"/>
        <v/>
      </c>
      <c r="I6344" s="14" t="str">
        <f>IF($F6344="","",MOD(ROW()-2,624)-INDEX(Parallel_Trends!$F$5:$F$14,MATCH($A6344,Parallel_Trends!$A$5:$A$14,0)))</f>
        <v/>
      </c>
    </row>
    <row r="6345" spans="1:9" x14ac:dyDescent="0.45">
      <c r="A6345" t="s">
        <v>33</v>
      </c>
      <c r="B6345" s="1">
        <f>Raw_Prices!BS106</f>
        <v>45078</v>
      </c>
      <c r="C6345" s="12">
        <f>Raw_Prices!BW106</f>
        <v>410.57400000000001</v>
      </c>
      <c r="D6345" s="13">
        <f t="shared" si="202"/>
        <v>9.503109102577012E-3</v>
      </c>
      <c r="E6345" s="14" t="str">
        <f>IF(_xlfn.XLOOKUP($A6345,Firm_Info!$A$2:$A$12,Firm_Info!$C$2:$C$12)="Treated",1,IF(_xlfn.XLOOKUP($A6345,Firm_Info!$A$2:$A$12,Firm_Info!$C$2:$C$12)="Control",0,""))</f>
        <v/>
      </c>
      <c r="F6345" s="14" t="str">
        <f>IFERROR(_xlfn.XLOOKUP($A6345,Firm_Info!$A$2:$A$11,Firm_Info!$D$2:$D$11),"")</f>
        <v/>
      </c>
      <c r="G6345" s="14" t="str">
        <f>IF($F6345="","",IF($B6345&gt;=SUMIFS(Firm_Info!$F$2:$F$11,Firm_Info!$D$2:$D$11,$F6345,Firm_Info!$C$2:$C$11,"Treated"),1,0))</f>
        <v/>
      </c>
      <c r="H6345" s="14" t="str">
        <f t="shared" si="203"/>
        <v/>
      </c>
      <c r="I6345" s="14" t="str">
        <f>IF($F6345="","",MOD(ROW()-2,624)-INDEX(Parallel_Trends!$F$5:$F$14,MATCH($A6345,Parallel_Trends!$A$5:$A$14,0)))</f>
        <v/>
      </c>
    </row>
    <row r="6346" spans="1:9" x14ac:dyDescent="0.45">
      <c r="A6346" t="s">
        <v>33</v>
      </c>
      <c r="B6346" s="1">
        <f>Raw_Prices!BS107</f>
        <v>45079</v>
      </c>
      <c r="C6346" s="12">
        <f>Raw_Prices!BW107</f>
        <v>416.51</v>
      </c>
      <c r="D6346" s="13">
        <f t="shared" si="202"/>
        <v>1.445780784949835E-2</v>
      </c>
      <c r="E6346" s="14" t="str">
        <f>IF(_xlfn.XLOOKUP($A6346,Firm_Info!$A$2:$A$12,Firm_Info!$C$2:$C$12)="Treated",1,IF(_xlfn.XLOOKUP($A6346,Firm_Info!$A$2:$A$12,Firm_Info!$C$2:$C$12)="Control",0,""))</f>
        <v/>
      </c>
      <c r="F6346" s="14" t="str">
        <f>IFERROR(_xlfn.XLOOKUP($A6346,Firm_Info!$A$2:$A$11,Firm_Info!$D$2:$D$11),"")</f>
        <v/>
      </c>
      <c r="G6346" s="14" t="str">
        <f>IF($F6346="","",IF($B6346&gt;=SUMIFS(Firm_Info!$F$2:$F$11,Firm_Info!$D$2:$D$11,$F6346,Firm_Info!$C$2:$C$11,"Treated"),1,0))</f>
        <v/>
      </c>
      <c r="H6346" s="14" t="str">
        <f t="shared" si="203"/>
        <v/>
      </c>
      <c r="I6346" s="14" t="str">
        <f>IF($F6346="","",MOD(ROW()-2,624)-INDEX(Parallel_Trends!$F$5:$F$14,MATCH($A6346,Parallel_Trends!$A$5:$A$14,0)))</f>
        <v/>
      </c>
    </row>
    <row r="6347" spans="1:9" x14ac:dyDescent="0.45">
      <c r="A6347" t="s">
        <v>33</v>
      </c>
      <c r="B6347" s="1">
        <f>Raw_Prices!BS108</f>
        <v>45082</v>
      </c>
      <c r="C6347" s="12">
        <f>Raw_Prices!BW108</f>
        <v>415.71300000000002</v>
      </c>
      <c r="D6347" s="13">
        <f t="shared" si="202"/>
        <v>-1.9135194833256319E-3</v>
      </c>
      <c r="E6347" s="14" t="str">
        <f>IF(_xlfn.XLOOKUP($A6347,Firm_Info!$A$2:$A$12,Firm_Info!$C$2:$C$12)="Treated",1,IF(_xlfn.XLOOKUP($A6347,Firm_Info!$A$2:$A$12,Firm_Info!$C$2:$C$12)="Control",0,""))</f>
        <v/>
      </c>
      <c r="F6347" s="14" t="str">
        <f>IFERROR(_xlfn.XLOOKUP($A6347,Firm_Info!$A$2:$A$11,Firm_Info!$D$2:$D$11),"")</f>
        <v/>
      </c>
      <c r="G6347" s="14" t="str">
        <f>IF($F6347="","",IF($B6347&gt;=SUMIFS(Firm_Info!$F$2:$F$11,Firm_Info!$D$2:$D$11,$F6347,Firm_Info!$C$2:$C$11,"Treated"),1,0))</f>
        <v/>
      </c>
      <c r="H6347" s="14" t="str">
        <f t="shared" si="203"/>
        <v/>
      </c>
      <c r="I6347" s="14" t="str">
        <f>IF($F6347="","",MOD(ROW()-2,624)-INDEX(Parallel_Trends!$F$5:$F$14,MATCH($A6347,Parallel_Trends!$A$5:$A$14,0)))</f>
        <v/>
      </c>
    </row>
    <row r="6348" spans="1:9" x14ac:dyDescent="0.45">
      <c r="A6348" t="s">
        <v>33</v>
      </c>
      <c r="B6348" s="1">
        <f>Raw_Prices!BS109</f>
        <v>45083</v>
      </c>
      <c r="C6348" s="12">
        <f>Raw_Prices!BW109</f>
        <v>416.61799999999999</v>
      </c>
      <c r="D6348" s="13">
        <f t="shared" si="202"/>
        <v>2.1769826779531876E-3</v>
      </c>
      <c r="E6348" s="14" t="str">
        <f>IF(_xlfn.XLOOKUP($A6348,Firm_Info!$A$2:$A$12,Firm_Info!$C$2:$C$12)="Treated",1,IF(_xlfn.XLOOKUP($A6348,Firm_Info!$A$2:$A$12,Firm_Info!$C$2:$C$12)="Control",0,""))</f>
        <v/>
      </c>
      <c r="F6348" s="14" t="str">
        <f>IFERROR(_xlfn.XLOOKUP($A6348,Firm_Info!$A$2:$A$11,Firm_Info!$D$2:$D$11),"")</f>
        <v/>
      </c>
      <c r="G6348" s="14" t="str">
        <f>IF($F6348="","",IF($B6348&gt;=SUMIFS(Firm_Info!$F$2:$F$11,Firm_Info!$D$2:$D$11,$F6348,Firm_Info!$C$2:$C$11,"Treated"),1,0))</f>
        <v/>
      </c>
      <c r="H6348" s="14" t="str">
        <f t="shared" si="203"/>
        <v/>
      </c>
      <c r="I6348" s="14" t="str">
        <f>IF($F6348="","",MOD(ROW()-2,624)-INDEX(Parallel_Trends!$F$5:$F$14,MATCH($A6348,Parallel_Trends!$A$5:$A$14,0)))</f>
        <v/>
      </c>
    </row>
    <row r="6349" spans="1:9" x14ac:dyDescent="0.45">
      <c r="A6349" t="s">
        <v>33</v>
      </c>
      <c r="B6349" s="1">
        <f>Raw_Prices!BS110</f>
        <v>45084</v>
      </c>
      <c r="C6349" s="12">
        <f>Raw_Prices!BW110</f>
        <v>415.178</v>
      </c>
      <c r="D6349" s="13">
        <f t="shared" si="202"/>
        <v>-3.4564037079530818E-3</v>
      </c>
      <c r="E6349" s="14" t="str">
        <f>IF(_xlfn.XLOOKUP($A6349,Firm_Info!$A$2:$A$12,Firm_Info!$C$2:$C$12)="Treated",1,IF(_xlfn.XLOOKUP($A6349,Firm_Info!$A$2:$A$12,Firm_Info!$C$2:$C$12)="Control",0,""))</f>
        <v/>
      </c>
      <c r="F6349" s="14" t="str">
        <f>IFERROR(_xlfn.XLOOKUP($A6349,Firm_Info!$A$2:$A$11,Firm_Info!$D$2:$D$11),"")</f>
        <v/>
      </c>
      <c r="G6349" s="14" t="str">
        <f>IF($F6349="","",IF($B6349&gt;=SUMIFS(Firm_Info!$F$2:$F$11,Firm_Info!$D$2:$D$11,$F6349,Firm_Info!$C$2:$C$11,"Treated"),1,0))</f>
        <v/>
      </c>
      <c r="H6349" s="14" t="str">
        <f t="shared" si="203"/>
        <v/>
      </c>
      <c r="I6349" s="14" t="str">
        <f>IF($F6349="","",MOD(ROW()-2,624)-INDEX(Parallel_Trends!$F$5:$F$14,MATCH($A6349,Parallel_Trends!$A$5:$A$14,0)))</f>
        <v/>
      </c>
    </row>
    <row r="6350" spans="1:9" x14ac:dyDescent="0.45">
      <c r="A6350" t="s">
        <v>33</v>
      </c>
      <c r="B6350" s="1">
        <f>Raw_Prices!BS111</f>
        <v>45085</v>
      </c>
      <c r="C6350" s="12">
        <f>Raw_Prices!BW111</f>
        <v>417.68900000000002</v>
      </c>
      <c r="D6350" s="13">
        <f t="shared" si="202"/>
        <v>6.0480083241405413E-3</v>
      </c>
      <c r="E6350" s="14" t="str">
        <f>IF(_xlfn.XLOOKUP($A6350,Firm_Info!$A$2:$A$12,Firm_Info!$C$2:$C$12)="Treated",1,IF(_xlfn.XLOOKUP($A6350,Firm_Info!$A$2:$A$12,Firm_Info!$C$2:$C$12)="Control",0,""))</f>
        <v/>
      </c>
      <c r="F6350" s="14" t="str">
        <f>IFERROR(_xlfn.XLOOKUP($A6350,Firm_Info!$A$2:$A$11,Firm_Info!$D$2:$D$11),"")</f>
        <v/>
      </c>
      <c r="G6350" s="14" t="str">
        <f>IF($F6350="","",IF($B6350&gt;=SUMIFS(Firm_Info!$F$2:$F$11,Firm_Info!$D$2:$D$11,$F6350,Firm_Info!$C$2:$C$11,"Treated"),1,0))</f>
        <v/>
      </c>
      <c r="H6350" s="14" t="str">
        <f t="shared" si="203"/>
        <v/>
      </c>
      <c r="I6350" s="14" t="str">
        <f>IF($F6350="","",MOD(ROW()-2,624)-INDEX(Parallel_Trends!$F$5:$F$14,MATCH($A6350,Parallel_Trends!$A$5:$A$14,0)))</f>
        <v/>
      </c>
    </row>
    <row r="6351" spans="1:9" x14ac:dyDescent="0.45">
      <c r="A6351" t="s">
        <v>33</v>
      </c>
      <c r="B6351" s="1">
        <f>Raw_Prices!BS112</f>
        <v>45086</v>
      </c>
      <c r="C6351" s="12">
        <f>Raw_Prices!BW112</f>
        <v>418.43799999999999</v>
      </c>
      <c r="D6351" s="13">
        <f t="shared" si="202"/>
        <v>1.7932002039793282E-3</v>
      </c>
      <c r="E6351" s="14" t="str">
        <f>IF(_xlfn.XLOOKUP($A6351,Firm_Info!$A$2:$A$12,Firm_Info!$C$2:$C$12)="Treated",1,IF(_xlfn.XLOOKUP($A6351,Firm_Info!$A$2:$A$12,Firm_Info!$C$2:$C$12)="Control",0,""))</f>
        <v/>
      </c>
      <c r="F6351" s="14" t="str">
        <f>IFERROR(_xlfn.XLOOKUP($A6351,Firm_Info!$A$2:$A$11,Firm_Info!$D$2:$D$11),"")</f>
        <v/>
      </c>
      <c r="G6351" s="14" t="str">
        <f>IF($F6351="","",IF($B6351&gt;=SUMIFS(Firm_Info!$F$2:$F$11,Firm_Info!$D$2:$D$11,$F6351,Firm_Info!$C$2:$C$11,"Treated"),1,0))</f>
        <v/>
      </c>
      <c r="H6351" s="14" t="str">
        <f t="shared" si="203"/>
        <v/>
      </c>
      <c r="I6351" s="14" t="str">
        <f>IF($F6351="","",MOD(ROW()-2,624)-INDEX(Parallel_Trends!$F$5:$F$14,MATCH($A6351,Parallel_Trends!$A$5:$A$14,0)))</f>
        <v/>
      </c>
    </row>
    <row r="6352" spans="1:9" x14ac:dyDescent="0.45">
      <c r="A6352" t="s">
        <v>33</v>
      </c>
      <c r="B6352" s="1">
        <f>Raw_Prices!BS113</f>
        <v>45089</v>
      </c>
      <c r="C6352" s="12">
        <f>Raw_Prices!BW113</f>
        <v>422.23399999999998</v>
      </c>
      <c r="D6352" s="13">
        <f t="shared" si="202"/>
        <v>9.0718338200641568E-3</v>
      </c>
      <c r="E6352" s="14" t="str">
        <f>IF(_xlfn.XLOOKUP($A6352,Firm_Info!$A$2:$A$12,Firm_Info!$C$2:$C$12)="Treated",1,IF(_xlfn.XLOOKUP($A6352,Firm_Info!$A$2:$A$12,Firm_Info!$C$2:$C$12)="Control",0,""))</f>
        <v/>
      </c>
      <c r="F6352" s="14" t="str">
        <f>IFERROR(_xlfn.XLOOKUP($A6352,Firm_Info!$A$2:$A$11,Firm_Info!$D$2:$D$11),"")</f>
        <v/>
      </c>
      <c r="G6352" s="14" t="str">
        <f>IF($F6352="","",IF($B6352&gt;=SUMIFS(Firm_Info!$F$2:$F$11,Firm_Info!$D$2:$D$11,$F6352,Firm_Info!$C$2:$C$11,"Treated"),1,0))</f>
        <v/>
      </c>
      <c r="H6352" s="14" t="str">
        <f t="shared" si="203"/>
        <v/>
      </c>
      <c r="I6352" s="14" t="str">
        <f>IF($F6352="","",MOD(ROW()-2,624)-INDEX(Parallel_Trends!$F$5:$F$14,MATCH($A6352,Parallel_Trends!$A$5:$A$14,0)))</f>
        <v/>
      </c>
    </row>
    <row r="6353" spans="1:9" x14ac:dyDescent="0.45">
      <c r="A6353" t="s">
        <v>33</v>
      </c>
      <c r="B6353" s="1">
        <f>Raw_Prices!BS114</f>
        <v>45090</v>
      </c>
      <c r="C6353" s="12">
        <f>Raw_Prices!BW114</f>
        <v>425.01900000000001</v>
      </c>
      <c r="D6353" s="13">
        <f t="shared" si="202"/>
        <v>6.5958686415590329E-3</v>
      </c>
      <c r="E6353" s="14" t="str">
        <f>IF(_xlfn.XLOOKUP($A6353,Firm_Info!$A$2:$A$12,Firm_Info!$C$2:$C$12)="Treated",1,IF(_xlfn.XLOOKUP($A6353,Firm_Info!$A$2:$A$12,Firm_Info!$C$2:$C$12)="Control",0,""))</f>
        <v/>
      </c>
      <c r="F6353" s="14" t="str">
        <f>IFERROR(_xlfn.XLOOKUP($A6353,Firm_Info!$A$2:$A$11,Firm_Info!$D$2:$D$11),"")</f>
        <v/>
      </c>
      <c r="G6353" s="14" t="str">
        <f>IF($F6353="","",IF($B6353&gt;=SUMIFS(Firm_Info!$F$2:$F$11,Firm_Info!$D$2:$D$11,$F6353,Firm_Info!$C$2:$C$11,"Treated"),1,0))</f>
        <v/>
      </c>
      <c r="H6353" s="14" t="str">
        <f t="shared" si="203"/>
        <v/>
      </c>
      <c r="I6353" s="14" t="str">
        <f>IF($F6353="","",MOD(ROW()-2,624)-INDEX(Parallel_Trends!$F$5:$F$14,MATCH($A6353,Parallel_Trends!$A$5:$A$14,0)))</f>
        <v/>
      </c>
    </row>
    <row r="6354" spans="1:9" x14ac:dyDescent="0.45">
      <c r="A6354" t="s">
        <v>33</v>
      </c>
      <c r="B6354" s="1">
        <f>Raw_Prices!BS115</f>
        <v>45091</v>
      </c>
      <c r="C6354" s="12">
        <f>Raw_Prices!BW115</f>
        <v>425.524</v>
      </c>
      <c r="D6354" s="13">
        <f t="shared" si="202"/>
        <v>1.1881821753851884E-3</v>
      </c>
      <c r="E6354" s="14" t="str">
        <f>IF(_xlfn.XLOOKUP($A6354,Firm_Info!$A$2:$A$12,Firm_Info!$C$2:$C$12)="Treated",1,IF(_xlfn.XLOOKUP($A6354,Firm_Info!$A$2:$A$12,Firm_Info!$C$2:$C$12)="Control",0,""))</f>
        <v/>
      </c>
      <c r="F6354" s="14" t="str">
        <f>IFERROR(_xlfn.XLOOKUP($A6354,Firm_Info!$A$2:$A$11,Firm_Info!$D$2:$D$11),"")</f>
        <v/>
      </c>
      <c r="G6354" s="14" t="str">
        <f>IF($F6354="","",IF($B6354&gt;=SUMIFS(Firm_Info!$F$2:$F$11,Firm_Info!$D$2:$D$11,$F6354,Firm_Info!$C$2:$C$11,"Treated"),1,0))</f>
        <v/>
      </c>
      <c r="H6354" s="14" t="str">
        <f t="shared" si="203"/>
        <v/>
      </c>
      <c r="I6354" s="14" t="str">
        <f>IF($F6354="","",MOD(ROW()-2,624)-INDEX(Parallel_Trends!$F$5:$F$14,MATCH($A6354,Parallel_Trends!$A$5:$A$14,0)))</f>
        <v/>
      </c>
    </row>
    <row r="6355" spans="1:9" x14ac:dyDescent="0.45">
      <c r="A6355" t="s">
        <v>33</v>
      </c>
      <c r="B6355" s="1">
        <f>Raw_Prices!BS116</f>
        <v>45092</v>
      </c>
      <c r="C6355" s="12">
        <f>Raw_Prices!BW116</f>
        <v>430.80099999999999</v>
      </c>
      <c r="D6355" s="13">
        <f t="shared" si="202"/>
        <v>1.2401180661960387E-2</v>
      </c>
      <c r="E6355" s="14" t="str">
        <f>IF(_xlfn.XLOOKUP($A6355,Firm_Info!$A$2:$A$12,Firm_Info!$C$2:$C$12)="Treated",1,IF(_xlfn.XLOOKUP($A6355,Firm_Info!$A$2:$A$12,Firm_Info!$C$2:$C$12)="Control",0,""))</f>
        <v/>
      </c>
      <c r="F6355" s="14" t="str">
        <f>IFERROR(_xlfn.XLOOKUP($A6355,Firm_Info!$A$2:$A$11,Firm_Info!$D$2:$D$11),"")</f>
        <v/>
      </c>
      <c r="G6355" s="14" t="str">
        <f>IF($F6355="","",IF($B6355&gt;=SUMIFS(Firm_Info!$F$2:$F$11,Firm_Info!$D$2:$D$11,$F6355,Firm_Info!$C$2:$C$11,"Treated"),1,0))</f>
        <v/>
      </c>
      <c r="H6355" s="14" t="str">
        <f t="shared" si="203"/>
        <v/>
      </c>
      <c r="I6355" s="14" t="str">
        <f>IF($F6355="","",MOD(ROW()-2,624)-INDEX(Parallel_Trends!$F$5:$F$14,MATCH($A6355,Parallel_Trends!$A$5:$A$14,0)))</f>
        <v/>
      </c>
    </row>
    <row r="6356" spans="1:9" x14ac:dyDescent="0.45">
      <c r="A6356" t="s">
        <v>33</v>
      </c>
      <c r="B6356" s="1">
        <f>Raw_Prices!BS117</f>
        <v>45093</v>
      </c>
      <c r="C6356" s="12">
        <f>Raw_Prices!BW117</f>
        <v>429.33300000000003</v>
      </c>
      <c r="D6356" s="13">
        <f t="shared" si="202"/>
        <v>-3.4076058319268965E-3</v>
      </c>
      <c r="E6356" s="14" t="str">
        <f>IF(_xlfn.XLOOKUP($A6356,Firm_Info!$A$2:$A$12,Firm_Info!$C$2:$C$12)="Treated",1,IF(_xlfn.XLOOKUP($A6356,Firm_Info!$A$2:$A$12,Firm_Info!$C$2:$C$12)="Control",0,""))</f>
        <v/>
      </c>
      <c r="F6356" s="14" t="str">
        <f>IFERROR(_xlfn.XLOOKUP($A6356,Firm_Info!$A$2:$A$11,Firm_Info!$D$2:$D$11),"")</f>
        <v/>
      </c>
      <c r="G6356" s="14" t="str">
        <f>IF($F6356="","",IF($B6356&gt;=SUMIFS(Firm_Info!$F$2:$F$11,Firm_Info!$D$2:$D$11,$F6356,Firm_Info!$C$2:$C$11,"Treated"),1,0))</f>
        <v/>
      </c>
      <c r="H6356" s="14" t="str">
        <f t="shared" si="203"/>
        <v/>
      </c>
      <c r="I6356" s="14" t="str">
        <f>IF($F6356="","",MOD(ROW()-2,624)-INDEX(Parallel_Trends!$F$5:$F$14,MATCH($A6356,Parallel_Trends!$A$5:$A$14,0)))</f>
        <v/>
      </c>
    </row>
    <row r="6357" spans="1:9" x14ac:dyDescent="0.45">
      <c r="A6357" t="s">
        <v>33</v>
      </c>
      <c r="B6357" s="1">
        <f>Raw_Prices!BS118</f>
        <v>45097</v>
      </c>
      <c r="C6357" s="12">
        <f>Raw_Prices!BW118</f>
        <v>427.10599999999999</v>
      </c>
      <c r="D6357" s="13">
        <f t="shared" si="202"/>
        <v>-5.1871158285061725E-3</v>
      </c>
      <c r="E6357" s="14" t="str">
        <f>IF(_xlfn.XLOOKUP($A6357,Firm_Info!$A$2:$A$12,Firm_Info!$C$2:$C$12)="Treated",1,IF(_xlfn.XLOOKUP($A6357,Firm_Info!$A$2:$A$12,Firm_Info!$C$2:$C$12)="Control",0,""))</f>
        <v/>
      </c>
      <c r="F6357" s="14" t="str">
        <f>IFERROR(_xlfn.XLOOKUP($A6357,Firm_Info!$A$2:$A$11,Firm_Info!$D$2:$D$11),"")</f>
        <v/>
      </c>
      <c r="G6357" s="14" t="str">
        <f>IF($F6357="","",IF($B6357&gt;=SUMIFS(Firm_Info!$F$2:$F$11,Firm_Info!$D$2:$D$11,$F6357,Firm_Info!$C$2:$C$11,"Treated"),1,0))</f>
        <v/>
      </c>
      <c r="H6357" s="14" t="str">
        <f t="shared" si="203"/>
        <v/>
      </c>
      <c r="I6357" s="14" t="str">
        <f>IF($F6357="","",MOD(ROW()-2,624)-INDEX(Parallel_Trends!$F$5:$F$14,MATCH($A6357,Parallel_Trends!$A$5:$A$14,0)))</f>
        <v/>
      </c>
    </row>
    <row r="6358" spans="1:9" x14ac:dyDescent="0.45">
      <c r="A6358" t="s">
        <v>33</v>
      </c>
      <c r="B6358" s="1">
        <f>Raw_Prices!BS119</f>
        <v>45098</v>
      </c>
      <c r="C6358" s="12">
        <f>Raw_Prices!BW119</f>
        <v>424.91699999999997</v>
      </c>
      <c r="D6358" s="13">
        <f t="shared" si="202"/>
        <v>-5.1251914044757596E-3</v>
      </c>
      <c r="E6358" s="14" t="str">
        <f>IF(_xlfn.XLOOKUP($A6358,Firm_Info!$A$2:$A$12,Firm_Info!$C$2:$C$12)="Treated",1,IF(_xlfn.XLOOKUP($A6358,Firm_Info!$A$2:$A$12,Firm_Info!$C$2:$C$12)="Control",0,""))</f>
        <v/>
      </c>
      <c r="F6358" s="14" t="str">
        <f>IFERROR(_xlfn.XLOOKUP($A6358,Firm_Info!$A$2:$A$11,Firm_Info!$D$2:$D$11),"")</f>
        <v/>
      </c>
      <c r="G6358" s="14" t="str">
        <f>IF($F6358="","",IF($B6358&gt;=SUMIFS(Firm_Info!$F$2:$F$11,Firm_Info!$D$2:$D$11,$F6358,Firm_Info!$C$2:$C$11,"Treated"),1,0))</f>
        <v/>
      </c>
      <c r="H6358" s="14" t="str">
        <f t="shared" si="203"/>
        <v/>
      </c>
      <c r="I6358" s="14" t="str">
        <f>IF($F6358="","",MOD(ROW()-2,624)-INDEX(Parallel_Trends!$F$5:$F$14,MATCH($A6358,Parallel_Trends!$A$5:$A$14,0)))</f>
        <v/>
      </c>
    </row>
    <row r="6359" spans="1:9" x14ac:dyDescent="0.45">
      <c r="A6359" t="s">
        <v>33</v>
      </c>
      <c r="B6359" s="1">
        <f>Raw_Prices!BS120</f>
        <v>45099</v>
      </c>
      <c r="C6359" s="12">
        <f>Raw_Prices!BW120</f>
        <v>426.45100000000002</v>
      </c>
      <c r="D6359" s="13">
        <f t="shared" si="202"/>
        <v>3.6101167992808048E-3</v>
      </c>
      <c r="E6359" s="14" t="str">
        <f>IF(_xlfn.XLOOKUP($A6359,Firm_Info!$A$2:$A$12,Firm_Info!$C$2:$C$12)="Treated",1,IF(_xlfn.XLOOKUP($A6359,Firm_Info!$A$2:$A$12,Firm_Info!$C$2:$C$12)="Control",0,""))</f>
        <v/>
      </c>
      <c r="F6359" s="14" t="str">
        <f>IFERROR(_xlfn.XLOOKUP($A6359,Firm_Info!$A$2:$A$11,Firm_Info!$D$2:$D$11),"")</f>
        <v/>
      </c>
      <c r="G6359" s="14" t="str">
        <f>IF($F6359="","",IF($B6359&gt;=SUMIFS(Firm_Info!$F$2:$F$11,Firm_Info!$D$2:$D$11,$F6359,Firm_Info!$C$2:$C$11,"Treated"),1,0))</f>
        <v/>
      </c>
      <c r="H6359" s="14" t="str">
        <f t="shared" si="203"/>
        <v/>
      </c>
      <c r="I6359" s="14" t="str">
        <f>IF($F6359="","",MOD(ROW()-2,624)-INDEX(Parallel_Trends!$F$5:$F$14,MATCH($A6359,Parallel_Trends!$A$5:$A$14,0)))</f>
        <v/>
      </c>
    </row>
    <row r="6360" spans="1:9" x14ac:dyDescent="0.45">
      <c r="A6360" t="s">
        <v>33</v>
      </c>
      <c r="B6360" s="1">
        <f>Raw_Prices!BS121</f>
        <v>45100</v>
      </c>
      <c r="C6360" s="12">
        <f>Raw_Prices!BW121</f>
        <v>423.22699999999998</v>
      </c>
      <c r="D6360" s="13">
        <f t="shared" si="202"/>
        <v>-7.5600713798303909E-3</v>
      </c>
      <c r="E6360" s="14" t="str">
        <f>IF(_xlfn.XLOOKUP($A6360,Firm_Info!$A$2:$A$12,Firm_Info!$C$2:$C$12)="Treated",1,IF(_xlfn.XLOOKUP($A6360,Firm_Info!$A$2:$A$12,Firm_Info!$C$2:$C$12)="Control",0,""))</f>
        <v/>
      </c>
      <c r="F6360" s="14" t="str">
        <f>IFERROR(_xlfn.XLOOKUP($A6360,Firm_Info!$A$2:$A$11,Firm_Info!$D$2:$D$11),"")</f>
        <v/>
      </c>
      <c r="G6360" s="14" t="str">
        <f>IF($F6360="","",IF($B6360&gt;=SUMIFS(Firm_Info!$F$2:$F$11,Firm_Info!$D$2:$D$11,$F6360,Firm_Info!$C$2:$C$11,"Treated"),1,0))</f>
        <v/>
      </c>
      <c r="H6360" s="14" t="str">
        <f t="shared" si="203"/>
        <v/>
      </c>
      <c r="I6360" s="14" t="str">
        <f>IF($F6360="","",MOD(ROW()-2,624)-INDEX(Parallel_Trends!$F$5:$F$14,MATCH($A6360,Parallel_Trends!$A$5:$A$14,0)))</f>
        <v/>
      </c>
    </row>
    <row r="6361" spans="1:9" x14ac:dyDescent="0.45">
      <c r="A6361" t="s">
        <v>33</v>
      </c>
      <c r="B6361" s="1">
        <f>Raw_Prices!BS122</f>
        <v>45103</v>
      </c>
      <c r="C6361" s="12">
        <f>Raw_Prices!BW122</f>
        <v>421.49599999999998</v>
      </c>
      <c r="D6361" s="13">
        <f t="shared" si="202"/>
        <v>-4.0900037095932262E-3</v>
      </c>
      <c r="E6361" s="14" t="str">
        <f>IF(_xlfn.XLOOKUP($A6361,Firm_Info!$A$2:$A$12,Firm_Info!$C$2:$C$12)="Treated",1,IF(_xlfn.XLOOKUP($A6361,Firm_Info!$A$2:$A$12,Firm_Info!$C$2:$C$12)="Control",0,""))</f>
        <v/>
      </c>
      <c r="F6361" s="14" t="str">
        <f>IFERROR(_xlfn.XLOOKUP($A6361,Firm_Info!$A$2:$A$11,Firm_Info!$D$2:$D$11),"")</f>
        <v/>
      </c>
      <c r="G6361" s="14" t="str">
        <f>IF($F6361="","",IF($B6361&gt;=SUMIFS(Firm_Info!$F$2:$F$11,Firm_Info!$D$2:$D$11,$F6361,Firm_Info!$C$2:$C$11,"Treated"),1,0))</f>
        <v/>
      </c>
      <c r="H6361" s="14" t="str">
        <f t="shared" si="203"/>
        <v/>
      </c>
      <c r="I6361" s="14" t="str">
        <f>IF($F6361="","",MOD(ROW()-2,624)-INDEX(Parallel_Trends!$F$5:$F$14,MATCH($A6361,Parallel_Trends!$A$5:$A$14,0)))</f>
        <v/>
      </c>
    </row>
    <row r="6362" spans="1:9" x14ac:dyDescent="0.45">
      <c r="A6362" t="s">
        <v>33</v>
      </c>
      <c r="B6362" s="1">
        <f>Raw_Prices!BS123</f>
        <v>45104</v>
      </c>
      <c r="C6362" s="12">
        <f>Raw_Prices!BW123</f>
        <v>426.11900000000003</v>
      </c>
      <c r="D6362" s="13">
        <f t="shared" si="202"/>
        <v>1.0968075616376138E-2</v>
      </c>
      <c r="E6362" s="14" t="str">
        <f>IF(_xlfn.XLOOKUP($A6362,Firm_Info!$A$2:$A$12,Firm_Info!$C$2:$C$12)="Treated",1,IF(_xlfn.XLOOKUP($A6362,Firm_Info!$A$2:$A$12,Firm_Info!$C$2:$C$12)="Control",0,""))</f>
        <v/>
      </c>
      <c r="F6362" s="14" t="str">
        <f>IFERROR(_xlfn.XLOOKUP($A6362,Firm_Info!$A$2:$A$11,Firm_Info!$D$2:$D$11),"")</f>
        <v/>
      </c>
      <c r="G6362" s="14" t="str">
        <f>IF($F6362="","",IF($B6362&gt;=SUMIFS(Firm_Info!$F$2:$F$11,Firm_Info!$D$2:$D$11,$F6362,Firm_Info!$C$2:$C$11,"Treated"),1,0))</f>
        <v/>
      </c>
      <c r="H6362" s="14" t="str">
        <f t="shared" si="203"/>
        <v/>
      </c>
      <c r="I6362" s="14" t="str">
        <f>IF($F6362="","",MOD(ROW()-2,624)-INDEX(Parallel_Trends!$F$5:$F$14,MATCH($A6362,Parallel_Trends!$A$5:$A$14,0)))</f>
        <v/>
      </c>
    </row>
    <row r="6363" spans="1:9" x14ac:dyDescent="0.45">
      <c r="A6363" t="s">
        <v>33</v>
      </c>
      <c r="B6363" s="1">
        <f>Raw_Prices!BS124</f>
        <v>45105</v>
      </c>
      <c r="C6363" s="12">
        <f>Raw_Prices!BW124</f>
        <v>426.334</v>
      </c>
      <c r="D6363" s="13">
        <f t="shared" si="202"/>
        <v>5.0455389222259228E-4</v>
      </c>
      <c r="E6363" s="14" t="str">
        <f>IF(_xlfn.XLOOKUP($A6363,Firm_Info!$A$2:$A$12,Firm_Info!$C$2:$C$12)="Treated",1,IF(_xlfn.XLOOKUP($A6363,Firm_Info!$A$2:$A$12,Firm_Info!$C$2:$C$12)="Control",0,""))</f>
        <v/>
      </c>
      <c r="F6363" s="14" t="str">
        <f>IFERROR(_xlfn.XLOOKUP($A6363,Firm_Info!$A$2:$A$11,Firm_Info!$D$2:$D$11),"")</f>
        <v/>
      </c>
      <c r="G6363" s="14" t="str">
        <f>IF($F6363="","",IF($B6363&gt;=SUMIFS(Firm_Info!$F$2:$F$11,Firm_Info!$D$2:$D$11,$F6363,Firm_Info!$C$2:$C$11,"Treated"),1,0))</f>
        <v/>
      </c>
      <c r="H6363" s="14" t="str">
        <f t="shared" si="203"/>
        <v/>
      </c>
      <c r="I6363" s="14" t="str">
        <f>IF($F6363="","",MOD(ROW()-2,624)-INDEX(Parallel_Trends!$F$5:$F$14,MATCH($A6363,Parallel_Trends!$A$5:$A$14,0)))</f>
        <v/>
      </c>
    </row>
    <row r="6364" spans="1:9" x14ac:dyDescent="0.45">
      <c r="A6364" t="s">
        <v>33</v>
      </c>
      <c r="B6364" s="1">
        <f>Raw_Prices!BS125</f>
        <v>45106</v>
      </c>
      <c r="C6364" s="12">
        <f>Raw_Prices!BW125</f>
        <v>428.01299999999998</v>
      </c>
      <c r="D6364" s="13">
        <f t="shared" si="202"/>
        <v>3.938226836236236E-3</v>
      </c>
      <c r="E6364" s="14" t="str">
        <f>IF(_xlfn.XLOOKUP($A6364,Firm_Info!$A$2:$A$12,Firm_Info!$C$2:$C$12)="Treated",1,IF(_xlfn.XLOOKUP($A6364,Firm_Info!$A$2:$A$12,Firm_Info!$C$2:$C$12)="Control",0,""))</f>
        <v/>
      </c>
      <c r="F6364" s="14" t="str">
        <f>IFERROR(_xlfn.XLOOKUP($A6364,Firm_Info!$A$2:$A$11,Firm_Info!$D$2:$D$11),"")</f>
        <v/>
      </c>
      <c r="G6364" s="14" t="str">
        <f>IF($F6364="","",IF($B6364&gt;=SUMIFS(Firm_Info!$F$2:$F$11,Firm_Info!$D$2:$D$11,$F6364,Firm_Info!$C$2:$C$11,"Treated"),1,0))</f>
        <v/>
      </c>
      <c r="H6364" s="14" t="str">
        <f t="shared" si="203"/>
        <v/>
      </c>
      <c r="I6364" s="14" t="str">
        <f>IF($F6364="","",MOD(ROW()-2,624)-INDEX(Parallel_Trends!$F$5:$F$14,MATCH($A6364,Parallel_Trends!$A$5:$A$14,0)))</f>
        <v/>
      </c>
    </row>
    <row r="6365" spans="1:9" x14ac:dyDescent="0.45">
      <c r="A6365" t="s">
        <v>33</v>
      </c>
      <c r="B6365" s="1">
        <f>Raw_Prices!BS126</f>
        <v>45107</v>
      </c>
      <c r="C6365" s="12">
        <f>Raw_Prices!BW126</f>
        <v>433.065</v>
      </c>
      <c r="D6365" s="13">
        <f t="shared" si="202"/>
        <v>1.1803379803884573E-2</v>
      </c>
      <c r="E6365" s="14" t="str">
        <f>IF(_xlfn.XLOOKUP($A6365,Firm_Info!$A$2:$A$12,Firm_Info!$C$2:$C$12)="Treated",1,IF(_xlfn.XLOOKUP($A6365,Firm_Info!$A$2:$A$12,Firm_Info!$C$2:$C$12)="Control",0,""))</f>
        <v/>
      </c>
      <c r="F6365" s="14" t="str">
        <f>IFERROR(_xlfn.XLOOKUP($A6365,Firm_Info!$A$2:$A$11,Firm_Info!$D$2:$D$11),"")</f>
        <v/>
      </c>
      <c r="G6365" s="14" t="str">
        <f>IF($F6365="","",IF($B6365&gt;=SUMIFS(Firm_Info!$F$2:$F$11,Firm_Info!$D$2:$D$11,$F6365,Firm_Info!$C$2:$C$11,"Treated"),1,0))</f>
        <v/>
      </c>
      <c r="H6365" s="14" t="str">
        <f t="shared" si="203"/>
        <v/>
      </c>
      <c r="I6365" s="14" t="str">
        <f>IF($F6365="","",MOD(ROW()-2,624)-INDEX(Parallel_Trends!$F$5:$F$14,MATCH($A6365,Parallel_Trends!$A$5:$A$14,0)))</f>
        <v/>
      </c>
    </row>
    <row r="6366" spans="1:9" x14ac:dyDescent="0.45">
      <c r="A6366" t="s">
        <v>33</v>
      </c>
      <c r="B6366" s="1">
        <f>Raw_Prices!BS127</f>
        <v>45110</v>
      </c>
      <c r="C6366" s="12">
        <f>Raw_Prices!BW127</f>
        <v>433.56299999999999</v>
      </c>
      <c r="D6366" s="13">
        <f t="shared" si="202"/>
        <v>1.1499428492258712E-3</v>
      </c>
      <c r="E6366" s="14" t="str">
        <f>IF(_xlfn.XLOOKUP($A6366,Firm_Info!$A$2:$A$12,Firm_Info!$C$2:$C$12)="Treated",1,IF(_xlfn.XLOOKUP($A6366,Firm_Info!$A$2:$A$12,Firm_Info!$C$2:$C$12)="Control",0,""))</f>
        <v/>
      </c>
      <c r="F6366" s="14" t="str">
        <f>IFERROR(_xlfn.XLOOKUP($A6366,Firm_Info!$A$2:$A$11,Firm_Info!$D$2:$D$11),"")</f>
        <v/>
      </c>
      <c r="G6366" s="14" t="str">
        <f>IF($F6366="","",IF($B6366&gt;=SUMIFS(Firm_Info!$F$2:$F$11,Firm_Info!$D$2:$D$11,$F6366,Firm_Info!$C$2:$C$11,"Treated"),1,0))</f>
        <v/>
      </c>
      <c r="H6366" s="14" t="str">
        <f t="shared" si="203"/>
        <v/>
      </c>
      <c r="I6366" s="14" t="str">
        <f>IF($F6366="","",MOD(ROW()-2,624)-INDEX(Parallel_Trends!$F$5:$F$14,MATCH($A6366,Parallel_Trends!$A$5:$A$14,0)))</f>
        <v/>
      </c>
    </row>
    <row r="6367" spans="1:9" x14ac:dyDescent="0.45">
      <c r="A6367" t="s">
        <v>33</v>
      </c>
      <c r="B6367" s="1">
        <f>Raw_Prices!BS128</f>
        <v>45112</v>
      </c>
      <c r="C6367" s="12">
        <f>Raw_Prices!BW128</f>
        <v>432.91800000000001</v>
      </c>
      <c r="D6367" s="13">
        <f t="shared" si="202"/>
        <v>-1.4876730717334752E-3</v>
      </c>
      <c r="E6367" s="14" t="str">
        <f>IF(_xlfn.XLOOKUP($A6367,Firm_Info!$A$2:$A$12,Firm_Info!$C$2:$C$12)="Treated",1,IF(_xlfn.XLOOKUP($A6367,Firm_Info!$A$2:$A$12,Firm_Info!$C$2:$C$12)="Control",0,""))</f>
        <v/>
      </c>
      <c r="F6367" s="14" t="str">
        <f>IFERROR(_xlfn.XLOOKUP($A6367,Firm_Info!$A$2:$A$11,Firm_Info!$D$2:$D$11),"")</f>
        <v/>
      </c>
      <c r="G6367" s="14" t="str">
        <f>IF($F6367="","",IF($B6367&gt;=SUMIFS(Firm_Info!$F$2:$F$11,Firm_Info!$D$2:$D$11,$F6367,Firm_Info!$C$2:$C$11,"Treated"),1,0))</f>
        <v/>
      </c>
      <c r="H6367" s="14" t="str">
        <f t="shared" si="203"/>
        <v/>
      </c>
      <c r="I6367" s="14" t="str">
        <f>IF($F6367="","",MOD(ROW()-2,624)-INDEX(Parallel_Trends!$F$5:$F$14,MATCH($A6367,Parallel_Trends!$A$5:$A$14,0)))</f>
        <v/>
      </c>
    </row>
    <row r="6368" spans="1:9" x14ac:dyDescent="0.45">
      <c r="A6368" t="s">
        <v>33</v>
      </c>
      <c r="B6368" s="1">
        <f>Raw_Prices!BS129</f>
        <v>45113</v>
      </c>
      <c r="C6368" s="12">
        <f>Raw_Prices!BW129</f>
        <v>429.52699999999999</v>
      </c>
      <c r="D6368" s="13">
        <f t="shared" si="202"/>
        <v>-7.8328921412369468E-3</v>
      </c>
      <c r="E6368" s="14" t="str">
        <f>IF(_xlfn.XLOOKUP($A6368,Firm_Info!$A$2:$A$12,Firm_Info!$C$2:$C$12)="Treated",1,IF(_xlfn.XLOOKUP($A6368,Firm_Info!$A$2:$A$12,Firm_Info!$C$2:$C$12)="Control",0,""))</f>
        <v/>
      </c>
      <c r="F6368" s="14" t="str">
        <f>IFERROR(_xlfn.XLOOKUP($A6368,Firm_Info!$A$2:$A$11,Firm_Info!$D$2:$D$11),"")</f>
        <v/>
      </c>
      <c r="G6368" s="14" t="str">
        <f>IF($F6368="","",IF($B6368&gt;=SUMIFS(Firm_Info!$F$2:$F$11,Firm_Info!$D$2:$D$11,$F6368,Firm_Info!$C$2:$C$11,"Treated"),1,0))</f>
        <v/>
      </c>
      <c r="H6368" s="14" t="str">
        <f t="shared" si="203"/>
        <v/>
      </c>
      <c r="I6368" s="14" t="str">
        <f>IF($F6368="","",MOD(ROW()-2,624)-INDEX(Parallel_Trends!$F$5:$F$14,MATCH($A6368,Parallel_Trends!$A$5:$A$14,0)))</f>
        <v/>
      </c>
    </row>
    <row r="6369" spans="1:9" x14ac:dyDescent="0.45">
      <c r="A6369" t="s">
        <v>33</v>
      </c>
      <c r="B6369" s="1">
        <f>Raw_Prices!BS130</f>
        <v>45114</v>
      </c>
      <c r="C6369" s="12">
        <f>Raw_Prices!BW130</f>
        <v>428.44400000000002</v>
      </c>
      <c r="D6369" s="13">
        <f t="shared" si="202"/>
        <v>-2.5213781671465929E-3</v>
      </c>
      <c r="E6369" s="14" t="str">
        <f>IF(_xlfn.XLOOKUP($A6369,Firm_Info!$A$2:$A$12,Firm_Info!$C$2:$C$12)="Treated",1,IF(_xlfn.XLOOKUP($A6369,Firm_Info!$A$2:$A$12,Firm_Info!$C$2:$C$12)="Control",0,""))</f>
        <v/>
      </c>
      <c r="F6369" s="14" t="str">
        <f>IFERROR(_xlfn.XLOOKUP($A6369,Firm_Info!$A$2:$A$11,Firm_Info!$D$2:$D$11),"")</f>
        <v/>
      </c>
      <c r="G6369" s="14" t="str">
        <f>IF($F6369="","",IF($B6369&gt;=SUMIFS(Firm_Info!$F$2:$F$11,Firm_Info!$D$2:$D$11,$F6369,Firm_Info!$C$2:$C$11,"Treated"),1,0))</f>
        <v/>
      </c>
      <c r="H6369" s="14" t="str">
        <f t="shared" si="203"/>
        <v/>
      </c>
      <c r="I6369" s="14" t="str">
        <f>IF($F6369="","",MOD(ROW()-2,624)-INDEX(Parallel_Trends!$F$5:$F$14,MATCH($A6369,Parallel_Trends!$A$5:$A$14,0)))</f>
        <v/>
      </c>
    </row>
    <row r="6370" spans="1:9" x14ac:dyDescent="0.45">
      <c r="A6370" t="s">
        <v>33</v>
      </c>
      <c r="B6370" s="1">
        <f>Raw_Prices!BS131</f>
        <v>45117</v>
      </c>
      <c r="C6370" s="12">
        <f>Raw_Prices!BW131</f>
        <v>429.52699999999999</v>
      </c>
      <c r="D6370" s="13">
        <f t="shared" si="202"/>
        <v>2.5277515848045606E-3</v>
      </c>
      <c r="E6370" s="14" t="str">
        <f>IF(_xlfn.XLOOKUP($A6370,Firm_Info!$A$2:$A$12,Firm_Info!$C$2:$C$12)="Treated",1,IF(_xlfn.XLOOKUP($A6370,Firm_Info!$A$2:$A$12,Firm_Info!$C$2:$C$12)="Control",0,""))</f>
        <v/>
      </c>
      <c r="F6370" s="14" t="str">
        <f>IFERROR(_xlfn.XLOOKUP($A6370,Firm_Info!$A$2:$A$11,Firm_Info!$D$2:$D$11),"")</f>
        <v/>
      </c>
      <c r="G6370" s="14" t="str">
        <f>IF($F6370="","",IF($B6370&gt;=SUMIFS(Firm_Info!$F$2:$F$11,Firm_Info!$D$2:$D$11,$F6370,Firm_Info!$C$2:$C$11,"Treated"),1,0))</f>
        <v/>
      </c>
      <c r="H6370" s="14" t="str">
        <f t="shared" si="203"/>
        <v/>
      </c>
      <c r="I6370" s="14" t="str">
        <f>IF($F6370="","",MOD(ROW()-2,624)-INDEX(Parallel_Trends!$F$5:$F$14,MATCH($A6370,Parallel_Trends!$A$5:$A$14,0)))</f>
        <v/>
      </c>
    </row>
    <row r="6371" spans="1:9" x14ac:dyDescent="0.45">
      <c r="A6371" t="s">
        <v>33</v>
      </c>
      <c r="B6371" s="1">
        <f>Raw_Prices!BS132</f>
        <v>45118</v>
      </c>
      <c r="C6371" s="12">
        <f>Raw_Prices!BW132</f>
        <v>432.26400000000001</v>
      </c>
      <c r="D6371" s="13">
        <f t="shared" si="202"/>
        <v>6.3721256172488694E-3</v>
      </c>
      <c r="E6371" s="14" t="str">
        <f>IF(_xlfn.XLOOKUP($A6371,Firm_Info!$A$2:$A$12,Firm_Info!$C$2:$C$12)="Treated",1,IF(_xlfn.XLOOKUP($A6371,Firm_Info!$A$2:$A$12,Firm_Info!$C$2:$C$12)="Control",0,""))</f>
        <v/>
      </c>
      <c r="F6371" s="14" t="str">
        <f>IFERROR(_xlfn.XLOOKUP($A6371,Firm_Info!$A$2:$A$11,Firm_Info!$D$2:$D$11),"")</f>
        <v/>
      </c>
      <c r="G6371" s="14" t="str">
        <f>IF($F6371="","",IF($B6371&gt;=SUMIFS(Firm_Info!$F$2:$F$11,Firm_Info!$D$2:$D$11,$F6371,Firm_Info!$C$2:$C$11,"Treated"),1,0))</f>
        <v/>
      </c>
      <c r="H6371" s="14" t="str">
        <f t="shared" si="203"/>
        <v/>
      </c>
      <c r="I6371" s="14" t="str">
        <f>IF($F6371="","",MOD(ROW()-2,624)-INDEX(Parallel_Trends!$F$5:$F$14,MATCH($A6371,Parallel_Trends!$A$5:$A$14,0)))</f>
        <v/>
      </c>
    </row>
    <row r="6372" spans="1:9" x14ac:dyDescent="0.45">
      <c r="A6372" t="s">
        <v>33</v>
      </c>
      <c r="B6372" s="1">
        <f>Raw_Prices!BS133</f>
        <v>45119</v>
      </c>
      <c r="C6372" s="12">
        <f>Raw_Prices!BW133</f>
        <v>435.74099999999999</v>
      </c>
      <c r="D6372" s="13">
        <f t="shared" ref="D6372:D6435" si="204">C6372/C6371-1</f>
        <v>8.0436955194047588E-3</v>
      </c>
      <c r="E6372" s="14" t="str">
        <f>IF(_xlfn.XLOOKUP($A6372,Firm_Info!$A$2:$A$12,Firm_Info!$C$2:$C$12)="Treated",1,IF(_xlfn.XLOOKUP($A6372,Firm_Info!$A$2:$A$12,Firm_Info!$C$2:$C$12)="Control",0,""))</f>
        <v/>
      </c>
      <c r="F6372" s="14" t="str">
        <f>IFERROR(_xlfn.XLOOKUP($A6372,Firm_Info!$A$2:$A$11,Firm_Info!$D$2:$D$11),"")</f>
        <v/>
      </c>
      <c r="G6372" s="14" t="str">
        <f>IF($F6372="","",IF($B6372&gt;=SUMIFS(Firm_Info!$F$2:$F$11,Firm_Info!$D$2:$D$11,$F6372,Firm_Info!$C$2:$C$11,"Treated"),1,0))</f>
        <v/>
      </c>
      <c r="H6372" s="14" t="str">
        <f t="shared" ref="H6372:H6435" si="205">IF($F6372="","",$E6372*$G6372)</f>
        <v/>
      </c>
      <c r="I6372" s="14" t="str">
        <f>IF($F6372="","",MOD(ROW()-2,624)-INDEX(Parallel_Trends!$F$5:$F$14,MATCH($A6372,Parallel_Trends!$A$5:$A$14,0)))</f>
        <v/>
      </c>
    </row>
    <row r="6373" spans="1:9" x14ac:dyDescent="0.45">
      <c r="A6373" t="s">
        <v>33</v>
      </c>
      <c r="B6373" s="1">
        <f>Raw_Prices!BS134</f>
        <v>45120</v>
      </c>
      <c r="C6373" s="12">
        <f>Raw_Prices!BW134</f>
        <v>439.20100000000002</v>
      </c>
      <c r="D6373" s="13">
        <f t="shared" si="204"/>
        <v>7.9404967629854717E-3</v>
      </c>
      <c r="E6373" s="14" t="str">
        <f>IF(_xlfn.XLOOKUP($A6373,Firm_Info!$A$2:$A$12,Firm_Info!$C$2:$C$12)="Treated",1,IF(_xlfn.XLOOKUP($A6373,Firm_Info!$A$2:$A$12,Firm_Info!$C$2:$C$12)="Control",0,""))</f>
        <v/>
      </c>
      <c r="F6373" s="14" t="str">
        <f>IFERROR(_xlfn.XLOOKUP($A6373,Firm_Info!$A$2:$A$11,Firm_Info!$D$2:$D$11),"")</f>
        <v/>
      </c>
      <c r="G6373" s="14" t="str">
        <f>IF($F6373="","",IF($B6373&gt;=SUMIFS(Firm_Info!$F$2:$F$11,Firm_Info!$D$2:$D$11,$F6373,Firm_Info!$C$2:$C$11,"Treated"),1,0))</f>
        <v/>
      </c>
      <c r="H6373" s="14" t="str">
        <f t="shared" si="205"/>
        <v/>
      </c>
      <c r="I6373" s="14" t="str">
        <f>IF($F6373="","",MOD(ROW()-2,624)-INDEX(Parallel_Trends!$F$5:$F$14,MATCH($A6373,Parallel_Trends!$A$5:$A$14,0)))</f>
        <v/>
      </c>
    </row>
    <row r="6374" spans="1:9" x14ac:dyDescent="0.45">
      <c r="A6374" t="s">
        <v>33</v>
      </c>
      <c r="B6374" s="1">
        <f>Raw_Prices!BS135</f>
        <v>45121</v>
      </c>
      <c r="C6374" s="12">
        <f>Raw_Prices!BW135</f>
        <v>438.92700000000002</v>
      </c>
      <c r="D6374" s="13">
        <f t="shared" si="204"/>
        <v>-6.2386014603788009E-4</v>
      </c>
      <c r="E6374" s="14" t="str">
        <f>IF(_xlfn.XLOOKUP($A6374,Firm_Info!$A$2:$A$12,Firm_Info!$C$2:$C$12)="Treated",1,IF(_xlfn.XLOOKUP($A6374,Firm_Info!$A$2:$A$12,Firm_Info!$C$2:$C$12)="Control",0,""))</f>
        <v/>
      </c>
      <c r="F6374" s="14" t="str">
        <f>IFERROR(_xlfn.XLOOKUP($A6374,Firm_Info!$A$2:$A$11,Firm_Info!$D$2:$D$11),"")</f>
        <v/>
      </c>
      <c r="G6374" s="14" t="str">
        <f>IF($F6374="","",IF($B6374&gt;=SUMIFS(Firm_Info!$F$2:$F$11,Firm_Info!$D$2:$D$11,$F6374,Firm_Info!$C$2:$C$11,"Treated"),1,0))</f>
        <v/>
      </c>
      <c r="H6374" s="14" t="str">
        <f t="shared" si="205"/>
        <v/>
      </c>
      <c r="I6374" s="14" t="str">
        <f>IF($F6374="","",MOD(ROW()-2,624)-INDEX(Parallel_Trends!$F$5:$F$14,MATCH($A6374,Parallel_Trends!$A$5:$A$14,0)))</f>
        <v/>
      </c>
    </row>
    <row r="6375" spans="1:9" x14ac:dyDescent="0.45">
      <c r="A6375" t="s">
        <v>33</v>
      </c>
      <c r="B6375" s="1">
        <f>Raw_Prices!BS136</f>
        <v>45124</v>
      </c>
      <c r="C6375" s="12">
        <f>Raw_Prices!BW136</f>
        <v>440.45</v>
      </c>
      <c r="D6375" s="13">
        <f t="shared" si="204"/>
        <v>3.4698252784630679E-3</v>
      </c>
      <c r="E6375" s="14" t="str">
        <f>IF(_xlfn.XLOOKUP($A6375,Firm_Info!$A$2:$A$12,Firm_Info!$C$2:$C$12)="Treated",1,IF(_xlfn.XLOOKUP($A6375,Firm_Info!$A$2:$A$12,Firm_Info!$C$2:$C$12)="Control",0,""))</f>
        <v/>
      </c>
      <c r="F6375" s="14" t="str">
        <f>IFERROR(_xlfn.XLOOKUP($A6375,Firm_Info!$A$2:$A$11,Firm_Info!$D$2:$D$11),"")</f>
        <v/>
      </c>
      <c r="G6375" s="14" t="str">
        <f>IF($F6375="","",IF($B6375&gt;=SUMIFS(Firm_Info!$F$2:$F$11,Firm_Info!$D$2:$D$11,$F6375,Firm_Info!$C$2:$C$11,"Treated"),1,0))</f>
        <v/>
      </c>
      <c r="H6375" s="14" t="str">
        <f t="shared" si="205"/>
        <v/>
      </c>
      <c r="I6375" s="14" t="str">
        <f>IF($F6375="","",MOD(ROW()-2,624)-INDEX(Parallel_Trends!$F$5:$F$14,MATCH($A6375,Parallel_Trends!$A$5:$A$14,0)))</f>
        <v/>
      </c>
    </row>
    <row r="6376" spans="1:9" x14ac:dyDescent="0.45">
      <c r="A6376" t="s">
        <v>33</v>
      </c>
      <c r="B6376" s="1">
        <f>Raw_Prices!BS137</f>
        <v>45125</v>
      </c>
      <c r="C6376" s="12">
        <f>Raw_Prices!BW137</f>
        <v>443.72300000000001</v>
      </c>
      <c r="D6376" s="13">
        <f t="shared" si="204"/>
        <v>7.4310364400045348E-3</v>
      </c>
      <c r="E6376" s="14" t="str">
        <f>IF(_xlfn.XLOOKUP($A6376,Firm_Info!$A$2:$A$12,Firm_Info!$C$2:$C$12)="Treated",1,IF(_xlfn.XLOOKUP($A6376,Firm_Info!$A$2:$A$12,Firm_Info!$C$2:$C$12)="Control",0,""))</f>
        <v/>
      </c>
      <c r="F6376" s="14" t="str">
        <f>IFERROR(_xlfn.XLOOKUP($A6376,Firm_Info!$A$2:$A$11,Firm_Info!$D$2:$D$11),"")</f>
        <v/>
      </c>
      <c r="G6376" s="14" t="str">
        <f>IF($F6376="","",IF($B6376&gt;=SUMIFS(Firm_Info!$F$2:$F$11,Firm_Info!$D$2:$D$11,$F6376,Firm_Info!$C$2:$C$11,"Treated"),1,0))</f>
        <v/>
      </c>
      <c r="H6376" s="14" t="str">
        <f t="shared" si="205"/>
        <v/>
      </c>
      <c r="I6376" s="14" t="str">
        <f>IF($F6376="","",MOD(ROW()-2,624)-INDEX(Parallel_Trends!$F$5:$F$14,MATCH($A6376,Parallel_Trends!$A$5:$A$14,0)))</f>
        <v/>
      </c>
    </row>
    <row r="6377" spans="1:9" x14ac:dyDescent="0.45">
      <c r="A6377" t="s">
        <v>33</v>
      </c>
      <c r="B6377" s="1">
        <f>Raw_Prices!BS138</f>
        <v>45126</v>
      </c>
      <c r="C6377" s="12">
        <f>Raw_Prices!BW138</f>
        <v>444.71100000000001</v>
      </c>
      <c r="D6377" s="13">
        <f t="shared" si="204"/>
        <v>2.2266143517464254E-3</v>
      </c>
      <c r="E6377" s="14" t="str">
        <f>IF(_xlfn.XLOOKUP($A6377,Firm_Info!$A$2:$A$12,Firm_Info!$C$2:$C$12)="Treated",1,IF(_xlfn.XLOOKUP($A6377,Firm_Info!$A$2:$A$12,Firm_Info!$C$2:$C$12)="Control",0,""))</f>
        <v/>
      </c>
      <c r="F6377" s="14" t="str">
        <f>IFERROR(_xlfn.XLOOKUP($A6377,Firm_Info!$A$2:$A$11,Firm_Info!$D$2:$D$11),"")</f>
        <v/>
      </c>
      <c r="G6377" s="14" t="str">
        <f>IF($F6377="","",IF($B6377&gt;=SUMIFS(Firm_Info!$F$2:$F$11,Firm_Info!$D$2:$D$11,$F6377,Firm_Info!$C$2:$C$11,"Treated"),1,0))</f>
        <v/>
      </c>
      <c r="H6377" s="14" t="str">
        <f t="shared" si="205"/>
        <v/>
      </c>
      <c r="I6377" s="14" t="str">
        <f>IF($F6377="","",MOD(ROW()-2,624)-INDEX(Parallel_Trends!$F$5:$F$14,MATCH($A6377,Parallel_Trends!$A$5:$A$14,0)))</f>
        <v/>
      </c>
    </row>
    <row r="6378" spans="1:9" x14ac:dyDescent="0.45">
      <c r="A6378" t="s">
        <v>33</v>
      </c>
      <c r="B6378" s="1">
        <f>Raw_Prices!BS139</f>
        <v>45127</v>
      </c>
      <c r="C6378" s="12">
        <f>Raw_Prices!BW139</f>
        <v>441.75799999999998</v>
      </c>
      <c r="D6378" s="13">
        <f t="shared" si="204"/>
        <v>-6.6402674995672539E-3</v>
      </c>
      <c r="E6378" s="14" t="str">
        <f>IF(_xlfn.XLOOKUP($A6378,Firm_Info!$A$2:$A$12,Firm_Info!$C$2:$C$12)="Treated",1,IF(_xlfn.XLOOKUP($A6378,Firm_Info!$A$2:$A$12,Firm_Info!$C$2:$C$12)="Control",0,""))</f>
        <v/>
      </c>
      <c r="F6378" s="14" t="str">
        <f>IFERROR(_xlfn.XLOOKUP($A6378,Firm_Info!$A$2:$A$11,Firm_Info!$D$2:$D$11),"")</f>
        <v/>
      </c>
      <c r="G6378" s="14" t="str">
        <f>IF($F6378="","",IF($B6378&gt;=SUMIFS(Firm_Info!$F$2:$F$11,Firm_Info!$D$2:$D$11,$F6378,Firm_Info!$C$2:$C$11,"Treated"),1,0))</f>
        <v/>
      </c>
      <c r="H6378" s="14" t="str">
        <f t="shared" si="205"/>
        <v/>
      </c>
      <c r="I6378" s="14" t="str">
        <f>IF($F6378="","",MOD(ROW()-2,624)-INDEX(Parallel_Trends!$F$5:$F$14,MATCH($A6378,Parallel_Trends!$A$5:$A$14,0)))</f>
        <v/>
      </c>
    </row>
    <row r="6379" spans="1:9" x14ac:dyDescent="0.45">
      <c r="A6379" t="s">
        <v>33</v>
      </c>
      <c r="B6379" s="1">
        <f>Raw_Prices!BS140</f>
        <v>45128</v>
      </c>
      <c r="C6379" s="12">
        <f>Raw_Prices!BW140</f>
        <v>441.75799999999998</v>
      </c>
      <c r="D6379" s="13">
        <f t="shared" si="204"/>
        <v>0</v>
      </c>
      <c r="E6379" s="14" t="str">
        <f>IF(_xlfn.XLOOKUP($A6379,Firm_Info!$A$2:$A$12,Firm_Info!$C$2:$C$12)="Treated",1,IF(_xlfn.XLOOKUP($A6379,Firm_Info!$A$2:$A$12,Firm_Info!$C$2:$C$12)="Control",0,""))</f>
        <v/>
      </c>
      <c r="F6379" s="14" t="str">
        <f>IFERROR(_xlfn.XLOOKUP($A6379,Firm_Info!$A$2:$A$11,Firm_Info!$D$2:$D$11),"")</f>
        <v/>
      </c>
      <c r="G6379" s="14" t="str">
        <f>IF($F6379="","",IF($B6379&gt;=SUMIFS(Firm_Info!$F$2:$F$11,Firm_Info!$D$2:$D$11,$F6379,Firm_Info!$C$2:$C$11,"Treated"),1,0))</f>
        <v/>
      </c>
      <c r="H6379" s="14" t="str">
        <f t="shared" si="205"/>
        <v/>
      </c>
      <c r="I6379" s="14" t="str">
        <f>IF($F6379="","",MOD(ROW()-2,624)-INDEX(Parallel_Trends!$F$5:$F$14,MATCH($A6379,Parallel_Trends!$A$5:$A$14,0)))</f>
        <v/>
      </c>
    </row>
    <row r="6380" spans="1:9" x14ac:dyDescent="0.45">
      <c r="A6380" t="s">
        <v>33</v>
      </c>
      <c r="B6380" s="1">
        <f>Raw_Prices!BS141</f>
        <v>45131</v>
      </c>
      <c r="C6380" s="12">
        <f>Raw_Prices!BW141</f>
        <v>443.733</v>
      </c>
      <c r="D6380" s="13">
        <f t="shared" si="204"/>
        <v>4.4707735909705892E-3</v>
      </c>
      <c r="E6380" s="14" t="str">
        <f>IF(_xlfn.XLOOKUP($A6380,Firm_Info!$A$2:$A$12,Firm_Info!$C$2:$C$12)="Treated",1,IF(_xlfn.XLOOKUP($A6380,Firm_Info!$A$2:$A$12,Firm_Info!$C$2:$C$12)="Control",0,""))</f>
        <v/>
      </c>
      <c r="F6380" s="14" t="str">
        <f>IFERROR(_xlfn.XLOOKUP($A6380,Firm_Info!$A$2:$A$11,Firm_Info!$D$2:$D$11),"")</f>
        <v/>
      </c>
      <c r="G6380" s="14" t="str">
        <f>IF($F6380="","",IF($B6380&gt;=SUMIFS(Firm_Info!$F$2:$F$11,Firm_Info!$D$2:$D$11,$F6380,Firm_Info!$C$2:$C$11,"Treated"),1,0))</f>
        <v/>
      </c>
      <c r="H6380" s="14" t="str">
        <f t="shared" si="205"/>
        <v/>
      </c>
      <c r="I6380" s="14" t="str">
        <f>IF($F6380="","",MOD(ROW()-2,624)-INDEX(Parallel_Trends!$F$5:$F$14,MATCH($A6380,Parallel_Trends!$A$5:$A$14,0)))</f>
        <v/>
      </c>
    </row>
    <row r="6381" spans="1:9" x14ac:dyDescent="0.45">
      <c r="A6381" t="s">
        <v>33</v>
      </c>
      <c r="B6381" s="1">
        <f>Raw_Prices!BS142</f>
        <v>45132</v>
      </c>
      <c r="C6381" s="12">
        <f>Raw_Prices!BW142</f>
        <v>444.94400000000002</v>
      </c>
      <c r="D6381" s="13">
        <f t="shared" si="204"/>
        <v>2.7291186366575904E-3</v>
      </c>
      <c r="E6381" s="14" t="str">
        <f>IF(_xlfn.XLOOKUP($A6381,Firm_Info!$A$2:$A$12,Firm_Info!$C$2:$C$12)="Treated",1,IF(_xlfn.XLOOKUP($A6381,Firm_Info!$A$2:$A$12,Firm_Info!$C$2:$C$12)="Control",0,""))</f>
        <v/>
      </c>
      <c r="F6381" s="14" t="str">
        <f>IFERROR(_xlfn.XLOOKUP($A6381,Firm_Info!$A$2:$A$11,Firm_Info!$D$2:$D$11),"")</f>
        <v/>
      </c>
      <c r="G6381" s="14" t="str">
        <f>IF($F6381="","",IF($B6381&gt;=SUMIFS(Firm_Info!$F$2:$F$11,Firm_Info!$D$2:$D$11,$F6381,Firm_Info!$C$2:$C$11,"Treated"),1,0))</f>
        <v/>
      </c>
      <c r="H6381" s="14" t="str">
        <f t="shared" si="205"/>
        <v/>
      </c>
      <c r="I6381" s="14" t="str">
        <f>IF($F6381="","",MOD(ROW()-2,624)-INDEX(Parallel_Trends!$F$5:$F$14,MATCH($A6381,Parallel_Trends!$A$5:$A$14,0)))</f>
        <v/>
      </c>
    </row>
    <row r="6382" spans="1:9" x14ac:dyDescent="0.45">
      <c r="A6382" t="s">
        <v>33</v>
      </c>
      <c r="B6382" s="1">
        <f>Raw_Prices!BS143</f>
        <v>45133</v>
      </c>
      <c r="C6382" s="12">
        <f>Raw_Prices!BW143</f>
        <v>445.01400000000001</v>
      </c>
      <c r="D6382" s="13">
        <f t="shared" si="204"/>
        <v>1.5732316875838315E-4</v>
      </c>
      <c r="E6382" s="14" t="str">
        <f>IF(_xlfn.XLOOKUP($A6382,Firm_Info!$A$2:$A$12,Firm_Info!$C$2:$C$12)="Treated",1,IF(_xlfn.XLOOKUP($A6382,Firm_Info!$A$2:$A$12,Firm_Info!$C$2:$C$12)="Control",0,""))</f>
        <v/>
      </c>
      <c r="F6382" s="14" t="str">
        <f>IFERROR(_xlfn.XLOOKUP($A6382,Firm_Info!$A$2:$A$11,Firm_Info!$D$2:$D$11),"")</f>
        <v/>
      </c>
      <c r="G6382" s="14" t="str">
        <f>IF($F6382="","",IF($B6382&gt;=SUMIFS(Firm_Info!$F$2:$F$11,Firm_Info!$D$2:$D$11,$F6382,Firm_Info!$C$2:$C$11,"Treated"),1,0))</f>
        <v/>
      </c>
      <c r="H6382" s="14" t="str">
        <f t="shared" si="205"/>
        <v/>
      </c>
      <c r="I6382" s="14" t="str">
        <f>IF($F6382="","",MOD(ROW()-2,624)-INDEX(Parallel_Trends!$F$5:$F$14,MATCH($A6382,Parallel_Trends!$A$5:$A$14,0)))</f>
        <v/>
      </c>
    </row>
    <row r="6383" spans="1:9" x14ac:dyDescent="0.45">
      <c r="A6383" t="s">
        <v>33</v>
      </c>
      <c r="B6383" s="1">
        <f>Raw_Prices!BS144</f>
        <v>45134</v>
      </c>
      <c r="C6383" s="12">
        <f>Raw_Prices!BW144</f>
        <v>442.06200000000001</v>
      </c>
      <c r="D6383" s="13">
        <f t="shared" si="204"/>
        <v>-6.6334991708125735E-3</v>
      </c>
      <c r="E6383" s="14" t="str">
        <f>IF(_xlfn.XLOOKUP($A6383,Firm_Info!$A$2:$A$12,Firm_Info!$C$2:$C$12)="Treated",1,IF(_xlfn.XLOOKUP($A6383,Firm_Info!$A$2:$A$12,Firm_Info!$C$2:$C$12)="Control",0,""))</f>
        <v/>
      </c>
      <c r="F6383" s="14" t="str">
        <f>IFERROR(_xlfn.XLOOKUP($A6383,Firm_Info!$A$2:$A$11,Firm_Info!$D$2:$D$11),"")</f>
        <v/>
      </c>
      <c r="G6383" s="14" t="str">
        <f>IF($F6383="","",IF($B6383&gt;=SUMIFS(Firm_Info!$F$2:$F$11,Firm_Info!$D$2:$D$11,$F6383,Firm_Info!$C$2:$C$11,"Treated"),1,0))</f>
        <v/>
      </c>
      <c r="H6383" s="14" t="str">
        <f t="shared" si="205"/>
        <v/>
      </c>
      <c r="I6383" s="14" t="str">
        <f>IF($F6383="","",MOD(ROW()-2,624)-INDEX(Parallel_Trends!$F$5:$F$14,MATCH($A6383,Parallel_Trends!$A$5:$A$14,0)))</f>
        <v/>
      </c>
    </row>
    <row r="6384" spans="1:9" x14ac:dyDescent="0.45">
      <c r="A6384" t="s">
        <v>33</v>
      </c>
      <c r="B6384" s="1">
        <f>Raw_Prices!BS145</f>
        <v>45135</v>
      </c>
      <c r="C6384" s="12">
        <f>Raw_Prices!BW145</f>
        <v>446.38900000000001</v>
      </c>
      <c r="D6384" s="13">
        <f t="shared" si="204"/>
        <v>9.7882197519805203E-3</v>
      </c>
      <c r="E6384" s="14" t="str">
        <f>IF(_xlfn.XLOOKUP($A6384,Firm_Info!$A$2:$A$12,Firm_Info!$C$2:$C$12)="Treated",1,IF(_xlfn.XLOOKUP($A6384,Firm_Info!$A$2:$A$12,Firm_Info!$C$2:$C$12)="Control",0,""))</f>
        <v/>
      </c>
      <c r="F6384" s="14" t="str">
        <f>IFERROR(_xlfn.XLOOKUP($A6384,Firm_Info!$A$2:$A$11,Firm_Info!$D$2:$D$11),"")</f>
        <v/>
      </c>
      <c r="G6384" s="14" t="str">
        <f>IF($F6384="","",IF($B6384&gt;=SUMIFS(Firm_Info!$F$2:$F$11,Firm_Info!$D$2:$D$11,$F6384,Firm_Info!$C$2:$C$11,"Treated"),1,0))</f>
        <v/>
      </c>
      <c r="H6384" s="14" t="str">
        <f t="shared" si="205"/>
        <v/>
      </c>
      <c r="I6384" s="14" t="str">
        <f>IF($F6384="","",MOD(ROW()-2,624)-INDEX(Parallel_Trends!$F$5:$F$14,MATCH($A6384,Parallel_Trends!$A$5:$A$14,0)))</f>
        <v/>
      </c>
    </row>
    <row r="6385" spans="1:9" x14ac:dyDescent="0.45">
      <c r="A6385" t="s">
        <v>33</v>
      </c>
      <c r="B6385" s="1">
        <f>Raw_Prices!BS146</f>
        <v>45138</v>
      </c>
      <c r="C6385" s="12">
        <f>Raw_Prices!BW146</f>
        <v>447.24099999999999</v>
      </c>
      <c r="D6385" s="13">
        <f t="shared" si="204"/>
        <v>1.9086491826634244E-3</v>
      </c>
      <c r="E6385" s="14" t="str">
        <f>IF(_xlfn.XLOOKUP($A6385,Firm_Info!$A$2:$A$12,Firm_Info!$C$2:$C$12)="Treated",1,IF(_xlfn.XLOOKUP($A6385,Firm_Info!$A$2:$A$12,Firm_Info!$C$2:$C$12)="Control",0,""))</f>
        <v/>
      </c>
      <c r="F6385" s="14" t="str">
        <f>IFERROR(_xlfn.XLOOKUP($A6385,Firm_Info!$A$2:$A$11,Firm_Info!$D$2:$D$11),"")</f>
        <v/>
      </c>
      <c r="G6385" s="14" t="str">
        <f>IF($F6385="","",IF($B6385&gt;=SUMIFS(Firm_Info!$F$2:$F$11,Firm_Info!$D$2:$D$11,$F6385,Firm_Info!$C$2:$C$11,"Treated"),1,0))</f>
        <v/>
      </c>
      <c r="H6385" s="14" t="str">
        <f t="shared" si="205"/>
        <v/>
      </c>
      <c r="I6385" s="14" t="str">
        <f>IF($F6385="","",MOD(ROW()-2,624)-INDEX(Parallel_Trends!$F$5:$F$14,MATCH($A6385,Parallel_Trends!$A$5:$A$14,0)))</f>
        <v/>
      </c>
    </row>
    <row r="6386" spans="1:9" x14ac:dyDescent="0.45">
      <c r="A6386" t="s">
        <v>33</v>
      </c>
      <c r="B6386" s="1">
        <f>Raw_Prices!BS147</f>
        <v>45139</v>
      </c>
      <c r="C6386" s="12">
        <f>Raw_Prices!BW147</f>
        <v>445.96100000000001</v>
      </c>
      <c r="D6386" s="13">
        <f t="shared" si="204"/>
        <v>-2.8619916331462658E-3</v>
      </c>
      <c r="E6386" s="14" t="str">
        <f>IF(_xlfn.XLOOKUP($A6386,Firm_Info!$A$2:$A$12,Firm_Info!$C$2:$C$12)="Treated",1,IF(_xlfn.XLOOKUP($A6386,Firm_Info!$A$2:$A$12,Firm_Info!$C$2:$C$12)="Control",0,""))</f>
        <v/>
      </c>
      <c r="F6386" s="14" t="str">
        <f>IFERROR(_xlfn.XLOOKUP($A6386,Firm_Info!$A$2:$A$11,Firm_Info!$D$2:$D$11),"")</f>
        <v/>
      </c>
      <c r="G6386" s="14" t="str">
        <f>IF($F6386="","",IF($B6386&gt;=SUMIFS(Firm_Info!$F$2:$F$11,Firm_Info!$D$2:$D$11,$F6386,Firm_Info!$C$2:$C$11,"Treated"),1,0))</f>
        <v/>
      </c>
      <c r="H6386" s="14" t="str">
        <f t="shared" si="205"/>
        <v/>
      </c>
      <c r="I6386" s="14" t="str">
        <f>IF($F6386="","",MOD(ROW()-2,624)-INDEX(Parallel_Trends!$F$5:$F$14,MATCH($A6386,Parallel_Trends!$A$5:$A$14,0)))</f>
        <v/>
      </c>
    </row>
    <row r="6387" spans="1:9" x14ac:dyDescent="0.45">
      <c r="A6387" t="s">
        <v>33</v>
      </c>
      <c r="B6387" s="1">
        <f>Raw_Prices!BS148</f>
        <v>45140</v>
      </c>
      <c r="C6387" s="12">
        <f>Raw_Prices!BW148</f>
        <v>439.75700000000001</v>
      </c>
      <c r="D6387" s="13">
        <f t="shared" si="204"/>
        <v>-1.3911530380459336E-2</v>
      </c>
      <c r="E6387" s="14" t="str">
        <f>IF(_xlfn.XLOOKUP($A6387,Firm_Info!$A$2:$A$12,Firm_Info!$C$2:$C$12)="Treated",1,IF(_xlfn.XLOOKUP($A6387,Firm_Info!$A$2:$A$12,Firm_Info!$C$2:$C$12)="Control",0,""))</f>
        <v/>
      </c>
      <c r="F6387" s="14" t="str">
        <f>IFERROR(_xlfn.XLOOKUP($A6387,Firm_Info!$A$2:$A$11,Firm_Info!$D$2:$D$11),"")</f>
        <v/>
      </c>
      <c r="G6387" s="14" t="str">
        <f>IF($F6387="","",IF($B6387&gt;=SUMIFS(Firm_Info!$F$2:$F$11,Firm_Info!$D$2:$D$11,$F6387,Firm_Info!$C$2:$C$11,"Treated"),1,0))</f>
        <v/>
      </c>
      <c r="H6387" s="14" t="str">
        <f t="shared" si="205"/>
        <v/>
      </c>
      <c r="I6387" s="14" t="str">
        <f>IF($F6387="","",MOD(ROW()-2,624)-INDEX(Parallel_Trends!$F$5:$F$14,MATCH($A6387,Parallel_Trends!$A$5:$A$14,0)))</f>
        <v/>
      </c>
    </row>
    <row r="6388" spans="1:9" x14ac:dyDescent="0.45">
      <c r="A6388" t="s">
        <v>33</v>
      </c>
      <c r="B6388" s="1">
        <f>Raw_Prices!BS149</f>
        <v>45141</v>
      </c>
      <c r="C6388" s="12">
        <f>Raw_Prices!BW149</f>
        <v>438.49599999999998</v>
      </c>
      <c r="D6388" s="13">
        <f t="shared" si="204"/>
        <v>-2.8674927289389363E-3</v>
      </c>
      <c r="E6388" s="14" t="str">
        <f>IF(_xlfn.XLOOKUP($A6388,Firm_Info!$A$2:$A$12,Firm_Info!$C$2:$C$12)="Treated",1,IF(_xlfn.XLOOKUP($A6388,Firm_Info!$A$2:$A$12,Firm_Info!$C$2:$C$12)="Control",0,""))</f>
        <v/>
      </c>
      <c r="F6388" s="14" t="str">
        <f>IFERROR(_xlfn.XLOOKUP($A6388,Firm_Info!$A$2:$A$11,Firm_Info!$D$2:$D$11),"")</f>
        <v/>
      </c>
      <c r="G6388" s="14" t="str">
        <f>IF($F6388="","",IF($B6388&gt;=SUMIFS(Firm_Info!$F$2:$F$11,Firm_Info!$D$2:$D$11,$F6388,Firm_Info!$C$2:$C$11,"Treated"),1,0))</f>
        <v/>
      </c>
      <c r="H6388" s="14" t="str">
        <f t="shared" si="205"/>
        <v/>
      </c>
      <c r="I6388" s="14" t="str">
        <f>IF($F6388="","",MOD(ROW()-2,624)-INDEX(Parallel_Trends!$F$5:$F$14,MATCH($A6388,Parallel_Trends!$A$5:$A$14,0)))</f>
        <v/>
      </c>
    </row>
    <row r="6389" spans="1:9" x14ac:dyDescent="0.45">
      <c r="A6389" t="s">
        <v>33</v>
      </c>
      <c r="B6389" s="1">
        <f>Raw_Prices!BS150</f>
        <v>45142</v>
      </c>
      <c r="C6389" s="12">
        <f>Raw_Prices!BW150</f>
        <v>436.51299999999998</v>
      </c>
      <c r="D6389" s="13">
        <f t="shared" si="204"/>
        <v>-4.5222761439100978E-3</v>
      </c>
      <c r="E6389" s="14" t="str">
        <f>IF(_xlfn.XLOOKUP($A6389,Firm_Info!$A$2:$A$12,Firm_Info!$C$2:$C$12)="Treated",1,IF(_xlfn.XLOOKUP($A6389,Firm_Info!$A$2:$A$12,Firm_Info!$C$2:$C$12)="Control",0,""))</f>
        <v/>
      </c>
      <c r="F6389" s="14" t="str">
        <f>IFERROR(_xlfn.XLOOKUP($A6389,Firm_Info!$A$2:$A$11,Firm_Info!$D$2:$D$11),"")</f>
        <v/>
      </c>
      <c r="G6389" s="14" t="str">
        <f>IF($F6389="","",IF($B6389&gt;=SUMIFS(Firm_Info!$F$2:$F$11,Firm_Info!$D$2:$D$11,$F6389,Firm_Info!$C$2:$C$11,"Treated"),1,0))</f>
        <v/>
      </c>
      <c r="H6389" s="14" t="str">
        <f t="shared" si="205"/>
        <v/>
      </c>
      <c r="I6389" s="14" t="str">
        <f>IF($F6389="","",MOD(ROW()-2,624)-INDEX(Parallel_Trends!$F$5:$F$14,MATCH($A6389,Parallel_Trends!$A$5:$A$14,0)))</f>
        <v/>
      </c>
    </row>
    <row r="6390" spans="1:9" x14ac:dyDescent="0.45">
      <c r="A6390" t="s">
        <v>33</v>
      </c>
      <c r="B6390" s="1">
        <f>Raw_Prices!BS151</f>
        <v>45145</v>
      </c>
      <c r="C6390" s="12">
        <f>Raw_Prices!BW151</f>
        <v>440.32400000000001</v>
      </c>
      <c r="D6390" s="13">
        <f t="shared" si="204"/>
        <v>8.7305532710366673E-3</v>
      </c>
      <c r="E6390" s="14" t="str">
        <f>IF(_xlfn.XLOOKUP($A6390,Firm_Info!$A$2:$A$12,Firm_Info!$C$2:$C$12)="Treated",1,IF(_xlfn.XLOOKUP($A6390,Firm_Info!$A$2:$A$12,Firm_Info!$C$2:$C$12)="Control",0,""))</f>
        <v/>
      </c>
      <c r="F6390" s="14" t="str">
        <f>IFERROR(_xlfn.XLOOKUP($A6390,Firm_Info!$A$2:$A$11,Firm_Info!$D$2:$D$11),"")</f>
        <v/>
      </c>
      <c r="G6390" s="14" t="str">
        <f>IF($F6390="","",IF($B6390&gt;=SUMIFS(Firm_Info!$F$2:$F$11,Firm_Info!$D$2:$D$11,$F6390,Firm_Info!$C$2:$C$11,"Treated"),1,0))</f>
        <v/>
      </c>
      <c r="H6390" s="14" t="str">
        <f t="shared" si="205"/>
        <v/>
      </c>
      <c r="I6390" s="14" t="str">
        <f>IF($F6390="","",MOD(ROW()-2,624)-INDEX(Parallel_Trends!$F$5:$F$14,MATCH($A6390,Parallel_Trends!$A$5:$A$14,0)))</f>
        <v/>
      </c>
    </row>
    <row r="6391" spans="1:9" x14ac:dyDescent="0.45">
      <c r="A6391" t="s">
        <v>33</v>
      </c>
      <c r="B6391" s="1">
        <f>Raw_Prices!BS152</f>
        <v>45146</v>
      </c>
      <c r="C6391" s="12">
        <f>Raw_Prices!BW152</f>
        <v>438.40800000000002</v>
      </c>
      <c r="D6391" s="13">
        <f t="shared" si="204"/>
        <v>-4.3513412850537669E-3</v>
      </c>
      <c r="E6391" s="14" t="str">
        <f>IF(_xlfn.XLOOKUP($A6391,Firm_Info!$A$2:$A$12,Firm_Info!$C$2:$C$12)="Treated",1,IF(_xlfn.XLOOKUP($A6391,Firm_Info!$A$2:$A$12,Firm_Info!$C$2:$C$12)="Control",0,""))</f>
        <v/>
      </c>
      <c r="F6391" s="14" t="str">
        <f>IFERROR(_xlfn.XLOOKUP($A6391,Firm_Info!$A$2:$A$11,Firm_Info!$D$2:$D$11),"")</f>
        <v/>
      </c>
      <c r="G6391" s="14" t="str">
        <f>IF($F6391="","",IF($B6391&gt;=SUMIFS(Firm_Info!$F$2:$F$11,Firm_Info!$D$2:$D$11,$F6391,Firm_Info!$C$2:$C$11,"Treated"),1,0))</f>
        <v/>
      </c>
      <c r="H6391" s="14" t="str">
        <f t="shared" si="205"/>
        <v/>
      </c>
      <c r="I6391" s="14" t="str">
        <f>IF($F6391="","",MOD(ROW()-2,624)-INDEX(Parallel_Trends!$F$5:$F$14,MATCH($A6391,Parallel_Trends!$A$5:$A$14,0)))</f>
        <v/>
      </c>
    </row>
    <row r="6392" spans="1:9" x14ac:dyDescent="0.45">
      <c r="A6392" t="s">
        <v>33</v>
      </c>
      <c r="B6392" s="1">
        <f>Raw_Prices!BS153</f>
        <v>45147</v>
      </c>
      <c r="C6392" s="12">
        <f>Raw_Prices!BW153</f>
        <v>435.47699999999998</v>
      </c>
      <c r="D6392" s="13">
        <f t="shared" si="204"/>
        <v>-6.6855531833361903E-3</v>
      </c>
      <c r="E6392" s="14" t="str">
        <f>IF(_xlfn.XLOOKUP($A6392,Firm_Info!$A$2:$A$12,Firm_Info!$C$2:$C$12)="Treated",1,IF(_xlfn.XLOOKUP($A6392,Firm_Info!$A$2:$A$12,Firm_Info!$C$2:$C$12)="Control",0,""))</f>
        <v/>
      </c>
      <c r="F6392" s="14" t="str">
        <f>IFERROR(_xlfn.XLOOKUP($A6392,Firm_Info!$A$2:$A$11,Firm_Info!$D$2:$D$11),"")</f>
        <v/>
      </c>
      <c r="G6392" s="14" t="str">
        <f>IF($F6392="","",IF($B6392&gt;=SUMIFS(Firm_Info!$F$2:$F$11,Firm_Info!$D$2:$D$11,$F6392,Firm_Info!$C$2:$C$11,"Treated"),1,0))</f>
        <v/>
      </c>
      <c r="H6392" s="14" t="str">
        <f t="shared" si="205"/>
        <v/>
      </c>
      <c r="I6392" s="14" t="str">
        <f>IF($F6392="","",MOD(ROW()-2,624)-INDEX(Parallel_Trends!$F$5:$F$14,MATCH($A6392,Parallel_Trends!$A$5:$A$14,0)))</f>
        <v/>
      </c>
    </row>
    <row r="6393" spans="1:9" x14ac:dyDescent="0.45">
      <c r="A6393" t="s">
        <v>33</v>
      </c>
      <c r="B6393" s="1">
        <f>Raw_Prices!BS154</f>
        <v>45148</v>
      </c>
      <c r="C6393" s="12">
        <f>Raw_Prices!BW154</f>
        <v>435.63400000000001</v>
      </c>
      <c r="D6393" s="13">
        <f t="shared" si="204"/>
        <v>3.6052420678944763E-4</v>
      </c>
      <c r="E6393" s="14" t="str">
        <f>IF(_xlfn.XLOOKUP($A6393,Firm_Info!$A$2:$A$12,Firm_Info!$C$2:$C$12)="Treated",1,IF(_xlfn.XLOOKUP($A6393,Firm_Info!$A$2:$A$12,Firm_Info!$C$2:$C$12)="Control",0,""))</f>
        <v/>
      </c>
      <c r="F6393" s="14" t="str">
        <f>IFERROR(_xlfn.XLOOKUP($A6393,Firm_Info!$A$2:$A$11,Firm_Info!$D$2:$D$11),"")</f>
        <v/>
      </c>
      <c r="G6393" s="14" t="str">
        <f>IF($F6393="","",IF($B6393&gt;=SUMIFS(Firm_Info!$F$2:$F$11,Firm_Info!$D$2:$D$11,$F6393,Firm_Info!$C$2:$C$11,"Treated"),1,0))</f>
        <v/>
      </c>
      <c r="H6393" s="14" t="str">
        <f t="shared" si="205"/>
        <v/>
      </c>
      <c r="I6393" s="14" t="str">
        <f>IF($F6393="","",MOD(ROW()-2,624)-INDEX(Parallel_Trends!$F$5:$F$14,MATCH($A6393,Parallel_Trends!$A$5:$A$14,0)))</f>
        <v/>
      </c>
    </row>
    <row r="6394" spans="1:9" x14ac:dyDescent="0.45">
      <c r="A6394" t="s">
        <v>33</v>
      </c>
      <c r="B6394" s="1">
        <f>Raw_Prices!BS155</f>
        <v>45149</v>
      </c>
      <c r="C6394" s="12">
        <f>Raw_Prices!BW155</f>
        <v>435.38</v>
      </c>
      <c r="D6394" s="13">
        <f t="shared" si="204"/>
        <v>-5.8305825532445343E-4</v>
      </c>
      <c r="E6394" s="14" t="str">
        <f>IF(_xlfn.XLOOKUP($A6394,Firm_Info!$A$2:$A$12,Firm_Info!$C$2:$C$12)="Treated",1,IF(_xlfn.XLOOKUP($A6394,Firm_Info!$A$2:$A$12,Firm_Info!$C$2:$C$12)="Control",0,""))</f>
        <v/>
      </c>
      <c r="F6394" s="14" t="str">
        <f>IFERROR(_xlfn.XLOOKUP($A6394,Firm_Info!$A$2:$A$11,Firm_Info!$D$2:$D$11),"")</f>
        <v/>
      </c>
      <c r="G6394" s="14" t="str">
        <f>IF($F6394="","",IF($B6394&gt;=SUMIFS(Firm_Info!$F$2:$F$11,Firm_Info!$D$2:$D$11,$F6394,Firm_Info!$C$2:$C$11,"Treated"),1,0))</f>
        <v/>
      </c>
      <c r="H6394" s="14" t="str">
        <f t="shared" si="205"/>
        <v/>
      </c>
      <c r="I6394" s="14" t="str">
        <f>IF($F6394="","",MOD(ROW()-2,624)-INDEX(Parallel_Trends!$F$5:$F$14,MATCH($A6394,Parallel_Trends!$A$5:$A$14,0)))</f>
        <v/>
      </c>
    </row>
    <row r="6395" spans="1:9" x14ac:dyDescent="0.45">
      <c r="A6395" t="s">
        <v>33</v>
      </c>
      <c r="B6395" s="1">
        <f>Raw_Prices!BS156</f>
        <v>45152</v>
      </c>
      <c r="C6395" s="12">
        <f>Raw_Prices!BW156</f>
        <v>437.78300000000002</v>
      </c>
      <c r="D6395" s="13">
        <f t="shared" si="204"/>
        <v>5.5193164591851307E-3</v>
      </c>
      <c r="E6395" s="14" t="str">
        <f>IF(_xlfn.XLOOKUP($A6395,Firm_Info!$A$2:$A$12,Firm_Info!$C$2:$C$12)="Treated",1,IF(_xlfn.XLOOKUP($A6395,Firm_Info!$A$2:$A$12,Firm_Info!$C$2:$C$12)="Control",0,""))</f>
        <v/>
      </c>
      <c r="F6395" s="14" t="str">
        <f>IFERROR(_xlfn.XLOOKUP($A6395,Firm_Info!$A$2:$A$11,Firm_Info!$D$2:$D$11),"")</f>
        <v/>
      </c>
      <c r="G6395" s="14" t="str">
        <f>IF($F6395="","",IF($B6395&gt;=SUMIFS(Firm_Info!$F$2:$F$11,Firm_Info!$D$2:$D$11,$F6395,Firm_Info!$C$2:$C$11,"Treated"),1,0))</f>
        <v/>
      </c>
      <c r="H6395" s="14" t="str">
        <f t="shared" si="205"/>
        <v/>
      </c>
      <c r="I6395" s="14" t="str">
        <f>IF($F6395="","",MOD(ROW()-2,624)-INDEX(Parallel_Trends!$F$5:$F$14,MATCH($A6395,Parallel_Trends!$A$5:$A$14,0)))</f>
        <v/>
      </c>
    </row>
    <row r="6396" spans="1:9" x14ac:dyDescent="0.45">
      <c r="A6396" t="s">
        <v>33</v>
      </c>
      <c r="B6396" s="1">
        <f>Raw_Prices!BS157</f>
        <v>45153</v>
      </c>
      <c r="C6396" s="12">
        <f>Raw_Prices!BW157</f>
        <v>432.685</v>
      </c>
      <c r="D6396" s="13">
        <f t="shared" si="204"/>
        <v>-1.1645038752075787E-2</v>
      </c>
      <c r="E6396" s="14" t="str">
        <f>IF(_xlfn.XLOOKUP($A6396,Firm_Info!$A$2:$A$12,Firm_Info!$C$2:$C$12)="Treated",1,IF(_xlfn.XLOOKUP($A6396,Firm_Info!$A$2:$A$12,Firm_Info!$C$2:$C$12)="Control",0,""))</f>
        <v/>
      </c>
      <c r="F6396" s="14" t="str">
        <f>IFERROR(_xlfn.XLOOKUP($A6396,Firm_Info!$A$2:$A$11,Firm_Info!$D$2:$D$11),"")</f>
        <v/>
      </c>
      <c r="G6396" s="14" t="str">
        <f>IF($F6396="","",IF($B6396&gt;=SUMIFS(Firm_Info!$F$2:$F$11,Firm_Info!$D$2:$D$11,$F6396,Firm_Info!$C$2:$C$11,"Treated"),1,0))</f>
        <v/>
      </c>
      <c r="H6396" s="14" t="str">
        <f t="shared" si="205"/>
        <v/>
      </c>
      <c r="I6396" s="14" t="str">
        <f>IF($F6396="","",MOD(ROW()-2,624)-INDEX(Parallel_Trends!$F$5:$F$14,MATCH($A6396,Parallel_Trends!$A$5:$A$14,0)))</f>
        <v/>
      </c>
    </row>
    <row r="6397" spans="1:9" x14ac:dyDescent="0.45">
      <c r="A6397" t="s">
        <v>33</v>
      </c>
      <c r="B6397" s="1">
        <f>Raw_Prices!BS158</f>
        <v>45154</v>
      </c>
      <c r="C6397" s="12">
        <f>Raw_Prices!BW158</f>
        <v>429.50900000000001</v>
      </c>
      <c r="D6397" s="13">
        <f t="shared" si="204"/>
        <v>-7.3402128569282077E-3</v>
      </c>
      <c r="E6397" s="14" t="str">
        <f>IF(_xlfn.XLOOKUP($A6397,Firm_Info!$A$2:$A$12,Firm_Info!$C$2:$C$12)="Treated",1,IF(_xlfn.XLOOKUP($A6397,Firm_Info!$A$2:$A$12,Firm_Info!$C$2:$C$12)="Control",0,""))</f>
        <v/>
      </c>
      <c r="F6397" s="14" t="str">
        <f>IFERROR(_xlfn.XLOOKUP($A6397,Firm_Info!$A$2:$A$11,Firm_Info!$D$2:$D$11),"")</f>
        <v/>
      </c>
      <c r="G6397" s="14" t="str">
        <f>IF($F6397="","",IF($B6397&gt;=SUMIFS(Firm_Info!$F$2:$F$11,Firm_Info!$D$2:$D$11,$F6397,Firm_Info!$C$2:$C$11,"Treated"),1,0))</f>
        <v/>
      </c>
      <c r="H6397" s="14" t="str">
        <f t="shared" si="205"/>
        <v/>
      </c>
      <c r="I6397" s="14" t="str">
        <f>IF($F6397="","",MOD(ROW()-2,624)-INDEX(Parallel_Trends!$F$5:$F$14,MATCH($A6397,Parallel_Trends!$A$5:$A$14,0)))</f>
        <v/>
      </c>
    </row>
    <row r="6398" spans="1:9" x14ac:dyDescent="0.45">
      <c r="A6398" t="s">
        <v>33</v>
      </c>
      <c r="B6398" s="1">
        <f>Raw_Prices!BS159</f>
        <v>45155</v>
      </c>
      <c r="C6398" s="12">
        <f>Raw_Prices!BW159</f>
        <v>426.23500000000001</v>
      </c>
      <c r="D6398" s="13">
        <f t="shared" si="204"/>
        <v>-7.6226574996099972E-3</v>
      </c>
      <c r="E6398" s="14" t="str">
        <f>IF(_xlfn.XLOOKUP($A6398,Firm_Info!$A$2:$A$12,Firm_Info!$C$2:$C$12)="Treated",1,IF(_xlfn.XLOOKUP($A6398,Firm_Info!$A$2:$A$12,Firm_Info!$C$2:$C$12)="Control",0,""))</f>
        <v/>
      </c>
      <c r="F6398" s="14" t="str">
        <f>IFERROR(_xlfn.XLOOKUP($A6398,Firm_Info!$A$2:$A$11,Firm_Info!$D$2:$D$11),"")</f>
        <v/>
      </c>
      <c r="G6398" s="14" t="str">
        <f>IF($F6398="","",IF($B6398&gt;=SUMIFS(Firm_Info!$F$2:$F$11,Firm_Info!$D$2:$D$11,$F6398,Firm_Info!$C$2:$C$11,"Treated"),1,0))</f>
        <v/>
      </c>
      <c r="H6398" s="14" t="str">
        <f t="shared" si="205"/>
        <v/>
      </c>
      <c r="I6398" s="14" t="str">
        <f>IF($F6398="","",MOD(ROW()-2,624)-INDEX(Parallel_Trends!$F$5:$F$14,MATCH($A6398,Parallel_Trends!$A$5:$A$14,0)))</f>
        <v/>
      </c>
    </row>
    <row r="6399" spans="1:9" x14ac:dyDescent="0.45">
      <c r="A6399" t="s">
        <v>33</v>
      </c>
      <c r="B6399" s="1">
        <f>Raw_Prices!BS160</f>
        <v>45156</v>
      </c>
      <c r="C6399" s="12">
        <f>Raw_Prices!BW160</f>
        <v>426.44200000000001</v>
      </c>
      <c r="D6399" s="13">
        <f t="shared" si="204"/>
        <v>4.8564758877134295E-4</v>
      </c>
      <c r="E6399" s="14" t="str">
        <f>IF(_xlfn.XLOOKUP($A6399,Firm_Info!$A$2:$A$12,Firm_Info!$C$2:$C$12)="Treated",1,IF(_xlfn.XLOOKUP($A6399,Firm_Info!$A$2:$A$12,Firm_Info!$C$2:$C$12)="Control",0,""))</f>
        <v/>
      </c>
      <c r="F6399" s="14" t="str">
        <f>IFERROR(_xlfn.XLOOKUP($A6399,Firm_Info!$A$2:$A$11,Firm_Info!$D$2:$D$11),"")</f>
        <v/>
      </c>
      <c r="G6399" s="14" t="str">
        <f>IF($F6399="","",IF($B6399&gt;=SUMIFS(Firm_Info!$F$2:$F$11,Firm_Info!$D$2:$D$11,$F6399,Firm_Info!$C$2:$C$11,"Treated"),1,0))</f>
        <v/>
      </c>
      <c r="H6399" s="14" t="str">
        <f t="shared" si="205"/>
        <v/>
      </c>
      <c r="I6399" s="14" t="str">
        <f>IF($F6399="","",MOD(ROW()-2,624)-INDEX(Parallel_Trends!$F$5:$F$14,MATCH($A6399,Parallel_Trends!$A$5:$A$14,0)))</f>
        <v/>
      </c>
    </row>
    <row r="6400" spans="1:9" x14ac:dyDescent="0.45">
      <c r="A6400" t="s">
        <v>33</v>
      </c>
      <c r="B6400" s="1">
        <f>Raw_Prices!BS161</f>
        <v>45159</v>
      </c>
      <c r="C6400" s="12">
        <f>Raw_Prices!BW161</f>
        <v>429.21499999999997</v>
      </c>
      <c r="D6400" s="13">
        <f t="shared" si="204"/>
        <v>6.5026427978480683E-3</v>
      </c>
      <c r="E6400" s="14" t="str">
        <f>IF(_xlfn.XLOOKUP($A6400,Firm_Info!$A$2:$A$12,Firm_Info!$C$2:$C$12)="Treated",1,IF(_xlfn.XLOOKUP($A6400,Firm_Info!$A$2:$A$12,Firm_Info!$C$2:$C$12)="Control",0,""))</f>
        <v/>
      </c>
      <c r="F6400" s="14" t="str">
        <f>IFERROR(_xlfn.XLOOKUP($A6400,Firm_Info!$A$2:$A$11,Firm_Info!$D$2:$D$11),"")</f>
        <v/>
      </c>
      <c r="G6400" s="14" t="str">
        <f>IF($F6400="","",IF($B6400&gt;=SUMIFS(Firm_Info!$F$2:$F$11,Firm_Info!$D$2:$D$11,$F6400,Firm_Info!$C$2:$C$11,"Treated"),1,0))</f>
        <v/>
      </c>
      <c r="H6400" s="14" t="str">
        <f t="shared" si="205"/>
        <v/>
      </c>
      <c r="I6400" s="14" t="str">
        <f>IF($F6400="","",MOD(ROW()-2,624)-INDEX(Parallel_Trends!$F$5:$F$14,MATCH($A6400,Parallel_Trends!$A$5:$A$14,0)))</f>
        <v/>
      </c>
    </row>
    <row r="6401" spans="1:9" x14ac:dyDescent="0.45">
      <c r="A6401" t="s">
        <v>33</v>
      </c>
      <c r="B6401" s="1">
        <f>Raw_Prices!BS162</f>
        <v>45160</v>
      </c>
      <c r="C6401" s="12">
        <f>Raw_Prices!BW162</f>
        <v>428.053</v>
      </c>
      <c r="D6401" s="13">
        <f t="shared" si="204"/>
        <v>-2.7072679193410609E-3</v>
      </c>
      <c r="E6401" s="14" t="str">
        <f>IF(_xlfn.XLOOKUP($A6401,Firm_Info!$A$2:$A$12,Firm_Info!$C$2:$C$12)="Treated",1,IF(_xlfn.XLOOKUP($A6401,Firm_Info!$A$2:$A$12,Firm_Info!$C$2:$C$12)="Control",0,""))</f>
        <v/>
      </c>
      <c r="F6401" s="14" t="str">
        <f>IFERROR(_xlfn.XLOOKUP($A6401,Firm_Info!$A$2:$A$11,Firm_Info!$D$2:$D$11),"")</f>
        <v/>
      </c>
      <c r="G6401" s="14" t="str">
        <f>IF($F6401="","",IF($B6401&gt;=SUMIFS(Firm_Info!$F$2:$F$11,Firm_Info!$D$2:$D$11,$F6401,Firm_Info!$C$2:$C$11,"Treated"),1,0))</f>
        <v/>
      </c>
      <c r="H6401" s="14" t="str">
        <f t="shared" si="205"/>
        <v/>
      </c>
      <c r="I6401" s="14" t="str">
        <f>IF($F6401="","",MOD(ROW()-2,624)-INDEX(Parallel_Trends!$F$5:$F$14,MATCH($A6401,Parallel_Trends!$A$5:$A$14,0)))</f>
        <v/>
      </c>
    </row>
    <row r="6402" spans="1:9" x14ac:dyDescent="0.45">
      <c r="A6402" t="s">
        <v>33</v>
      </c>
      <c r="B6402" s="1">
        <f>Raw_Prices!BS163</f>
        <v>45161</v>
      </c>
      <c r="C6402" s="12">
        <f>Raw_Prices!BW163</f>
        <v>432.81900000000002</v>
      </c>
      <c r="D6402" s="13">
        <f t="shared" si="204"/>
        <v>1.1134135258951572E-2</v>
      </c>
      <c r="E6402" s="14" t="str">
        <f>IF(_xlfn.XLOOKUP($A6402,Firm_Info!$A$2:$A$12,Firm_Info!$C$2:$C$12)="Treated",1,IF(_xlfn.XLOOKUP($A6402,Firm_Info!$A$2:$A$12,Firm_Info!$C$2:$C$12)="Control",0,""))</f>
        <v/>
      </c>
      <c r="F6402" s="14" t="str">
        <f>IFERROR(_xlfn.XLOOKUP($A6402,Firm_Info!$A$2:$A$11,Firm_Info!$D$2:$D$11),"")</f>
        <v/>
      </c>
      <c r="G6402" s="14" t="str">
        <f>IF($F6402="","",IF($B6402&gt;=SUMIFS(Firm_Info!$F$2:$F$11,Firm_Info!$D$2:$D$11,$F6402,Firm_Info!$C$2:$C$11,"Treated"),1,0))</f>
        <v/>
      </c>
      <c r="H6402" s="14" t="str">
        <f t="shared" si="205"/>
        <v/>
      </c>
      <c r="I6402" s="14" t="str">
        <f>IF($F6402="","",MOD(ROW()-2,624)-INDEX(Parallel_Trends!$F$5:$F$14,MATCH($A6402,Parallel_Trends!$A$5:$A$14,0)))</f>
        <v/>
      </c>
    </row>
    <row r="6403" spans="1:9" x14ac:dyDescent="0.45">
      <c r="A6403" t="s">
        <v>33</v>
      </c>
      <c r="B6403" s="1">
        <f>Raw_Prices!BS164</f>
        <v>45162</v>
      </c>
      <c r="C6403" s="12">
        <f>Raw_Prices!BW164</f>
        <v>426.82100000000003</v>
      </c>
      <c r="D6403" s="13">
        <f t="shared" si="204"/>
        <v>-1.385798682590178E-2</v>
      </c>
      <c r="E6403" s="14" t="str">
        <f>IF(_xlfn.XLOOKUP($A6403,Firm_Info!$A$2:$A$12,Firm_Info!$C$2:$C$12)="Treated",1,IF(_xlfn.XLOOKUP($A6403,Firm_Info!$A$2:$A$12,Firm_Info!$C$2:$C$12)="Control",0,""))</f>
        <v/>
      </c>
      <c r="F6403" s="14" t="str">
        <f>IFERROR(_xlfn.XLOOKUP($A6403,Firm_Info!$A$2:$A$11,Firm_Info!$D$2:$D$11),"")</f>
        <v/>
      </c>
      <c r="G6403" s="14" t="str">
        <f>IF($F6403="","",IF($B6403&gt;=SUMIFS(Firm_Info!$F$2:$F$11,Firm_Info!$D$2:$D$11,$F6403,Firm_Info!$C$2:$C$11,"Treated"),1,0))</f>
        <v/>
      </c>
      <c r="H6403" s="14" t="str">
        <f t="shared" si="205"/>
        <v/>
      </c>
      <c r="I6403" s="14" t="str">
        <f>IF($F6403="","",MOD(ROW()-2,624)-INDEX(Parallel_Trends!$F$5:$F$14,MATCH($A6403,Parallel_Trends!$A$5:$A$14,0)))</f>
        <v/>
      </c>
    </row>
    <row r="6404" spans="1:9" x14ac:dyDescent="0.45">
      <c r="A6404" t="s">
        <v>33</v>
      </c>
      <c r="B6404" s="1">
        <f>Raw_Prices!BS165</f>
        <v>45163</v>
      </c>
      <c r="C6404" s="12">
        <f>Raw_Prices!BW165</f>
        <v>429.83100000000002</v>
      </c>
      <c r="D6404" s="13">
        <f t="shared" si="204"/>
        <v>7.0521366099605132E-3</v>
      </c>
      <c r="E6404" s="14" t="str">
        <f>IF(_xlfn.XLOOKUP($A6404,Firm_Info!$A$2:$A$12,Firm_Info!$C$2:$C$12)="Treated",1,IF(_xlfn.XLOOKUP($A6404,Firm_Info!$A$2:$A$12,Firm_Info!$C$2:$C$12)="Control",0,""))</f>
        <v/>
      </c>
      <c r="F6404" s="14" t="str">
        <f>IFERROR(_xlfn.XLOOKUP($A6404,Firm_Info!$A$2:$A$11,Firm_Info!$D$2:$D$11),"")</f>
        <v/>
      </c>
      <c r="G6404" s="14" t="str">
        <f>IF($F6404="","",IF($B6404&gt;=SUMIFS(Firm_Info!$F$2:$F$11,Firm_Info!$D$2:$D$11,$F6404,Firm_Info!$C$2:$C$11,"Treated"),1,0))</f>
        <v/>
      </c>
      <c r="H6404" s="14" t="str">
        <f t="shared" si="205"/>
        <v/>
      </c>
      <c r="I6404" s="14" t="str">
        <f>IF($F6404="","",MOD(ROW()-2,624)-INDEX(Parallel_Trends!$F$5:$F$14,MATCH($A6404,Parallel_Trends!$A$5:$A$14,0)))</f>
        <v/>
      </c>
    </row>
    <row r="6405" spans="1:9" x14ac:dyDescent="0.45">
      <c r="A6405" t="s">
        <v>33</v>
      </c>
      <c r="B6405" s="1">
        <f>Raw_Prices!BS166</f>
        <v>45166</v>
      </c>
      <c r="C6405" s="12">
        <f>Raw_Prices!BW166</f>
        <v>432.55599999999998</v>
      </c>
      <c r="D6405" s="13">
        <f t="shared" si="204"/>
        <v>6.3397009522345726E-3</v>
      </c>
      <c r="E6405" s="14" t="str">
        <f>IF(_xlfn.XLOOKUP($A6405,Firm_Info!$A$2:$A$12,Firm_Info!$C$2:$C$12)="Treated",1,IF(_xlfn.XLOOKUP($A6405,Firm_Info!$A$2:$A$12,Firm_Info!$C$2:$C$12)="Control",0,""))</f>
        <v/>
      </c>
      <c r="F6405" s="14" t="str">
        <f>IFERROR(_xlfn.XLOOKUP($A6405,Firm_Info!$A$2:$A$11,Firm_Info!$D$2:$D$11),"")</f>
        <v/>
      </c>
      <c r="G6405" s="14" t="str">
        <f>IF($F6405="","",IF($B6405&gt;=SUMIFS(Firm_Info!$F$2:$F$11,Firm_Info!$D$2:$D$11,$F6405,Firm_Info!$C$2:$C$11,"Treated"),1,0))</f>
        <v/>
      </c>
      <c r="H6405" s="14" t="str">
        <f t="shared" si="205"/>
        <v/>
      </c>
      <c r="I6405" s="14" t="str">
        <f>IF($F6405="","",MOD(ROW()-2,624)-INDEX(Parallel_Trends!$F$5:$F$14,MATCH($A6405,Parallel_Trends!$A$5:$A$14,0)))</f>
        <v/>
      </c>
    </row>
    <row r="6406" spans="1:9" x14ac:dyDescent="0.45">
      <c r="A6406" t="s">
        <v>33</v>
      </c>
      <c r="B6406" s="1">
        <f>Raw_Prices!BS167</f>
        <v>45167</v>
      </c>
      <c r="C6406" s="12">
        <f>Raw_Prices!BW167</f>
        <v>438.80900000000003</v>
      </c>
      <c r="D6406" s="13">
        <f t="shared" si="204"/>
        <v>1.4455931717511916E-2</v>
      </c>
      <c r="E6406" s="14" t="str">
        <f>IF(_xlfn.XLOOKUP($A6406,Firm_Info!$A$2:$A$12,Firm_Info!$C$2:$C$12)="Treated",1,IF(_xlfn.XLOOKUP($A6406,Firm_Info!$A$2:$A$12,Firm_Info!$C$2:$C$12)="Control",0,""))</f>
        <v/>
      </c>
      <c r="F6406" s="14" t="str">
        <f>IFERROR(_xlfn.XLOOKUP($A6406,Firm_Info!$A$2:$A$11,Firm_Info!$D$2:$D$11),"")</f>
        <v/>
      </c>
      <c r="G6406" s="14" t="str">
        <f>IF($F6406="","",IF($B6406&gt;=SUMIFS(Firm_Info!$F$2:$F$11,Firm_Info!$D$2:$D$11,$F6406,Firm_Info!$C$2:$C$11,"Treated"),1,0))</f>
        <v/>
      </c>
      <c r="H6406" s="14" t="str">
        <f t="shared" si="205"/>
        <v/>
      </c>
      <c r="I6406" s="14" t="str">
        <f>IF($F6406="","",MOD(ROW()-2,624)-INDEX(Parallel_Trends!$F$5:$F$14,MATCH($A6406,Parallel_Trends!$A$5:$A$14,0)))</f>
        <v/>
      </c>
    </row>
    <row r="6407" spans="1:9" x14ac:dyDescent="0.45">
      <c r="A6407" t="s">
        <v>33</v>
      </c>
      <c r="B6407" s="1">
        <f>Raw_Prices!BS168</f>
        <v>45168</v>
      </c>
      <c r="C6407" s="12">
        <f>Raw_Prices!BW168</f>
        <v>440.61700000000002</v>
      </c>
      <c r="D6407" s="13">
        <f t="shared" si="204"/>
        <v>4.120243659542E-3</v>
      </c>
      <c r="E6407" s="14" t="str">
        <f>IF(_xlfn.XLOOKUP($A6407,Firm_Info!$A$2:$A$12,Firm_Info!$C$2:$C$12)="Treated",1,IF(_xlfn.XLOOKUP($A6407,Firm_Info!$A$2:$A$12,Firm_Info!$C$2:$C$12)="Control",0,""))</f>
        <v/>
      </c>
      <c r="F6407" s="14" t="str">
        <f>IFERROR(_xlfn.XLOOKUP($A6407,Firm_Info!$A$2:$A$11,Firm_Info!$D$2:$D$11),"")</f>
        <v/>
      </c>
      <c r="G6407" s="14" t="str">
        <f>IF($F6407="","",IF($B6407&gt;=SUMIFS(Firm_Info!$F$2:$F$11,Firm_Info!$D$2:$D$11,$F6407,Firm_Info!$C$2:$C$11,"Treated"),1,0))</f>
        <v/>
      </c>
      <c r="H6407" s="14" t="str">
        <f t="shared" si="205"/>
        <v/>
      </c>
      <c r="I6407" s="14" t="str">
        <f>IF($F6407="","",MOD(ROW()-2,624)-INDEX(Parallel_Trends!$F$5:$F$14,MATCH($A6407,Parallel_Trends!$A$5:$A$14,0)))</f>
        <v/>
      </c>
    </row>
    <row r="6408" spans="1:9" x14ac:dyDescent="0.45">
      <c r="A6408" t="s">
        <v>33</v>
      </c>
      <c r="B6408" s="1">
        <f>Raw_Prices!BS169</f>
        <v>45169</v>
      </c>
      <c r="C6408" s="12">
        <f>Raw_Prices!BW169</f>
        <v>439.97199999999998</v>
      </c>
      <c r="D6408" s="13">
        <f t="shared" si="204"/>
        <v>-1.4638563650518632E-3</v>
      </c>
      <c r="E6408" s="14" t="str">
        <f>IF(_xlfn.XLOOKUP($A6408,Firm_Info!$A$2:$A$12,Firm_Info!$C$2:$C$12)="Treated",1,IF(_xlfn.XLOOKUP($A6408,Firm_Info!$A$2:$A$12,Firm_Info!$C$2:$C$12)="Control",0,""))</f>
        <v/>
      </c>
      <c r="F6408" s="14" t="str">
        <f>IFERROR(_xlfn.XLOOKUP($A6408,Firm_Info!$A$2:$A$11,Firm_Info!$D$2:$D$11),"")</f>
        <v/>
      </c>
      <c r="G6408" s="14" t="str">
        <f>IF($F6408="","",IF($B6408&gt;=SUMIFS(Firm_Info!$F$2:$F$11,Firm_Info!$D$2:$D$11,$F6408,Firm_Info!$C$2:$C$11,"Treated"),1,0))</f>
        <v/>
      </c>
      <c r="H6408" s="14" t="str">
        <f t="shared" si="205"/>
        <v/>
      </c>
      <c r="I6408" s="14" t="str">
        <f>IF($F6408="","",MOD(ROW()-2,624)-INDEX(Parallel_Trends!$F$5:$F$14,MATCH($A6408,Parallel_Trends!$A$5:$A$14,0)))</f>
        <v/>
      </c>
    </row>
    <row r="6409" spans="1:9" x14ac:dyDescent="0.45">
      <c r="A6409" t="s">
        <v>33</v>
      </c>
      <c r="B6409" s="1">
        <f>Raw_Prices!BS170</f>
        <v>45170</v>
      </c>
      <c r="C6409" s="12">
        <f>Raw_Prices!BW170</f>
        <v>440.791</v>
      </c>
      <c r="D6409" s="13">
        <f t="shared" si="204"/>
        <v>1.8614820943150256E-3</v>
      </c>
      <c r="E6409" s="14" t="str">
        <f>IF(_xlfn.XLOOKUP($A6409,Firm_Info!$A$2:$A$12,Firm_Info!$C$2:$C$12)="Treated",1,IF(_xlfn.XLOOKUP($A6409,Firm_Info!$A$2:$A$12,Firm_Info!$C$2:$C$12)="Control",0,""))</f>
        <v/>
      </c>
      <c r="F6409" s="14" t="str">
        <f>IFERROR(_xlfn.XLOOKUP($A6409,Firm_Info!$A$2:$A$11,Firm_Info!$D$2:$D$11),"")</f>
        <v/>
      </c>
      <c r="G6409" s="14" t="str">
        <f>IF($F6409="","",IF($B6409&gt;=SUMIFS(Firm_Info!$F$2:$F$11,Firm_Info!$D$2:$D$11,$F6409,Firm_Info!$C$2:$C$11,"Treated"),1,0))</f>
        <v/>
      </c>
      <c r="H6409" s="14" t="str">
        <f t="shared" si="205"/>
        <v/>
      </c>
      <c r="I6409" s="14" t="str">
        <f>IF($F6409="","",MOD(ROW()-2,624)-INDEX(Parallel_Trends!$F$5:$F$14,MATCH($A6409,Parallel_Trends!$A$5:$A$14,0)))</f>
        <v/>
      </c>
    </row>
    <row r="6410" spans="1:9" x14ac:dyDescent="0.45">
      <c r="A6410" t="s">
        <v>33</v>
      </c>
      <c r="B6410" s="1">
        <f>Raw_Prices!BS171</f>
        <v>45174</v>
      </c>
      <c r="C6410" s="12">
        <f>Raw_Prices!BW171</f>
        <v>438.88799999999998</v>
      </c>
      <c r="D6410" s="13">
        <f t="shared" si="204"/>
        <v>-4.3172387820985536E-3</v>
      </c>
      <c r="E6410" s="14" t="str">
        <f>IF(_xlfn.XLOOKUP($A6410,Firm_Info!$A$2:$A$12,Firm_Info!$C$2:$C$12)="Treated",1,IF(_xlfn.XLOOKUP($A6410,Firm_Info!$A$2:$A$12,Firm_Info!$C$2:$C$12)="Control",0,""))</f>
        <v/>
      </c>
      <c r="F6410" s="14" t="str">
        <f>IFERROR(_xlfn.XLOOKUP($A6410,Firm_Info!$A$2:$A$11,Firm_Info!$D$2:$D$11),"")</f>
        <v/>
      </c>
      <c r="G6410" s="14" t="str">
        <f>IF($F6410="","",IF($B6410&gt;=SUMIFS(Firm_Info!$F$2:$F$11,Firm_Info!$D$2:$D$11,$F6410,Firm_Info!$C$2:$C$11,"Treated"),1,0))</f>
        <v/>
      </c>
      <c r="H6410" s="14" t="str">
        <f t="shared" si="205"/>
        <v/>
      </c>
      <c r="I6410" s="14" t="str">
        <f>IF($F6410="","",MOD(ROW()-2,624)-INDEX(Parallel_Trends!$F$5:$F$14,MATCH($A6410,Parallel_Trends!$A$5:$A$14,0)))</f>
        <v/>
      </c>
    </row>
    <row r="6411" spans="1:9" x14ac:dyDescent="0.45">
      <c r="A6411" t="s">
        <v>33</v>
      </c>
      <c r="B6411" s="1">
        <f>Raw_Prices!BS172</f>
        <v>45175</v>
      </c>
      <c r="C6411" s="12">
        <f>Raw_Prices!BW172</f>
        <v>435.93599999999998</v>
      </c>
      <c r="D6411" s="13">
        <f t="shared" si="204"/>
        <v>-6.7260895718269653E-3</v>
      </c>
      <c r="E6411" s="14" t="str">
        <f>IF(_xlfn.XLOOKUP($A6411,Firm_Info!$A$2:$A$12,Firm_Info!$C$2:$C$12)="Treated",1,IF(_xlfn.XLOOKUP($A6411,Firm_Info!$A$2:$A$12,Firm_Info!$C$2:$C$12)="Control",0,""))</f>
        <v/>
      </c>
      <c r="F6411" s="14" t="str">
        <f>IFERROR(_xlfn.XLOOKUP($A6411,Firm_Info!$A$2:$A$11,Firm_Info!$D$2:$D$11),"")</f>
        <v/>
      </c>
      <c r="G6411" s="14" t="str">
        <f>IF($F6411="","",IF($B6411&gt;=SUMIFS(Firm_Info!$F$2:$F$11,Firm_Info!$D$2:$D$11,$F6411,Firm_Info!$C$2:$C$11,"Treated"),1,0))</f>
        <v/>
      </c>
      <c r="H6411" s="14" t="str">
        <f t="shared" si="205"/>
        <v/>
      </c>
      <c r="I6411" s="14" t="str">
        <f>IF($F6411="","",MOD(ROW()-2,624)-INDEX(Parallel_Trends!$F$5:$F$14,MATCH($A6411,Parallel_Trends!$A$5:$A$14,0)))</f>
        <v/>
      </c>
    </row>
    <row r="6412" spans="1:9" x14ac:dyDescent="0.45">
      <c r="A6412" t="s">
        <v>33</v>
      </c>
      <c r="B6412" s="1">
        <f>Raw_Prices!BS173</f>
        <v>45176</v>
      </c>
      <c r="C6412" s="12">
        <f>Raw_Prices!BW173</f>
        <v>434.59899999999999</v>
      </c>
      <c r="D6412" s="13">
        <f t="shared" si="204"/>
        <v>-3.0669639580122032E-3</v>
      </c>
      <c r="E6412" s="14" t="str">
        <f>IF(_xlfn.XLOOKUP($A6412,Firm_Info!$A$2:$A$12,Firm_Info!$C$2:$C$12)="Treated",1,IF(_xlfn.XLOOKUP($A6412,Firm_Info!$A$2:$A$12,Firm_Info!$C$2:$C$12)="Control",0,""))</f>
        <v/>
      </c>
      <c r="F6412" s="14" t="str">
        <f>IFERROR(_xlfn.XLOOKUP($A6412,Firm_Info!$A$2:$A$11,Firm_Info!$D$2:$D$11),"")</f>
        <v/>
      </c>
      <c r="G6412" s="14" t="str">
        <f>IF($F6412="","",IF($B6412&gt;=SUMIFS(Firm_Info!$F$2:$F$11,Firm_Info!$D$2:$D$11,$F6412,Firm_Info!$C$2:$C$11,"Treated"),1,0))</f>
        <v/>
      </c>
      <c r="H6412" s="14" t="str">
        <f t="shared" si="205"/>
        <v/>
      </c>
      <c r="I6412" s="14" t="str">
        <f>IF($F6412="","",MOD(ROW()-2,624)-INDEX(Parallel_Trends!$F$5:$F$14,MATCH($A6412,Parallel_Trends!$A$5:$A$14,0)))</f>
        <v/>
      </c>
    </row>
    <row r="6413" spans="1:9" x14ac:dyDescent="0.45">
      <c r="A6413" t="s">
        <v>33</v>
      </c>
      <c r="B6413" s="1">
        <f>Raw_Prices!BS174</f>
        <v>45177</v>
      </c>
      <c r="C6413" s="12">
        <f>Raw_Prices!BW174</f>
        <v>435.25400000000002</v>
      </c>
      <c r="D6413" s="13">
        <f t="shared" si="204"/>
        <v>1.5071364637286866E-3</v>
      </c>
      <c r="E6413" s="14" t="str">
        <f>IF(_xlfn.XLOOKUP($A6413,Firm_Info!$A$2:$A$12,Firm_Info!$C$2:$C$12)="Treated",1,IF(_xlfn.XLOOKUP($A6413,Firm_Info!$A$2:$A$12,Firm_Info!$C$2:$C$12)="Control",0,""))</f>
        <v/>
      </c>
      <c r="F6413" s="14" t="str">
        <f>IFERROR(_xlfn.XLOOKUP($A6413,Firm_Info!$A$2:$A$11,Firm_Info!$D$2:$D$11),"")</f>
        <v/>
      </c>
      <c r="G6413" s="14" t="str">
        <f>IF($F6413="","",IF($B6413&gt;=SUMIFS(Firm_Info!$F$2:$F$11,Firm_Info!$D$2:$D$11,$F6413,Firm_Info!$C$2:$C$11,"Treated"),1,0))</f>
        <v/>
      </c>
      <c r="H6413" s="14" t="str">
        <f t="shared" si="205"/>
        <v/>
      </c>
      <c r="I6413" s="14" t="str">
        <f>IF($F6413="","",MOD(ROW()-2,624)-INDEX(Parallel_Trends!$F$5:$F$14,MATCH($A6413,Parallel_Trends!$A$5:$A$14,0)))</f>
        <v/>
      </c>
    </row>
    <row r="6414" spans="1:9" x14ac:dyDescent="0.45">
      <c r="A6414" t="s">
        <v>33</v>
      </c>
      <c r="B6414" s="1">
        <f>Raw_Prices!BS175</f>
        <v>45180</v>
      </c>
      <c r="C6414" s="12">
        <f>Raw_Prices!BW175</f>
        <v>438.11500000000001</v>
      </c>
      <c r="D6414" s="13">
        <f t="shared" si="204"/>
        <v>6.5731733654372793E-3</v>
      </c>
      <c r="E6414" s="14" t="str">
        <f>IF(_xlfn.XLOOKUP($A6414,Firm_Info!$A$2:$A$12,Firm_Info!$C$2:$C$12)="Treated",1,IF(_xlfn.XLOOKUP($A6414,Firm_Info!$A$2:$A$12,Firm_Info!$C$2:$C$12)="Control",0,""))</f>
        <v/>
      </c>
      <c r="F6414" s="14" t="str">
        <f>IFERROR(_xlfn.XLOOKUP($A6414,Firm_Info!$A$2:$A$11,Firm_Info!$D$2:$D$11),"")</f>
        <v/>
      </c>
      <c r="G6414" s="14" t="str">
        <f>IF($F6414="","",IF($B6414&gt;=SUMIFS(Firm_Info!$F$2:$F$11,Firm_Info!$D$2:$D$11,$F6414,Firm_Info!$C$2:$C$11,"Treated"),1,0))</f>
        <v/>
      </c>
      <c r="H6414" s="14" t="str">
        <f t="shared" si="205"/>
        <v/>
      </c>
      <c r="I6414" s="14" t="str">
        <f>IF($F6414="","",MOD(ROW()-2,624)-INDEX(Parallel_Trends!$F$5:$F$14,MATCH($A6414,Parallel_Trends!$A$5:$A$14,0)))</f>
        <v/>
      </c>
    </row>
    <row r="6415" spans="1:9" x14ac:dyDescent="0.45">
      <c r="A6415" t="s">
        <v>33</v>
      </c>
      <c r="B6415" s="1">
        <f>Raw_Prices!BS176</f>
        <v>45181</v>
      </c>
      <c r="C6415" s="12">
        <f>Raw_Prices!BW176</f>
        <v>435.71100000000001</v>
      </c>
      <c r="D6415" s="13">
        <f t="shared" si="204"/>
        <v>-5.4871437864487671E-3</v>
      </c>
      <c r="E6415" s="14" t="str">
        <f>IF(_xlfn.XLOOKUP($A6415,Firm_Info!$A$2:$A$12,Firm_Info!$C$2:$C$12)="Treated",1,IF(_xlfn.XLOOKUP($A6415,Firm_Info!$A$2:$A$12,Firm_Info!$C$2:$C$12)="Control",0,""))</f>
        <v/>
      </c>
      <c r="F6415" s="14" t="str">
        <f>IFERROR(_xlfn.XLOOKUP($A6415,Firm_Info!$A$2:$A$11,Firm_Info!$D$2:$D$11),"")</f>
        <v/>
      </c>
      <c r="G6415" s="14" t="str">
        <f>IF($F6415="","",IF($B6415&gt;=SUMIFS(Firm_Info!$F$2:$F$11,Firm_Info!$D$2:$D$11,$F6415,Firm_Info!$C$2:$C$11,"Treated"),1,0))</f>
        <v/>
      </c>
      <c r="H6415" s="14" t="str">
        <f t="shared" si="205"/>
        <v/>
      </c>
      <c r="I6415" s="14" t="str">
        <f>IF($F6415="","",MOD(ROW()-2,624)-INDEX(Parallel_Trends!$F$5:$F$14,MATCH($A6415,Parallel_Trends!$A$5:$A$14,0)))</f>
        <v/>
      </c>
    </row>
    <row r="6416" spans="1:9" x14ac:dyDescent="0.45">
      <c r="A6416" t="s">
        <v>33</v>
      </c>
      <c r="B6416" s="1">
        <f>Raw_Prices!BS177</f>
        <v>45182</v>
      </c>
      <c r="C6416" s="12">
        <f>Raw_Prices!BW177</f>
        <v>436.21899999999999</v>
      </c>
      <c r="D6416" s="13">
        <f t="shared" si="204"/>
        <v>1.1659104314556412E-3</v>
      </c>
      <c r="E6416" s="14" t="str">
        <f>IF(_xlfn.XLOOKUP($A6416,Firm_Info!$A$2:$A$12,Firm_Info!$C$2:$C$12)="Treated",1,IF(_xlfn.XLOOKUP($A6416,Firm_Info!$A$2:$A$12,Firm_Info!$C$2:$C$12)="Control",0,""))</f>
        <v/>
      </c>
      <c r="F6416" s="14" t="str">
        <f>IFERROR(_xlfn.XLOOKUP($A6416,Firm_Info!$A$2:$A$11,Firm_Info!$D$2:$D$11),"")</f>
        <v/>
      </c>
      <c r="G6416" s="14" t="str">
        <f>IF($F6416="","",IF($B6416&gt;=SUMIFS(Firm_Info!$F$2:$F$11,Firm_Info!$D$2:$D$11,$F6416,Firm_Info!$C$2:$C$11,"Treated"),1,0))</f>
        <v/>
      </c>
      <c r="H6416" s="14" t="str">
        <f t="shared" si="205"/>
        <v/>
      </c>
      <c r="I6416" s="14" t="str">
        <f>IF($F6416="","",MOD(ROW()-2,624)-INDEX(Parallel_Trends!$F$5:$F$14,MATCH($A6416,Parallel_Trends!$A$5:$A$14,0)))</f>
        <v/>
      </c>
    </row>
    <row r="6417" spans="1:9" x14ac:dyDescent="0.45">
      <c r="A6417" t="s">
        <v>33</v>
      </c>
      <c r="B6417" s="1">
        <f>Raw_Prices!BS178</f>
        <v>45183</v>
      </c>
      <c r="C6417" s="12">
        <f>Raw_Prices!BW178</f>
        <v>439.98200000000003</v>
      </c>
      <c r="D6417" s="13">
        <f t="shared" si="204"/>
        <v>8.6264009591512369E-3</v>
      </c>
      <c r="E6417" s="14" t="str">
        <f>IF(_xlfn.XLOOKUP($A6417,Firm_Info!$A$2:$A$12,Firm_Info!$C$2:$C$12)="Treated",1,IF(_xlfn.XLOOKUP($A6417,Firm_Info!$A$2:$A$12,Firm_Info!$C$2:$C$12)="Control",0,""))</f>
        <v/>
      </c>
      <c r="F6417" s="14" t="str">
        <f>IFERROR(_xlfn.XLOOKUP($A6417,Firm_Info!$A$2:$A$11,Firm_Info!$D$2:$D$11),"")</f>
        <v/>
      </c>
      <c r="G6417" s="14" t="str">
        <f>IF($F6417="","",IF($B6417&gt;=SUMIFS(Firm_Info!$F$2:$F$11,Firm_Info!$D$2:$D$11,$F6417,Firm_Info!$C$2:$C$11,"Treated"),1,0))</f>
        <v/>
      </c>
      <c r="H6417" s="14" t="str">
        <f t="shared" si="205"/>
        <v/>
      </c>
      <c r="I6417" s="14" t="str">
        <f>IF($F6417="","",MOD(ROW()-2,624)-INDEX(Parallel_Trends!$F$5:$F$14,MATCH($A6417,Parallel_Trends!$A$5:$A$14,0)))</f>
        <v/>
      </c>
    </row>
    <row r="6418" spans="1:9" x14ac:dyDescent="0.45">
      <c r="A6418" t="s">
        <v>33</v>
      </c>
      <c r="B6418" s="1">
        <f>Raw_Prices!BS179</f>
        <v>45184</v>
      </c>
      <c r="C6418" s="12">
        <f>Raw_Prices!BW179</f>
        <v>434.68099999999998</v>
      </c>
      <c r="D6418" s="13">
        <f t="shared" si="204"/>
        <v>-1.2048220154460942E-2</v>
      </c>
      <c r="E6418" s="14" t="str">
        <f>IF(_xlfn.XLOOKUP($A6418,Firm_Info!$A$2:$A$12,Firm_Info!$C$2:$C$12)="Treated",1,IF(_xlfn.XLOOKUP($A6418,Firm_Info!$A$2:$A$12,Firm_Info!$C$2:$C$12)="Control",0,""))</f>
        <v/>
      </c>
      <c r="F6418" s="14" t="str">
        <f>IFERROR(_xlfn.XLOOKUP($A6418,Firm_Info!$A$2:$A$11,Firm_Info!$D$2:$D$11),"")</f>
        <v/>
      </c>
      <c r="G6418" s="14" t="str">
        <f>IF($F6418="","",IF($B6418&gt;=SUMIFS(Firm_Info!$F$2:$F$11,Firm_Info!$D$2:$D$11,$F6418,Firm_Info!$C$2:$C$11,"Treated"),1,0))</f>
        <v/>
      </c>
      <c r="H6418" s="14" t="str">
        <f t="shared" si="205"/>
        <v/>
      </c>
      <c r="I6418" s="14" t="str">
        <f>IF($F6418="","",MOD(ROW()-2,624)-INDEX(Parallel_Trends!$F$5:$F$14,MATCH($A6418,Parallel_Trends!$A$5:$A$14,0)))</f>
        <v/>
      </c>
    </row>
    <row r="6419" spans="1:9" x14ac:dyDescent="0.45">
      <c r="A6419" t="s">
        <v>33</v>
      </c>
      <c r="B6419" s="1">
        <f>Raw_Prices!BS180</f>
        <v>45187</v>
      </c>
      <c r="C6419" s="12">
        <f>Raw_Prices!BW180</f>
        <v>434.93700000000001</v>
      </c>
      <c r="D6419" s="13">
        <f t="shared" si="204"/>
        <v>5.8893763472522842E-4</v>
      </c>
      <c r="E6419" s="14" t="str">
        <f>IF(_xlfn.XLOOKUP($A6419,Firm_Info!$A$2:$A$12,Firm_Info!$C$2:$C$12)="Treated",1,IF(_xlfn.XLOOKUP($A6419,Firm_Info!$A$2:$A$12,Firm_Info!$C$2:$C$12)="Control",0,""))</f>
        <v/>
      </c>
      <c r="F6419" s="14" t="str">
        <f>IFERROR(_xlfn.XLOOKUP($A6419,Firm_Info!$A$2:$A$11,Firm_Info!$D$2:$D$11),"")</f>
        <v/>
      </c>
      <c r="G6419" s="14" t="str">
        <f>IF($F6419="","",IF($B6419&gt;=SUMIFS(Firm_Info!$F$2:$F$11,Firm_Info!$D$2:$D$11,$F6419,Firm_Info!$C$2:$C$11,"Treated"),1,0))</f>
        <v/>
      </c>
      <c r="H6419" s="14" t="str">
        <f t="shared" si="205"/>
        <v/>
      </c>
      <c r="I6419" s="14" t="str">
        <f>IF($F6419="","",MOD(ROW()-2,624)-INDEX(Parallel_Trends!$F$5:$F$14,MATCH($A6419,Parallel_Trends!$A$5:$A$14,0)))</f>
        <v/>
      </c>
    </row>
    <row r="6420" spans="1:9" x14ac:dyDescent="0.45">
      <c r="A6420" t="s">
        <v>33</v>
      </c>
      <c r="B6420" s="1">
        <f>Raw_Prices!BS181</f>
        <v>45188</v>
      </c>
      <c r="C6420" s="12">
        <f>Raw_Prices!BW181</f>
        <v>434.03300000000002</v>
      </c>
      <c r="D6420" s="13">
        <f t="shared" si="204"/>
        <v>-2.0784619381657432E-3</v>
      </c>
      <c r="E6420" s="14" t="str">
        <f>IF(_xlfn.XLOOKUP($A6420,Firm_Info!$A$2:$A$12,Firm_Info!$C$2:$C$12)="Treated",1,IF(_xlfn.XLOOKUP($A6420,Firm_Info!$A$2:$A$12,Firm_Info!$C$2:$C$12)="Control",0,""))</f>
        <v/>
      </c>
      <c r="F6420" s="14" t="str">
        <f>IFERROR(_xlfn.XLOOKUP($A6420,Firm_Info!$A$2:$A$11,Firm_Info!$D$2:$D$11),"")</f>
        <v/>
      </c>
      <c r="G6420" s="14" t="str">
        <f>IF($F6420="","",IF($B6420&gt;=SUMIFS(Firm_Info!$F$2:$F$11,Firm_Info!$D$2:$D$11,$F6420,Firm_Info!$C$2:$C$11,"Treated"),1,0))</f>
        <v/>
      </c>
      <c r="H6420" s="14" t="str">
        <f t="shared" si="205"/>
        <v/>
      </c>
      <c r="I6420" s="14" t="str">
        <f>IF($F6420="","",MOD(ROW()-2,624)-INDEX(Parallel_Trends!$F$5:$F$14,MATCH($A6420,Parallel_Trends!$A$5:$A$14,0)))</f>
        <v/>
      </c>
    </row>
    <row r="6421" spans="1:9" x14ac:dyDescent="0.45">
      <c r="A6421" t="s">
        <v>33</v>
      </c>
      <c r="B6421" s="1">
        <f>Raw_Prices!BS182</f>
        <v>45189</v>
      </c>
      <c r="C6421" s="12">
        <f>Raw_Prices!BW182</f>
        <v>430.04399999999998</v>
      </c>
      <c r="D6421" s="13">
        <f t="shared" si="204"/>
        <v>-9.1905454193575986E-3</v>
      </c>
      <c r="E6421" s="14" t="str">
        <f>IF(_xlfn.XLOOKUP($A6421,Firm_Info!$A$2:$A$12,Firm_Info!$C$2:$C$12)="Treated",1,IF(_xlfn.XLOOKUP($A6421,Firm_Info!$A$2:$A$12,Firm_Info!$C$2:$C$12)="Control",0,""))</f>
        <v/>
      </c>
      <c r="F6421" s="14" t="str">
        <f>IFERROR(_xlfn.XLOOKUP($A6421,Firm_Info!$A$2:$A$11,Firm_Info!$D$2:$D$11),"")</f>
        <v/>
      </c>
      <c r="G6421" s="14" t="str">
        <f>IF($F6421="","",IF($B6421&gt;=SUMIFS(Firm_Info!$F$2:$F$11,Firm_Info!$D$2:$D$11,$F6421,Firm_Info!$C$2:$C$11,"Treated"),1,0))</f>
        <v/>
      </c>
      <c r="H6421" s="14" t="str">
        <f t="shared" si="205"/>
        <v/>
      </c>
      <c r="I6421" s="14" t="str">
        <f>IF($F6421="","",MOD(ROW()-2,624)-INDEX(Parallel_Trends!$F$5:$F$14,MATCH($A6421,Parallel_Trends!$A$5:$A$14,0)))</f>
        <v/>
      </c>
    </row>
    <row r="6422" spans="1:9" x14ac:dyDescent="0.45">
      <c r="A6422" t="s">
        <v>33</v>
      </c>
      <c r="B6422" s="1">
        <f>Raw_Prices!BS183</f>
        <v>45190</v>
      </c>
      <c r="C6422" s="12">
        <f>Raw_Prices!BW183</f>
        <v>422.93599999999998</v>
      </c>
      <c r="D6422" s="13">
        <f t="shared" si="204"/>
        <v>-1.6528541265544927E-2</v>
      </c>
      <c r="E6422" s="14" t="str">
        <f>IF(_xlfn.XLOOKUP($A6422,Firm_Info!$A$2:$A$12,Firm_Info!$C$2:$C$12)="Treated",1,IF(_xlfn.XLOOKUP($A6422,Firm_Info!$A$2:$A$12,Firm_Info!$C$2:$C$12)="Control",0,""))</f>
        <v/>
      </c>
      <c r="F6422" s="14" t="str">
        <f>IFERROR(_xlfn.XLOOKUP($A6422,Firm_Info!$A$2:$A$11,Firm_Info!$D$2:$D$11),"")</f>
        <v/>
      </c>
      <c r="G6422" s="14" t="str">
        <f>IF($F6422="","",IF($B6422&gt;=SUMIFS(Firm_Info!$F$2:$F$11,Firm_Info!$D$2:$D$11,$F6422,Firm_Info!$C$2:$C$11,"Treated"),1,0))</f>
        <v/>
      </c>
      <c r="H6422" s="14" t="str">
        <f t="shared" si="205"/>
        <v/>
      </c>
      <c r="I6422" s="14" t="str">
        <f>IF($F6422="","",MOD(ROW()-2,624)-INDEX(Parallel_Trends!$F$5:$F$14,MATCH($A6422,Parallel_Trends!$A$5:$A$14,0)))</f>
        <v/>
      </c>
    </row>
    <row r="6423" spans="1:9" x14ac:dyDescent="0.45">
      <c r="A6423" t="s">
        <v>33</v>
      </c>
      <c r="B6423" s="1">
        <f>Raw_Prices!BS184</f>
        <v>45191</v>
      </c>
      <c r="C6423" s="12">
        <f>Raw_Prices!BW184</f>
        <v>421.98500000000001</v>
      </c>
      <c r="D6423" s="13">
        <f t="shared" si="204"/>
        <v>-2.24856715909727E-3</v>
      </c>
      <c r="E6423" s="14" t="str">
        <f>IF(_xlfn.XLOOKUP($A6423,Firm_Info!$A$2:$A$12,Firm_Info!$C$2:$C$12)="Treated",1,IF(_xlfn.XLOOKUP($A6423,Firm_Info!$A$2:$A$12,Firm_Info!$C$2:$C$12)="Control",0,""))</f>
        <v/>
      </c>
      <c r="F6423" s="14" t="str">
        <f>IFERROR(_xlfn.XLOOKUP($A6423,Firm_Info!$A$2:$A$11,Firm_Info!$D$2:$D$11),"")</f>
        <v/>
      </c>
      <c r="G6423" s="14" t="str">
        <f>IF($F6423="","",IF($B6423&gt;=SUMIFS(Firm_Info!$F$2:$F$11,Firm_Info!$D$2:$D$11,$F6423,Firm_Info!$C$2:$C$11,"Treated"),1,0))</f>
        <v/>
      </c>
      <c r="H6423" s="14" t="str">
        <f t="shared" si="205"/>
        <v/>
      </c>
      <c r="I6423" s="14" t="str">
        <f>IF($F6423="","",MOD(ROW()-2,624)-INDEX(Parallel_Trends!$F$5:$F$14,MATCH($A6423,Parallel_Trends!$A$5:$A$14,0)))</f>
        <v/>
      </c>
    </row>
    <row r="6424" spans="1:9" x14ac:dyDescent="0.45">
      <c r="A6424" t="s">
        <v>33</v>
      </c>
      <c r="B6424" s="1">
        <f>Raw_Prices!BS185</f>
        <v>45194</v>
      </c>
      <c r="C6424" s="12">
        <f>Raw_Prices!BW185</f>
        <v>423.76</v>
      </c>
      <c r="D6424" s="13">
        <f t="shared" si="204"/>
        <v>4.2063106508525294E-3</v>
      </c>
      <c r="E6424" s="14" t="str">
        <f>IF(_xlfn.XLOOKUP($A6424,Firm_Info!$A$2:$A$12,Firm_Info!$C$2:$C$12)="Treated",1,IF(_xlfn.XLOOKUP($A6424,Firm_Info!$A$2:$A$12,Firm_Info!$C$2:$C$12)="Control",0,""))</f>
        <v/>
      </c>
      <c r="F6424" s="14" t="str">
        <f>IFERROR(_xlfn.XLOOKUP($A6424,Firm_Info!$A$2:$A$11,Firm_Info!$D$2:$D$11),"")</f>
        <v/>
      </c>
      <c r="G6424" s="14" t="str">
        <f>IF($F6424="","",IF($B6424&gt;=SUMIFS(Firm_Info!$F$2:$F$11,Firm_Info!$D$2:$D$11,$F6424,Firm_Info!$C$2:$C$11,"Treated"),1,0))</f>
        <v/>
      </c>
      <c r="H6424" s="14" t="str">
        <f t="shared" si="205"/>
        <v/>
      </c>
      <c r="I6424" s="14" t="str">
        <f>IF($F6424="","",MOD(ROW()-2,624)-INDEX(Parallel_Trends!$F$5:$F$14,MATCH($A6424,Parallel_Trends!$A$5:$A$14,0)))</f>
        <v/>
      </c>
    </row>
    <row r="6425" spans="1:9" x14ac:dyDescent="0.45">
      <c r="A6425" t="s">
        <v>33</v>
      </c>
      <c r="B6425" s="1">
        <f>Raw_Prices!BS186</f>
        <v>45195</v>
      </c>
      <c r="C6425" s="12">
        <f>Raw_Prices!BW186</f>
        <v>417.53199999999998</v>
      </c>
      <c r="D6425" s="13">
        <f t="shared" si="204"/>
        <v>-1.4696998300925079E-2</v>
      </c>
      <c r="E6425" s="14" t="str">
        <f>IF(_xlfn.XLOOKUP($A6425,Firm_Info!$A$2:$A$12,Firm_Info!$C$2:$C$12)="Treated",1,IF(_xlfn.XLOOKUP($A6425,Firm_Info!$A$2:$A$12,Firm_Info!$C$2:$C$12)="Control",0,""))</f>
        <v/>
      </c>
      <c r="F6425" s="14" t="str">
        <f>IFERROR(_xlfn.XLOOKUP($A6425,Firm_Info!$A$2:$A$11,Firm_Info!$D$2:$D$11),"")</f>
        <v/>
      </c>
      <c r="G6425" s="14" t="str">
        <f>IF($F6425="","",IF($B6425&gt;=SUMIFS(Firm_Info!$F$2:$F$11,Firm_Info!$D$2:$D$11,$F6425,Firm_Info!$C$2:$C$11,"Treated"),1,0))</f>
        <v/>
      </c>
      <c r="H6425" s="14" t="str">
        <f t="shared" si="205"/>
        <v/>
      </c>
      <c r="I6425" s="14" t="str">
        <f>IF($F6425="","",MOD(ROW()-2,624)-INDEX(Parallel_Trends!$F$5:$F$14,MATCH($A6425,Parallel_Trends!$A$5:$A$14,0)))</f>
        <v/>
      </c>
    </row>
    <row r="6426" spans="1:9" x14ac:dyDescent="0.45">
      <c r="A6426" t="s">
        <v>33</v>
      </c>
      <c r="B6426" s="1">
        <f>Raw_Prices!BS187</f>
        <v>45196</v>
      </c>
      <c r="C6426" s="12">
        <f>Raw_Prices!BW187</f>
        <v>417.70100000000002</v>
      </c>
      <c r="D6426" s="13">
        <f t="shared" si="204"/>
        <v>4.0475939568707098E-4</v>
      </c>
      <c r="E6426" s="14" t="str">
        <f>IF(_xlfn.XLOOKUP($A6426,Firm_Info!$A$2:$A$12,Firm_Info!$C$2:$C$12)="Treated",1,IF(_xlfn.XLOOKUP($A6426,Firm_Info!$A$2:$A$12,Firm_Info!$C$2:$C$12)="Control",0,""))</f>
        <v/>
      </c>
      <c r="F6426" s="14" t="str">
        <f>IFERROR(_xlfn.XLOOKUP($A6426,Firm_Info!$A$2:$A$11,Firm_Info!$D$2:$D$11),"")</f>
        <v/>
      </c>
      <c r="G6426" s="14" t="str">
        <f>IF($F6426="","",IF($B6426&gt;=SUMIFS(Firm_Info!$F$2:$F$11,Firm_Info!$D$2:$D$11,$F6426,Firm_Info!$C$2:$C$11,"Treated"),1,0))</f>
        <v/>
      </c>
      <c r="H6426" s="14" t="str">
        <f t="shared" si="205"/>
        <v/>
      </c>
      <c r="I6426" s="14" t="str">
        <f>IF($F6426="","",MOD(ROW()-2,624)-INDEX(Parallel_Trends!$F$5:$F$14,MATCH($A6426,Parallel_Trends!$A$5:$A$14,0)))</f>
        <v/>
      </c>
    </row>
    <row r="6427" spans="1:9" x14ac:dyDescent="0.45">
      <c r="A6427" t="s">
        <v>33</v>
      </c>
      <c r="B6427" s="1">
        <f>Raw_Prices!BS188</f>
        <v>45197</v>
      </c>
      <c r="C6427" s="12">
        <f>Raw_Prices!BW188</f>
        <v>420.12200000000001</v>
      </c>
      <c r="D6427" s="13">
        <f t="shared" si="204"/>
        <v>5.7960119798612375E-3</v>
      </c>
      <c r="E6427" s="14" t="str">
        <f>IF(_xlfn.XLOOKUP($A6427,Firm_Info!$A$2:$A$12,Firm_Info!$C$2:$C$12)="Treated",1,IF(_xlfn.XLOOKUP($A6427,Firm_Info!$A$2:$A$12,Firm_Info!$C$2:$C$12)="Control",0,""))</f>
        <v/>
      </c>
      <c r="F6427" s="14" t="str">
        <f>IFERROR(_xlfn.XLOOKUP($A6427,Firm_Info!$A$2:$A$11,Firm_Info!$D$2:$D$11),"")</f>
        <v/>
      </c>
      <c r="G6427" s="14" t="str">
        <f>IF($F6427="","",IF($B6427&gt;=SUMIFS(Firm_Info!$F$2:$F$11,Firm_Info!$D$2:$D$11,$F6427,Firm_Info!$C$2:$C$11,"Treated"),1,0))</f>
        <v/>
      </c>
      <c r="H6427" s="14" t="str">
        <f t="shared" si="205"/>
        <v/>
      </c>
      <c r="I6427" s="14" t="str">
        <f>IF($F6427="","",MOD(ROW()-2,624)-INDEX(Parallel_Trends!$F$5:$F$14,MATCH($A6427,Parallel_Trends!$A$5:$A$14,0)))</f>
        <v/>
      </c>
    </row>
    <row r="6428" spans="1:9" x14ac:dyDescent="0.45">
      <c r="A6428" t="s">
        <v>33</v>
      </c>
      <c r="B6428" s="1">
        <f>Raw_Prices!BS189</f>
        <v>45198</v>
      </c>
      <c r="C6428" s="12">
        <f>Raw_Prices!BW189</f>
        <v>419.10300000000001</v>
      </c>
      <c r="D6428" s="13">
        <f t="shared" si="204"/>
        <v>-2.4254859302773601E-3</v>
      </c>
      <c r="E6428" s="14" t="str">
        <f>IF(_xlfn.XLOOKUP($A6428,Firm_Info!$A$2:$A$12,Firm_Info!$C$2:$C$12)="Treated",1,IF(_xlfn.XLOOKUP($A6428,Firm_Info!$A$2:$A$12,Firm_Info!$C$2:$C$12)="Control",0,""))</f>
        <v/>
      </c>
      <c r="F6428" s="14" t="str">
        <f>IFERROR(_xlfn.XLOOKUP($A6428,Firm_Info!$A$2:$A$11,Firm_Info!$D$2:$D$11),"")</f>
        <v/>
      </c>
      <c r="G6428" s="14" t="str">
        <f>IF($F6428="","",IF($B6428&gt;=SUMIFS(Firm_Info!$F$2:$F$11,Firm_Info!$D$2:$D$11,$F6428,Firm_Info!$C$2:$C$11,"Treated"),1,0))</f>
        <v/>
      </c>
      <c r="H6428" s="14" t="str">
        <f t="shared" si="205"/>
        <v/>
      </c>
      <c r="I6428" s="14" t="str">
        <f>IF($F6428="","",MOD(ROW()-2,624)-INDEX(Parallel_Trends!$F$5:$F$14,MATCH($A6428,Parallel_Trends!$A$5:$A$14,0)))</f>
        <v/>
      </c>
    </row>
    <row r="6429" spans="1:9" x14ac:dyDescent="0.45">
      <c r="A6429" t="s">
        <v>33</v>
      </c>
      <c r="B6429" s="1">
        <f>Raw_Prices!BS190</f>
        <v>45201</v>
      </c>
      <c r="C6429" s="12">
        <f>Raw_Prices!BW190</f>
        <v>418.935</v>
      </c>
      <c r="D6429" s="13">
        <f t="shared" si="204"/>
        <v>-4.0085611412943312E-4</v>
      </c>
      <c r="E6429" s="14" t="str">
        <f>IF(_xlfn.XLOOKUP($A6429,Firm_Info!$A$2:$A$12,Firm_Info!$C$2:$C$12)="Treated",1,IF(_xlfn.XLOOKUP($A6429,Firm_Info!$A$2:$A$12,Firm_Info!$C$2:$C$12)="Control",0,""))</f>
        <v/>
      </c>
      <c r="F6429" s="14" t="str">
        <f>IFERROR(_xlfn.XLOOKUP($A6429,Firm_Info!$A$2:$A$11,Firm_Info!$D$2:$D$11),"")</f>
        <v/>
      </c>
      <c r="G6429" s="14" t="str">
        <f>IF($F6429="","",IF($B6429&gt;=SUMIFS(Firm_Info!$F$2:$F$11,Firm_Info!$D$2:$D$11,$F6429,Firm_Info!$C$2:$C$11,"Treated"),1,0))</f>
        <v/>
      </c>
      <c r="H6429" s="14" t="str">
        <f t="shared" si="205"/>
        <v/>
      </c>
      <c r="I6429" s="14" t="str">
        <f>IF($F6429="","",MOD(ROW()-2,624)-INDEX(Parallel_Trends!$F$5:$F$14,MATCH($A6429,Parallel_Trends!$A$5:$A$14,0)))</f>
        <v/>
      </c>
    </row>
    <row r="6430" spans="1:9" x14ac:dyDescent="0.45">
      <c r="A6430" t="s">
        <v>33</v>
      </c>
      <c r="B6430" s="1">
        <f>Raw_Prices!BS191</f>
        <v>45202</v>
      </c>
      <c r="C6430" s="12">
        <f>Raw_Prices!BW191</f>
        <v>413.327</v>
      </c>
      <c r="D6430" s="13">
        <f t="shared" si="204"/>
        <v>-1.3386324847530107E-2</v>
      </c>
      <c r="E6430" s="14" t="str">
        <f>IF(_xlfn.XLOOKUP($A6430,Firm_Info!$A$2:$A$12,Firm_Info!$C$2:$C$12)="Treated",1,IF(_xlfn.XLOOKUP($A6430,Firm_Info!$A$2:$A$12,Firm_Info!$C$2:$C$12)="Control",0,""))</f>
        <v/>
      </c>
      <c r="F6430" s="14" t="str">
        <f>IFERROR(_xlfn.XLOOKUP($A6430,Firm_Info!$A$2:$A$11,Firm_Info!$D$2:$D$11),"")</f>
        <v/>
      </c>
      <c r="G6430" s="14" t="str">
        <f>IF($F6430="","",IF($B6430&gt;=SUMIFS(Firm_Info!$F$2:$F$11,Firm_Info!$D$2:$D$11,$F6430,Firm_Info!$C$2:$C$11,"Treated"),1,0))</f>
        <v/>
      </c>
      <c r="H6430" s="14" t="str">
        <f t="shared" si="205"/>
        <v/>
      </c>
      <c r="I6430" s="14" t="str">
        <f>IF($F6430="","",MOD(ROW()-2,624)-INDEX(Parallel_Trends!$F$5:$F$14,MATCH($A6430,Parallel_Trends!$A$5:$A$14,0)))</f>
        <v/>
      </c>
    </row>
    <row r="6431" spans="1:9" x14ac:dyDescent="0.45">
      <c r="A6431" t="s">
        <v>33</v>
      </c>
      <c r="B6431" s="1">
        <f>Raw_Prices!BS192</f>
        <v>45203</v>
      </c>
      <c r="C6431" s="12">
        <f>Raw_Prices!BW192</f>
        <v>416.33699999999999</v>
      </c>
      <c r="D6431" s="13">
        <f t="shared" si="204"/>
        <v>7.2823696492123613E-3</v>
      </c>
      <c r="E6431" s="14" t="str">
        <f>IF(_xlfn.XLOOKUP($A6431,Firm_Info!$A$2:$A$12,Firm_Info!$C$2:$C$12)="Treated",1,IF(_xlfn.XLOOKUP($A6431,Firm_Info!$A$2:$A$12,Firm_Info!$C$2:$C$12)="Control",0,""))</f>
        <v/>
      </c>
      <c r="F6431" s="14" t="str">
        <f>IFERROR(_xlfn.XLOOKUP($A6431,Firm_Info!$A$2:$A$11,Firm_Info!$D$2:$D$11),"")</f>
        <v/>
      </c>
      <c r="G6431" s="14" t="str">
        <f>IF($F6431="","",IF($B6431&gt;=SUMIFS(Firm_Info!$F$2:$F$11,Firm_Info!$D$2:$D$11,$F6431,Firm_Info!$C$2:$C$11,"Treated"),1,0))</f>
        <v/>
      </c>
      <c r="H6431" s="14" t="str">
        <f t="shared" si="205"/>
        <v/>
      </c>
      <c r="I6431" s="14" t="str">
        <f>IF($F6431="","",MOD(ROW()-2,624)-INDEX(Parallel_Trends!$F$5:$F$14,MATCH($A6431,Parallel_Trends!$A$5:$A$14,0)))</f>
        <v/>
      </c>
    </row>
    <row r="6432" spans="1:9" x14ac:dyDescent="0.45">
      <c r="A6432" t="s">
        <v>33</v>
      </c>
      <c r="B6432" s="1">
        <f>Raw_Prices!BS193</f>
        <v>45204</v>
      </c>
      <c r="C6432" s="12">
        <f>Raw_Prices!BW193</f>
        <v>416.18099999999998</v>
      </c>
      <c r="D6432" s="13">
        <f t="shared" si="204"/>
        <v>-3.746964598390079E-4</v>
      </c>
      <c r="E6432" s="14" t="str">
        <f>IF(_xlfn.XLOOKUP($A6432,Firm_Info!$A$2:$A$12,Firm_Info!$C$2:$C$12)="Treated",1,IF(_xlfn.XLOOKUP($A6432,Firm_Info!$A$2:$A$12,Firm_Info!$C$2:$C$12)="Control",0,""))</f>
        <v/>
      </c>
      <c r="F6432" s="14" t="str">
        <f>IFERROR(_xlfn.XLOOKUP($A6432,Firm_Info!$A$2:$A$11,Firm_Info!$D$2:$D$11),"")</f>
        <v/>
      </c>
      <c r="G6432" s="14" t="str">
        <f>IF($F6432="","",IF($B6432&gt;=SUMIFS(Firm_Info!$F$2:$F$11,Firm_Info!$D$2:$D$11,$F6432,Firm_Info!$C$2:$C$11,"Treated"),1,0))</f>
        <v/>
      </c>
      <c r="H6432" s="14" t="str">
        <f t="shared" si="205"/>
        <v/>
      </c>
      <c r="I6432" s="14" t="str">
        <f>IF($F6432="","",MOD(ROW()-2,624)-INDEX(Parallel_Trends!$F$5:$F$14,MATCH($A6432,Parallel_Trends!$A$5:$A$14,0)))</f>
        <v/>
      </c>
    </row>
    <row r="6433" spans="1:9" x14ac:dyDescent="0.45">
      <c r="A6433" t="s">
        <v>33</v>
      </c>
      <c r="B6433" s="1">
        <f>Raw_Prices!BS194</f>
        <v>45205</v>
      </c>
      <c r="C6433" s="12">
        <f>Raw_Prices!BW194</f>
        <v>421.12200000000001</v>
      </c>
      <c r="D6433" s="13">
        <f t="shared" si="204"/>
        <v>1.1872238280940417E-2</v>
      </c>
      <c r="E6433" s="14" t="str">
        <f>IF(_xlfn.XLOOKUP($A6433,Firm_Info!$A$2:$A$12,Firm_Info!$C$2:$C$12)="Treated",1,IF(_xlfn.XLOOKUP($A6433,Firm_Info!$A$2:$A$12,Firm_Info!$C$2:$C$12)="Control",0,""))</f>
        <v/>
      </c>
      <c r="F6433" s="14" t="str">
        <f>IFERROR(_xlfn.XLOOKUP($A6433,Firm_Info!$A$2:$A$11,Firm_Info!$D$2:$D$11),"")</f>
        <v/>
      </c>
      <c r="G6433" s="14" t="str">
        <f>IF($F6433="","",IF($B6433&gt;=SUMIFS(Firm_Info!$F$2:$F$11,Firm_Info!$D$2:$D$11,$F6433,Firm_Info!$C$2:$C$11,"Treated"),1,0))</f>
        <v/>
      </c>
      <c r="H6433" s="14" t="str">
        <f t="shared" si="205"/>
        <v/>
      </c>
      <c r="I6433" s="14" t="str">
        <f>IF($F6433="","",MOD(ROW()-2,624)-INDEX(Parallel_Trends!$F$5:$F$14,MATCH($A6433,Parallel_Trends!$A$5:$A$14,0)))</f>
        <v/>
      </c>
    </row>
    <row r="6434" spans="1:9" x14ac:dyDescent="0.45">
      <c r="A6434" t="s">
        <v>33</v>
      </c>
      <c r="B6434" s="1">
        <f>Raw_Prices!BS195</f>
        <v>45208</v>
      </c>
      <c r="C6434" s="12">
        <f>Raw_Prices!BW195</f>
        <v>423.81700000000001</v>
      </c>
      <c r="D6434" s="13">
        <f t="shared" si="204"/>
        <v>6.3995706707320466E-3</v>
      </c>
      <c r="E6434" s="14" t="str">
        <f>IF(_xlfn.XLOOKUP($A6434,Firm_Info!$A$2:$A$12,Firm_Info!$C$2:$C$12)="Treated",1,IF(_xlfn.XLOOKUP($A6434,Firm_Info!$A$2:$A$12,Firm_Info!$C$2:$C$12)="Control",0,""))</f>
        <v/>
      </c>
      <c r="F6434" s="14" t="str">
        <f>IFERROR(_xlfn.XLOOKUP($A6434,Firm_Info!$A$2:$A$11,Firm_Info!$D$2:$D$11),"")</f>
        <v/>
      </c>
      <c r="G6434" s="14" t="str">
        <f>IF($F6434="","",IF($B6434&gt;=SUMIFS(Firm_Info!$F$2:$F$11,Firm_Info!$D$2:$D$11,$F6434,Firm_Info!$C$2:$C$11,"Treated"),1,0))</f>
        <v/>
      </c>
      <c r="H6434" s="14" t="str">
        <f t="shared" si="205"/>
        <v/>
      </c>
      <c r="I6434" s="14" t="str">
        <f>IF($F6434="","",MOD(ROW()-2,624)-INDEX(Parallel_Trends!$F$5:$F$14,MATCH($A6434,Parallel_Trends!$A$5:$A$14,0)))</f>
        <v/>
      </c>
    </row>
    <row r="6435" spans="1:9" x14ac:dyDescent="0.45">
      <c r="A6435" t="s">
        <v>33</v>
      </c>
      <c r="B6435" s="1">
        <f>Raw_Prices!BS196</f>
        <v>45209</v>
      </c>
      <c r="C6435" s="12">
        <f>Raw_Prices!BW196</f>
        <v>426.024</v>
      </c>
      <c r="D6435" s="13">
        <f t="shared" si="204"/>
        <v>5.2074362283720532E-3</v>
      </c>
      <c r="E6435" s="14" t="str">
        <f>IF(_xlfn.XLOOKUP($A6435,Firm_Info!$A$2:$A$12,Firm_Info!$C$2:$C$12)="Treated",1,IF(_xlfn.XLOOKUP($A6435,Firm_Info!$A$2:$A$12,Firm_Info!$C$2:$C$12)="Control",0,""))</f>
        <v/>
      </c>
      <c r="F6435" s="14" t="str">
        <f>IFERROR(_xlfn.XLOOKUP($A6435,Firm_Info!$A$2:$A$11,Firm_Info!$D$2:$D$11),"")</f>
        <v/>
      </c>
      <c r="G6435" s="14" t="str">
        <f>IF($F6435="","",IF($B6435&gt;=SUMIFS(Firm_Info!$F$2:$F$11,Firm_Info!$D$2:$D$11,$F6435,Firm_Info!$C$2:$C$11,"Treated"),1,0))</f>
        <v/>
      </c>
      <c r="H6435" s="14" t="str">
        <f t="shared" si="205"/>
        <v/>
      </c>
      <c r="I6435" s="14" t="str">
        <f>IF($F6435="","",MOD(ROW()-2,624)-INDEX(Parallel_Trends!$F$5:$F$14,MATCH($A6435,Parallel_Trends!$A$5:$A$14,0)))</f>
        <v/>
      </c>
    </row>
    <row r="6436" spans="1:9" x14ac:dyDescent="0.45">
      <c r="A6436" t="s">
        <v>33</v>
      </c>
      <c r="B6436" s="1">
        <f>Raw_Prices!BS197</f>
        <v>45210</v>
      </c>
      <c r="C6436" s="12">
        <f>Raw_Prices!BW197</f>
        <v>427.76900000000001</v>
      </c>
      <c r="D6436" s="13">
        <f t="shared" ref="D6436:D6499" si="206">C6436/C6435-1</f>
        <v>4.0960133701388735E-3</v>
      </c>
      <c r="E6436" s="14" t="str">
        <f>IF(_xlfn.XLOOKUP($A6436,Firm_Info!$A$2:$A$12,Firm_Info!$C$2:$C$12)="Treated",1,IF(_xlfn.XLOOKUP($A6436,Firm_Info!$A$2:$A$12,Firm_Info!$C$2:$C$12)="Control",0,""))</f>
        <v/>
      </c>
      <c r="F6436" s="14" t="str">
        <f>IFERROR(_xlfn.XLOOKUP($A6436,Firm_Info!$A$2:$A$11,Firm_Info!$D$2:$D$11),"")</f>
        <v/>
      </c>
      <c r="G6436" s="14" t="str">
        <f>IF($F6436="","",IF($B6436&gt;=SUMIFS(Firm_Info!$F$2:$F$11,Firm_Info!$D$2:$D$11,$F6436,Firm_Info!$C$2:$C$11,"Treated"),1,0))</f>
        <v/>
      </c>
      <c r="H6436" s="14" t="str">
        <f t="shared" ref="H6436:H6499" si="207">IF($F6436="","",$E6436*$G6436)</f>
        <v/>
      </c>
      <c r="I6436" s="14" t="str">
        <f>IF($F6436="","",MOD(ROW()-2,624)-INDEX(Parallel_Trends!$F$5:$F$14,MATCH($A6436,Parallel_Trends!$A$5:$A$14,0)))</f>
        <v/>
      </c>
    </row>
    <row r="6437" spans="1:9" x14ac:dyDescent="0.45">
      <c r="A6437" t="s">
        <v>33</v>
      </c>
      <c r="B6437" s="1">
        <f>Raw_Prices!BS198</f>
        <v>45211</v>
      </c>
      <c r="C6437" s="12">
        <f>Raw_Prices!BW198</f>
        <v>425.16</v>
      </c>
      <c r="D6437" s="13">
        <f t="shared" si="206"/>
        <v>-6.0990861890412029E-3</v>
      </c>
      <c r="E6437" s="14" t="str">
        <f>IF(_xlfn.XLOOKUP($A6437,Firm_Info!$A$2:$A$12,Firm_Info!$C$2:$C$12)="Treated",1,IF(_xlfn.XLOOKUP($A6437,Firm_Info!$A$2:$A$12,Firm_Info!$C$2:$C$12)="Control",0,""))</f>
        <v/>
      </c>
      <c r="F6437" s="14" t="str">
        <f>IFERROR(_xlfn.XLOOKUP($A6437,Firm_Info!$A$2:$A$11,Firm_Info!$D$2:$D$11),"")</f>
        <v/>
      </c>
      <c r="G6437" s="14" t="str">
        <f>IF($F6437="","",IF($B6437&gt;=SUMIFS(Firm_Info!$F$2:$F$11,Firm_Info!$D$2:$D$11,$F6437,Firm_Info!$C$2:$C$11,"Treated"),1,0))</f>
        <v/>
      </c>
      <c r="H6437" s="14" t="str">
        <f t="shared" si="207"/>
        <v/>
      </c>
      <c r="I6437" s="14" t="str">
        <f>IF($F6437="","",MOD(ROW()-2,624)-INDEX(Parallel_Trends!$F$5:$F$14,MATCH($A6437,Parallel_Trends!$A$5:$A$14,0)))</f>
        <v/>
      </c>
    </row>
    <row r="6438" spans="1:9" x14ac:dyDescent="0.45">
      <c r="A6438" t="s">
        <v>33</v>
      </c>
      <c r="B6438" s="1">
        <f>Raw_Prices!BS199</f>
        <v>45212</v>
      </c>
      <c r="C6438" s="12">
        <f>Raw_Prices!BW199</f>
        <v>423.04300000000001</v>
      </c>
      <c r="D6438" s="13">
        <f t="shared" si="206"/>
        <v>-4.9793019098692826E-3</v>
      </c>
      <c r="E6438" s="14" t="str">
        <f>IF(_xlfn.XLOOKUP($A6438,Firm_Info!$A$2:$A$12,Firm_Info!$C$2:$C$12)="Treated",1,IF(_xlfn.XLOOKUP($A6438,Firm_Info!$A$2:$A$12,Firm_Info!$C$2:$C$12)="Control",0,""))</f>
        <v/>
      </c>
      <c r="F6438" s="14" t="str">
        <f>IFERROR(_xlfn.XLOOKUP($A6438,Firm_Info!$A$2:$A$11,Firm_Info!$D$2:$D$11),"")</f>
        <v/>
      </c>
      <c r="G6438" s="14" t="str">
        <f>IF($F6438="","",IF($B6438&gt;=SUMIFS(Firm_Info!$F$2:$F$11,Firm_Info!$D$2:$D$11,$F6438,Firm_Info!$C$2:$C$11,"Treated"),1,0))</f>
        <v/>
      </c>
      <c r="H6438" s="14" t="str">
        <f t="shared" si="207"/>
        <v/>
      </c>
      <c r="I6438" s="14" t="str">
        <f>IF($F6438="","",MOD(ROW()-2,624)-INDEX(Parallel_Trends!$F$5:$F$14,MATCH($A6438,Parallel_Trends!$A$5:$A$14,0)))</f>
        <v/>
      </c>
    </row>
    <row r="6439" spans="1:9" x14ac:dyDescent="0.45">
      <c r="A6439" t="s">
        <v>33</v>
      </c>
      <c r="B6439" s="1">
        <f>Raw_Prices!BS200</f>
        <v>45215</v>
      </c>
      <c r="C6439" s="12">
        <f>Raw_Prices!BW200</f>
        <v>427.49400000000003</v>
      </c>
      <c r="D6439" s="13">
        <f t="shared" si="206"/>
        <v>1.0521389078651522E-2</v>
      </c>
      <c r="E6439" s="14" t="str">
        <f>IF(_xlfn.XLOOKUP($A6439,Firm_Info!$A$2:$A$12,Firm_Info!$C$2:$C$12)="Treated",1,IF(_xlfn.XLOOKUP($A6439,Firm_Info!$A$2:$A$12,Firm_Info!$C$2:$C$12)="Control",0,""))</f>
        <v/>
      </c>
      <c r="F6439" s="14" t="str">
        <f>IFERROR(_xlfn.XLOOKUP($A6439,Firm_Info!$A$2:$A$11,Firm_Info!$D$2:$D$11),"")</f>
        <v/>
      </c>
      <c r="G6439" s="14" t="str">
        <f>IF($F6439="","",IF($B6439&gt;=SUMIFS(Firm_Info!$F$2:$F$11,Firm_Info!$D$2:$D$11,$F6439,Firm_Info!$C$2:$C$11,"Treated"),1,0))</f>
        <v/>
      </c>
      <c r="H6439" s="14" t="str">
        <f t="shared" si="207"/>
        <v/>
      </c>
      <c r="I6439" s="14" t="str">
        <f>IF($F6439="","",MOD(ROW()-2,624)-INDEX(Parallel_Trends!$F$5:$F$14,MATCH($A6439,Parallel_Trends!$A$5:$A$14,0)))</f>
        <v/>
      </c>
    </row>
    <row r="6440" spans="1:9" x14ac:dyDescent="0.45">
      <c r="A6440" t="s">
        <v>33</v>
      </c>
      <c r="B6440" s="1">
        <f>Raw_Prices!BS201</f>
        <v>45216</v>
      </c>
      <c r="C6440" s="12">
        <f>Raw_Prices!BW201</f>
        <v>427.47399999999999</v>
      </c>
      <c r="D6440" s="13">
        <f t="shared" si="206"/>
        <v>-4.6784282352607676E-5</v>
      </c>
      <c r="E6440" s="14" t="str">
        <f>IF(_xlfn.XLOOKUP($A6440,Firm_Info!$A$2:$A$12,Firm_Info!$C$2:$C$12)="Treated",1,IF(_xlfn.XLOOKUP($A6440,Firm_Info!$A$2:$A$12,Firm_Info!$C$2:$C$12)="Control",0,""))</f>
        <v/>
      </c>
      <c r="F6440" s="14" t="str">
        <f>IFERROR(_xlfn.XLOOKUP($A6440,Firm_Info!$A$2:$A$11,Firm_Info!$D$2:$D$11),"")</f>
        <v/>
      </c>
      <c r="G6440" s="14" t="str">
        <f>IF($F6440="","",IF($B6440&gt;=SUMIFS(Firm_Info!$F$2:$F$11,Firm_Info!$D$2:$D$11,$F6440,Firm_Info!$C$2:$C$11,"Treated"),1,0))</f>
        <v/>
      </c>
      <c r="H6440" s="14" t="str">
        <f t="shared" si="207"/>
        <v/>
      </c>
      <c r="I6440" s="14" t="str">
        <f>IF($F6440="","",MOD(ROW()-2,624)-INDEX(Parallel_Trends!$F$5:$F$14,MATCH($A6440,Parallel_Trends!$A$5:$A$14,0)))</f>
        <v/>
      </c>
    </row>
    <row r="6441" spans="1:9" x14ac:dyDescent="0.45">
      <c r="A6441" t="s">
        <v>33</v>
      </c>
      <c r="B6441" s="1">
        <f>Raw_Prices!BS202</f>
        <v>45217</v>
      </c>
      <c r="C6441" s="12">
        <f>Raw_Prices!BW202</f>
        <v>421.77800000000002</v>
      </c>
      <c r="D6441" s="13">
        <f t="shared" si="206"/>
        <v>-1.3324787004589722E-2</v>
      </c>
      <c r="E6441" s="14" t="str">
        <f>IF(_xlfn.XLOOKUP($A6441,Firm_Info!$A$2:$A$12,Firm_Info!$C$2:$C$12)="Treated",1,IF(_xlfn.XLOOKUP($A6441,Firm_Info!$A$2:$A$12,Firm_Info!$C$2:$C$12)="Control",0,""))</f>
        <v/>
      </c>
      <c r="F6441" s="14" t="str">
        <f>IFERROR(_xlfn.XLOOKUP($A6441,Firm_Info!$A$2:$A$11,Firm_Info!$D$2:$D$11),"")</f>
        <v/>
      </c>
      <c r="G6441" s="14" t="str">
        <f>IF($F6441="","",IF($B6441&gt;=SUMIFS(Firm_Info!$F$2:$F$11,Firm_Info!$D$2:$D$11,$F6441,Firm_Info!$C$2:$C$11,"Treated"),1,0))</f>
        <v/>
      </c>
      <c r="H6441" s="14" t="str">
        <f t="shared" si="207"/>
        <v/>
      </c>
      <c r="I6441" s="14" t="str">
        <f>IF($F6441="","",MOD(ROW()-2,624)-INDEX(Parallel_Trends!$F$5:$F$14,MATCH($A6441,Parallel_Trends!$A$5:$A$14,0)))</f>
        <v/>
      </c>
    </row>
    <row r="6442" spans="1:9" x14ac:dyDescent="0.45">
      <c r="A6442" t="s">
        <v>33</v>
      </c>
      <c r="B6442" s="1">
        <f>Raw_Prices!BS203</f>
        <v>45218</v>
      </c>
      <c r="C6442" s="12">
        <f>Raw_Prices!BW203</f>
        <v>418.07299999999998</v>
      </c>
      <c r="D6442" s="13">
        <f t="shared" si="206"/>
        <v>-8.7842419471856337E-3</v>
      </c>
      <c r="E6442" s="14" t="str">
        <f>IF(_xlfn.XLOOKUP($A6442,Firm_Info!$A$2:$A$12,Firm_Info!$C$2:$C$12)="Treated",1,IF(_xlfn.XLOOKUP($A6442,Firm_Info!$A$2:$A$12,Firm_Info!$C$2:$C$12)="Control",0,""))</f>
        <v/>
      </c>
      <c r="F6442" s="14" t="str">
        <f>IFERROR(_xlfn.XLOOKUP($A6442,Firm_Info!$A$2:$A$11,Firm_Info!$D$2:$D$11),"")</f>
        <v/>
      </c>
      <c r="G6442" s="14" t="str">
        <f>IF($F6442="","",IF($B6442&gt;=SUMIFS(Firm_Info!$F$2:$F$11,Firm_Info!$D$2:$D$11,$F6442,Firm_Info!$C$2:$C$11,"Treated"),1,0))</f>
        <v/>
      </c>
      <c r="H6442" s="14" t="str">
        <f t="shared" si="207"/>
        <v/>
      </c>
      <c r="I6442" s="14" t="str">
        <f>IF($F6442="","",MOD(ROW()-2,624)-INDEX(Parallel_Trends!$F$5:$F$14,MATCH($A6442,Parallel_Trends!$A$5:$A$14,0)))</f>
        <v/>
      </c>
    </row>
    <row r="6443" spans="1:9" x14ac:dyDescent="0.45">
      <c r="A6443" t="s">
        <v>33</v>
      </c>
      <c r="B6443" s="1">
        <f>Raw_Prices!BS204</f>
        <v>45219</v>
      </c>
      <c r="C6443" s="12">
        <f>Raw_Prices!BW204</f>
        <v>412.935</v>
      </c>
      <c r="D6443" s="13">
        <f t="shared" si="206"/>
        <v>-1.2289719737940463E-2</v>
      </c>
      <c r="E6443" s="14" t="str">
        <f>IF(_xlfn.XLOOKUP($A6443,Firm_Info!$A$2:$A$12,Firm_Info!$C$2:$C$12)="Treated",1,IF(_xlfn.XLOOKUP($A6443,Firm_Info!$A$2:$A$12,Firm_Info!$C$2:$C$12)="Control",0,""))</f>
        <v/>
      </c>
      <c r="F6443" s="14" t="str">
        <f>IFERROR(_xlfn.XLOOKUP($A6443,Firm_Info!$A$2:$A$11,Firm_Info!$D$2:$D$11),"")</f>
        <v/>
      </c>
      <c r="G6443" s="14" t="str">
        <f>IF($F6443="","",IF($B6443&gt;=SUMIFS(Firm_Info!$F$2:$F$11,Firm_Info!$D$2:$D$11,$F6443,Firm_Info!$C$2:$C$11,"Treated"),1,0))</f>
        <v/>
      </c>
      <c r="H6443" s="14" t="str">
        <f t="shared" si="207"/>
        <v/>
      </c>
      <c r="I6443" s="14" t="str">
        <f>IF($F6443="","",MOD(ROW()-2,624)-INDEX(Parallel_Trends!$F$5:$F$14,MATCH($A6443,Parallel_Trends!$A$5:$A$14,0)))</f>
        <v/>
      </c>
    </row>
    <row r="6444" spans="1:9" x14ac:dyDescent="0.45">
      <c r="A6444" t="s">
        <v>33</v>
      </c>
      <c r="B6444" s="1">
        <f>Raw_Prices!BS205</f>
        <v>45222</v>
      </c>
      <c r="C6444" s="12">
        <f>Raw_Prices!BW205</f>
        <v>412.22</v>
      </c>
      <c r="D6444" s="13">
        <f t="shared" si="206"/>
        <v>-1.7315073800960867E-3</v>
      </c>
      <c r="E6444" s="14" t="str">
        <f>IF(_xlfn.XLOOKUP($A6444,Firm_Info!$A$2:$A$12,Firm_Info!$C$2:$C$12)="Treated",1,IF(_xlfn.XLOOKUP($A6444,Firm_Info!$A$2:$A$12,Firm_Info!$C$2:$C$12)="Control",0,""))</f>
        <v/>
      </c>
      <c r="F6444" s="14" t="str">
        <f>IFERROR(_xlfn.XLOOKUP($A6444,Firm_Info!$A$2:$A$11,Firm_Info!$D$2:$D$11),"")</f>
        <v/>
      </c>
      <c r="G6444" s="14" t="str">
        <f>IF($F6444="","",IF($B6444&gt;=SUMIFS(Firm_Info!$F$2:$F$11,Firm_Info!$D$2:$D$11,$F6444,Firm_Info!$C$2:$C$11,"Treated"),1,0))</f>
        <v/>
      </c>
      <c r="H6444" s="14" t="str">
        <f t="shared" si="207"/>
        <v/>
      </c>
      <c r="I6444" s="14" t="str">
        <f>IF($F6444="","",MOD(ROW()-2,624)-INDEX(Parallel_Trends!$F$5:$F$14,MATCH($A6444,Parallel_Trends!$A$5:$A$14,0)))</f>
        <v/>
      </c>
    </row>
    <row r="6445" spans="1:9" x14ac:dyDescent="0.45">
      <c r="A6445" t="s">
        <v>33</v>
      </c>
      <c r="B6445" s="1">
        <f>Raw_Prices!BS206</f>
        <v>45223</v>
      </c>
      <c r="C6445" s="12">
        <f>Raw_Prices!BW206</f>
        <v>415.32600000000002</v>
      </c>
      <c r="D6445" s="13">
        <f t="shared" si="206"/>
        <v>7.534811508417727E-3</v>
      </c>
      <c r="E6445" s="14" t="str">
        <f>IF(_xlfn.XLOOKUP($A6445,Firm_Info!$A$2:$A$12,Firm_Info!$C$2:$C$12)="Treated",1,IF(_xlfn.XLOOKUP($A6445,Firm_Info!$A$2:$A$12,Firm_Info!$C$2:$C$12)="Control",0,""))</f>
        <v/>
      </c>
      <c r="F6445" s="14" t="str">
        <f>IFERROR(_xlfn.XLOOKUP($A6445,Firm_Info!$A$2:$A$11,Firm_Info!$D$2:$D$11),"")</f>
        <v/>
      </c>
      <c r="G6445" s="14" t="str">
        <f>IF($F6445="","",IF($B6445&gt;=SUMIFS(Firm_Info!$F$2:$F$11,Firm_Info!$D$2:$D$11,$F6445,Firm_Info!$C$2:$C$11,"Treated"),1,0))</f>
        <v/>
      </c>
      <c r="H6445" s="14" t="str">
        <f t="shared" si="207"/>
        <v/>
      </c>
      <c r="I6445" s="14" t="str">
        <f>IF($F6445="","",MOD(ROW()-2,624)-INDEX(Parallel_Trends!$F$5:$F$14,MATCH($A6445,Parallel_Trends!$A$5:$A$14,0)))</f>
        <v/>
      </c>
    </row>
    <row r="6446" spans="1:9" x14ac:dyDescent="0.45">
      <c r="A6446" t="s">
        <v>33</v>
      </c>
      <c r="B6446" s="1">
        <f>Raw_Prices!BS207</f>
        <v>45224</v>
      </c>
      <c r="C6446" s="12">
        <f>Raw_Prices!BW207</f>
        <v>409.36700000000002</v>
      </c>
      <c r="D6446" s="13">
        <f t="shared" si="206"/>
        <v>-1.4347765369854049E-2</v>
      </c>
      <c r="E6446" s="14" t="str">
        <f>IF(_xlfn.XLOOKUP($A6446,Firm_Info!$A$2:$A$12,Firm_Info!$C$2:$C$12)="Treated",1,IF(_xlfn.XLOOKUP($A6446,Firm_Info!$A$2:$A$12,Firm_Info!$C$2:$C$12)="Control",0,""))</f>
        <v/>
      </c>
      <c r="F6446" s="14" t="str">
        <f>IFERROR(_xlfn.XLOOKUP($A6446,Firm_Info!$A$2:$A$11,Firm_Info!$D$2:$D$11),"")</f>
        <v/>
      </c>
      <c r="G6446" s="14" t="str">
        <f>IF($F6446="","",IF($B6446&gt;=SUMIFS(Firm_Info!$F$2:$F$11,Firm_Info!$D$2:$D$11,$F6446,Firm_Info!$C$2:$C$11,"Treated"),1,0))</f>
        <v/>
      </c>
      <c r="H6446" s="14" t="str">
        <f t="shared" si="207"/>
        <v/>
      </c>
      <c r="I6446" s="14" t="str">
        <f>IF($F6446="","",MOD(ROW()-2,624)-INDEX(Parallel_Trends!$F$5:$F$14,MATCH($A6446,Parallel_Trends!$A$5:$A$14,0)))</f>
        <v/>
      </c>
    </row>
    <row r="6447" spans="1:9" x14ac:dyDescent="0.45">
      <c r="A6447" t="s">
        <v>33</v>
      </c>
      <c r="B6447" s="1">
        <f>Raw_Prices!BS208</f>
        <v>45225</v>
      </c>
      <c r="C6447" s="12">
        <f>Raw_Prices!BW208</f>
        <v>404.46499999999997</v>
      </c>
      <c r="D6447" s="13">
        <f t="shared" si="206"/>
        <v>-1.1974585152198514E-2</v>
      </c>
      <c r="E6447" s="14" t="str">
        <f>IF(_xlfn.XLOOKUP($A6447,Firm_Info!$A$2:$A$12,Firm_Info!$C$2:$C$12)="Treated",1,IF(_xlfn.XLOOKUP($A6447,Firm_Info!$A$2:$A$12,Firm_Info!$C$2:$C$12)="Control",0,""))</f>
        <v/>
      </c>
      <c r="F6447" s="14" t="str">
        <f>IFERROR(_xlfn.XLOOKUP($A6447,Firm_Info!$A$2:$A$11,Firm_Info!$D$2:$D$11),"")</f>
        <v/>
      </c>
      <c r="G6447" s="14" t="str">
        <f>IF($F6447="","",IF($B6447&gt;=SUMIFS(Firm_Info!$F$2:$F$11,Firm_Info!$D$2:$D$11,$F6447,Firm_Info!$C$2:$C$11,"Treated"),1,0))</f>
        <v/>
      </c>
      <c r="H6447" s="14" t="str">
        <f t="shared" si="207"/>
        <v/>
      </c>
      <c r="I6447" s="14" t="str">
        <f>IF($F6447="","",MOD(ROW()-2,624)-INDEX(Parallel_Trends!$F$5:$F$14,MATCH($A6447,Parallel_Trends!$A$5:$A$14,0)))</f>
        <v/>
      </c>
    </row>
    <row r="6448" spans="1:9" x14ac:dyDescent="0.45">
      <c r="A6448" t="s">
        <v>33</v>
      </c>
      <c r="B6448" s="1">
        <f>Raw_Prices!BS209</f>
        <v>45226</v>
      </c>
      <c r="C6448" s="12">
        <f>Raw_Prices!BW209</f>
        <v>402.63099999999997</v>
      </c>
      <c r="D6448" s="13">
        <f t="shared" si="206"/>
        <v>-4.534384928238544E-3</v>
      </c>
      <c r="E6448" s="14" t="str">
        <f>IF(_xlfn.XLOOKUP($A6448,Firm_Info!$A$2:$A$12,Firm_Info!$C$2:$C$12)="Treated",1,IF(_xlfn.XLOOKUP($A6448,Firm_Info!$A$2:$A$12,Firm_Info!$C$2:$C$12)="Control",0,""))</f>
        <v/>
      </c>
      <c r="F6448" s="14" t="str">
        <f>IFERROR(_xlfn.XLOOKUP($A6448,Firm_Info!$A$2:$A$11,Firm_Info!$D$2:$D$11),"")</f>
        <v/>
      </c>
      <c r="G6448" s="14" t="str">
        <f>IF($F6448="","",IF($B6448&gt;=SUMIFS(Firm_Info!$F$2:$F$11,Firm_Info!$D$2:$D$11,$F6448,Firm_Info!$C$2:$C$11,"Treated"),1,0))</f>
        <v/>
      </c>
      <c r="H6448" s="14" t="str">
        <f t="shared" si="207"/>
        <v/>
      </c>
      <c r="I6448" s="14" t="str">
        <f>IF($F6448="","",MOD(ROW()-2,624)-INDEX(Parallel_Trends!$F$5:$F$14,MATCH($A6448,Parallel_Trends!$A$5:$A$14,0)))</f>
        <v/>
      </c>
    </row>
    <row r="6449" spans="1:9" x14ac:dyDescent="0.45">
      <c r="A6449" t="s">
        <v>33</v>
      </c>
      <c r="B6449" s="1">
        <f>Raw_Prices!BS210</f>
        <v>45229</v>
      </c>
      <c r="C6449" s="12">
        <f>Raw_Prices!BW210</f>
        <v>407.44600000000003</v>
      </c>
      <c r="D6449" s="13">
        <f t="shared" si="206"/>
        <v>1.1958840725130537E-2</v>
      </c>
      <c r="E6449" s="14" t="str">
        <f>IF(_xlfn.XLOOKUP($A6449,Firm_Info!$A$2:$A$12,Firm_Info!$C$2:$C$12)="Treated",1,IF(_xlfn.XLOOKUP($A6449,Firm_Info!$A$2:$A$12,Firm_Info!$C$2:$C$12)="Control",0,""))</f>
        <v/>
      </c>
      <c r="F6449" s="14" t="str">
        <f>IFERROR(_xlfn.XLOOKUP($A6449,Firm_Info!$A$2:$A$11,Firm_Info!$D$2:$D$11),"")</f>
        <v/>
      </c>
      <c r="G6449" s="14" t="str">
        <f>IF($F6449="","",IF($B6449&gt;=SUMIFS(Firm_Info!$F$2:$F$11,Firm_Info!$D$2:$D$11,$F6449,Firm_Info!$C$2:$C$11,"Treated"),1,0))</f>
        <v/>
      </c>
      <c r="H6449" s="14" t="str">
        <f t="shared" si="207"/>
        <v/>
      </c>
      <c r="I6449" s="14" t="str">
        <f>IF($F6449="","",MOD(ROW()-2,624)-INDEX(Parallel_Trends!$F$5:$F$14,MATCH($A6449,Parallel_Trends!$A$5:$A$14,0)))</f>
        <v/>
      </c>
    </row>
    <row r="6450" spans="1:9" x14ac:dyDescent="0.45">
      <c r="A6450" t="s">
        <v>33</v>
      </c>
      <c r="B6450" s="1">
        <f>Raw_Prices!BS211</f>
        <v>45230</v>
      </c>
      <c r="C6450" s="12">
        <f>Raw_Prices!BW211</f>
        <v>410.00400000000002</v>
      </c>
      <c r="D6450" s="13">
        <f t="shared" si="206"/>
        <v>6.2781325623517681E-3</v>
      </c>
      <c r="E6450" s="14" t="str">
        <f>IF(_xlfn.XLOOKUP($A6450,Firm_Info!$A$2:$A$12,Firm_Info!$C$2:$C$12)="Treated",1,IF(_xlfn.XLOOKUP($A6450,Firm_Info!$A$2:$A$12,Firm_Info!$C$2:$C$12)="Control",0,""))</f>
        <v/>
      </c>
      <c r="F6450" s="14" t="str">
        <f>IFERROR(_xlfn.XLOOKUP($A6450,Firm_Info!$A$2:$A$11,Firm_Info!$D$2:$D$11),"")</f>
        <v/>
      </c>
      <c r="G6450" s="14" t="str">
        <f>IF($F6450="","",IF($B6450&gt;=SUMIFS(Firm_Info!$F$2:$F$11,Firm_Info!$D$2:$D$11,$F6450,Firm_Info!$C$2:$C$11,"Treated"),1,0))</f>
        <v/>
      </c>
      <c r="H6450" s="14" t="str">
        <f t="shared" si="207"/>
        <v/>
      </c>
      <c r="I6450" s="14" t="str">
        <f>IF($F6450="","",MOD(ROW()-2,624)-INDEX(Parallel_Trends!$F$5:$F$14,MATCH($A6450,Parallel_Trends!$A$5:$A$14,0)))</f>
        <v/>
      </c>
    </row>
    <row r="6451" spans="1:9" x14ac:dyDescent="0.45">
      <c r="A6451" t="s">
        <v>33</v>
      </c>
      <c r="B6451" s="1">
        <f>Raw_Prices!BS212</f>
        <v>45231</v>
      </c>
      <c r="C6451" s="12">
        <f>Raw_Prices!BW212</f>
        <v>414.37599999999998</v>
      </c>
      <c r="D6451" s="13">
        <f t="shared" si="206"/>
        <v>1.0663310601847664E-2</v>
      </c>
      <c r="E6451" s="14" t="str">
        <f>IF(_xlfn.XLOOKUP($A6451,Firm_Info!$A$2:$A$12,Firm_Info!$C$2:$C$12)="Treated",1,IF(_xlfn.XLOOKUP($A6451,Firm_Info!$A$2:$A$12,Firm_Info!$C$2:$C$12)="Control",0,""))</f>
        <v/>
      </c>
      <c r="F6451" s="14" t="str">
        <f>IFERROR(_xlfn.XLOOKUP($A6451,Firm_Info!$A$2:$A$11,Firm_Info!$D$2:$D$11),"")</f>
        <v/>
      </c>
      <c r="G6451" s="14" t="str">
        <f>IF($F6451="","",IF($B6451&gt;=SUMIFS(Firm_Info!$F$2:$F$11,Firm_Info!$D$2:$D$11,$F6451,Firm_Info!$C$2:$C$11,"Treated"),1,0))</f>
        <v/>
      </c>
      <c r="H6451" s="14" t="str">
        <f t="shared" si="207"/>
        <v/>
      </c>
      <c r="I6451" s="14" t="str">
        <f>IF($F6451="","",MOD(ROW()-2,624)-INDEX(Parallel_Trends!$F$5:$F$14,MATCH($A6451,Parallel_Trends!$A$5:$A$14,0)))</f>
        <v/>
      </c>
    </row>
    <row r="6452" spans="1:9" x14ac:dyDescent="0.45">
      <c r="A6452" t="s">
        <v>33</v>
      </c>
      <c r="B6452" s="1">
        <f>Raw_Prices!BS213</f>
        <v>45232</v>
      </c>
      <c r="C6452" s="12">
        <f>Raw_Prices!BW213</f>
        <v>422.31900000000002</v>
      </c>
      <c r="D6452" s="13">
        <f t="shared" si="206"/>
        <v>1.9168581191961076E-2</v>
      </c>
      <c r="E6452" s="14" t="str">
        <f>IF(_xlfn.XLOOKUP($A6452,Firm_Info!$A$2:$A$12,Firm_Info!$C$2:$C$12)="Treated",1,IF(_xlfn.XLOOKUP($A6452,Firm_Info!$A$2:$A$12,Firm_Info!$C$2:$C$12)="Control",0,""))</f>
        <v/>
      </c>
      <c r="F6452" s="14" t="str">
        <f>IFERROR(_xlfn.XLOOKUP($A6452,Firm_Info!$A$2:$A$11,Firm_Info!$D$2:$D$11),"")</f>
        <v/>
      </c>
      <c r="G6452" s="14" t="str">
        <f>IF($F6452="","",IF($B6452&gt;=SUMIFS(Firm_Info!$F$2:$F$11,Firm_Info!$D$2:$D$11,$F6452,Firm_Info!$C$2:$C$11,"Treated"),1,0))</f>
        <v/>
      </c>
      <c r="H6452" s="14" t="str">
        <f t="shared" si="207"/>
        <v/>
      </c>
      <c r="I6452" s="14" t="str">
        <f>IF($F6452="","",MOD(ROW()-2,624)-INDEX(Parallel_Trends!$F$5:$F$14,MATCH($A6452,Parallel_Trends!$A$5:$A$14,0)))</f>
        <v/>
      </c>
    </row>
    <row r="6453" spans="1:9" x14ac:dyDescent="0.45">
      <c r="A6453" t="s">
        <v>33</v>
      </c>
      <c r="B6453" s="1">
        <f>Raw_Prices!BS214</f>
        <v>45233</v>
      </c>
      <c r="C6453" s="12">
        <f>Raw_Prices!BW214</f>
        <v>426.17099999999999</v>
      </c>
      <c r="D6453" s="13">
        <f t="shared" si="206"/>
        <v>9.1210672501118584E-3</v>
      </c>
      <c r="E6453" s="14" t="str">
        <f>IF(_xlfn.XLOOKUP($A6453,Firm_Info!$A$2:$A$12,Firm_Info!$C$2:$C$12)="Treated",1,IF(_xlfn.XLOOKUP($A6453,Firm_Info!$A$2:$A$12,Firm_Info!$C$2:$C$12)="Control",0,""))</f>
        <v/>
      </c>
      <c r="F6453" s="14" t="str">
        <f>IFERROR(_xlfn.XLOOKUP($A6453,Firm_Info!$A$2:$A$11,Firm_Info!$D$2:$D$11),"")</f>
        <v/>
      </c>
      <c r="G6453" s="14" t="str">
        <f>IF($F6453="","",IF($B6453&gt;=SUMIFS(Firm_Info!$F$2:$F$11,Firm_Info!$D$2:$D$11,$F6453,Firm_Info!$C$2:$C$11,"Treated"),1,0))</f>
        <v/>
      </c>
      <c r="H6453" s="14" t="str">
        <f t="shared" si="207"/>
        <v/>
      </c>
      <c r="I6453" s="14" t="str">
        <f>IF($F6453="","",MOD(ROW()-2,624)-INDEX(Parallel_Trends!$F$5:$F$14,MATCH($A6453,Parallel_Trends!$A$5:$A$14,0)))</f>
        <v/>
      </c>
    </row>
    <row r="6454" spans="1:9" x14ac:dyDescent="0.45">
      <c r="A6454" t="s">
        <v>33</v>
      </c>
      <c r="B6454" s="1">
        <f>Raw_Prices!BS215</f>
        <v>45236</v>
      </c>
      <c r="C6454" s="12">
        <f>Raw_Prices!BW215</f>
        <v>427.15100000000001</v>
      </c>
      <c r="D6454" s="13">
        <f t="shared" si="206"/>
        <v>2.2995464261998944E-3</v>
      </c>
      <c r="E6454" s="14" t="str">
        <f>IF(_xlfn.XLOOKUP($A6454,Firm_Info!$A$2:$A$12,Firm_Info!$C$2:$C$12)="Treated",1,IF(_xlfn.XLOOKUP($A6454,Firm_Info!$A$2:$A$12,Firm_Info!$C$2:$C$12)="Control",0,""))</f>
        <v/>
      </c>
      <c r="F6454" s="14" t="str">
        <f>IFERROR(_xlfn.XLOOKUP($A6454,Firm_Info!$A$2:$A$11,Firm_Info!$D$2:$D$11),"")</f>
        <v/>
      </c>
      <c r="G6454" s="14" t="str">
        <f>IF($F6454="","",IF($B6454&gt;=SUMIFS(Firm_Info!$F$2:$F$11,Firm_Info!$D$2:$D$11,$F6454,Firm_Info!$C$2:$C$11,"Treated"),1,0))</f>
        <v/>
      </c>
      <c r="H6454" s="14" t="str">
        <f t="shared" si="207"/>
        <v/>
      </c>
      <c r="I6454" s="14" t="str">
        <f>IF($F6454="","",MOD(ROW()-2,624)-INDEX(Parallel_Trends!$F$5:$F$14,MATCH($A6454,Parallel_Trends!$A$5:$A$14,0)))</f>
        <v/>
      </c>
    </row>
    <row r="6455" spans="1:9" x14ac:dyDescent="0.45">
      <c r="A6455" t="s">
        <v>33</v>
      </c>
      <c r="B6455" s="1">
        <f>Raw_Prices!BS216</f>
        <v>45237</v>
      </c>
      <c r="C6455" s="12">
        <f>Raw_Prices!BW216</f>
        <v>428.36700000000002</v>
      </c>
      <c r="D6455" s="13">
        <f t="shared" si="206"/>
        <v>2.8467684729756026E-3</v>
      </c>
      <c r="E6455" s="14" t="str">
        <f>IF(_xlfn.XLOOKUP($A6455,Firm_Info!$A$2:$A$12,Firm_Info!$C$2:$C$12)="Treated",1,IF(_xlfn.XLOOKUP($A6455,Firm_Info!$A$2:$A$12,Firm_Info!$C$2:$C$12)="Control",0,""))</f>
        <v/>
      </c>
      <c r="F6455" s="14" t="str">
        <f>IFERROR(_xlfn.XLOOKUP($A6455,Firm_Info!$A$2:$A$11,Firm_Info!$D$2:$D$11),"")</f>
        <v/>
      </c>
      <c r="G6455" s="14" t="str">
        <f>IF($F6455="","",IF($B6455&gt;=SUMIFS(Firm_Info!$F$2:$F$11,Firm_Info!$D$2:$D$11,$F6455,Firm_Info!$C$2:$C$11,"Treated"),1,0))</f>
        <v/>
      </c>
      <c r="H6455" s="14" t="str">
        <f t="shared" si="207"/>
        <v/>
      </c>
      <c r="I6455" s="14" t="str">
        <f>IF($F6455="","",MOD(ROW()-2,624)-INDEX(Parallel_Trends!$F$5:$F$14,MATCH($A6455,Parallel_Trends!$A$5:$A$14,0)))</f>
        <v/>
      </c>
    </row>
    <row r="6456" spans="1:9" x14ac:dyDescent="0.45">
      <c r="A6456" t="s">
        <v>33</v>
      </c>
      <c r="B6456" s="1">
        <f>Raw_Prices!BS217</f>
        <v>45238</v>
      </c>
      <c r="C6456" s="12">
        <f>Raw_Prices!BW217</f>
        <v>428.68</v>
      </c>
      <c r="D6456" s="13">
        <f t="shared" si="206"/>
        <v>7.3068186858460393E-4</v>
      </c>
      <c r="E6456" s="14" t="str">
        <f>IF(_xlfn.XLOOKUP($A6456,Firm_Info!$A$2:$A$12,Firm_Info!$C$2:$C$12)="Treated",1,IF(_xlfn.XLOOKUP($A6456,Firm_Info!$A$2:$A$12,Firm_Info!$C$2:$C$12)="Control",0,""))</f>
        <v/>
      </c>
      <c r="F6456" s="14" t="str">
        <f>IFERROR(_xlfn.XLOOKUP($A6456,Firm_Info!$A$2:$A$11,Firm_Info!$D$2:$D$11),"")</f>
        <v/>
      </c>
      <c r="G6456" s="14" t="str">
        <f>IF($F6456="","",IF($B6456&gt;=SUMIFS(Firm_Info!$F$2:$F$11,Firm_Info!$D$2:$D$11,$F6456,Firm_Info!$C$2:$C$11,"Treated"),1,0))</f>
        <v/>
      </c>
      <c r="H6456" s="14" t="str">
        <f t="shared" si="207"/>
        <v/>
      </c>
      <c r="I6456" s="14" t="str">
        <f>IF($F6456="","",MOD(ROW()-2,624)-INDEX(Parallel_Trends!$F$5:$F$14,MATCH($A6456,Parallel_Trends!$A$5:$A$14,0)))</f>
        <v/>
      </c>
    </row>
    <row r="6457" spans="1:9" x14ac:dyDescent="0.45">
      <c r="A6457" t="s">
        <v>33</v>
      </c>
      <c r="B6457" s="1">
        <f>Raw_Prices!BS218</f>
        <v>45239</v>
      </c>
      <c r="C6457" s="12">
        <f>Raw_Prices!BW218</f>
        <v>425.33699999999999</v>
      </c>
      <c r="D6457" s="13">
        <f t="shared" si="206"/>
        <v>-7.7983577493702105E-3</v>
      </c>
      <c r="E6457" s="14" t="str">
        <f>IF(_xlfn.XLOOKUP($A6457,Firm_Info!$A$2:$A$12,Firm_Info!$C$2:$C$12)="Treated",1,IF(_xlfn.XLOOKUP($A6457,Firm_Info!$A$2:$A$12,Firm_Info!$C$2:$C$12)="Control",0,""))</f>
        <v/>
      </c>
      <c r="F6457" s="14" t="str">
        <f>IFERROR(_xlfn.XLOOKUP($A6457,Firm_Info!$A$2:$A$11,Firm_Info!$D$2:$D$11),"")</f>
        <v/>
      </c>
      <c r="G6457" s="14" t="str">
        <f>IF($F6457="","",IF($B6457&gt;=SUMIFS(Firm_Info!$F$2:$F$11,Firm_Info!$D$2:$D$11,$F6457,Firm_Info!$C$2:$C$11,"Treated"),1,0))</f>
        <v/>
      </c>
      <c r="H6457" s="14" t="str">
        <f t="shared" si="207"/>
        <v/>
      </c>
      <c r="I6457" s="14" t="str">
        <f>IF($F6457="","",MOD(ROW()-2,624)-INDEX(Parallel_Trends!$F$5:$F$14,MATCH($A6457,Parallel_Trends!$A$5:$A$14,0)))</f>
        <v/>
      </c>
    </row>
    <row r="6458" spans="1:9" x14ac:dyDescent="0.45">
      <c r="A6458" t="s">
        <v>33</v>
      </c>
      <c r="B6458" s="1">
        <f>Raw_Prices!BS219</f>
        <v>45240</v>
      </c>
      <c r="C6458" s="12">
        <f>Raw_Prices!BW219</f>
        <v>431.97500000000002</v>
      </c>
      <c r="D6458" s="13">
        <f t="shared" si="206"/>
        <v>1.5606448533751038E-2</v>
      </c>
      <c r="E6458" s="14" t="str">
        <f>IF(_xlfn.XLOOKUP($A6458,Firm_Info!$A$2:$A$12,Firm_Info!$C$2:$C$12)="Treated",1,IF(_xlfn.XLOOKUP($A6458,Firm_Info!$A$2:$A$12,Firm_Info!$C$2:$C$12)="Control",0,""))</f>
        <v/>
      </c>
      <c r="F6458" s="14" t="str">
        <f>IFERROR(_xlfn.XLOOKUP($A6458,Firm_Info!$A$2:$A$11,Firm_Info!$D$2:$D$11),"")</f>
        <v/>
      </c>
      <c r="G6458" s="14" t="str">
        <f>IF($F6458="","",IF($B6458&gt;=SUMIFS(Firm_Info!$F$2:$F$11,Firm_Info!$D$2:$D$11,$F6458,Firm_Info!$C$2:$C$11,"Treated"),1,0))</f>
        <v/>
      </c>
      <c r="H6458" s="14" t="str">
        <f t="shared" si="207"/>
        <v/>
      </c>
      <c r="I6458" s="14" t="str">
        <f>IF($F6458="","",MOD(ROW()-2,624)-INDEX(Parallel_Trends!$F$5:$F$14,MATCH($A6458,Parallel_Trends!$A$5:$A$14,0)))</f>
        <v/>
      </c>
    </row>
    <row r="6459" spans="1:9" x14ac:dyDescent="0.45">
      <c r="A6459" t="s">
        <v>33</v>
      </c>
      <c r="B6459" s="1">
        <f>Raw_Prices!BS220</f>
        <v>45243</v>
      </c>
      <c r="C6459" s="12">
        <f>Raw_Prices!BW220</f>
        <v>431.56200000000001</v>
      </c>
      <c r="D6459" s="13">
        <f t="shared" si="206"/>
        <v>-9.560738468661345E-4</v>
      </c>
      <c r="E6459" s="14" t="str">
        <f>IF(_xlfn.XLOOKUP($A6459,Firm_Info!$A$2:$A$12,Firm_Info!$C$2:$C$12)="Treated",1,IF(_xlfn.XLOOKUP($A6459,Firm_Info!$A$2:$A$12,Firm_Info!$C$2:$C$12)="Control",0,""))</f>
        <v/>
      </c>
      <c r="F6459" s="14" t="str">
        <f>IFERROR(_xlfn.XLOOKUP($A6459,Firm_Info!$A$2:$A$11,Firm_Info!$D$2:$D$11),"")</f>
        <v/>
      </c>
      <c r="G6459" s="14" t="str">
        <f>IF($F6459="","",IF($B6459&gt;=SUMIFS(Firm_Info!$F$2:$F$11,Firm_Info!$D$2:$D$11,$F6459,Firm_Info!$C$2:$C$11,"Treated"),1,0))</f>
        <v/>
      </c>
      <c r="H6459" s="14" t="str">
        <f t="shared" si="207"/>
        <v/>
      </c>
      <c r="I6459" s="14" t="str">
        <f>IF($F6459="","",MOD(ROW()-2,624)-INDEX(Parallel_Trends!$F$5:$F$14,MATCH($A6459,Parallel_Trends!$A$5:$A$14,0)))</f>
        <v/>
      </c>
    </row>
    <row r="6460" spans="1:9" x14ac:dyDescent="0.45">
      <c r="A6460" t="s">
        <v>33</v>
      </c>
      <c r="B6460" s="1">
        <f>Raw_Prices!BS221</f>
        <v>45244</v>
      </c>
      <c r="C6460" s="12">
        <f>Raw_Prices!BW221</f>
        <v>439.935</v>
      </c>
      <c r="D6460" s="13">
        <f t="shared" si="206"/>
        <v>1.9401615526853488E-2</v>
      </c>
      <c r="E6460" s="14" t="str">
        <f>IF(_xlfn.XLOOKUP($A6460,Firm_Info!$A$2:$A$12,Firm_Info!$C$2:$C$12)="Treated",1,IF(_xlfn.XLOOKUP($A6460,Firm_Info!$A$2:$A$12,Firm_Info!$C$2:$C$12)="Control",0,""))</f>
        <v/>
      </c>
      <c r="F6460" s="14" t="str">
        <f>IFERROR(_xlfn.XLOOKUP($A6460,Firm_Info!$A$2:$A$11,Firm_Info!$D$2:$D$11),"")</f>
        <v/>
      </c>
      <c r="G6460" s="14" t="str">
        <f>IF($F6460="","",IF($B6460&gt;=SUMIFS(Firm_Info!$F$2:$F$11,Firm_Info!$D$2:$D$11,$F6460,Firm_Info!$C$2:$C$11,"Treated"),1,0))</f>
        <v/>
      </c>
      <c r="H6460" s="14" t="str">
        <f t="shared" si="207"/>
        <v/>
      </c>
      <c r="I6460" s="14" t="str">
        <f>IF($F6460="","",MOD(ROW()-2,624)-INDEX(Parallel_Trends!$F$5:$F$14,MATCH($A6460,Parallel_Trends!$A$5:$A$14,0)))</f>
        <v/>
      </c>
    </row>
    <row r="6461" spans="1:9" x14ac:dyDescent="0.45">
      <c r="A6461" t="s">
        <v>33</v>
      </c>
      <c r="B6461" s="1">
        <f>Raw_Prices!BS222</f>
        <v>45245</v>
      </c>
      <c r="C6461" s="12">
        <f>Raw_Prices!BW222</f>
        <v>440.86599999999999</v>
      </c>
      <c r="D6461" s="13">
        <f t="shared" si="206"/>
        <v>2.1162217145713758E-3</v>
      </c>
      <c r="E6461" s="14" t="str">
        <f>IF(_xlfn.XLOOKUP($A6461,Firm_Info!$A$2:$A$12,Firm_Info!$C$2:$C$12)="Treated",1,IF(_xlfn.XLOOKUP($A6461,Firm_Info!$A$2:$A$12,Firm_Info!$C$2:$C$12)="Control",0,""))</f>
        <v/>
      </c>
      <c r="F6461" s="14" t="str">
        <f>IFERROR(_xlfn.XLOOKUP($A6461,Firm_Info!$A$2:$A$11,Firm_Info!$D$2:$D$11),"")</f>
        <v/>
      </c>
      <c r="G6461" s="14" t="str">
        <f>IF($F6461="","",IF($B6461&gt;=SUMIFS(Firm_Info!$F$2:$F$11,Firm_Info!$D$2:$D$11,$F6461,Firm_Info!$C$2:$C$11,"Treated"),1,0))</f>
        <v/>
      </c>
      <c r="H6461" s="14" t="str">
        <f t="shared" si="207"/>
        <v/>
      </c>
      <c r="I6461" s="14" t="str">
        <f>IF($F6461="","",MOD(ROW()-2,624)-INDEX(Parallel_Trends!$F$5:$F$14,MATCH($A6461,Parallel_Trends!$A$5:$A$14,0)))</f>
        <v/>
      </c>
    </row>
    <row r="6462" spans="1:9" x14ac:dyDescent="0.45">
      <c r="A6462" t="s">
        <v>33</v>
      </c>
      <c r="B6462" s="1">
        <f>Raw_Prices!BS223</f>
        <v>45246</v>
      </c>
      <c r="C6462" s="12">
        <f>Raw_Prices!BW223</f>
        <v>441.40600000000001</v>
      </c>
      <c r="D6462" s="13">
        <f t="shared" si="206"/>
        <v>1.224861976201419E-3</v>
      </c>
      <c r="E6462" s="14" t="str">
        <f>IF(_xlfn.XLOOKUP($A6462,Firm_Info!$A$2:$A$12,Firm_Info!$C$2:$C$12)="Treated",1,IF(_xlfn.XLOOKUP($A6462,Firm_Info!$A$2:$A$12,Firm_Info!$C$2:$C$12)="Control",0,""))</f>
        <v/>
      </c>
      <c r="F6462" s="14" t="str">
        <f>IFERROR(_xlfn.XLOOKUP($A6462,Firm_Info!$A$2:$A$11,Firm_Info!$D$2:$D$11),"")</f>
        <v/>
      </c>
      <c r="G6462" s="14" t="str">
        <f>IF($F6462="","",IF($B6462&gt;=SUMIFS(Firm_Info!$F$2:$F$11,Firm_Info!$D$2:$D$11,$F6462,Firm_Info!$C$2:$C$11,"Treated"),1,0))</f>
        <v/>
      </c>
      <c r="H6462" s="14" t="str">
        <f t="shared" si="207"/>
        <v/>
      </c>
      <c r="I6462" s="14" t="str">
        <f>IF($F6462="","",MOD(ROW()-2,624)-INDEX(Parallel_Trends!$F$5:$F$14,MATCH($A6462,Parallel_Trends!$A$5:$A$14,0)))</f>
        <v/>
      </c>
    </row>
    <row r="6463" spans="1:9" x14ac:dyDescent="0.45">
      <c r="A6463" t="s">
        <v>33</v>
      </c>
      <c r="B6463" s="1">
        <f>Raw_Prices!BS224</f>
        <v>45247</v>
      </c>
      <c r="C6463" s="12">
        <f>Raw_Prices!BW224</f>
        <v>441.95499999999998</v>
      </c>
      <c r="D6463" s="13">
        <f t="shared" si="206"/>
        <v>1.2437529168156658E-3</v>
      </c>
      <c r="E6463" s="14" t="str">
        <f>IF(_xlfn.XLOOKUP($A6463,Firm_Info!$A$2:$A$12,Firm_Info!$C$2:$C$12)="Treated",1,IF(_xlfn.XLOOKUP($A6463,Firm_Info!$A$2:$A$12,Firm_Info!$C$2:$C$12)="Control",0,""))</f>
        <v/>
      </c>
      <c r="F6463" s="14" t="str">
        <f>IFERROR(_xlfn.XLOOKUP($A6463,Firm_Info!$A$2:$A$11,Firm_Info!$D$2:$D$11),"")</f>
        <v/>
      </c>
      <c r="G6463" s="14" t="str">
        <f>IF($F6463="","",IF($B6463&gt;=SUMIFS(Firm_Info!$F$2:$F$11,Firm_Info!$D$2:$D$11,$F6463,Firm_Info!$C$2:$C$11,"Treated"),1,0))</f>
        <v/>
      </c>
      <c r="H6463" s="14" t="str">
        <f t="shared" si="207"/>
        <v/>
      </c>
      <c r="I6463" s="14" t="str">
        <f>IF($F6463="","",MOD(ROW()-2,624)-INDEX(Parallel_Trends!$F$5:$F$14,MATCH($A6463,Parallel_Trends!$A$5:$A$14,0)))</f>
        <v/>
      </c>
    </row>
    <row r="6464" spans="1:9" x14ac:dyDescent="0.45">
      <c r="A6464" t="s">
        <v>33</v>
      </c>
      <c r="B6464" s="1">
        <f>Raw_Prices!BS225</f>
        <v>45250</v>
      </c>
      <c r="C6464" s="12">
        <f>Raw_Prices!BW225</f>
        <v>445.35899999999998</v>
      </c>
      <c r="D6464" s="13">
        <f t="shared" si="206"/>
        <v>7.7021416207532223E-3</v>
      </c>
      <c r="E6464" s="14" t="str">
        <f>IF(_xlfn.XLOOKUP($A6464,Firm_Info!$A$2:$A$12,Firm_Info!$C$2:$C$12)="Treated",1,IF(_xlfn.XLOOKUP($A6464,Firm_Info!$A$2:$A$12,Firm_Info!$C$2:$C$12)="Control",0,""))</f>
        <v/>
      </c>
      <c r="F6464" s="14" t="str">
        <f>IFERROR(_xlfn.XLOOKUP($A6464,Firm_Info!$A$2:$A$11,Firm_Info!$D$2:$D$11),"")</f>
        <v/>
      </c>
      <c r="G6464" s="14" t="str">
        <f>IF($F6464="","",IF($B6464&gt;=SUMIFS(Firm_Info!$F$2:$F$11,Firm_Info!$D$2:$D$11,$F6464,Firm_Info!$C$2:$C$11,"Treated"),1,0))</f>
        <v/>
      </c>
      <c r="H6464" s="14" t="str">
        <f t="shared" si="207"/>
        <v/>
      </c>
      <c r="I6464" s="14" t="str">
        <f>IF($F6464="","",MOD(ROW()-2,624)-INDEX(Parallel_Trends!$F$5:$F$14,MATCH($A6464,Parallel_Trends!$A$5:$A$14,0)))</f>
        <v/>
      </c>
    </row>
    <row r="6465" spans="1:9" x14ac:dyDescent="0.45">
      <c r="A6465" t="s">
        <v>33</v>
      </c>
      <c r="B6465" s="1">
        <f>Raw_Prices!BS226</f>
        <v>45251</v>
      </c>
      <c r="C6465" s="12">
        <f>Raw_Prices!BW226</f>
        <v>444.38799999999998</v>
      </c>
      <c r="D6465" s="13">
        <f t="shared" si="206"/>
        <v>-2.1802635626539946E-3</v>
      </c>
      <c r="E6465" s="14" t="str">
        <f>IF(_xlfn.XLOOKUP($A6465,Firm_Info!$A$2:$A$12,Firm_Info!$C$2:$C$12)="Treated",1,IF(_xlfn.XLOOKUP($A6465,Firm_Info!$A$2:$A$12,Firm_Info!$C$2:$C$12)="Control",0,""))</f>
        <v/>
      </c>
      <c r="F6465" s="14" t="str">
        <f>IFERROR(_xlfn.XLOOKUP($A6465,Firm_Info!$A$2:$A$11,Firm_Info!$D$2:$D$11),"")</f>
        <v/>
      </c>
      <c r="G6465" s="14" t="str">
        <f>IF($F6465="","",IF($B6465&gt;=SUMIFS(Firm_Info!$F$2:$F$11,Firm_Info!$D$2:$D$11,$F6465,Firm_Info!$C$2:$C$11,"Treated"),1,0))</f>
        <v/>
      </c>
      <c r="H6465" s="14" t="str">
        <f t="shared" si="207"/>
        <v/>
      </c>
      <c r="I6465" s="14" t="str">
        <f>IF($F6465="","",MOD(ROW()-2,624)-INDEX(Parallel_Trends!$F$5:$F$14,MATCH($A6465,Parallel_Trends!$A$5:$A$14,0)))</f>
        <v/>
      </c>
    </row>
    <row r="6466" spans="1:9" x14ac:dyDescent="0.45">
      <c r="A6466" t="s">
        <v>33</v>
      </c>
      <c r="B6466" s="1">
        <f>Raw_Prices!BS227</f>
        <v>45252</v>
      </c>
      <c r="C6466" s="12">
        <f>Raw_Prices!BW227</f>
        <v>446.101</v>
      </c>
      <c r="D6466" s="13">
        <f t="shared" si="206"/>
        <v>3.8547395519230587E-3</v>
      </c>
      <c r="E6466" s="14" t="str">
        <f>IF(_xlfn.XLOOKUP($A6466,Firm_Info!$A$2:$A$12,Firm_Info!$C$2:$C$12)="Treated",1,IF(_xlfn.XLOOKUP($A6466,Firm_Info!$A$2:$A$12,Firm_Info!$C$2:$C$12)="Control",0,""))</f>
        <v/>
      </c>
      <c r="F6466" s="14" t="str">
        <f>IFERROR(_xlfn.XLOOKUP($A6466,Firm_Info!$A$2:$A$11,Firm_Info!$D$2:$D$11),"")</f>
        <v/>
      </c>
      <c r="G6466" s="14" t="str">
        <f>IF($F6466="","",IF($B6466&gt;=SUMIFS(Firm_Info!$F$2:$F$11,Firm_Info!$D$2:$D$11,$F6466,Firm_Info!$C$2:$C$11,"Treated"),1,0))</f>
        <v/>
      </c>
      <c r="H6466" s="14" t="str">
        <f t="shared" si="207"/>
        <v/>
      </c>
      <c r="I6466" s="14" t="str">
        <f>IF($F6466="","",MOD(ROW()-2,624)-INDEX(Parallel_Trends!$F$5:$F$14,MATCH($A6466,Parallel_Trends!$A$5:$A$14,0)))</f>
        <v/>
      </c>
    </row>
    <row r="6467" spans="1:9" x14ac:dyDescent="0.45">
      <c r="A6467" t="s">
        <v>33</v>
      </c>
      <c r="B6467" s="1">
        <f>Raw_Prices!BS228</f>
        <v>45254</v>
      </c>
      <c r="C6467" s="12">
        <f>Raw_Prices!BW228</f>
        <v>446.37599999999998</v>
      </c>
      <c r="D6467" s="13">
        <f t="shared" si="206"/>
        <v>6.1645232806029071E-4</v>
      </c>
      <c r="E6467" s="14" t="str">
        <f>IF(_xlfn.XLOOKUP($A6467,Firm_Info!$A$2:$A$12,Firm_Info!$C$2:$C$12)="Treated",1,IF(_xlfn.XLOOKUP($A6467,Firm_Info!$A$2:$A$12,Firm_Info!$C$2:$C$12)="Control",0,""))</f>
        <v/>
      </c>
      <c r="F6467" s="14" t="str">
        <f>IFERROR(_xlfn.XLOOKUP($A6467,Firm_Info!$A$2:$A$11,Firm_Info!$D$2:$D$11),"")</f>
        <v/>
      </c>
      <c r="G6467" s="14" t="str">
        <f>IF($F6467="","",IF($B6467&gt;=SUMIFS(Firm_Info!$F$2:$F$11,Firm_Info!$D$2:$D$11,$F6467,Firm_Info!$C$2:$C$11,"Treated"),1,0))</f>
        <v/>
      </c>
      <c r="H6467" s="14" t="str">
        <f t="shared" si="207"/>
        <v/>
      </c>
      <c r="I6467" s="14" t="str">
        <f>IF($F6467="","",MOD(ROW()-2,624)-INDEX(Parallel_Trends!$F$5:$F$14,MATCH($A6467,Parallel_Trends!$A$5:$A$14,0)))</f>
        <v/>
      </c>
    </row>
    <row r="6468" spans="1:9" x14ac:dyDescent="0.45">
      <c r="A6468" t="s">
        <v>33</v>
      </c>
      <c r="B6468" s="1">
        <f>Raw_Prices!BS229</f>
        <v>45257</v>
      </c>
      <c r="C6468" s="12">
        <f>Raw_Prices!BW229</f>
        <v>445.57299999999998</v>
      </c>
      <c r="D6468" s="13">
        <f t="shared" si="206"/>
        <v>-1.7989318422136913E-3</v>
      </c>
      <c r="E6468" s="14" t="str">
        <f>IF(_xlfn.XLOOKUP($A6468,Firm_Info!$A$2:$A$12,Firm_Info!$C$2:$C$12)="Treated",1,IF(_xlfn.XLOOKUP($A6468,Firm_Info!$A$2:$A$12,Firm_Info!$C$2:$C$12)="Control",0,""))</f>
        <v/>
      </c>
      <c r="F6468" s="14" t="str">
        <f>IFERROR(_xlfn.XLOOKUP($A6468,Firm_Info!$A$2:$A$11,Firm_Info!$D$2:$D$11),"")</f>
        <v/>
      </c>
      <c r="G6468" s="14" t="str">
        <f>IF($F6468="","",IF($B6468&gt;=SUMIFS(Firm_Info!$F$2:$F$11,Firm_Info!$D$2:$D$11,$F6468,Firm_Info!$C$2:$C$11,"Treated"),1,0))</f>
        <v/>
      </c>
      <c r="H6468" s="14" t="str">
        <f t="shared" si="207"/>
        <v/>
      </c>
      <c r="I6468" s="14" t="str">
        <f>IF($F6468="","",MOD(ROW()-2,624)-INDEX(Parallel_Trends!$F$5:$F$14,MATCH($A6468,Parallel_Trends!$A$5:$A$14,0)))</f>
        <v/>
      </c>
    </row>
    <row r="6469" spans="1:9" x14ac:dyDescent="0.45">
      <c r="A6469" t="s">
        <v>33</v>
      </c>
      <c r="B6469" s="1">
        <f>Raw_Prices!BS230</f>
        <v>45258</v>
      </c>
      <c r="C6469" s="12">
        <f>Raw_Prices!BW230</f>
        <v>446.01499999999999</v>
      </c>
      <c r="D6469" s="13">
        <f t="shared" si="206"/>
        <v>9.9198111196141525E-4</v>
      </c>
      <c r="E6469" s="14" t="str">
        <f>IF(_xlfn.XLOOKUP($A6469,Firm_Info!$A$2:$A$12,Firm_Info!$C$2:$C$12)="Treated",1,IF(_xlfn.XLOOKUP($A6469,Firm_Info!$A$2:$A$12,Firm_Info!$C$2:$C$12)="Control",0,""))</f>
        <v/>
      </c>
      <c r="F6469" s="14" t="str">
        <f>IFERROR(_xlfn.XLOOKUP($A6469,Firm_Info!$A$2:$A$11,Firm_Info!$D$2:$D$11),"")</f>
        <v/>
      </c>
      <c r="G6469" s="14" t="str">
        <f>IF($F6469="","",IF($B6469&gt;=SUMIFS(Firm_Info!$F$2:$F$11,Firm_Info!$D$2:$D$11,$F6469,Firm_Info!$C$2:$C$11,"Treated"),1,0))</f>
        <v/>
      </c>
      <c r="H6469" s="14" t="str">
        <f t="shared" si="207"/>
        <v/>
      </c>
      <c r="I6469" s="14" t="str">
        <f>IF($F6469="","",MOD(ROW()-2,624)-INDEX(Parallel_Trends!$F$5:$F$14,MATCH($A6469,Parallel_Trends!$A$5:$A$14,0)))</f>
        <v/>
      </c>
    </row>
    <row r="6470" spans="1:9" x14ac:dyDescent="0.45">
      <c r="A6470" t="s">
        <v>33</v>
      </c>
      <c r="B6470" s="1">
        <f>Raw_Prices!BS231</f>
        <v>45259</v>
      </c>
      <c r="C6470" s="12">
        <f>Raw_Prices!BW231</f>
        <v>445.70100000000002</v>
      </c>
      <c r="D6470" s="13">
        <f t="shared" si="206"/>
        <v>-7.0401219689908423E-4</v>
      </c>
      <c r="E6470" s="14" t="str">
        <f>IF(_xlfn.XLOOKUP($A6470,Firm_Info!$A$2:$A$12,Firm_Info!$C$2:$C$12)="Treated",1,IF(_xlfn.XLOOKUP($A6470,Firm_Info!$A$2:$A$12,Firm_Info!$C$2:$C$12)="Control",0,""))</f>
        <v/>
      </c>
      <c r="F6470" s="14" t="str">
        <f>IFERROR(_xlfn.XLOOKUP($A6470,Firm_Info!$A$2:$A$11,Firm_Info!$D$2:$D$11),"")</f>
        <v/>
      </c>
      <c r="G6470" s="14" t="str">
        <f>IF($F6470="","",IF($B6470&gt;=SUMIFS(Firm_Info!$F$2:$F$11,Firm_Info!$D$2:$D$11,$F6470,Firm_Info!$C$2:$C$11,"Treated"),1,0))</f>
        <v/>
      </c>
      <c r="H6470" s="14" t="str">
        <f t="shared" si="207"/>
        <v/>
      </c>
      <c r="I6470" s="14" t="str">
        <f>IF($F6470="","",MOD(ROW()-2,624)-INDEX(Parallel_Trends!$F$5:$F$14,MATCH($A6470,Parallel_Trends!$A$5:$A$14,0)))</f>
        <v/>
      </c>
    </row>
    <row r="6471" spans="1:9" x14ac:dyDescent="0.45">
      <c r="A6471" t="s">
        <v>33</v>
      </c>
      <c r="B6471" s="1">
        <f>Raw_Prices!BS232</f>
        <v>45260</v>
      </c>
      <c r="C6471" s="12">
        <f>Raw_Prices!BW232</f>
        <v>447.45499999999998</v>
      </c>
      <c r="D6471" s="13">
        <f t="shared" si="206"/>
        <v>3.9353737146652357E-3</v>
      </c>
      <c r="E6471" s="14" t="str">
        <f>IF(_xlfn.XLOOKUP($A6471,Firm_Info!$A$2:$A$12,Firm_Info!$C$2:$C$12)="Treated",1,IF(_xlfn.XLOOKUP($A6471,Firm_Info!$A$2:$A$12,Firm_Info!$C$2:$C$12)="Control",0,""))</f>
        <v/>
      </c>
      <c r="F6471" s="14" t="str">
        <f>IFERROR(_xlfn.XLOOKUP($A6471,Firm_Info!$A$2:$A$11,Firm_Info!$D$2:$D$11),"")</f>
        <v/>
      </c>
      <c r="G6471" s="14" t="str">
        <f>IF($F6471="","",IF($B6471&gt;=SUMIFS(Firm_Info!$F$2:$F$11,Firm_Info!$D$2:$D$11,$F6471,Firm_Info!$C$2:$C$11,"Treated"),1,0))</f>
        <v/>
      </c>
      <c r="H6471" s="14" t="str">
        <f t="shared" si="207"/>
        <v/>
      </c>
      <c r="I6471" s="14" t="str">
        <f>IF($F6471="","",MOD(ROW()-2,624)-INDEX(Parallel_Trends!$F$5:$F$14,MATCH($A6471,Parallel_Trends!$A$5:$A$14,0)))</f>
        <v/>
      </c>
    </row>
    <row r="6472" spans="1:9" x14ac:dyDescent="0.45">
      <c r="A6472" t="s">
        <v>33</v>
      </c>
      <c r="B6472" s="1">
        <f>Raw_Prices!BS233</f>
        <v>45261</v>
      </c>
      <c r="C6472" s="12">
        <f>Raw_Prices!BW233</f>
        <v>450.10199999999998</v>
      </c>
      <c r="D6472" s="13">
        <f t="shared" si="206"/>
        <v>5.9156786715981458E-3</v>
      </c>
      <c r="E6472" s="14" t="str">
        <f>IF(_xlfn.XLOOKUP($A6472,Firm_Info!$A$2:$A$12,Firm_Info!$C$2:$C$12)="Treated",1,IF(_xlfn.XLOOKUP($A6472,Firm_Info!$A$2:$A$12,Firm_Info!$C$2:$C$12)="Control",0,""))</f>
        <v/>
      </c>
      <c r="F6472" s="14" t="str">
        <f>IFERROR(_xlfn.XLOOKUP($A6472,Firm_Info!$A$2:$A$11,Firm_Info!$D$2:$D$11),"")</f>
        <v/>
      </c>
      <c r="G6472" s="14" t="str">
        <f>IF($F6472="","",IF($B6472&gt;=SUMIFS(Firm_Info!$F$2:$F$11,Firm_Info!$D$2:$D$11,$F6472,Firm_Info!$C$2:$C$11,"Treated"),1,0))</f>
        <v/>
      </c>
      <c r="H6472" s="14" t="str">
        <f t="shared" si="207"/>
        <v/>
      </c>
      <c r="I6472" s="14" t="str">
        <f>IF($F6472="","",MOD(ROW()-2,624)-INDEX(Parallel_Trends!$F$5:$F$14,MATCH($A6472,Parallel_Trends!$A$5:$A$14,0)))</f>
        <v/>
      </c>
    </row>
    <row r="6473" spans="1:9" x14ac:dyDescent="0.45">
      <c r="A6473" t="s">
        <v>33</v>
      </c>
      <c r="B6473" s="1">
        <f>Raw_Prices!BS234</f>
        <v>45264</v>
      </c>
      <c r="C6473" s="12">
        <f>Raw_Prices!BW234</f>
        <v>447.73899999999998</v>
      </c>
      <c r="D6473" s="13">
        <f t="shared" si="206"/>
        <v>-5.2499211289885883E-3</v>
      </c>
      <c r="E6473" s="14" t="str">
        <f>IF(_xlfn.XLOOKUP($A6473,Firm_Info!$A$2:$A$12,Firm_Info!$C$2:$C$12)="Treated",1,IF(_xlfn.XLOOKUP($A6473,Firm_Info!$A$2:$A$12,Firm_Info!$C$2:$C$12)="Control",0,""))</f>
        <v/>
      </c>
      <c r="F6473" s="14" t="str">
        <f>IFERROR(_xlfn.XLOOKUP($A6473,Firm_Info!$A$2:$A$11,Firm_Info!$D$2:$D$11),"")</f>
        <v/>
      </c>
      <c r="G6473" s="14" t="str">
        <f>IF($F6473="","",IF($B6473&gt;=SUMIFS(Firm_Info!$F$2:$F$11,Firm_Info!$D$2:$D$11,$F6473,Firm_Info!$C$2:$C$11,"Treated"),1,0))</f>
        <v/>
      </c>
      <c r="H6473" s="14" t="str">
        <f t="shared" si="207"/>
        <v/>
      </c>
      <c r="I6473" s="14" t="str">
        <f>IF($F6473="","",MOD(ROW()-2,624)-INDEX(Parallel_Trends!$F$5:$F$14,MATCH($A6473,Parallel_Trends!$A$5:$A$14,0)))</f>
        <v/>
      </c>
    </row>
    <row r="6474" spans="1:9" x14ac:dyDescent="0.45">
      <c r="A6474" t="s">
        <v>33</v>
      </c>
      <c r="B6474" s="1">
        <f>Raw_Prices!BS235</f>
        <v>45265</v>
      </c>
      <c r="C6474" s="12">
        <f>Raw_Prices!BW235</f>
        <v>447.65100000000001</v>
      </c>
      <c r="D6474" s="13">
        <f t="shared" si="206"/>
        <v>-1.9654307531835613E-4</v>
      </c>
      <c r="E6474" s="14" t="str">
        <f>IF(_xlfn.XLOOKUP($A6474,Firm_Info!$A$2:$A$12,Firm_Info!$C$2:$C$12)="Treated",1,IF(_xlfn.XLOOKUP($A6474,Firm_Info!$A$2:$A$12,Firm_Info!$C$2:$C$12)="Control",0,""))</f>
        <v/>
      </c>
      <c r="F6474" s="14" t="str">
        <f>IFERROR(_xlfn.XLOOKUP($A6474,Firm_Info!$A$2:$A$11,Firm_Info!$D$2:$D$11),"")</f>
        <v/>
      </c>
      <c r="G6474" s="14" t="str">
        <f>IF($F6474="","",IF($B6474&gt;=SUMIFS(Firm_Info!$F$2:$F$11,Firm_Info!$D$2:$D$11,$F6474,Firm_Info!$C$2:$C$11,"Treated"),1,0))</f>
        <v/>
      </c>
      <c r="H6474" s="14" t="str">
        <f t="shared" si="207"/>
        <v/>
      </c>
      <c r="I6474" s="14" t="str">
        <f>IF($F6474="","",MOD(ROW()-2,624)-INDEX(Parallel_Trends!$F$5:$F$14,MATCH($A6474,Parallel_Trends!$A$5:$A$14,0)))</f>
        <v/>
      </c>
    </row>
    <row r="6475" spans="1:9" x14ac:dyDescent="0.45">
      <c r="A6475" t="s">
        <v>33</v>
      </c>
      <c r="B6475" s="1">
        <f>Raw_Prices!BS236</f>
        <v>45266</v>
      </c>
      <c r="C6475" s="12">
        <f>Raw_Prices!BW236</f>
        <v>445.84699999999998</v>
      </c>
      <c r="D6475" s="13">
        <f t="shared" si="206"/>
        <v>-4.0299250979000112E-3</v>
      </c>
      <c r="E6475" s="14" t="str">
        <f>IF(_xlfn.XLOOKUP($A6475,Firm_Info!$A$2:$A$12,Firm_Info!$C$2:$C$12)="Treated",1,IF(_xlfn.XLOOKUP($A6475,Firm_Info!$A$2:$A$12,Firm_Info!$C$2:$C$12)="Control",0,""))</f>
        <v/>
      </c>
      <c r="F6475" s="14" t="str">
        <f>IFERROR(_xlfn.XLOOKUP($A6475,Firm_Info!$A$2:$A$11,Firm_Info!$D$2:$D$11),"")</f>
        <v/>
      </c>
      <c r="G6475" s="14" t="str">
        <f>IF($F6475="","",IF($B6475&gt;=SUMIFS(Firm_Info!$F$2:$F$11,Firm_Info!$D$2:$D$11,$F6475,Firm_Info!$C$2:$C$11,"Treated"),1,0))</f>
        <v/>
      </c>
      <c r="H6475" s="14" t="str">
        <f t="shared" si="207"/>
        <v/>
      </c>
      <c r="I6475" s="14" t="str">
        <f>IF($F6475="","",MOD(ROW()-2,624)-INDEX(Parallel_Trends!$F$5:$F$14,MATCH($A6475,Parallel_Trends!$A$5:$A$14,0)))</f>
        <v/>
      </c>
    </row>
    <row r="6476" spans="1:9" x14ac:dyDescent="0.45">
      <c r="A6476" t="s">
        <v>33</v>
      </c>
      <c r="B6476" s="1">
        <f>Raw_Prices!BS237</f>
        <v>45267</v>
      </c>
      <c r="C6476" s="12">
        <f>Raw_Prices!BW237</f>
        <v>449.25</v>
      </c>
      <c r="D6476" s="13">
        <f t="shared" si="206"/>
        <v>7.6326632230339087E-3</v>
      </c>
      <c r="E6476" s="14" t="str">
        <f>IF(_xlfn.XLOOKUP($A6476,Firm_Info!$A$2:$A$12,Firm_Info!$C$2:$C$12)="Treated",1,IF(_xlfn.XLOOKUP($A6476,Firm_Info!$A$2:$A$12,Firm_Info!$C$2:$C$12)="Control",0,""))</f>
        <v/>
      </c>
      <c r="F6476" s="14" t="str">
        <f>IFERROR(_xlfn.XLOOKUP($A6476,Firm_Info!$A$2:$A$11,Firm_Info!$D$2:$D$11),"")</f>
        <v/>
      </c>
      <c r="G6476" s="14" t="str">
        <f>IF($F6476="","",IF($B6476&gt;=SUMIFS(Firm_Info!$F$2:$F$11,Firm_Info!$D$2:$D$11,$F6476,Firm_Info!$C$2:$C$11,"Treated"),1,0))</f>
        <v/>
      </c>
      <c r="H6476" s="14" t="str">
        <f t="shared" si="207"/>
        <v/>
      </c>
      <c r="I6476" s="14" t="str">
        <f>IF($F6476="","",MOD(ROW()-2,624)-INDEX(Parallel_Trends!$F$5:$F$14,MATCH($A6476,Parallel_Trends!$A$5:$A$14,0)))</f>
        <v/>
      </c>
    </row>
    <row r="6477" spans="1:9" x14ac:dyDescent="0.45">
      <c r="A6477" t="s">
        <v>33</v>
      </c>
      <c r="B6477" s="1">
        <f>Raw_Prices!BS238</f>
        <v>45268</v>
      </c>
      <c r="C6477" s="12">
        <f>Raw_Prices!BW238</f>
        <v>451.18099999999998</v>
      </c>
      <c r="D6477" s="13">
        <f t="shared" si="206"/>
        <v>4.2982749026154732E-3</v>
      </c>
      <c r="E6477" s="14" t="str">
        <f>IF(_xlfn.XLOOKUP($A6477,Firm_Info!$A$2:$A$12,Firm_Info!$C$2:$C$12)="Treated",1,IF(_xlfn.XLOOKUP($A6477,Firm_Info!$A$2:$A$12,Firm_Info!$C$2:$C$12)="Control",0,""))</f>
        <v/>
      </c>
      <c r="F6477" s="14" t="str">
        <f>IFERROR(_xlfn.XLOOKUP($A6477,Firm_Info!$A$2:$A$11,Firm_Info!$D$2:$D$11),"")</f>
        <v/>
      </c>
      <c r="G6477" s="14" t="str">
        <f>IF($F6477="","",IF($B6477&gt;=SUMIFS(Firm_Info!$F$2:$F$11,Firm_Info!$D$2:$D$11,$F6477,Firm_Info!$C$2:$C$11,"Treated"),1,0))</f>
        <v/>
      </c>
      <c r="H6477" s="14" t="str">
        <f t="shared" si="207"/>
        <v/>
      </c>
      <c r="I6477" s="14" t="str">
        <f>IF($F6477="","",MOD(ROW()-2,624)-INDEX(Parallel_Trends!$F$5:$F$14,MATCH($A6477,Parallel_Trends!$A$5:$A$14,0)))</f>
        <v/>
      </c>
    </row>
    <row r="6478" spans="1:9" x14ac:dyDescent="0.45">
      <c r="A6478" t="s">
        <v>33</v>
      </c>
      <c r="B6478" s="1">
        <f>Raw_Prices!BS239</f>
        <v>45271</v>
      </c>
      <c r="C6478" s="12">
        <f>Raw_Prices!BW239</f>
        <v>452.935</v>
      </c>
      <c r="D6478" s="13">
        <f t="shared" si="206"/>
        <v>3.8875750530276143E-3</v>
      </c>
      <c r="E6478" s="14" t="str">
        <f>IF(_xlfn.XLOOKUP($A6478,Firm_Info!$A$2:$A$12,Firm_Info!$C$2:$C$12)="Treated",1,IF(_xlfn.XLOOKUP($A6478,Firm_Info!$A$2:$A$12,Firm_Info!$C$2:$C$12)="Control",0,""))</f>
        <v/>
      </c>
      <c r="F6478" s="14" t="str">
        <f>IFERROR(_xlfn.XLOOKUP($A6478,Firm_Info!$A$2:$A$11,Firm_Info!$D$2:$D$11),"")</f>
        <v/>
      </c>
      <c r="G6478" s="14" t="str">
        <f>IF($F6478="","",IF($B6478&gt;=SUMIFS(Firm_Info!$F$2:$F$11,Firm_Info!$D$2:$D$11,$F6478,Firm_Info!$C$2:$C$11,"Treated"),1,0))</f>
        <v/>
      </c>
      <c r="H6478" s="14" t="str">
        <f t="shared" si="207"/>
        <v/>
      </c>
      <c r="I6478" s="14" t="str">
        <f>IF($F6478="","",MOD(ROW()-2,624)-INDEX(Parallel_Trends!$F$5:$F$14,MATCH($A6478,Parallel_Trends!$A$5:$A$14,0)))</f>
        <v/>
      </c>
    </row>
    <row r="6479" spans="1:9" x14ac:dyDescent="0.45">
      <c r="A6479" t="s">
        <v>33</v>
      </c>
      <c r="B6479" s="1">
        <f>Raw_Prices!BS240</f>
        <v>45272</v>
      </c>
      <c r="C6479" s="12">
        <f>Raw_Prices!BW240</f>
        <v>455.00400000000002</v>
      </c>
      <c r="D6479" s="13">
        <f t="shared" si="206"/>
        <v>4.5679843686181609E-3</v>
      </c>
      <c r="E6479" s="14" t="str">
        <f>IF(_xlfn.XLOOKUP($A6479,Firm_Info!$A$2:$A$12,Firm_Info!$C$2:$C$12)="Treated",1,IF(_xlfn.XLOOKUP($A6479,Firm_Info!$A$2:$A$12,Firm_Info!$C$2:$C$12)="Control",0,""))</f>
        <v/>
      </c>
      <c r="F6479" s="14" t="str">
        <f>IFERROR(_xlfn.XLOOKUP($A6479,Firm_Info!$A$2:$A$11,Firm_Info!$D$2:$D$11),"")</f>
        <v/>
      </c>
      <c r="G6479" s="14" t="str">
        <f>IF($F6479="","",IF($B6479&gt;=SUMIFS(Firm_Info!$F$2:$F$11,Firm_Info!$D$2:$D$11,$F6479,Firm_Info!$C$2:$C$11,"Treated"),1,0))</f>
        <v/>
      </c>
      <c r="H6479" s="14" t="str">
        <f t="shared" si="207"/>
        <v/>
      </c>
      <c r="I6479" s="14" t="str">
        <f>IF($F6479="","",MOD(ROW()-2,624)-INDEX(Parallel_Trends!$F$5:$F$14,MATCH($A6479,Parallel_Trends!$A$5:$A$14,0)))</f>
        <v/>
      </c>
    </row>
    <row r="6480" spans="1:9" x14ac:dyDescent="0.45">
      <c r="A6480" t="s">
        <v>33</v>
      </c>
      <c r="B6480" s="1">
        <f>Raw_Prices!BS241</f>
        <v>45273</v>
      </c>
      <c r="C6480" s="12">
        <f>Raw_Prices!BW241</f>
        <v>461.279</v>
      </c>
      <c r="D6480" s="13">
        <f t="shared" si="206"/>
        <v>1.3791087550878656E-2</v>
      </c>
      <c r="E6480" s="14" t="str">
        <f>IF(_xlfn.XLOOKUP($A6480,Firm_Info!$A$2:$A$12,Firm_Info!$C$2:$C$12)="Treated",1,IF(_xlfn.XLOOKUP($A6480,Firm_Info!$A$2:$A$12,Firm_Info!$C$2:$C$12)="Control",0,""))</f>
        <v/>
      </c>
      <c r="F6480" s="14" t="str">
        <f>IFERROR(_xlfn.XLOOKUP($A6480,Firm_Info!$A$2:$A$11,Firm_Info!$D$2:$D$11),"")</f>
        <v/>
      </c>
      <c r="G6480" s="14" t="str">
        <f>IF($F6480="","",IF($B6480&gt;=SUMIFS(Firm_Info!$F$2:$F$11,Firm_Info!$D$2:$D$11,$F6480,Firm_Info!$C$2:$C$11,"Treated"),1,0))</f>
        <v/>
      </c>
      <c r="H6480" s="14" t="str">
        <f t="shared" si="207"/>
        <v/>
      </c>
      <c r="I6480" s="14" t="str">
        <f>IF($F6480="","",MOD(ROW()-2,624)-INDEX(Parallel_Trends!$F$5:$F$14,MATCH($A6480,Parallel_Trends!$A$5:$A$14,0)))</f>
        <v/>
      </c>
    </row>
    <row r="6481" spans="1:9" x14ac:dyDescent="0.45">
      <c r="A6481" t="s">
        <v>33</v>
      </c>
      <c r="B6481" s="1">
        <f>Raw_Prices!BS242</f>
        <v>45274</v>
      </c>
      <c r="C6481" s="12">
        <f>Raw_Prices!BW242</f>
        <v>462.75900000000001</v>
      </c>
      <c r="D6481" s="13">
        <f t="shared" si="206"/>
        <v>3.2084703617549781E-3</v>
      </c>
      <c r="E6481" s="14" t="str">
        <f>IF(_xlfn.XLOOKUP($A6481,Firm_Info!$A$2:$A$12,Firm_Info!$C$2:$C$12)="Treated",1,IF(_xlfn.XLOOKUP($A6481,Firm_Info!$A$2:$A$12,Firm_Info!$C$2:$C$12)="Control",0,""))</f>
        <v/>
      </c>
      <c r="F6481" s="14" t="str">
        <f>IFERROR(_xlfn.XLOOKUP($A6481,Firm_Info!$A$2:$A$11,Firm_Info!$D$2:$D$11),"")</f>
        <v/>
      </c>
      <c r="G6481" s="14" t="str">
        <f>IF($F6481="","",IF($B6481&gt;=SUMIFS(Firm_Info!$F$2:$F$11,Firm_Info!$D$2:$D$11,$F6481,Firm_Info!$C$2:$C$11,"Treated"),1,0))</f>
        <v/>
      </c>
      <c r="H6481" s="14" t="str">
        <f t="shared" si="207"/>
        <v/>
      </c>
      <c r="I6481" s="14" t="str">
        <f>IF($F6481="","",MOD(ROW()-2,624)-INDEX(Parallel_Trends!$F$5:$F$14,MATCH($A6481,Parallel_Trends!$A$5:$A$14,0)))</f>
        <v/>
      </c>
    </row>
    <row r="6482" spans="1:9" x14ac:dyDescent="0.45">
      <c r="A6482" t="s">
        <v>33</v>
      </c>
      <c r="B6482" s="1">
        <f>Raw_Prices!BS243</f>
        <v>45275</v>
      </c>
      <c r="C6482" s="12">
        <f>Raw_Prices!BW243</f>
        <v>461.99700000000001</v>
      </c>
      <c r="D6482" s="13">
        <f t="shared" si="206"/>
        <v>-1.6466454461177005E-3</v>
      </c>
      <c r="E6482" s="14" t="str">
        <f>IF(_xlfn.XLOOKUP($A6482,Firm_Info!$A$2:$A$12,Firm_Info!$C$2:$C$12)="Treated",1,IF(_xlfn.XLOOKUP($A6482,Firm_Info!$A$2:$A$12,Firm_Info!$C$2:$C$12)="Control",0,""))</f>
        <v/>
      </c>
      <c r="F6482" s="14" t="str">
        <f>IFERROR(_xlfn.XLOOKUP($A6482,Firm_Info!$A$2:$A$11,Firm_Info!$D$2:$D$11),"")</f>
        <v/>
      </c>
      <c r="G6482" s="14" t="str">
        <f>IF($F6482="","",IF($B6482&gt;=SUMIFS(Firm_Info!$F$2:$F$11,Firm_Info!$D$2:$D$11,$F6482,Firm_Info!$C$2:$C$11,"Treated"),1,0))</f>
        <v/>
      </c>
      <c r="H6482" s="14" t="str">
        <f t="shared" si="207"/>
        <v/>
      </c>
      <c r="I6482" s="14" t="str">
        <f>IF($F6482="","",MOD(ROW()-2,624)-INDEX(Parallel_Trends!$F$5:$F$14,MATCH($A6482,Parallel_Trends!$A$5:$A$14,0)))</f>
        <v/>
      </c>
    </row>
    <row r="6483" spans="1:9" x14ac:dyDescent="0.45">
      <c r="A6483" t="s">
        <v>33</v>
      </c>
      <c r="B6483" s="1">
        <f>Raw_Prices!BS244</f>
        <v>45278</v>
      </c>
      <c r="C6483" s="12">
        <f>Raw_Prices!BW244</f>
        <v>464.596</v>
      </c>
      <c r="D6483" s="13">
        <f t="shared" si="206"/>
        <v>5.6255776552660564E-3</v>
      </c>
      <c r="E6483" s="14" t="str">
        <f>IF(_xlfn.XLOOKUP($A6483,Firm_Info!$A$2:$A$12,Firm_Info!$C$2:$C$12)="Treated",1,IF(_xlfn.XLOOKUP($A6483,Firm_Info!$A$2:$A$12,Firm_Info!$C$2:$C$12)="Control",0,""))</f>
        <v/>
      </c>
      <c r="F6483" s="14" t="str">
        <f>IFERROR(_xlfn.XLOOKUP($A6483,Firm_Info!$A$2:$A$11,Firm_Info!$D$2:$D$11),"")</f>
        <v/>
      </c>
      <c r="G6483" s="14" t="str">
        <f>IF($F6483="","",IF($B6483&gt;=SUMIFS(Firm_Info!$F$2:$F$11,Firm_Info!$D$2:$D$11,$F6483,Firm_Info!$C$2:$C$11,"Treated"),1,0))</f>
        <v/>
      </c>
      <c r="H6483" s="14" t="str">
        <f t="shared" si="207"/>
        <v/>
      </c>
      <c r="I6483" s="14" t="str">
        <f>IF($F6483="","",MOD(ROW()-2,624)-INDEX(Parallel_Trends!$F$5:$F$14,MATCH($A6483,Parallel_Trends!$A$5:$A$14,0)))</f>
        <v/>
      </c>
    </row>
    <row r="6484" spans="1:9" x14ac:dyDescent="0.45">
      <c r="A6484" t="s">
        <v>33</v>
      </c>
      <c r="B6484" s="1">
        <f>Raw_Prices!BS245</f>
        <v>45279</v>
      </c>
      <c r="C6484" s="12">
        <f>Raw_Prices!BW245</f>
        <v>467.42099999999999</v>
      </c>
      <c r="D6484" s="13">
        <f t="shared" si="206"/>
        <v>6.080551705137438E-3</v>
      </c>
      <c r="E6484" s="14" t="str">
        <f>IF(_xlfn.XLOOKUP($A6484,Firm_Info!$A$2:$A$12,Firm_Info!$C$2:$C$12)="Treated",1,IF(_xlfn.XLOOKUP($A6484,Firm_Info!$A$2:$A$12,Firm_Info!$C$2:$C$12)="Control",0,""))</f>
        <v/>
      </c>
      <c r="F6484" s="14" t="str">
        <f>IFERROR(_xlfn.XLOOKUP($A6484,Firm_Info!$A$2:$A$11,Firm_Info!$D$2:$D$11),"")</f>
        <v/>
      </c>
      <c r="G6484" s="14" t="str">
        <f>IF($F6484="","",IF($B6484&gt;=SUMIFS(Firm_Info!$F$2:$F$11,Firm_Info!$D$2:$D$11,$F6484,Firm_Info!$C$2:$C$11,"Treated"),1,0))</f>
        <v/>
      </c>
      <c r="H6484" s="14" t="str">
        <f t="shared" si="207"/>
        <v/>
      </c>
      <c r="I6484" s="14" t="str">
        <f>IF($F6484="","",MOD(ROW()-2,624)-INDEX(Parallel_Trends!$F$5:$F$14,MATCH($A6484,Parallel_Trends!$A$5:$A$14,0)))</f>
        <v/>
      </c>
    </row>
    <row r="6485" spans="1:9" x14ac:dyDescent="0.45">
      <c r="A6485" t="s">
        <v>33</v>
      </c>
      <c r="B6485" s="1">
        <f>Raw_Prices!BS246</f>
        <v>45280</v>
      </c>
      <c r="C6485" s="12">
        <f>Raw_Prices!BW246</f>
        <v>460.94499999999999</v>
      </c>
      <c r="D6485" s="13">
        <f t="shared" si="206"/>
        <v>-1.3854747647195964E-2</v>
      </c>
      <c r="E6485" s="14" t="str">
        <f>IF(_xlfn.XLOOKUP($A6485,Firm_Info!$A$2:$A$12,Firm_Info!$C$2:$C$12)="Treated",1,IF(_xlfn.XLOOKUP($A6485,Firm_Info!$A$2:$A$12,Firm_Info!$C$2:$C$12)="Control",0,""))</f>
        <v/>
      </c>
      <c r="F6485" s="14" t="str">
        <f>IFERROR(_xlfn.XLOOKUP($A6485,Firm_Info!$A$2:$A$11,Firm_Info!$D$2:$D$11),"")</f>
        <v/>
      </c>
      <c r="G6485" s="14" t="str">
        <f>IF($F6485="","",IF($B6485&gt;=SUMIFS(Firm_Info!$F$2:$F$11,Firm_Info!$D$2:$D$11,$F6485,Firm_Info!$C$2:$C$11,"Treated"),1,0))</f>
        <v/>
      </c>
      <c r="H6485" s="14" t="str">
        <f t="shared" si="207"/>
        <v/>
      </c>
      <c r="I6485" s="14" t="str">
        <f>IF($F6485="","",MOD(ROW()-2,624)-INDEX(Parallel_Trends!$F$5:$F$14,MATCH($A6485,Parallel_Trends!$A$5:$A$14,0)))</f>
        <v/>
      </c>
    </row>
    <row r="6486" spans="1:9" x14ac:dyDescent="0.45">
      <c r="A6486" t="s">
        <v>33</v>
      </c>
      <c r="B6486" s="1">
        <f>Raw_Prices!BS247</f>
        <v>45281</v>
      </c>
      <c r="C6486" s="12">
        <f>Raw_Prices!BW247</f>
        <v>465.31599999999997</v>
      </c>
      <c r="D6486" s="13">
        <f t="shared" si="206"/>
        <v>9.4826931629585776E-3</v>
      </c>
      <c r="E6486" s="14" t="str">
        <f>IF(_xlfn.XLOOKUP($A6486,Firm_Info!$A$2:$A$12,Firm_Info!$C$2:$C$12)="Treated",1,IF(_xlfn.XLOOKUP($A6486,Firm_Info!$A$2:$A$12,Firm_Info!$C$2:$C$12)="Control",0,""))</f>
        <v/>
      </c>
      <c r="F6486" s="14" t="str">
        <f>IFERROR(_xlfn.XLOOKUP($A6486,Firm_Info!$A$2:$A$11,Firm_Info!$D$2:$D$11),"")</f>
        <v/>
      </c>
      <c r="G6486" s="14" t="str">
        <f>IF($F6486="","",IF($B6486&gt;=SUMIFS(Firm_Info!$F$2:$F$11,Firm_Info!$D$2:$D$11,$F6486,Firm_Info!$C$2:$C$11,"Treated"),1,0))</f>
        <v/>
      </c>
      <c r="H6486" s="14" t="str">
        <f t="shared" si="207"/>
        <v/>
      </c>
      <c r="I6486" s="14" t="str">
        <f>IF($F6486="","",MOD(ROW()-2,624)-INDEX(Parallel_Trends!$F$5:$F$14,MATCH($A6486,Parallel_Trends!$A$5:$A$14,0)))</f>
        <v/>
      </c>
    </row>
    <row r="6487" spans="1:9" x14ac:dyDescent="0.45">
      <c r="A6487" t="s">
        <v>33</v>
      </c>
      <c r="B6487" s="1">
        <f>Raw_Prices!BS248</f>
        <v>45282</v>
      </c>
      <c r="C6487" s="12">
        <f>Raw_Prices!BW248</f>
        <v>466.25</v>
      </c>
      <c r="D6487" s="13">
        <f t="shared" si="206"/>
        <v>2.0072380919633481E-3</v>
      </c>
      <c r="E6487" s="14" t="str">
        <f>IF(_xlfn.XLOOKUP($A6487,Firm_Info!$A$2:$A$12,Firm_Info!$C$2:$C$12)="Treated",1,IF(_xlfn.XLOOKUP($A6487,Firm_Info!$A$2:$A$12,Firm_Info!$C$2:$C$12)="Control",0,""))</f>
        <v/>
      </c>
      <c r="F6487" s="14" t="str">
        <f>IFERROR(_xlfn.XLOOKUP($A6487,Firm_Info!$A$2:$A$11,Firm_Info!$D$2:$D$11),"")</f>
        <v/>
      </c>
      <c r="G6487" s="14" t="str">
        <f>IF($F6487="","",IF($B6487&gt;=SUMIFS(Firm_Info!$F$2:$F$11,Firm_Info!$D$2:$D$11,$F6487,Firm_Info!$C$2:$C$11,"Treated"),1,0))</f>
        <v/>
      </c>
      <c r="H6487" s="14" t="str">
        <f t="shared" si="207"/>
        <v/>
      </c>
      <c r="I6487" s="14" t="str">
        <f>IF($F6487="","",MOD(ROW()-2,624)-INDEX(Parallel_Trends!$F$5:$F$14,MATCH($A6487,Parallel_Trends!$A$5:$A$14,0)))</f>
        <v/>
      </c>
    </row>
    <row r="6488" spans="1:9" x14ac:dyDescent="0.45">
      <c r="A6488" t="s">
        <v>33</v>
      </c>
      <c r="B6488" s="1">
        <f>Raw_Prices!BS249</f>
        <v>45286</v>
      </c>
      <c r="C6488" s="12">
        <f>Raw_Prices!BW249</f>
        <v>468.21899999999999</v>
      </c>
      <c r="D6488" s="13">
        <f t="shared" si="206"/>
        <v>4.223056300268091E-3</v>
      </c>
      <c r="E6488" s="14" t="str">
        <f>IF(_xlfn.XLOOKUP($A6488,Firm_Info!$A$2:$A$12,Firm_Info!$C$2:$C$12)="Treated",1,IF(_xlfn.XLOOKUP($A6488,Firm_Info!$A$2:$A$12,Firm_Info!$C$2:$C$12)="Control",0,""))</f>
        <v/>
      </c>
      <c r="F6488" s="14" t="str">
        <f>IFERROR(_xlfn.XLOOKUP($A6488,Firm_Info!$A$2:$A$11,Firm_Info!$D$2:$D$11),"")</f>
        <v/>
      </c>
      <c r="G6488" s="14" t="str">
        <f>IF($F6488="","",IF($B6488&gt;=SUMIFS(Firm_Info!$F$2:$F$11,Firm_Info!$D$2:$D$11,$F6488,Firm_Info!$C$2:$C$11,"Treated"),1,0))</f>
        <v/>
      </c>
      <c r="H6488" s="14" t="str">
        <f t="shared" si="207"/>
        <v/>
      </c>
      <c r="I6488" s="14" t="str">
        <f>IF($F6488="","",MOD(ROW()-2,624)-INDEX(Parallel_Trends!$F$5:$F$14,MATCH($A6488,Parallel_Trends!$A$5:$A$14,0)))</f>
        <v/>
      </c>
    </row>
    <row r="6489" spans="1:9" x14ac:dyDescent="0.45">
      <c r="A6489" t="s">
        <v>33</v>
      </c>
      <c r="B6489" s="1">
        <f>Raw_Prices!BS250</f>
        <v>45287</v>
      </c>
      <c r="C6489" s="12">
        <f>Raw_Prices!BW250</f>
        <v>469.06400000000002</v>
      </c>
      <c r="D6489" s="13">
        <f t="shared" si="206"/>
        <v>1.804711043336571E-3</v>
      </c>
      <c r="E6489" s="14" t="str">
        <f>IF(_xlfn.XLOOKUP($A6489,Firm_Info!$A$2:$A$12,Firm_Info!$C$2:$C$12)="Treated",1,IF(_xlfn.XLOOKUP($A6489,Firm_Info!$A$2:$A$12,Firm_Info!$C$2:$C$12)="Control",0,""))</f>
        <v/>
      </c>
      <c r="F6489" s="14" t="str">
        <f>IFERROR(_xlfn.XLOOKUP($A6489,Firm_Info!$A$2:$A$11,Firm_Info!$D$2:$D$11),"")</f>
        <v/>
      </c>
      <c r="G6489" s="14" t="str">
        <f>IF($F6489="","",IF($B6489&gt;=SUMIFS(Firm_Info!$F$2:$F$11,Firm_Info!$D$2:$D$11,$F6489,Firm_Info!$C$2:$C$11,"Treated"),1,0))</f>
        <v/>
      </c>
      <c r="H6489" s="14" t="str">
        <f t="shared" si="207"/>
        <v/>
      </c>
      <c r="I6489" s="14" t="str">
        <f>IF($F6489="","",MOD(ROW()-2,624)-INDEX(Parallel_Trends!$F$5:$F$14,MATCH($A6489,Parallel_Trends!$A$5:$A$14,0)))</f>
        <v/>
      </c>
    </row>
    <row r="6490" spans="1:9" x14ac:dyDescent="0.45">
      <c r="A6490" t="s">
        <v>33</v>
      </c>
      <c r="B6490" s="1">
        <f>Raw_Prices!BS251</f>
        <v>45288</v>
      </c>
      <c r="C6490" s="12">
        <f>Raw_Prices!BW251</f>
        <v>469.24299999999999</v>
      </c>
      <c r="D6490" s="13">
        <f t="shared" si="206"/>
        <v>3.8161103815248509E-4</v>
      </c>
      <c r="E6490" s="14" t="str">
        <f>IF(_xlfn.XLOOKUP($A6490,Firm_Info!$A$2:$A$12,Firm_Info!$C$2:$C$12)="Treated",1,IF(_xlfn.XLOOKUP($A6490,Firm_Info!$A$2:$A$12,Firm_Info!$C$2:$C$12)="Control",0,""))</f>
        <v/>
      </c>
      <c r="F6490" s="14" t="str">
        <f>IFERROR(_xlfn.XLOOKUP($A6490,Firm_Info!$A$2:$A$11,Firm_Info!$D$2:$D$11),"")</f>
        <v/>
      </c>
      <c r="G6490" s="14" t="str">
        <f>IF($F6490="","",IF($B6490&gt;=SUMIFS(Firm_Info!$F$2:$F$11,Firm_Info!$D$2:$D$11,$F6490,Firm_Info!$C$2:$C$11,"Treated"),1,0))</f>
        <v/>
      </c>
      <c r="H6490" s="14" t="str">
        <f t="shared" si="207"/>
        <v/>
      </c>
      <c r="I6490" s="14" t="str">
        <f>IF($F6490="","",MOD(ROW()-2,624)-INDEX(Parallel_Trends!$F$5:$F$14,MATCH($A6490,Parallel_Trends!$A$5:$A$14,0)))</f>
        <v/>
      </c>
    </row>
    <row r="6491" spans="1:9" x14ac:dyDescent="0.45">
      <c r="A6491" t="s">
        <v>33</v>
      </c>
      <c r="B6491" s="1">
        <f>Raw_Prices!BS252</f>
        <v>45289</v>
      </c>
      <c r="C6491" s="12">
        <f>Raw_Prices!BW252</f>
        <v>467.88400000000001</v>
      </c>
      <c r="D6491" s="13">
        <f t="shared" si="206"/>
        <v>-2.8961540182804724E-3</v>
      </c>
      <c r="E6491" s="14" t="str">
        <f>IF(_xlfn.XLOOKUP($A6491,Firm_Info!$A$2:$A$12,Firm_Info!$C$2:$C$12)="Treated",1,IF(_xlfn.XLOOKUP($A6491,Firm_Info!$A$2:$A$12,Firm_Info!$C$2:$C$12)="Control",0,""))</f>
        <v/>
      </c>
      <c r="F6491" s="14" t="str">
        <f>IFERROR(_xlfn.XLOOKUP($A6491,Firm_Info!$A$2:$A$11,Firm_Info!$D$2:$D$11),"")</f>
        <v/>
      </c>
      <c r="G6491" s="14" t="str">
        <f>IF($F6491="","",IF($B6491&gt;=SUMIFS(Firm_Info!$F$2:$F$11,Firm_Info!$D$2:$D$11,$F6491,Firm_Info!$C$2:$C$11,"Treated"),1,0))</f>
        <v/>
      </c>
      <c r="H6491" s="14" t="str">
        <f t="shared" si="207"/>
        <v/>
      </c>
      <c r="I6491" s="14" t="str">
        <f>IF($F6491="","",MOD(ROW()-2,624)-INDEX(Parallel_Trends!$F$5:$F$14,MATCH($A6491,Parallel_Trends!$A$5:$A$14,0)))</f>
        <v/>
      </c>
    </row>
    <row r="6492" spans="1:9" x14ac:dyDescent="0.45">
      <c r="A6492" t="s">
        <v>33</v>
      </c>
      <c r="B6492" s="1">
        <f>Raw_Prices!BS253</f>
        <v>45293</v>
      </c>
      <c r="C6492" s="12">
        <f>Raw_Prices!BW253</f>
        <v>465.26600000000002</v>
      </c>
      <c r="D6492" s="13">
        <f t="shared" si="206"/>
        <v>-5.5954039890229179E-3</v>
      </c>
      <c r="E6492" s="14" t="str">
        <f>IF(_xlfn.XLOOKUP($A6492,Firm_Info!$A$2:$A$12,Firm_Info!$C$2:$C$12)="Treated",1,IF(_xlfn.XLOOKUP($A6492,Firm_Info!$A$2:$A$12,Firm_Info!$C$2:$C$12)="Control",0,""))</f>
        <v/>
      </c>
      <c r="F6492" s="14" t="str">
        <f>IFERROR(_xlfn.XLOOKUP($A6492,Firm_Info!$A$2:$A$11,Firm_Info!$D$2:$D$11),"")</f>
        <v/>
      </c>
      <c r="G6492" s="14" t="str">
        <f>IF($F6492="","",IF($B6492&gt;=SUMIFS(Firm_Info!$F$2:$F$11,Firm_Info!$D$2:$D$11,$F6492,Firm_Info!$C$2:$C$11,"Treated"),1,0))</f>
        <v/>
      </c>
      <c r="H6492" s="14" t="str">
        <f t="shared" si="207"/>
        <v/>
      </c>
      <c r="I6492" s="14" t="str">
        <f>IF($F6492="","",MOD(ROW()-2,624)-INDEX(Parallel_Trends!$F$5:$F$14,MATCH($A6492,Parallel_Trends!$A$5:$A$14,0)))</f>
        <v/>
      </c>
    </row>
    <row r="6493" spans="1:9" x14ac:dyDescent="0.45">
      <c r="A6493" t="s">
        <v>33</v>
      </c>
      <c r="B6493" s="1">
        <f>Raw_Prices!BS254</f>
        <v>45294</v>
      </c>
      <c r="C6493" s="12">
        <f>Raw_Prices!BW254</f>
        <v>461.46600000000001</v>
      </c>
      <c r="D6493" s="13">
        <f t="shared" si="206"/>
        <v>-8.1673709232997771E-3</v>
      </c>
      <c r="E6493" s="14" t="str">
        <f>IF(_xlfn.XLOOKUP($A6493,Firm_Info!$A$2:$A$12,Firm_Info!$C$2:$C$12)="Treated",1,IF(_xlfn.XLOOKUP($A6493,Firm_Info!$A$2:$A$12,Firm_Info!$C$2:$C$12)="Control",0,""))</f>
        <v/>
      </c>
      <c r="F6493" s="14" t="str">
        <f>IFERROR(_xlfn.XLOOKUP($A6493,Firm_Info!$A$2:$A$11,Firm_Info!$D$2:$D$11),"")</f>
        <v/>
      </c>
      <c r="G6493" s="14" t="str">
        <f>IF($F6493="","",IF($B6493&gt;=SUMIFS(Firm_Info!$F$2:$F$11,Firm_Info!$D$2:$D$11,$F6493,Firm_Info!$C$2:$C$11,"Treated"),1,0))</f>
        <v/>
      </c>
      <c r="H6493" s="14" t="str">
        <f t="shared" si="207"/>
        <v/>
      </c>
      <c r="I6493" s="14" t="str">
        <f>IF($F6493="","",MOD(ROW()-2,624)-INDEX(Parallel_Trends!$F$5:$F$14,MATCH($A6493,Parallel_Trends!$A$5:$A$14,0)))</f>
        <v/>
      </c>
    </row>
    <row r="6494" spans="1:9" x14ac:dyDescent="0.45">
      <c r="A6494" t="s">
        <v>33</v>
      </c>
      <c r="B6494" s="1">
        <f>Raw_Prices!BS255</f>
        <v>45295</v>
      </c>
      <c r="C6494" s="12">
        <f>Raw_Prices!BW255</f>
        <v>459.98</v>
      </c>
      <c r="D6494" s="13">
        <f t="shared" si="206"/>
        <v>-3.2201722337072969E-3</v>
      </c>
      <c r="E6494" s="14" t="str">
        <f>IF(_xlfn.XLOOKUP($A6494,Firm_Info!$A$2:$A$12,Firm_Info!$C$2:$C$12)="Treated",1,IF(_xlfn.XLOOKUP($A6494,Firm_Info!$A$2:$A$12,Firm_Info!$C$2:$C$12)="Control",0,""))</f>
        <v/>
      </c>
      <c r="F6494" s="14" t="str">
        <f>IFERROR(_xlfn.XLOOKUP($A6494,Firm_Info!$A$2:$A$11,Firm_Info!$D$2:$D$11),"")</f>
        <v/>
      </c>
      <c r="G6494" s="14" t="str">
        <f>IF($F6494="","",IF($B6494&gt;=SUMIFS(Firm_Info!$F$2:$F$11,Firm_Info!$D$2:$D$11,$F6494,Firm_Info!$C$2:$C$11,"Treated"),1,0))</f>
        <v/>
      </c>
      <c r="H6494" s="14" t="str">
        <f t="shared" si="207"/>
        <v/>
      </c>
      <c r="I6494" s="14" t="str">
        <f>IF($F6494="","",MOD(ROW()-2,624)-INDEX(Parallel_Trends!$F$5:$F$14,MATCH($A6494,Parallel_Trends!$A$5:$A$14,0)))</f>
        <v/>
      </c>
    </row>
    <row r="6495" spans="1:9" x14ac:dyDescent="0.45">
      <c r="A6495" t="s">
        <v>33</v>
      </c>
      <c r="B6495" s="1">
        <f>Raw_Prices!BS256</f>
        <v>45296</v>
      </c>
      <c r="C6495" s="12">
        <f>Raw_Prices!BW256</f>
        <v>460.61</v>
      </c>
      <c r="D6495" s="13">
        <f t="shared" si="206"/>
        <v>1.3696247662942085E-3</v>
      </c>
      <c r="E6495" s="14" t="str">
        <f>IF(_xlfn.XLOOKUP($A6495,Firm_Info!$A$2:$A$12,Firm_Info!$C$2:$C$12)="Treated",1,IF(_xlfn.XLOOKUP($A6495,Firm_Info!$A$2:$A$12,Firm_Info!$C$2:$C$12)="Control",0,""))</f>
        <v/>
      </c>
      <c r="F6495" s="14" t="str">
        <f>IFERROR(_xlfn.XLOOKUP($A6495,Firm_Info!$A$2:$A$11,Firm_Info!$D$2:$D$11),"")</f>
        <v/>
      </c>
      <c r="G6495" s="14" t="str">
        <f>IF($F6495="","",IF($B6495&gt;=SUMIFS(Firm_Info!$F$2:$F$11,Firm_Info!$D$2:$D$11,$F6495,Firm_Info!$C$2:$C$11,"Treated"),1,0))</f>
        <v/>
      </c>
      <c r="H6495" s="14" t="str">
        <f t="shared" si="207"/>
        <v/>
      </c>
      <c r="I6495" s="14" t="str">
        <f>IF($F6495="","",MOD(ROW()-2,624)-INDEX(Parallel_Trends!$F$5:$F$14,MATCH($A6495,Parallel_Trends!$A$5:$A$14,0)))</f>
        <v/>
      </c>
    </row>
    <row r="6496" spans="1:9" x14ac:dyDescent="0.45">
      <c r="A6496" t="s">
        <v>33</v>
      </c>
      <c r="B6496" s="1">
        <f>Raw_Prices!BS257</f>
        <v>45299</v>
      </c>
      <c r="C6496" s="12">
        <f>Raw_Prices!BW257</f>
        <v>467.185</v>
      </c>
      <c r="D6496" s="13">
        <f t="shared" si="206"/>
        <v>1.4274548967673217E-2</v>
      </c>
      <c r="E6496" s="14" t="str">
        <f>IF(_xlfn.XLOOKUP($A6496,Firm_Info!$A$2:$A$12,Firm_Info!$C$2:$C$12)="Treated",1,IF(_xlfn.XLOOKUP($A6496,Firm_Info!$A$2:$A$12,Firm_Info!$C$2:$C$12)="Control",0,""))</f>
        <v/>
      </c>
      <c r="F6496" s="14" t="str">
        <f>IFERROR(_xlfn.XLOOKUP($A6496,Firm_Info!$A$2:$A$11,Firm_Info!$D$2:$D$11),"")</f>
        <v/>
      </c>
      <c r="G6496" s="14" t="str">
        <f>IF($F6496="","",IF($B6496&gt;=SUMIFS(Firm_Info!$F$2:$F$11,Firm_Info!$D$2:$D$11,$F6496,Firm_Info!$C$2:$C$11,"Treated"),1,0))</f>
        <v/>
      </c>
      <c r="H6496" s="14" t="str">
        <f t="shared" si="207"/>
        <v/>
      </c>
      <c r="I6496" s="14" t="str">
        <f>IF($F6496="","",MOD(ROW()-2,624)-INDEX(Parallel_Trends!$F$5:$F$14,MATCH($A6496,Parallel_Trends!$A$5:$A$14,0)))</f>
        <v/>
      </c>
    </row>
    <row r="6497" spans="1:9" x14ac:dyDescent="0.45">
      <c r="A6497" t="s">
        <v>33</v>
      </c>
      <c r="B6497" s="1">
        <f>Raw_Prices!BS258</f>
        <v>45300</v>
      </c>
      <c r="C6497" s="12">
        <f>Raw_Prices!BW258</f>
        <v>466.476</v>
      </c>
      <c r="D6497" s="13">
        <f t="shared" si="206"/>
        <v>-1.5176000941811152E-3</v>
      </c>
      <c r="E6497" s="14" t="str">
        <f>IF(_xlfn.XLOOKUP($A6497,Firm_Info!$A$2:$A$12,Firm_Info!$C$2:$C$12)="Treated",1,IF(_xlfn.XLOOKUP($A6497,Firm_Info!$A$2:$A$12,Firm_Info!$C$2:$C$12)="Control",0,""))</f>
        <v/>
      </c>
      <c r="F6497" s="14" t="str">
        <f>IFERROR(_xlfn.XLOOKUP($A6497,Firm_Info!$A$2:$A$11,Firm_Info!$D$2:$D$11),"")</f>
        <v/>
      </c>
      <c r="G6497" s="14" t="str">
        <f>IF($F6497="","",IF($B6497&gt;=SUMIFS(Firm_Info!$F$2:$F$11,Firm_Info!$D$2:$D$11,$F6497,Firm_Info!$C$2:$C$11,"Treated"),1,0))</f>
        <v/>
      </c>
      <c r="H6497" s="14" t="str">
        <f t="shared" si="207"/>
        <v/>
      </c>
      <c r="I6497" s="14" t="str">
        <f>IF($F6497="","",MOD(ROW()-2,624)-INDEX(Parallel_Trends!$F$5:$F$14,MATCH($A6497,Parallel_Trends!$A$5:$A$14,0)))</f>
        <v/>
      </c>
    </row>
    <row r="6498" spans="1:9" x14ac:dyDescent="0.45">
      <c r="A6498" t="s">
        <v>33</v>
      </c>
      <c r="B6498" s="1">
        <f>Raw_Prices!BS259</f>
        <v>45301</v>
      </c>
      <c r="C6498" s="12">
        <f>Raw_Prices!BW259</f>
        <v>469.11399999999998</v>
      </c>
      <c r="D6498" s="13">
        <f t="shared" si="206"/>
        <v>5.6551676827960584E-3</v>
      </c>
      <c r="E6498" s="14" t="str">
        <f>IF(_xlfn.XLOOKUP($A6498,Firm_Info!$A$2:$A$12,Firm_Info!$C$2:$C$12)="Treated",1,IF(_xlfn.XLOOKUP($A6498,Firm_Info!$A$2:$A$12,Firm_Info!$C$2:$C$12)="Control",0,""))</f>
        <v/>
      </c>
      <c r="F6498" s="14" t="str">
        <f>IFERROR(_xlfn.XLOOKUP($A6498,Firm_Info!$A$2:$A$11,Firm_Info!$D$2:$D$11),"")</f>
        <v/>
      </c>
      <c r="G6498" s="14" t="str">
        <f>IF($F6498="","",IF($B6498&gt;=SUMIFS(Firm_Info!$F$2:$F$11,Firm_Info!$D$2:$D$11,$F6498,Firm_Info!$C$2:$C$11,"Treated"),1,0))</f>
        <v/>
      </c>
      <c r="H6498" s="14" t="str">
        <f t="shared" si="207"/>
        <v/>
      </c>
      <c r="I6498" s="14" t="str">
        <f>IF($F6498="","",MOD(ROW()-2,624)-INDEX(Parallel_Trends!$F$5:$F$14,MATCH($A6498,Parallel_Trends!$A$5:$A$14,0)))</f>
        <v/>
      </c>
    </row>
    <row r="6499" spans="1:9" x14ac:dyDescent="0.45">
      <c r="A6499" t="s">
        <v>33</v>
      </c>
      <c r="B6499" s="1">
        <f>Raw_Prices!BS260</f>
        <v>45302</v>
      </c>
      <c r="C6499" s="12">
        <f>Raw_Prices!BW260</f>
        <v>468.90800000000002</v>
      </c>
      <c r="D6499" s="13">
        <f t="shared" si="206"/>
        <v>-4.3912567094561705E-4</v>
      </c>
      <c r="E6499" s="14" t="str">
        <f>IF(_xlfn.XLOOKUP($A6499,Firm_Info!$A$2:$A$12,Firm_Info!$C$2:$C$12)="Treated",1,IF(_xlfn.XLOOKUP($A6499,Firm_Info!$A$2:$A$12,Firm_Info!$C$2:$C$12)="Control",0,""))</f>
        <v/>
      </c>
      <c r="F6499" s="14" t="str">
        <f>IFERROR(_xlfn.XLOOKUP($A6499,Firm_Info!$A$2:$A$11,Firm_Info!$D$2:$D$11),"")</f>
        <v/>
      </c>
      <c r="G6499" s="14" t="str">
        <f>IF($F6499="","",IF($B6499&gt;=SUMIFS(Firm_Info!$F$2:$F$11,Firm_Info!$D$2:$D$11,$F6499,Firm_Info!$C$2:$C$11,"Treated"),1,0))</f>
        <v/>
      </c>
      <c r="H6499" s="14" t="str">
        <f t="shared" si="207"/>
        <v/>
      </c>
      <c r="I6499" s="14" t="str">
        <f>IF($F6499="","",MOD(ROW()-2,624)-INDEX(Parallel_Trends!$F$5:$F$14,MATCH($A6499,Parallel_Trends!$A$5:$A$14,0)))</f>
        <v/>
      </c>
    </row>
    <row r="6500" spans="1:9" x14ac:dyDescent="0.45">
      <c r="A6500" t="s">
        <v>33</v>
      </c>
      <c r="B6500" s="1">
        <f>Raw_Prices!BS261</f>
        <v>45303</v>
      </c>
      <c r="C6500" s="12">
        <f>Raw_Prices!BW261</f>
        <v>469.233</v>
      </c>
      <c r="D6500" s="13">
        <f t="shared" ref="D6500:D6563" si="208">C6500/C6499-1</f>
        <v>6.9309971252362601E-4</v>
      </c>
      <c r="E6500" s="14" t="str">
        <f>IF(_xlfn.XLOOKUP($A6500,Firm_Info!$A$2:$A$12,Firm_Info!$C$2:$C$12)="Treated",1,IF(_xlfn.XLOOKUP($A6500,Firm_Info!$A$2:$A$12,Firm_Info!$C$2:$C$12)="Control",0,""))</f>
        <v/>
      </c>
      <c r="F6500" s="14" t="str">
        <f>IFERROR(_xlfn.XLOOKUP($A6500,Firm_Info!$A$2:$A$11,Firm_Info!$D$2:$D$11),"")</f>
        <v/>
      </c>
      <c r="G6500" s="14" t="str">
        <f>IF($F6500="","",IF($B6500&gt;=SUMIFS(Firm_Info!$F$2:$F$11,Firm_Info!$D$2:$D$11,$F6500,Firm_Info!$C$2:$C$11,"Treated"),1,0))</f>
        <v/>
      </c>
      <c r="H6500" s="14" t="str">
        <f t="shared" ref="H6500:H6563" si="209">IF($F6500="","",$E6500*$G6500)</f>
        <v/>
      </c>
      <c r="I6500" s="14" t="str">
        <f>IF($F6500="","",MOD(ROW()-2,624)-INDEX(Parallel_Trends!$F$5:$F$14,MATCH($A6500,Parallel_Trends!$A$5:$A$14,0)))</f>
        <v/>
      </c>
    </row>
    <row r="6501" spans="1:9" x14ac:dyDescent="0.45">
      <c r="A6501" t="s">
        <v>33</v>
      </c>
      <c r="B6501" s="1">
        <f>Raw_Prices!BS262</f>
        <v>45307</v>
      </c>
      <c r="C6501" s="12">
        <f>Raw_Prices!BW262</f>
        <v>467.50900000000001</v>
      </c>
      <c r="D6501" s="13">
        <f t="shared" si="208"/>
        <v>-3.6740808937137936E-3</v>
      </c>
      <c r="E6501" s="14" t="str">
        <f>IF(_xlfn.XLOOKUP($A6501,Firm_Info!$A$2:$A$12,Firm_Info!$C$2:$C$12)="Treated",1,IF(_xlfn.XLOOKUP($A6501,Firm_Info!$A$2:$A$12,Firm_Info!$C$2:$C$12)="Control",0,""))</f>
        <v/>
      </c>
      <c r="F6501" s="14" t="str">
        <f>IFERROR(_xlfn.XLOOKUP($A6501,Firm_Info!$A$2:$A$11,Firm_Info!$D$2:$D$11),"")</f>
        <v/>
      </c>
      <c r="G6501" s="14" t="str">
        <f>IF($F6501="","",IF($B6501&gt;=SUMIFS(Firm_Info!$F$2:$F$11,Firm_Info!$D$2:$D$11,$F6501,Firm_Info!$C$2:$C$11,"Treated"),1,0))</f>
        <v/>
      </c>
      <c r="H6501" s="14" t="str">
        <f t="shared" si="209"/>
        <v/>
      </c>
      <c r="I6501" s="14" t="str">
        <f>IF($F6501="","",MOD(ROW()-2,624)-INDEX(Parallel_Trends!$F$5:$F$14,MATCH($A6501,Parallel_Trends!$A$5:$A$14,0)))</f>
        <v/>
      </c>
    </row>
    <row r="6502" spans="1:9" x14ac:dyDescent="0.45">
      <c r="A6502" t="s">
        <v>33</v>
      </c>
      <c r="B6502" s="1">
        <f>Raw_Prices!BS263</f>
        <v>45308</v>
      </c>
      <c r="C6502" s="12">
        <f>Raw_Prices!BW263</f>
        <v>464.911</v>
      </c>
      <c r="D6502" s="13">
        <f t="shared" si="208"/>
        <v>-5.5571122694964004E-3</v>
      </c>
      <c r="E6502" s="14" t="str">
        <f>IF(_xlfn.XLOOKUP($A6502,Firm_Info!$A$2:$A$12,Firm_Info!$C$2:$C$12)="Treated",1,IF(_xlfn.XLOOKUP($A6502,Firm_Info!$A$2:$A$12,Firm_Info!$C$2:$C$12)="Control",0,""))</f>
        <v/>
      </c>
      <c r="F6502" s="14" t="str">
        <f>IFERROR(_xlfn.XLOOKUP($A6502,Firm_Info!$A$2:$A$11,Firm_Info!$D$2:$D$11),"")</f>
        <v/>
      </c>
      <c r="G6502" s="14" t="str">
        <f>IF($F6502="","",IF($B6502&gt;=SUMIFS(Firm_Info!$F$2:$F$11,Firm_Info!$D$2:$D$11,$F6502,Firm_Info!$C$2:$C$11,"Treated"),1,0))</f>
        <v/>
      </c>
      <c r="H6502" s="14" t="str">
        <f t="shared" si="209"/>
        <v/>
      </c>
      <c r="I6502" s="14" t="str">
        <f>IF($F6502="","",MOD(ROW()-2,624)-INDEX(Parallel_Trends!$F$5:$F$14,MATCH($A6502,Parallel_Trends!$A$5:$A$14,0)))</f>
        <v/>
      </c>
    </row>
    <row r="6503" spans="1:9" x14ac:dyDescent="0.45">
      <c r="A6503" t="s">
        <v>33</v>
      </c>
      <c r="B6503" s="1">
        <f>Raw_Prices!BS264</f>
        <v>45309</v>
      </c>
      <c r="C6503" s="12">
        <f>Raw_Prices!BW264</f>
        <v>469.04500000000002</v>
      </c>
      <c r="D6503" s="13">
        <f t="shared" si="208"/>
        <v>8.8920244950108085E-3</v>
      </c>
      <c r="E6503" s="14" t="str">
        <f>IF(_xlfn.XLOOKUP($A6503,Firm_Info!$A$2:$A$12,Firm_Info!$C$2:$C$12)="Treated",1,IF(_xlfn.XLOOKUP($A6503,Firm_Info!$A$2:$A$12,Firm_Info!$C$2:$C$12)="Control",0,""))</f>
        <v/>
      </c>
      <c r="F6503" s="14" t="str">
        <f>IFERROR(_xlfn.XLOOKUP($A6503,Firm_Info!$A$2:$A$11,Firm_Info!$D$2:$D$11),"")</f>
        <v/>
      </c>
      <c r="G6503" s="14" t="str">
        <f>IF($F6503="","",IF($B6503&gt;=SUMIFS(Firm_Info!$F$2:$F$11,Firm_Info!$D$2:$D$11,$F6503,Firm_Info!$C$2:$C$11,"Treated"),1,0))</f>
        <v/>
      </c>
      <c r="H6503" s="14" t="str">
        <f t="shared" si="209"/>
        <v/>
      </c>
      <c r="I6503" s="14" t="str">
        <f>IF($F6503="","",MOD(ROW()-2,624)-INDEX(Parallel_Trends!$F$5:$F$14,MATCH($A6503,Parallel_Trends!$A$5:$A$14,0)))</f>
        <v/>
      </c>
    </row>
    <row r="6504" spans="1:9" x14ac:dyDescent="0.45">
      <c r="A6504" t="s">
        <v>33</v>
      </c>
      <c r="B6504" s="1">
        <f>Raw_Prices!BS265</f>
        <v>45310</v>
      </c>
      <c r="C6504" s="12">
        <f>Raw_Prices!BW265</f>
        <v>474.892</v>
      </c>
      <c r="D6504" s="13">
        <f t="shared" si="208"/>
        <v>1.2465754884925628E-2</v>
      </c>
      <c r="E6504" s="14" t="str">
        <f>IF(_xlfn.XLOOKUP($A6504,Firm_Info!$A$2:$A$12,Firm_Info!$C$2:$C$12)="Treated",1,IF(_xlfn.XLOOKUP($A6504,Firm_Info!$A$2:$A$12,Firm_Info!$C$2:$C$12)="Control",0,""))</f>
        <v/>
      </c>
      <c r="F6504" s="14" t="str">
        <f>IFERROR(_xlfn.XLOOKUP($A6504,Firm_Info!$A$2:$A$11,Firm_Info!$D$2:$D$11),"")</f>
        <v/>
      </c>
      <c r="G6504" s="14" t="str">
        <f>IF($F6504="","",IF($B6504&gt;=SUMIFS(Firm_Info!$F$2:$F$11,Firm_Info!$D$2:$D$11,$F6504,Firm_Info!$C$2:$C$11,"Treated"),1,0))</f>
        <v/>
      </c>
      <c r="H6504" s="14" t="str">
        <f t="shared" si="209"/>
        <v/>
      </c>
      <c r="I6504" s="14" t="str">
        <f>IF($F6504="","",MOD(ROW()-2,624)-INDEX(Parallel_Trends!$F$5:$F$14,MATCH($A6504,Parallel_Trends!$A$5:$A$14,0)))</f>
        <v/>
      </c>
    </row>
    <row r="6505" spans="1:9" x14ac:dyDescent="0.45">
      <c r="A6505" t="s">
        <v>33</v>
      </c>
      <c r="B6505" s="1">
        <f>Raw_Prices!BS266</f>
        <v>45313</v>
      </c>
      <c r="C6505" s="12">
        <f>Raw_Prices!BW266</f>
        <v>475.89699999999999</v>
      </c>
      <c r="D6505" s="13">
        <f t="shared" si="208"/>
        <v>2.116270646799645E-3</v>
      </c>
      <c r="E6505" s="14" t="str">
        <f>IF(_xlfn.XLOOKUP($A6505,Firm_Info!$A$2:$A$12,Firm_Info!$C$2:$C$12)="Treated",1,IF(_xlfn.XLOOKUP($A6505,Firm_Info!$A$2:$A$12,Firm_Info!$C$2:$C$12)="Control",0,""))</f>
        <v/>
      </c>
      <c r="F6505" s="14" t="str">
        <f>IFERROR(_xlfn.XLOOKUP($A6505,Firm_Info!$A$2:$A$11,Firm_Info!$D$2:$D$11),"")</f>
        <v/>
      </c>
      <c r="G6505" s="14" t="str">
        <f>IF($F6505="","",IF($B6505&gt;=SUMIFS(Firm_Info!$F$2:$F$11,Firm_Info!$D$2:$D$11,$F6505,Firm_Info!$C$2:$C$11,"Treated"),1,0))</f>
        <v/>
      </c>
      <c r="H6505" s="14" t="str">
        <f t="shared" si="209"/>
        <v/>
      </c>
      <c r="I6505" s="14" t="str">
        <f>IF($F6505="","",MOD(ROW()-2,624)-INDEX(Parallel_Trends!$F$5:$F$14,MATCH($A6505,Parallel_Trends!$A$5:$A$14,0)))</f>
        <v/>
      </c>
    </row>
    <row r="6506" spans="1:9" x14ac:dyDescent="0.45">
      <c r="A6506" t="s">
        <v>33</v>
      </c>
      <c r="B6506" s="1">
        <f>Raw_Prices!BS267</f>
        <v>45314</v>
      </c>
      <c r="C6506" s="12">
        <f>Raw_Prices!BW267</f>
        <v>477.28500000000003</v>
      </c>
      <c r="D6506" s="13">
        <f t="shared" si="208"/>
        <v>2.916597499038831E-3</v>
      </c>
      <c r="E6506" s="14" t="str">
        <f>IF(_xlfn.XLOOKUP($A6506,Firm_Info!$A$2:$A$12,Firm_Info!$C$2:$C$12)="Treated",1,IF(_xlfn.XLOOKUP($A6506,Firm_Info!$A$2:$A$12,Firm_Info!$C$2:$C$12)="Control",0,""))</f>
        <v/>
      </c>
      <c r="F6506" s="14" t="str">
        <f>IFERROR(_xlfn.XLOOKUP($A6506,Firm_Info!$A$2:$A$11,Firm_Info!$D$2:$D$11),"")</f>
        <v/>
      </c>
      <c r="G6506" s="14" t="str">
        <f>IF($F6506="","",IF($B6506&gt;=SUMIFS(Firm_Info!$F$2:$F$11,Firm_Info!$D$2:$D$11,$F6506,Firm_Info!$C$2:$C$11,"Treated"),1,0))</f>
        <v/>
      </c>
      <c r="H6506" s="14" t="str">
        <f t="shared" si="209"/>
        <v/>
      </c>
      <c r="I6506" s="14" t="str">
        <f>IF($F6506="","",MOD(ROW()-2,624)-INDEX(Parallel_Trends!$F$5:$F$14,MATCH($A6506,Parallel_Trends!$A$5:$A$14,0)))</f>
        <v/>
      </c>
    </row>
    <row r="6507" spans="1:9" x14ac:dyDescent="0.45">
      <c r="A6507" t="s">
        <v>33</v>
      </c>
      <c r="B6507" s="1">
        <f>Raw_Prices!BS268</f>
        <v>45315</v>
      </c>
      <c r="C6507" s="12">
        <f>Raw_Prices!BW268</f>
        <v>477.80599999999998</v>
      </c>
      <c r="D6507" s="13">
        <f t="shared" si="208"/>
        <v>1.0915909781366029E-3</v>
      </c>
      <c r="E6507" s="14" t="str">
        <f>IF(_xlfn.XLOOKUP($A6507,Firm_Info!$A$2:$A$12,Firm_Info!$C$2:$C$12)="Treated",1,IF(_xlfn.XLOOKUP($A6507,Firm_Info!$A$2:$A$12,Firm_Info!$C$2:$C$12)="Control",0,""))</f>
        <v/>
      </c>
      <c r="F6507" s="14" t="str">
        <f>IFERROR(_xlfn.XLOOKUP($A6507,Firm_Info!$A$2:$A$11,Firm_Info!$D$2:$D$11),"")</f>
        <v/>
      </c>
      <c r="G6507" s="14" t="str">
        <f>IF($F6507="","",IF($B6507&gt;=SUMIFS(Firm_Info!$F$2:$F$11,Firm_Info!$D$2:$D$11,$F6507,Firm_Info!$C$2:$C$11,"Treated"),1,0))</f>
        <v/>
      </c>
      <c r="H6507" s="14" t="str">
        <f t="shared" si="209"/>
        <v/>
      </c>
      <c r="I6507" s="14" t="str">
        <f>IF($F6507="","",MOD(ROW()-2,624)-INDEX(Parallel_Trends!$F$5:$F$14,MATCH($A6507,Parallel_Trends!$A$5:$A$14,0)))</f>
        <v/>
      </c>
    </row>
    <row r="6508" spans="1:9" x14ac:dyDescent="0.45">
      <c r="A6508" t="s">
        <v>33</v>
      </c>
      <c r="B6508" s="1">
        <f>Raw_Prices!BS269</f>
        <v>45316</v>
      </c>
      <c r="C6508" s="12">
        <f>Raw_Prices!BW269</f>
        <v>480.404</v>
      </c>
      <c r="D6508" s="13">
        <f t="shared" si="208"/>
        <v>5.4373532354135001E-3</v>
      </c>
      <c r="E6508" s="14" t="str">
        <f>IF(_xlfn.XLOOKUP($A6508,Firm_Info!$A$2:$A$12,Firm_Info!$C$2:$C$12)="Treated",1,IF(_xlfn.XLOOKUP($A6508,Firm_Info!$A$2:$A$12,Firm_Info!$C$2:$C$12)="Control",0,""))</f>
        <v/>
      </c>
      <c r="F6508" s="14" t="str">
        <f>IFERROR(_xlfn.XLOOKUP($A6508,Firm_Info!$A$2:$A$11,Firm_Info!$D$2:$D$11),"")</f>
        <v/>
      </c>
      <c r="G6508" s="14" t="str">
        <f>IF($F6508="","",IF($B6508&gt;=SUMIFS(Firm_Info!$F$2:$F$11,Firm_Info!$D$2:$D$11,$F6508,Firm_Info!$C$2:$C$11,"Treated"),1,0))</f>
        <v/>
      </c>
      <c r="H6508" s="14" t="str">
        <f t="shared" si="209"/>
        <v/>
      </c>
      <c r="I6508" s="14" t="str">
        <f>IF($F6508="","",MOD(ROW()-2,624)-INDEX(Parallel_Trends!$F$5:$F$14,MATCH($A6508,Parallel_Trends!$A$5:$A$14,0)))</f>
        <v/>
      </c>
    </row>
    <row r="6509" spans="1:9" x14ac:dyDescent="0.45">
      <c r="A6509" t="s">
        <v>33</v>
      </c>
      <c r="B6509" s="1">
        <f>Raw_Prices!BS270</f>
        <v>45317</v>
      </c>
      <c r="C6509" s="12">
        <f>Raw_Prices!BW270</f>
        <v>479.79399999999998</v>
      </c>
      <c r="D6509" s="13">
        <f t="shared" si="208"/>
        <v>-1.2697646147825647E-3</v>
      </c>
      <c r="E6509" s="14" t="str">
        <f>IF(_xlfn.XLOOKUP($A6509,Firm_Info!$A$2:$A$12,Firm_Info!$C$2:$C$12)="Treated",1,IF(_xlfn.XLOOKUP($A6509,Firm_Info!$A$2:$A$12,Firm_Info!$C$2:$C$12)="Control",0,""))</f>
        <v/>
      </c>
      <c r="F6509" s="14" t="str">
        <f>IFERROR(_xlfn.XLOOKUP($A6509,Firm_Info!$A$2:$A$11,Firm_Info!$D$2:$D$11),"")</f>
        <v/>
      </c>
      <c r="G6509" s="14" t="str">
        <f>IF($F6509="","",IF($B6509&gt;=SUMIFS(Firm_Info!$F$2:$F$11,Firm_Info!$D$2:$D$11,$F6509,Firm_Info!$C$2:$C$11,"Treated"),1,0))</f>
        <v/>
      </c>
      <c r="H6509" s="14" t="str">
        <f t="shared" si="209"/>
        <v/>
      </c>
      <c r="I6509" s="14" t="str">
        <f>IF($F6509="","",MOD(ROW()-2,624)-INDEX(Parallel_Trends!$F$5:$F$14,MATCH($A6509,Parallel_Trends!$A$5:$A$14,0)))</f>
        <v/>
      </c>
    </row>
    <row r="6510" spans="1:9" x14ac:dyDescent="0.45">
      <c r="A6510" t="s">
        <v>33</v>
      </c>
      <c r="B6510" s="1">
        <f>Raw_Prices!BS271</f>
        <v>45320</v>
      </c>
      <c r="C6510" s="12">
        <f>Raw_Prices!BW271</f>
        <v>483.59500000000003</v>
      </c>
      <c r="D6510" s="13">
        <f t="shared" si="208"/>
        <v>7.9221499226751479E-3</v>
      </c>
      <c r="E6510" s="14" t="str">
        <f>IF(_xlfn.XLOOKUP($A6510,Firm_Info!$A$2:$A$12,Firm_Info!$C$2:$C$12)="Treated",1,IF(_xlfn.XLOOKUP($A6510,Firm_Info!$A$2:$A$12,Firm_Info!$C$2:$C$12)="Control",0,""))</f>
        <v/>
      </c>
      <c r="F6510" s="14" t="str">
        <f>IFERROR(_xlfn.XLOOKUP($A6510,Firm_Info!$A$2:$A$11,Firm_Info!$D$2:$D$11),"")</f>
        <v/>
      </c>
      <c r="G6510" s="14" t="str">
        <f>IF($F6510="","",IF($B6510&gt;=SUMIFS(Firm_Info!$F$2:$F$11,Firm_Info!$D$2:$D$11,$F6510,Firm_Info!$C$2:$C$11,"Treated"),1,0))</f>
        <v/>
      </c>
      <c r="H6510" s="14" t="str">
        <f t="shared" si="209"/>
        <v/>
      </c>
      <c r="I6510" s="14" t="str">
        <f>IF($F6510="","",MOD(ROW()-2,624)-INDEX(Parallel_Trends!$F$5:$F$14,MATCH($A6510,Parallel_Trends!$A$5:$A$14,0)))</f>
        <v/>
      </c>
    </row>
    <row r="6511" spans="1:9" x14ac:dyDescent="0.45">
      <c r="A6511" t="s">
        <v>33</v>
      </c>
      <c r="B6511" s="1">
        <f>Raw_Prices!BS272</f>
        <v>45321</v>
      </c>
      <c r="C6511" s="12">
        <f>Raw_Prices!BW272</f>
        <v>483.221</v>
      </c>
      <c r="D6511" s="13">
        <f t="shared" si="208"/>
        <v>-7.7337441454117251E-4</v>
      </c>
      <c r="E6511" s="14" t="str">
        <f>IF(_xlfn.XLOOKUP($A6511,Firm_Info!$A$2:$A$12,Firm_Info!$C$2:$C$12)="Treated",1,IF(_xlfn.XLOOKUP($A6511,Firm_Info!$A$2:$A$12,Firm_Info!$C$2:$C$12)="Control",0,""))</f>
        <v/>
      </c>
      <c r="F6511" s="14" t="str">
        <f>IFERROR(_xlfn.XLOOKUP($A6511,Firm_Info!$A$2:$A$11,Firm_Info!$D$2:$D$11),"")</f>
        <v/>
      </c>
      <c r="G6511" s="14" t="str">
        <f>IF($F6511="","",IF($B6511&gt;=SUMIFS(Firm_Info!$F$2:$F$11,Firm_Info!$D$2:$D$11,$F6511,Firm_Info!$C$2:$C$11,"Treated"),1,0))</f>
        <v/>
      </c>
      <c r="H6511" s="14" t="str">
        <f t="shared" si="209"/>
        <v/>
      </c>
      <c r="I6511" s="14" t="str">
        <f>IF($F6511="","",MOD(ROW()-2,624)-INDEX(Parallel_Trends!$F$5:$F$14,MATCH($A6511,Parallel_Trends!$A$5:$A$14,0)))</f>
        <v/>
      </c>
    </row>
    <row r="6512" spans="1:9" x14ac:dyDescent="0.45">
      <c r="A6512" t="s">
        <v>33</v>
      </c>
      <c r="B6512" s="1">
        <f>Raw_Prices!BS273</f>
        <v>45322</v>
      </c>
      <c r="C6512" s="12">
        <f>Raw_Prices!BW273</f>
        <v>475.33499999999998</v>
      </c>
      <c r="D6512" s="13">
        <f t="shared" si="208"/>
        <v>-1.6319654981882037E-2</v>
      </c>
      <c r="E6512" s="14" t="str">
        <f>IF(_xlfn.XLOOKUP($A6512,Firm_Info!$A$2:$A$12,Firm_Info!$C$2:$C$12)="Treated",1,IF(_xlfn.XLOOKUP($A6512,Firm_Info!$A$2:$A$12,Firm_Info!$C$2:$C$12)="Control",0,""))</f>
        <v/>
      </c>
      <c r="F6512" s="14" t="str">
        <f>IFERROR(_xlfn.XLOOKUP($A6512,Firm_Info!$A$2:$A$11,Firm_Info!$D$2:$D$11),"")</f>
        <v/>
      </c>
      <c r="G6512" s="14" t="str">
        <f>IF($F6512="","",IF($B6512&gt;=SUMIFS(Firm_Info!$F$2:$F$11,Firm_Info!$D$2:$D$11,$F6512,Firm_Info!$C$2:$C$11,"Treated"),1,0))</f>
        <v/>
      </c>
      <c r="H6512" s="14" t="str">
        <f t="shared" si="209"/>
        <v/>
      </c>
      <c r="I6512" s="14" t="str">
        <f>IF($F6512="","",MOD(ROW()-2,624)-INDEX(Parallel_Trends!$F$5:$F$14,MATCH($A6512,Parallel_Trends!$A$5:$A$14,0)))</f>
        <v/>
      </c>
    </row>
    <row r="6513" spans="1:9" x14ac:dyDescent="0.45">
      <c r="A6513" t="s">
        <v>33</v>
      </c>
      <c r="B6513" s="1">
        <f>Raw_Prices!BS274</f>
        <v>45323</v>
      </c>
      <c r="C6513" s="12">
        <f>Raw_Prices!BW274</f>
        <v>481.55799999999999</v>
      </c>
      <c r="D6513" s="13">
        <f t="shared" si="208"/>
        <v>1.3091819453648457E-2</v>
      </c>
      <c r="E6513" s="14" t="str">
        <f>IF(_xlfn.XLOOKUP($A6513,Firm_Info!$A$2:$A$12,Firm_Info!$C$2:$C$12)="Treated",1,IF(_xlfn.XLOOKUP($A6513,Firm_Info!$A$2:$A$12,Firm_Info!$C$2:$C$12)="Control",0,""))</f>
        <v/>
      </c>
      <c r="F6513" s="14" t="str">
        <f>IFERROR(_xlfn.XLOOKUP($A6513,Firm_Info!$A$2:$A$11,Firm_Info!$D$2:$D$11),"")</f>
        <v/>
      </c>
      <c r="G6513" s="14" t="str">
        <f>IF($F6513="","",IF($B6513&gt;=SUMIFS(Firm_Info!$F$2:$F$11,Firm_Info!$D$2:$D$11,$F6513,Firm_Info!$C$2:$C$11,"Treated"),1,0))</f>
        <v/>
      </c>
      <c r="H6513" s="14" t="str">
        <f t="shared" si="209"/>
        <v/>
      </c>
      <c r="I6513" s="14" t="str">
        <f>IF($F6513="","",MOD(ROW()-2,624)-INDEX(Parallel_Trends!$F$5:$F$14,MATCH($A6513,Parallel_Trends!$A$5:$A$14,0)))</f>
        <v/>
      </c>
    </row>
    <row r="6514" spans="1:9" x14ac:dyDescent="0.45">
      <c r="A6514" t="s">
        <v>33</v>
      </c>
      <c r="B6514" s="1">
        <f>Raw_Prices!BS275</f>
        <v>45324</v>
      </c>
      <c r="C6514" s="12">
        <f>Raw_Prices!BW275</f>
        <v>486.62700000000001</v>
      </c>
      <c r="D6514" s="13">
        <f t="shared" si="208"/>
        <v>1.0526250212850918E-2</v>
      </c>
      <c r="E6514" s="14" t="str">
        <f>IF(_xlfn.XLOOKUP($A6514,Firm_Info!$A$2:$A$12,Firm_Info!$C$2:$C$12)="Treated",1,IF(_xlfn.XLOOKUP($A6514,Firm_Info!$A$2:$A$12,Firm_Info!$C$2:$C$12)="Control",0,""))</f>
        <v/>
      </c>
      <c r="F6514" s="14" t="str">
        <f>IFERROR(_xlfn.XLOOKUP($A6514,Firm_Info!$A$2:$A$11,Firm_Info!$D$2:$D$11),"")</f>
        <v/>
      </c>
      <c r="G6514" s="14" t="str">
        <f>IF($F6514="","",IF($B6514&gt;=SUMIFS(Firm_Info!$F$2:$F$11,Firm_Info!$D$2:$D$11,$F6514,Firm_Info!$C$2:$C$11,"Treated"),1,0))</f>
        <v/>
      </c>
      <c r="H6514" s="14" t="str">
        <f t="shared" si="209"/>
        <v/>
      </c>
      <c r="I6514" s="14" t="str">
        <f>IF($F6514="","",MOD(ROW()-2,624)-INDEX(Parallel_Trends!$F$5:$F$14,MATCH($A6514,Parallel_Trends!$A$5:$A$14,0)))</f>
        <v/>
      </c>
    </row>
    <row r="6515" spans="1:9" x14ac:dyDescent="0.45">
      <c r="A6515" t="s">
        <v>33</v>
      </c>
      <c r="B6515" s="1">
        <f>Raw_Prices!BS276</f>
        <v>45327</v>
      </c>
      <c r="C6515" s="12">
        <f>Raw_Prices!BW276</f>
        <v>484.85500000000002</v>
      </c>
      <c r="D6515" s="13">
        <f t="shared" si="208"/>
        <v>-3.6413926888561043E-3</v>
      </c>
      <c r="E6515" s="14" t="str">
        <f>IF(_xlfn.XLOOKUP($A6515,Firm_Info!$A$2:$A$12,Firm_Info!$C$2:$C$12)="Treated",1,IF(_xlfn.XLOOKUP($A6515,Firm_Info!$A$2:$A$12,Firm_Info!$C$2:$C$12)="Control",0,""))</f>
        <v/>
      </c>
      <c r="F6515" s="14" t="str">
        <f>IFERROR(_xlfn.XLOOKUP($A6515,Firm_Info!$A$2:$A$11,Firm_Info!$D$2:$D$11),"")</f>
        <v/>
      </c>
      <c r="G6515" s="14" t="str">
        <f>IF($F6515="","",IF($B6515&gt;=SUMIFS(Firm_Info!$F$2:$F$11,Firm_Info!$D$2:$D$11,$F6515,Firm_Info!$C$2:$C$11,"Treated"),1,0))</f>
        <v/>
      </c>
      <c r="H6515" s="14" t="str">
        <f t="shared" si="209"/>
        <v/>
      </c>
      <c r="I6515" s="14" t="str">
        <f>IF($F6515="","",MOD(ROW()-2,624)-INDEX(Parallel_Trends!$F$5:$F$14,MATCH($A6515,Parallel_Trends!$A$5:$A$14,0)))</f>
        <v/>
      </c>
    </row>
    <row r="6516" spans="1:9" x14ac:dyDescent="0.45">
      <c r="A6516" t="s">
        <v>33</v>
      </c>
      <c r="B6516" s="1">
        <f>Raw_Prices!BS277</f>
        <v>45328</v>
      </c>
      <c r="C6516" s="12">
        <f>Raw_Prices!BW277</f>
        <v>486.262</v>
      </c>
      <c r="D6516" s="13">
        <f t="shared" si="208"/>
        <v>2.9018985057387425E-3</v>
      </c>
      <c r="E6516" s="14" t="str">
        <f>IF(_xlfn.XLOOKUP($A6516,Firm_Info!$A$2:$A$12,Firm_Info!$C$2:$C$12)="Treated",1,IF(_xlfn.XLOOKUP($A6516,Firm_Info!$A$2:$A$12,Firm_Info!$C$2:$C$12)="Control",0,""))</f>
        <v/>
      </c>
      <c r="F6516" s="14" t="str">
        <f>IFERROR(_xlfn.XLOOKUP($A6516,Firm_Info!$A$2:$A$11,Firm_Info!$D$2:$D$11),"")</f>
        <v/>
      </c>
      <c r="G6516" s="14" t="str">
        <f>IF($F6516="","",IF($B6516&gt;=SUMIFS(Firm_Info!$F$2:$F$11,Firm_Info!$D$2:$D$11,$F6516,Firm_Info!$C$2:$C$11,"Treated"),1,0))</f>
        <v/>
      </c>
      <c r="H6516" s="14" t="str">
        <f t="shared" si="209"/>
        <v/>
      </c>
      <c r="I6516" s="14" t="str">
        <f>IF($F6516="","",MOD(ROW()-2,624)-INDEX(Parallel_Trends!$F$5:$F$14,MATCH($A6516,Parallel_Trends!$A$5:$A$14,0)))</f>
        <v/>
      </c>
    </row>
    <row r="6517" spans="1:9" x14ac:dyDescent="0.45">
      <c r="A6517" t="s">
        <v>33</v>
      </c>
      <c r="B6517" s="1">
        <f>Raw_Prices!BS278</f>
        <v>45329</v>
      </c>
      <c r="C6517" s="12">
        <f>Raw_Prices!BW278</f>
        <v>490.31700000000001</v>
      </c>
      <c r="D6517" s="13">
        <f t="shared" si="208"/>
        <v>8.3391258210594454E-3</v>
      </c>
      <c r="E6517" s="14" t="str">
        <f>IF(_xlfn.XLOOKUP($A6517,Firm_Info!$A$2:$A$12,Firm_Info!$C$2:$C$12)="Treated",1,IF(_xlfn.XLOOKUP($A6517,Firm_Info!$A$2:$A$12,Firm_Info!$C$2:$C$12)="Control",0,""))</f>
        <v/>
      </c>
      <c r="F6517" s="14" t="str">
        <f>IFERROR(_xlfn.XLOOKUP($A6517,Firm_Info!$A$2:$A$11,Firm_Info!$D$2:$D$11),"")</f>
        <v/>
      </c>
      <c r="G6517" s="14" t="str">
        <f>IF($F6517="","",IF($B6517&gt;=SUMIFS(Firm_Info!$F$2:$F$11,Firm_Info!$D$2:$D$11,$F6517,Firm_Info!$C$2:$C$11,"Treated"),1,0))</f>
        <v/>
      </c>
      <c r="H6517" s="14" t="str">
        <f t="shared" si="209"/>
        <v/>
      </c>
      <c r="I6517" s="14" t="str">
        <f>IF($F6517="","",MOD(ROW()-2,624)-INDEX(Parallel_Trends!$F$5:$F$14,MATCH($A6517,Parallel_Trends!$A$5:$A$14,0)))</f>
        <v/>
      </c>
    </row>
    <row r="6518" spans="1:9" x14ac:dyDescent="0.45">
      <c r="A6518" t="s">
        <v>33</v>
      </c>
      <c r="B6518" s="1">
        <f>Raw_Prices!BS279</f>
        <v>45330</v>
      </c>
      <c r="C6518" s="12">
        <f>Raw_Prices!BW279</f>
        <v>490.53399999999999</v>
      </c>
      <c r="D6518" s="13">
        <f t="shared" si="208"/>
        <v>4.4257082662846337E-4</v>
      </c>
      <c r="E6518" s="14" t="str">
        <f>IF(_xlfn.XLOOKUP($A6518,Firm_Info!$A$2:$A$12,Firm_Info!$C$2:$C$12)="Treated",1,IF(_xlfn.XLOOKUP($A6518,Firm_Info!$A$2:$A$12,Firm_Info!$C$2:$C$12)="Control",0,""))</f>
        <v/>
      </c>
      <c r="F6518" s="14" t="str">
        <f>IFERROR(_xlfn.XLOOKUP($A6518,Firm_Info!$A$2:$A$11,Firm_Info!$D$2:$D$11),"")</f>
        <v/>
      </c>
      <c r="G6518" s="14" t="str">
        <f>IF($F6518="","",IF($B6518&gt;=SUMIFS(Firm_Info!$F$2:$F$11,Firm_Info!$D$2:$D$11,$F6518,Firm_Info!$C$2:$C$11,"Treated"),1,0))</f>
        <v/>
      </c>
      <c r="H6518" s="14" t="str">
        <f t="shared" si="209"/>
        <v/>
      </c>
      <c r="I6518" s="14" t="str">
        <f>IF($F6518="","",MOD(ROW()-2,624)-INDEX(Parallel_Trends!$F$5:$F$14,MATCH($A6518,Parallel_Trends!$A$5:$A$14,0)))</f>
        <v/>
      </c>
    </row>
    <row r="6519" spans="1:9" x14ac:dyDescent="0.45">
      <c r="A6519" t="s">
        <v>33</v>
      </c>
      <c r="B6519" s="1">
        <f>Raw_Prices!BS280</f>
        <v>45331</v>
      </c>
      <c r="C6519" s="12">
        <f>Raw_Prices!BW280</f>
        <v>493.36900000000003</v>
      </c>
      <c r="D6519" s="13">
        <f t="shared" si="208"/>
        <v>5.7794159018540459E-3</v>
      </c>
      <c r="E6519" s="14" t="str">
        <f>IF(_xlfn.XLOOKUP($A6519,Firm_Info!$A$2:$A$12,Firm_Info!$C$2:$C$12)="Treated",1,IF(_xlfn.XLOOKUP($A6519,Firm_Info!$A$2:$A$12,Firm_Info!$C$2:$C$12)="Control",0,""))</f>
        <v/>
      </c>
      <c r="F6519" s="14" t="str">
        <f>IFERROR(_xlfn.XLOOKUP($A6519,Firm_Info!$A$2:$A$11,Firm_Info!$D$2:$D$11),"")</f>
        <v/>
      </c>
      <c r="G6519" s="14" t="str">
        <f>IF($F6519="","",IF($B6519&gt;=SUMIFS(Firm_Info!$F$2:$F$11,Firm_Info!$D$2:$D$11,$F6519,Firm_Info!$C$2:$C$11,"Treated"),1,0))</f>
        <v/>
      </c>
      <c r="H6519" s="14" t="str">
        <f t="shared" si="209"/>
        <v/>
      </c>
      <c r="I6519" s="14" t="str">
        <f>IF($F6519="","",MOD(ROW()-2,624)-INDEX(Parallel_Trends!$F$5:$F$14,MATCH($A6519,Parallel_Trends!$A$5:$A$14,0)))</f>
        <v/>
      </c>
    </row>
    <row r="6520" spans="1:9" x14ac:dyDescent="0.45">
      <c r="A6520" t="s">
        <v>33</v>
      </c>
      <c r="B6520" s="1">
        <f>Raw_Prices!BS281</f>
        <v>45334</v>
      </c>
      <c r="C6520" s="12">
        <f>Raw_Prices!BW281</f>
        <v>493.15300000000002</v>
      </c>
      <c r="D6520" s="13">
        <f t="shared" si="208"/>
        <v>-4.3780618563393769E-4</v>
      </c>
      <c r="E6520" s="14" t="str">
        <f>IF(_xlfn.XLOOKUP($A6520,Firm_Info!$A$2:$A$12,Firm_Info!$C$2:$C$12)="Treated",1,IF(_xlfn.XLOOKUP($A6520,Firm_Info!$A$2:$A$12,Firm_Info!$C$2:$C$12)="Control",0,""))</f>
        <v/>
      </c>
      <c r="F6520" s="14" t="str">
        <f>IFERROR(_xlfn.XLOOKUP($A6520,Firm_Info!$A$2:$A$11,Firm_Info!$D$2:$D$11),"")</f>
        <v/>
      </c>
      <c r="G6520" s="14" t="str">
        <f>IF($F6520="","",IF($B6520&gt;=SUMIFS(Firm_Info!$F$2:$F$11,Firm_Info!$D$2:$D$11,$F6520,Firm_Info!$C$2:$C$11,"Treated"),1,0))</f>
        <v/>
      </c>
      <c r="H6520" s="14" t="str">
        <f t="shared" si="209"/>
        <v/>
      </c>
      <c r="I6520" s="14" t="str">
        <f>IF($F6520="","",MOD(ROW()-2,624)-INDEX(Parallel_Trends!$F$5:$F$14,MATCH($A6520,Parallel_Trends!$A$5:$A$14,0)))</f>
        <v/>
      </c>
    </row>
    <row r="6521" spans="1:9" x14ac:dyDescent="0.45">
      <c r="A6521" t="s">
        <v>33</v>
      </c>
      <c r="B6521" s="1">
        <f>Raw_Prices!BS282</f>
        <v>45335</v>
      </c>
      <c r="C6521" s="12">
        <f>Raw_Prices!BW282</f>
        <v>486.36099999999999</v>
      </c>
      <c r="D6521" s="13">
        <f t="shared" si="208"/>
        <v>-1.377260201195174E-2</v>
      </c>
      <c r="E6521" s="14" t="str">
        <f>IF(_xlfn.XLOOKUP($A6521,Firm_Info!$A$2:$A$12,Firm_Info!$C$2:$C$12)="Treated",1,IF(_xlfn.XLOOKUP($A6521,Firm_Info!$A$2:$A$12,Firm_Info!$C$2:$C$12)="Control",0,""))</f>
        <v/>
      </c>
      <c r="F6521" s="14" t="str">
        <f>IFERROR(_xlfn.XLOOKUP($A6521,Firm_Info!$A$2:$A$11,Firm_Info!$D$2:$D$11),"")</f>
        <v/>
      </c>
      <c r="G6521" s="14" t="str">
        <f>IF($F6521="","",IF($B6521&gt;=SUMIFS(Firm_Info!$F$2:$F$11,Firm_Info!$D$2:$D$11,$F6521,Firm_Info!$C$2:$C$11,"Treated"),1,0))</f>
        <v/>
      </c>
      <c r="H6521" s="14" t="str">
        <f t="shared" si="209"/>
        <v/>
      </c>
      <c r="I6521" s="14" t="str">
        <f>IF($F6521="","",MOD(ROW()-2,624)-INDEX(Parallel_Trends!$F$5:$F$14,MATCH($A6521,Parallel_Trends!$A$5:$A$14,0)))</f>
        <v/>
      </c>
    </row>
    <row r="6522" spans="1:9" x14ac:dyDescent="0.45">
      <c r="A6522" t="s">
        <v>33</v>
      </c>
      <c r="B6522" s="1">
        <f>Raw_Prices!BS283</f>
        <v>45336</v>
      </c>
      <c r="C6522" s="12">
        <f>Raw_Prices!BW283</f>
        <v>490.78100000000001</v>
      </c>
      <c r="D6522" s="13">
        <f t="shared" si="208"/>
        <v>9.0878997288021957E-3</v>
      </c>
      <c r="E6522" s="14" t="str">
        <f>IF(_xlfn.XLOOKUP($A6522,Firm_Info!$A$2:$A$12,Firm_Info!$C$2:$C$12)="Treated",1,IF(_xlfn.XLOOKUP($A6522,Firm_Info!$A$2:$A$12,Firm_Info!$C$2:$C$12)="Control",0,""))</f>
        <v/>
      </c>
      <c r="F6522" s="14" t="str">
        <f>IFERROR(_xlfn.XLOOKUP($A6522,Firm_Info!$A$2:$A$11,Firm_Info!$D$2:$D$11),"")</f>
        <v/>
      </c>
      <c r="G6522" s="14" t="str">
        <f>IF($F6522="","",IF($B6522&gt;=SUMIFS(Firm_Info!$F$2:$F$11,Firm_Info!$D$2:$D$11,$F6522,Firm_Info!$C$2:$C$11,"Treated"),1,0))</f>
        <v/>
      </c>
      <c r="H6522" s="14" t="str">
        <f t="shared" si="209"/>
        <v/>
      </c>
      <c r="I6522" s="14" t="str">
        <f>IF($F6522="","",MOD(ROW()-2,624)-INDEX(Parallel_Trends!$F$5:$F$14,MATCH($A6522,Parallel_Trends!$A$5:$A$14,0)))</f>
        <v/>
      </c>
    </row>
    <row r="6523" spans="1:9" x14ac:dyDescent="0.45">
      <c r="A6523" t="s">
        <v>33</v>
      </c>
      <c r="B6523" s="1">
        <f>Raw_Prices!BS284</f>
        <v>45337</v>
      </c>
      <c r="C6523" s="12">
        <f>Raw_Prices!BW284</f>
        <v>494.16699999999997</v>
      </c>
      <c r="D6523" s="13">
        <f t="shared" si="208"/>
        <v>6.8992075895357718E-3</v>
      </c>
      <c r="E6523" s="14" t="str">
        <f>IF(_xlfn.XLOOKUP($A6523,Firm_Info!$A$2:$A$12,Firm_Info!$C$2:$C$12)="Treated",1,IF(_xlfn.XLOOKUP($A6523,Firm_Info!$A$2:$A$12,Firm_Info!$C$2:$C$12)="Control",0,""))</f>
        <v/>
      </c>
      <c r="F6523" s="14" t="str">
        <f>IFERROR(_xlfn.XLOOKUP($A6523,Firm_Info!$A$2:$A$11,Firm_Info!$D$2:$D$11),"")</f>
        <v/>
      </c>
      <c r="G6523" s="14" t="str">
        <f>IF($F6523="","",IF($B6523&gt;=SUMIFS(Firm_Info!$F$2:$F$11,Firm_Info!$D$2:$D$11,$F6523,Firm_Info!$C$2:$C$11,"Treated"),1,0))</f>
        <v/>
      </c>
      <c r="H6523" s="14" t="str">
        <f t="shared" si="209"/>
        <v/>
      </c>
      <c r="I6523" s="14" t="str">
        <f>IF($F6523="","",MOD(ROW()-2,624)-INDEX(Parallel_Trends!$F$5:$F$14,MATCH($A6523,Parallel_Trends!$A$5:$A$14,0)))</f>
        <v/>
      </c>
    </row>
    <row r="6524" spans="1:9" x14ac:dyDescent="0.45">
      <c r="A6524" t="s">
        <v>33</v>
      </c>
      <c r="B6524" s="1">
        <f>Raw_Prices!BS285</f>
        <v>45338</v>
      </c>
      <c r="C6524" s="12">
        <f>Raw_Prices!BW285</f>
        <v>491.70600000000002</v>
      </c>
      <c r="D6524" s="13">
        <f t="shared" si="208"/>
        <v>-4.9800978211818059E-3</v>
      </c>
      <c r="E6524" s="14" t="str">
        <f>IF(_xlfn.XLOOKUP($A6524,Firm_Info!$A$2:$A$12,Firm_Info!$C$2:$C$12)="Treated",1,IF(_xlfn.XLOOKUP($A6524,Firm_Info!$A$2:$A$12,Firm_Info!$C$2:$C$12)="Control",0,""))</f>
        <v/>
      </c>
      <c r="F6524" s="14" t="str">
        <f>IFERROR(_xlfn.XLOOKUP($A6524,Firm_Info!$A$2:$A$11,Firm_Info!$D$2:$D$11),"")</f>
        <v/>
      </c>
      <c r="G6524" s="14" t="str">
        <f>IF($F6524="","",IF($B6524&gt;=SUMIFS(Firm_Info!$F$2:$F$11,Firm_Info!$D$2:$D$11,$F6524,Firm_Info!$C$2:$C$11,"Treated"),1,0))</f>
        <v/>
      </c>
      <c r="H6524" s="14" t="str">
        <f t="shared" si="209"/>
        <v/>
      </c>
      <c r="I6524" s="14" t="str">
        <f>IF($F6524="","",MOD(ROW()-2,624)-INDEX(Parallel_Trends!$F$5:$F$14,MATCH($A6524,Parallel_Trends!$A$5:$A$14,0)))</f>
        <v/>
      </c>
    </row>
    <row r="6525" spans="1:9" x14ac:dyDescent="0.45">
      <c r="A6525" t="s">
        <v>33</v>
      </c>
      <c r="B6525" s="1">
        <f>Raw_Prices!BS286</f>
        <v>45342</v>
      </c>
      <c r="C6525" s="12">
        <f>Raw_Prices!BW286</f>
        <v>488.99799999999999</v>
      </c>
      <c r="D6525" s="13">
        <f t="shared" si="208"/>
        <v>-5.507356021687837E-3</v>
      </c>
      <c r="E6525" s="14" t="str">
        <f>IF(_xlfn.XLOOKUP($A6525,Firm_Info!$A$2:$A$12,Firm_Info!$C$2:$C$12)="Treated",1,IF(_xlfn.XLOOKUP($A6525,Firm_Info!$A$2:$A$12,Firm_Info!$C$2:$C$12)="Control",0,""))</f>
        <v/>
      </c>
      <c r="F6525" s="14" t="str">
        <f>IFERROR(_xlfn.XLOOKUP($A6525,Firm_Info!$A$2:$A$11,Firm_Info!$D$2:$D$11),"")</f>
        <v/>
      </c>
      <c r="G6525" s="14" t="str">
        <f>IF($F6525="","",IF($B6525&gt;=SUMIFS(Firm_Info!$F$2:$F$11,Firm_Info!$D$2:$D$11,$F6525,Firm_Info!$C$2:$C$11,"Treated"),1,0))</f>
        <v/>
      </c>
      <c r="H6525" s="14" t="str">
        <f t="shared" si="209"/>
        <v/>
      </c>
      <c r="I6525" s="14" t="str">
        <f>IF($F6525="","",MOD(ROW()-2,624)-INDEX(Parallel_Trends!$F$5:$F$14,MATCH($A6525,Parallel_Trends!$A$5:$A$14,0)))</f>
        <v/>
      </c>
    </row>
    <row r="6526" spans="1:9" x14ac:dyDescent="0.45">
      <c r="A6526" t="s">
        <v>33</v>
      </c>
      <c r="B6526" s="1">
        <f>Raw_Prices!BS287</f>
        <v>45343</v>
      </c>
      <c r="C6526" s="12">
        <f>Raw_Prices!BW287</f>
        <v>489.44200000000001</v>
      </c>
      <c r="D6526" s="13">
        <f t="shared" si="208"/>
        <v>9.0797917373897086E-4</v>
      </c>
      <c r="E6526" s="14" t="str">
        <f>IF(_xlfn.XLOOKUP($A6526,Firm_Info!$A$2:$A$12,Firm_Info!$C$2:$C$12)="Treated",1,IF(_xlfn.XLOOKUP($A6526,Firm_Info!$A$2:$A$12,Firm_Info!$C$2:$C$12)="Control",0,""))</f>
        <v/>
      </c>
      <c r="F6526" s="14" t="str">
        <f>IFERROR(_xlfn.XLOOKUP($A6526,Firm_Info!$A$2:$A$11,Firm_Info!$D$2:$D$11),"")</f>
        <v/>
      </c>
      <c r="G6526" s="14" t="str">
        <f>IF($F6526="","",IF($B6526&gt;=SUMIFS(Firm_Info!$F$2:$F$11,Firm_Info!$D$2:$D$11,$F6526,Firm_Info!$C$2:$C$11,"Treated"),1,0))</f>
        <v/>
      </c>
      <c r="H6526" s="14" t="str">
        <f t="shared" si="209"/>
        <v/>
      </c>
      <c r="I6526" s="14" t="str">
        <f>IF($F6526="","",MOD(ROW()-2,624)-INDEX(Parallel_Trends!$F$5:$F$14,MATCH($A6526,Parallel_Trends!$A$5:$A$14,0)))</f>
        <v/>
      </c>
    </row>
    <row r="6527" spans="1:9" x14ac:dyDescent="0.45">
      <c r="A6527" t="s">
        <v>33</v>
      </c>
      <c r="B6527" s="1">
        <f>Raw_Prices!BS288</f>
        <v>45344</v>
      </c>
      <c r="C6527" s="12">
        <f>Raw_Prices!BW288</f>
        <v>499.57100000000003</v>
      </c>
      <c r="D6527" s="13">
        <f t="shared" si="208"/>
        <v>2.0694995525516902E-2</v>
      </c>
      <c r="E6527" s="14" t="str">
        <f>IF(_xlfn.XLOOKUP($A6527,Firm_Info!$A$2:$A$12,Firm_Info!$C$2:$C$12)="Treated",1,IF(_xlfn.XLOOKUP($A6527,Firm_Info!$A$2:$A$12,Firm_Info!$C$2:$C$12)="Control",0,""))</f>
        <v/>
      </c>
      <c r="F6527" s="14" t="str">
        <f>IFERROR(_xlfn.XLOOKUP($A6527,Firm_Info!$A$2:$A$11,Firm_Info!$D$2:$D$11),"")</f>
        <v/>
      </c>
      <c r="G6527" s="14" t="str">
        <f>IF($F6527="","",IF($B6527&gt;=SUMIFS(Firm_Info!$F$2:$F$11,Firm_Info!$D$2:$D$11,$F6527,Firm_Info!$C$2:$C$11,"Treated"),1,0))</f>
        <v/>
      </c>
      <c r="H6527" s="14" t="str">
        <f t="shared" si="209"/>
        <v/>
      </c>
      <c r="I6527" s="14" t="str">
        <f>IF($F6527="","",MOD(ROW()-2,624)-INDEX(Parallel_Trends!$F$5:$F$14,MATCH($A6527,Parallel_Trends!$A$5:$A$14,0)))</f>
        <v/>
      </c>
    </row>
    <row r="6528" spans="1:9" x14ac:dyDescent="0.45">
      <c r="A6528" t="s">
        <v>33</v>
      </c>
      <c r="B6528" s="1">
        <f>Raw_Prices!BS289</f>
        <v>45345</v>
      </c>
      <c r="C6528" s="12">
        <f>Raw_Prices!BW289</f>
        <v>499.916</v>
      </c>
      <c r="D6528" s="13">
        <f t="shared" si="208"/>
        <v>6.9059252838932217E-4</v>
      </c>
      <c r="E6528" s="14" t="str">
        <f>IF(_xlfn.XLOOKUP($A6528,Firm_Info!$A$2:$A$12,Firm_Info!$C$2:$C$12)="Treated",1,IF(_xlfn.XLOOKUP($A6528,Firm_Info!$A$2:$A$12,Firm_Info!$C$2:$C$12)="Control",0,""))</f>
        <v/>
      </c>
      <c r="F6528" s="14" t="str">
        <f>IFERROR(_xlfn.XLOOKUP($A6528,Firm_Info!$A$2:$A$11,Firm_Info!$D$2:$D$11),"")</f>
        <v/>
      </c>
      <c r="G6528" s="14" t="str">
        <f>IF($F6528="","",IF($B6528&gt;=SUMIFS(Firm_Info!$F$2:$F$11,Firm_Info!$D$2:$D$11,$F6528,Firm_Info!$C$2:$C$11,"Treated"),1,0))</f>
        <v/>
      </c>
      <c r="H6528" s="14" t="str">
        <f t="shared" si="209"/>
        <v/>
      </c>
      <c r="I6528" s="14" t="str">
        <f>IF($F6528="","",MOD(ROW()-2,624)-INDEX(Parallel_Trends!$F$5:$F$14,MATCH($A6528,Parallel_Trends!$A$5:$A$14,0)))</f>
        <v/>
      </c>
    </row>
    <row r="6529" spans="1:9" x14ac:dyDescent="0.45">
      <c r="A6529" t="s">
        <v>33</v>
      </c>
      <c r="B6529" s="1">
        <f>Raw_Prices!BS290</f>
        <v>45348</v>
      </c>
      <c r="C6529" s="12">
        <f>Raw_Prices!BW290</f>
        <v>498.08499999999998</v>
      </c>
      <c r="D6529" s="13">
        <f t="shared" si="208"/>
        <v>-3.6626153193737299E-3</v>
      </c>
      <c r="E6529" s="14" t="str">
        <f>IF(_xlfn.XLOOKUP($A6529,Firm_Info!$A$2:$A$12,Firm_Info!$C$2:$C$12)="Treated",1,IF(_xlfn.XLOOKUP($A6529,Firm_Info!$A$2:$A$12,Firm_Info!$C$2:$C$12)="Control",0,""))</f>
        <v/>
      </c>
      <c r="F6529" s="14" t="str">
        <f>IFERROR(_xlfn.XLOOKUP($A6529,Firm_Info!$A$2:$A$11,Firm_Info!$D$2:$D$11),"")</f>
        <v/>
      </c>
      <c r="G6529" s="14" t="str">
        <f>IF($F6529="","",IF($B6529&gt;=SUMIFS(Firm_Info!$F$2:$F$11,Firm_Info!$D$2:$D$11,$F6529,Firm_Info!$C$2:$C$11,"Treated"),1,0))</f>
        <v/>
      </c>
      <c r="H6529" s="14" t="str">
        <f t="shared" si="209"/>
        <v/>
      </c>
      <c r="I6529" s="14" t="str">
        <f>IF($F6529="","",MOD(ROW()-2,624)-INDEX(Parallel_Trends!$F$5:$F$14,MATCH($A6529,Parallel_Trends!$A$5:$A$14,0)))</f>
        <v/>
      </c>
    </row>
    <row r="6530" spans="1:9" x14ac:dyDescent="0.45">
      <c r="A6530" t="s">
        <v>33</v>
      </c>
      <c r="B6530" s="1">
        <f>Raw_Prices!BS291</f>
        <v>45349</v>
      </c>
      <c r="C6530" s="12">
        <f>Raw_Prices!BW291</f>
        <v>499.01</v>
      </c>
      <c r="D6530" s="13">
        <f t="shared" si="208"/>
        <v>1.8571127418012257E-3</v>
      </c>
      <c r="E6530" s="14" t="str">
        <f>IF(_xlfn.XLOOKUP($A6530,Firm_Info!$A$2:$A$12,Firm_Info!$C$2:$C$12)="Treated",1,IF(_xlfn.XLOOKUP($A6530,Firm_Info!$A$2:$A$12,Firm_Info!$C$2:$C$12)="Control",0,""))</f>
        <v/>
      </c>
      <c r="F6530" s="14" t="str">
        <f>IFERROR(_xlfn.XLOOKUP($A6530,Firm_Info!$A$2:$A$11,Firm_Info!$D$2:$D$11),"")</f>
        <v/>
      </c>
      <c r="G6530" s="14" t="str">
        <f>IF($F6530="","",IF($B6530&gt;=SUMIFS(Firm_Info!$F$2:$F$11,Firm_Info!$D$2:$D$11,$F6530,Firm_Info!$C$2:$C$11,"Treated"),1,0))</f>
        <v/>
      </c>
      <c r="H6530" s="14" t="str">
        <f t="shared" si="209"/>
        <v/>
      </c>
      <c r="I6530" s="14" t="str">
        <f>IF($F6530="","",MOD(ROW()-2,624)-INDEX(Parallel_Trends!$F$5:$F$14,MATCH($A6530,Parallel_Trends!$A$5:$A$14,0)))</f>
        <v/>
      </c>
    </row>
    <row r="6531" spans="1:9" x14ac:dyDescent="0.45">
      <c r="A6531" t="s">
        <v>33</v>
      </c>
      <c r="B6531" s="1">
        <f>Raw_Prices!BS292</f>
        <v>45350</v>
      </c>
      <c r="C6531" s="12">
        <f>Raw_Prices!BW292</f>
        <v>498.35</v>
      </c>
      <c r="D6531" s="13">
        <f t="shared" si="208"/>
        <v>-1.3226187851945737E-3</v>
      </c>
      <c r="E6531" s="14" t="str">
        <f>IF(_xlfn.XLOOKUP($A6531,Firm_Info!$A$2:$A$12,Firm_Info!$C$2:$C$12)="Treated",1,IF(_xlfn.XLOOKUP($A6531,Firm_Info!$A$2:$A$12,Firm_Info!$C$2:$C$12)="Control",0,""))</f>
        <v/>
      </c>
      <c r="F6531" s="14" t="str">
        <f>IFERROR(_xlfn.XLOOKUP($A6531,Firm_Info!$A$2:$A$11,Firm_Info!$D$2:$D$11),"")</f>
        <v/>
      </c>
      <c r="G6531" s="14" t="str">
        <f>IF($F6531="","",IF($B6531&gt;=SUMIFS(Firm_Info!$F$2:$F$11,Firm_Info!$D$2:$D$11,$F6531,Firm_Info!$C$2:$C$11,"Treated"),1,0))</f>
        <v/>
      </c>
      <c r="H6531" s="14" t="str">
        <f t="shared" si="209"/>
        <v/>
      </c>
      <c r="I6531" s="14" t="str">
        <f>IF($F6531="","",MOD(ROW()-2,624)-INDEX(Parallel_Trends!$F$5:$F$14,MATCH($A6531,Parallel_Trends!$A$5:$A$14,0)))</f>
        <v/>
      </c>
    </row>
    <row r="6532" spans="1:9" x14ac:dyDescent="0.45">
      <c r="A6532" t="s">
        <v>33</v>
      </c>
      <c r="B6532" s="1">
        <f>Raw_Prices!BS293</f>
        <v>45351</v>
      </c>
      <c r="C6532" s="12">
        <f>Raw_Prices!BW293</f>
        <v>500.142</v>
      </c>
      <c r="D6532" s="13">
        <f t="shared" si="208"/>
        <v>3.5958663589845674E-3</v>
      </c>
      <c r="E6532" s="14" t="str">
        <f>IF(_xlfn.XLOOKUP($A6532,Firm_Info!$A$2:$A$12,Firm_Info!$C$2:$C$12)="Treated",1,IF(_xlfn.XLOOKUP($A6532,Firm_Info!$A$2:$A$12,Firm_Info!$C$2:$C$12)="Control",0,""))</f>
        <v/>
      </c>
      <c r="F6532" s="14" t="str">
        <f>IFERROR(_xlfn.XLOOKUP($A6532,Firm_Info!$A$2:$A$11,Firm_Info!$D$2:$D$11),"")</f>
        <v/>
      </c>
      <c r="G6532" s="14" t="str">
        <f>IF($F6532="","",IF($B6532&gt;=SUMIFS(Firm_Info!$F$2:$F$11,Firm_Info!$D$2:$D$11,$F6532,Firm_Info!$C$2:$C$11,"Treated"),1,0))</f>
        <v/>
      </c>
      <c r="H6532" s="14" t="str">
        <f t="shared" si="209"/>
        <v/>
      </c>
      <c r="I6532" s="14" t="str">
        <f>IF($F6532="","",MOD(ROW()-2,624)-INDEX(Parallel_Trends!$F$5:$F$14,MATCH($A6532,Parallel_Trends!$A$5:$A$14,0)))</f>
        <v/>
      </c>
    </row>
    <row r="6533" spans="1:9" x14ac:dyDescent="0.45">
      <c r="A6533" t="s">
        <v>33</v>
      </c>
      <c r="B6533" s="1">
        <f>Raw_Prices!BS294</f>
        <v>45352</v>
      </c>
      <c r="C6533" s="12">
        <f>Raw_Prices!BW294</f>
        <v>504.83800000000002</v>
      </c>
      <c r="D6533" s="13">
        <f t="shared" si="208"/>
        <v>9.3893334293060349E-3</v>
      </c>
      <c r="E6533" s="14" t="str">
        <f>IF(_xlfn.XLOOKUP($A6533,Firm_Info!$A$2:$A$12,Firm_Info!$C$2:$C$12)="Treated",1,IF(_xlfn.XLOOKUP($A6533,Firm_Info!$A$2:$A$12,Firm_Info!$C$2:$C$12)="Control",0,""))</f>
        <v/>
      </c>
      <c r="F6533" s="14" t="str">
        <f>IFERROR(_xlfn.XLOOKUP($A6533,Firm_Info!$A$2:$A$11,Firm_Info!$D$2:$D$11),"")</f>
        <v/>
      </c>
      <c r="G6533" s="14" t="str">
        <f>IF($F6533="","",IF($B6533&gt;=SUMIFS(Firm_Info!$F$2:$F$11,Firm_Info!$D$2:$D$11,$F6533,Firm_Info!$C$2:$C$11,"Treated"),1,0))</f>
        <v/>
      </c>
      <c r="H6533" s="14" t="str">
        <f t="shared" si="209"/>
        <v/>
      </c>
      <c r="I6533" s="14" t="str">
        <f>IF($F6533="","",MOD(ROW()-2,624)-INDEX(Parallel_Trends!$F$5:$F$14,MATCH($A6533,Parallel_Trends!$A$5:$A$14,0)))</f>
        <v/>
      </c>
    </row>
    <row r="6534" spans="1:9" x14ac:dyDescent="0.45">
      <c r="A6534" t="s">
        <v>33</v>
      </c>
      <c r="B6534" s="1">
        <f>Raw_Prices!BS295</f>
        <v>45355</v>
      </c>
      <c r="C6534" s="12">
        <f>Raw_Prices!BW295</f>
        <v>504.29599999999999</v>
      </c>
      <c r="D6534" s="13">
        <f t="shared" si="208"/>
        <v>-1.0736117328727923E-3</v>
      </c>
      <c r="E6534" s="14" t="str">
        <f>IF(_xlfn.XLOOKUP($A6534,Firm_Info!$A$2:$A$12,Firm_Info!$C$2:$C$12)="Treated",1,IF(_xlfn.XLOOKUP($A6534,Firm_Info!$A$2:$A$12,Firm_Info!$C$2:$C$12)="Control",0,""))</f>
        <v/>
      </c>
      <c r="F6534" s="14" t="str">
        <f>IFERROR(_xlfn.XLOOKUP($A6534,Firm_Info!$A$2:$A$11,Firm_Info!$D$2:$D$11),"")</f>
        <v/>
      </c>
      <c r="G6534" s="14" t="str">
        <f>IF($F6534="","",IF($B6534&gt;=SUMIFS(Firm_Info!$F$2:$F$11,Firm_Info!$D$2:$D$11,$F6534,Firm_Info!$C$2:$C$11,"Treated"),1,0))</f>
        <v/>
      </c>
      <c r="H6534" s="14" t="str">
        <f t="shared" si="209"/>
        <v/>
      </c>
      <c r="I6534" s="14" t="str">
        <f>IF($F6534="","",MOD(ROW()-2,624)-INDEX(Parallel_Trends!$F$5:$F$14,MATCH($A6534,Parallel_Trends!$A$5:$A$14,0)))</f>
        <v/>
      </c>
    </row>
    <row r="6535" spans="1:9" x14ac:dyDescent="0.45">
      <c r="A6535" t="s">
        <v>33</v>
      </c>
      <c r="B6535" s="1">
        <f>Raw_Prices!BS296</f>
        <v>45356</v>
      </c>
      <c r="C6535" s="12">
        <f>Raw_Prices!BW296</f>
        <v>499.25599999999997</v>
      </c>
      <c r="D6535" s="13">
        <f t="shared" si="208"/>
        <v>-9.994130431334014E-3</v>
      </c>
      <c r="E6535" s="14" t="str">
        <f>IF(_xlfn.XLOOKUP($A6535,Firm_Info!$A$2:$A$12,Firm_Info!$C$2:$C$12)="Treated",1,IF(_xlfn.XLOOKUP($A6535,Firm_Info!$A$2:$A$12,Firm_Info!$C$2:$C$12)="Control",0,""))</f>
        <v/>
      </c>
      <c r="F6535" s="14" t="str">
        <f>IFERROR(_xlfn.XLOOKUP($A6535,Firm_Info!$A$2:$A$11,Firm_Info!$D$2:$D$11),"")</f>
        <v/>
      </c>
      <c r="G6535" s="14" t="str">
        <f>IF($F6535="","",IF($B6535&gt;=SUMIFS(Firm_Info!$F$2:$F$11,Firm_Info!$D$2:$D$11,$F6535,Firm_Info!$C$2:$C$11,"Treated"),1,0))</f>
        <v/>
      </c>
      <c r="H6535" s="14" t="str">
        <f t="shared" si="209"/>
        <v/>
      </c>
      <c r="I6535" s="14" t="str">
        <f>IF($F6535="","",MOD(ROW()-2,624)-INDEX(Parallel_Trends!$F$5:$F$14,MATCH($A6535,Parallel_Trends!$A$5:$A$14,0)))</f>
        <v/>
      </c>
    </row>
    <row r="6536" spans="1:9" x14ac:dyDescent="0.45">
      <c r="A6536" t="s">
        <v>33</v>
      </c>
      <c r="B6536" s="1">
        <f>Raw_Prices!BS297</f>
        <v>45357</v>
      </c>
      <c r="C6536" s="12">
        <f>Raw_Prices!BW297</f>
        <v>501.78500000000003</v>
      </c>
      <c r="D6536" s="13">
        <f t="shared" si="208"/>
        <v>5.0655375198296326E-3</v>
      </c>
      <c r="E6536" s="14" t="str">
        <f>IF(_xlfn.XLOOKUP($A6536,Firm_Info!$A$2:$A$12,Firm_Info!$C$2:$C$12)="Treated",1,IF(_xlfn.XLOOKUP($A6536,Firm_Info!$A$2:$A$12,Firm_Info!$C$2:$C$12)="Control",0,""))</f>
        <v/>
      </c>
      <c r="F6536" s="14" t="str">
        <f>IFERROR(_xlfn.XLOOKUP($A6536,Firm_Info!$A$2:$A$11,Firm_Info!$D$2:$D$11),"")</f>
        <v/>
      </c>
      <c r="G6536" s="14" t="str">
        <f>IF($F6536="","",IF($B6536&gt;=SUMIFS(Firm_Info!$F$2:$F$11,Firm_Info!$D$2:$D$11,$F6536,Firm_Info!$C$2:$C$11,"Treated"),1,0))</f>
        <v/>
      </c>
      <c r="H6536" s="14" t="str">
        <f t="shared" si="209"/>
        <v/>
      </c>
      <c r="I6536" s="14" t="str">
        <f>IF($F6536="","",MOD(ROW()-2,624)-INDEX(Parallel_Trends!$F$5:$F$14,MATCH($A6536,Parallel_Trends!$A$5:$A$14,0)))</f>
        <v/>
      </c>
    </row>
    <row r="6537" spans="1:9" x14ac:dyDescent="0.45">
      <c r="A6537" t="s">
        <v>33</v>
      </c>
      <c r="B6537" s="1">
        <f>Raw_Prices!BS298</f>
        <v>45358</v>
      </c>
      <c r="C6537" s="12">
        <f>Raw_Prices!BW298</f>
        <v>506.767</v>
      </c>
      <c r="D6537" s="13">
        <f t="shared" si="208"/>
        <v>9.9285550584413684E-3</v>
      </c>
      <c r="E6537" s="14" t="str">
        <f>IF(_xlfn.XLOOKUP($A6537,Firm_Info!$A$2:$A$12,Firm_Info!$C$2:$C$12)="Treated",1,IF(_xlfn.XLOOKUP($A6537,Firm_Info!$A$2:$A$12,Firm_Info!$C$2:$C$12)="Control",0,""))</f>
        <v/>
      </c>
      <c r="F6537" s="14" t="str">
        <f>IFERROR(_xlfn.XLOOKUP($A6537,Firm_Info!$A$2:$A$11,Firm_Info!$D$2:$D$11),"")</f>
        <v/>
      </c>
      <c r="G6537" s="14" t="str">
        <f>IF($F6537="","",IF($B6537&gt;=SUMIFS(Firm_Info!$F$2:$F$11,Firm_Info!$D$2:$D$11,$F6537,Firm_Info!$C$2:$C$11,"Treated"),1,0))</f>
        <v/>
      </c>
      <c r="H6537" s="14" t="str">
        <f t="shared" si="209"/>
        <v/>
      </c>
      <c r="I6537" s="14" t="str">
        <f>IF($F6537="","",MOD(ROW()-2,624)-INDEX(Parallel_Trends!$F$5:$F$14,MATCH($A6537,Parallel_Trends!$A$5:$A$14,0)))</f>
        <v/>
      </c>
    </row>
    <row r="6538" spans="1:9" x14ac:dyDescent="0.45">
      <c r="A6538" t="s">
        <v>33</v>
      </c>
      <c r="B6538" s="1">
        <f>Raw_Prices!BS299</f>
        <v>45359</v>
      </c>
      <c r="C6538" s="12">
        <f>Raw_Prices!BW299</f>
        <v>503.72500000000002</v>
      </c>
      <c r="D6538" s="13">
        <f t="shared" si="208"/>
        <v>-6.0027586642381614E-3</v>
      </c>
      <c r="E6538" s="14" t="str">
        <f>IF(_xlfn.XLOOKUP($A6538,Firm_Info!$A$2:$A$12,Firm_Info!$C$2:$C$12)="Treated",1,IF(_xlfn.XLOOKUP($A6538,Firm_Info!$A$2:$A$12,Firm_Info!$C$2:$C$12)="Control",0,""))</f>
        <v/>
      </c>
      <c r="F6538" s="14" t="str">
        <f>IFERROR(_xlfn.XLOOKUP($A6538,Firm_Info!$A$2:$A$11,Firm_Info!$D$2:$D$11),"")</f>
        <v/>
      </c>
      <c r="G6538" s="14" t="str">
        <f>IF($F6538="","",IF($B6538&gt;=SUMIFS(Firm_Info!$F$2:$F$11,Firm_Info!$D$2:$D$11,$F6538,Firm_Info!$C$2:$C$11,"Treated"),1,0))</f>
        <v/>
      </c>
      <c r="H6538" s="14" t="str">
        <f t="shared" si="209"/>
        <v/>
      </c>
      <c r="I6538" s="14" t="str">
        <f>IF($F6538="","",MOD(ROW()-2,624)-INDEX(Parallel_Trends!$F$5:$F$14,MATCH($A6538,Parallel_Trends!$A$5:$A$14,0)))</f>
        <v/>
      </c>
    </row>
    <row r="6539" spans="1:9" x14ac:dyDescent="0.45">
      <c r="A6539" t="s">
        <v>33</v>
      </c>
      <c r="B6539" s="1">
        <f>Raw_Prices!BS300</f>
        <v>45362</v>
      </c>
      <c r="C6539" s="12">
        <f>Raw_Prices!BW300</f>
        <v>503.291</v>
      </c>
      <c r="D6539" s="13">
        <f t="shared" si="208"/>
        <v>-8.6158121991175562E-4</v>
      </c>
      <c r="E6539" s="14" t="str">
        <f>IF(_xlfn.XLOOKUP($A6539,Firm_Info!$A$2:$A$12,Firm_Info!$C$2:$C$12)="Treated",1,IF(_xlfn.XLOOKUP($A6539,Firm_Info!$A$2:$A$12,Firm_Info!$C$2:$C$12)="Control",0,""))</f>
        <v/>
      </c>
      <c r="F6539" s="14" t="str">
        <f>IFERROR(_xlfn.XLOOKUP($A6539,Firm_Info!$A$2:$A$11,Firm_Info!$D$2:$D$11),"")</f>
        <v/>
      </c>
      <c r="G6539" s="14" t="str">
        <f>IF($F6539="","",IF($B6539&gt;=SUMIFS(Firm_Info!$F$2:$F$11,Firm_Info!$D$2:$D$11,$F6539,Firm_Info!$C$2:$C$11,"Treated"),1,0))</f>
        <v/>
      </c>
      <c r="H6539" s="14" t="str">
        <f t="shared" si="209"/>
        <v/>
      </c>
      <c r="I6539" s="14" t="str">
        <f>IF($F6539="","",MOD(ROW()-2,624)-INDEX(Parallel_Trends!$F$5:$F$14,MATCH($A6539,Parallel_Trends!$A$5:$A$14,0)))</f>
        <v/>
      </c>
    </row>
    <row r="6540" spans="1:9" x14ac:dyDescent="0.45">
      <c r="A6540" t="s">
        <v>33</v>
      </c>
      <c r="B6540" s="1">
        <f>Raw_Prices!BS301</f>
        <v>45363</v>
      </c>
      <c r="C6540" s="12">
        <f>Raw_Prices!BW301</f>
        <v>508.70499999999998</v>
      </c>
      <c r="D6540" s="13">
        <f t="shared" si="208"/>
        <v>1.0757196135039226E-2</v>
      </c>
      <c r="E6540" s="14" t="str">
        <f>IF(_xlfn.XLOOKUP($A6540,Firm_Info!$A$2:$A$12,Firm_Info!$C$2:$C$12)="Treated",1,IF(_xlfn.XLOOKUP($A6540,Firm_Info!$A$2:$A$12,Firm_Info!$C$2:$C$12)="Control",0,""))</f>
        <v/>
      </c>
      <c r="F6540" s="14" t="str">
        <f>IFERROR(_xlfn.XLOOKUP($A6540,Firm_Info!$A$2:$A$11,Firm_Info!$D$2:$D$11),"")</f>
        <v/>
      </c>
      <c r="G6540" s="14" t="str">
        <f>IF($F6540="","",IF($B6540&gt;=SUMIFS(Firm_Info!$F$2:$F$11,Firm_Info!$D$2:$D$11,$F6540,Firm_Info!$C$2:$C$11,"Treated"),1,0))</f>
        <v/>
      </c>
      <c r="H6540" s="14" t="str">
        <f t="shared" si="209"/>
        <v/>
      </c>
      <c r="I6540" s="14" t="str">
        <f>IF($F6540="","",MOD(ROW()-2,624)-INDEX(Parallel_Trends!$F$5:$F$14,MATCH($A6540,Parallel_Trends!$A$5:$A$14,0)))</f>
        <v/>
      </c>
    </row>
    <row r="6541" spans="1:9" x14ac:dyDescent="0.45">
      <c r="A6541" t="s">
        <v>33</v>
      </c>
      <c r="B6541" s="1">
        <f>Raw_Prices!BS302</f>
        <v>45364</v>
      </c>
      <c r="C6541" s="12">
        <f>Raw_Prices!BW302</f>
        <v>507.91</v>
      </c>
      <c r="D6541" s="13">
        <f t="shared" si="208"/>
        <v>-1.5627917948515258E-3</v>
      </c>
      <c r="E6541" s="14" t="str">
        <f>IF(_xlfn.XLOOKUP($A6541,Firm_Info!$A$2:$A$12,Firm_Info!$C$2:$C$12)="Treated",1,IF(_xlfn.XLOOKUP($A6541,Firm_Info!$A$2:$A$12,Firm_Info!$C$2:$C$12)="Control",0,""))</f>
        <v/>
      </c>
      <c r="F6541" s="14" t="str">
        <f>IFERROR(_xlfn.XLOOKUP($A6541,Firm_Info!$A$2:$A$11,Firm_Info!$D$2:$D$11),"")</f>
        <v/>
      </c>
      <c r="G6541" s="14" t="str">
        <f>IF($F6541="","",IF($B6541&gt;=SUMIFS(Firm_Info!$F$2:$F$11,Firm_Info!$D$2:$D$11,$F6541,Firm_Info!$C$2:$C$11,"Treated"),1,0))</f>
        <v/>
      </c>
      <c r="H6541" s="14" t="str">
        <f t="shared" si="209"/>
        <v/>
      </c>
      <c r="I6541" s="14" t="str">
        <f>IF($F6541="","",MOD(ROW()-2,624)-INDEX(Parallel_Trends!$F$5:$F$14,MATCH($A6541,Parallel_Trends!$A$5:$A$14,0)))</f>
        <v/>
      </c>
    </row>
    <row r="6542" spans="1:9" x14ac:dyDescent="0.45">
      <c r="A6542" t="s">
        <v>33</v>
      </c>
      <c r="B6542" s="1">
        <f>Raw_Prices!BS303</f>
        <v>45365</v>
      </c>
      <c r="C6542" s="12">
        <f>Raw_Prices!BW303</f>
        <v>506.90499999999997</v>
      </c>
      <c r="D6542" s="13">
        <f t="shared" si="208"/>
        <v>-1.9786970132504855E-3</v>
      </c>
      <c r="E6542" s="14" t="str">
        <f>IF(_xlfn.XLOOKUP($A6542,Firm_Info!$A$2:$A$12,Firm_Info!$C$2:$C$12)="Treated",1,IF(_xlfn.XLOOKUP($A6542,Firm_Info!$A$2:$A$12,Firm_Info!$C$2:$C$12)="Control",0,""))</f>
        <v/>
      </c>
      <c r="F6542" s="14" t="str">
        <f>IFERROR(_xlfn.XLOOKUP($A6542,Firm_Info!$A$2:$A$11,Firm_Info!$D$2:$D$11),"")</f>
        <v/>
      </c>
      <c r="G6542" s="14" t="str">
        <f>IF($F6542="","",IF($B6542&gt;=SUMIFS(Firm_Info!$F$2:$F$11,Firm_Info!$D$2:$D$11,$F6542,Firm_Info!$C$2:$C$11,"Treated"),1,0))</f>
        <v/>
      </c>
      <c r="H6542" s="14" t="str">
        <f t="shared" si="209"/>
        <v/>
      </c>
      <c r="I6542" s="14" t="str">
        <f>IF($F6542="","",MOD(ROW()-2,624)-INDEX(Parallel_Trends!$F$5:$F$14,MATCH($A6542,Parallel_Trends!$A$5:$A$14,0)))</f>
        <v/>
      </c>
    </row>
    <row r="6543" spans="1:9" x14ac:dyDescent="0.45">
      <c r="A6543" t="s">
        <v>33</v>
      </c>
      <c r="B6543" s="1">
        <f>Raw_Prices!BS304</f>
        <v>45366</v>
      </c>
      <c r="C6543" s="12">
        <f>Raw_Prices!BW304</f>
        <v>503.42399999999998</v>
      </c>
      <c r="D6543" s="13">
        <f t="shared" si="208"/>
        <v>-6.8671644588236269E-3</v>
      </c>
      <c r="E6543" s="14" t="str">
        <f>IF(_xlfn.XLOOKUP($A6543,Firm_Info!$A$2:$A$12,Firm_Info!$C$2:$C$12)="Treated",1,IF(_xlfn.XLOOKUP($A6543,Firm_Info!$A$2:$A$12,Firm_Info!$C$2:$C$12)="Control",0,""))</f>
        <v/>
      </c>
      <c r="F6543" s="14" t="str">
        <f>IFERROR(_xlfn.XLOOKUP($A6543,Firm_Info!$A$2:$A$11,Firm_Info!$D$2:$D$11),"")</f>
        <v/>
      </c>
      <c r="G6543" s="14" t="str">
        <f>IF($F6543="","",IF($B6543&gt;=SUMIFS(Firm_Info!$F$2:$F$11,Firm_Info!$D$2:$D$11,$F6543,Firm_Info!$C$2:$C$11,"Treated"),1,0))</f>
        <v/>
      </c>
      <c r="H6543" s="14" t="str">
        <f t="shared" si="209"/>
        <v/>
      </c>
      <c r="I6543" s="14" t="str">
        <f>IF($F6543="","",MOD(ROW()-2,624)-INDEX(Parallel_Trends!$F$5:$F$14,MATCH($A6543,Parallel_Trends!$A$5:$A$14,0)))</f>
        <v/>
      </c>
    </row>
    <row r="6544" spans="1:9" x14ac:dyDescent="0.45">
      <c r="A6544" t="s">
        <v>33</v>
      </c>
      <c r="B6544" s="1">
        <f>Raw_Prices!BS305</f>
        <v>45369</v>
      </c>
      <c r="C6544" s="12">
        <f>Raw_Prices!BW305</f>
        <v>506.416</v>
      </c>
      <c r="D6544" s="13">
        <f t="shared" si="208"/>
        <v>5.9433002796847045E-3</v>
      </c>
      <c r="E6544" s="14" t="str">
        <f>IF(_xlfn.XLOOKUP($A6544,Firm_Info!$A$2:$A$12,Firm_Info!$C$2:$C$12)="Treated",1,IF(_xlfn.XLOOKUP($A6544,Firm_Info!$A$2:$A$12,Firm_Info!$C$2:$C$12)="Control",0,""))</f>
        <v/>
      </c>
      <c r="F6544" s="14" t="str">
        <f>IFERROR(_xlfn.XLOOKUP($A6544,Firm_Info!$A$2:$A$11,Firm_Info!$D$2:$D$11),"")</f>
        <v/>
      </c>
      <c r="G6544" s="14" t="str">
        <f>IF($F6544="","",IF($B6544&gt;=SUMIFS(Firm_Info!$F$2:$F$11,Firm_Info!$D$2:$D$11,$F6544,Firm_Info!$C$2:$C$11,"Treated"),1,0))</f>
        <v/>
      </c>
      <c r="H6544" s="14" t="str">
        <f t="shared" si="209"/>
        <v/>
      </c>
      <c r="I6544" s="14" t="str">
        <f>IF($F6544="","",MOD(ROW()-2,624)-INDEX(Parallel_Trends!$F$5:$F$14,MATCH($A6544,Parallel_Trends!$A$5:$A$14,0)))</f>
        <v/>
      </c>
    </row>
    <row r="6545" spans="1:9" x14ac:dyDescent="0.45">
      <c r="A6545" t="s">
        <v>33</v>
      </c>
      <c r="B6545" s="1">
        <f>Raw_Prices!BS306</f>
        <v>45370</v>
      </c>
      <c r="C6545" s="12">
        <f>Raw_Prices!BW306</f>
        <v>509.23099999999999</v>
      </c>
      <c r="D6545" s="13">
        <f t="shared" si="208"/>
        <v>5.5586711320336768E-3</v>
      </c>
      <c r="E6545" s="14" t="str">
        <f>IF(_xlfn.XLOOKUP($A6545,Firm_Info!$A$2:$A$12,Firm_Info!$C$2:$C$12)="Treated",1,IF(_xlfn.XLOOKUP($A6545,Firm_Info!$A$2:$A$12,Firm_Info!$C$2:$C$12)="Control",0,""))</f>
        <v/>
      </c>
      <c r="F6545" s="14" t="str">
        <f>IFERROR(_xlfn.XLOOKUP($A6545,Firm_Info!$A$2:$A$11,Firm_Info!$D$2:$D$11),"")</f>
        <v/>
      </c>
      <c r="G6545" s="14" t="str">
        <f>IF($F6545="","",IF($B6545&gt;=SUMIFS(Firm_Info!$F$2:$F$11,Firm_Info!$D$2:$D$11,$F6545,Firm_Info!$C$2:$C$11,"Treated"),1,0))</f>
        <v/>
      </c>
      <c r="H6545" s="14" t="str">
        <f t="shared" si="209"/>
        <v/>
      </c>
      <c r="I6545" s="14" t="str">
        <f>IF($F6545="","",MOD(ROW()-2,624)-INDEX(Parallel_Trends!$F$5:$F$14,MATCH($A6545,Parallel_Trends!$A$5:$A$14,0)))</f>
        <v/>
      </c>
    </row>
    <row r="6546" spans="1:9" x14ac:dyDescent="0.45">
      <c r="A6546" t="s">
        <v>33</v>
      </c>
      <c r="B6546" s="1">
        <f>Raw_Prices!BS307</f>
        <v>45371</v>
      </c>
      <c r="C6546" s="12">
        <f>Raw_Prices!BW307</f>
        <v>513.93899999999996</v>
      </c>
      <c r="D6546" s="13">
        <f t="shared" si="208"/>
        <v>9.2453130308247644E-3</v>
      </c>
      <c r="E6546" s="14" t="str">
        <f>IF(_xlfn.XLOOKUP($A6546,Firm_Info!$A$2:$A$12,Firm_Info!$C$2:$C$12)="Treated",1,IF(_xlfn.XLOOKUP($A6546,Firm_Info!$A$2:$A$12,Firm_Info!$C$2:$C$12)="Control",0,""))</f>
        <v/>
      </c>
      <c r="F6546" s="14" t="str">
        <f>IFERROR(_xlfn.XLOOKUP($A6546,Firm_Info!$A$2:$A$11,Firm_Info!$D$2:$D$11),"")</f>
        <v/>
      </c>
      <c r="G6546" s="14" t="str">
        <f>IF($F6546="","",IF($B6546&gt;=SUMIFS(Firm_Info!$F$2:$F$11,Firm_Info!$D$2:$D$11,$F6546,Firm_Info!$C$2:$C$11,"Treated"),1,0))</f>
        <v/>
      </c>
      <c r="H6546" s="14" t="str">
        <f t="shared" si="209"/>
        <v/>
      </c>
      <c r="I6546" s="14" t="str">
        <f>IF($F6546="","",MOD(ROW()-2,624)-INDEX(Parallel_Trends!$F$5:$F$14,MATCH($A6546,Parallel_Trends!$A$5:$A$14,0)))</f>
        <v/>
      </c>
    </row>
    <row r="6547" spans="1:9" x14ac:dyDescent="0.45">
      <c r="A6547" t="s">
        <v>33</v>
      </c>
      <c r="B6547" s="1">
        <f>Raw_Prices!BS308</f>
        <v>45372</v>
      </c>
      <c r="C6547" s="12">
        <f>Raw_Prices!BW308</f>
        <v>515.63900000000001</v>
      </c>
      <c r="D6547" s="13">
        <f t="shared" si="208"/>
        <v>3.3077855543168777E-3</v>
      </c>
      <c r="E6547" s="14" t="str">
        <f>IF(_xlfn.XLOOKUP($A6547,Firm_Info!$A$2:$A$12,Firm_Info!$C$2:$C$12)="Treated",1,IF(_xlfn.XLOOKUP($A6547,Firm_Info!$A$2:$A$12,Firm_Info!$C$2:$C$12)="Control",0,""))</f>
        <v/>
      </c>
      <c r="F6547" s="14" t="str">
        <f>IFERROR(_xlfn.XLOOKUP($A6547,Firm_Info!$A$2:$A$11,Firm_Info!$D$2:$D$11),"")</f>
        <v/>
      </c>
      <c r="G6547" s="14" t="str">
        <f>IF($F6547="","",IF($B6547&gt;=SUMIFS(Firm_Info!$F$2:$F$11,Firm_Info!$D$2:$D$11,$F6547,Firm_Info!$C$2:$C$11,"Treated"),1,0))</f>
        <v/>
      </c>
      <c r="H6547" s="14" t="str">
        <f t="shared" si="209"/>
        <v/>
      </c>
      <c r="I6547" s="14" t="str">
        <f>IF($F6547="","",MOD(ROW()-2,624)-INDEX(Parallel_Trends!$F$5:$F$14,MATCH($A6547,Parallel_Trends!$A$5:$A$14,0)))</f>
        <v/>
      </c>
    </row>
    <row r="6548" spans="1:9" x14ac:dyDescent="0.45">
      <c r="A6548" t="s">
        <v>33</v>
      </c>
      <c r="B6548" s="1">
        <f>Raw_Prices!BS309</f>
        <v>45373</v>
      </c>
      <c r="C6548" s="12">
        <f>Raw_Prices!BW309</f>
        <v>514.66099999999994</v>
      </c>
      <c r="D6548" s="13">
        <f t="shared" si="208"/>
        <v>-1.8966757751063268E-3</v>
      </c>
      <c r="E6548" s="14" t="str">
        <f>IF(_xlfn.XLOOKUP($A6548,Firm_Info!$A$2:$A$12,Firm_Info!$C$2:$C$12)="Treated",1,IF(_xlfn.XLOOKUP($A6548,Firm_Info!$A$2:$A$12,Firm_Info!$C$2:$C$12)="Control",0,""))</f>
        <v/>
      </c>
      <c r="F6548" s="14" t="str">
        <f>IFERROR(_xlfn.XLOOKUP($A6548,Firm_Info!$A$2:$A$11,Firm_Info!$D$2:$D$11),"")</f>
        <v/>
      </c>
      <c r="G6548" s="14" t="str">
        <f>IF($F6548="","",IF($B6548&gt;=SUMIFS(Firm_Info!$F$2:$F$11,Firm_Info!$D$2:$D$11,$F6548,Firm_Info!$C$2:$C$11,"Treated"),1,0))</f>
        <v/>
      </c>
      <c r="H6548" s="14" t="str">
        <f t="shared" si="209"/>
        <v/>
      </c>
      <c r="I6548" s="14" t="str">
        <f>IF($F6548="","",MOD(ROW()-2,624)-INDEX(Parallel_Trends!$F$5:$F$14,MATCH($A6548,Parallel_Trends!$A$5:$A$14,0)))</f>
        <v/>
      </c>
    </row>
    <row r="6549" spans="1:9" x14ac:dyDescent="0.45">
      <c r="A6549" t="s">
        <v>33</v>
      </c>
      <c r="B6549" s="1">
        <f>Raw_Prices!BS310</f>
        <v>45376</v>
      </c>
      <c r="C6549" s="12">
        <f>Raw_Prices!BW310</f>
        <v>513.24</v>
      </c>
      <c r="D6549" s="13">
        <f t="shared" si="208"/>
        <v>-2.7610407627544076E-3</v>
      </c>
      <c r="E6549" s="14" t="str">
        <f>IF(_xlfn.XLOOKUP($A6549,Firm_Info!$A$2:$A$12,Firm_Info!$C$2:$C$12)="Treated",1,IF(_xlfn.XLOOKUP($A6549,Firm_Info!$A$2:$A$12,Firm_Info!$C$2:$C$12)="Control",0,""))</f>
        <v/>
      </c>
      <c r="F6549" s="14" t="str">
        <f>IFERROR(_xlfn.XLOOKUP($A6549,Firm_Info!$A$2:$A$11,Firm_Info!$D$2:$D$11),"")</f>
        <v/>
      </c>
      <c r="G6549" s="14" t="str">
        <f>IF($F6549="","",IF($B6549&gt;=SUMIFS(Firm_Info!$F$2:$F$11,Firm_Info!$D$2:$D$11,$F6549,Firm_Info!$C$2:$C$11,"Treated"),1,0))</f>
        <v/>
      </c>
      <c r="H6549" s="14" t="str">
        <f t="shared" si="209"/>
        <v/>
      </c>
      <c r="I6549" s="14" t="str">
        <f>IF($F6549="","",MOD(ROW()-2,624)-INDEX(Parallel_Trends!$F$5:$F$14,MATCH($A6549,Parallel_Trends!$A$5:$A$14,0)))</f>
        <v/>
      </c>
    </row>
    <row r="6550" spans="1:9" x14ac:dyDescent="0.45">
      <c r="A6550" t="s">
        <v>33</v>
      </c>
      <c r="B6550" s="1">
        <f>Raw_Prices!BS311</f>
        <v>45377</v>
      </c>
      <c r="C6550" s="12">
        <f>Raw_Prices!BW311</f>
        <v>512.29100000000005</v>
      </c>
      <c r="D6550" s="13">
        <f t="shared" si="208"/>
        <v>-1.8490374873352255E-3</v>
      </c>
      <c r="E6550" s="14" t="str">
        <f>IF(_xlfn.XLOOKUP($A6550,Firm_Info!$A$2:$A$12,Firm_Info!$C$2:$C$12)="Treated",1,IF(_xlfn.XLOOKUP($A6550,Firm_Info!$A$2:$A$12,Firm_Info!$C$2:$C$12)="Control",0,""))</f>
        <v/>
      </c>
      <c r="F6550" s="14" t="str">
        <f>IFERROR(_xlfn.XLOOKUP($A6550,Firm_Info!$A$2:$A$11,Firm_Info!$D$2:$D$11),"")</f>
        <v/>
      </c>
      <c r="G6550" s="14" t="str">
        <f>IF($F6550="","",IF($B6550&gt;=SUMIFS(Firm_Info!$F$2:$F$11,Firm_Info!$D$2:$D$11,$F6550,Firm_Info!$C$2:$C$11,"Treated"),1,0))</f>
        <v/>
      </c>
      <c r="H6550" s="14" t="str">
        <f t="shared" si="209"/>
        <v/>
      </c>
      <c r="I6550" s="14" t="str">
        <f>IF($F6550="","",MOD(ROW()-2,624)-INDEX(Parallel_Trends!$F$5:$F$14,MATCH($A6550,Parallel_Trends!$A$5:$A$14,0)))</f>
        <v/>
      </c>
    </row>
    <row r="6551" spans="1:9" x14ac:dyDescent="0.45">
      <c r="A6551" t="s">
        <v>33</v>
      </c>
      <c r="B6551" s="1">
        <f>Raw_Prices!BS312</f>
        <v>45378</v>
      </c>
      <c r="C6551" s="12">
        <f>Raw_Prices!BW312</f>
        <v>516.596</v>
      </c>
      <c r="D6551" s="13">
        <f t="shared" si="208"/>
        <v>8.4034269585058219E-3</v>
      </c>
      <c r="E6551" s="14" t="str">
        <f>IF(_xlfn.XLOOKUP($A6551,Firm_Info!$A$2:$A$12,Firm_Info!$C$2:$C$12)="Treated",1,IF(_xlfn.XLOOKUP($A6551,Firm_Info!$A$2:$A$12,Firm_Info!$C$2:$C$12)="Control",0,""))</f>
        <v/>
      </c>
      <c r="F6551" s="14" t="str">
        <f>IFERROR(_xlfn.XLOOKUP($A6551,Firm_Info!$A$2:$A$11,Firm_Info!$D$2:$D$11),"")</f>
        <v/>
      </c>
      <c r="G6551" s="14" t="str">
        <f>IF($F6551="","",IF($B6551&gt;=SUMIFS(Firm_Info!$F$2:$F$11,Firm_Info!$D$2:$D$11,$F6551,Firm_Info!$C$2:$C$11,"Treated"),1,0))</f>
        <v/>
      </c>
      <c r="H6551" s="14" t="str">
        <f t="shared" si="209"/>
        <v/>
      </c>
      <c r="I6551" s="14" t="str">
        <f>IF($F6551="","",MOD(ROW()-2,624)-INDEX(Parallel_Trends!$F$5:$F$14,MATCH($A6551,Parallel_Trends!$A$5:$A$14,0)))</f>
        <v/>
      </c>
    </row>
    <row r="6552" spans="1:9" x14ac:dyDescent="0.45">
      <c r="A6552" t="s">
        <v>33</v>
      </c>
      <c r="B6552" s="1">
        <f>Raw_Prices!BS313</f>
        <v>45379</v>
      </c>
      <c r="C6552" s="12">
        <f>Raw_Prices!BW313</f>
        <v>516.49800000000005</v>
      </c>
      <c r="D6552" s="13">
        <f t="shared" si="208"/>
        <v>-1.8970336587964542E-4</v>
      </c>
      <c r="E6552" s="14" t="str">
        <f>IF(_xlfn.XLOOKUP($A6552,Firm_Info!$A$2:$A$12,Firm_Info!$C$2:$C$12)="Treated",1,IF(_xlfn.XLOOKUP($A6552,Firm_Info!$A$2:$A$12,Firm_Info!$C$2:$C$12)="Control",0,""))</f>
        <v/>
      </c>
      <c r="F6552" s="14" t="str">
        <f>IFERROR(_xlfn.XLOOKUP($A6552,Firm_Info!$A$2:$A$11,Firm_Info!$D$2:$D$11),"")</f>
        <v/>
      </c>
      <c r="G6552" s="14" t="str">
        <f>IF($F6552="","",IF($B6552&gt;=SUMIFS(Firm_Info!$F$2:$F$11,Firm_Info!$D$2:$D$11,$F6552,Firm_Info!$C$2:$C$11,"Treated"),1,0))</f>
        <v/>
      </c>
      <c r="H6552" s="14" t="str">
        <f t="shared" si="209"/>
        <v/>
      </c>
      <c r="I6552" s="14" t="str">
        <f>IF($F6552="","",MOD(ROW()-2,624)-INDEX(Parallel_Trends!$F$5:$F$14,MATCH($A6552,Parallel_Trends!$A$5:$A$14,0)))</f>
        <v/>
      </c>
    </row>
    <row r="6553" spans="1:9" x14ac:dyDescent="0.45">
      <c r="A6553" t="s">
        <v>33</v>
      </c>
      <c r="B6553" s="1">
        <f>Raw_Prices!BS314</f>
        <v>45383</v>
      </c>
      <c r="C6553" s="12">
        <f>Raw_Prices!BW314</f>
        <v>515.59900000000005</v>
      </c>
      <c r="D6553" s="13">
        <f t="shared" si="208"/>
        <v>-1.7405682112999754E-3</v>
      </c>
      <c r="E6553" s="14" t="str">
        <f>IF(_xlfn.XLOOKUP($A6553,Firm_Info!$A$2:$A$12,Firm_Info!$C$2:$C$12)="Treated",1,IF(_xlfn.XLOOKUP($A6553,Firm_Info!$A$2:$A$12,Firm_Info!$C$2:$C$12)="Control",0,""))</f>
        <v/>
      </c>
      <c r="F6553" s="14" t="str">
        <f>IFERROR(_xlfn.XLOOKUP($A6553,Firm_Info!$A$2:$A$11,Firm_Info!$D$2:$D$11),"")</f>
        <v/>
      </c>
      <c r="G6553" s="14" t="str">
        <f>IF($F6553="","",IF($B6553&gt;=SUMIFS(Firm_Info!$F$2:$F$11,Firm_Info!$D$2:$D$11,$F6553,Firm_Info!$C$2:$C$11,"Treated"),1,0))</f>
        <v/>
      </c>
      <c r="H6553" s="14" t="str">
        <f t="shared" si="209"/>
        <v/>
      </c>
      <c r="I6553" s="14" t="str">
        <f>IF($F6553="","",MOD(ROW()-2,624)-INDEX(Parallel_Trends!$F$5:$F$14,MATCH($A6553,Parallel_Trends!$A$5:$A$14,0)))</f>
        <v/>
      </c>
    </row>
    <row r="6554" spans="1:9" x14ac:dyDescent="0.45">
      <c r="A6554" t="s">
        <v>33</v>
      </c>
      <c r="B6554" s="1">
        <f>Raw_Prices!BS315</f>
        <v>45384</v>
      </c>
      <c r="C6554" s="12">
        <f>Raw_Prices!BW315</f>
        <v>512.32100000000003</v>
      </c>
      <c r="D6554" s="13">
        <f t="shared" si="208"/>
        <v>-6.3576539132155219E-3</v>
      </c>
      <c r="E6554" s="14" t="str">
        <f>IF(_xlfn.XLOOKUP($A6554,Firm_Info!$A$2:$A$12,Firm_Info!$C$2:$C$12)="Treated",1,IF(_xlfn.XLOOKUP($A6554,Firm_Info!$A$2:$A$12,Firm_Info!$C$2:$C$12)="Control",0,""))</f>
        <v/>
      </c>
      <c r="F6554" s="14" t="str">
        <f>IFERROR(_xlfn.XLOOKUP($A6554,Firm_Info!$A$2:$A$11,Firm_Info!$D$2:$D$11),"")</f>
        <v/>
      </c>
      <c r="G6554" s="14" t="str">
        <f>IF($F6554="","",IF($B6554&gt;=SUMIFS(Firm_Info!$F$2:$F$11,Firm_Info!$D$2:$D$11,$F6554,Firm_Info!$C$2:$C$11,"Treated"),1,0))</f>
        <v/>
      </c>
      <c r="H6554" s="14" t="str">
        <f t="shared" si="209"/>
        <v/>
      </c>
      <c r="I6554" s="14" t="str">
        <f>IF($F6554="","",MOD(ROW()-2,624)-INDEX(Parallel_Trends!$F$5:$F$14,MATCH($A6554,Parallel_Trends!$A$5:$A$14,0)))</f>
        <v/>
      </c>
    </row>
    <row r="6555" spans="1:9" x14ac:dyDescent="0.45">
      <c r="A6555" t="s">
        <v>33</v>
      </c>
      <c r="B6555" s="1">
        <f>Raw_Prices!BS316</f>
        <v>45385</v>
      </c>
      <c r="C6555" s="12">
        <f>Raw_Prices!BW316</f>
        <v>512.88400000000001</v>
      </c>
      <c r="D6555" s="13">
        <f t="shared" si="208"/>
        <v>1.0989204034188571E-3</v>
      </c>
      <c r="E6555" s="14" t="str">
        <f>IF(_xlfn.XLOOKUP($A6555,Firm_Info!$A$2:$A$12,Firm_Info!$C$2:$C$12)="Treated",1,IF(_xlfn.XLOOKUP($A6555,Firm_Info!$A$2:$A$12,Firm_Info!$C$2:$C$12)="Control",0,""))</f>
        <v/>
      </c>
      <c r="F6555" s="14" t="str">
        <f>IFERROR(_xlfn.XLOOKUP($A6555,Firm_Info!$A$2:$A$11,Firm_Info!$D$2:$D$11),"")</f>
        <v/>
      </c>
      <c r="G6555" s="14" t="str">
        <f>IF($F6555="","",IF($B6555&gt;=SUMIFS(Firm_Info!$F$2:$F$11,Firm_Info!$D$2:$D$11,$F6555,Firm_Info!$C$2:$C$11,"Treated"),1,0))</f>
        <v/>
      </c>
      <c r="H6555" s="14" t="str">
        <f t="shared" si="209"/>
        <v/>
      </c>
      <c r="I6555" s="14" t="str">
        <f>IF($F6555="","",MOD(ROW()-2,624)-INDEX(Parallel_Trends!$F$5:$F$14,MATCH($A6555,Parallel_Trends!$A$5:$A$14,0)))</f>
        <v/>
      </c>
    </row>
    <row r="6556" spans="1:9" x14ac:dyDescent="0.45">
      <c r="A6556" t="s">
        <v>33</v>
      </c>
      <c r="B6556" s="1">
        <f>Raw_Prices!BS317</f>
        <v>45386</v>
      </c>
      <c r="C6556" s="12">
        <f>Raw_Prices!BW317</f>
        <v>506.62299999999999</v>
      </c>
      <c r="D6556" s="13">
        <f t="shared" si="208"/>
        <v>-1.2207438719086583E-2</v>
      </c>
      <c r="E6556" s="14" t="str">
        <f>IF(_xlfn.XLOOKUP($A6556,Firm_Info!$A$2:$A$12,Firm_Info!$C$2:$C$12)="Treated",1,IF(_xlfn.XLOOKUP($A6556,Firm_Info!$A$2:$A$12,Firm_Info!$C$2:$C$12)="Control",0,""))</f>
        <v/>
      </c>
      <c r="F6556" s="14" t="str">
        <f>IFERROR(_xlfn.XLOOKUP($A6556,Firm_Info!$A$2:$A$11,Firm_Info!$D$2:$D$11),"")</f>
        <v/>
      </c>
      <c r="G6556" s="14" t="str">
        <f>IF($F6556="","",IF($B6556&gt;=SUMIFS(Firm_Info!$F$2:$F$11,Firm_Info!$D$2:$D$11,$F6556,Firm_Info!$C$2:$C$11,"Treated"),1,0))</f>
        <v/>
      </c>
      <c r="H6556" s="14" t="str">
        <f t="shared" si="209"/>
        <v/>
      </c>
      <c r="I6556" s="14" t="str">
        <f>IF($F6556="","",MOD(ROW()-2,624)-INDEX(Parallel_Trends!$F$5:$F$14,MATCH($A6556,Parallel_Trends!$A$5:$A$14,0)))</f>
        <v/>
      </c>
    </row>
    <row r="6557" spans="1:9" x14ac:dyDescent="0.45">
      <c r="A6557" t="s">
        <v>33</v>
      </c>
      <c r="B6557" s="1">
        <f>Raw_Prices!BS318</f>
        <v>45387</v>
      </c>
      <c r="C6557" s="12">
        <f>Raw_Prices!BW318</f>
        <v>511.91500000000002</v>
      </c>
      <c r="D6557" s="13">
        <f t="shared" si="208"/>
        <v>1.0445637091091475E-2</v>
      </c>
      <c r="E6557" s="14" t="str">
        <f>IF(_xlfn.XLOOKUP($A6557,Firm_Info!$A$2:$A$12,Firm_Info!$C$2:$C$12)="Treated",1,IF(_xlfn.XLOOKUP($A6557,Firm_Info!$A$2:$A$12,Firm_Info!$C$2:$C$12)="Control",0,""))</f>
        <v/>
      </c>
      <c r="F6557" s="14" t="str">
        <f>IFERROR(_xlfn.XLOOKUP($A6557,Firm_Info!$A$2:$A$11,Firm_Info!$D$2:$D$11),"")</f>
        <v/>
      </c>
      <c r="G6557" s="14" t="str">
        <f>IF($F6557="","",IF($B6557&gt;=SUMIFS(Firm_Info!$F$2:$F$11,Firm_Info!$D$2:$D$11,$F6557,Firm_Info!$C$2:$C$11,"Treated"),1,0))</f>
        <v/>
      </c>
      <c r="H6557" s="14" t="str">
        <f t="shared" si="209"/>
        <v/>
      </c>
      <c r="I6557" s="14" t="str">
        <f>IF($F6557="","",MOD(ROW()-2,624)-INDEX(Parallel_Trends!$F$5:$F$14,MATCH($A6557,Parallel_Trends!$A$5:$A$14,0)))</f>
        <v/>
      </c>
    </row>
    <row r="6558" spans="1:9" x14ac:dyDescent="0.45">
      <c r="A6558" t="s">
        <v>33</v>
      </c>
      <c r="B6558" s="1">
        <f>Raw_Prices!BS319</f>
        <v>45390</v>
      </c>
      <c r="C6558" s="12">
        <f>Raw_Prices!BW319</f>
        <v>512.202</v>
      </c>
      <c r="D6558" s="13">
        <f t="shared" si="208"/>
        <v>5.6063994999155931E-4</v>
      </c>
      <c r="E6558" s="14" t="str">
        <f>IF(_xlfn.XLOOKUP($A6558,Firm_Info!$A$2:$A$12,Firm_Info!$C$2:$C$12)="Treated",1,IF(_xlfn.XLOOKUP($A6558,Firm_Info!$A$2:$A$12,Firm_Info!$C$2:$C$12)="Control",0,""))</f>
        <v/>
      </c>
      <c r="F6558" s="14" t="str">
        <f>IFERROR(_xlfn.XLOOKUP($A6558,Firm_Info!$A$2:$A$11,Firm_Info!$D$2:$D$11),"")</f>
        <v/>
      </c>
      <c r="G6558" s="14" t="str">
        <f>IF($F6558="","",IF($B6558&gt;=SUMIFS(Firm_Info!$F$2:$F$11,Firm_Info!$D$2:$D$11,$F6558,Firm_Info!$C$2:$C$11,"Treated"),1,0))</f>
        <v/>
      </c>
      <c r="H6558" s="14" t="str">
        <f t="shared" si="209"/>
        <v/>
      </c>
      <c r="I6558" s="14" t="str">
        <f>IF($F6558="","",MOD(ROW()-2,624)-INDEX(Parallel_Trends!$F$5:$F$14,MATCH($A6558,Parallel_Trends!$A$5:$A$14,0)))</f>
        <v/>
      </c>
    </row>
    <row r="6559" spans="1:9" x14ac:dyDescent="0.45">
      <c r="A6559" t="s">
        <v>33</v>
      </c>
      <c r="B6559" s="1">
        <f>Raw_Prices!BS320</f>
        <v>45391</v>
      </c>
      <c r="C6559" s="12">
        <f>Raw_Prices!BW320</f>
        <v>512.79499999999996</v>
      </c>
      <c r="D6559" s="13">
        <f t="shared" si="208"/>
        <v>1.1577463578822389E-3</v>
      </c>
      <c r="E6559" s="14" t="str">
        <f>IF(_xlfn.XLOOKUP($A6559,Firm_Info!$A$2:$A$12,Firm_Info!$C$2:$C$12)="Treated",1,IF(_xlfn.XLOOKUP($A6559,Firm_Info!$A$2:$A$12,Firm_Info!$C$2:$C$12)="Control",0,""))</f>
        <v/>
      </c>
      <c r="F6559" s="14" t="str">
        <f>IFERROR(_xlfn.XLOOKUP($A6559,Firm_Info!$A$2:$A$11,Firm_Info!$D$2:$D$11),"")</f>
        <v/>
      </c>
      <c r="G6559" s="14" t="str">
        <f>IF($F6559="","",IF($B6559&gt;=SUMIFS(Firm_Info!$F$2:$F$11,Firm_Info!$D$2:$D$11,$F6559,Firm_Info!$C$2:$C$11,"Treated"),1,0))</f>
        <v/>
      </c>
      <c r="H6559" s="14" t="str">
        <f t="shared" si="209"/>
        <v/>
      </c>
      <c r="I6559" s="14" t="str">
        <f>IF($F6559="","",MOD(ROW()-2,624)-INDEX(Parallel_Trends!$F$5:$F$14,MATCH($A6559,Parallel_Trends!$A$5:$A$14,0)))</f>
        <v/>
      </c>
    </row>
    <row r="6560" spans="1:9" x14ac:dyDescent="0.45">
      <c r="A6560" t="s">
        <v>33</v>
      </c>
      <c r="B6560" s="1">
        <f>Raw_Prices!BS321</f>
        <v>45392</v>
      </c>
      <c r="C6560" s="12">
        <f>Raw_Prices!BW321</f>
        <v>507.66</v>
      </c>
      <c r="D6560" s="13">
        <f t="shared" si="208"/>
        <v>-1.0013748183972049E-2</v>
      </c>
      <c r="E6560" s="14" t="str">
        <f>IF(_xlfn.XLOOKUP($A6560,Firm_Info!$A$2:$A$12,Firm_Info!$C$2:$C$12)="Treated",1,IF(_xlfn.XLOOKUP($A6560,Firm_Info!$A$2:$A$12,Firm_Info!$C$2:$C$12)="Control",0,""))</f>
        <v/>
      </c>
      <c r="F6560" s="14" t="str">
        <f>IFERROR(_xlfn.XLOOKUP($A6560,Firm_Info!$A$2:$A$11,Firm_Info!$D$2:$D$11),"")</f>
        <v/>
      </c>
      <c r="G6560" s="14" t="str">
        <f>IF($F6560="","",IF($B6560&gt;=SUMIFS(Firm_Info!$F$2:$F$11,Firm_Info!$D$2:$D$11,$F6560,Firm_Info!$C$2:$C$11,"Treated"),1,0))</f>
        <v/>
      </c>
      <c r="H6560" s="14" t="str">
        <f t="shared" si="209"/>
        <v/>
      </c>
      <c r="I6560" s="14" t="str">
        <f>IF($F6560="","",MOD(ROW()-2,624)-INDEX(Parallel_Trends!$F$5:$F$14,MATCH($A6560,Parallel_Trends!$A$5:$A$14,0)))</f>
        <v/>
      </c>
    </row>
    <row r="6561" spans="1:9" x14ac:dyDescent="0.45">
      <c r="A6561" t="s">
        <v>33</v>
      </c>
      <c r="B6561" s="1">
        <f>Raw_Prices!BS322</f>
        <v>45393</v>
      </c>
      <c r="C6561" s="12">
        <f>Raw_Prices!BW322</f>
        <v>511.49200000000002</v>
      </c>
      <c r="D6561" s="13">
        <f t="shared" si="208"/>
        <v>7.5483591380056669E-3</v>
      </c>
      <c r="E6561" s="14" t="str">
        <f>IF(_xlfn.XLOOKUP($A6561,Firm_Info!$A$2:$A$12,Firm_Info!$C$2:$C$12)="Treated",1,IF(_xlfn.XLOOKUP($A6561,Firm_Info!$A$2:$A$12,Firm_Info!$C$2:$C$12)="Control",0,""))</f>
        <v/>
      </c>
      <c r="F6561" s="14" t="str">
        <f>IFERROR(_xlfn.XLOOKUP($A6561,Firm_Info!$A$2:$A$11,Firm_Info!$D$2:$D$11),"")</f>
        <v/>
      </c>
      <c r="G6561" s="14" t="str">
        <f>IF($F6561="","",IF($B6561&gt;=SUMIFS(Firm_Info!$F$2:$F$11,Firm_Info!$D$2:$D$11,$F6561,Firm_Info!$C$2:$C$11,"Treated"),1,0))</f>
        <v/>
      </c>
      <c r="H6561" s="14" t="str">
        <f t="shared" si="209"/>
        <v/>
      </c>
      <c r="I6561" s="14" t="str">
        <f>IF($F6561="","",MOD(ROW()-2,624)-INDEX(Parallel_Trends!$F$5:$F$14,MATCH($A6561,Parallel_Trends!$A$5:$A$14,0)))</f>
        <v/>
      </c>
    </row>
    <row r="6562" spans="1:9" x14ac:dyDescent="0.45">
      <c r="A6562" t="s">
        <v>33</v>
      </c>
      <c r="B6562" s="1">
        <f>Raw_Prices!BS323</f>
        <v>45394</v>
      </c>
      <c r="C6562" s="12">
        <f>Raw_Prices!BW323</f>
        <v>504.43099999999998</v>
      </c>
      <c r="D6562" s="13">
        <f t="shared" si="208"/>
        <v>-1.3804712488171944E-2</v>
      </c>
      <c r="E6562" s="14" t="str">
        <f>IF(_xlfn.XLOOKUP($A6562,Firm_Info!$A$2:$A$12,Firm_Info!$C$2:$C$12)="Treated",1,IF(_xlfn.XLOOKUP($A6562,Firm_Info!$A$2:$A$12,Firm_Info!$C$2:$C$12)="Control",0,""))</f>
        <v/>
      </c>
      <c r="F6562" s="14" t="str">
        <f>IFERROR(_xlfn.XLOOKUP($A6562,Firm_Info!$A$2:$A$11,Firm_Info!$D$2:$D$11),"")</f>
        <v/>
      </c>
      <c r="G6562" s="14" t="str">
        <f>IF($F6562="","",IF($B6562&gt;=SUMIFS(Firm_Info!$F$2:$F$11,Firm_Info!$D$2:$D$11,$F6562,Firm_Info!$C$2:$C$11,"Treated"),1,0))</f>
        <v/>
      </c>
      <c r="H6562" s="14" t="str">
        <f t="shared" si="209"/>
        <v/>
      </c>
      <c r="I6562" s="14" t="str">
        <f>IF($F6562="","",MOD(ROW()-2,624)-INDEX(Parallel_Trends!$F$5:$F$14,MATCH($A6562,Parallel_Trends!$A$5:$A$14,0)))</f>
        <v/>
      </c>
    </row>
    <row r="6563" spans="1:9" x14ac:dyDescent="0.45">
      <c r="A6563" t="s">
        <v>33</v>
      </c>
      <c r="B6563" s="1">
        <f>Raw_Prices!BS324</f>
        <v>45397</v>
      </c>
      <c r="C6563" s="12">
        <f>Raw_Prices!BW324</f>
        <v>498.11200000000002</v>
      </c>
      <c r="D6563" s="13">
        <f t="shared" si="208"/>
        <v>-1.2526985851384898E-2</v>
      </c>
      <c r="E6563" s="14" t="str">
        <f>IF(_xlfn.XLOOKUP($A6563,Firm_Info!$A$2:$A$12,Firm_Info!$C$2:$C$12)="Treated",1,IF(_xlfn.XLOOKUP($A6563,Firm_Info!$A$2:$A$12,Firm_Info!$C$2:$C$12)="Control",0,""))</f>
        <v/>
      </c>
      <c r="F6563" s="14" t="str">
        <f>IFERROR(_xlfn.XLOOKUP($A6563,Firm_Info!$A$2:$A$11,Firm_Info!$D$2:$D$11),"")</f>
        <v/>
      </c>
      <c r="G6563" s="14" t="str">
        <f>IF($F6563="","",IF($B6563&gt;=SUMIFS(Firm_Info!$F$2:$F$11,Firm_Info!$D$2:$D$11,$F6563,Firm_Info!$C$2:$C$11,"Treated"),1,0))</f>
        <v/>
      </c>
      <c r="H6563" s="14" t="str">
        <f t="shared" si="209"/>
        <v/>
      </c>
      <c r="I6563" s="14" t="str">
        <f>IF($F6563="","",MOD(ROW()-2,624)-INDEX(Parallel_Trends!$F$5:$F$14,MATCH($A6563,Parallel_Trends!$A$5:$A$14,0)))</f>
        <v/>
      </c>
    </row>
    <row r="6564" spans="1:9" x14ac:dyDescent="0.45">
      <c r="A6564" t="s">
        <v>33</v>
      </c>
      <c r="B6564" s="1">
        <f>Raw_Prices!BS325</f>
        <v>45398</v>
      </c>
      <c r="C6564" s="12">
        <f>Raw_Prices!BW325</f>
        <v>497.20400000000001</v>
      </c>
      <c r="D6564" s="13">
        <f t="shared" ref="D6564:D6627" si="210">C6564/C6563-1</f>
        <v>-1.822883206989645E-3</v>
      </c>
      <c r="E6564" s="14" t="str">
        <f>IF(_xlfn.XLOOKUP($A6564,Firm_Info!$A$2:$A$12,Firm_Info!$C$2:$C$12)="Treated",1,IF(_xlfn.XLOOKUP($A6564,Firm_Info!$A$2:$A$12,Firm_Info!$C$2:$C$12)="Control",0,""))</f>
        <v/>
      </c>
      <c r="F6564" s="14" t="str">
        <f>IFERROR(_xlfn.XLOOKUP($A6564,Firm_Info!$A$2:$A$11,Firm_Info!$D$2:$D$11),"")</f>
        <v/>
      </c>
      <c r="G6564" s="14" t="str">
        <f>IF($F6564="","",IF($B6564&gt;=SUMIFS(Firm_Info!$F$2:$F$11,Firm_Info!$D$2:$D$11,$F6564,Firm_Info!$C$2:$C$11,"Treated"),1,0))</f>
        <v/>
      </c>
      <c r="H6564" s="14" t="str">
        <f t="shared" ref="H6564:H6627" si="211">IF($F6564="","",$E6564*$G6564)</f>
        <v/>
      </c>
      <c r="I6564" s="14" t="str">
        <f>IF($F6564="","",MOD(ROW()-2,624)-INDEX(Parallel_Trends!$F$5:$F$14,MATCH($A6564,Parallel_Trends!$A$5:$A$14,0)))</f>
        <v/>
      </c>
    </row>
    <row r="6565" spans="1:9" x14ac:dyDescent="0.45">
      <c r="A6565" t="s">
        <v>33</v>
      </c>
      <c r="B6565" s="1">
        <f>Raw_Prices!BS326</f>
        <v>45399</v>
      </c>
      <c r="C6565" s="12">
        <f>Raw_Prices!BW326</f>
        <v>494.26100000000002</v>
      </c>
      <c r="D6565" s="13">
        <f t="shared" si="210"/>
        <v>-5.9190996049910405E-3</v>
      </c>
      <c r="E6565" s="14" t="str">
        <f>IF(_xlfn.XLOOKUP($A6565,Firm_Info!$A$2:$A$12,Firm_Info!$C$2:$C$12)="Treated",1,IF(_xlfn.XLOOKUP($A6565,Firm_Info!$A$2:$A$12,Firm_Info!$C$2:$C$12)="Control",0,""))</f>
        <v/>
      </c>
      <c r="F6565" s="14" t="str">
        <f>IFERROR(_xlfn.XLOOKUP($A6565,Firm_Info!$A$2:$A$11,Firm_Info!$D$2:$D$11),"")</f>
        <v/>
      </c>
      <c r="G6565" s="14" t="str">
        <f>IF($F6565="","",IF($B6565&gt;=SUMIFS(Firm_Info!$F$2:$F$11,Firm_Info!$D$2:$D$11,$F6565,Firm_Info!$C$2:$C$11,"Treated"),1,0))</f>
        <v/>
      </c>
      <c r="H6565" s="14" t="str">
        <f t="shared" si="211"/>
        <v/>
      </c>
      <c r="I6565" s="14" t="str">
        <f>IF($F6565="","",MOD(ROW()-2,624)-INDEX(Parallel_Trends!$F$5:$F$14,MATCH($A6565,Parallel_Trends!$A$5:$A$14,0)))</f>
        <v/>
      </c>
    </row>
    <row r="6566" spans="1:9" x14ac:dyDescent="0.45">
      <c r="A6566" t="s">
        <v>33</v>
      </c>
      <c r="B6566" s="1">
        <f>Raw_Prices!BS327</f>
        <v>45400</v>
      </c>
      <c r="C6566" s="12">
        <f>Raw_Prices!BW327</f>
        <v>493.24400000000003</v>
      </c>
      <c r="D6566" s="13">
        <f t="shared" si="210"/>
        <v>-2.0576173317335966E-3</v>
      </c>
      <c r="E6566" s="14" t="str">
        <f>IF(_xlfn.XLOOKUP($A6566,Firm_Info!$A$2:$A$12,Firm_Info!$C$2:$C$12)="Treated",1,IF(_xlfn.XLOOKUP($A6566,Firm_Info!$A$2:$A$12,Firm_Info!$C$2:$C$12)="Control",0,""))</f>
        <v/>
      </c>
      <c r="F6566" s="14" t="str">
        <f>IFERROR(_xlfn.XLOOKUP($A6566,Firm_Info!$A$2:$A$11,Firm_Info!$D$2:$D$11),"")</f>
        <v/>
      </c>
      <c r="G6566" s="14" t="str">
        <f>IF($F6566="","",IF($B6566&gt;=SUMIFS(Firm_Info!$F$2:$F$11,Firm_Info!$D$2:$D$11,$F6566,Firm_Info!$C$2:$C$11,"Treated"),1,0))</f>
        <v/>
      </c>
      <c r="H6566" s="14" t="str">
        <f t="shared" si="211"/>
        <v/>
      </c>
      <c r="I6566" s="14" t="str">
        <f>IF($F6566="","",MOD(ROW()-2,624)-INDEX(Parallel_Trends!$F$5:$F$14,MATCH($A6566,Parallel_Trends!$A$5:$A$14,0)))</f>
        <v/>
      </c>
    </row>
    <row r="6567" spans="1:9" x14ac:dyDescent="0.45">
      <c r="A6567" t="s">
        <v>33</v>
      </c>
      <c r="B6567" s="1">
        <f>Raw_Prices!BS328</f>
        <v>45401</v>
      </c>
      <c r="C6567" s="12">
        <f>Raw_Prices!BW328</f>
        <v>488.93900000000002</v>
      </c>
      <c r="D6567" s="13">
        <f t="shared" si="210"/>
        <v>-8.7279318146800122E-3</v>
      </c>
      <c r="E6567" s="14" t="str">
        <f>IF(_xlfn.XLOOKUP($A6567,Firm_Info!$A$2:$A$12,Firm_Info!$C$2:$C$12)="Treated",1,IF(_xlfn.XLOOKUP($A6567,Firm_Info!$A$2:$A$12,Firm_Info!$C$2:$C$12)="Control",0,""))</f>
        <v/>
      </c>
      <c r="F6567" s="14" t="str">
        <f>IFERROR(_xlfn.XLOOKUP($A6567,Firm_Info!$A$2:$A$11,Firm_Info!$D$2:$D$11),"")</f>
        <v/>
      </c>
      <c r="G6567" s="14" t="str">
        <f>IF($F6567="","",IF($B6567&gt;=SUMIFS(Firm_Info!$F$2:$F$11,Firm_Info!$D$2:$D$11,$F6567,Firm_Info!$C$2:$C$11,"Treated"),1,0))</f>
        <v/>
      </c>
      <c r="H6567" s="14" t="str">
        <f t="shared" si="211"/>
        <v/>
      </c>
      <c r="I6567" s="14" t="str">
        <f>IF($F6567="","",MOD(ROW()-2,624)-INDEX(Parallel_Trends!$F$5:$F$14,MATCH($A6567,Parallel_Trends!$A$5:$A$14,0)))</f>
        <v/>
      </c>
    </row>
    <row r="6568" spans="1:9" x14ac:dyDescent="0.45">
      <c r="A6568" t="s">
        <v>33</v>
      </c>
      <c r="B6568" s="1">
        <f>Raw_Prices!BS329</f>
        <v>45404</v>
      </c>
      <c r="C6568" s="12">
        <f>Raw_Prices!BW329</f>
        <v>493.44099999999997</v>
      </c>
      <c r="D6568" s="13">
        <f t="shared" si="210"/>
        <v>9.2076925751474192E-3</v>
      </c>
      <c r="E6568" s="14" t="str">
        <f>IF(_xlfn.XLOOKUP($A6568,Firm_Info!$A$2:$A$12,Firm_Info!$C$2:$C$12)="Treated",1,IF(_xlfn.XLOOKUP($A6568,Firm_Info!$A$2:$A$12,Firm_Info!$C$2:$C$12)="Control",0,""))</f>
        <v/>
      </c>
      <c r="F6568" s="14" t="str">
        <f>IFERROR(_xlfn.XLOOKUP($A6568,Firm_Info!$A$2:$A$11,Firm_Info!$D$2:$D$11),"")</f>
        <v/>
      </c>
      <c r="G6568" s="14" t="str">
        <f>IF($F6568="","",IF($B6568&gt;=SUMIFS(Firm_Info!$F$2:$F$11,Firm_Info!$D$2:$D$11,$F6568,Firm_Info!$C$2:$C$11,"Treated"),1,0))</f>
        <v/>
      </c>
      <c r="H6568" s="14" t="str">
        <f t="shared" si="211"/>
        <v/>
      </c>
      <c r="I6568" s="14" t="str">
        <f>IF($F6568="","",MOD(ROW()-2,624)-INDEX(Parallel_Trends!$F$5:$F$14,MATCH($A6568,Parallel_Trends!$A$5:$A$14,0)))</f>
        <v/>
      </c>
    </row>
    <row r="6569" spans="1:9" x14ac:dyDescent="0.45">
      <c r="A6569" t="s">
        <v>33</v>
      </c>
      <c r="B6569" s="1">
        <f>Raw_Prices!BS330</f>
        <v>45405</v>
      </c>
      <c r="C6569" s="12">
        <f>Raw_Prices!BW330</f>
        <v>499.29599999999999</v>
      </c>
      <c r="D6569" s="13">
        <f t="shared" si="210"/>
        <v>1.1865653644508756E-2</v>
      </c>
      <c r="E6569" s="14" t="str">
        <f>IF(_xlfn.XLOOKUP($A6569,Firm_Info!$A$2:$A$12,Firm_Info!$C$2:$C$12)="Treated",1,IF(_xlfn.XLOOKUP($A6569,Firm_Info!$A$2:$A$12,Firm_Info!$C$2:$C$12)="Control",0,""))</f>
        <v/>
      </c>
      <c r="F6569" s="14" t="str">
        <f>IFERROR(_xlfn.XLOOKUP($A6569,Firm_Info!$A$2:$A$11,Firm_Info!$D$2:$D$11),"")</f>
        <v/>
      </c>
      <c r="G6569" s="14" t="str">
        <f>IF($F6569="","",IF($B6569&gt;=SUMIFS(Firm_Info!$F$2:$F$11,Firm_Info!$D$2:$D$11,$F6569,Firm_Info!$C$2:$C$11,"Treated"),1,0))</f>
        <v/>
      </c>
      <c r="H6569" s="14" t="str">
        <f t="shared" si="211"/>
        <v/>
      </c>
      <c r="I6569" s="14" t="str">
        <f>IF($F6569="","",MOD(ROW()-2,624)-INDEX(Parallel_Trends!$F$5:$F$14,MATCH($A6569,Parallel_Trends!$A$5:$A$14,0)))</f>
        <v/>
      </c>
    </row>
    <row r="6570" spans="1:9" x14ac:dyDescent="0.45">
      <c r="A6570" t="s">
        <v>33</v>
      </c>
      <c r="B6570" s="1">
        <f>Raw_Prices!BS331</f>
        <v>45406</v>
      </c>
      <c r="C6570" s="12">
        <f>Raw_Prices!BW331</f>
        <v>499.06</v>
      </c>
      <c r="D6570" s="13">
        <f t="shared" si="210"/>
        <v>-4.7266551304236959E-4</v>
      </c>
      <c r="E6570" s="14" t="str">
        <f>IF(_xlfn.XLOOKUP($A6570,Firm_Info!$A$2:$A$12,Firm_Info!$C$2:$C$12)="Treated",1,IF(_xlfn.XLOOKUP($A6570,Firm_Info!$A$2:$A$12,Firm_Info!$C$2:$C$12)="Control",0,""))</f>
        <v/>
      </c>
      <c r="F6570" s="14" t="str">
        <f>IFERROR(_xlfn.XLOOKUP($A6570,Firm_Info!$A$2:$A$11,Firm_Info!$D$2:$D$11),"")</f>
        <v/>
      </c>
      <c r="G6570" s="14" t="str">
        <f>IF($F6570="","",IF($B6570&gt;=SUMIFS(Firm_Info!$F$2:$F$11,Firm_Info!$D$2:$D$11,$F6570,Firm_Info!$C$2:$C$11,"Treated"),1,0))</f>
        <v/>
      </c>
      <c r="H6570" s="14" t="str">
        <f t="shared" si="211"/>
        <v/>
      </c>
      <c r="I6570" s="14" t="str">
        <f>IF($F6570="","",MOD(ROW()-2,624)-INDEX(Parallel_Trends!$F$5:$F$14,MATCH($A6570,Parallel_Trends!$A$5:$A$14,0)))</f>
        <v/>
      </c>
    </row>
    <row r="6571" spans="1:9" x14ac:dyDescent="0.45">
      <c r="A6571" t="s">
        <v>33</v>
      </c>
      <c r="B6571" s="1">
        <f>Raw_Prices!BS332</f>
        <v>45407</v>
      </c>
      <c r="C6571" s="12">
        <f>Raw_Prices!BW332</f>
        <v>497.16399999999999</v>
      </c>
      <c r="D6571" s="13">
        <f t="shared" si="210"/>
        <v>-3.7991423876888586E-3</v>
      </c>
      <c r="E6571" s="14" t="str">
        <f>IF(_xlfn.XLOOKUP($A6571,Firm_Info!$A$2:$A$12,Firm_Info!$C$2:$C$12)="Treated",1,IF(_xlfn.XLOOKUP($A6571,Firm_Info!$A$2:$A$12,Firm_Info!$C$2:$C$12)="Control",0,""))</f>
        <v/>
      </c>
      <c r="F6571" s="14" t="str">
        <f>IFERROR(_xlfn.XLOOKUP($A6571,Firm_Info!$A$2:$A$11,Firm_Info!$D$2:$D$11),"")</f>
        <v/>
      </c>
      <c r="G6571" s="14" t="str">
        <f>IF($F6571="","",IF($B6571&gt;=SUMIFS(Firm_Info!$F$2:$F$11,Firm_Info!$D$2:$D$11,$F6571,Firm_Info!$C$2:$C$11,"Treated"),1,0))</f>
        <v/>
      </c>
      <c r="H6571" s="14" t="str">
        <f t="shared" si="211"/>
        <v/>
      </c>
      <c r="I6571" s="14" t="str">
        <f>IF($F6571="","",MOD(ROW()-2,624)-INDEX(Parallel_Trends!$F$5:$F$14,MATCH($A6571,Parallel_Trends!$A$5:$A$14,0)))</f>
        <v/>
      </c>
    </row>
    <row r="6572" spans="1:9" x14ac:dyDescent="0.45">
      <c r="A6572" t="s">
        <v>33</v>
      </c>
      <c r="B6572" s="1">
        <f>Raw_Prices!BS333</f>
        <v>45408</v>
      </c>
      <c r="C6572" s="12">
        <f>Raw_Prices!BW333</f>
        <v>501.87400000000002</v>
      </c>
      <c r="D6572" s="13">
        <f t="shared" si="210"/>
        <v>9.4737350250622132E-3</v>
      </c>
      <c r="E6572" s="14" t="str">
        <f>IF(_xlfn.XLOOKUP($A6572,Firm_Info!$A$2:$A$12,Firm_Info!$C$2:$C$12)="Treated",1,IF(_xlfn.XLOOKUP($A6572,Firm_Info!$A$2:$A$12,Firm_Info!$C$2:$C$12)="Control",0,""))</f>
        <v/>
      </c>
      <c r="F6572" s="14" t="str">
        <f>IFERROR(_xlfn.XLOOKUP($A6572,Firm_Info!$A$2:$A$11,Firm_Info!$D$2:$D$11),"")</f>
        <v/>
      </c>
      <c r="G6572" s="14" t="str">
        <f>IF($F6572="","",IF($B6572&gt;=SUMIFS(Firm_Info!$F$2:$F$11,Firm_Info!$D$2:$D$11,$F6572,Firm_Info!$C$2:$C$11,"Treated"),1,0))</f>
        <v/>
      </c>
      <c r="H6572" s="14" t="str">
        <f t="shared" si="211"/>
        <v/>
      </c>
      <c r="I6572" s="14" t="str">
        <f>IF($F6572="","",MOD(ROW()-2,624)-INDEX(Parallel_Trends!$F$5:$F$14,MATCH($A6572,Parallel_Trends!$A$5:$A$14,0)))</f>
        <v/>
      </c>
    </row>
    <row r="6573" spans="1:9" x14ac:dyDescent="0.45">
      <c r="A6573" t="s">
        <v>33</v>
      </c>
      <c r="B6573" s="1">
        <f>Raw_Prices!BS334</f>
        <v>45411</v>
      </c>
      <c r="C6573" s="12">
        <f>Raw_Prices!BW334</f>
        <v>503.65100000000001</v>
      </c>
      <c r="D6573" s="13">
        <f t="shared" si="210"/>
        <v>3.5407293464095879E-3</v>
      </c>
      <c r="E6573" s="14" t="str">
        <f>IF(_xlfn.XLOOKUP($A6573,Firm_Info!$A$2:$A$12,Firm_Info!$C$2:$C$12)="Treated",1,IF(_xlfn.XLOOKUP($A6573,Firm_Info!$A$2:$A$12,Firm_Info!$C$2:$C$12)="Control",0,""))</f>
        <v/>
      </c>
      <c r="F6573" s="14" t="str">
        <f>IFERROR(_xlfn.XLOOKUP($A6573,Firm_Info!$A$2:$A$11,Firm_Info!$D$2:$D$11),"")</f>
        <v/>
      </c>
      <c r="G6573" s="14" t="str">
        <f>IF($F6573="","",IF($B6573&gt;=SUMIFS(Firm_Info!$F$2:$F$11,Firm_Info!$D$2:$D$11,$F6573,Firm_Info!$C$2:$C$11,"Treated"),1,0))</f>
        <v/>
      </c>
      <c r="H6573" s="14" t="str">
        <f t="shared" si="211"/>
        <v/>
      </c>
      <c r="I6573" s="14" t="str">
        <f>IF($F6573="","",MOD(ROW()-2,624)-INDEX(Parallel_Trends!$F$5:$F$14,MATCH($A6573,Parallel_Trends!$A$5:$A$14,0)))</f>
        <v/>
      </c>
    </row>
    <row r="6574" spans="1:9" x14ac:dyDescent="0.45">
      <c r="A6574" t="s">
        <v>33</v>
      </c>
      <c r="B6574" s="1">
        <f>Raw_Prices!BS335</f>
        <v>45412</v>
      </c>
      <c r="C6574" s="12">
        <f>Raw_Prices!BW335</f>
        <v>495.67200000000003</v>
      </c>
      <c r="D6574" s="13">
        <f t="shared" si="210"/>
        <v>-1.5842319383859049E-2</v>
      </c>
      <c r="E6574" s="14" t="str">
        <f>IF(_xlfn.XLOOKUP($A6574,Firm_Info!$A$2:$A$12,Firm_Info!$C$2:$C$12)="Treated",1,IF(_xlfn.XLOOKUP($A6574,Firm_Info!$A$2:$A$12,Firm_Info!$C$2:$C$12)="Control",0,""))</f>
        <v/>
      </c>
      <c r="F6574" s="14" t="str">
        <f>IFERROR(_xlfn.XLOOKUP($A6574,Firm_Info!$A$2:$A$11,Firm_Info!$D$2:$D$11),"")</f>
        <v/>
      </c>
      <c r="G6574" s="14" t="str">
        <f>IF($F6574="","",IF($B6574&gt;=SUMIFS(Firm_Info!$F$2:$F$11,Firm_Info!$D$2:$D$11,$F6574,Firm_Info!$C$2:$C$11,"Treated"),1,0))</f>
        <v/>
      </c>
      <c r="H6574" s="14" t="str">
        <f t="shared" si="211"/>
        <v/>
      </c>
      <c r="I6574" s="14" t="str">
        <f>IF($F6574="","",MOD(ROW()-2,624)-INDEX(Parallel_Trends!$F$5:$F$14,MATCH($A6574,Parallel_Trends!$A$5:$A$14,0)))</f>
        <v/>
      </c>
    </row>
    <row r="6575" spans="1:9" x14ac:dyDescent="0.45">
      <c r="A6575" t="s">
        <v>33</v>
      </c>
      <c r="B6575" s="1">
        <f>Raw_Prices!BS336</f>
        <v>45413</v>
      </c>
      <c r="C6575" s="12">
        <f>Raw_Prices!BW336</f>
        <v>494.06299999999999</v>
      </c>
      <c r="D6575" s="13">
        <f t="shared" si="210"/>
        <v>-3.2460982262464411E-3</v>
      </c>
      <c r="E6575" s="14" t="str">
        <f>IF(_xlfn.XLOOKUP($A6575,Firm_Info!$A$2:$A$12,Firm_Info!$C$2:$C$12)="Treated",1,IF(_xlfn.XLOOKUP($A6575,Firm_Info!$A$2:$A$12,Firm_Info!$C$2:$C$12)="Control",0,""))</f>
        <v/>
      </c>
      <c r="F6575" s="14" t="str">
        <f>IFERROR(_xlfn.XLOOKUP($A6575,Firm_Info!$A$2:$A$11,Firm_Info!$D$2:$D$11),"")</f>
        <v/>
      </c>
      <c r="G6575" s="14" t="str">
        <f>IF($F6575="","",IF($B6575&gt;=SUMIFS(Firm_Info!$F$2:$F$11,Firm_Info!$D$2:$D$11,$F6575,Firm_Info!$C$2:$C$11,"Treated"),1,0))</f>
        <v/>
      </c>
      <c r="H6575" s="14" t="str">
        <f t="shared" si="211"/>
        <v/>
      </c>
      <c r="I6575" s="14" t="str">
        <f>IF($F6575="","",MOD(ROW()-2,624)-INDEX(Parallel_Trends!$F$5:$F$14,MATCH($A6575,Parallel_Trends!$A$5:$A$14,0)))</f>
        <v/>
      </c>
    </row>
    <row r="6576" spans="1:9" x14ac:dyDescent="0.45">
      <c r="A6576" t="s">
        <v>33</v>
      </c>
      <c r="B6576" s="1">
        <f>Raw_Prices!BS337</f>
        <v>45414</v>
      </c>
      <c r="C6576" s="12">
        <f>Raw_Prices!BW337</f>
        <v>498.68400000000003</v>
      </c>
      <c r="D6576" s="13">
        <f t="shared" si="210"/>
        <v>9.3530582132239637E-3</v>
      </c>
      <c r="E6576" s="14" t="str">
        <f>IF(_xlfn.XLOOKUP($A6576,Firm_Info!$A$2:$A$12,Firm_Info!$C$2:$C$12)="Treated",1,IF(_xlfn.XLOOKUP($A6576,Firm_Info!$A$2:$A$12,Firm_Info!$C$2:$C$12)="Control",0,""))</f>
        <v/>
      </c>
      <c r="F6576" s="14" t="str">
        <f>IFERROR(_xlfn.XLOOKUP($A6576,Firm_Info!$A$2:$A$11,Firm_Info!$D$2:$D$11),"")</f>
        <v/>
      </c>
      <c r="G6576" s="14" t="str">
        <f>IF($F6576="","",IF($B6576&gt;=SUMIFS(Firm_Info!$F$2:$F$11,Firm_Info!$D$2:$D$11,$F6576,Firm_Info!$C$2:$C$11,"Treated"),1,0))</f>
        <v/>
      </c>
      <c r="H6576" s="14" t="str">
        <f t="shared" si="211"/>
        <v/>
      </c>
      <c r="I6576" s="14" t="str">
        <f>IF($F6576="","",MOD(ROW()-2,624)-INDEX(Parallel_Trends!$F$5:$F$14,MATCH($A6576,Parallel_Trends!$A$5:$A$14,0)))</f>
        <v/>
      </c>
    </row>
    <row r="6577" spans="1:9" x14ac:dyDescent="0.45">
      <c r="A6577" t="s">
        <v>33</v>
      </c>
      <c r="B6577" s="1">
        <f>Raw_Prices!BS338</f>
        <v>45415</v>
      </c>
      <c r="C6577" s="12">
        <f>Raw_Prices!BW338</f>
        <v>504.86599999999999</v>
      </c>
      <c r="D6577" s="13">
        <f t="shared" si="210"/>
        <v>1.2396627924697645E-2</v>
      </c>
      <c r="E6577" s="14" t="str">
        <f>IF(_xlfn.XLOOKUP($A6577,Firm_Info!$A$2:$A$12,Firm_Info!$C$2:$C$12)="Treated",1,IF(_xlfn.XLOOKUP($A6577,Firm_Info!$A$2:$A$12,Firm_Info!$C$2:$C$12)="Control",0,""))</f>
        <v/>
      </c>
      <c r="F6577" s="14" t="str">
        <f>IFERROR(_xlfn.XLOOKUP($A6577,Firm_Info!$A$2:$A$11,Firm_Info!$D$2:$D$11),"")</f>
        <v/>
      </c>
      <c r="G6577" s="14" t="str">
        <f>IF($F6577="","",IF($B6577&gt;=SUMIFS(Firm_Info!$F$2:$F$11,Firm_Info!$D$2:$D$11,$F6577,Firm_Info!$C$2:$C$11,"Treated"),1,0))</f>
        <v/>
      </c>
      <c r="H6577" s="14" t="str">
        <f t="shared" si="211"/>
        <v/>
      </c>
      <c r="I6577" s="14" t="str">
        <f>IF($F6577="","",MOD(ROW()-2,624)-INDEX(Parallel_Trends!$F$5:$F$14,MATCH($A6577,Parallel_Trends!$A$5:$A$14,0)))</f>
        <v/>
      </c>
    </row>
    <row r="6578" spans="1:9" x14ac:dyDescent="0.45">
      <c r="A6578" t="s">
        <v>33</v>
      </c>
      <c r="B6578" s="1">
        <f>Raw_Prices!BS339</f>
        <v>45418</v>
      </c>
      <c r="C6578" s="12">
        <f>Raw_Prices!BW339</f>
        <v>510.07900000000001</v>
      </c>
      <c r="D6578" s="13">
        <f t="shared" si="210"/>
        <v>1.0325512116086344E-2</v>
      </c>
      <c r="E6578" s="14" t="str">
        <f>IF(_xlfn.XLOOKUP($A6578,Firm_Info!$A$2:$A$12,Firm_Info!$C$2:$C$12)="Treated",1,IF(_xlfn.XLOOKUP($A6578,Firm_Info!$A$2:$A$12,Firm_Info!$C$2:$C$12)="Control",0,""))</f>
        <v/>
      </c>
      <c r="F6578" s="14" t="str">
        <f>IFERROR(_xlfn.XLOOKUP($A6578,Firm_Info!$A$2:$A$11,Firm_Info!$D$2:$D$11),"")</f>
        <v/>
      </c>
      <c r="G6578" s="14" t="str">
        <f>IF($F6578="","",IF($B6578&gt;=SUMIFS(Firm_Info!$F$2:$F$11,Firm_Info!$D$2:$D$11,$F6578,Firm_Info!$C$2:$C$11,"Treated"),1,0))</f>
        <v/>
      </c>
      <c r="H6578" s="14" t="str">
        <f t="shared" si="211"/>
        <v/>
      </c>
      <c r="I6578" s="14" t="str">
        <f>IF($F6578="","",MOD(ROW()-2,624)-INDEX(Parallel_Trends!$F$5:$F$14,MATCH($A6578,Parallel_Trends!$A$5:$A$14,0)))</f>
        <v/>
      </c>
    </row>
    <row r="6579" spans="1:9" x14ac:dyDescent="0.45">
      <c r="A6579" t="s">
        <v>33</v>
      </c>
      <c r="B6579" s="1">
        <f>Raw_Prices!BS340</f>
        <v>45419</v>
      </c>
      <c r="C6579" s="12">
        <f>Raw_Prices!BW340</f>
        <v>510.642</v>
      </c>
      <c r="D6579" s="13">
        <f t="shared" si="210"/>
        <v>1.1037505954960558E-3</v>
      </c>
      <c r="E6579" s="14" t="str">
        <f>IF(_xlfn.XLOOKUP($A6579,Firm_Info!$A$2:$A$12,Firm_Info!$C$2:$C$12)="Treated",1,IF(_xlfn.XLOOKUP($A6579,Firm_Info!$A$2:$A$12,Firm_Info!$C$2:$C$12)="Control",0,""))</f>
        <v/>
      </c>
      <c r="F6579" s="14" t="str">
        <f>IFERROR(_xlfn.XLOOKUP($A6579,Firm_Info!$A$2:$A$11,Firm_Info!$D$2:$D$11),"")</f>
        <v/>
      </c>
      <c r="G6579" s="14" t="str">
        <f>IF($F6579="","",IF($B6579&gt;=SUMIFS(Firm_Info!$F$2:$F$11,Firm_Info!$D$2:$D$11,$F6579,Firm_Info!$C$2:$C$11,"Treated"),1,0))</f>
        <v/>
      </c>
      <c r="H6579" s="14" t="str">
        <f t="shared" si="211"/>
        <v/>
      </c>
      <c r="I6579" s="14" t="str">
        <f>IF($F6579="","",MOD(ROW()-2,624)-INDEX(Parallel_Trends!$F$5:$F$14,MATCH($A6579,Parallel_Trends!$A$5:$A$14,0)))</f>
        <v/>
      </c>
    </row>
    <row r="6580" spans="1:9" x14ac:dyDescent="0.45">
      <c r="A6580" t="s">
        <v>33</v>
      </c>
      <c r="B6580" s="1">
        <f>Raw_Prices!BS341</f>
        <v>45420</v>
      </c>
      <c r="C6580" s="12">
        <f>Raw_Prices!BW341</f>
        <v>510.69099999999997</v>
      </c>
      <c r="D6580" s="13">
        <f t="shared" si="210"/>
        <v>9.5957637640475824E-5</v>
      </c>
      <c r="E6580" s="14" t="str">
        <f>IF(_xlfn.XLOOKUP($A6580,Firm_Info!$A$2:$A$12,Firm_Info!$C$2:$C$12)="Treated",1,IF(_xlfn.XLOOKUP($A6580,Firm_Info!$A$2:$A$12,Firm_Info!$C$2:$C$12)="Control",0,""))</f>
        <v/>
      </c>
      <c r="F6580" s="14" t="str">
        <f>IFERROR(_xlfn.XLOOKUP($A6580,Firm_Info!$A$2:$A$11,Firm_Info!$D$2:$D$11),"")</f>
        <v/>
      </c>
      <c r="G6580" s="14" t="str">
        <f>IF($F6580="","",IF($B6580&gt;=SUMIFS(Firm_Info!$F$2:$F$11,Firm_Info!$D$2:$D$11,$F6580,Firm_Info!$C$2:$C$11,"Treated"),1,0))</f>
        <v/>
      </c>
      <c r="H6580" s="14" t="str">
        <f t="shared" si="211"/>
        <v/>
      </c>
      <c r="I6580" s="14" t="str">
        <f>IF($F6580="","",MOD(ROW()-2,624)-INDEX(Parallel_Trends!$F$5:$F$14,MATCH($A6580,Parallel_Trends!$A$5:$A$14,0)))</f>
        <v/>
      </c>
    </row>
    <row r="6581" spans="1:9" x14ac:dyDescent="0.45">
      <c r="A6581" t="s">
        <v>33</v>
      </c>
      <c r="B6581" s="1">
        <f>Raw_Prices!BS342</f>
        <v>45421</v>
      </c>
      <c r="C6581" s="12">
        <f>Raw_Prices!BW342</f>
        <v>513.63300000000004</v>
      </c>
      <c r="D6581" s="13">
        <f t="shared" si="210"/>
        <v>5.760822101819052E-3</v>
      </c>
      <c r="E6581" s="14" t="str">
        <f>IF(_xlfn.XLOOKUP($A6581,Firm_Info!$A$2:$A$12,Firm_Info!$C$2:$C$12)="Treated",1,IF(_xlfn.XLOOKUP($A6581,Firm_Info!$A$2:$A$12,Firm_Info!$C$2:$C$12)="Control",0,""))</f>
        <v/>
      </c>
      <c r="F6581" s="14" t="str">
        <f>IFERROR(_xlfn.XLOOKUP($A6581,Firm_Info!$A$2:$A$11,Firm_Info!$D$2:$D$11),"")</f>
        <v/>
      </c>
      <c r="G6581" s="14" t="str">
        <f>IF($F6581="","",IF($B6581&gt;=SUMIFS(Firm_Info!$F$2:$F$11,Firm_Info!$D$2:$D$11,$F6581,Firm_Info!$C$2:$C$11,"Treated"),1,0))</f>
        <v/>
      </c>
      <c r="H6581" s="14" t="str">
        <f t="shared" si="211"/>
        <v/>
      </c>
      <c r="I6581" s="14" t="str">
        <f>IF($F6581="","",MOD(ROW()-2,624)-INDEX(Parallel_Trends!$F$5:$F$14,MATCH($A6581,Parallel_Trends!$A$5:$A$14,0)))</f>
        <v/>
      </c>
    </row>
    <row r="6582" spans="1:9" x14ac:dyDescent="0.45">
      <c r="A6582" t="s">
        <v>33</v>
      </c>
      <c r="B6582" s="1">
        <f>Raw_Prices!BS343</f>
        <v>45422</v>
      </c>
      <c r="C6582" s="12">
        <f>Raw_Prices!BW343</f>
        <v>514.29499999999996</v>
      </c>
      <c r="D6582" s="13">
        <f t="shared" si="210"/>
        <v>1.2888579978309611E-3</v>
      </c>
      <c r="E6582" s="14" t="str">
        <f>IF(_xlfn.XLOOKUP($A6582,Firm_Info!$A$2:$A$12,Firm_Info!$C$2:$C$12)="Treated",1,IF(_xlfn.XLOOKUP($A6582,Firm_Info!$A$2:$A$12,Firm_Info!$C$2:$C$12)="Control",0,""))</f>
        <v/>
      </c>
      <c r="F6582" s="14" t="str">
        <f>IFERROR(_xlfn.XLOOKUP($A6582,Firm_Info!$A$2:$A$11,Firm_Info!$D$2:$D$11),"")</f>
        <v/>
      </c>
      <c r="G6582" s="14" t="str">
        <f>IF($F6582="","",IF($B6582&gt;=SUMIFS(Firm_Info!$F$2:$F$11,Firm_Info!$D$2:$D$11,$F6582,Firm_Info!$C$2:$C$11,"Treated"),1,0))</f>
        <v/>
      </c>
      <c r="H6582" s="14" t="str">
        <f t="shared" si="211"/>
        <v/>
      </c>
      <c r="I6582" s="14" t="str">
        <f>IF($F6582="","",MOD(ROW()-2,624)-INDEX(Parallel_Trends!$F$5:$F$14,MATCH($A6582,Parallel_Trends!$A$5:$A$14,0)))</f>
        <v/>
      </c>
    </row>
    <row r="6583" spans="1:9" x14ac:dyDescent="0.45">
      <c r="A6583" t="s">
        <v>33</v>
      </c>
      <c r="B6583" s="1">
        <f>Raw_Prices!BS344</f>
        <v>45425</v>
      </c>
      <c r="C6583" s="12">
        <f>Raw_Prices!BW344</f>
        <v>514.36500000000001</v>
      </c>
      <c r="D6583" s="13">
        <f t="shared" si="210"/>
        <v>1.3610865359381386E-4</v>
      </c>
      <c r="E6583" s="14" t="str">
        <f>IF(_xlfn.XLOOKUP($A6583,Firm_Info!$A$2:$A$12,Firm_Info!$C$2:$C$12)="Treated",1,IF(_xlfn.XLOOKUP($A6583,Firm_Info!$A$2:$A$12,Firm_Info!$C$2:$C$12)="Control",0,""))</f>
        <v/>
      </c>
      <c r="F6583" s="14" t="str">
        <f>IFERROR(_xlfn.XLOOKUP($A6583,Firm_Info!$A$2:$A$11,Firm_Info!$D$2:$D$11),"")</f>
        <v/>
      </c>
      <c r="G6583" s="14" t="str">
        <f>IF($F6583="","",IF($B6583&gt;=SUMIFS(Firm_Info!$F$2:$F$11,Firm_Info!$D$2:$D$11,$F6583,Firm_Info!$C$2:$C$11,"Treated"),1,0))</f>
        <v/>
      </c>
      <c r="H6583" s="14" t="str">
        <f t="shared" si="211"/>
        <v/>
      </c>
      <c r="I6583" s="14" t="str">
        <f>IF($F6583="","",MOD(ROW()-2,624)-INDEX(Parallel_Trends!$F$5:$F$14,MATCH($A6583,Parallel_Trends!$A$5:$A$14,0)))</f>
        <v/>
      </c>
    </row>
    <row r="6584" spans="1:9" x14ac:dyDescent="0.45">
      <c r="A6584" t="s">
        <v>33</v>
      </c>
      <c r="B6584" s="1">
        <f>Raw_Prices!BS345</f>
        <v>45426</v>
      </c>
      <c r="C6584" s="12">
        <f>Raw_Prices!BW345</f>
        <v>516.72400000000005</v>
      </c>
      <c r="D6584" s="13">
        <f t="shared" si="210"/>
        <v>4.5862373995120276E-3</v>
      </c>
      <c r="E6584" s="14" t="str">
        <f>IF(_xlfn.XLOOKUP($A6584,Firm_Info!$A$2:$A$12,Firm_Info!$C$2:$C$12)="Treated",1,IF(_xlfn.XLOOKUP($A6584,Firm_Info!$A$2:$A$12,Firm_Info!$C$2:$C$12)="Control",0,""))</f>
        <v/>
      </c>
      <c r="F6584" s="14" t="str">
        <f>IFERROR(_xlfn.XLOOKUP($A6584,Firm_Info!$A$2:$A$11,Firm_Info!$D$2:$D$11),"")</f>
        <v/>
      </c>
      <c r="G6584" s="14" t="str">
        <f>IF($F6584="","",IF($B6584&gt;=SUMIFS(Firm_Info!$F$2:$F$11,Firm_Info!$D$2:$D$11,$F6584,Firm_Info!$C$2:$C$11,"Treated"),1,0))</f>
        <v/>
      </c>
      <c r="H6584" s="14" t="str">
        <f t="shared" si="211"/>
        <v/>
      </c>
      <c r="I6584" s="14" t="str">
        <f>IF($F6584="","",MOD(ROW()-2,624)-INDEX(Parallel_Trends!$F$5:$F$14,MATCH($A6584,Parallel_Trends!$A$5:$A$14,0)))</f>
        <v/>
      </c>
    </row>
    <row r="6585" spans="1:9" x14ac:dyDescent="0.45">
      <c r="A6585" t="s">
        <v>33</v>
      </c>
      <c r="B6585" s="1">
        <f>Raw_Prices!BS346</f>
        <v>45427</v>
      </c>
      <c r="C6585" s="12">
        <f>Raw_Prices!BW346</f>
        <v>523.12300000000005</v>
      </c>
      <c r="D6585" s="13">
        <f t="shared" si="210"/>
        <v>1.2383787089432552E-2</v>
      </c>
      <c r="E6585" s="14" t="str">
        <f>IF(_xlfn.XLOOKUP($A6585,Firm_Info!$A$2:$A$12,Firm_Info!$C$2:$C$12)="Treated",1,IF(_xlfn.XLOOKUP($A6585,Firm_Info!$A$2:$A$12,Firm_Info!$C$2:$C$12)="Control",0,""))</f>
        <v/>
      </c>
      <c r="F6585" s="14" t="str">
        <f>IFERROR(_xlfn.XLOOKUP($A6585,Firm_Info!$A$2:$A$11,Firm_Info!$D$2:$D$11),"")</f>
        <v/>
      </c>
      <c r="G6585" s="14" t="str">
        <f>IF($F6585="","",IF($B6585&gt;=SUMIFS(Firm_Info!$F$2:$F$11,Firm_Info!$D$2:$D$11,$F6585,Firm_Info!$C$2:$C$11,"Treated"),1,0))</f>
        <v/>
      </c>
      <c r="H6585" s="14" t="str">
        <f t="shared" si="211"/>
        <v/>
      </c>
      <c r="I6585" s="14" t="str">
        <f>IF($F6585="","",MOD(ROW()-2,624)-INDEX(Parallel_Trends!$F$5:$F$14,MATCH($A6585,Parallel_Trends!$A$5:$A$14,0)))</f>
        <v/>
      </c>
    </row>
    <row r="6586" spans="1:9" x14ac:dyDescent="0.45">
      <c r="A6586" t="s">
        <v>33</v>
      </c>
      <c r="B6586" s="1">
        <f>Raw_Prices!BS347</f>
        <v>45428</v>
      </c>
      <c r="C6586" s="12">
        <f>Raw_Prices!BW347</f>
        <v>522.04700000000003</v>
      </c>
      <c r="D6586" s="13">
        <f t="shared" si="210"/>
        <v>-2.0568776368081743E-3</v>
      </c>
      <c r="E6586" s="14" t="str">
        <f>IF(_xlfn.XLOOKUP($A6586,Firm_Info!$A$2:$A$12,Firm_Info!$C$2:$C$12)="Treated",1,IF(_xlfn.XLOOKUP($A6586,Firm_Info!$A$2:$A$12,Firm_Info!$C$2:$C$12)="Control",0,""))</f>
        <v/>
      </c>
      <c r="F6586" s="14" t="str">
        <f>IFERROR(_xlfn.XLOOKUP($A6586,Firm_Info!$A$2:$A$11,Firm_Info!$D$2:$D$11),"")</f>
        <v/>
      </c>
      <c r="G6586" s="14" t="str">
        <f>IF($F6586="","",IF($B6586&gt;=SUMIFS(Firm_Info!$F$2:$F$11,Firm_Info!$D$2:$D$11,$F6586,Firm_Info!$C$2:$C$11,"Treated"),1,0))</f>
        <v/>
      </c>
      <c r="H6586" s="14" t="str">
        <f t="shared" si="211"/>
        <v/>
      </c>
      <c r="I6586" s="14" t="str">
        <f>IF($F6586="","",MOD(ROW()-2,624)-INDEX(Parallel_Trends!$F$5:$F$14,MATCH($A6586,Parallel_Trends!$A$5:$A$14,0)))</f>
        <v/>
      </c>
    </row>
    <row r="6587" spans="1:9" x14ac:dyDescent="0.45">
      <c r="A6587" t="s">
        <v>33</v>
      </c>
      <c r="B6587" s="1">
        <f>Raw_Prices!BS348</f>
        <v>45429</v>
      </c>
      <c r="C6587" s="12">
        <f>Raw_Prices!BW348</f>
        <v>522.798</v>
      </c>
      <c r="D6587" s="13">
        <f t="shared" si="210"/>
        <v>1.4385677917887474E-3</v>
      </c>
      <c r="E6587" s="14" t="str">
        <f>IF(_xlfn.XLOOKUP($A6587,Firm_Info!$A$2:$A$12,Firm_Info!$C$2:$C$12)="Treated",1,IF(_xlfn.XLOOKUP($A6587,Firm_Info!$A$2:$A$12,Firm_Info!$C$2:$C$12)="Control",0,""))</f>
        <v/>
      </c>
      <c r="F6587" s="14" t="str">
        <f>IFERROR(_xlfn.XLOOKUP($A6587,Firm_Info!$A$2:$A$11,Firm_Info!$D$2:$D$11),"")</f>
        <v/>
      </c>
      <c r="G6587" s="14" t="str">
        <f>IF($F6587="","",IF($B6587&gt;=SUMIFS(Firm_Info!$F$2:$F$11,Firm_Info!$D$2:$D$11,$F6587,Firm_Info!$C$2:$C$11,"Treated"),1,0))</f>
        <v/>
      </c>
      <c r="H6587" s="14" t="str">
        <f t="shared" si="211"/>
        <v/>
      </c>
      <c r="I6587" s="14" t="str">
        <f>IF($F6587="","",MOD(ROW()-2,624)-INDEX(Parallel_Trends!$F$5:$F$14,MATCH($A6587,Parallel_Trends!$A$5:$A$14,0)))</f>
        <v/>
      </c>
    </row>
    <row r="6588" spans="1:9" x14ac:dyDescent="0.45">
      <c r="A6588" t="s">
        <v>33</v>
      </c>
      <c r="B6588" s="1">
        <f>Raw_Prices!BS349</f>
        <v>45432</v>
      </c>
      <c r="C6588" s="12">
        <f>Raw_Prices!BW349</f>
        <v>523.4</v>
      </c>
      <c r="D6588" s="13">
        <f t="shared" si="210"/>
        <v>1.1514963714474025E-3</v>
      </c>
      <c r="E6588" s="14" t="str">
        <f>IF(_xlfn.XLOOKUP($A6588,Firm_Info!$A$2:$A$12,Firm_Info!$C$2:$C$12)="Treated",1,IF(_xlfn.XLOOKUP($A6588,Firm_Info!$A$2:$A$12,Firm_Info!$C$2:$C$12)="Control",0,""))</f>
        <v/>
      </c>
      <c r="F6588" s="14" t="str">
        <f>IFERROR(_xlfn.XLOOKUP($A6588,Firm_Info!$A$2:$A$11,Firm_Info!$D$2:$D$11),"")</f>
        <v/>
      </c>
      <c r="G6588" s="14" t="str">
        <f>IF($F6588="","",IF($B6588&gt;=SUMIFS(Firm_Info!$F$2:$F$11,Firm_Info!$D$2:$D$11,$F6588,Firm_Info!$C$2:$C$11,"Treated"),1,0))</f>
        <v/>
      </c>
      <c r="H6588" s="14" t="str">
        <f t="shared" si="211"/>
        <v/>
      </c>
      <c r="I6588" s="14" t="str">
        <f>IF($F6588="","",MOD(ROW()-2,624)-INDEX(Parallel_Trends!$F$5:$F$14,MATCH($A6588,Parallel_Trends!$A$5:$A$14,0)))</f>
        <v/>
      </c>
    </row>
    <row r="6589" spans="1:9" x14ac:dyDescent="0.45">
      <c r="A6589" t="s">
        <v>33</v>
      </c>
      <c r="B6589" s="1">
        <f>Raw_Prices!BS350</f>
        <v>45433</v>
      </c>
      <c r="C6589" s="12">
        <f>Raw_Prices!BW350</f>
        <v>524.68299999999999</v>
      </c>
      <c r="D6589" s="13">
        <f t="shared" si="210"/>
        <v>2.4512800917080302E-3</v>
      </c>
      <c r="E6589" s="14" t="str">
        <f>IF(_xlfn.XLOOKUP($A6589,Firm_Info!$A$2:$A$12,Firm_Info!$C$2:$C$12)="Treated",1,IF(_xlfn.XLOOKUP($A6589,Firm_Info!$A$2:$A$12,Firm_Info!$C$2:$C$12)="Control",0,""))</f>
        <v/>
      </c>
      <c r="F6589" s="14" t="str">
        <f>IFERROR(_xlfn.XLOOKUP($A6589,Firm_Info!$A$2:$A$11,Firm_Info!$D$2:$D$11),"")</f>
        <v/>
      </c>
      <c r="G6589" s="14" t="str">
        <f>IF($F6589="","",IF($B6589&gt;=SUMIFS(Firm_Info!$F$2:$F$11,Firm_Info!$D$2:$D$11,$F6589,Firm_Info!$C$2:$C$11,"Treated"),1,0))</f>
        <v/>
      </c>
      <c r="H6589" s="14" t="str">
        <f t="shared" si="211"/>
        <v/>
      </c>
      <c r="I6589" s="14" t="str">
        <f>IF($F6589="","",MOD(ROW()-2,624)-INDEX(Parallel_Trends!$F$5:$F$14,MATCH($A6589,Parallel_Trends!$A$5:$A$14,0)))</f>
        <v/>
      </c>
    </row>
    <row r="6590" spans="1:9" x14ac:dyDescent="0.45">
      <c r="A6590" t="s">
        <v>33</v>
      </c>
      <c r="B6590" s="1">
        <f>Raw_Prices!BS351</f>
        <v>45434</v>
      </c>
      <c r="C6590" s="12">
        <f>Raw_Prices!BW351</f>
        <v>523.17200000000003</v>
      </c>
      <c r="D6590" s="13">
        <f t="shared" si="210"/>
        <v>-2.8798341093574376E-3</v>
      </c>
      <c r="E6590" s="14" t="str">
        <f>IF(_xlfn.XLOOKUP($A6590,Firm_Info!$A$2:$A$12,Firm_Info!$C$2:$C$12)="Treated",1,IF(_xlfn.XLOOKUP($A6590,Firm_Info!$A$2:$A$12,Firm_Info!$C$2:$C$12)="Control",0,""))</f>
        <v/>
      </c>
      <c r="F6590" s="14" t="str">
        <f>IFERROR(_xlfn.XLOOKUP($A6590,Firm_Info!$A$2:$A$11,Firm_Info!$D$2:$D$11),"")</f>
        <v/>
      </c>
      <c r="G6590" s="14" t="str">
        <f>IF($F6590="","",IF($B6590&gt;=SUMIFS(Firm_Info!$F$2:$F$11,Firm_Info!$D$2:$D$11,$F6590,Firm_Info!$C$2:$C$11,"Treated"),1,0))</f>
        <v/>
      </c>
      <c r="H6590" s="14" t="str">
        <f t="shared" si="211"/>
        <v/>
      </c>
      <c r="I6590" s="14" t="str">
        <f>IF($F6590="","",MOD(ROW()-2,624)-INDEX(Parallel_Trends!$F$5:$F$14,MATCH($A6590,Parallel_Trends!$A$5:$A$14,0)))</f>
        <v/>
      </c>
    </row>
    <row r="6591" spans="1:9" x14ac:dyDescent="0.45">
      <c r="A6591" t="s">
        <v>33</v>
      </c>
      <c r="B6591" s="1">
        <f>Raw_Prices!BS352</f>
        <v>45435</v>
      </c>
      <c r="C6591" s="12">
        <f>Raw_Prices!BW352</f>
        <v>519.351</v>
      </c>
      <c r="D6591" s="13">
        <f t="shared" si="210"/>
        <v>-7.3035254180270348E-3</v>
      </c>
      <c r="E6591" s="14" t="str">
        <f>IF(_xlfn.XLOOKUP($A6591,Firm_Info!$A$2:$A$12,Firm_Info!$C$2:$C$12)="Treated",1,IF(_xlfn.XLOOKUP($A6591,Firm_Info!$A$2:$A$12,Firm_Info!$C$2:$C$12)="Control",0,""))</f>
        <v/>
      </c>
      <c r="F6591" s="14" t="str">
        <f>IFERROR(_xlfn.XLOOKUP($A6591,Firm_Info!$A$2:$A$11,Firm_Info!$D$2:$D$11),"")</f>
        <v/>
      </c>
      <c r="G6591" s="14" t="str">
        <f>IF($F6591="","",IF($B6591&gt;=SUMIFS(Firm_Info!$F$2:$F$11,Firm_Info!$D$2:$D$11,$F6591,Firm_Info!$C$2:$C$11,"Treated"),1,0))</f>
        <v/>
      </c>
      <c r="H6591" s="14" t="str">
        <f t="shared" si="211"/>
        <v/>
      </c>
      <c r="I6591" s="14" t="str">
        <f>IF($F6591="","",MOD(ROW()-2,624)-INDEX(Parallel_Trends!$F$5:$F$14,MATCH($A6591,Parallel_Trends!$A$5:$A$14,0)))</f>
        <v/>
      </c>
    </row>
    <row r="6592" spans="1:9" x14ac:dyDescent="0.45">
      <c r="A6592" t="s">
        <v>33</v>
      </c>
      <c r="B6592" s="1">
        <f>Raw_Prices!BS353</f>
        <v>45436</v>
      </c>
      <c r="C6592" s="12">
        <f>Raw_Prices!BW353</f>
        <v>522.78800000000001</v>
      </c>
      <c r="D6592" s="13">
        <f t="shared" si="210"/>
        <v>6.6178750016847587E-3</v>
      </c>
      <c r="E6592" s="14" t="str">
        <f>IF(_xlfn.XLOOKUP($A6592,Firm_Info!$A$2:$A$12,Firm_Info!$C$2:$C$12)="Treated",1,IF(_xlfn.XLOOKUP($A6592,Firm_Info!$A$2:$A$12,Firm_Info!$C$2:$C$12)="Control",0,""))</f>
        <v/>
      </c>
      <c r="F6592" s="14" t="str">
        <f>IFERROR(_xlfn.XLOOKUP($A6592,Firm_Info!$A$2:$A$11,Firm_Info!$D$2:$D$11),"")</f>
        <v/>
      </c>
      <c r="G6592" s="14" t="str">
        <f>IF($F6592="","",IF($B6592&gt;=SUMIFS(Firm_Info!$F$2:$F$11,Firm_Info!$D$2:$D$11,$F6592,Firm_Info!$C$2:$C$11,"Treated"),1,0))</f>
        <v/>
      </c>
      <c r="H6592" s="14" t="str">
        <f t="shared" si="211"/>
        <v/>
      </c>
      <c r="I6592" s="14" t="str">
        <f>IF($F6592="","",MOD(ROW()-2,624)-INDEX(Parallel_Trends!$F$5:$F$14,MATCH($A6592,Parallel_Trends!$A$5:$A$14,0)))</f>
        <v/>
      </c>
    </row>
    <row r="6593" spans="1:9" x14ac:dyDescent="0.45">
      <c r="A6593" t="s">
        <v>33</v>
      </c>
      <c r="B6593" s="1">
        <f>Raw_Prices!BS354</f>
        <v>45440</v>
      </c>
      <c r="C6593" s="12">
        <f>Raw_Prices!BW354</f>
        <v>523.15300000000002</v>
      </c>
      <c r="D6593" s="13">
        <f t="shared" si="210"/>
        <v>6.9817975929065135E-4</v>
      </c>
      <c r="E6593" s="14" t="str">
        <f>IF(_xlfn.XLOOKUP($A6593,Firm_Info!$A$2:$A$12,Firm_Info!$C$2:$C$12)="Treated",1,IF(_xlfn.XLOOKUP($A6593,Firm_Info!$A$2:$A$12,Firm_Info!$C$2:$C$12)="Control",0,""))</f>
        <v/>
      </c>
      <c r="F6593" s="14" t="str">
        <f>IFERROR(_xlfn.XLOOKUP($A6593,Firm_Info!$A$2:$A$11,Firm_Info!$D$2:$D$11),"")</f>
        <v/>
      </c>
      <c r="G6593" s="14" t="str">
        <f>IF($F6593="","",IF($B6593&gt;=SUMIFS(Firm_Info!$F$2:$F$11,Firm_Info!$D$2:$D$11,$F6593,Firm_Info!$C$2:$C$11,"Treated"),1,0))</f>
        <v/>
      </c>
      <c r="H6593" s="14" t="str">
        <f t="shared" si="211"/>
        <v/>
      </c>
      <c r="I6593" s="14" t="str">
        <f>IF($F6593="","",MOD(ROW()-2,624)-INDEX(Parallel_Trends!$F$5:$F$14,MATCH($A6593,Parallel_Trends!$A$5:$A$14,0)))</f>
        <v/>
      </c>
    </row>
    <row r="6594" spans="1:9" x14ac:dyDescent="0.45">
      <c r="A6594" t="s">
        <v>33</v>
      </c>
      <c r="B6594" s="1">
        <f>Raw_Prices!BS355</f>
        <v>45441</v>
      </c>
      <c r="C6594" s="12">
        <f>Raw_Prices!BW355</f>
        <v>519.49</v>
      </c>
      <c r="D6594" s="13">
        <f t="shared" si="210"/>
        <v>-7.0017757711415829E-3</v>
      </c>
      <c r="E6594" s="14" t="str">
        <f>IF(_xlfn.XLOOKUP($A6594,Firm_Info!$A$2:$A$12,Firm_Info!$C$2:$C$12)="Treated",1,IF(_xlfn.XLOOKUP($A6594,Firm_Info!$A$2:$A$12,Firm_Info!$C$2:$C$12)="Control",0,""))</f>
        <v/>
      </c>
      <c r="F6594" s="14" t="str">
        <f>IFERROR(_xlfn.XLOOKUP($A6594,Firm_Info!$A$2:$A$11,Firm_Info!$D$2:$D$11),"")</f>
        <v/>
      </c>
      <c r="G6594" s="14" t="str">
        <f>IF($F6594="","",IF($B6594&gt;=SUMIFS(Firm_Info!$F$2:$F$11,Firm_Info!$D$2:$D$11,$F6594,Firm_Info!$C$2:$C$11,"Treated"),1,0))</f>
        <v/>
      </c>
      <c r="H6594" s="14" t="str">
        <f t="shared" si="211"/>
        <v/>
      </c>
      <c r="I6594" s="14" t="str">
        <f>IF($F6594="","",MOD(ROW()-2,624)-INDEX(Parallel_Trends!$F$5:$F$14,MATCH($A6594,Parallel_Trends!$A$5:$A$14,0)))</f>
        <v/>
      </c>
    </row>
    <row r="6595" spans="1:9" x14ac:dyDescent="0.45">
      <c r="A6595" t="s">
        <v>33</v>
      </c>
      <c r="B6595" s="1">
        <f>Raw_Prices!BS356</f>
        <v>45442</v>
      </c>
      <c r="C6595" s="12">
        <f>Raw_Prices!BW356</f>
        <v>516.04200000000003</v>
      </c>
      <c r="D6595" s="13">
        <f t="shared" si="210"/>
        <v>-6.63727886966059E-3</v>
      </c>
      <c r="E6595" s="14" t="str">
        <f>IF(_xlfn.XLOOKUP($A6595,Firm_Info!$A$2:$A$12,Firm_Info!$C$2:$C$12)="Treated",1,IF(_xlfn.XLOOKUP($A6595,Firm_Info!$A$2:$A$12,Firm_Info!$C$2:$C$12)="Control",0,""))</f>
        <v/>
      </c>
      <c r="F6595" s="14" t="str">
        <f>IFERROR(_xlfn.XLOOKUP($A6595,Firm_Info!$A$2:$A$11,Firm_Info!$D$2:$D$11),"")</f>
        <v/>
      </c>
      <c r="G6595" s="14" t="str">
        <f>IF($F6595="","",IF($B6595&gt;=SUMIFS(Firm_Info!$F$2:$F$11,Firm_Info!$D$2:$D$11,$F6595,Firm_Info!$C$2:$C$11,"Treated"),1,0))</f>
        <v/>
      </c>
      <c r="H6595" s="14" t="str">
        <f t="shared" si="211"/>
        <v/>
      </c>
      <c r="I6595" s="14" t="str">
        <f>IF($F6595="","",MOD(ROW()-2,624)-INDEX(Parallel_Trends!$F$5:$F$14,MATCH($A6595,Parallel_Trends!$A$5:$A$14,0)))</f>
        <v/>
      </c>
    </row>
    <row r="6596" spans="1:9" x14ac:dyDescent="0.45">
      <c r="A6596" t="s">
        <v>33</v>
      </c>
      <c r="B6596" s="1">
        <f>Raw_Prices!BS357</f>
        <v>45443</v>
      </c>
      <c r="C6596" s="12">
        <f>Raw_Prices!BW357</f>
        <v>520.74300000000005</v>
      </c>
      <c r="D6596" s="13">
        <f t="shared" si="210"/>
        <v>9.1097236271466819E-3</v>
      </c>
      <c r="E6596" s="14" t="str">
        <f>IF(_xlfn.XLOOKUP($A6596,Firm_Info!$A$2:$A$12,Firm_Info!$C$2:$C$12)="Treated",1,IF(_xlfn.XLOOKUP($A6596,Firm_Info!$A$2:$A$12,Firm_Info!$C$2:$C$12)="Control",0,""))</f>
        <v/>
      </c>
      <c r="F6596" s="14" t="str">
        <f>IFERROR(_xlfn.XLOOKUP($A6596,Firm_Info!$A$2:$A$11,Firm_Info!$D$2:$D$11),"")</f>
        <v/>
      </c>
      <c r="G6596" s="14" t="str">
        <f>IF($F6596="","",IF($B6596&gt;=SUMIFS(Firm_Info!$F$2:$F$11,Firm_Info!$D$2:$D$11,$F6596,Firm_Info!$C$2:$C$11,"Treated"),1,0))</f>
        <v/>
      </c>
      <c r="H6596" s="14" t="str">
        <f t="shared" si="211"/>
        <v/>
      </c>
      <c r="I6596" s="14" t="str">
        <f>IF($F6596="","",MOD(ROW()-2,624)-INDEX(Parallel_Trends!$F$5:$F$14,MATCH($A6596,Parallel_Trends!$A$5:$A$14,0)))</f>
        <v/>
      </c>
    </row>
    <row r="6597" spans="1:9" x14ac:dyDescent="0.45">
      <c r="A6597" t="s">
        <v>33</v>
      </c>
      <c r="B6597" s="1">
        <f>Raw_Prices!BS358</f>
        <v>45446</v>
      </c>
      <c r="C6597" s="12">
        <f>Raw_Prices!BW358</f>
        <v>521.16899999999998</v>
      </c>
      <c r="D6597" s="13">
        <f t="shared" si="210"/>
        <v>8.1806188465316509E-4</v>
      </c>
      <c r="E6597" s="14" t="str">
        <f>IF(_xlfn.XLOOKUP($A6597,Firm_Info!$A$2:$A$12,Firm_Info!$C$2:$C$12)="Treated",1,IF(_xlfn.XLOOKUP($A6597,Firm_Info!$A$2:$A$12,Firm_Info!$C$2:$C$12)="Control",0,""))</f>
        <v/>
      </c>
      <c r="F6597" s="14" t="str">
        <f>IFERROR(_xlfn.XLOOKUP($A6597,Firm_Info!$A$2:$A$11,Firm_Info!$D$2:$D$11),"")</f>
        <v/>
      </c>
      <c r="G6597" s="14" t="str">
        <f>IF($F6597="","",IF($B6597&gt;=SUMIFS(Firm_Info!$F$2:$F$11,Firm_Info!$D$2:$D$11,$F6597,Firm_Info!$C$2:$C$11,"Treated"),1,0))</f>
        <v/>
      </c>
      <c r="H6597" s="14" t="str">
        <f t="shared" si="211"/>
        <v/>
      </c>
      <c r="I6597" s="14" t="str">
        <f>IF($F6597="","",MOD(ROW()-2,624)-INDEX(Parallel_Trends!$F$5:$F$14,MATCH($A6597,Parallel_Trends!$A$5:$A$14,0)))</f>
        <v/>
      </c>
    </row>
    <row r="6598" spans="1:9" x14ac:dyDescent="0.45">
      <c r="A6598" t="s">
        <v>33</v>
      </c>
      <c r="B6598" s="1">
        <f>Raw_Prices!BS359</f>
        <v>45447</v>
      </c>
      <c r="C6598" s="12">
        <f>Raw_Prices!BW359</f>
        <v>521.75099999999998</v>
      </c>
      <c r="D6598" s="13">
        <f t="shared" si="210"/>
        <v>1.1167202961035461E-3</v>
      </c>
      <c r="E6598" s="14" t="str">
        <f>IF(_xlfn.XLOOKUP($A6598,Firm_Info!$A$2:$A$12,Firm_Info!$C$2:$C$12)="Treated",1,IF(_xlfn.XLOOKUP($A6598,Firm_Info!$A$2:$A$12,Firm_Info!$C$2:$C$12)="Control",0,""))</f>
        <v/>
      </c>
      <c r="F6598" s="14" t="str">
        <f>IFERROR(_xlfn.XLOOKUP($A6598,Firm_Info!$A$2:$A$11,Firm_Info!$D$2:$D$11),"")</f>
        <v/>
      </c>
      <c r="G6598" s="14" t="str">
        <f>IF($F6598="","",IF($B6598&gt;=SUMIFS(Firm_Info!$F$2:$F$11,Firm_Info!$D$2:$D$11,$F6598,Firm_Info!$C$2:$C$11,"Treated"),1,0))</f>
        <v/>
      </c>
      <c r="H6598" s="14" t="str">
        <f t="shared" si="211"/>
        <v/>
      </c>
      <c r="I6598" s="14" t="str">
        <f>IF($F6598="","",MOD(ROW()-2,624)-INDEX(Parallel_Trends!$F$5:$F$14,MATCH($A6598,Parallel_Trends!$A$5:$A$14,0)))</f>
        <v/>
      </c>
    </row>
    <row r="6599" spans="1:9" x14ac:dyDescent="0.45">
      <c r="A6599" t="s">
        <v>33</v>
      </c>
      <c r="B6599" s="1">
        <f>Raw_Prices!BS360</f>
        <v>45448</v>
      </c>
      <c r="C6599" s="12">
        <f>Raw_Prices!BW360</f>
        <v>527.952</v>
      </c>
      <c r="D6599" s="13">
        <f t="shared" si="210"/>
        <v>1.1884979616713753E-2</v>
      </c>
      <c r="E6599" s="14" t="str">
        <f>IF(_xlfn.XLOOKUP($A6599,Firm_Info!$A$2:$A$12,Firm_Info!$C$2:$C$12)="Treated",1,IF(_xlfn.XLOOKUP($A6599,Firm_Info!$A$2:$A$12,Firm_Info!$C$2:$C$12)="Control",0,""))</f>
        <v/>
      </c>
      <c r="F6599" s="14" t="str">
        <f>IFERROR(_xlfn.XLOOKUP($A6599,Firm_Info!$A$2:$A$11,Firm_Info!$D$2:$D$11),"")</f>
        <v/>
      </c>
      <c r="G6599" s="14" t="str">
        <f>IF($F6599="","",IF($B6599&gt;=SUMIFS(Firm_Info!$F$2:$F$11,Firm_Info!$D$2:$D$11,$F6599,Firm_Info!$C$2:$C$11,"Treated"),1,0))</f>
        <v/>
      </c>
      <c r="H6599" s="14" t="str">
        <f t="shared" si="211"/>
        <v/>
      </c>
      <c r="I6599" s="14" t="str">
        <f>IF($F6599="","",MOD(ROW()-2,624)-INDEX(Parallel_Trends!$F$5:$F$14,MATCH($A6599,Parallel_Trends!$A$5:$A$14,0)))</f>
        <v/>
      </c>
    </row>
    <row r="6600" spans="1:9" x14ac:dyDescent="0.45">
      <c r="A6600" t="s">
        <v>33</v>
      </c>
      <c r="B6600" s="1">
        <f>Raw_Prices!BS361</f>
        <v>45449</v>
      </c>
      <c r="C6600" s="12">
        <f>Raw_Prices!BW361</f>
        <v>527.94200000000001</v>
      </c>
      <c r="D6600" s="13">
        <f t="shared" si="210"/>
        <v>-1.8941115858983615E-5</v>
      </c>
      <c r="E6600" s="14" t="str">
        <f>IF(_xlfn.XLOOKUP($A6600,Firm_Info!$A$2:$A$12,Firm_Info!$C$2:$C$12)="Treated",1,IF(_xlfn.XLOOKUP($A6600,Firm_Info!$A$2:$A$12,Firm_Info!$C$2:$C$12)="Control",0,""))</f>
        <v/>
      </c>
      <c r="F6600" s="14" t="str">
        <f>IFERROR(_xlfn.XLOOKUP($A6600,Firm_Info!$A$2:$A$11,Firm_Info!$D$2:$D$11),"")</f>
        <v/>
      </c>
      <c r="G6600" s="14" t="str">
        <f>IF($F6600="","",IF($B6600&gt;=SUMIFS(Firm_Info!$F$2:$F$11,Firm_Info!$D$2:$D$11,$F6600,Firm_Info!$C$2:$C$11,"Treated"),1,0))</f>
        <v/>
      </c>
      <c r="H6600" s="14" t="str">
        <f t="shared" si="211"/>
        <v/>
      </c>
      <c r="I6600" s="14" t="str">
        <f>IF($F6600="","",MOD(ROW()-2,624)-INDEX(Parallel_Trends!$F$5:$F$14,MATCH($A6600,Parallel_Trends!$A$5:$A$14,0)))</f>
        <v/>
      </c>
    </row>
    <row r="6601" spans="1:9" x14ac:dyDescent="0.45">
      <c r="A6601" t="s">
        <v>33</v>
      </c>
      <c r="B6601" s="1">
        <f>Raw_Prices!BS362</f>
        <v>45450</v>
      </c>
      <c r="C6601" s="12">
        <f>Raw_Prices!BW362</f>
        <v>527.29999999999995</v>
      </c>
      <c r="D6601" s="13">
        <f t="shared" si="210"/>
        <v>-1.2160426713541117E-3</v>
      </c>
      <c r="E6601" s="14" t="str">
        <f>IF(_xlfn.XLOOKUP($A6601,Firm_Info!$A$2:$A$12,Firm_Info!$C$2:$C$12)="Treated",1,IF(_xlfn.XLOOKUP($A6601,Firm_Info!$A$2:$A$12,Firm_Info!$C$2:$C$12)="Control",0,""))</f>
        <v/>
      </c>
      <c r="F6601" s="14" t="str">
        <f>IFERROR(_xlfn.XLOOKUP($A6601,Firm_Info!$A$2:$A$11,Firm_Info!$D$2:$D$11),"")</f>
        <v/>
      </c>
      <c r="G6601" s="14" t="str">
        <f>IF($F6601="","",IF($B6601&gt;=SUMIFS(Firm_Info!$F$2:$F$11,Firm_Info!$D$2:$D$11,$F6601,Firm_Info!$C$2:$C$11,"Treated"),1,0))</f>
        <v/>
      </c>
      <c r="H6601" s="14" t="str">
        <f t="shared" si="211"/>
        <v/>
      </c>
      <c r="I6601" s="14" t="str">
        <f>IF($F6601="","",MOD(ROW()-2,624)-INDEX(Parallel_Trends!$F$5:$F$14,MATCH($A6601,Parallel_Trends!$A$5:$A$14,0)))</f>
        <v/>
      </c>
    </row>
    <row r="6602" spans="1:9" x14ac:dyDescent="0.45">
      <c r="A6602" t="s">
        <v>33</v>
      </c>
      <c r="B6602" s="1">
        <f>Raw_Prices!BS363</f>
        <v>45453</v>
      </c>
      <c r="C6602" s="12">
        <f>Raw_Prices!BW363</f>
        <v>528.92899999999997</v>
      </c>
      <c r="D6602" s="13">
        <f t="shared" si="210"/>
        <v>3.0893229660535759E-3</v>
      </c>
      <c r="E6602" s="14" t="str">
        <f>IF(_xlfn.XLOOKUP($A6602,Firm_Info!$A$2:$A$12,Firm_Info!$C$2:$C$12)="Treated",1,IF(_xlfn.XLOOKUP($A6602,Firm_Info!$A$2:$A$12,Firm_Info!$C$2:$C$12)="Control",0,""))</f>
        <v/>
      </c>
      <c r="F6602" s="14" t="str">
        <f>IFERROR(_xlfn.XLOOKUP($A6602,Firm_Info!$A$2:$A$11,Firm_Info!$D$2:$D$11),"")</f>
        <v/>
      </c>
      <c r="G6602" s="14" t="str">
        <f>IF($F6602="","",IF($B6602&gt;=SUMIFS(Firm_Info!$F$2:$F$11,Firm_Info!$D$2:$D$11,$F6602,Firm_Info!$C$2:$C$11,"Treated"),1,0))</f>
        <v/>
      </c>
      <c r="H6602" s="14" t="str">
        <f t="shared" si="211"/>
        <v/>
      </c>
      <c r="I6602" s="14" t="str">
        <f>IF($F6602="","",MOD(ROW()-2,624)-INDEX(Parallel_Trends!$F$5:$F$14,MATCH($A6602,Parallel_Trends!$A$5:$A$14,0)))</f>
        <v/>
      </c>
    </row>
    <row r="6603" spans="1:9" x14ac:dyDescent="0.45">
      <c r="A6603" t="s">
        <v>33</v>
      </c>
      <c r="B6603" s="1">
        <f>Raw_Prices!BS364</f>
        <v>45454</v>
      </c>
      <c r="C6603" s="12">
        <f>Raw_Prices!BW364</f>
        <v>530.20299999999997</v>
      </c>
      <c r="D6603" s="13">
        <f t="shared" si="210"/>
        <v>2.4086408572794316E-3</v>
      </c>
      <c r="E6603" s="14" t="str">
        <f>IF(_xlfn.XLOOKUP($A6603,Firm_Info!$A$2:$A$12,Firm_Info!$C$2:$C$12)="Treated",1,IF(_xlfn.XLOOKUP($A6603,Firm_Info!$A$2:$A$12,Firm_Info!$C$2:$C$12)="Control",0,""))</f>
        <v/>
      </c>
      <c r="F6603" s="14" t="str">
        <f>IFERROR(_xlfn.XLOOKUP($A6603,Firm_Info!$A$2:$A$11,Firm_Info!$D$2:$D$11),"")</f>
        <v/>
      </c>
      <c r="G6603" s="14" t="str">
        <f>IF($F6603="","",IF($B6603&gt;=SUMIFS(Firm_Info!$F$2:$F$11,Firm_Info!$D$2:$D$11,$F6603,Firm_Info!$C$2:$C$11,"Treated"),1,0))</f>
        <v/>
      </c>
      <c r="H6603" s="14" t="str">
        <f t="shared" si="211"/>
        <v/>
      </c>
      <c r="I6603" s="14" t="str">
        <f>IF($F6603="","",MOD(ROW()-2,624)-INDEX(Parallel_Trends!$F$5:$F$14,MATCH($A6603,Parallel_Trends!$A$5:$A$14,0)))</f>
        <v/>
      </c>
    </row>
    <row r="6604" spans="1:9" x14ac:dyDescent="0.45">
      <c r="A6604" t="s">
        <v>33</v>
      </c>
      <c r="B6604" s="1">
        <f>Raw_Prices!BS365</f>
        <v>45455</v>
      </c>
      <c r="C6604" s="12">
        <f>Raw_Prices!BW365</f>
        <v>534.55700000000002</v>
      </c>
      <c r="D6604" s="13">
        <f t="shared" si="210"/>
        <v>8.2119490082102065E-3</v>
      </c>
      <c r="E6604" s="14" t="str">
        <f>IF(_xlfn.XLOOKUP($A6604,Firm_Info!$A$2:$A$12,Firm_Info!$C$2:$C$12)="Treated",1,IF(_xlfn.XLOOKUP($A6604,Firm_Info!$A$2:$A$12,Firm_Info!$C$2:$C$12)="Control",0,""))</f>
        <v/>
      </c>
      <c r="F6604" s="14" t="str">
        <f>IFERROR(_xlfn.XLOOKUP($A6604,Firm_Info!$A$2:$A$11,Firm_Info!$D$2:$D$11),"")</f>
        <v/>
      </c>
      <c r="G6604" s="14" t="str">
        <f>IF($F6604="","",IF($B6604&gt;=SUMIFS(Firm_Info!$F$2:$F$11,Firm_Info!$D$2:$D$11,$F6604,Firm_Info!$C$2:$C$11,"Treated"),1,0))</f>
        <v/>
      </c>
      <c r="H6604" s="14" t="str">
        <f t="shared" si="211"/>
        <v/>
      </c>
      <c r="I6604" s="14" t="str">
        <f>IF($F6604="","",MOD(ROW()-2,624)-INDEX(Parallel_Trends!$F$5:$F$14,MATCH($A6604,Parallel_Trends!$A$5:$A$14,0)))</f>
        <v/>
      </c>
    </row>
    <row r="6605" spans="1:9" x14ac:dyDescent="0.45">
      <c r="A6605" t="s">
        <v>33</v>
      </c>
      <c r="B6605" s="1">
        <f>Raw_Prices!BS366</f>
        <v>45456</v>
      </c>
      <c r="C6605" s="12">
        <f>Raw_Prices!BW366</f>
        <v>535.63400000000001</v>
      </c>
      <c r="D6605" s="13">
        <f t="shared" si="210"/>
        <v>2.0147524024565211E-3</v>
      </c>
      <c r="E6605" s="14" t="str">
        <f>IF(_xlfn.XLOOKUP($A6605,Firm_Info!$A$2:$A$12,Firm_Info!$C$2:$C$12)="Treated",1,IF(_xlfn.XLOOKUP($A6605,Firm_Info!$A$2:$A$12,Firm_Info!$C$2:$C$12)="Control",0,""))</f>
        <v/>
      </c>
      <c r="F6605" s="14" t="str">
        <f>IFERROR(_xlfn.XLOOKUP($A6605,Firm_Info!$A$2:$A$11,Firm_Info!$D$2:$D$11),"")</f>
        <v/>
      </c>
      <c r="G6605" s="14" t="str">
        <f>IF($F6605="","",IF($B6605&gt;=SUMIFS(Firm_Info!$F$2:$F$11,Firm_Info!$D$2:$D$11,$F6605,Firm_Info!$C$2:$C$11,"Treated"),1,0))</f>
        <v/>
      </c>
      <c r="H6605" s="14" t="str">
        <f t="shared" si="211"/>
        <v/>
      </c>
      <c r="I6605" s="14" t="str">
        <f>IF($F6605="","",MOD(ROW()-2,624)-INDEX(Parallel_Trends!$F$5:$F$14,MATCH($A6605,Parallel_Trends!$A$5:$A$14,0)))</f>
        <v/>
      </c>
    </row>
    <row r="6606" spans="1:9" x14ac:dyDescent="0.45">
      <c r="A6606" t="s">
        <v>33</v>
      </c>
      <c r="B6606" s="1">
        <f>Raw_Prices!BS367</f>
        <v>45457</v>
      </c>
      <c r="C6606" s="12">
        <f>Raw_Prices!BW367</f>
        <v>535.96</v>
      </c>
      <c r="D6606" s="13">
        <f t="shared" si="210"/>
        <v>6.0862454586541048E-4</v>
      </c>
      <c r="E6606" s="14" t="str">
        <f>IF(_xlfn.XLOOKUP($A6606,Firm_Info!$A$2:$A$12,Firm_Info!$C$2:$C$12)="Treated",1,IF(_xlfn.XLOOKUP($A6606,Firm_Info!$A$2:$A$12,Firm_Info!$C$2:$C$12)="Control",0,""))</f>
        <v/>
      </c>
      <c r="F6606" s="14" t="str">
        <f>IFERROR(_xlfn.XLOOKUP($A6606,Firm_Info!$A$2:$A$11,Firm_Info!$D$2:$D$11),"")</f>
        <v/>
      </c>
      <c r="G6606" s="14" t="str">
        <f>IF($F6606="","",IF($B6606&gt;=SUMIFS(Firm_Info!$F$2:$F$11,Firm_Info!$D$2:$D$11,$F6606,Firm_Info!$C$2:$C$11,"Treated"),1,0))</f>
        <v/>
      </c>
      <c r="H6606" s="14" t="str">
        <f t="shared" si="211"/>
        <v/>
      </c>
      <c r="I6606" s="14" t="str">
        <f>IF($F6606="","",MOD(ROW()-2,624)-INDEX(Parallel_Trends!$F$5:$F$14,MATCH($A6606,Parallel_Trends!$A$5:$A$14,0)))</f>
        <v/>
      </c>
    </row>
    <row r="6607" spans="1:9" x14ac:dyDescent="0.45">
      <c r="A6607" t="s">
        <v>33</v>
      </c>
      <c r="B6607" s="1">
        <f>Raw_Prices!BS368</f>
        <v>45460</v>
      </c>
      <c r="C6607" s="12">
        <f>Raw_Prices!BW368</f>
        <v>540.226</v>
      </c>
      <c r="D6607" s="13">
        <f t="shared" si="210"/>
        <v>7.9595492200910112E-3</v>
      </c>
      <c r="E6607" s="14" t="str">
        <f>IF(_xlfn.XLOOKUP($A6607,Firm_Info!$A$2:$A$12,Firm_Info!$C$2:$C$12)="Treated",1,IF(_xlfn.XLOOKUP($A6607,Firm_Info!$A$2:$A$12,Firm_Info!$C$2:$C$12)="Control",0,""))</f>
        <v/>
      </c>
      <c r="F6607" s="14" t="str">
        <f>IFERROR(_xlfn.XLOOKUP($A6607,Firm_Info!$A$2:$A$11,Firm_Info!$D$2:$D$11),"")</f>
        <v/>
      </c>
      <c r="G6607" s="14" t="str">
        <f>IF($F6607="","",IF($B6607&gt;=SUMIFS(Firm_Info!$F$2:$F$11,Firm_Info!$D$2:$D$11,$F6607,Firm_Info!$C$2:$C$11,"Treated"),1,0))</f>
        <v/>
      </c>
      <c r="H6607" s="14" t="str">
        <f t="shared" si="211"/>
        <v/>
      </c>
      <c r="I6607" s="14" t="str">
        <f>IF($F6607="","",MOD(ROW()-2,624)-INDEX(Parallel_Trends!$F$5:$F$14,MATCH($A6607,Parallel_Trends!$A$5:$A$14,0)))</f>
        <v/>
      </c>
    </row>
    <row r="6608" spans="1:9" x14ac:dyDescent="0.45">
      <c r="A6608" t="s">
        <v>33</v>
      </c>
      <c r="B6608" s="1">
        <f>Raw_Prices!BS369</f>
        <v>45461</v>
      </c>
      <c r="C6608" s="12">
        <f>Raw_Prices!BW369</f>
        <v>541.59799999999996</v>
      </c>
      <c r="D6608" s="13">
        <f t="shared" si="210"/>
        <v>2.53967783853426E-3</v>
      </c>
      <c r="E6608" s="14" t="str">
        <f>IF(_xlfn.XLOOKUP($A6608,Firm_Info!$A$2:$A$12,Firm_Info!$C$2:$C$12)="Treated",1,IF(_xlfn.XLOOKUP($A6608,Firm_Info!$A$2:$A$12,Firm_Info!$C$2:$C$12)="Control",0,""))</f>
        <v/>
      </c>
      <c r="F6608" s="14" t="str">
        <f>IFERROR(_xlfn.XLOOKUP($A6608,Firm_Info!$A$2:$A$11,Firm_Info!$D$2:$D$11),"")</f>
        <v/>
      </c>
      <c r="G6608" s="14" t="str">
        <f>IF($F6608="","",IF($B6608&gt;=SUMIFS(Firm_Info!$F$2:$F$11,Firm_Info!$D$2:$D$11,$F6608,Firm_Info!$C$2:$C$11,"Treated"),1,0))</f>
        <v/>
      </c>
      <c r="H6608" s="14" t="str">
        <f t="shared" si="211"/>
        <v/>
      </c>
      <c r="I6608" s="14" t="str">
        <f>IF($F6608="","",MOD(ROW()-2,624)-INDEX(Parallel_Trends!$F$5:$F$14,MATCH($A6608,Parallel_Trends!$A$5:$A$14,0)))</f>
        <v/>
      </c>
    </row>
    <row r="6609" spans="1:9" x14ac:dyDescent="0.45">
      <c r="A6609" t="s">
        <v>33</v>
      </c>
      <c r="B6609" s="1">
        <f>Raw_Prices!BS370</f>
        <v>45463</v>
      </c>
      <c r="C6609" s="12">
        <f>Raw_Prices!BW370</f>
        <v>540.12699999999995</v>
      </c>
      <c r="D6609" s="13">
        <f t="shared" si="210"/>
        <v>-2.7160366175650319E-3</v>
      </c>
      <c r="E6609" s="14" t="str">
        <f>IF(_xlfn.XLOOKUP($A6609,Firm_Info!$A$2:$A$12,Firm_Info!$C$2:$C$12)="Treated",1,IF(_xlfn.XLOOKUP($A6609,Firm_Info!$A$2:$A$12,Firm_Info!$C$2:$C$12)="Control",0,""))</f>
        <v/>
      </c>
      <c r="F6609" s="14" t="str">
        <f>IFERROR(_xlfn.XLOOKUP($A6609,Firm_Info!$A$2:$A$11,Firm_Info!$D$2:$D$11),"")</f>
        <v/>
      </c>
      <c r="G6609" s="14" t="str">
        <f>IF($F6609="","",IF($B6609&gt;=SUMIFS(Firm_Info!$F$2:$F$11,Firm_Info!$D$2:$D$11,$F6609,Firm_Info!$C$2:$C$11,"Treated"),1,0))</f>
        <v/>
      </c>
      <c r="H6609" s="14" t="str">
        <f t="shared" si="211"/>
        <v/>
      </c>
      <c r="I6609" s="14" t="str">
        <f>IF($F6609="","",MOD(ROW()-2,624)-INDEX(Parallel_Trends!$F$5:$F$14,MATCH($A6609,Parallel_Trends!$A$5:$A$14,0)))</f>
        <v/>
      </c>
    </row>
    <row r="6610" spans="1:9" x14ac:dyDescent="0.45">
      <c r="A6610" t="s">
        <v>33</v>
      </c>
      <c r="B6610" s="1">
        <f>Raw_Prices!BS371</f>
        <v>45464</v>
      </c>
      <c r="C6610" s="12">
        <f>Raw_Prices!BW371</f>
        <v>539.40300000000002</v>
      </c>
      <c r="D6610" s="13">
        <f t="shared" si="210"/>
        <v>-1.3404254925228898E-3</v>
      </c>
      <c r="E6610" s="14" t="str">
        <f>IF(_xlfn.XLOOKUP($A6610,Firm_Info!$A$2:$A$12,Firm_Info!$C$2:$C$12)="Treated",1,IF(_xlfn.XLOOKUP($A6610,Firm_Info!$A$2:$A$12,Firm_Info!$C$2:$C$12)="Control",0,""))</f>
        <v/>
      </c>
      <c r="F6610" s="14" t="str">
        <f>IFERROR(_xlfn.XLOOKUP($A6610,Firm_Info!$A$2:$A$11,Firm_Info!$D$2:$D$11),"")</f>
        <v/>
      </c>
      <c r="G6610" s="14" t="str">
        <f>IF($F6610="","",IF($B6610&gt;=SUMIFS(Firm_Info!$F$2:$F$11,Firm_Info!$D$2:$D$11,$F6610,Firm_Info!$C$2:$C$11,"Treated"),1,0))</f>
        <v/>
      </c>
      <c r="H6610" s="14" t="str">
        <f t="shared" si="211"/>
        <v/>
      </c>
      <c r="I6610" s="14" t="str">
        <f>IF($F6610="","",MOD(ROW()-2,624)-INDEX(Parallel_Trends!$F$5:$F$14,MATCH($A6610,Parallel_Trends!$A$5:$A$14,0)))</f>
        <v/>
      </c>
    </row>
    <row r="6611" spans="1:9" x14ac:dyDescent="0.45">
      <c r="A6611" t="s">
        <v>33</v>
      </c>
      <c r="B6611" s="1">
        <f>Raw_Prices!BS372</f>
        <v>45467</v>
      </c>
      <c r="C6611" s="12">
        <f>Raw_Prices!BW372</f>
        <v>537.649</v>
      </c>
      <c r="D6611" s="13">
        <f t="shared" si="210"/>
        <v>-3.2517431308317635E-3</v>
      </c>
      <c r="E6611" s="14" t="str">
        <f>IF(_xlfn.XLOOKUP($A6611,Firm_Info!$A$2:$A$12,Firm_Info!$C$2:$C$12)="Treated",1,IF(_xlfn.XLOOKUP($A6611,Firm_Info!$A$2:$A$12,Firm_Info!$C$2:$C$12)="Control",0,""))</f>
        <v/>
      </c>
      <c r="F6611" s="14" t="str">
        <f>IFERROR(_xlfn.XLOOKUP($A6611,Firm_Info!$A$2:$A$11,Firm_Info!$D$2:$D$11),"")</f>
        <v/>
      </c>
      <c r="G6611" s="14" t="str">
        <f>IF($F6611="","",IF($B6611&gt;=SUMIFS(Firm_Info!$F$2:$F$11,Firm_Info!$D$2:$D$11,$F6611,Firm_Info!$C$2:$C$11,"Treated"),1,0))</f>
        <v/>
      </c>
      <c r="H6611" s="14" t="str">
        <f t="shared" si="211"/>
        <v/>
      </c>
      <c r="I6611" s="14" t="str">
        <f>IF($F6611="","",MOD(ROW()-2,624)-INDEX(Parallel_Trends!$F$5:$F$14,MATCH($A6611,Parallel_Trends!$A$5:$A$14,0)))</f>
        <v/>
      </c>
    </row>
    <row r="6612" spans="1:9" x14ac:dyDescent="0.45">
      <c r="A6612" t="s">
        <v>33</v>
      </c>
      <c r="B6612" s="1">
        <f>Raw_Prices!BS373</f>
        <v>45468</v>
      </c>
      <c r="C6612" s="12">
        <f>Raw_Prices!BW373</f>
        <v>539.71900000000005</v>
      </c>
      <c r="D6612" s="13">
        <f t="shared" si="210"/>
        <v>3.8500955084079802E-3</v>
      </c>
      <c r="E6612" s="14" t="str">
        <f>IF(_xlfn.XLOOKUP($A6612,Firm_Info!$A$2:$A$12,Firm_Info!$C$2:$C$12)="Treated",1,IF(_xlfn.XLOOKUP($A6612,Firm_Info!$A$2:$A$12,Firm_Info!$C$2:$C$12)="Control",0,""))</f>
        <v/>
      </c>
      <c r="F6612" s="14" t="str">
        <f>IFERROR(_xlfn.XLOOKUP($A6612,Firm_Info!$A$2:$A$11,Firm_Info!$D$2:$D$11),"")</f>
        <v/>
      </c>
      <c r="G6612" s="14" t="str">
        <f>IF($F6612="","",IF($B6612&gt;=SUMIFS(Firm_Info!$F$2:$F$11,Firm_Info!$D$2:$D$11,$F6612,Firm_Info!$C$2:$C$11,"Treated"),1,0))</f>
        <v/>
      </c>
      <c r="H6612" s="14" t="str">
        <f t="shared" si="211"/>
        <v/>
      </c>
      <c r="I6612" s="14" t="str">
        <f>IF($F6612="","",MOD(ROW()-2,624)-INDEX(Parallel_Trends!$F$5:$F$14,MATCH($A6612,Parallel_Trends!$A$5:$A$14,0)))</f>
        <v/>
      </c>
    </row>
    <row r="6613" spans="1:9" x14ac:dyDescent="0.45">
      <c r="A6613" t="s">
        <v>33</v>
      </c>
      <c r="B6613" s="1">
        <f>Raw_Prices!BS374</f>
        <v>45469</v>
      </c>
      <c r="C6613" s="12">
        <f>Raw_Prices!BW374</f>
        <v>540.39300000000003</v>
      </c>
      <c r="D6613" s="13">
        <f t="shared" si="210"/>
        <v>1.2487979856183884E-3</v>
      </c>
      <c r="E6613" s="14" t="str">
        <f>IF(_xlfn.XLOOKUP($A6613,Firm_Info!$A$2:$A$12,Firm_Info!$C$2:$C$12)="Treated",1,IF(_xlfn.XLOOKUP($A6613,Firm_Info!$A$2:$A$12,Firm_Info!$C$2:$C$12)="Control",0,""))</f>
        <v/>
      </c>
      <c r="F6613" s="14" t="str">
        <f>IFERROR(_xlfn.XLOOKUP($A6613,Firm_Info!$A$2:$A$11,Firm_Info!$D$2:$D$11),"")</f>
        <v/>
      </c>
      <c r="G6613" s="14" t="str">
        <f>IF($F6613="","",IF($B6613&gt;=SUMIFS(Firm_Info!$F$2:$F$11,Firm_Info!$D$2:$D$11,$F6613,Firm_Info!$C$2:$C$11,"Treated"),1,0))</f>
        <v/>
      </c>
      <c r="H6613" s="14" t="str">
        <f t="shared" si="211"/>
        <v/>
      </c>
      <c r="I6613" s="14" t="str">
        <f>IF($F6613="","",MOD(ROW()-2,624)-INDEX(Parallel_Trends!$F$5:$F$14,MATCH($A6613,Parallel_Trends!$A$5:$A$14,0)))</f>
        <v/>
      </c>
    </row>
    <row r="6614" spans="1:9" x14ac:dyDescent="0.45">
      <c r="A6614" t="s">
        <v>33</v>
      </c>
      <c r="B6614" s="1">
        <f>Raw_Prices!BS375</f>
        <v>45470</v>
      </c>
      <c r="C6614" s="12">
        <f>Raw_Prices!BW375</f>
        <v>541.245</v>
      </c>
      <c r="D6614" s="13">
        <f t="shared" si="210"/>
        <v>1.5766303412516613E-3</v>
      </c>
      <c r="E6614" s="14" t="str">
        <f>IF(_xlfn.XLOOKUP($A6614,Firm_Info!$A$2:$A$12,Firm_Info!$C$2:$C$12)="Treated",1,IF(_xlfn.XLOOKUP($A6614,Firm_Info!$A$2:$A$12,Firm_Info!$C$2:$C$12)="Control",0,""))</f>
        <v/>
      </c>
      <c r="F6614" s="14" t="str">
        <f>IFERROR(_xlfn.XLOOKUP($A6614,Firm_Info!$A$2:$A$11,Firm_Info!$D$2:$D$11),"")</f>
        <v/>
      </c>
      <c r="G6614" s="14" t="str">
        <f>IF($F6614="","",IF($B6614&gt;=SUMIFS(Firm_Info!$F$2:$F$11,Firm_Info!$D$2:$D$11,$F6614,Firm_Info!$C$2:$C$11,"Treated"),1,0))</f>
        <v/>
      </c>
      <c r="H6614" s="14" t="str">
        <f t="shared" si="211"/>
        <v/>
      </c>
      <c r="I6614" s="14" t="str">
        <f>IF($F6614="","",MOD(ROW()-2,624)-INDEX(Parallel_Trends!$F$5:$F$14,MATCH($A6614,Parallel_Trends!$A$5:$A$14,0)))</f>
        <v/>
      </c>
    </row>
    <row r="6615" spans="1:9" x14ac:dyDescent="0.45">
      <c r="A6615" t="s">
        <v>33</v>
      </c>
      <c r="B6615" s="1">
        <f>Raw_Prices!BS376</f>
        <v>45471</v>
      </c>
      <c r="C6615" s="12">
        <f>Raw_Prices!BW376</f>
        <v>539.11500000000001</v>
      </c>
      <c r="D6615" s="13">
        <f t="shared" si="210"/>
        <v>-3.9353712274478037E-3</v>
      </c>
      <c r="E6615" s="14" t="str">
        <f>IF(_xlfn.XLOOKUP($A6615,Firm_Info!$A$2:$A$12,Firm_Info!$C$2:$C$12)="Treated",1,IF(_xlfn.XLOOKUP($A6615,Firm_Info!$A$2:$A$12,Firm_Info!$C$2:$C$12)="Control",0,""))</f>
        <v/>
      </c>
      <c r="F6615" s="14" t="str">
        <f>IFERROR(_xlfn.XLOOKUP($A6615,Firm_Info!$A$2:$A$11,Firm_Info!$D$2:$D$11),"")</f>
        <v/>
      </c>
      <c r="G6615" s="14" t="str">
        <f>IF($F6615="","",IF($B6615&gt;=SUMIFS(Firm_Info!$F$2:$F$11,Firm_Info!$D$2:$D$11,$F6615,Firm_Info!$C$2:$C$11,"Treated"),1,0))</f>
        <v/>
      </c>
      <c r="H6615" s="14" t="str">
        <f t="shared" si="211"/>
        <v/>
      </c>
      <c r="I6615" s="14" t="str">
        <f>IF($F6615="","",MOD(ROW()-2,624)-INDEX(Parallel_Trends!$F$5:$F$14,MATCH($A6615,Parallel_Trends!$A$5:$A$14,0)))</f>
        <v/>
      </c>
    </row>
    <row r="6616" spans="1:9" x14ac:dyDescent="0.45">
      <c r="A6616" t="s">
        <v>33</v>
      </c>
      <c r="B6616" s="1">
        <f>Raw_Prices!BS377</f>
        <v>45474</v>
      </c>
      <c r="C6616" s="12">
        <f>Raw_Prices!BW377</f>
        <v>540.22500000000002</v>
      </c>
      <c r="D6616" s="13">
        <f t="shared" si="210"/>
        <v>2.058929912912788E-3</v>
      </c>
      <c r="E6616" s="14" t="str">
        <f>IF(_xlfn.XLOOKUP($A6616,Firm_Info!$A$2:$A$12,Firm_Info!$C$2:$C$12)="Treated",1,IF(_xlfn.XLOOKUP($A6616,Firm_Info!$A$2:$A$12,Firm_Info!$C$2:$C$12)="Control",0,""))</f>
        <v/>
      </c>
      <c r="F6616" s="14" t="str">
        <f>IFERROR(_xlfn.XLOOKUP($A6616,Firm_Info!$A$2:$A$11,Firm_Info!$D$2:$D$11),"")</f>
        <v/>
      </c>
      <c r="G6616" s="14" t="str">
        <f>IF($F6616="","",IF($B6616&gt;=SUMIFS(Firm_Info!$F$2:$F$11,Firm_Info!$D$2:$D$11,$F6616,Firm_Info!$C$2:$C$11,"Treated"),1,0))</f>
        <v/>
      </c>
      <c r="H6616" s="14" t="str">
        <f t="shared" si="211"/>
        <v/>
      </c>
      <c r="I6616" s="14" t="str">
        <f>IF($F6616="","",MOD(ROW()-2,624)-INDEX(Parallel_Trends!$F$5:$F$14,MATCH($A6616,Parallel_Trends!$A$5:$A$14,0)))</f>
        <v/>
      </c>
    </row>
    <row r="6617" spans="1:9" x14ac:dyDescent="0.45">
      <c r="A6617" t="s">
        <v>33</v>
      </c>
      <c r="B6617" s="1">
        <f>Raw_Prices!BS378</f>
        <v>45475</v>
      </c>
      <c r="C6617" s="12">
        <f>Raw_Prices!BW378</f>
        <v>543.86</v>
      </c>
      <c r="D6617" s="13">
        <f t="shared" si="210"/>
        <v>6.7286778657040802E-3</v>
      </c>
      <c r="E6617" s="14" t="str">
        <f>IF(_xlfn.XLOOKUP($A6617,Firm_Info!$A$2:$A$12,Firm_Info!$C$2:$C$12)="Treated",1,IF(_xlfn.XLOOKUP($A6617,Firm_Info!$A$2:$A$12,Firm_Info!$C$2:$C$12)="Control",0,""))</f>
        <v/>
      </c>
      <c r="F6617" s="14" t="str">
        <f>IFERROR(_xlfn.XLOOKUP($A6617,Firm_Info!$A$2:$A$11,Firm_Info!$D$2:$D$11),"")</f>
        <v/>
      </c>
      <c r="G6617" s="14" t="str">
        <f>IF($F6617="","",IF($B6617&gt;=SUMIFS(Firm_Info!$F$2:$F$11,Firm_Info!$D$2:$D$11,$F6617,Firm_Info!$C$2:$C$11,"Treated"),1,0))</f>
        <v/>
      </c>
      <c r="H6617" s="14" t="str">
        <f t="shared" si="211"/>
        <v/>
      </c>
      <c r="I6617" s="14" t="str">
        <f>IF($F6617="","",MOD(ROW()-2,624)-INDEX(Parallel_Trends!$F$5:$F$14,MATCH($A6617,Parallel_Trends!$A$5:$A$14,0)))</f>
        <v/>
      </c>
    </row>
    <row r="6618" spans="1:9" x14ac:dyDescent="0.45">
      <c r="A6618" t="s">
        <v>33</v>
      </c>
      <c r="B6618" s="1">
        <f>Raw_Prices!BS379</f>
        <v>45476</v>
      </c>
      <c r="C6618" s="12">
        <f>Raw_Prices!BW379</f>
        <v>546.28700000000003</v>
      </c>
      <c r="D6618" s="13">
        <f t="shared" si="210"/>
        <v>4.4625455080351539E-3</v>
      </c>
      <c r="E6618" s="14" t="str">
        <f>IF(_xlfn.XLOOKUP($A6618,Firm_Info!$A$2:$A$12,Firm_Info!$C$2:$C$12)="Treated",1,IF(_xlfn.XLOOKUP($A6618,Firm_Info!$A$2:$A$12,Firm_Info!$C$2:$C$12)="Control",0,""))</f>
        <v/>
      </c>
      <c r="F6618" s="14" t="str">
        <f>IFERROR(_xlfn.XLOOKUP($A6618,Firm_Info!$A$2:$A$11,Firm_Info!$D$2:$D$11),"")</f>
        <v/>
      </c>
      <c r="G6618" s="14" t="str">
        <f>IF($F6618="","",IF($B6618&gt;=SUMIFS(Firm_Info!$F$2:$F$11,Firm_Info!$D$2:$D$11,$F6618,Firm_Info!$C$2:$C$11,"Treated"),1,0))</f>
        <v/>
      </c>
      <c r="H6618" s="14" t="str">
        <f t="shared" si="211"/>
        <v/>
      </c>
      <c r="I6618" s="14" t="str">
        <f>IF($F6618="","",MOD(ROW()-2,624)-INDEX(Parallel_Trends!$F$5:$F$14,MATCH($A6618,Parallel_Trends!$A$5:$A$14,0)))</f>
        <v/>
      </c>
    </row>
    <row r="6619" spans="1:9" x14ac:dyDescent="0.45">
      <c r="A6619" t="s">
        <v>33</v>
      </c>
      <c r="B6619" s="1">
        <f>Raw_Prices!BS380</f>
        <v>45478</v>
      </c>
      <c r="C6619" s="12">
        <f>Raw_Prices!BW380</f>
        <v>549.43799999999999</v>
      </c>
      <c r="D6619" s="13">
        <f t="shared" si="210"/>
        <v>5.7680303576690406E-3</v>
      </c>
      <c r="E6619" s="14" t="str">
        <f>IF(_xlfn.XLOOKUP($A6619,Firm_Info!$A$2:$A$12,Firm_Info!$C$2:$C$12)="Treated",1,IF(_xlfn.XLOOKUP($A6619,Firm_Info!$A$2:$A$12,Firm_Info!$C$2:$C$12)="Control",0,""))</f>
        <v/>
      </c>
      <c r="F6619" s="14" t="str">
        <f>IFERROR(_xlfn.XLOOKUP($A6619,Firm_Info!$A$2:$A$11,Firm_Info!$D$2:$D$11),"")</f>
        <v/>
      </c>
      <c r="G6619" s="14" t="str">
        <f>IF($F6619="","",IF($B6619&gt;=SUMIFS(Firm_Info!$F$2:$F$11,Firm_Info!$D$2:$D$11,$F6619,Firm_Info!$C$2:$C$11,"Treated"),1,0))</f>
        <v/>
      </c>
      <c r="H6619" s="14" t="str">
        <f t="shared" si="211"/>
        <v/>
      </c>
      <c r="I6619" s="14" t="str">
        <f>IF($F6619="","",MOD(ROW()-2,624)-INDEX(Parallel_Trends!$F$5:$F$14,MATCH($A6619,Parallel_Trends!$A$5:$A$14,0)))</f>
        <v/>
      </c>
    </row>
    <row r="6620" spans="1:9" x14ac:dyDescent="0.45">
      <c r="A6620" t="s">
        <v>33</v>
      </c>
      <c r="B6620" s="1">
        <f>Raw_Prices!BS381</f>
        <v>45481</v>
      </c>
      <c r="C6620" s="12">
        <f>Raw_Prices!BW381</f>
        <v>550.072</v>
      </c>
      <c r="D6620" s="13">
        <f t="shared" si="210"/>
        <v>1.1539063552212792E-3</v>
      </c>
      <c r="E6620" s="14" t="str">
        <f>IF(_xlfn.XLOOKUP($A6620,Firm_Info!$A$2:$A$12,Firm_Info!$C$2:$C$12)="Treated",1,IF(_xlfn.XLOOKUP($A6620,Firm_Info!$A$2:$A$12,Firm_Info!$C$2:$C$12)="Control",0,""))</f>
        <v/>
      </c>
      <c r="F6620" s="14" t="str">
        <f>IFERROR(_xlfn.XLOOKUP($A6620,Firm_Info!$A$2:$A$11,Firm_Info!$D$2:$D$11),"")</f>
        <v/>
      </c>
      <c r="G6620" s="14" t="str">
        <f>IF($F6620="","",IF($B6620&gt;=SUMIFS(Firm_Info!$F$2:$F$11,Firm_Info!$D$2:$D$11,$F6620,Firm_Info!$C$2:$C$11,"Treated"),1,0))</f>
        <v/>
      </c>
      <c r="H6620" s="14" t="str">
        <f t="shared" si="211"/>
        <v/>
      </c>
      <c r="I6620" s="14" t="str">
        <f>IF($F6620="","",MOD(ROW()-2,624)-INDEX(Parallel_Trends!$F$5:$F$14,MATCH($A6620,Parallel_Trends!$A$5:$A$14,0)))</f>
        <v/>
      </c>
    </row>
    <row r="6621" spans="1:9" x14ac:dyDescent="0.45">
      <c r="A6621" t="s">
        <v>33</v>
      </c>
      <c r="B6621" s="1">
        <f>Raw_Prices!BS382</f>
        <v>45482</v>
      </c>
      <c r="C6621" s="12">
        <f>Raw_Prices!BW382</f>
        <v>550.60699999999997</v>
      </c>
      <c r="D6621" s="13">
        <f t="shared" si="210"/>
        <v>9.7259995055187787E-4</v>
      </c>
      <c r="E6621" s="14" t="str">
        <f>IF(_xlfn.XLOOKUP($A6621,Firm_Info!$A$2:$A$12,Firm_Info!$C$2:$C$12)="Treated",1,IF(_xlfn.XLOOKUP($A6621,Firm_Info!$A$2:$A$12,Firm_Info!$C$2:$C$12)="Control",0,""))</f>
        <v/>
      </c>
      <c r="F6621" s="14" t="str">
        <f>IFERROR(_xlfn.XLOOKUP($A6621,Firm_Info!$A$2:$A$11,Firm_Info!$D$2:$D$11),"")</f>
        <v/>
      </c>
      <c r="G6621" s="14" t="str">
        <f>IF($F6621="","",IF($B6621&gt;=SUMIFS(Firm_Info!$F$2:$F$11,Firm_Info!$D$2:$D$11,$F6621,Firm_Info!$C$2:$C$11,"Treated"),1,0))</f>
        <v/>
      </c>
      <c r="H6621" s="14" t="str">
        <f t="shared" si="211"/>
        <v/>
      </c>
      <c r="I6621" s="14" t="str">
        <f>IF($F6621="","",MOD(ROW()-2,624)-INDEX(Parallel_Trends!$F$5:$F$14,MATCH($A6621,Parallel_Trends!$A$5:$A$14,0)))</f>
        <v/>
      </c>
    </row>
    <row r="6622" spans="1:9" x14ac:dyDescent="0.45">
      <c r="A6622" t="s">
        <v>33</v>
      </c>
      <c r="B6622" s="1">
        <f>Raw_Prices!BS383</f>
        <v>45483</v>
      </c>
      <c r="C6622" s="12">
        <f>Raw_Prices!BW383</f>
        <v>556.05499999999995</v>
      </c>
      <c r="D6622" s="13">
        <f t="shared" si="210"/>
        <v>9.8945345772938342E-3</v>
      </c>
      <c r="E6622" s="14" t="str">
        <f>IF(_xlfn.XLOOKUP($A6622,Firm_Info!$A$2:$A$12,Firm_Info!$C$2:$C$12)="Treated",1,IF(_xlfn.XLOOKUP($A6622,Firm_Info!$A$2:$A$12,Firm_Info!$C$2:$C$12)="Control",0,""))</f>
        <v/>
      </c>
      <c r="F6622" s="14" t="str">
        <f>IFERROR(_xlfn.XLOOKUP($A6622,Firm_Info!$A$2:$A$11,Firm_Info!$D$2:$D$11),"")</f>
        <v/>
      </c>
      <c r="G6622" s="14" t="str">
        <f>IF($F6622="","",IF($B6622&gt;=SUMIFS(Firm_Info!$F$2:$F$11,Firm_Info!$D$2:$D$11,$F6622,Firm_Info!$C$2:$C$11,"Treated"),1,0))</f>
        <v/>
      </c>
      <c r="H6622" s="14" t="str">
        <f t="shared" si="211"/>
        <v/>
      </c>
      <c r="I6622" s="14" t="str">
        <f>IF($F6622="","",MOD(ROW()-2,624)-INDEX(Parallel_Trends!$F$5:$F$14,MATCH($A6622,Parallel_Trends!$A$5:$A$14,0)))</f>
        <v/>
      </c>
    </row>
    <row r="6623" spans="1:9" x14ac:dyDescent="0.45">
      <c r="A6623" t="s">
        <v>33</v>
      </c>
      <c r="B6623" s="1">
        <f>Raw_Prices!BS384</f>
        <v>45484</v>
      </c>
      <c r="C6623" s="12">
        <f>Raw_Prices!BW384</f>
        <v>551.26</v>
      </c>
      <c r="D6623" s="13">
        <f t="shared" si="210"/>
        <v>-8.6232477003173047E-3</v>
      </c>
      <c r="E6623" s="14" t="str">
        <f>IF(_xlfn.XLOOKUP($A6623,Firm_Info!$A$2:$A$12,Firm_Info!$C$2:$C$12)="Treated",1,IF(_xlfn.XLOOKUP($A6623,Firm_Info!$A$2:$A$12,Firm_Info!$C$2:$C$12)="Control",0,""))</f>
        <v/>
      </c>
      <c r="F6623" s="14" t="str">
        <f>IFERROR(_xlfn.XLOOKUP($A6623,Firm_Info!$A$2:$A$11,Firm_Info!$D$2:$D$11),"")</f>
        <v/>
      </c>
      <c r="G6623" s="14" t="str">
        <f>IF($F6623="","",IF($B6623&gt;=SUMIFS(Firm_Info!$F$2:$F$11,Firm_Info!$D$2:$D$11,$F6623,Firm_Info!$C$2:$C$11,"Treated"),1,0))</f>
        <v/>
      </c>
      <c r="H6623" s="14" t="str">
        <f t="shared" si="211"/>
        <v/>
      </c>
      <c r="I6623" s="14" t="str">
        <f>IF($F6623="","",MOD(ROW()-2,624)-INDEX(Parallel_Trends!$F$5:$F$14,MATCH($A6623,Parallel_Trends!$A$5:$A$14,0)))</f>
        <v/>
      </c>
    </row>
    <row r="6624" spans="1:9" x14ac:dyDescent="0.45">
      <c r="A6624" t="s">
        <v>33</v>
      </c>
      <c r="B6624" s="1">
        <f>Raw_Prices!BS385</f>
        <v>45485</v>
      </c>
      <c r="C6624" s="12">
        <f>Raw_Prices!BW385</f>
        <v>554.73800000000006</v>
      </c>
      <c r="D6624" s="13">
        <f t="shared" si="210"/>
        <v>6.3091825998622397E-3</v>
      </c>
      <c r="E6624" s="14" t="str">
        <f>IF(_xlfn.XLOOKUP($A6624,Firm_Info!$A$2:$A$12,Firm_Info!$C$2:$C$12)="Treated",1,IF(_xlfn.XLOOKUP($A6624,Firm_Info!$A$2:$A$12,Firm_Info!$C$2:$C$12)="Control",0,""))</f>
        <v/>
      </c>
      <c r="F6624" s="14" t="str">
        <f>IFERROR(_xlfn.XLOOKUP($A6624,Firm_Info!$A$2:$A$11,Firm_Info!$D$2:$D$11),"")</f>
        <v/>
      </c>
      <c r="G6624" s="14" t="str">
        <f>IF($F6624="","",IF($B6624&gt;=SUMIFS(Firm_Info!$F$2:$F$11,Firm_Info!$D$2:$D$11,$F6624,Firm_Info!$C$2:$C$11,"Treated"),1,0))</f>
        <v/>
      </c>
      <c r="H6624" s="14" t="str">
        <f t="shared" si="211"/>
        <v/>
      </c>
      <c r="I6624" s="14" t="str">
        <f>IF($F6624="","",MOD(ROW()-2,624)-INDEX(Parallel_Trends!$F$5:$F$14,MATCH($A6624,Parallel_Trends!$A$5:$A$14,0)))</f>
        <v/>
      </c>
    </row>
    <row r="6625" spans="1:9" x14ac:dyDescent="0.45">
      <c r="A6625" t="s">
        <v>33</v>
      </c>
      <c r="B6625" s="1">
        <f>Raw_Prices!BS386</f>
        <v>45488</v>
      </c>
      <c r="C6625" s="12">
        <f>Raw_Prices!BW386</f>
        <v>556.26300000000003</v>
      </c>
      <c r="D6625" s="13">
        <f t="shared" si="210"/>
        <v>2.7490454953509325E-3</v>
      </c>
      <c r="E6625" s="14" t="str">
        <f>IF(_xlfn.XLOOKUP($A6625,Firm_Info!$A$2:$A$12,Firm_Info!$C$2:$C$12)="Treated",1,IF(_xlfn.XLOOKUP($A6625,Firm_Info!$A$2:$A$12,Firm_Info!$C$2:$C$12)="Control",0,""))</f>
        <v/>
      </c>
      <c r="F6625" s="14" t="str">
        <f>IFERROR(_xlfn.XLOOKUP($A6625,Firm_Info!$A$2:$A$11,Firm_Info!$D$2:$D$11),"")</f>
        <v/>
      </c>
      <c r="G6625" s="14" t="str">
        <f>IF($F6625="","",IF($B6625&gt;=SUMIFS(Firm_Info!$F$2:$F$11,Firm_Info!$D$2:$D$11,$F6625,Firm_Info!$C$2:$C$11,"Treated"),1,0))</f>
        <v/>
      </c>
      <c r="H6625" s="14" t="str">
        <f t="shared" si="211"/>
        <v/>
      </c>
      <c r="I6625" s="14" t="str">
        <f>IF($F6625="","",MOD(ROW()-2,624)-INDEX(Parallel_Trends!$F$5:$F$14,MATCH($A6625,Parallel_Trends!$A$5:$A$14,0)))</f>
        <v/>
      </c>
    </row>
    <row r="6626" spans="1:9" x14ac:dyDescent="0.45">
      <c r="A6626" t="s">
        <v>33</v>
      </c>
      <c r="B6626" s="1">
        <f>Raw_Prices!BS387</f>
        <v>45489</v>
      </c>
      <c r="C6626" s="12">
        <f>Raw_Prices!BW387</f>
        <v>559.56100000000004</v>
      </c>
      <c r="D6626" s="13">
        <f t="shared" si="210"/>
        <v>5.9288502021526135E-3</v>
      </c>
      <c r="E6626" s="14" t="str">
        <f>IF(_xlfn.XLOOKUP($A6626,Firm_Info!$A$2:$A$12,Firm_Info!$C$2:$C$12)="Treated",1,IF(_xlfn.XLOOKUP($A6626,Firm_Info!$A$2:$A$12,Firm_Info!$C$2:$C$12)="Control",0,""))</f>
        <v/>
      </c>
      <c r="F6626" s="14" t="str">
        <f>IFERROR(_xlfn.XLOOKUP($A6626,Firm_Info!$A$2:$A$11,Firm_Info!$D$2:$D$11),"")</f>
        <v/>
      </c>
      <c r="G6626" s="14" t="str">
        <f>IF($F6626="","",IF($B6626&gt;=SUMIFS(Firm_Info!$F$2:$F$11,Firm_Info!$D$2:$D$11,$F6626,Firm_Info!$C$2:$C$11,"Treated"),1,0))</f>
        <v/>
      </c>
      <c r="H6626" s="14" t="str">
        <f t="shared" si="211"/>
        <v/>
      </c>
      <c r="I6626" s="14" t="str">
        <f>IF($F6626="","",MOD(ROW()-2,624)-INDEX(Parallel_Trends!$F$5:$F$14,MATCH($A6626,Parallel_Trends!$A$5:$A$14,0)))</f>
        <v/>
      </c>
    </row>
    <row r="6627" spans="1:9" x14ac:dyDescent="0.45">
      <c r="A6627" t="s">
        <v>33</v>
      </c>
      <c r="B6627" s="1">
        <f>Raw_Prices!BS388</f>
        <v>45490</v>
      </c>
      <c r="C6627" s="12">
        <f>Raw_Prices!BW388</f>
        <v>551.71600000000001</v>
      </c>
      <c r="D6627" s="13">
        <f t="shared" si="210"/>
        <v>-1.4019919186648133E-2</v>
      </c>
      <c r="E6627" s="14" t="str">
        <f>IF(_xlfn.XLOOKUP($A6627,Firm_Info!$A$2:$A$12,Firm_Info!$C$2:$C$12)="Treated",1,IF(_xlfn.XLOOKUP($A6627,Firm_Info!$A$2:$A$12,Firm_Info!$C$2:$C$12)="Control",0,""))</f>
        <v/>
      </c>
      <c r="F6627" s="14" t="str">
        <f>IFERROR(_xlfn.XLOOKUP($A6627,Firm_Info!$A$2:$A$11,Firm_Info!$D$2:$D$11),"")</f>
        <v/>
      </c>
      <c r="G6627" s="14" t="str">
        <f>IF($F6627="","",IF($B6627&gt;=SUMIFS(Firm_Info!$F$2:$F$11,Firm_Info!$D$2:$D$11,$F6627,Firm_Info!$C$2:$C$11,"Treated"),1,0))</f>
        <v/>
      </c>
      <c r="H6627" s="14" t="str">
        <f t="shared" si="211"/>
        <v/>
      </c>
      <c r="I6627" s="14" t="str">
        <f>IF($F6627="","",MOD(ROW()-2,624)-INDEX(Parallel_Trends!$F$5:$F$14,MATCH($A6627,Parallel_Trends!$A$5:$A$14,0)))</f>
        <v/>
      </c>
    </row>
    <row r="6628" spans="1:9" x14ac:dyDescent="0.45">
      <c r="A6628" t="s">
        <v>33</v>
      </c>
      <c r="B6628" s="1">
        <f>Raw_Prices!BS389</f>
        <v>45491</v>
      </c>
      <c r="C6628" s="12">
        <f>Raw_Prices!BW389</f>
        <v>547.476</v>
      </c>
      <c r="D6628" s="13">
        <f t="shared" ref="D6628:D6691" si="212">C6628/C6627-1</f>
        <v>-7.6851133554219908E-3</v>
      </c>
      <c r="E6628" s="14" t="str">
        <f>IF(_xlfn.XLOOKUP($A6628,Firm_Info!$A$2:$A$12,Firm_Info!$C$2:$C$12)="Treated",1,IF(_xlfn.XLOOKUP($A6628,Firm_Info!$A$2:$A$12,Firm_Info!$C$2:$C$12)="Control",0,""))</f>
        <v/>
      </c>
      <c r="F6628" s="14" t="str">
        <f>IFERROR(_xlfn.XLOOKUP($A6628,Firm_Info!$A$2:$A$11,Firm_Info!$D$2:$D$11),"")</f>
        <v/>
      </c>
      <c r="G6628" s="14" t="str">
        <f>IF($F6628="","",IF($B6628&gt;=SUMIFS(Firm_Info!$F$2:$F$11,Firm_Info!$D$2:$D$11,$F6628,Firm_Info!$C$2:$C$11,"Treated"),1,0))</f>
        <v/>
      </c>
      <c r="H6628" s="14" t="str">
        <f t="shared" ref="H6628:H6691" si="213">IF($F6628="","",$E6628*$G6628)</f>
        <v/>
      </c>
      <c r="I6628" s="14" t="str">
        <f>IF($F6628="","",MOD(ROW()-2,624)-INDEX(Parallel_Trends!$F$5:$F$14,MATCH($A6628,Parallel_Trends!$A$5:$A$14,0)))</f>
        <v/>
      </c>
    </row>
    <row r="6629" spans="1:9" x14ac:dyDescent="0.45">
      <c r="A6629" t="s">
        <v>33</v>
      </c>
      <c r="B6629" s="1">
        <f>Raw_Prices!BS390</f>
        <v>45492</v>
      </c>
      <c r="C6629" s="12">
        <f>Raw_Prices!BW390</f>
        <v>543.84100000000001</v>
      </c>
      <c r="D6629" s="13">
        <f t="shared" si="212"/>
        <v>-6.6395604556180876E-3</v>
      </c>
      <c r="E6629" s="14" t="str">
        <f>IF(_xlfn.XLOOKUP($A6629,Firm_Info!$A$2:$A$12,Firm_Info!$C$2:$C$12)="Treated",1,IF(_xlfn.XLOOKUP($A6629,Firm_Info!$A$2:$A$12,Firm_Info!$C$2:$C$12)="Control",0,""))</f>
        <v/>
      </c>
      <c r="F6629" s="14" t="str">
        <f>IFERROR(_xlfn.XLOOKUP($A6629,Firm_Info!$A$2:$A$11,Firm_Info!$D$2:$D$11),"")</f>
        <v/>
      </c>
      <c r="G6629" s="14" t="str">
        <f>IF($F6629="","",IF($B6629&gt;=SUMIFS(Firm_Info!$F$2:$F$11,Firm_Info!$D$2:$D$11,$F6629,Firm_Info!$C$2:$C$11,"Treated"),1,0))</f>
        <v/>
      </c>
      <c r="H6629" s="14" t="str">
        <f t="shared" si="213"/>
        <v/>
      </c>
      <c r="I6629" s="14" t="str">
        <f>IF($F6629="","",MOD(ROW()-2,624)-INDEX(Parallel_Trends!$F$5:$F$14,MATCH($A6629,Parallel_Trends!$A$5:$A$14,0)))</f>
        <v/>
      </c>
    </row>
    <row r="6630" spans="1:9" x14ac:dyDescent="0.45">
      <c r="A6630" t="s">
        <v>33</v>
      </c>
      <c r="B6630" s="1">
        <f>Raw_Prices!BS391</f>
        <v>45495</v>
      </c>
      <c r="C6630" s="12">
        <f>Raw_Prices!BW391</f>
        <v>549.44799999999998</v>
      </c>
      <c r="D6630" s="13">
        <f t="shared" si="212"/>
        <v>1.0309998694471245E-2</v>
      </c>
      <c r="E6630" s="14" t="str">
        <f>IF(_xlfn.XLOOKUP($A6630,Firm_Info!$A$2:$A$12,Firm_Info!$C$2:$C$12)="Treated",1,IF(_xlfn.XLOOKUP($A6630,Firm_Info!$A$2:$A$12,Firm_Info!$C$2:$C$12)="Control",0,""))</f>
        <v/>
      </c>
      <c r="F6630" s="14" t="str">
        <f>IFERROR(_xlfn.XLOOKUP($A6630,Firm_Info!$A$2:$A$11,Firm_Info!$D$2:$D$11),"")</f>
        <v/>
      </c>
      <c r="G6630" s="14" t="str">
        <f>IF($F6630="","",IF($B6630&gt;=SUMIFS(Firm_Info!$F$2:$F$11,Firm_Info!$D$2:$D$11,$F6630,Firm_Info!$C$2:$C$11,"Treated"),1,0))</f>
        <v/>
      </c>
      <c r="H6630" s="14" t="str">
        <f t="shared" si="213"/>
        <v/>
      </c>
      <c r="I6630" s="14" t="str">
        <f>IF($F6630="","",MOD(ROW()-2,624)-INDEX(Parallel_Trends!$F$5:$F$14,MATCH($A6630,Parallel_Trends!$A$5:$A$14,0)))</f>
        <v/>
      </c>
    </row>
    <row r="6631" spans="1:9" x14ac:dyDescent="0.45">
      <c r="A6631" t="s">
        <v>33</v>
      </c>
      <c r="B6631" s="1">
        <f>Raw_Prices!BS392</f>
        <v>45496</v>
      </c>
      <c r="C6631" s="12">
        <f>Raw_Prices!BW392</f>
        <v>548.58600000000001</v>
      </c>
      <c r="D6631" s="13">
        <f t="shared" si="212"/>
        <v>-1.5688472794512798E-3</v>
      </c>
      <c r="E6631" s="14" t="str">
        <f>IF(_xlfn.XLOOKUP($A6631,Firm_Info!$A$2:$A$12,Firm_Info!$C$2:$C$12)="Treated",1,IF(_xlfn.XLOOKUP($A6631,Firm_Info!$A$2:$A$12,Firm_Info!$C$2:$C$12)="Control",0,""))</f>
        <v/>
      </c>
      <c r="F6631" s="14" t="str">
        <f>IFERROR(_xlfn.XLOOKUP($A6631,Firm_Info!$A$2:$A$11,Firm_Info!$D$2:$D$11),"")</f>
        <v/>
      </c>
      <c r="G6631" s="14" t="str">
        <f>IF($F6631="","",IF($B6631&gt;=SUMIFS(Firm_Info!$F$2:$F$11,Firm_Info!$D$2:$D$11,$F6631,Firm_Info!$C$2:$C$11,"Treated"),1,0))</f>
        <v/>
      </c>
      <c r="H6631" s="14" t="str">
        <f t="shared" si="213"/>
        <v/>
      </c>
      <c r="I6631" s="14" t="str">
        <f>IF($F6631="","",MOD(ROW()-2,624)-INDEX(Parallel_Trends!$F$5:$F$14,MATCH($A6631,Parallel_Trends!$A$5:$A$14,0)))</f>
        <v/>
      </c>
    </row>
    <row r="6632" spans="1:9" x14ac:dyDescent="0.45">
      <c r="A6632" t="s">
        <v>33</v>
      </c>
      <c r="B6632" s="1">
        <f>Raw_Prices!BS393</f>
        <v>45497</v>
      </c>
      <c r="C6632" s="12">
        <f>Raw_Prices!BW393</f>
        <v>536.15300000000002</v>
      </c>
      <c r="D6632" s="13">
        <f t="shared" si="212"/>
        <v>-2.2663720911579976E-2</v>
      </c>
      <c r="E6632" s="14" t="str">
        <f>IF(_xlfn.XLOOKUP($A6632,Firm_Info!$A$2:$A$12,Firm_Info!$C$2:$C$12)="Treated",1,IF(_xlfn.XLOOKUP($A6632,Firm_Info!$A$2:$A$12,Firm_Info!$C$2:$C$12)="Control",0,""))</f>
        <v/>
      </c>
      <c r="F6632" s="14" t="str">
        <f>IFERROR(_xlfn.XLOOKUP($A6632,Firm_Info!$A$2:$A$11,Firm_Info!$D$2:$D$11),"")</f>
        <v/>
      </c>
      <c r="G6632" s="14" t="str">
        <f>IF($F6632="","",IF($B6632&gt;=SUMIFS(Firm_Info!$F$2:$F$11,Firm_Info!$D$2:$D$11,$F6632,Firm_Info!$C$2:$C$11,"Treated"),1,0))</f>
        <v/>
      </c>
      <c r="H6632" s="14" t="str">
        <f t="shared" si="213"/>
        <v/>
      </c>
      <c r="I6632" s="14" t="str">
        <f>IF($F6632="","",MOD(ROW()-2,624)-INDEX(Parallel_Trends!$F$5:$F$14,MATCH($A6632,Parallel_Trends!$A$5:$A$14,0)))</f>
        <v/>
      </c>
    </row>
    <row r="6633" spans="1:9" x14ac:dyDescent="0.45">
      <c r="A6633" t="s">
        <v>33</v>
      </c>
      <c r="B6633" s="1">
        <f>Raw_Prices!BS394</f>
        <v>45498</v>
      </c>
      <c r="C6633" s="12">
        <f>Raw_Prices!BW394</f>
        <v>533.36</v>
      </c>
      <c r="D6633" s="13">
        <f t="shared" si="212"/>
        <v>-5.2093339028225216E-3</v>
      </c>
      <c r="E6633" s="14" t="str">
        <f>IF(_xlfn.XLOOKUP($A6633,Firm_Info!$A$2:$A$12,Firm_Info!$C$2:$C$12)="Treated",1,IF(_xlfn.XLOOKUP($A6633,Firm_Info!$A$2:$A$12,Firm_Info!$C$2:$C$12)="Control",0,""))</f>
        <v/>
      </c>
      <c r="F6633" s="14" t="str">
        <f>IFERROR(_xlfn.XLOOKUP($A6633,Firm_Info!$A$2:$A$11,Firm_Info!$D$2:$D$11),"")</f>
        <v/>
      </c>
      <c r="G6633" s="14" t="str">
        <f>IF($F6633="","",IF($B6633&gt;=SUMIFS(Firm_Info!$F$2:$F$11,Firm_Info!$D$2:$D$11,$F6633,Firm_Info!$C$2:$C$11,"Treated"),1,0))</f>
        <v/>
      </c>
      <c r="H6633" s="14" t="str">
        <f t="shared" si="213"/>
        <v/>
      </c>
      <c r="I6633" s="14" t="str">
        <f>IF($F6633="","",MOD(ROW()-2,624)-INDEX(Parallel_Trends!$F$5:$F$14,MATCH($A6633,Parallel_Trends!$A$5:$A$14,0)))</f>
        <v/>
      </c>
    </row>
    <row r="6634" spans="1:9" x14ac:dyDescent="0.45">
      <c r="A6634" t="s">
        <v>33</v>
      </c>
      <c r="B6634" s="1">
        <f>Raw_Prices!BS395</f>
        <v>45499</v>
      </c>
      <c r="C6634" s="12">
        <f>Raw_Prices!BW395</f>
        <v>539.33399999999995</v>
      </c>
      <c r="D6634" s="13">
        <f t="shared" si="212"/>
        <v>1.1200689965501498E-2</v>
      </c>
      <c r="E6634" s="14" t="str">
        <f>IF(_xlfn.XLOOKUP($A6634,Firm_Info!$A$2:$A$12,Firm_Info!$C$2:$C$12)="Treated",1,IF(_xlfn.XLOOKUP($A6634,Firm_Info!$A$2:$A$12,Firm_Info!$C$2:$C$12)="Control",0,""))</f>
        <v/>
      </c>
      <c r="F6634" s="14" t="str">
        <f>IFERROR(_xlfn.XLOOKUP($A6634,Firm_Info!$A$2:$A$11,Firm_Info!$D$2:$D$11),"")</f>
        <v/>
      </c>
      <c r="G6634" s="14" t="str">
        <f>IF($F6634="","",IF($B6634&gt;=SUMIFS(Firm_Info!$F$2:$F$11,Firm_Info!$D$2:$D$11,$F6634,Firm_Info!$C$2:$C$11,"Treated"),1,0))</f>
        <v/>
      </c>
      <c r="H6634" s="14" t="str">
        <f t="shared" si="213"/>
        <v/>
      </c>
      <c r="I6634" s="14" t="str">
        <f>IF($F6634="","",MOD(ROW()-2,624)-INDEX(Parallel_Trends!$F$5:$F$14,MATCH($A6634,Parallel_Trends!$A$5:$A$14,0)))</f>
        <v/>
      </c>
    </row>
    <row r="6635" spans="1:9" x14ac:dyDescent="0.45">
      <c r="A6635" t="s">
        <v>33</v>
      </c>
      <c r="B6635" s="1">
        <f>Raw_Prices!BS396</f>
        <v>45502</v>
      </c>
      <c r="C6635" s="12">
        <f>Raw_Prices!BW396</f>
        <v>539.65099999999995</v>
      </c>
      <c r="D6635" s="13">
        <f t="shared" si="212"/>
        <v>5.8776194343401755E-4</v>
      </c>
      <c r="E6635" s="14" t="str">
        <f>IF(_xlfn.XLOOKUP($A6635,Firm_Info!$A$2:$A$12,Firm_Info!$C$2:$C$12)="Treated",1,IF(_xlfn.XLOOKUP($A6635,Firm_Info!$A$2:$A$12,Firm_Info!$C$2:$C$12)="Control",0,""))</f>
        <v/>
      </c>
      <c r="F6635" s="14" t="str">
        <f>IFERROR(_xlfn.XLOOKUP($A6635,Firm_Info!$A$2:$A$11,Firm_Info!$D$2:$D$11),"")</f>
        <v/>
      </c>
      <c r="G6635" s="14" t="str">
        <f>IF($F6635="","",IF($B6635&gt;=SUMIFS(Firm_Info!$F$2:$F$11,Firm_Info!$D$2:$D$11,$F6635,Firm_Info!$C$2:$C$11,"Treated"),1,0))</f>
        <v/>
      </c>
      <c r="H6635" s="14" t="str">
        <f t="shared" si="213"/>
        <v/>
      </c>
      <c r="I6635" s="14" t="str">
        <f>IF($F6635="","",MOD(ROW()-2,624)-INDEX(Parallel_Trends!$F$5:$F$14,MATCH($A6635,Parallel_Trends!$A$5:$A$14,0)))</f>
        <v/>
      </c>
    </row>
    <row r="6636" spans="1:9" x14ac:dyDescent="0.45">
      <c r="A6636" t="s">
        <v>33</v>
      </c>
      <c r="B6636" s="1">
        <f>Raw_Prices!BS397</f>
        <v>45503</v>
      </c>
      <c r="C6636" s="12">
        <f>Raw_Prices!BW397</f>
        <v>536.91600000000005</v>
      </c>
      <c r="D6636" s="13">
        <f t="shared" si="212"/>
        <v>-5.0680903028066382E-3</v>
      </c>
      <c r="E6636" s="14" t="str">
        <f>IF(_xlfn.XLOOKUP($A6636,Firm_Info!$A$2:$A$12,Firm_Info!$C$2:$C$12)="Treated",1,IF(_xlfn.XLOOKUP($A6636,Firm_Info!$A$2:$A$12,Firm_Info!$C$2:$C$12)="Control",0,""))</f>
        <v/>
      </c>
      <c r="F6636" s="14" t="str">
        <f>IFERROR(_xlfn.XLOOKUP($A6636,Firm_Info!$A$2:$A$11,Firm_Info!$D$2:$D$11),"")</f>
        <v/>
      </c>
      <c r="G6636" s="14" t="str">
        <f>IF($F6636="","",IF($B6636&gt;=SUMIFS(Firm_Info!$F$2:$F$11,Firm_Info!$D$2:$D$11,$F6636,Firm_Info!$C$2:$C$11,"Treated"),1,0))</f>
        <v/>
      </c>
      <c r="H6636" s="14" t="str">
        <f t="shared" si="213"/>
        <v/>
      </c>
      <c r="I6636" s="14" t="str">
        <f>IF($F6636="","",MOD(ROW()-2,624)-INDEX(Parallel_Trends!$F$5:$F$14,MATCH($A6636,Parallel_Trends!$A$5:$A$14,0)))</f>
        <v/>
      </c>
    </row>
    <row r="6637" spans="1:9" x14ac:dyDescent="0.45">
      <c r="A6637" t="s">
        <v>33</v>
      </c>
      <c r="B6637" s="1">
        <f>Raw_Prices!BS398</f>
        <v>45504</v>
      </c>
      <c r="C6637" s="12">
        <f>Raw_Prices!BW398</f>
        <v>545.64300000000003</v>
      </c>
      <c r="D6637" s="13">
        <f t="shared" si="212"/>
        <v>1.6253939163668019E-2</v>
      </c>
      <c r="E6637" s="14" t="str">
        <f>IF(_xlfn.XLOOKUP($A6637,Firm_Info!$A$2:$A$12,Firm_Info!$C$2:$C$12)="Treated",1,IF(_xlfn.XLOOKUP($A6637,Firm_Info!$A$2:$A$12,Firm_Info!$C$2:$C$12)="Control",0,""))</f>
        <v/>
      </c>
      <c r="F6637" s="14" t="str">
        <f>IFERROR(_xlfn.XLOOKUP($A6637,Firm_Info!$A$2:$A$11,Firm_Info!$D$2:$D$11),"")</f>
        <v/>
      </c>
      <c r="G6637" s="14" t="str">
        <f>IF($F6637="","",IF($B6637&gt;=SUMIFS(Firm_Info!$F$2:$F$11,Firm_Info!$D$2:$D$11,$F6637,Firm_Info!$C$2:$C$11,"Treated"),1,0))</f>
        <v/>
      </c>
      <c r="H6637" s="14" t="str">
        <f t="shared" si="213"/>
        <v/>
      </c>
      <c r="I6637" s="14" t="str">
        <f>IF($F6637="","",MOD(ROW()-2,624)-INDEX(Parallel_Trends!$F$5:$F$14,MATCH($A6637,Parallel_Trends!$A$5:$A$14,0)))</f>
        <v/>
      </c>
    </row>
    <row r="6638" spans="1:9" x14ac:dyDescent="0.45">
      <c r="A6638" t="s">
        <v>33</v>
      </c>
      <c r="B6638" s="1">
        <f>Raw_Prices!BS399</f>
        <v>45505</v>
      </c>
      <c r="C6638" s="12">
        <f>Raw_Prices!BW399</f>
        <v>537.91700000000003</v>
      </c>
      <c r="D6638" s="13">
        <f t="shared" si="212"/>
        <v>-1.4159441246382687E-2</v>
      </c>
      <c r="E6638" s="14" t="str">
        <f>IF(_xlfn.XLOOKUP($A6638,Firm_Info!$A$2:$A$12,Firm_Info!$C$2:$C$12)="Treated",1,IF(_xlfn.XLOOKUP($A6638,Firm_Info!$A$2:$A$12,Firm_Info!$C$2:$C$12)="Control",0,""))</f>
        <v/>
      </c>
      <c r="F6638" s="14" t="str">
        <f>IFERROR(_xlfn.XLOOKUP($A6638,Firm_Info!$A$2:$A$11,Firm_Info!$D$2:$D$11),"")</f>
        <v/>
      </c>
      <c r="G6638" s="14" t="str">
        <f>IF($F6638="","",IF($B6638&gt;=SUMIFS(Firm_Info!$F$2:$F$11,Firm_Info!$D$2:$D$11,$F6638,Firm_Info!$C$2:$C$11,"Treated"),1,0))</f>
        <v/>
      </c>
      <c r="H6638" s="14" t="str">
        <f t="shared" si="213"/>
        <v/>
      </c>
      <c r="I6638" s="14" t="str">
        <f>IF($F6638="","",MOD(ROW()-2,624)-INDEX(Parallel_Trends!$F$5:$F$14,MATCH($A6638,Parallel_Trends!$A$5:$A$14,0)))</f>
        <v/>
      </c>
    </row>
    <row r="6639" spans="1:9" x14ac:dyDescent="0.45">
      <c r="A6639" t="s">
        <v>33</v>
      </c>
      <c r="B6639" s="1">
        <f>Raw_Prices!BS400</f>
        <v>45506</v>
      </c>
      <c r="C6639" s="12">
        <f>Raw_Prices!BW400</f>
        <v>527.90099999999995</v>
      </c>
      <c r="D6639" s="13">
        <f t="shared" si="212"/>
        <v>-1.8619972969807774E-2</v>
      </c>
      <c r="E6639" s="14" t="str">
        <f>IF(_xlfn.XLOOKUP($A6639,Firm_Info!$A$2:$A$12,Firm_Info!$C$2:$C$12)="Treated",1,IF(_xlfn.XLOOKUP($A6639,Firm_Info!$A$2:$A$12,Firm_Info!$C$2:$C$12)="Control",0,""))</f>
        <v/>
      </c>
      <c r="F6639" s="14" t="str">
        <f>IFERROR(_xlfn.XLOOKUP($A6639,Firm_Info!$A$2:$A$11,Firm_Info!$D$2:$D$11),"")</f>
        <v/>
      </c>
      <c r="G6639" s="14" t="str">
        <f>IF($F6639="","",IF($B6639&gt;=SUMIFS(Firm_Info!$F$2:$F$11,Firm_Info!$D$2:$D$11,$F6639,Firm_Info!$C$2:$C$11,"Treated"),1,0))</f>
        <v/>
      </c>
      <c r="H6639" s="14" t="str">
        <f t="shared" si="213"/>
        <v/>
      </c>
      <c r="I6639" s="14" t="str">
        <f>IF($F6639="","",MOD(ROW()-2,624)-INDEX(Parallel_Trends!$F$5:$F$14,MATCH($A6639,Parallel_Trends!$A$5:$A$14,0)))</f>
        <v/>
      </c>
    </row>
    <row r="6640" spans="1:9" x14ac:dyDescent="0.45">
      <c r="A6640" t="s">
        <v>33</v>
      </c>
      <c r="B6640" s="1">
        <f>Raw_Prices!BS401</f>
        <v>45509</v>
      </c>
      <c r="C6640" s="12">
        <f>Raw_Prices!BW401</f>
        <v>512.52700000000004</v>
      </c>
      <c r="D6640" s="13">
        <f t="shared" si="212"/>
        <v>-2.9122884783320924E-2</v>
      </c>
      <c r="E6640" s="14" t="str">
        <f>IF(_xlfn.XLOOKUP($A6640,Firm_Info!$A$2:$A$12,Firm_Info!$C$2:$C$12)="Treated",1,IF(_xlfn.XLOOKUP($A6640,Firm_Info!$A$2:$A$12,Firm_Info!$C$2:$C$12)="Control",0,""))</f>
        <v/>
      </c>
      <c r="F6640" s="14" t="str">
        <f>IFERROR(_xlfn.XLOOKUP($A6640,Firm_Info!$A$2:$A$11,Firm_Info!$D$2:$D$11),"")</f>
        <v/>
      </c>
      <c r="G6640" s="14" t="str">
        <f>IF($F6640="","",IF($B6640&gt;=SUMIFS(Firm_Info!$F$2:$F$11,Firm_Info!$D$2:$D$11,$F6640,Firm_Info!$C$2:$C$11,"Treated"),1,0))</f>
        <v/>
      </c>
      <c r="H6640" s="14" t="str">
        <f t="shared" si="213"/>
        <v/>
      </c>
      <c r="I6640" s="14" t="str">
        <f>IF($F6640="","",MOD(ROW()-2,624)-INDEX(Parallel_Trends!$F$5:$F$14,MATCH($A6640,Parallel_Trends!$A$5:$A$14,0)))</f>
        <v/>
      </c>
    </row>
    <row r="6641" spans="1:9" x14ac:dyDescent="0.45">
      <c r="A6641" t="s">
        <v>33</v>
      </c>
      <c r="B6641" s="1">
        <f>Raw_Prices!BS402</f>
        <v>45510</v>
      </c>
      <c r="C6641" s="12">
        <f>Raw_Prices!BW402</f>
        <v>517.25199999999995</v>
      </c>
      <c r="D6641" s="13">
        <f t="shared" si="212"/>
        <v>9.2190265098226476E-3</v>
      </c>
      <c r="E6641" s="14" t="str">
        <f>IF(_xlfn.XLOOKUP($A6641,Firm_Info!$A$2:$A$12,Firm_Info!$C$2:$C$12)="Treated",1,IF(_xlfn.XLOOKUP($A6641,Firm_Info!$A$2:$A$12,Firm_Info!$C$2:$C$12)="Control",0,""))</f>
        <v/>
      </c>
      <c r="F6641" s="14" t="str">
        <f>IFERROR(_xlfn.XLOOKUP($A6641,Firm_Info!$A$2:$A$11,Firm_Info!$D$2:$D$11),"")</f>
        <v/>
      </c>
      <c r="G6641" s="14" t="str">
        <f>IF($F6641="","",IF($B6641&gt;=SUMIFS(Firm_Info!$F$2:$F$11,Firm_Info!$D$2:$D$11,$F6641,Firm_Info!$C$2:$C$11,"Treated"),1,0))</f>
        <v/>
      </c>
      <c r="H6641" s="14" t="str">
        <f t="shared" si="213"/>
        <v/>
      </c>
      <c r="I6641" s="14" t="str">
        <f>IF($F6641="","",MOD(ROW()-2,624)-INDEX(Parallel_Trends!$F$5:$F$14,MATCH($A6641,Parallel_Trends!$A$5:$A$14,0)))</f>
        <v/>
      </c>
    </row>
    <row r="6642" spans="1:9" x14ac:dyDescent="0.45">
      <c r="A6642" t="s">
        <v>33</v>
      </c>
      <c r="B6642" s="1">
        <f>Raw_Prices!BS403</f>
        <v>45511</v>
      </c>
      <c r="C6642" s="12">
        <f>Raw_Prices!BW403</f>
        <v>513.79499999999996</v>
      </c>
      <c r="D6642" s="13">
        <f t="shared" si="212"/>
        <v>-6.6833961009333809E-3</v>
      </c>
      <c r="E6642" s="14" t="str">
        <f>IF(_xlfn.XLOOKUP($A6642,Firm_Info!$A$2:$A$12,Firm_Info!$C$2:$C$12)="Treated",1,IF(_xlfn.XLOOKUP($A6642,Firm_Info!$A$2:$A$12,Firm_Info!$C$2:$C$12)="Control",0,""))</f>
        <v/>
      </c>
      <c r="F6642" s="14" t="str">
        <f>IFERROR(_xlfn.XLOOKUP($A6642,Firm_Info!$A$2:$A$11,Firm_Info!$D$2:$D$11),"")</f>
        <v/>
      </c>
      <c r="G6642" s="14" t="str">
        <f>IF($F6642="","",IF($B6642&gt;=SUMIFS(Firm_Info!$F$2:$F$11,Firm_Info!$D$2:$D$11,$F6642,Firm_Info!$C$2:$C$11,"Treated"),1,0))</f>
        <v/>
      </c>
      <c r="H6642" s="14" t="str">
        <f t="shared" si="213"/>
        <v/>
      </c>
      <c r="I6642" s="14" t="str">
        <f>IF($F6642="","",MOD(ROW()-2,624)-INDEX(Parallel_Trends!$F$5:$F$14,MATCH($A6642,Parallel_Trends!$A$5:$A$14,0)))</f>
        <v/>
      </c>
    </row>
    <row r="6643" spans="1:9" x14ac:dyDescent="0.45">
      <c r="A6643" t="s">
        <v>33</v>
      </c>
      <c r="B6643" s="1">
        <f>Raw_Prices!BS404</f>
        <v>45512</v>
      </c>
      <c r="C6643" s="12">
        <f>Raw_Prices!BW404</f>
        <v>525.673</v>
      </c>
      <c r="D6643" s="13">
        <f t="shared" si="212"/>
        <v>2.3118169698031377E-2</v>
      </c>
      <c r="E6643" s="14" t="str">
        <f>IF(_xlfn.XLOOKUP($A6643,Firm_Info!$A$2:$A$12,Firm_Info!$C$2:$C$12)="Treated",1,IF(_xlfn.XLOOKUP($A6643,Firm_Info!$A$2:$A$12,Firm_Info!$C$2:$C$12)="Control",0,""))</f>
        <v/>
      </c>
      <c r="F6643" s="14" t="str">
        <f>IFERROR(_xlfn.XLOOKUP($A6643,Firm_Info!$A$2:$A$11,Firm_Info!$D$2:$D$11),"")</f>
        <v/>
      </c>
      <c r="G6643" s="14" t="str">
        <f>IF($F6643="","",IF($B6643&gt;=SUMIFS(Firm_Info!$F$2:$F$11,Firm_Info!$D$2:$D$11,$F6643,Firm_Info!$C$2:$C$11,"Treated"),1,0))</f>
        <v/>
      </c>
      <c r="H6643" s="14" t="str">
        <f t="shared" si="213"/>
        <v/>
      </c>
      <c r="I6643" s="14" t="str">
        <f>IF($F6643="","",MOD(ROW()-2,624)-INDEX(Parallel_Trends!$F$5:$F$14,MATCH($A6643,Parallel_Trends!$A$5:$A$14,0)))</f>
        <v/>
      </c>
    </row>
    <row r="6644" spans="1:9" x14ac:dyDescent="0.45">
      <c r="A6644" t="s">
        <v>33</v>
      </c>
      <c r="B6644" s="1">
        <f>Raw_Prices!BS405</f>
        <v>45513</v>
      </c>
      <c r="C6644" s="12">
        <f>Raw_Prices!BW405</f>
        <v>527.99099999999999</v>
      </c>
      <c r="D6644" s="13">
        <f t="shared" si="212"/>
        <v>4.4095854266816836E-3</v>
      </c>
      <c r="E6644" s="14" t="str">
        <f>IF(_xlfn.XLOOKUP($A6644,Firm_Info!$A$2:$A$12,Firm_Info!$C$2:$C$12)="Treated",1,IF(_xlfn.XLOOKUP($A6644,Firm_Info!$A$2:$A$12,Firm_Info!$C$2:$C$12)="Control",0,""))</f>
        <v/>
      </c>
      <c r="F6644" s="14" t="str">
        <f>IFERROR(_xlfn.XLOOKUP($A6644,Firm_Info!$A$2:$A$11,Firm_Info!$D$2:$D$11),"")</f>
        <v/>
      </c>
      <c r="G6644" s="14" t="str">
        <f>IF($F6644="","",IF($B6644&gt;=SUMIFS(Firm_Info!$F$2:$F$11,Firm_Info!$D$2:$D$11,$F6644,Firm_Info!$C$2:$C$11,"Treated"),1,0))</f>
        <v/>
      </c>
      <c r="H6644" s="14" t="str">
        <f t="shared" si="213"/>
        <v/>
      </c>
      <c r="I6644" s="14" t="str">
        <f>IF($F6644="","",MOD(ROW()-2,624)-INDEX(Parallel_Trends!$F$5:$F$14,MATCH($A6644,Parallel_Trends!$A$5:$A$14,0)))</f>
        <v/>
      </c>
    </row>
    <row r="6645" spans="1:9" x14ac:dyDescent="0.45">
      <c r="A6645" t="s">
        <v>33</v>
      </c>
      <c r="B6645" s="1">
        <f>Raw_Prices!BS406</f>
        <v>45516</v>
      </c>
      <c r="C6645" s="12">
        <f>Raw_Prices!BW406</f>
        <v>528.26800000000003</v>
      </c>
      <c r="D6645" s="13">
        <f t="shared" si="212"/>
        <v>5.2463015468084961E-4</v>
      </c>
      <c r="E6645" s="14" t="str">
        <f>IF(_xlfn.XLOOKUP($A6645,Firm_Info!$A$2:$A$12,Firm_Info!$C$2:$C$12)="Treated",1,IF(_xlfn.XLOOKUP($A6645,Firm_Info!$A$2:$A$12,Firm_Info!$C$2:$C$12)="Control",0,""))</f>
        <v/>
      </c>
      <c r="F6645" s="14" t="str">
        <f>IFERROR(_xlfn.XLOOKUP($A6645,Firm_Info!$A$2:$A$11,Firm_Info!$D$2:$D$11),"")</f>
        <v/>
      </c>
      <c r="G6645" s="14" t="str">
        <f>IF($F6645="","",IF($B6645&gt;=SUMIFS(Firm_Info!$F$2:$F$11,Firm_Info!$D$2:$D$11,$F6645,Firm_Info!$C$2:$C$11,"Treated"),1,0))</f>
        <v/>
      </c>
      <c r="H6645" s="14" t="str">
        <f t="shared" si="213"/>
        <v/>
      </c>
      <c r="I6645" s="14" t="str">
        <f>IF($F6645="","",MOD(ROW()-2,624)-INDEX(Parallel_Trends!$F$5:$F$14,MATCH($A6645,Parallel_Trends!$A$5:$A$14,0)))</f>
        <v/>
      </c>
    </row>
    <row r="6646" spans="1:9" x14ac:dyDescent="0.45">
      <c r="A6646" t="s">
        <v>33</v>
      </c>
      <c r="B6646" s="1">
        <f>Raw_Prices!BS407</f>
        <v>45517</v>
      </c>
      <c r="C6646" s="12">
        <f>Raw_Prices!BW407</f>
        <v>536.95600000000002</v>
      </c>
      <c r="D6646" s="13">
        <f t="shared" si="212"/>
        <v>1.6446197763256398E-2</v>
      </c>
      <c r="E6646" s="14" t="str">
        <f>IF(_xlfn.XLOOKUP($A6646,Firm_Info!$A$2:$A$12,Firm_Info!$C$2:$C$12)="Treated",1,IF(_xlfn.XLOOKUP($A6646,Firm_Info!$A$2:$A$12,Firm_Info!$C$2:$C$12)="Control",0,""))</f>
        <v/>
      </c>
      <c r="F6646" s="14" t="str">
        <f>IFERROR(_xlfn.XLOOKUP($A6646,Firm_Info!$A$2:$A$11,Firm_Info!$D$2:$D$11),"")</f>
        <v/>
      </c>
      <c r="G6646" s="14" t="str">
        <f>IF($F6646="","",IF($B6646&gt;=SUMIFS(Firm_Info!$F$2:$F$11,Firm_Info!$D$2:$D$11,$F6646,Firm_Info!$C$2:$C$11,"Treated"),1,0))</f>
        <v/>
      </c>
      <c r="H6646" s="14" t="str">
        <f t="shared" si="213"/>
        <v/>
      </c>
      <c r="I6646" s="14" t="str">
        <f>IF($F6646="","",MOD(ROW()-2,624)-INDEX(Parallel_Trends!$F$5:$F$14,MATCH($A6646,Parallel_Trends!$A$5:$A$14,0)))</f>
        <v/>
      </c>
    </row>
    <row r="6647" spans="1:9" x14ac:dyDescent="0.45">
      <c r="A6647" t="s">
        <v>33</v>
      </c>
      <c r="B6647" s="1">
        <f>Raw_Prices!BS408</f>
        <v>45518</v>
      </c>
      <c r="C6647" s="12">
        <f>Raw_Prices!BW408</f>
        <v>538.65</v>
      </c>
      <c r="D6647" s="13">
        <f t="shared" si="212"/>
        <v>3.1548208791780663E-3</v>
      </c>
      <c r="E6647" s="14" t="str">
        <f>IF(_xlfn.XLOOKUP($A6647,Firm_Info!$A$2:$A$12,Firm_Info!$C$2:$C$12)="Treated",1,IF(_xlfn.XLOOKUP($A6647,Firm_Info!$A$2:$A$12,Firm_Info!$C$2:$C$12)="Control",0,""))</f>
        <v/>
      </c>
      <c r="F6647" s="14" t="str">
        <f>IFERROR(_xlfn.XLOOKUP($A6647,Firm_Info!$A$2:$A$11,Firm_Info!$D$2:$D$11),"")</f>
        <v/>
      </c>
      <c r="G6647" s="14" t="str">
        <f>IF($F6647="","",IF($B6647&gt;=SUMIFS(Firm_Info!$F$2:$F$11,Firm_Info!$D$2:$D$11,$F6647,Firm_Info!$C$2:$C$11,"Treated"),1,0))</f>
        <v/>
      </c>
      <c r="H6647" s="14" t="str">
        <f t="shared" si="213"/>
        <v/>
      </c>
      <c r="I6647" s="14" t="str">
        <f>IF($F6647="","",MOD(ROW()-2,624)-INDEX(Parallel_Trends!$F$5:$F$14,MATCH($A6647,Parallel_Trends!$A$5:$A$14,0)))</f>
        <v/>
      </c>
    </row>
    <row r="6648" spans="1:9" x14ac:dyDescent="0.45">
      <c r="A6648" t="s">
        <v>33</v>
      </c>
      <c r="B6648" s="1">
        <f>Raw_Prices!BS409</f>
        <v>45519</v>
      </c>
      <c r="C6648" s="12">
        <f>Raw_Prices!BW409</f>
        <v>547.88199999999995</v>
      </c>
      <c r="D6648" s="13">
        <f t="shared" si="212"/>
        <v>1.7139144156687935E-2</v>
      </c>
      <c r="E6648" s="14" t="str">
        <f>IF(_xlfn.XLOOKUP($A6648,Firm_Info!$A$2:$A$12,Firm_Info!$C$2:$C$12)="Treated",1,IF(_xlfn.XLOOKUP($A6648,Firm_Info!$A$2:$A$12,Firm_Info!$C$2:$C$12)="Control",0,""))</f>
        <v/>
      </c>
      <c r="F6648" s="14" t="str">
        <f>IFERROR(_xlfn.XLOOKUP($A6648,Firm_Info!$A$2:$A$11,Firm_Info!$D$2:$D$11),"")</f>
        <v/>
      </c>
      <c r="G6648" s="14" t="str">
        <f>IF($F6648="","",IF($B6648&gt;=SUMIFS(Firm_Info!$F$2:$F$11,Firm_Info!$D$2:$D$11,$F6648,Firm_Info!$C$2:$C$11,"Treated"),1,0))</f>
        <v/>
      </c>
      <c r="H6648" s="14" t="str">
        <f t="shared" si="213"/>
        <v/>
      </c>
      <c r="I6648" s="14" t="str">
        <f>IF($F6648="","",MOD(ROW()-2,624)-INDEX(Parallel_Trends!$F$5:$F$14,MATCH($A6648,Parallel_Trends!$A$5:$A$14,0)))</f>
        <v/>
      </c>
    </row>
    <row r="6649" spans="1:9" x14ac:dyDescent="0.45">
      <c r="A6649" t="s">
        <v>33</v>
      </c>
      <c r="B6649" s="1">
        <f>Raw_Prices!BS410</f>
        <v>45520</v>
      </c>
      <c r="C6649" s="12">
        <f>Raw_Prices!BW410</f>
        <v>549.11099999999999</v>
      </c>
      <c r="D6649" s="13">
        <f t="shared" si="212"/>
        <v>2.2431837512457697E-3</v>
      </c>
      <c r="E6649" s="14" t="str">
        <f>IF(_xlfn.XLOOKUP($A6649,Firm_Info!$A$2:$A$12,Firm_Info!$C$2:$C$12)="Treated",1,IF(_xlfn.XLOOKUP($A6649,Firm_Info!$A$2:$A$12,Firm_Info!$C$2:$C$12)="Control",0,""))</f>
        <v/>
      </c>
      <c r="F6649" s="14" t="str">
        <f>IFERROR(_xlfn.XLOOKUP($A6649,Firm_Info!$A$2:$A$11,Firm_Info!$D$2:$D$11),"")</f>
        <v/>
      </c>
      <c r="G6649" s="14" t="str">
        <f>IF($F6649="","",IF($B6649&gt;=SUMIFS(Firm_Info!$F$2:$F$11,Firm_Info!$D$2:$D$11,$F6649,Firm_Info!$C$2:$C$11,"Treated"),1,0))</f>
        <v/>
      </c>
      <c r="H6649" s="14" t="str">
        <f t="shared" si="213"/>
        <v/>
      </c>
      <c r="I6649" s="14" t="str">
        <f>IF($F6649="","",MOD(ROW()-2,624)-INDEX(Parallel_Trends!$F$5:$F$14,MATCH($A6649,Parallel_Trends!$A$5:$A$14,0)))</f>
        <v/>
      </c>
    </row>
    <row r="6650" spans="1:9" x14ac:dyDescent="0.45">
      <c r="A6650" t="s">
        <v>33</v>
      </c>
      <c r="B6650" s="1">
        <f>Raw_Prices!BS411</f>
        <v>45523</v>
      </c>
      <c r="C6650" s="12">
        <f>Raw_Prices!BW411</f>
        <v>554.36099999999999</v>
      </c>
      <c r="D6650" s="13">
        <f t="shared" si="212"/>
        <v>9.5609084502039643E-3</v>
      </c>
      <c r="E6650" s="14" t="str">
        <f>IF(_xlfn.XLOOKUP($A6650,Firm_Info!$A$2:$A$12,Firm_Info!$C$2:$C$12)="Treated",1,IF(_xlfn.XLOOKUP($A6650,Firm_Info!$A$2:$A$12,Firm_Info!$C$2:$C$12)="Control",0,""))</f>
        <v/>
      </c>
      <c r="F6650" s="14" t="str">
        <f>IFERROR(_xlfn.XLOOKUP($A6650,Firm_Info!$A$2:$A$11,Firm_Info!$D$2:$D$11),"")</f>
        <v/>
      </c>
      <c r="G6650" s="14" t="str">
        <f>IF($F6650="","",IF($B6650&gt;=SUMIFS(Firm_Info!$F$2:$F$11,Firm_Info!$D$2:$D$11,$F6650,Firm_Info!$C$2:$C$11,"Treated"),1,0))</f>
        <v/>
      </c>
      <c r="H6650" s="14" t="str">
        <f t="shared" si="213"/>
        <v/>
      </c>
      <c r="I6650" s="14" t="str">
        <f>IF($F6650="","",MOD(ROW()-2,624)-INDEX(Parallel_Trends!$F$5:$F$14,MATCH($A6650,Parallel_Trends!$A$5:$A$14,0)))</f>
        <v/>
      </c>
    </row>
    <row r="6651" spans="1:9" x14ac:dyDescent="0.45">
      <c r="A6651" t="s">
        <v>33</v>
      </c>
      <c r="B6651" s="1">
        <f>Raw_Prices!BS412</f>
        <v>45524</v>
      </c>
      <c r="C6651" s="12">
        <f>Raw_Prices!BW412</f>
        <v>553.46</v>
      </c>
      <c r="D6651" s="13">
        <f t="shared" si="212"/>
        <v>-1.6252947086825564E-3</v>
      </c>
      <c r="E6651" s="14" t="str">
        <f>IF(_xlfn.XLOOKUP($A6651,Firm_Info!$A$2:$A$12,Firm_Info!$C$2:$C$12)="Treated",1,IF(_xlfn.XLOOKUP($A6651,Firm_Info!$A$2:$A$12,Firm_Info!$C$2:$C$12)="Control",0,""))</f>
        <v/>
      </c>
      <c r="F6651" s="14" t="str">
        <f>IFERROR(_xlfn.XLOOKUP($A6651,Firm_Info!$A$2:$A$11,Firm_Info!$D$2:$D$11),"")</f>
        <v/>
      </c>
      <c r="G6651" s="14" t="str">
        <f>IF($F6651="","",IF($B6651&gt;=SUMIFS(Firm_Info!$F$2:$F$11,Firm_Info!$D$2:$D$11,$F6651,Firm_Info!$C$2:$C$11,"Treated"),1,0))</f>
        <v/>
      </c>
      <c r="H6651" s="14" t="str">
        <f t="shared" si="213"/>
        <v/>
      </c>
      <c r="I6651" s="14" t="str">
        <f>IF($F6651="","",MOD(ROW()-2,624)-INDEX(Parallel_Trends!$F$5:$F$14,MATCH($A6651,Parallel_Trends!$A$5:$A$14,0)))</f>
        <v/>
      </c>
    </row>
    <row r="6652" spans="1:9" x14ac:dyDescent="0.45">
      <c r="A6652" t="s">
        <v>33</v>
      </c>
      <c r="B6652" s="1">
        <f>Raw_Prices!BS413</f>
        <v>45525</v>
      </c>
      <c r="C6652" s="12">
        <f>Raw_Prices!BW413</f>
        <v>555.36199999999997</v>
      </c>
      <c r="D6652" s="13">
        <f t="shared" si="212"/>
        <v>3.436562714559166E-3</v>
      </c>
      <c r="E6652" s="14" t="str">
        <f>IF(_xlfn.XLOOKUP($A6652,Firm_Info!$A$2:$A$12,Firm_Info!$C$2:$C$12)="Treated",1,IF(_xlfn.XLOOKUP($A6652,Firm_Info!$A$2:$A$12,Firm_Info!$C$2:$C$12)="Control",0,""))</f>
        <v/>
      </c>
      <c r="F6652" s="14" t="str">
        <f>IFERROR(_xlfn.XLOOKUP($A6652,Firm_Info!$A$2:$A$11,Firm_Info!$D$2:$D$11),"")</f>
        <v/>
      </c>
      <c r="G6652" s="14" t="str">
        <f>IF($F6652="","",IF($B6652&gt;=SUMIFS(Firm_Info!$F$2:$F$11,Firm_Info!$D$2:$D$11,$F6652,Firm_Info!$C$2:$C$11,"Treated"),1,0))</f>
        <v/>
      </c>
      <c r="H6652" s="14" t="str">
        <f t="shared" si="213"/>
        <v/>
      </c>
      <c r="I6652" s="14" t="str">
        <f>IF($F6652="","",MOD(ROW()-2,624)-INDEX(Parallel_Trends!$F$5:$F$14,MATCH($A6652,Parallel_Trends!$A$5:$A$14,0)))</f>
        <v/>
      </c>
    </row>
    <row r="6653" spans="1:9" x14ac:dyDescent="0.45">
      <c r="A6653" t="s">
        <v>33</v>
      </c>
      <c r="B6653" s="1">
        <f>Raw_Prices!BS414</f>
        <v>45526</v>
      </c>
      <c r="C6653" s="12">
        <f>Raw_Prices!BW414</f>
        <v>551.00300000000004</v>
      </c>
      <c r="D6653" s="13">
        <f t="shared" si="212"/>
        <v>-7.8489345688036449E-3</v>
      </c>
      <c r="E6653" s="14" t="str">
        <f>IF(_xlfn.XLOOKUP($A6653,Firm_Info!$A$2:$A$12,Firm_Info!$C$2:$C$12)="Treated",1,IF(_xlfn.XLOOKUP($A6653,Firm_Info!$A$2:$A$12,Firm_Info!$C$2:$C$12)="Control",0,""))</f>
        <v/>
      </c>
      <c r="F6653" s="14" t="str">
        <f>IFERROR(_xlfn.XLOOKUP($A6653,Firm_Info!$A$2:$A$11,Firm_Info!$D$2:$D$11),"")</f>
        <v/>
      </c>
      <c r="G6653" s="14" t="str">
        <f>IF($F6653="","",IF($B6653&gt;=SUMIFS(Firm_Info!$F$2:$F$11,Firm_Info!$D$2:$D$11,$F6653,Firm_Info!$C$2:$C$11,"Treated"),1,0))</f>
        <v/>
      </c>
      <c r="H6653" s="14" t="str">
        <f t="shared" si="213"/>
        <v/>
      </c>
      <c r="I6653" s="14" t="str">
        <f>IF($F6653="","",MOD(ROW()-2,624)-INDEX(Parallel_Trends!$F$5:$F$14,MATCH($A6653,Parallel_Trends!$A$5:$A$14,0)))</f>
        <v/>
      </c>
    </row>
    <row r="6654" spans="1:9" x14ac:dyDescent="0.45">
      <c r="A6654" t="s">
        <v>33</v>
      </c>
      <c r="B6654" s="1">
        <f>Raw_Prices!BS415</f>
        <v>45527</v>
      </c>
      <c r="C6654" s="12">
        <f>Raw_Prices!BW415</f>
        <v>556.85799999999995</v>
      </c>
      <c r="D6654" s="13">
        <f t="shared" si="212"/>
        <v>1.062607644604463E-2</v>
      </c>
      <c r="E6654" s="14" t="str">
        <f>IF(_xlfn.XLOOKUP($A6654,Firm_Info!$A$2:$A$12,Firm_Info!$C$2:$C$12)="Treated",1,IF(_xlfn.XLOOKUP($A6654,Firm_Info!$A$2:$A$12,Firm_Info!$C$2:$C$12)="Control",0,""))</f>
        <v/>
      </c>
      <c r="F6654" s="14" t="str">
        <f>IFERROR(_xlfn.XLOOKUP($A6654,Firm_Info!$A$2:$A$11,Firm_Info!$D$2:$D$11),"")</f>
        <v/>
      </c>
      <c r="G6654" s="14" t="str">
        <f>IF($F6654="","",IF($B6654&gt;=SUMIFS(Firm_Info!$F$2:$F$11,Firm_Info!$D$2:$D$11,$F6654,Firm_Info!$C$2:$C$11,"Treated"),1,0))</f>
        <v/>
      </c>
      <c r="H6654" s="14" t="str">
        <f t="shared" si="213"/>
        <v/>
      </c>
      <c r="I6654" s="14" t="str">
        <f>IF($F6654="","",MOD(ROW()-2,624)-INDEX(Parallel_Trends!$F$5:$F$14,MATCH($A6654,Parallel_Trends!$A$5:$A$14,0)))</f>
        <v/>
      </c>
    </row>
    <row r="6655" spans="1:9" x14ac:dyDescent="0.45">
      <c r="A6655" t="s">
        <v>33</v>
      </c>
      <c r="B6655" s="1">
        <f>Raw_Prices!BS416</f>
        <v>45530</v>
      </c>
      <c r="C6655" s="12">
        <f>Raw_Prices!BW416</f>
        <v>555.53</v>
      </c>
      <c r="D6655" s="13">
        <f t="shared" si="212"/>
        <v>-2.3848090536545685E-3</v>
      </c>
      <c r="E6655" s="14" t="str">
        <f>IF(_xlfn.XLOOKUP($A6655,Firm_Info!$A$2:$A$12,Firm_Info!$C$2:$C$12)="Treated",1,IF(_xlfn.XLOOKUP($A6655,Firm_Info!$A$2:$A$12,Firm_Info!$C$2:$C$12)="Control",0,""))</f>
        <v/>
      </c>
      <c r="F6655" s="14" t="str">
        <f>IFERROR(_xlfn.XLOOKUP($A6655,Firm_Info!$A$2:$A$11,Firm_Info!$D$2:$D$11),"")</f>
        <v/>
      </c>
      <c r="G6655" s="14" t="str">
        <f>IF($F6655="","",IF($B6655&gt;=SUMIFS(Firm_Info!$F$2:$F$11,Firm_Info!$D$2:$D$11,$F6655,Firm_Info!$C$2:$C$11,"Treated"),1,0))</f>
        <v/>
      </c>
      <c r="H6655" s="14" t="str">
        <f t="shared" si="213"/>
        <v/>
      </c>
      <c r="I6655" s="14" t="str">
        <f>IF($F6655="","",MOD(ROW()-2,624)-INDEX(Parallel_Trends!$F$5:$F$14,MATCH($A6655,Parallel_Trends!$A$5:$A$14,0)))</f>
        <v/>
      </c>
    </row>
    <row r="6656" spans="1:9" x14ac:dyDescent="0.45">
      <c r="A6656" t="s">
        <v>33</v>
      </c>
      <c r="B6656" s="1">
        <f>Raw_Prices!BS417</f>
        <v>45531</v>
      </c>
      <c r="C6656" s="12">
        <f>Raw_Prices!BW417</f>
        <v>556.29300000000001</v>
      </c>
      <c r="D6656" s="13">
        <f t="shared" si="212"/>
        <v>1.3734631793063112E-3</v>
      </c>
      <c r="E6656" s="14" t="str">
        <f>IF(_xlfn.XLOOKUP($A6656,Firm_Info!$A$2:$A$12,Firm_Info!$C$2:$C$12)="Treated",1,IF(_xlfn.XLOOKUP($A6656,Firm_Info!$A$2:$A$12,Firm_Info!$C$2:$C$12)="Control",0,""))</f>
        <v/>
      </c>
      <c r="F6656" s="14" t="str">
        <f>IFERROR(_xlfn.XLOOKUP($A6656,Firm_Info!$A$2:$A$11,Firm_Info!$D$2:$D$11),"")</f>
        <v/>
      </c>
      <c r="G6656" s="14" t="str">
        <f>IF($F6656="","",IF($B6656&gt;=SUMIFS(Firm_Info!$F$2:$F$11,Firm_Info!$D$2:$D$11,$F6656,Firm_Info!$C$2:$C$11,"Treated"),1,0))</f>
        <v/>
      </c>
      <c r="H6656" s="14" t="str">
        <f t="shared" si="213"/>
        <v/>
      </c>
      <c r="I6656" s="14" t="str">
        <f>IF($F6656="","",MOD(ROW()-2,624)-INDEX(Parallel_Trends!$F$5:$F$14,MATCH($A6656,Parallel_Trends!$A$5:$A$14,0)))</f>
        <v/>
      </c>
    </row>
    <row r="6657" spans="1:9" x14ac:dyDescent="0.45">
      <c r="A6657" t="s">
        <v>33</v>
      </c>
      <c r="B6657" s="1">
        <f>Raw_Prices!BS418</f>
        <v>45532</v>
      </c>
      <c r="C6657" s="12">
        <f>Raw_Prices!BW418</f>
        <v>553.06299999999999</v>
      </c>
      <c r="D6657" s="13">
        <f t="shared" si="212"/>
        <v>-5.8062927270341458E-3</v>
      </c>
      <c r="E6657" s="14" t="str">
        <f>IF(_xlfn.XLOOKUP($A6657,Firm_Info!$A$2:$A$12,Firm_Info!$C$2:$C$12)="Treated",1,IF(_xlfn.XLOOKUP($A6657,Firm_Info!$A$2:$A$12,Firm_Info!$C$2:$C$12)="Control",0,""))</f>
        <v/>
      </c>
      <c r="F6657" s="14" t="str">
        <f>IFERROR(_xlfn.XLOOKUP($A6657,Firm_Info!$A$2:$A$11,Firm_Info!$D$2:$D$11),"")</f>
        <v/>
      </c>
      <c r="G6657" s="14" t="str">
        <f>IF($F6657="","",IF($B6657&gt;=SUMIFS(Firm_Info!$F$2:$F$11,Firm_Info!$D$2:$D$11,$F6657,Firm_Info!$C$2:$C$11,"Treated"),1,0))</f>
        <v/>
      </c>
      <c r="H6657" s="14" t="str">
        <f t="shared" si="213"/>
        <v/>
      </c>
      <c r="I6657" s="14" t="str">
        <f>IF($F6657="","",MOD(ROW()-2,624)-INDEX(Parallel_Trends!$F$5:$F$14,MATCH($A6657,Parallel_Trends!$A$5:$A$14,0)))</f>
        <v/>
      </c>
    </row>
    <row r="6658" spans="1:9" x14ac:dyDescent="0.45">
      <c r="A6658" t="s">
        <v>33</v>
      </c>
      <c r="B6658" s="1">
        <f>Raw_Prices!BS419</f>
        <v>45533</v>
      </c>
      <c r="C6658" s="12">
        <f>Raw_Prices!BW419</f>
        <v>553.11300000000006</v>
      </c>
      <c r="D6658" s="13">
        <f t="shared" si="212"/>
        <v>9.0405613827115872E-5</v>
      </c>
      <c r="E6658" s="14" t="str">
        <f>IF(_xlfn.XLOOKUP($A6658,Firm_Info!$A$2:$A$12,Firm_Info!$C$2:$C$12)="Treated",1,IF(_xlfn.XLOOKUP($A6658,Firm_Info!$A$2:$A$12,Firm_Info!$C$2:$C$12)="Control",0,""))</f>
        <v/>
      </c>
      <c r="F6658" s="14" t="str">
        <f>IFERROR(_xlfn.XLOOKUP($A6658,Firm_Info!$A$2:$A$11,Firm_Info!$D$2:$D$11),"")</f>
        <v/>
      </c>
      <c r="G6658" s="14" t="str">
        <f>IF($F6658="","",IF($B6658&gt;=SUMIFS(Firm_Info!$F$2:$F$11,Firm_Info!$D$2:$D$11,$F6658,Firm_Info!$C$2:$C$11,"Treated"),1,0))</f>
        <v/>
      </c>
      <c r="H6658" s="14" t="str">
        <f t="shared" si="213"/>
        <v/>
      </c>
      <c r="I6658" s="14" t="str">
        <f>IF($F6658="","",MOD(ROW()-2,624)-INDEX(Parallel_Trends!$F$5:$F$14,MATCH($A6658,Parallel_Trends!$A$5:$A$14,0)))</f>
        <v/>
      </c>
    </row>
    <row r="6659" spans="1:9" x14ac:dyDescent="0.45">
      <c r="A6659" t="s">
        <v>33</v>
      </c>
      <c r="B6659" s="1">
        <f>Raw_Prices!BS420</f>
        <v>45534</v>
      </c>
      <c r="C6659" s="12">
        <f>Raw_Prices!BW420</f>
        <v>558.39300000000003</v>
      </c>
      <c r="D6659" s="13">
        <f t="shared" si="212"/>
        <v>9.5459698108704139E-3</v>
      </c>
      <c r="E6659" s="14" t="str">
        <f>IF(_xlfn.XLOOKUP($A6659,Firm_Info!$A$2:$A$12,Firm_Info!$C$2:$C$12)="Treated",1,IF(_xlfn.XLOOKUP($A6659,Firm_Info!$A$2:$A$12,Firm_Info!$C$2:$C$12)="Control",0,""))</f>
        <v/>
      </c>
      <c r="F6659" s="14" t="str">
        <f>IFERROR(_xlfn.XLOOKUP($A6659,Firm_Info!$A$2:$A$11,Firm_Info!$D$2:$D$11),"")</f>
        <v/>
      </c>
      <c r="G6659" s="14" t="str">
        <f>IF($F6659="","",IF($B6659&gt;=SUMIFS(Firm_Info!$F$2:$F$11,Firm_Info!$D$2:$D$11,$F6659,Firm_Info!$C$2:$C$11,"Treated"),1,0))</f>
        <v/>
      </c>
      <c r="H6659" s="14" t="str">
        <f t="shared" si="213"/>
        <v/>
      </c>
      <c r="I6659" s="14" t="str">
        <f>IF($F6659="","",MOD(ROW()-2,624)-INDEX(Parallel_Trends!$F$5:$F$14,MATCH($A6659,Parallel_Trends!$A$5:$A$14,0)))</f>
        <v/>
      </c>
    </row>
    <row r="6660" spans="1:9" x14ac:dyDescent="0.45">
      <c r="A6660" t="s">
        <v>33</v>
      </c>
      <c r="B6660" s="1">
        <f>Raw_Prices!BS421</f>
        <v>45538</v>
      </c>
      <c r="C6660" s="12">
        <f>Raw_Prices!BW421</f>
        <v>546.90099999999995</v>
      </c>
      <c r="D6660" s="13">
        <f t="shared" si="212"/>
        <v>-2.0580487219574839E-2</v>
      </c>
      <c r="E6660" s="14" t="str">
        <f>IF(_xlfn.XLOOKUP($A6660,Firm_Info!$A$2:$A$12,Firm_Info!$C$2:$C$12)="Treated",1,IF(_xlfn.XLOOKUP($A6660,Firm_Info!$A$2:$A$12,Firm_Info!$C$2:$C$12)="Control",0,""))</f>
        <v/>
      </c>
      <c r="F6660" s="14" t="str">
        <f>IFERROR(_xlfn.XLOOKUP($A6660,Firm_Info!$A$2:$A$11,Firm_Info!$D$2:$D$11),"")</f>
        <v/>
      </c>
      <c r="G6660" s="14" t="str">
        <f>IF($F6660="","",IF($B6660&gt;=SUMIFS(Firm_Info!$F$2:$F$11,Firm_Info!$D$2:$D$11,$F6660,Firm_Info!$C$2:$C$11,"Treated"),1,0))</f>
        <v/>
      </c>
      <c r="H6660" s="14" t="str">
        <f t="shared" si="213"/>
        <v/>
      </c>
      <c r="I6660" s="14" t="str">
        <f>IF($F6660="","",MOD(ROW()-2,624)-INDEX(Parallel_Trends!$F$5:$F$14,MATCH($A6660,Parallel_Trends!$A$5:$A$14,0)))</f>
        <v/>
      </c>
    </row>
    <row r="6661" spans="1:9" x14ac:dyDescent="0.45">
      <c r="A6661" t="s">
        <v>33</v>
      </c>
      <c r="B6661" s="1">
        <f>Raw_Prices!BS422</f>
        <v>45539</v>
      </c>
      <c r="C6661" s="12">
        <f>Raw_Prices!BW422</f>
        <v>545.78300000000002</v>
      </c>
      <c r="D6661" s="13">
        <f t="shared" si="212"/>
        <v>-2.0442456678629872E-3</v>
      </c>
      <c r="E6661" s="14" t="str">
        <f>IF(_xlfn.XLOOKUP($A6661,Firm_Info!$A$2:$A$12,Firm_Info!$C$2:$C$12)="Treated",1,IF(_xlfn.XLOOKUP($A6661,Firm_Info!$A$2:$A$12,Firm_Info!$C$2:$C$12)="Control",0,""))</f>
        <v/>
      </c>
      <c r="F6661" s="14" t="str">
        <f>IFERROR(_xlfn.XLOOKUP($A6661,Firm_Info!$A$2:$A$11,Firm_Info!$D$2:$D$11),"")</f>
        <v/>
      </c>
      <c r="G6661" s="14" t="str">
        <f>IF($F6661="","",IF($B6661&gt;=SUMIFS(Firm_Info!$F$2:$F$11,Firm_Info!$D$2:$D$11,$F6661,Firm_Info!$C$2:$C$11,"Treated"),1,0))</f>
        <v/>
      </c>
      <c r="H6661" s="14" t="str">
        <f t="shared" si="213"/>
        <v/>
      </c>
      <c r="I6661" s="14" t="str">
        <f>IF($F6661="","",MOD(ROW()-2,624)-INDEX(Parallel_Trends!$F$5:$F$14,MATCH($A6661,Parallel_Trends!$A$5:$A$14,0)))</f>
        <v/>
      </c>
    </row>
    <row r="6662" spans="1:9" x14ac:dyDescent="0.45">
      <c r="A6662" t="s">
        <v>33</v>
      </c>
      <c r="B6662" s="1">
        <f>Raw_Prices!BS423</f>
        <v>45540</v>
      </c>
      <c r="C6662" s="12">
        <f>Raw_Prices!BW423</f>
        <v>544.45500000000004</v>
      </c>
      <c r="D6662" s="13">
        <f t="shared" si="212"/>
        <v>-2.4332014738457364E-3</v>
      </c>
      <c r="E6662" s="14" t="str">
        <f>IF(_xlfn.XLOOKUP($A6662,Firm_Info!$A$2:$A$12,Firm_Info!$C$2:$C$12)="Treated",1,IF(_xlfn.XLOOKUP($A6662,Firm_Info!$A$2:$A$12,Firm_Info!$C$2:$C$12)="Control",0,""))</f>
        <v/>
      </c>
      <c r="F6662" s="14" t="str">
        <f>IFERROR(_xlfn.XLOOKUP($A6662,Firm_Info!$A$2:$A$11,Firm_Info!$D$2:$D$11),"")</f>
        <v/>
      </c>
      <c r="G6662" s="14" t="str">
        <f>IF($F6662="","",IF($B6662&gt;=SUMIFS(Firm_Info!$F$2:$F$11,Firm_Info!$D$2:$D$11,$F6662,Firm_Info!$C$2:$C$11,"Treated"),1,0))</f>
        <v/>
      </c>
      <c r="H6662" s="14" t="str">
        <f t="shared" si="213"/>
        <v/>
      </c>
      <c r="I6662" s="14" t="str">
        <f>IF($F6662="","",MOD(ROW()-2,624)-INDEX(Parallel_Trends!$F$5:$F$14,MATCH($A6662,Parallel_Trends!$A$5:$A$14,0)))</f>
        <v/>
      </c>
    </row>
    <row r="6663" spans="1:9" x14ac:dyDescent="0.45">
      <c r="A6663" t="s">
        <v>33</v>
      </c>
      <c r="B6663" s="1">
        <f>Raw_Prices!BS424</f>
        <v>45541</v>
      </c>
      <c r="C6663" s="12">
        <f>Raw_Prices!BW424</f>
        <v>535.29100000000005</v>
      </c>
      <c r="D6663" s="13">
        <f t="shared" si="212"/>
        <v>-1.6831510409492045E-2</v>
      </c>
      <c r="E6663" s="14" t="str">
        <f>IF(_xlfn.XLOOKUP($A6663,Firm_Info!$A$2:$A$12,Firm_Info!$C$2:$C$12)="Treated",1,IF(_xlfn.XLOOKUP($A6663,Firm_Info!$A$2:$A$12,Firm_Info!$C$2:$C$12)="Control",0,""))</f>
        <v/>
      </c>
      <c r="F6663" s="14" t="str">
        <f>IFERROR(_xlfn.XLOOKUP($A6663,Firm_Info!$A$2:$A$11,Firm_Info!$D$2:$D$11),"")</f>
        <v/>
      </c>
      <c r="G6663" s="14" t="str">
        <f>IF($F6663="","",IF($B6663&gt;=SUMIFS(Firm_Info!$F$2:$F$11,Firm_Info!$D$2:$D$11,$F6663,Firm_Info!$C$2:$C$11,"Treated"),1,0))</f>
        <v/>
      </c>
      <c r="H6663" s="14" t="str">
        <f t="shared" si="213"/>
        <v/>
      </c>
      <c r="I6663" s="14" t="str">
        <f>IF($F6663="","",MOD(ROW()-2,624)-INDEX(Parallel_Trends!$F$5:$F$14,MATCH($A6663,Parallel_Trends!$A$5:$A$14,0)))</f>
        <v/>
      </c>
    </row>
    <row r="6664" spans="1:9" x14ac:dyDescent="0.45">
      <c r="A6664" t="s">
        <v>33</v>
      </c>
      <c r="B6664" s="1">
        <f>Raw_Prices!BS425</f>
        <v>45544</v>
      </c>
      <c r="C6664" s="12">
        <f>Raw_Prices!BW425</f>
        <v>541.28499999999997</v>
      </c>
      <c r="D6664" s="13">
        <f t="shared" si="212"/>
        <v>1.119764763465092E-2</v>
      </c>
      <c r="E6664" s="14" t="str">
        <f>IF(_xlfn.XLOOKUP($A6664,Firm_Info!$A$2:$A$12,Firm_Info!$C$2:$C$12)="Treated",1,IF(_xlfn.XLOOKUP($A6664,Firm_Info!$A$2:$A$12,Firm_Info!$C$2:$C$12)="Control",0,""))</f>
        <v/>
      </c>
      <c r="F6664" s="14" t="str">
        <f>IFERROR(_xlfn.XLOOKUP($A6664,Firm_Info!$A$2:$A$11,Firm_Info!$D$2:$D$11),"")</f>
        <v/>
      </c>
      <c r="G6664" s="14" t="str">
        <f>IF($F6664="","",IF($B6664&gt;=SUMIFS(Firm_Info!$F$2:$F$11,Firm_Info!$D$2:$D$11,$F6664,Firm_Info!$C$2:$C$11,"Treated"),1,0))</f>
        <v/>
      </c>
      <c r="H6664" s="14" t="str">
        <f t="shared" si="213"/>
        <v/>
      </c>
      <c r="I6664" s="14" t="str">
        <f>IF($F6664="","",MOD(ROW()-2,624)-INDEX(Parallel_Trends!$F$5:$F$14,MATCH($A6664,Parallel_Trends!$A$5:$A$14,0)))</f>
        <v/>
      </c>
    </row>
    <row r="6665" spans="1:9" x14ac:dyDescent="0.45">
      <c r="A6665" t="s">
        <v>33</v>
      </c>
      <c r="B6665" s="1">
        <f>Raw_Prices!BS426</f>
        <v>45545</v>
      </c>
      <c r="C6665" s="12">
        <f>Raw_Prices!BW426</f>
        <v>543.64200000000005</v>
      </c>
      <c r="D6665" s="13">
        <f t="shared" si="212"/>
        <v>4.3544528298402607E-3</v>
      </c>
      <c r="E6665" s="14" t="str">
        <f>IF(_xlfn.XLOOKUP($A6665,Firm_Info!$A$2:$A$12,Firm_Info!$C$2:$C$12)="Treated",1,IF(_xlfn.XLOOKUP($A6665,Firm_Info!$A$2:$A$12,Firm_Info!$C$2:$C$12)="Control",0,""))</f>
        <v/>
      </c>
      <c r="F6665" s="14" t="str">
        <f>IFERROR(_xlfn.XLOOKUP($A6665,Firm_Info!$A$2:$A$11,Firm_Info!$D$2:$D$11),"")</f>
        <v/>
      </c>
      <c r="G6665" s="14" t="str">
        <f>IF($F6665="","",IF($B6665&gt;=SUMIFS(Firm_Info!$F$2:$F$11,Firm_Info!$D$2:$D$11,$F6665,Firm_Info!$C$2:$C$11,"Treated"),1,0))</f>
        <v/>
      </c>
      <c r="H6665" s="14" t="str">
        <f t="shared" si="213"/>
        <v/>
      </c>
      <c r="I6665" s="14" t="str">
        <f>IF($F6665="","",MOD(ROW()-2,624)-INDEX(Parallel_Trends!$F$5:$F$14,MATCH($A6665,Parallel_Trends!$A$5:$A$14,0)))</f>
        <v/>
      </c>
    </row>
    <row r="6666" spans="1:9" x14ac:dyDescent="0.45">
      <c r="A6666" t="s">
        <v>33</v>
      </c>
      <c r="B6666" s="1">
        <f>Raw_Prices!BS427</f>
        <v>45546</v>
      </c>
      <c r="C6666" s="12">
        <f>Raw_Prices!BW427</f>
        <v>549.21900000000005</v>
      </c>
      <c r="D6666" s="13">
        <f t="shared" si="212"/>
        <v>1.0258589292218012E-2</v>
      </c>
      <c r="E6666" s="14" t="str">
        <f>IF(_xlfn.XLOOKUP($A6666,Firm_Info!$A$2:$A$12,Firm_Info!$C$2:$C$12)="Treated",1,IF(_xlfn.XLOOKUP($A6666,Firm_Info!$A$2:$A$12,Firm_Info!$C$2:$C$12)="Control",0,""))</f>
        <v/>
      </c>
      <c r="F6666" s="14" t="str">
        <f>IFERROR(_xlfn.XLOOKUP($A6666,Firm_Info!$A$2:$A$11,Firm_Info!$D$2:$D$11),"")</f>
        <v/>
      </c>
      <c r="G6666" s="14" t="str">
        <f>IF($F6666="","",IF($B6666&gt;=SUMIFS(Firm_Info!$F$2:$F$11,Firm_Info!$D$2:$D$11,$F6666,Firm_Info!$C$2:$C$11,"Treated"),1,0))</f>
        <v/>
      </c>
      <c r="H6666" s="14" t="str">
        <f t="shared" si="213"/>
        <v/>
      </c>
      <c r="I6666" s="14" t="str">
        <f>IF($F6666="","",MOD(ROW()-2,624)-INDEX(Parallel_Trends!$F$5:$F$14,MATCH($A6666,Parallel_Trends!$A$5:$A$14,0)))</f>
        <v/>
      </c>
    </row>
    <row r="6667" spans="1:9" x14ac:dyDescent="0.45">
      <c r="A6667" t="s">
        <v>33</v>
      </c>
      <c r="B6667" s="1">
        <f>Raw_Prices!BS428</f>
        <v>45547</v>
      </c>
      <c r="C6667" s="12">
        <f>Raw_Prices!BW428</f>
        <v>553.846</v>
      </c>
      <c r="D6667" s="13">
        <f t="shared" si="212"/>
        <v>8.4246903330000844E-3</v>
      </c>
      <c r="E6667" s="14" t="str">
        <f>IF(_xlfn.XLOOKUP($A6667,Firm_Info!$A$2:$A$12,Firm_Info!$C$2:$C$12)="Treated",1,IF(_xlfn.XLOOKUP($A6667,Firm_Info!$A$2:$A$12,Firm_Info!$C$2:$C$12)="Control",0,""))</f>
        <v/>
      </c>
      <c r="F6667" s="14" t="str">
        <f>IFERROR(_xlfn.XLOOKUP($A6667,Firm_Info!$A$2:$A$11,Firm_Info!$D$2:$D$11),"")</f>
        <v/>
      </c>
      <c r="G6667" s="14" t="str">
        <f>IF($F6667="","",IF($B6667&gt;=SUMIFS(Firm_Info!$F$2:$F$11,Firm_Info!$D$2:$D$11,$F6667,Firm_Info!$C$2:$C$11,"Treated"),1,0))</f>
        <v/>
      </c>
      <c r="H6667" s="14" t="str">
        <f t="shared" si="213"/>
        <v/>
      </c>
      <c r="I6667" s="14" t="str">
        <f>IF($F6667="","",MOD(ROW()-2,624)-INDEX(Parallel_Trends!$F$5:$F$14,MATCH($A6667,Parallel_Trends!$A$5:$A$14,0)))</f>
        <v/>
      </c>
    </row>
    <row r="6668" spans="1:9" x14ac:dyDescent="0.45">
      <c r="A6668" t="s">
        <v>33</v>
      </c>
      <c r="B6668" s="1">
        <f>Raw_Prices!BS429</f>
        <v>45548</v>
      </c>
      <c r="C6668" s="12">
        <f>Raw_Prices!BW429</f>
        <v>556.73900000000003</v>
      </c>
      <c r="D6668" s="13">
        <f t="shared" si="212"/>
        <v>5.2234736731870957E-3</v>
      </c>
      <c r="E6668" s="14" t="str">
        <f>IF(_xlfn.XLOOKUP($A6668,Firm_Info!$A$2:$A$12,Firm_Info!$C$2:$C$12)="Treated",1,IF(_xlfn.XLOOKUP($A6668,Firm_Info!$A$2:$A$12,Firm_Info!$C$2:$C$12)="Control",0,""))</f>
        <v/>
      </c>
      <c r="F6668" s="14" t="str">
        <f>IFERROR(_xlfn.XLOOKUP($A6668,Firm_Info!$A$2:$A$11,Firm_Info!$D$2:$D$11),"")</f>
        <v/>
      </c>
      <c r="G6668" s="14" t="str">
        <f>IF($F6668="","",IF($B6668&gt;=SUMIFS(Firm_Info!$F$2:$F$11,Firm_Info!$D$2:$D$11,$F6668,Firm_Info!$C$2:$C$11,"Treated"),1,0))</f>
        <v/>
      </c>
      <c r="H6668" s="14" t="str">
        <f t="shared" si="213"/>
        <v/>
      </c>
      <c r="I6668" s="14" t="str">
        <f>IF($F6668="","",MOD(ROW()-2,624)-INDEX(Parallel_Trends!$F$5:$F$14,MATCH($A6668,Parallel_Trends!$A$5:$A$14,0)))</f>
        <v/>
      </c>
    </row>
    <row r="6669" spans="1:9" x14ac:dyDescent="0.45">
      <c r="A6669" t="s">
        <v>33</v>
      </c>
      <c r="B6669" s="1">
        <f>Raw_Prices!BS430</f>
        <v>45551</v>
      </c>
      <c r="C6669" s="12">
        <f>Raw_Prices!BW430</f>
        <v>557.55999999999995</v>
      </c>
      <c r="D6669" s="13">
        <f t="shared" si="212"/>
        <v>1.4746586820753027E-3</v>
      </c>
      <c r="E6669" s="14" t="str">
        <f>IF(_xlfn.XLOOKUP($A6669,Firm_Info!$A$2:$A$12,Firm_Info!$C$2:$C$12)="Treated",1,IF(_xlfn.XLOOKUP($A6669,Firm_Info!$A$2:$A$12,Firm_Info!$C$2:$C$12)="Control",0,""))</f>
        <v/>
      </c>
      <c r="F6669" s="14" t="str">
        <f>IFERROR(_xlfn.XLOOKUP($A6669,Firm_Info!$A$2:$A$11,Firm_Info!$D$2:$D$11),"")</f>
        <v/>
      </c>
      <c r="G6669" s="14" t="str">
        <f>IF($F6669="","",IF($B6669&gt;=SUMIFS(Firm_Info!$F$2:$F$11,Firm_Info!$D$2:$D$11,$F6669,Firm_Info!$C$2:$C$11,"Treated"),1,0))</f>
        <v/>
      </c>
      <c r="H6669" s="14" t="str">
        <f t="shared" si="213"/>
        <v/>
      </c>
      <c r="I6669" s="14" t="str">
        <f>IF($F6669="","",MOD(ROW()-2,624)-INDEX(Parallel_Trends!$F$5:$F$14,MATCH($A6669,Parallel_Trends!$A$5:$A$14,0)))</f>
        <v/>
      </c>
    </row>
    <row r="6670" spans="1:9" x14ac:dyDescent="0.45">
      <c r="A6670" t="s">
        <v>33</v>
      </c>
      <c r="B6670" s="1">
        <f>Raw_Prices!BS431</f>
        <v>45552</v>
      </c>
      <c r="C6670" s="12">
        <f>Raw_Prices!BW431</f>
        <v>557.78899999999999</v>
      </c>
      <c r="D6670" s="13">
        <f t="shared" si="212"/>
        <v>4.1071812899073912E-4</v>
      </c>
      <c r="E6670" s="14" t="str">
        <f>IF(_xlfn.XLOOKUP($A6670,Firm_Info!$A$2:$A$12,Firm_Info!$C$2:$C$12)="Treated",1,IF(_xlfn.XLOOKUP($A6670,Firm_Info!$A$2:$A$12,Firm_Info!$C$2:$C$12)="Control",0,""))</f>
        <v/>
      </c>
      <c r="F6670" s="14" t="str">
        <f>IFERROR(_xlfn.XLOOKUP($A6670,Firm_Info!$A$2:$A$11,Firm_Info!$D$2:$D$11),"")</f>
        <v/>
      </c>
      <c r="G6670" s="14" t="str">
        <f>IF($F6670="","",IF($B6670&gt;=SUMIFS(Firm_Info!$F$2:$F$11,Firm_Info!$D$2:$D$11,$F6670,Firm_Info!$C$2:$C$11,"Treated"),1,0))</f>
        <v/>
      </c>
      <c r="H6670" s="14" t="str">
        <f t="shared" si="213"/>
        <v/>
      </c>
      <c r="I6670" s="14" t="str">
        <f>IF($F6670="","",MOD(ROW()-2,624)-INDEX(Parallel_Trends!$F$5:$F$14,MATCH($A6670,Parallel_Trends!$A$5:$A$14,0)))</f>
        <v/>
      </c>
    </row>
    <row r="6671" spans="1:9" x14ac:dyDescent="0.45">
      <c r="A6671" t="s">
        <v>33</v>
      </c>
      <c r="B6671" s="1">
        <f>Raw_Prices!BS432</f>
        <v>45553</v>
      </c>
      <c r="C6671" s="12">
        <f>Raw_Prices!BW432</f>
        <v>556.13499999999999</v>
      </c>
      <c r="D6671" s="13">
        <f t="shared" si="212"/>
        <v>-2.965278985422759E-3</v>
      </c>
      <c r="E6671" s="14" t="str">
        <f>IF(_xlfn.XLOOKUP($A6671,Firm_Info!$A$2:$A$12,Firm_Info!$C$2:$C$12)="Treated",1,IF(_xlfn.XLOOKUP($A6671,Firm_Info!$A$2:$A$12,Firm_Info!$C$2:$C$12)="Control",0,""))</f>
        <v/>
      </c>
      <c r="F6671" s="14" t="str">
        <f>IFERROR(_xlfn.XLOOKUP($A6671,Firm_Info!$A$2:$A$11,Firm_Info!$D$2:$D$11),"")</f>
        <v/>
      </c>
      <c r="G6671" s="14" t="str">
        <f>IF($F6671="","",IF($B6671&gt;=SUMIFS(Firm_Info!$F$2:$F$11,Firm_Info!$D$2:$D$11,$F6671,Firm_Info!$C$2:$C$11,"Treated"),1,0))</f>
        <v/>
      </c>
      <c r="H6671" s="14" t="str">
        <f t="shared" si="213"/>
        <v/>
      </c>
      <c r="I6671" s="14" t="str">
        <f>IF($F6671="","",MOD(ROW()-2,624)-INDEX(Parallel_Trends!$F$5:$F$14,MATCH($A6671,Parallel_Trends!$A$5:$A$14,0)))</f>
        <v/>
      </c>
    </row>
    <row r="6672" spans="1:9" x14ac:dyDescent="0.45">
      <c r="A6672" t="s">
        <v>33</v>
      </c>
      <c r="B6672" s="1">
        <f>Raw_Prices!BS433</f>
        <v>45554</v>
      </c>
      <c r="C6672" s="12">
        <f>Raw_Prices!BW433</f>
        <v>565.62400000000002</v>
      </c>
      <c r="D6672" s="13">
        <f t="shared" si="212"/>
        <v>1.7062403912719182E-2</v>
      </c>
      <c r="E6672" s="14" t="str">
        <f>IF(_xlfn.XLOOKUP($A6672,Firm_Info!$A$2:$A$12,Firm_Info!$C$2:$C$12)="Treated",1,IF(_xlfn.XLOOKUP($A6672,Firm_Info!$A$2:$A$12,Firm_Info!$C$2:$C$12)="Control",0,""))</f>
        <v/>
      </c>
      <c r="F6672" s="14" t="str">
        <f>IFERROR(_xlfn.XLOOKUP($A6672,Firm_Info!$A$2:$A$11,Firm_Info!$D$2:$D$11),"")</f>
        <v/>
      </c>
      <c r="G6672" s="14" t="str">
        <f>IF($F6672="","",IF($B6672&gt;=SUMIFS(Firm_Info!$F$2:$F$11,Firm_Info!$D$2:$D$11,$F6672,Firm_Info!$C$2:$C$11,"Treated"),1,0))</f>
        <v/>
      </c>
      <c r="H6672" s="14" t="str">
        <f t="shared" si="213"/>
        <v/>
      </c>
      <c r="I6672" s="14" t="str">
        <f>IF($F6672="","",MOD(ROW()-2,624)-INDEX(Parallel_Trends!$F$5:$F$14,MATCH($A6672,Parallel_Trends!$A$5:$A$14,0)))</f>
        <v/>
      </c>
    </row>
    <row r="6673" spans="1:9" x14ac:dyDescent="0.45">
      <c r="A6673" t="s">
        <v>33</v>
      </c>
      <c r="B6673" s="1">
        <f>Raw_Prices!BS434</f>
        <v>45555</v>
      </c>
      <c r="C6673" s="12">
        <f>Raw_Prices!BW434</f>
        <v>564.64599999999996</v>
      </c>
      <c r="D6673" s="13">
        <f t="shared" si="212"/>
        <v>-1.729063830389177E-3</v>
      </c>
      <c r="E6673" s="14" t="str">
        <f>IF(_xlfn.XLOOKUP($A6673,Firm_Info!$A$2:$A$12,Firm_Info!$C$2:$C$12)="Treated",1,IF(_xlfn.XLOOKUP($A6673,Firm_Info!$A$2:$A$12,Firm_Info!$C$2:$C$12)="Control",0,""))</f>
        <v/>
      </c>
      <c r="F6673" s="14" t="str">
        <f>IFERROR(_xlfn.XLOOKUP($A6673,Firm_Info!$A$2:$A$11,Firm_Info!$D$2:$D$11),"")</f>
        <v/>
      </c>
      <c r="G6673" s="14" t="str">
        <f>IF($F6673="","",IF($B6673&gt;=SUMIFS(Firm_Info!$F$2:$F$11,Firm_Info!$D$2:$D$11,$F6673,Firm_Info!$C$2:$C$11,"Treated"),1,0))</f>
        <v/>
      </c>
      <c r="H6673" s="14" t="str">
        <f t="shared" si="213"/>
        <v/>
      </c>
      <c r="I6673" s="14" t="str">
        <f>IF($F6673="","",MOD(ROW()-2,624)-INDEX(Parallel_Trends!$F$5:$F$14,MATCH($A6673,Parallel_Trends!$A$5:$A$14,0)))</f>
        <v/>
      </c>
    </row>
    <row r="6674" spans="1:9" x14ac:dyDescent="0.45">
      <c r="A6674" t="s">
        <v>33</v>
      </c>
      <c r="B6674" s="1">
        <f>Raw_Prices!BS435</f>
        <v>45558</v>
      </c>
      <c r="C6674" s="12">
        <f>Raw_Prices!BW435</f>
        <v>566.05799999999999</v>
      </c>
      <c r="D6674" s="13">
        <f t="shared" si="212"/>
        <v>2.5006818431372313E-3</v>
      </c>
      <c r="E6674" s="14" t="str">
        <f>IF(_xlfn.XLOOKUP($A6674,Firm_Info!$A$2:$A$12,Firm_Info!$C$2:$C$12)="Treated",1,IF(_xlfn.XLOOKUP($A6674,Firm_Info!$A$2:$A$12,Firm_Info!$C$2:$C$12)="Control",0,""))</f>
        <v/>
      </c>
      <c r="F6674" s="14" t="str">
        <f>IFERROR(_xlfn.XLOOKUP($A6674,Firm_Info!$A$2:$A$11,Firm_Info!$D$2:$D$11),"")</f>
        <v/>
      </c>
      <c r="G6674" s="14" t="str">
        <f>IF($F6674="","",IF($B6674&gt;=SUMIFS(Firm_Info!$F$2:$F$11,Firm_Info!$D$2:$D$11,$F6674,Firm_Info!$C$2:$C$11,"Treated"),1,0))</f>
        <v/>
      </c>
      <c r="H6674" s="14" t="str">
        <f t="shared" si="213"/>
        <v/>
      </c>
      <c r="I6674" s="14" t="str">
        <f>IF($F6674="","",MOD(ROW()-2,624)-INDEX(Parallel_Trends!$F$5:$F$14,MATCH($A6674,Parallel_Trends!$A$5:$A$14,0)))</f>
        <v/>
      </c>
    </row>
    <row r="6675" spans="1:9" x14ac:dyDescent="0.45">
      <c r="A6675" t="s">
        <v>33</v>
      </c>
      <c r="B6675" s="1">
        <f>Raw_Prices!BS436</f>
        <v>45559</v>
      </c>
      <c r="C6675" s="12">
        <f>Raw_Prices!BW436</f>
        <v>567.67700000000002</v>
      </c>
      <c r="D6675" s="13">
        <f t="shared" si="212"/>
        <v>2.8601309406457442E-3</v>
      </c>
      <c r="E6675" s="14" t="str">
        <f>IF(_xlfn.XLOOKUP($A6675,Firm_Info!$A$2:$A$12,Firm_Info!$C$2:$C$12)="Treated",1,IF(_xlfn.XLOOKUP($A6675,Firm_Info!$A$2:$A$12,Firm_Info!$C$2:$C$12)="Control",0,""))</f>
        <v/>
      </c>
      <c r="F6675" s="14" t="str">
        <f>IFERROR(_xlfn.XLOOKUP($A6675,Firm_Info!$A$2:$A$11,Firm_Info!$D$2:$D$11),"")</f>
        <v/>
      </c>
      <c r="G6675" s="14" t="str">
        <f>IF($F6675="","",IF($B6675&gt;=SUMIFS(Firm_Info!$F$2:$F$11,Firm_Info!$D$2:$D$11,$F6675,Firm_Info!$C$2:$C$11,"Treated"),1,0))</f>
        <v/>
      </c>
      <c r="H6675" s="14" t="str">
        <f t="shared" si="213"/>
        <v/>
      </c>
      <c r="I6675" s="14" t="str">
        <f>IF($F6675="","",MOD(ROW()-2,624)-INDEX(Parallel_Trends!$F$5:$F$14,MATCH($A6675,Parallel_Trends!$A$5:$A$14,0)))</f>
        <v/>
      </c>
    </row>
    <row r="6676" spans="1:9" x14ac:dyDescent="0.45">
      <c r="A6676" t="s">
        <v>33</v>
      </c>
      <c r="B6676" s="1">
        <f>Raw_Prices!BS437</f>
        <v>45560</v>
      </c>
      <c r="C6676" s="12">
        <f>Raw_Prices!BW437</f>
        <v>566.42499999999995</v>
      </c>
      <c r="D6676" s="13">
        <f t="shared" si="212"/>
        <v>-2.2054795244480507E-3</v>
      </c>
      <c r="E6676" s="14" t="str">
        <f>IF(_xlfn.XLOOKUP($A6676,Firm_Info!$A$2:$A$12,Firm_Info!$C$2:$C$12)="Treated",1,IF(_xlfn.XLOOKUP($A6676,Firm_Info!$A$2:$A$12,Firm_Info!$C$2:$C$12)="Control",0,""))</f>
        <v/>
      </c>
      <c r="F6676" s="14" t="str">
        <f>IFERROR(_xlfn.XLOOKUP($A6676,Firm_Info!$A$2:$A$11,Firm_Info!$D$2:$D$11),"")</f>
        <v/>
      </c>
      <c r="G6676" s="14" t="str">
        <f>IF($F6676="","",IF($B6676&gt;=SUMIFS(Firm_Info!$F$2:$F$11,Firm_Info!$D$2:$D$11,$F6676,Firm_Info!$C$2:$C$11,"Treated"),1,0))</f>
        <v/>
      </c>
      <c r="H6676" s="14" t="str">
        <f t="shared" si="213"/>
        <v/>
      </c>
      <c r="I6676" s="14" t="str">
        <f>IF($F6676="","",MOD(ROW()-2,624)-INDEX(Parallel_Trends!$F$5:$F$14,MATCH($A6676,Parallel_Trends!$A$5:$A$14,0)))</f>
        <v/>
      </c>
    </row>
    <row r="6677" spans="1:9" x14ac:dyDescent="0.45">
      <c r="A6677" t="s">
        <v>33</v>
      </c>
      <c r="B6677" s="1">
        <f>Raw_Prices!BS438</f>
        <v>45561</v>
      </c>
      <c r="C6677" s="12">
        <f>Raw_Prices!BW438</f>
        <v>568.67100000000005</v>
      </c>
      <c r="D6677" s="13">
        <f t="shared" si="212"/>
        <v>3.9652204616675846E-3</v>
      </c>
      <c r="E6677" s="14" t="str">
        <f>IF(_xlfn.XLOOKUP($A6677,Firm_Info!$A$2:$A$12,Firm_Info!$C$2:$C$12)="Treated",1,IF(_xlfn.XLOOKUP($A6677,Firm_Info!$A$2:$A$12,Firm_Info!$C$2:$C$12)="Control",0,""))</f>
        <v/>
      </c>
      <c r="F6677" s="14" t="str">
        <f>IFERROR(_xlfn.XLOOKUP($A6677,Firm_Info!$A$2:$A$11,Firm_Info!$D$2:$D$11),"")</f>
        <v/>
      </c>
      <c r="G6677" s="14" t="str">
        <f>IF($F6677="","",IF($B6677&gt;=SUMIFS(Firm_Info!$F$2:$F$11,Firm_Info!$D$2:$D$11,$F6677,Firm_Info!$C$2:$C$11,"Treated"),1,0))</f>
        <v/>
      </c>
      <c r="H6677" s="14" t="str">
        <f t="shared" si="213"/>
        <v/>
      </c>
      <c r="I6677" s="14" t="str">
        <f>IF($F6677="","",MOD(ROW()-2,624)-INDEX(Parallel_Trends!$F$5:$F$14,MATCH($A6677,Parallel_Trends!$A$5:$A$14,0)))</f>
        <v/>
      </c>
    </row>
    <row r="6678" spans="1:9" x14ac:dyDescent="0.45">
      <c r="A6678" t="s">
        <v>33</v>
      </c>
      <c r="B6678" s="1">
        <f>Raw_Prices!BS439</f>
        <v>45562</v>
      </c>
      <c r="C6678" s="12">
        <f>Raw_Prices!BW439</f>
        <v>567.846</v>
      </c>
      <c r="D6678" s="13">
        <f t="shared" si="212"/>
        <v>-1.4507509614523073E-3</v>
      </c>
      <c r="E6678" s="14" t="str">
        <f>IF(_xlfn.XLOOKUP($A6678,Firm_Info!$A$2:$A$12,Firm_Info!$C$2:$C$12)="Treated",1,IF(_xlfn.XLOOKUP($A6678,Firm_Info!$A$2:$A$12,Firm_Info!$C$2:$C$12)="Control",0,""))</f>
        <v/>
      </c>
      <c r="F6678" s="14" t="str">
        <f>IFERROR(_xlfn.XLOOKUP($A6678,Firm_Info!$A$2:$A$11,Firm_Info!$D$2:$D$11),"")</f>
        <v/>
      </c>
      <c r="G6678" s="14" t="str">
        <f>IF($F6678="","",IF($B6678&gt;=SUMIFS(Firm_Info!$F$2:$F$11,Firm_Info!$D$2:$D$11,$F6678,Firm_Info!$C$2:$C$11,"Treated"),1,0))</f>
        <v/>
      </c>
      <c r="H6678" s="14" t="str">
        <f t="shared" si="213"/>
        <v/>
      </c>
      <c r="I6678" s="14" t="str">
        <f>IF($F6678="","",MOD(ROW()-2,624)-INDEX(Parallel_Trends!$F$5:$F$14,MATCH($A6678,Parallel_Trends!$A$5:$A$14,0)))</f>
        <v/>
      </c>
    </row>
    <row r="6679" spans="1:9" x14ac:dyDescent="0.45">
      <c r="A6679" t="s">
        <v>33</v>
      </c>
      <c r="B6679" s="1">
        <f>Raw_Prices!BS440</f>
        <v>45565</v>
      </c>
      <c r="C6679" s="12">
        <f>Raw_Prices!BW440</f>
        <v>570.12099999999998</v>
      </c>
      <c r="D6679" s="13">
        <f t="shared" si="212"/>
        <v>4.0063679236976846E-3</v>
      </c>
      <c r="E6679" s="14" t="str">
        <f>IF(_xlfn.XLOOKUP($A6679,Firm_Info!$A$2:$A$12,Firm_Info!$C$2:$C$12)="Treated",1,IF(_xlfn.XLOOKUP($A6679,Firm_Info!$A$2:$A$12,Firm_Info!$C$2:$C$12)="Control",0,""))</f>
        <v/>
      </c>
      <c r="F6679" s="14" t="str">
        <f>IFERROR(_xlfn.XLOOKUP($A6679,Firm_Info!$A$2:$A$11,Firm_Info!$D$2:$D$11),"")</f>
        <v/>
      </c>
      <c r="G6679" s="14" t="str">
        <f>IF($F6679="","",IF($B6679&gt;=SUMIFS(Firm_Info!$F$2:$F$11,Firm_Info!$D$2:$D$11,$F6679,Firm_Info!$C$2:$C$11,"Treated"),1,0))</f>
        <v/>
      </c>
      <c r="H6679" s="14" t="str">
        <f t="shared" si="213"/>
        <v/>
      </c>
      <c r="I6679" s="14" t="str">
        <f>IF($F6679="","",MOD(ROW()-2,624)-INDEX(Parallel_Trends!$F$5:$F$14,MATCH($A6679,Parallel_Trends!$A$5:$A$14,0)))</f>
        <v/>
      </c>
    </row>
    <row r="6680" spans="1:9" x14ac:dyDescent="0.45">
      <c r="A6680" t="s">
        <v>33</v>
      </c>
      <c r="B6680" s="1">
        <f>Raw_Prices!BS441</f>
        <v>45566</v>
      </c>
      <c r="C6680" s="12">
        <f>Raw_Prices!BW441</f>
        <v>565.01400000000001</v>
      </c>
      <c r="D6680" s="13">
        <f t="shared" si="212"/>
        <v>-8.9577475658675354E-3</v>
      </c>
      <c r="E6680" s="14" t="str">
        <f>IF(_xlfn.XLOOKUP($A6680,Firm_Info!$A$2:$A$12,Firm_Info!$C$2:$C$12)="Treated",1,IF(_xlfn.XLOOKUP($A6680,Firm_Info!$A$2:$A$12,Firm_Info!$C$2:$C$12)="Control",0,""))</f>
        <v/>
      </c>
      <c r="F6680" s="14" t="str">
        <f>IFERROR(_xlfn.XLOOKUP($A6680,Firm_Info!$A$2:$A$11,Firm_Info!$D$2:$D$11),"")</f>
        <v/>
      </c>
      <c r="G6680" s="14" t="str">
        <f>IF($F6680="","",IF($B6680&gt;=SUMIFS(Firm_Info!$F$2:$F$11,Firm_Info!$D$2:$D$11,$F6680,Firm_Info!$C$2:$C$11,"Treated"),1,0))</f>
        <v/>
      </c>
      <c r="H6680" s="14" t="str">
        <f t="shared" si="213"/>
        <v/>
      </c>
      <c r="I6680" s="14" t="str">
        <f>IF($F6680="","",MOD(ROW()-2,624)-INDEX(Parallel_Trends!$F$5:$F$14,MATCH($A6680,Parallel_Trends!$A$5:$A$14,0)))</f>
        <v/>
      </c>
    </row>
    <row r="6681" spans="1:9" x14ac:dyDescent="0.45">
      <c r="A6681" t="s">
        <v>33</v>
      </c>
      <c r="B6681" s="1">
        <f>Raw_Prices!BS442</f>
        <v>45567</v>
      </c>
      <c r="C6681" s="12">
        <f>Raw_Prices!BW442</f>
        <v>565.25199999999995</v>
      </c>
      <c r="D6681" s="13">
        <f t="shared" si="212"/>
        <v>4.2122850053272209E-4</v>
      </c>
      <c r="E6681" s="14" t="str">
        <f>IF(_xlfn.XLOOKUP($A6681,Firm_Info!$A$2:$A$12,Firm_Info!$C$2:$C$12)="Treated",1,IF(_xlfn.XLOOKUP($A6681,Firm_Info!$A$2:$A$12,Firm_Info!$C$2:$C$12)="Control",0,""))</f>
        <v/>
      </c>
      <c r="F6681" s="14" t="str">
        <f>IFERROR(_xlfn.XLOOKUP($A6681,Firm_Info!$A$2:$A$11,Firm_Info!$D$2:$D$11),"")</f>
        <v/>
      </c>
      <c r="G6681" s="14" t="str">
        <f>IF($F6681="","",IF($B6681&gt;=SUMIFS(Firm_Info!$F$2:$F$11,Firm_Info!$D$2:$D$11,$F6681,Firm_Info!$C$2:$C$11,"Treated"),1,0))</f>
        <v/>
      </c>
      <c r="H6681" s="14" t="str">
        <f t="shared" si="213"/>
        <v/>
      </c>
      <c r="I6681" s="14" t="str">
        <f>IF($F6681="","",MOD(ROW()-2,624)-INDEX(Parallel_Trends!$F$5:$F$14,MATCH($A6681,Parallel_Trends!$A$5:$A$14,0)))</f>
        <v/>
      </c>
    </row>
    <row r="6682" spans="1:9" x14ac:dyDescent="0.45">
      <c r="A6682" t="s">
        <v>33</v>
      </c>
      <c r="B6682" s="1">
        <f>Raw_Prices!BS443</f>
        <v>45568</v>
      </c>
      <c r="C6682" s="12">
        <f>Raw_Prices!BW443</f>
        <v>564.21900000000005</v>
      </c>
      <c r="D6682" s="13">
        <f t="shared" si="212"/>
        <v>-1.8275034851710226E-3</v>
      </c>
      <c r="E6682" s="14" t="str">
        <f>IF(_xlfn.XLOOKUP($A6682,Firm_Info!$A$2:$A$12,Firm_Info!$C$2:$C$12)="Treated",1,IF(_xlfn.XLOOKUP($A6682,Firm_Info!$A$2:$A$12,Firm_Info!$C$2:$C$12)="Control",0,""))</f>
        <v/>
      </c>
      <c r="F6682" s="14" t="str">
        <f>IFERROR(_xlfn.XLOOKUP($A6682,Firm_Info!$A$2:$A$11,Firm_Info!$D$2:$D$11),"")</f>
        <v/>
      </c>
      <c r="G6682" s="14" t="str">
        <f>IF($F6682="","",IF($B6682&gt;=SUMIFS(Firm_Info!$F$2:$F$11,Firm_Info!$D$2:$D$11,$F6682,Firm_Info!$C$2:$C$11,"Treated"),1,0))</f>
        <v/>
      </c>
      <c r="H6682" s="14" t="str">
        <f t="shared" si="213"/>
        <v/>
      </c>
      <c r="I6682" s="14" t="str">
        <f>IF($F6682="","",MOD(ROW()-2,624)-INDEX(Parallel_Trends!$F$5:$F$14,MATCH($A6682,Parallel_Trends!$A$5:$A$14,0)))</f>
        <v/>
      </c>
    </row>
    <row r="6683" spans="1:9" x14ac:dyDescent="0.45">
      <c r="A6683" t="s">
        <v>33</v>
      </c>
      <c r="B6683" s="1">
        <f>Raw_Prices!BS444</f>
        <v>45569</v>
      </c>
      <c r="C6683" s="12">
        <f>Raw_Prices!BW444</f>
        <v>569.346</v>
      </c>
      <c r="D6683" s="13">
        <f t="shared" si="212"/>
        <v>9.0868971091011552E-3</v>
      </c>
      <c r="E6683" s="14" t="str">
        <f>IF(_xlfn.XLOOKUP($A6683,Firm_Info!$A$2:$A$12,Firm_Info!$C$2:$C$12)="Treated",1,IF(_xlfn.XLOOKUP($A6683,Firm_Info!$A$2:$A$12,Firm_Info!$C$2:$C$12)="Control",0,""))</f>
        <v/>
      </c>
      <c r="F6683" s="14" t="str">
        <f>IFERROR(_xlfn.XLOOKUP($A6683,Firm_Info!$A$2:$A$11,Firm_Info!$D$2:$D$11),"")</f>
        <v/>
      </c>
      <c r="G6683" s="14" t="str">
        <f>IF($F6683="","",IF($B6683&gt;=SUMIFS(Firm_Info!$F$2:$F$11,Firm_Info!$D$2:$D$11,$F6683,Firm_Info!$C$2:$C$11,"Treated"),1,0))</f>
        <v/>
      </c>
      <c r="H6683" s="14" t="str">
        <f t="shared" si="213"/>
        <v/>
      </c>
      <c r="I6683" s="14" t="str">
        <f>IF($F6683="","",MOD(ROW()-2,624)-INDEX(Parallel_Trends!$F$5:$F$14,MATCH($A6683,Parallel_Trends!$A$5:$A$14,0)))</f>
        <v/>
      </c>
    </row>
    <row r="6684" spans="1:9" x14ac:dyDescent="0.45">
      <c r="A6684" t="s">
        <v>33</v>
      </c>
      <c r="B6684" s="1">
        <f>Raw_Prices!BS445</f>
        <v>45572</v>
      </c>
      <c r="C6684" s="12">
        <f>Raw_Prices!BW445</f>
        <v>564.19899999999996</v>
      </c>
      <c r="D6684" s="13">
        <f t="shared" si="212"/>
        <v>-9.0401969979591046E-3</v>
      </c>
      <c r="E6684" s="14" t="str">
        <f>IF(_xlfn.XLOOKUP($A6684,Firm_Info!$A$2:$A$12,Firm_Info!$C$2:$C$12)="Treated",1,IF(_xlfn.XLOOKUP($A6684,Firm_Info!$A$2:$A$12,Firm_Info!$C$2:$C$12)="Control",0,""))</f>
        <v/>
      </c>
      <c r="F6684" s="14" t="str">
        <f>IFERROR(_xlfn.XLOOKUP($A6684,Firm_Info!$A$2:$A$11,Firm_Info!$D$2:$D$11),"")</f>
        <v/>
      </c>
      <c r="G6684" s="14" t="str">
        <f>IF($F6684="","",IF($B6684&gt;=SUMIFS(Firm_Info!$F$2:$F$11,Firm_Info!$D$2:$D$11,$F6684,Firm_Info!$C$2:$C$11,"Treated"),1,0))</f>
        <v/>
      </c>
      <c r="H6684" s="14" t="str">
        <f t="shared" si="213"/>
        <v/>
      </c>
      <c r="I6684" s="14" t="str">
        <f>IF($F6684="","",MOD(ROW()-2,624)-INDEX(Parallel_Trends!$F$5:$F$14,MATCH($A6684,Parallel_Trends!$A$5:$A$14,0)))</f>
        <v/>
      </c>
    </row>
    <row r="6685" spans="1:9" x14ac:dyDescent="0.45">
      <c r="A6685" t="s">
        <v>33</v>
      </c>
      <c r="B6685" s="1">
        <f>Raw_Prices!BS446</f>
        <v>45573</v>
      </c>
      <c r="C6685" s="12">
        <f>Raw_Prices!BW446</f>
        <v>569.53499999999997</v>
      </c>
      <c r="D6685" s="13">
        <f t="shared" si="212"/>
        <v>9.457655898007733E-3</v>
      </c>
      <c r="E6685" s="14" t="str">
        <f>IF(_xlfn.XLOOKUP($A6685,Firm_Info!$A$2:$A$12,Firm_Info!$C$2:$C$12)="Treated",1,IF(_xlfn.XLOOKUP($A6685,Firm_Info!$A$2:$A$12,Firm_Info!$C$2:$C$12)="Control",0,""))</f>
        <v/>
      </c>
      <c r="F6685" s="14" t="str">
        <f>IFERROR(_xlfn.XLOOKUP($A6685,Firm_Info!$A$2:$A$11,Firm_Info!$D$2:$D$11),"")</f>
        <v/>
      </c>
      <c r="G6685" s="14" t="str">
        <f>IF($F6685="","",IF($B6685&gt;=SUMIFS(Firm_Info!$F$2:$F$11,Firm_Info!$D$2:$D$11,$F6685,Firm_Info!$C$2:$C$11,"Treated"),1,0))</f>
        <v/>
      </c>
      <c r="H6685" s="14" t="str">
        <f t="shared" si="213"/>
        <v/>
      </c>
      <c r="I6685" s="14" t="str">
        <f>IF($F6685="","",MOD(ROW()-2,624)-INDEX(Parallel_Trends!$F$5:$F$14,MATCH($A6685,Parallel_Trends!$A$5:$A$14,0)))</f>
        <v/>
      </c>
    </row>
    <row r="6686" spans="1:9" x14ac:dyDescent="0.45">
      <c r="A6686" t="s">
        <v>33</v>
      </c>
      <c r="B6686" s="1">
        <f>Raw_Prices!BS447</f>
        <v>45574</v>
      </c>
      <c r="C6686" s="12">
        <f>Raw_Prices!BW447</f>
        <v>573.47900000000004</v>
      </c>
      <c r="D6686" s="13">
        <f t="shared" si="212"/>
        <v>6.9249475449271181E-3</v>
      </c>
      <c r="E6686" s="14" t="str">
        <f>IF(_xlfn.XLOOKUP($A6686,Firm_Info!$A$2:$A$12,Firm_Info!$C$2:$C$12)="Treated",1,IF(_xlfn.XLOOKUP($A6686,Firm_Info!$A$2:$A$12,Firm_Info!$C$2:$C$12)="Control",0,""))</f>
        <v/>
      </c>
      <c r="F6686" s="14" t="str">
        <f>IFERROR(_xlfn.XLOOKUP($A6686,Firm_Info!$A$2:$A$11,Firm_Info!$D$2:$D$11),"")</f>
        <v/>
      </c>
      <c r="G6686" s="14" t="str">
        <f>IF($F6686="","",IF($B6686&gt;=SUMIFS(Firm_Info!$F$2:$F$11,Firm_Info!$D$2:$D$11,$F6686,Firm_Info!$C$2:$C$11,"Treated"),1,0))</f>
        <v/>
      </c>
      <c r="H6686" s="14" t="str">
        <f t="shared" si="213"/>
        <v/>
      </c>
      <c r="I6686" s="14" t="str">
        <f>IF($F6686="","",MOD(ROW()-2,624)-INDEX(Parallel_Trends!$F$5:$F$14,MATCH($A6686,Parallel_Trends!$A$5:$A$14,0)))</f>
        <v/>
      </c>
    </row>
    <row r="6687" spans="1:9" x14ac:dyDescent="0.45">
      <c r="A6687" t="s">
        <v>33</v>
      </c>
      <c r="B6687" s="1">
        <f>Raw_Prices!BS448</f>
        <v>45575</v>
      </c>
      <c r="C6687" s="12">
        <f>Raw_Prices!BW448</f>
        <v>572.476</v>
      </c>
      <c r="D6687" s="13">
        <f t="shared" si="212"/>
        <v>-1.7489742431719968E-3</v>
      </c>
      <c r="E6687" s="14" t="str">
        <f>IF(_xlfn.XLOOKUP($A6687,Firm_Info!$A$2:$A$12,Firm_Info!$C$2:$C$12)="Treated",1,IF(_xlfn.XLOOKUP($A6687,Firm_Info!$A$2:$A$12,Firm_Info!$C$2:$C$12)="Control",0,""))</f>
        <v/>
      </c>
      <c r="F6687" s="14" t="str">
        <f>IFERROR(_xlfn.XLOOKUP($A6687,Firm_Info!$A$2:$A$11,Firm_Info!$D$2:$D$11),"")</f>
        <v/>
      </c>
      <c r="G6687" s="14" t="str">
        <f>IF($F6687="","",IF($B6687&gt;=SUMIFS(Firm_Info!$F$2:$F$11,Firm_Info!$D$2:$D$11,$F6687,Firm_Info!$C$2:$C$11,"Treated"),1,0))</f>
        <v/>
      </c>
      <c r="H6687" s="14" t="str">
        <f t="shared" si="213"/>
        <v/>
      </c>
      <c r="I6687" s="14" t="str">
        <f>IF($F6687="","",MOD(ROW()-2,624)-INDEX(Parallel_Trends!$F$5:$F$14,MATCH($A6687,Parallel_Trends!$A$5:$A$14,0)))</f>
        <v/>
      </c>
    </row>
    <row r="6688" spans="1:9" x14ac:dyDescent="0.45">
      <c r="A6688" t="s">
        <v>33</v>
      </c>
      <c r="B6688" s="1">
        <f>Raw_Prices!BS449</f>
        <v>45576</v>
      </c>
      <c r="C6688" s="12">
        <f>Raw_Prices!BW449</f>
        <v>575.904</v>
      </c>
      <c r="D6688" s="13">
        <f t="shared" si="212"/>
        <v>5.9880239520957446E-3</v>
      </c>
      <c r="E6688" s="14" t="str">
        <f>IF(_xlfn.XLOOKUP($A6688,Firm_Info!$A$2:$A$12,Firm_Info!$C$2:$C$12)="Treated",1,IF(_xlfn.XLOOKUP($A6688,Firm_Info!$A$2:$A$12,Firm_Info!$C$2:$C$12)="Control",0,""))</f>
        <v/>
      </c>
      <c r="F6688" s="14" t="str">
        <f>IFERROR(_xlfn.XLOOKUP($A6688,Firm_Info!$A$2:$A$11,Firm_Info!$D$2:$D$11),"")</f>
        <v/>
      </c>
      <c r="G6688" s="14" t="str">
        <f>IF($F6688="","",IF($B6688&gt;=SUMIFS(Firm_Info!$F$2:$F$11,Firm_Info!$D$2:$D$11,$F6688,Firm_Info!$C$2:$C$11,"Treated"),1,0))</f>
        <v/>
      </c>
      <c r="H6688" s="14" t="str">
        <f t="shared" si="213"/>
        <v/>
      </c>
      <c r="I6688" s="14" t="str">
        <f>IF($F6688="","",MOD(ROW()-2,624)-INDEX(Parallel_Trends!$F$5:$F$14,MATCH($A6688,Parallel_Trends!$A$5:$A$14,0)))</f>
        <v/>
      </c>
    </row>
    <row r="6689" spans="1:9" x14ac:dyDescent="0.45">
      <c r="A6689" t="s">
        <v>33</v>
      </c>
      <c r="B6689" s="1">
        <f>Raw_Prices!BS450</f>
        <v>45579</v>
      </c>
      <c r="C6689" s="12">
        <f>Raw_Prices!BW450</f>
        <v>580.61400000000003</v>
      </c>
      <c r="D6689" s="13">
        <f t="shared" si="212"/>
        <v>8.1784464077347963E-3</v>
      </c>
      <c r="E6689" s="14" t="str">
        <f>IF(_xlfn.XLOOKUP($A6689,Firm_Info!$A$2:$A$12,Firm_Info!$C$2:$C$12)="Treated",1,IF(_xlfn.XLOOKUP($A6689,Firm_Info!$A$2:$A$12,Firm_Info!$C$2:$C$12)="Control",0,""))</f>
        <v/>
      </c>
      <c r="F6689" s="14" t="str">
        <f>IFERROR(_xlfn.XLOOKUP($A6689,Firm_Info!$A$2:$A$11,Firm_Info!$D$2:$D$11),"")</f>
        <v/>
      </c>
      <c r="G6689" s="14" t="str">
        <f>IF($F6689="","",IF($B6689&gt;=SUMIFS(Firm_Info!$F$2:$F$11,Firm_Info!$D$2:$D$11,$F6689,Firm_Info!$C$2:$C$11,"Treated"),1,0))</f>
        <v/>
      </c>
      <c r="H6689" s="14" t="str">
        <f t="shared" si="213"/>
        <v/>
      </c>
      <c r="I6689" s="14" t="str">
        <f>IF($F6689="","",MOD(ROW()-2,624)-INDEX(Parallel_Trends!$F$5:$F$14,MATCH($A6689,Parallel_Trends!$A$5:$A$14,0)))</f>
        <v/>
      </c>
    </row>
    <row r="6690" spans="1:9" x14ac:dyDescent="0.45">
      <c r="A6690" t="s">
        <v>33</v>
      </c>
      <c r="B6690" s="1">
        <f>Raw_Prices!BS451</f>
        <v>45580</v>
      </c>
      <c r="C6690" s="12">
        <f>Raw_Prices!BW451</f>
        <v>576.10299999999995</v>
      </c>
      <c r="D6690" s="13">
        <f t="shared" si="212"/>
        <v>-7.769361400173036E-3</v>
      </c>
      <c r="E6690" s="14" t="str">
        <f>IF(_xlfn.XLOOKUP($A6690,Firm_Info!$A$2:$A$12,Firm_Info!$C$2:$C$12)="Treated",1,IF(_xlfn.XLOOKUP($A6690,Firm_Info!$A$2:$A$12,Firm_Info!$C$2:$C$12)="Control",0,""))</f>
        <v/>
      </c>
      <c r="F6690" s="14" t="str">
        <f>IFERROR(_xlfn.XLOOKUP($A6690,Firm_Info!$A$2:$A$11,Firm_Info!$D$2:$D$11),"")</f>
        <v/>
      </c>
      <c r="G6690" s="14" t="str">
        <f>IF($F6690="","",IF($B6690&gt;=SUMIFS(Firm_Info!$F$2:$F$11,Firm_Info!$D$2:$D$11,$F6690,Firm_Info!$C$2:$C$11,"Treated"),1,0))</f>
        <v/>
      </c>
      <c r="H6690" s="14" t="str">
        <f t="shared" si="213"/>
        <v/>
      </c>
      <c r="I6690" s="14" t="str">
        <f>IF($F6690="","",MOD(ROW()-2,624)-INDEX(Parallel_Trends!$F$5:$F$14,MATCH($A6690,Parallel_Trends!$A$5:$A$14,0)))</f>
        <v/>
      </c>
    </row>
    <row r="6691" spans="1:9" x14ac:dyDescent="0.45">
      <c r="A6691" t="s">
        <v>33</v>
      </c>
      <c r="B6691" s="1">
        <f>Raw_Prices!BS452</f>
        <v>45581</v>
      </c>
      <c r="C6691" s="12">
        <f>Raw_Prices!BW452</f>
        <v>578.60699999999997</v>
      </c>
      <c r="D6691" s="13">
        <f t="shared" si="212"/>
        <v>4.3464449933432459E-3</v>
      </c>
      <c r="E6691" s="14" t="str">
        <f>IF(_xlfn.XLOOKUP($A6691,Firm_Info!$A$2:$A$12,Firm_Info!$C$2:$C$12)="Treated",1,IF(_xlfn.XLOOKUP($A6691,Firm_Info!$A$2:$A$12,Firm_Info!$C$2:$C$12)="Control",0,""))</f>
        <v/>
      </c>
      <c r="F6691" s="14" t="str">
        <f>IFERROR(_xlfn.XLOOKUP($A6691,Firm_Info!$A$2:$A$11,Firm_Info!$D$2:$D$11),"")</f>
        <v/>
      </c>
      <c r="G6691" s="14" t="str">
        <f>IF($F6691="","",IF($B6691&gt;=SUMIFS(Firm_Info!$F$2:$F$11,Firm_Info!$D$2:$D$11,$F6691,Firm_Info!$C$2:$C$11,"Treated"),1,0))</f>
        <v/>
      </c>
      <c r="H6691" s="14" t="str">
        <f t="shared" si="213"/>
        <v/>
      </c>
      <c r="I6691" s="14" t="str">
        <f>IF($F6691="","",MOD(ROW()-2,624)-INDEX(Parallel_Trends!$F$5:$F$14,MATCH($A6691,Parallel_Trends!$A$5:$A$14,0)))</f>
        <v/>
      </c>
    </row>
    <row r="6692" spans="1:9" x14ac:dyDescent="0.45">
      <c r="A6692" t="s">
        <v>33</v>
      </c>
      <c r="B6692" s="1">
        <f>Raw_Prices!BS453</f>
        <v>45582</v>
      </c>
      <c r="C6692" s="12">
        <f>Raw_Prices!BW453</f>
        <v>578.65700000000004</v>
      </c>
      <c r="D6692" s="13">
        <f t="shared" ref="D6692:D6755" si="214">C6692/C6691-1</f>
        <v>8.6414440198634423E-5</v>
      </c>
      <c r="E6692" s="14" t="str">
        <f>IF(_xlfn.XLOOKUP($A6692,Firm_Info!$A$2:$A$12,Firm_Info!$C$2:$C$12)="Treated",1,IF(_xlfn.XLOOKUP($A6692,Firm_Info!$A$2:$A$12,Firm_Info!$C$2:$C$12)="Control",0,""))</f>
        <v/>
      </c>
      <c r="F6692" s="14" t="str">
        <f>IFERROR(_xlfn.XLOOKUP($A6692,Firm_Info!$A$2:$A$11,Firm_Info!$D$2:$D$11),"")</f>
        <v/>
      </c>
      <c r="G6692" s="14" t="str">
        <f>IF($F6692="","",IF($B6692&gt;=SUMIFS(Firm_Info!$F$2:$F$11,Firm_Info!$D$2:$D$11,$F6692,Firm_Info!$C$2:$C$11,"Treated"),1,0))</f>
        <v/>
      </c>
      <c r="H6692" s="14" t="str">
        <f t="shared" ref="H6692:H6755" si="215">IF($F6692="","",$E6692*$G6692)</f>
        <v/>
      </c>
      <c r="I6692" s="14" t="str">
        <f>IF($F6692="","",MOD(ROW()-2,624)-INDEX(Parallel_Trends!$F$5:$F$14,MATCH($A6692,Parallel_Trends!$A$5:$A$14,0)))</f>
        <v/>
      </c>
    </row>
    <row r="6693" spans="1:9" x14ac:dyDescent="0.45">
      <c r="A6693" t="s">
        <v>33</v>
      </c>
      <c r="B6693" s="1">
        <f>Raw_Prices!BS454</f>
        <v>45583</v>
      </c>
      <c r="C6693" s="12">
        <f>Raw_Prices!BW454</f>
        <v>580.88300000000004</v>
      </c>
      <c r="D6693" s="13">
        <f t="shared" si="214"/>
        <v>3.8468384552508006E-3</v>
      </c>
      <c r="E6693" s="14" t="str">
        <f>IF(_xlfn.XLOOKUP($A6693,Firm_Info!$A$2:$A$12,Firm_Info!$C$2:$C$12)="Treated",1,IF(_xlfn.XLOOKUP($A6693,Firm_Info!$A$2:$A$12,Firm_Info!$C$2:$C$12)="Control",0,""))</f>
        <v/>
      </c>
      <c r="F6693" s="14" t="str">
        <f>IFERROR(_xlfn.XLOOKUP($A6693,Firm_Info!$A$2:$A$11,Firm_Info!$D$2:$D$11),"")</f>
        <v/>
      </c>
      <c r="G6693" s="14" t="str">
        <f>IF($F6693="","",IF($B6693&gt;=SUMIFS(Firm_Info!$F$2:$F$11,Firm_Info!$D$2:$D$11,$F6693,Firm_Info!$C$2:$C$11,"Treated"),1,0))</f>
        <v/>
      </c>
      <c r="H6693" s="14" t="str">
        <f t="shared" si="215"/>
        <v/>
      </c>
      <c r="I6693" s="14" t="str">
        <f>IF($F6693="","",MOD(ROW()-2,624)-INDEX(Parallel_Trends!$F$5:$F$14,MATCH($A6693,Parallel_Trends!$A$5:$A$14,0)))</f>
        <v/>
      </c>
    </row>
    <row r="6694" spans="1:9" x14ac:dyDescent="0.45">
      <c r="A6694" t="s">
        <v>33</v>
      </c>
      <c r="B6694" s="1">
        <f>Raw_Prices!BS455</f>
        <v>45586</v>
      </c>
      <c r="C6694" s="12">
        <f>Raw_Prices!BW455</f>
        <v>579.92899999999997</v>
      </c>
      <c r="D6694" s="13">
        <f t="shared" si="214"/>
        <v>-1.6423272844963144E-3</v>
      </c>
      <c r="E6694" s="14" t="str">
        <f>IF(_xlfn.XLOOKUP($A6694,Firm_Info!$A$2:$A$12,Firm_Info!$C$2:$C$12)="Treated",1,IF(_xlfn.XLOOKUP($A6694,Firm_Info!$A$2:$A$12,Firm_Info!$C$2:$C$12)="Control",0,""))</f>
        <v/>
      </c>
      <c r="F6694" s="14" t="str">
        <f>IFERROR(_xlfn.XLOOKUP($A6694,Firm_Info!$A$2:$A$11,Firm_Info!$D$2:$D$11),"")</f>
        <v/>
      </c>
      <c r="G6694" s="14" t="str">
        <f>IF($F6694="","",IF($B6694&gt;=SUMIFS(Firm_Info!$F$2:$F$11,Firm_Info!$D$2:$D$11,$F6694,Firm_Info!$C$2:$C$11,"Treated"),1,0))</f>
        <v/>
      </c>
      <c r="H6694" s="14" t="str">
        <f t="shared" si="215"/>
        <v/>
      </c>
      <c r="I6694" s="14" t="str">
        <f>IF($F6694="","",MOD(ROW()-2,624)-INDEX(Parallel_Trends!$F$5:$F$14,MATCH($A6694,Parallel_Trends!$A$5:$A$14,0)))</f>
        <v/>
      </c>
    </row>
    <row r="6695" spans="1:9" x14ac:dyDescent="0.45">
      <c r="A6695" t="s">
        <v>33</v>
      </c>
      <c r="B6695" s="1">
        <f>Raw_Prices!BS456</f>
        <v>45587</v>
      </c>
      <c r="C6695" s="12">
        <f>Raw_Prices!BW456</f>
        <v>579.62099999999998</v>
      </c>
      <c r="D6695" s="13">
        <f t="shared" si="214"/>
        <v>-5.3109949666252376E-4</v>
      </c>
      <c r="E6695" s="14" t="str">
        <f>IF(_xlfn.XLOOKUP($A6695,Firm_Info!$A$2:$A$12,Firm_Info!$C$2:$C$12)="Treated",1,IF(_xlfn.XLOOKUP($A6695,Firm_Info!$A$2:$A$12,Firm_Info!$C$2:$C$12)="Control",0,""))</f>
        <v/>
      </c>
      <c r="F6695" s="14" t="str">
        <f>IFERROR(_xlfn.XLOOKUP($A6695,Firm_Info!$A$2:$A$11,Firm_Info!$D$2:$D$11),"")</f>
        <v/>
      </c>
      <c r="G6695" s="14" t="str">
        <f>IF($F6695="","",IF($B6695&gt;=SUMIFS(Firm_Info!$F$2:$F$11,Firm_Info!$D$2:$D$11,$F6695,Firm_Info!$C$2:$C$11,"Treated"),1,0))</f>
        <v/>
      </c>
      <c r="H6695" s="14" t="str">
        <f t="shared" si="215"/>
        <v/>
      </c>
      <c r="I6695" s="14" t="str">
        <f>IF($F6695="","",MOD(ROW()-2,624)-INDEX(Parallel_Trends!$F$5:$F$14,MATCH($A6695,Parallel_Trends!$A$5:$A$14,0)))</f>
        <v/>
      </c>
    </row>
    <row r="6696" spans="1:9" x14ac:dyDescent="0.45">
      <c r="A6696" t="s">
        <v>33</v>
      </c>
      <c r="B6696" s="1">
        <f>Raw_Prices!BS457</f>
        <v>45588</v>
      </c>
      <c r="C6696" s="12">
        <f>Raw_Prices!BW457</f>
        <v>574.32500000000005</v>
      </c>
      <c r="D6696" s="13">
        <f t="shared" si="214"/>
        <v>-9.1370050429503413E-3</v>
      </c>
      <c r="E6696" s="14" t="str">
        <f>IF(_xlfn.XLOOKUP($A6696,Firm_Info!$A$2:$A$12,Firm_Info!$C$2:$C$12)="Treated",1,IF(_xlfn.XLOOKUP($A6696,Firm_Info!$A$2:$A$12,Firm_Info!$C$2:$C$12)="Control",0,""))</f>
        <v/>
      </c>
      <c r="F6696" s="14" t="str">
        <f>IFERROR(_xlfn.XLOOKUP($A6696,Firm_Info!$A$2:$A$11,Firm_Info!$D$2:$D$11),"")</f>
        <v/>
      </c>
      <c r="G6696" s="14" t="str">
        <f>IF($F6696="","",IF($B6696&gt;=SUMIFS(Firm_Info!$F$2:$F$11,Firm_Info!$D$2:$D$11,$F6696,Firm_Info!$C$2:$C$11,"Treated"),1,0))</f>
        <v/>
      </c>
      <c r="H6696" s="14" t="str">
        <f t="shared" si="215"/>
        <v/>
      </c>
      <c r="I6696" s="14" t="str">
        <f>IF($F6696="","",MOD(ROW()-2,624)-INDEX(Parallel_Trends!$F$5:$F$14,MATCH($A6696,Parallel_Trends!$A$5:$A$14,0)))</f>
        <v/>
      </c>
    </row>
    <row r="6697" spans="1:9" x14ac:dyDescent="0.45">
      <c r="A6697" t="s">
        <v>33</v>
      </c>
      <c r="B6697" s="1">
        <f>Raw_Prices!BS458</f>
        <v>45589</v>
      </c>
      <c r="C6697" s="12">
        <f>Raw_Prices!BW458</f>
        <v>575.56600000000003</v>
      </c>
      <c r="D6697" s="13">
        <f t="shared" si="214"/>
        <v>2.1607974578852218E-3</v>
      </c>
      <c r="E6697" s="14" t="str">
        <f>IF(_xlfn.XLOOKUP($A6697,Firm_Info!$A$2:$A$12,Firm_Info!$C$2:$C$12)="Treated",1,IF(_xlfn.XLOOKUP($A6697,Firm_Info!$A$2:$A$12,Firm_Info!$C$2:$C$12)="Control",0,""))</f>
        <v/>
      </c>
      <c r="F6697" s="14" t="str">
        <f>IFERROR(_xlfn.XLOOKUP($A6697,Firm_Info!$A$2:$A$11,Firm_Info!$D$2:$D$11),"")</f>
        <v/>
      </c>
      <c r="G6697" s="14" t="str">
        <f>IF($F6697="","",IF($B6697&gt;=SUMIFS(Firm_Info!$F$2:$F$11,Firm_Info!$D$2:$D$11,$F6697,Firm_Info!$C$2:$C$11,"Treated"),1,0))</f>
        <v/>
      </c>
      <c r="H6697" s="14" t="str">
        <f t="shared" si="215"/>
        <v/>
      </c>
      <c r="I6697" s="14" t="str">
        <f>IF($F6697="","",MOD(ROW()-2,624)-INDEX(Parallel_Trends!$F$5:$F$14,MATCH($A6697,Parallel_Trends!$A$5:$A$14,0)))</f>
        <v/>
      </c>
    </row>
    <row r="6698" spans="1:9" x14ac:dyDescent="0.45">
      <c r="A6698" t="s">
        <v>33</v>
      </c>
      <c r="B6698" s="1">
        <f>Raw_Prices!BS459</f>
        <v>45590</v>
      </c>
      <c r="C6698" s="12">
        <f>Raw_Prices!BW459</f>
        <v>575.36800000000005</v>
      </c>
      <c r="D6698" s="13">
        <f t="shared" si="214"/>
        <v>-3.440092013773377E-4</v>
      </c>
      <c r="E6698" s="14" t="str">
        <f>IF(_xlfn.XLOOKUP($A6698,Firm_Info!$A$2:$A$12,Firm_Info!$C$2:$C$12)="Treated",1,IF(_xlfn.XLOOKUP($A6698,Firm_Info!$A$2:$A$12,Firm_Info!$C$2:$C$12)="Control",0,""))</f>
        <v/>
      </c>
      <c r="F6698" s="14" t="str">
        <f>IFERROR(_xlfn.XLOOKUP($A6698,Firm_Info!$A$2:$A$11,Firm_Info!$D$2:$D$11),"")</f>
        <v/>
      </c>
      <c r="G6698" s="14" t="str">
        <f>IF($F6698="","",IF($B6698&gt;=SUMIFS(Firm_Info!$F$2:$F$11,Firm_Info!$D$2:$D$11,$F6698,Firm_Info!$C$2:$C$11,"Treated"),1,0))</f>
        <v/>
      </c>
      <c r="H6698" s="14" t="str">
        <f t="shared" si="215"/>
        <v/>
      </c>
      <c r="I6698" s="14" t="str">
        <f>IF($F6698="","",MOD(ROW()-2,624)-INDEX(Parallel_Trends!$F$5:$F$14,MATCH($A6698,Parallel_Trends!$A$5:$A$14,0)))</f>
        <v/>
      </c>
    </row>
    <row r="6699" spans="1:9" x14ac:dyDescent="0.45">
      <c r="A6699" t="s">
        <v>33</v>
      </c>
      <c r="B6699" s="1">
        <f>Raw_Prices!BS460</f>
        <v>45593</v>
      </c>
      <c r="C6699" s="12">
        <f>Raw_Prices!BW460</f>
        <v>577.14599999999996</v>
      </c>
      <c r="D6699" s="13">
        <f t="shared" si="214"/>
        <v>3.0901961874834072E-3</v>
      </c>
      <c r="E6699" s="14" t="str">
        <f>IF(_xlfn.XLOOKUP($A6699,Firm_Info!$A$2:$A$12,Firm_Info!$C$2:$C$12)="Treated",1,IF(_xlfn.XLOOKUP($A6699,Firm_Info!$A$2:$A$12,Firm_Info!$C$2:$C$12)="Control",0,""))</f>
        <v/>
      </c>
      <c r="F6699" s="14" t="str">
        <f>IFERROR(_xlfn.XLOOKUP($A6699,Firm_Info!$A$2:$A$11,Firm_Info!$D$2:$D$11),"")</f>
        <v/>
      </c>
      <c r="G6699" s="14" t="str">
        <f>IF($F6699="","",IF($B6699&gt;=SUMIFS(Firm_Info!$F$2:$F$11,Firm_Info!$D$2:$D$11,$F6699,Firm_Info!$C$2:$C$11,"Treated"),1,0))</f>
        <v/>
      </c>
      <c r="H6699" s="14" t="str">
        <f t="shared" si="215"/>
        <v/>
      </c>
      <c r="I6699" s="14" t="str">
        <f>IF($F6699="","",MOD(ROW()-2,624)-INDEX(Parallel_Trends!$F$5:$F$14,MATCH($A6699,Parallel_Trends!$A$5:$A$14,0)))</f>
        <v/>
      </c>
    </row>
    <row r="6700" spans="1:9" x14ac:dyDescent="0.45">
      <c r="A6700" t="s">
        <v>33</v>
      </c>
      <c r="B6700" s="1">
        <f>Raw_Prices!BS461</f>
        <v>45594</v>
      </c>
      <c r="C6700" s="12">
        <f>Raw_Prices!BW461</f>
        <v>578.08100000000002</v>
      </c>
      <c r="D6700" s="13">
        <f t="shared" si="214"/>
        <v>1.620040682946966E-3</v>
      </c>
      <c r="E6700" s="14" t="str">
        <f>IF(_xlfn.XLOOKUP($A6700,Firm_Info!$A$2:$A$12,Firm_Info!$C$2:$C$12)="Treated",1,IF(_xlfn.XLOOKUP($A6700,Firm_Info!$A$2:$A$12,Firm_Info!$C$2:$C$12)="Control",0,""))</f>
        <v/>
      </c>
      <c r="F6700" s="14" t="str">
        <f>IFERROR(_xlfn.XLOOKUP($A6700,Firm_Info!$A$2:$A$11,Firm_Info!$D$2:$D$11),"")</f>
        <v/>
      </c>
      <c r="G6700" s="14" t="str">
        <f>IF($F6700="","",IF($B6700&gt;=SUMIFS(Firm_Info!$F$2:$F$11,Firm_Info!$D$2:$D$11,$F6700,Firm_Info!$C$2:$C$11,"Treated"),1,0))</f>
        <v/>
      </c>
      <c r="H6700" s="14" t="str">
        <f t="shared" si="215"/>
        <v/>
      </c>
      <c r="I6700" s="14" t="str">
        <f>IF($F6700="","",MOD(ROW()-2,624)-INDEX(Parallel_Trends!$F$5:$F$14,MATCH($A6700,Parallel_Trends!$A$5:$A$14,0)))</f>
        <v/>
      </c>
    </row>
    <row r="6701" spans="1:9" x14ac:dyDescent="0.45">
      <c r="A6701" t="s">
        <v>33</v>
      </c>
      <c r="B6701" s="1">
        <f>Raw_Prices!BS462</f>
        <v>45595</v>
      </c>
      <c r="C6701" s="12">
        <f>Raw_Prices!BW462</f>
        <v>576.33199999999999</v>
      </c>
      <c r="D6701" s="13">
        <f t="shared" si="214"/>
        <v>-3.0255275644762714E-3</v>
      </c>
      <c r="E6701" s="14" t="str">
        <f>IF(_xlfn.XLOOKUP($A6701,Firm_Info!$A$2:$A$12,Firm_Info!$C$2:$C$12)="Treated",1,IF(_xlfn.XLOOKUP($A6701,Firm_Info!$A$2:$A$12,Firm_Info!$C$2:$C$12)="Control",0,""))</f>
        <v/>
      </c>
      <c r="F6701" s="14" t="str">
        <f>IFERROR(_xlfn.XLOOKUP($A6701,Firm_Info!$A$2:$A$11,Firm_Info!$D$2:$D$11),"")</f>
        <v/>
      </c>
      <c r="G6701" s="14" t="str">
        <f>IF($F6701="","",IF($B6701&gt;=SUMIFS(Firm_Info!$F$2:$F$11,Firm_Info!$D$2:$D$11,$F6701,Firm_Info!$C$2:$C$11,"Treated"),1,0))</f>
        <v/>
      </c>
      <c r="H6701" s="14" t="str">
        <f t="shared" si="215"/>
        <v/>
      </c>
      <c r="I6701" s="14" t="str">
        <f>IF($F6701="","",MOD(ROW()-2,624)-INDEX(Parallel_Trends!$F$5:$F$14,MATCH($A6701,Parallel_Trends!$A$5:$A$14,0)))</f>
        <v/>
      </c>
    </row>
    <row r="6702" spans="1:9" x14ac:dyDescent="0.45">
      <c r="A6702" t="s">
        <v>33</v>
      </c>
      <c r="B6702" s="1">
        <f>Raw_Prices!BS463</f>
        <v>45596</v>
      </c>
      <c r="C6702" s="12">
        <f>Raw_Prices!BW463</f>
        <v>565.03399999999999</v>
      </c>
      <c r="D6702" s="13">
        <f t="shared" si="214"/>
        <v>-1.9603284218124295E-2</v>
      </c>
      <c r="E6702" s="14" t="str">
        <f>IF(_xlfn.XLOOKUP($A6702,Firm_Info!$A$2:$A$12,Firm_Info!$C$2:$C$12)="Treated",1,IF(_xlfn.XLOOKUP($A6702,Firm_Info!$A$2:$A$12,Firm_Info!$C$2:$C$12)="Control",0,""))</f>
        <v/>
      </c>
      <c r="F6702" s="14" t="str">
        <f>IFERROR(_xlfn.XLOOKUP($A6702,Firm_Info!$A$2:$A$11,Firm_Info!$D$2:$D$11),"")</f>
        <v/>
      </c>
      <c r="G6702" s="14" t="str">
        <f>IF($F6702="","",IF($B6702&gt;=SUMIFS(Firm_Info!$F$2:$F$11,Firm_Info!$D$2:$D$11,$F6702,Firm_Info!$C$2:$C$11,"Treated"),1,0))</f>
        <v/>
      </c>
      <c r="H6702" s="14" t="str">
        <f t="shared" si="215"/>
        <v/>
      </c>
      <c r="I6702" s="14" t="str">
        <f>IF($F6702="","",MOD(ROW()-2,624)-INDEX(Parallel_Trends!$F$5:$F$14,MATCH($A6702,Parallel_Trends!$A$5:$A$14,0)))</f>
        <v/>
      </c>
    </row>
    <row r="6703" spans="1:9" x14ac:dyDescent="0.45">
      <c r="A6703" t="s">
        <v>33</v>
      </c>
      <c r="B6703" s="1">
        <f>Raw_Prices!BS464</f>
        <v>45597</v>
      </c>
      <c r="C6703" s="12">
        <f>Raw_Prices!BW464</f>
        <v>567.41899999999998</v>
      </c>
      <c r="D6703" s="13">
        <f t="shared" si="214"/>
        <v>4.2209849318801673E-3</v>
      </c>
      <c r="E6703" s="14" t="str">
        <f>IF(_xlfn.XLOOKUP($A6703,Firm_Info!$A$2:$A$12,Firm_Info!$C$2:$C$12)="Treated",1,IF(_xlfn.XLOOKUP($A6703,Firm_Info!$A$2:$A$12,Firm_Info!$C$2:$C$12)="Control",0,""))</f>
        <v/>
      </c>
      <c r="F6703" s="14" t="str">
        <f>IFERROR(_xlfn.XLOOKUP($A6703,Firm_Info!$A$2:$A$11,Firm_Info!$D$2:$D$11),"")</f>
        <v/>
      </c>
      <c r="G6703" s="14" t="str">
        <f>IF($F6703="","",IF($B6703&gt;=SUMIFS(Firm_Info!$F$2:$F$11,Firm_Info!$D$2:$D$11,$F6703,Firm_Info!$C$2:$C$11,"Treated"),1,0))</f>
        <v/>
      </c>
      <c r="H6703" s="14" t="str">
        <f t="shared" si="215"/>
        <v/>
      </c>
      <c r="I6703" s="14" t="str">
        <f>IF($F6703="","",MOD(ROW()-2,624)-INDEX(Parallel_Trends!$F$5:$F$14,MATCH($A6703,Parallel_Trends!$A$5:$A$14,0)))</f>
        <v/>
      </c>
    </row>
    <row r="6704" spans="1:9" x14ac:dyDescent="0.45">
      <c r="A6704" t="s">
        <v>33</v>
      </c>
      <c r="B6704" s="1">
        <f>Raw_Prices!BS465</f>
        <v>45600</v>
      </c>
      <c r="C6704" s="12">
        <f>Raw_Prices!BW465</f>
        <v>566.19600000000003</v>
      </c>
      <c r="D6704" s="13">
        <f t="shared" si="214"/>
        <v>-2.1553737185394661E-3</v>
      </c>
      <c r="E6704" s="14" t="str">
        <f>IF(_xlfn.XLOOKUP($A6704,Firm_Info!$A$2:$A$12,Firm_Info!$C$2:$C$12)="Treated",1,IF(_xlfn.XLOOKUP($A6704,Firm_Info!$A$2:$A$12,Firm_Info!$C$2:$C$12)="Control",0,""))</f>
        <v/>
      </c>
      <c r="F6704" s="14" t="str">
        <f>IFERROR(_xlfn.XLOOKUP($A6704,Firm_Info!$A$2:$A$11,Firm_Info!$D$2:$D$11),"")</f>
        <v/>
      </c>
      <c r="G6704" s="14" t="str">
        <f>IF($F6704="","",IF($B6704&gt;=SUMIFS(Firm_Info!$F$2:$F$11,Firm_Info!$D$2:$D$11,$F6704,Firm_Info!$C$2:$C$11,"Treated"),1,0))</f>
        <v/>
      </c>
      <c r="H6704" s="14" t="str">
        <f t="shared" si="215"/>
        <v/>
      </c>
      <c r="I6704" s="14" t="str">
        <f>IF($F6704="","",MOD(ROW()-2,624)-INDEX(Parallel_Trends!$F$5:$F$14,MATCH($A6704,Parallel_Trends!$A$5:$A$14,0)))</f>
        <v/>
      </c>
    </row>
    <row r="6705" spans="1:9" x14ac:dyDescent="0.45">
      <c r="A6705" t="s">
        <v>33</v>
      </c>
      <c r="B6705" s="1">
        <f>Raw_Prices!BS466</f>
        <v>45601</v>
      </c>
      <c r="C6705" s="12">
        <f>Raw_Prices!BW466</f>
        <v>573.04300000000001</v>
      </c>
      <c r="D6705" s="13">
        <f t="shared" si="214"/>
        <v>1.2092985467929696E-2</v>
      </c>
      <c r="E6705" s="14" t="str">
        <f>IF(_xlfn.XLOOKUP($A6705,Firm_Info!$A$2:$A$12,Firm_Info!$C$2:$C$12)="Treated",1,IF(_xlfn.XLOOKUP($A6705,Firm_Info!$A$2:$A$12,Firm_Info!$C$2:$C$12)="Control",0,""))</f>
        <v/>
      </c>
      <c r="F6705" s="14" t="str">
        <f>IFERROR(_xlfn.XLOOKUP($A6705,Firm_Info!$A$2:$A$11,Firm_Info!$D$2:$D$11),"")</f>
        <v/>
      </c>
      <c r="G6705" s="14" t="str">
        <f>IF($F6705="","",IF($B6705&gt;=SUMIFS(Firm_Info!$F$2:$F$11,Firm_Info!$D$2:$D$11,$F6705,Firm_Info!$C$2:$C$11,"Treated"),1,0))</f>
        <v/>
      </c>
      <c r="H6705" s="14" t="str">
        <f t="shared" si="215"/>
        <v/>
      </c>
      <c r="I6705" s="14" t="str">
        <f>IF($F6705="","",MOD(ROW()-2,624)-INDEX(Parallel_Trends!$F$5:$F$14,MATCH($A6705,Parallel_Trends!$A$5:$A$14,0)))</f>
        <v/>
      </c>
    </row>
    <row r="6706" spans="1:9" x14ac:dyDescent="0.45">
      <c r="A6706" t="s">
        <v>33</v>
      </c>
      <c r="B6706" s="1">
        <f>Raw_Prices!BS467</f>
        <v>45602</v>
      </c>
      <c r="C6706" s="12">
        <f>Raw_Prices!BW467</f>
        <v>587.29200000000003</v>
      </c>
      <c r="D6706" s="13">
        <f t="shared" si="214"/>
        <v>2.4865498749657489E-2</v>
      </c>
      <c r="E6706" s="14" t="str">
        <f>IF(_xlfn.XLOOKUP($A6706,Firm_Info!$A$2:$A$12,Firm_Info!$C$2:$C$12)="Treated",1,IF(_xlfn.XLOOKUP($A6706,Firm_Info!$A$2:$A$12,Firm_Info!$C$2:$C$12)="Control",0,""))</f>
        <v/>
      </c>
      <c r="F6706" s="14" t="str">
        <f>IFERROR(_xlfn.XLOOKUP($A6706,Firm_Info!$A$2:$A$11,Firm_Info!$D$2:$D$11),"")</f>
        <v/>
      </c>
      <c r="G6706" s="14" t="str">
        <f>IF($F6706="","",IF($B6706&gt;=SUMIFS(Firm_Info!$F$2:$F$11,Firm_Info!$D$2:$D$11,$F6706,Firm_Info!$C$2:$C$11,"Treated"),1,0))</f>
        <v/>
      </c>
      <c r="H6706" s="14" t="str">
        <f t="shared" si="215"/>
        <v/>
      </c>
      <c r="I6706" s="14" t="str">
        <f>IF($F6706="","",MOD(ROW()-2,624)-INDEX(Parallel_Trends!$F$5:$F$14,MATCH($A6706,Parallel_Trends!$A$5:$A$14,0)))</f>
        <v/>
      </c>
    </row>
    <row r="6707" spans="1:9" x14ac:dyDescent="0.45">
      <c r="A6707" t="s">
        <v>33</v>
      </c>
      <c r="B6707" s="1">
        <f>Raw_Prices!BS468</f>
        <v>45603</v>
      </c>
      <c r="C6707" s="12">
        <f>Raw_Prices!BW468</f>
        <v>591.83299999999997</v>
      </c>
      <c r="D6707" s="13">
        <f t="shared" si="214"/>
        <v>7.7320991942677608E-3</v>
      </c>
      <c r="E6707" s="14" t="str">
        <f>IF(_xlfn.XLOOKUP($A6707,Firm_Info!$A$2:$A$12,Firm_Info!$C$2:$C$12)="Treated",1,IF(_xlfn.XLOOKUP($A6707,Firm_Info!$A$2:$A$12,Firm_Info!$C$2:$C$12)="Control",0,""))</f>
        <v/>
      </c>
      <c r="F6707" s="14" t="str">
        <f>IFERROR(_xlfn.XLOOKUP($A6707,Firm_Info!$A$2:$A$11,Firm_Info!$D$2:$D$11),"")</f>
        <v/>
      </c>
      <c r="G6707" s="14" t="str">
        <f>IF($F6707="","",IF($B6707&gt;=SUMIFS(Firm_Info!$F$2:$F$11,Firm_Info!$D$2:$D$11,$F6707,Firm_Info!$C$2:$C$11,"Treated"),1,0))</f>
        <v/>
      </c>
      <c r="H6707" s="14" t="str">
        <f t="shared" si="215"/>
        <v/>
      </c>
      <c r="I6707" s="14" t="str">
        <f>IF($F6707="","",MOD(ROW()-2,624)-INDEX(Parallel_Trends!$F$5:$F$14,MATCH($A6707,Parallel_Trends!$A$5:$A$14,0)))</f>
        <v/>
      </c>
    </row>
    <row r="6708" spans="1:9" x14ac:dyDescent="0.45">
      <c r="A6708" t="s">
        <v>33</v>
      </c>
      <c r="B6708" s="1">
        <f>Raw_Prices!BS469</f>
        <v>45604</v>
      </c>
      <c r="C6708" s="12">
        <f>Raw_Prices!BW469</f>
        <v>594.39599999999996</v>
      </c>
      <c r="D6708" s="13">
        <f t="shared" si="214"/>
        <v>4.3306135345613228E-3</v>
      </c>
      <c r="E6708" s="14" t="str">
        <f>IF(_xlfn.XLOOKUP($A6708,Firm_Info!$A$2:$A$12,Firm_Info!$C$2:$C$12)="Treated",1,IF(_xlfn.XLOOKUP($A6708,Firm_Info!$A$2:$A$12,Firm_Info!$C$2:$C$12)="Control",0,""))</f>
        <v/>
      </c>
      <c r="F6708" s="14" t="str">
        <f>IFERROR(_xlfn.XLOOKUP($A6708,Firm_Info!$A$2:$A$11,Firm_Info!$D$2:$D$11),"")</f>
        <v/>
      </c>
      <c r="G6708" s="14" t="str">
        <f>IF($F6708="","",IF($B6708&gt;=SUMIFS(Firm_Info!$F$2:$F$11,Firm_Info!$D$2:$D$11,$F6708,Firm_Info!$C$2:$C$11,"Treated"),1,0))</f>
        <v/>
      </c>
      <c r="H6708" s="14" t="str">
        <f t="shared" si="215"/>
        <v/>
      </c>
      <c r="I6708" s="14" t="str">
        <f>IF($F6708="","",MOD(ROW()-2,624)-INDEX(Parallel_Trends!$F$5:$F$14,MATCH($A6708,Parallel_Trends!$A$5:$A$14,0)))</f>
        <v/>
      </c>
    </row>
    <row r="6709" spans="1:9" x14ac:dyDescent="0.45">
      <c r="A6709" t="s">
        <v>33</v>
      </c>
      <c r="B6709" s="1">
        <f>Raw_Prices!BS470</f>
        <v>45607</v>
      </c>
      <c r="C6709" s="12">
        <f>Raw_Prices!BW470</f>
        <v>594.96299999999997</v>
      </c>
      <c r="D6709" s="13">
        <f t="shared" si="214"/>
        <v>9.5390951486895581E-4</v>
      </c>
      <c r="E6709" s="14" t="str">
        <f>IF(_xlfn.XLOOKUP($A6709,Firm_Info!$A$2:$A$12,Firm_Info!$C$2:$C$12)="Treated",1,IF(_xlfn.XLOOKUP($A6709,Firm_Info!$A$2:$A$12,Firm_Info!$C$2:$C$12)="Control",0,""))</f>
        <v/>
      </c>
      <c r="F6709" s="14" t="str">
        <f>IFERROR(_xlfn.XLOOKUP($A6709,Firm_Info!$A$2:$A$11,Firm_Info!$D$2:$D$11),"")</f>
        <v/>
      </c>
      <c r="G6709" s="14" t="str">
        <f>IF($F6709="","",IF($B6709&gt;=SUMIFS(Firm_Info!$F$2:$F$11,Firm_Info!$D$2:$D$11,$F6709,Firm_Info!$C$2:$C$11,"Treated"),1,0))</f>
        <v/>
      </c>
      <c r="H6709" s="14" t="str">
        <f t="shared" si="215"/>
        <v/>
      </c>
      <c r="I6709" s="14" t="str">
        <f>IF($F6709="","",MOD(ROW()-2,624)-INDEX(Parallel_Trends!$F$5:$F$14,MATCH($A6709,Parallel_Trends!$A$5:$A$14,0)))</f>
        <v/>
      </c>
    </row>
    <row r="6710" spans="1:9" x14ac:dyDescent="0.45">
      <c r="A6710" t="s">
        <v>33</v>
      </c>
      <c r="B6710" s="1">
        <f>Raw_Prices!BS471</f>
        <v>45608</v>
      </c>
      <c r="C6710" s="12">
        <f>Raw_Prices!BW471</f>
        <v>593.11400000000003</v>
      </c>
      <c r="D6710" s="13">
        <f t="shared" si="214"/>
        <v>-3.1077562806425263E-3</v>
      </c>
      <c r="E6710" s="14" t="str">
        <f>IF(_xlfn.XLOOKUP($A6710,Firm_Info!$A$2:$A$12,Firm_Info!$C$2:$C$12)="Treated",1,IF(_xlfn.XLOOKUP($A6710,Firm_Info!$A$2:$A$12,Firm_Info!$C$2:$C$12)="Control",0,""))</f>
        <v/>
      </c>
      <c r="F6710" s="14" t="str">
        <f>IFERROR(_xlfn.XLOOKUP($A6710,Firm_Info!$A$2:$A$11,Firm_Info!$D$2:$D$11),"")</f>
        <v/>
      </c>
      <c r="G6710" s="14" t="str">
        <f>IF($F6710="","",IF($B6710&gt;=SUMIFS(Firm_Info!$F$2:$F$11,Firm_Info!$D$2:$D$11,$F6710,Firm_Info!$C$2:$C$11,"Treated"),1,0))</f>
        <v/>
      </c>
      <c r="H6710" s="14" t="str">
        <f t="shared" si="215"/>
        <v/>
      </c>
      <c r="I6710" s="14" t="str">
        <f>IF($F6710="","",MOD(ROW()-2,624)-INDEX(Parallel_Trends!$F$5:$F$14,MATCH($A6710,Parallel_Trends!$A$5:$A$14,0)))</f>
        <v/>
      </c>
    </row>
    <row r="6711" spans="1:9" x14ac:dyDescent="0.45">
      <c r="A6711" t="s">
        <v>33</v>
      </c>
      <c r="B6711" s="1">
        <f>Raw_Prices!BS472</f>
        <v>45609</v>
      </c>
      <c r="C6711" s="12">
        <f>Raw_Prices!BW472</f>
        <v>593.40200000000004</v>
      </c>
      <c r="D6711" s="13">
        <f t="shared" si="214"/>
        <v>4.8557275667082678E-4</v>
      </c>
      <c r="E6711" s="14" t="str">
        <f>IF(_xlfn.XLOOKUP($A6711,Firm_Info!$A$2:$A$12,Firm_Info!$C$2:$C$12)="Treated",1,IF(_xlfn.XLOOKUP($A6711,Firm_Info!$A$2:$A$12,Firm_Info!$C$2:$C$12)="Control",0,""))</f>
        <v/>
      </c>
      <c r="F6711" s="14" t="str">
        <f>IFERROR(_xlfn.XLOOKUP($A6711,Firm_Info!$A$2:$A$11,Firm_Info!$D$2:$D$11),"")</f>
        <v/>
      </c>
      <c r="G6711" s="14" t="str">
        <f>IF($F6711="","",IF($B6711&gt;=SUMIFS(Firm_Info!$F$2:$F$11,Firm_Info!$D$2:$D$11,$F6711,Firm_Info!$C$2:$C$11,"Treated"),1,0))</f>
        <v/>
      </c>
      <c r="H6711" s="14" t="str">
        <f t="shared" si="215"/>
        <v/>
      </c>
      <c r="I6711" s="14" t="str">
        <f>IF($F6711="","",MOD(ROW()-2,624)-INDEX(Parallel_Trends!$F$5:$F$14,MATCH($A6711,Parallel_Trends!$A$5:$A$14,0)))</f>
        <v/>
      </c>
    </row>
    <row r="6712" spans="1:9" x14ac:dyDescent="0.45">
      <c r="A6712" t="s">
        <v>33</v>
      </c>
      <c r="B6712" s="1">
        <f>Raw_Prices!BS473</f>
        <v>45610</v>
      </c>
      <c r="C6712" s="12">
        <f>Raw_Prices!BW473</f>
        <v>589.58699999999999</v>
      </c>
      <c r="D6712" s="13">
        <f t="shared" si="214"/>
        <v>-6.4290312469457156E-3</v>
      </c>
      <c r="E6712" s="14" t="str">
        <f>IF(_xlfn.XLOOKUP($A6712,Firm_Info!$A$2:$A$12,Firm_Info!$C$2:$C$12)="Treated",1,IF(_xlfn.XLOOKUP($A6712,Firm_Info!$A$2:$A$12,Firm_Info!$C$2:$C$12)="Control",0,""))</f>
        <v/>
      </c>
      <c r="F6712" s="14" t="str">
        <f>IFERROR(_xlfn.XLOOKUP($A6712,Firm_Info!$A$2:$A$11,Firm_Info!$D$2:$D$11),"")</f>
        <v/>
      </c>
      <c r="G6712" s="14" t="str">
        <f>IF($F6712="","",IF($B6712&gt;=SUMIFS(Firm_Info!$F$2:$F$11,Firm_Info!$D$2:$D$11,$F6712,Firm_Info!$C$2:$C$11,"Treated"),1,0))</f>
        <v/>
      </c>
      <c r="H6712" s="14" t="str">
        <f t="shared" si="215"/>
        <v/>
      </c>
      <c r="I6712" s="14" t="str">
        <f>IF($F6712="","",MOD(ROW()-2,624)-INDEX(Parallel_Trends!$F$5:$F$14,MATCH($A6712,Parallel_Trends!$A$5:$A$14,0)))</f>
        <v/>
      </c>
    </row>
    <row r="6713" spans="1:9" x14ac:dyDescent="0.45">
      <c r="A6713" t="s">
        <v>33</v>
      </c>
      <c r="B6713" s="1">
        <f>Raw_Prices!BS474</f>
        <v>45611</v>
      </c>
      <c r="C6713" s="12">
        <f>Raw_Prices!BW474</f>
        <v>582.03599999999994</v>
      </c>
      <c r="D6713" s="13">
        <f t="shared" si="214"/>
        <v>-1.2807270173867513E-2</v>
      </c>
      <c r="E6713" s="14" t="str">
        <f>IF(_xlfn.XLOOKUP($A6713,Firm_Info!$A$2:$A$12,Firm_Info!$C$2:$C$12)="Treated",1,IF(_xlfn.XLOOKUP($A6713,Firm_Info!$A$2:$A$12,Firm_Info!$C$2:$C$12)="Control",0,""))</f>
        <v/>
      </c>
      <c r="F6713" s="14" t="str">
        <f>IFERROR(_xlfn.XLOOKUP($A6713,Firm_Info!$A$2:$A$11,Firm_Info!$D$2:$D$11),"")</f>
        <v/>
      </c>
      <c r="G6713" s="14" t="str">
        <f>IF($F6713="","",IF($B6713&gt;=SUMIFS(Firm_Info!$F$2:$F$11,Firm_Info!$D$2:$D$11,$F6713,Firm_Info!$C$2:$C$11,"Treated"),1,0))</f>
        <v/>
      </c>
      <c r="H6713" s="14" t="str">
        <f t="shared" si="215"/>
        <v/>
      </c>
      <c r="I6713" s="14" t="str">
        <f>IF($F6713="","",MOD(ROW()-2,624)-INDEX(Parallel_Trends!$F$5:$F$14,MATCH($A6713,Parallel_Trends!$A$5:$A$14,0)))</f>
        <v/>
      </c>
    </row>
    <row r="6714" spans="1:9" x14ac:dyDescent="0.45">
      <c r="A6714" t="s">
        <v>33</v>
      </c>
      <c r="B6714" s="1">
        <f>Raw_Prices!BS475</f>
        <v>45614</v>
      </c>
      <c r="C6714" s="12">
        <f>Raw_Prices!BW475</f>
        <v>584.41999999999996</v>
      </c>
      <c r="D6714" s="13">
        <f t="shared" si="214"/>
        <v>4.0959665725144312E-3</v>
      </c>
      <c r="E6714" s="14" t="str">
        <f>IF(_xlfn.XLOOKUP($A6714,Firm_Info!$A$2:$A$12,Firm_Info!$C$2:$C$12)="Treated",1,IF(_xlfn.XLOOKUP($A6714,Firm_Info!$A$2:$A$12,Firm_Info!$C$2:$C$12)="Control",0,""))</f>
        <v/>
      </c>
      <c r="F6714" s="14" t="str">
        <f>IFERROR(_xlfn.XLOOKUP($A6714,Firm_Info!$A$2:$A$11,Firm_Info!$D$2:$D$11),"")</f>
        <v/>
      </c>
      <c r="G6714" s="14" t="str">
        <f>IF($F6714="","",IF($B6714&gt;=SUMIFS(Firm_Info!$F$2:$F$11,Firm_Info!$D$2:$D$11,$F6714,Firm_Info!$C$2:$C$11,"Treated"),1,0))</f>
        <v/>
      </c>
      <c r="H6714" s="14" t="str">
        <f t="shared" si="215"/>
        <v/>
      </c>
      <c r="I6714" s="14" t="str">
        <f>IF($F6714="","",MOD(ROW()-2,624)-INDEX(Parallel_Trends!$F$5:$F$14,MATCH($A6714,Parallel_Trends!$A$5:$A$14,0)))</f>
        <v/>
      </c>
    </row>
    <row r="6715" spans="1:9" x14ac:dyDescent="0.45">
      <c r="A6715" t="s">
        <v>33</v>
      </c>
      <c r="B6715" s="1">
        <f>Raw_Prices!BS476</f>
        <v>45615</v>
      </c>
      <c r="C6715" s="12">
        <f>Raw_Prices!BW476</f>
        <v>586.55600000000004</v>
      </c>
      <c r="D6715" s="13">
        <f t="shared" si="214"/>
        <v>3.6549057184902534E-3</v>
      </c>
      <c r="E6715" s="14" t="str">
        <f>IF(_xlfn.XLOOKUP($A6715,Firm_Info!$A$2:$A$12,Firm_Info!$C$2:$C$12)="Treated",1,IF(_xlfn.XLOOKUP($A6715,Firm_Info!$A$2:$A$12,Firm_Info!$C$2:$C$12)="Control",0,""))</f>
        <v/>
      </c>
      <c r="F6715" s="14" t="str">
        <f>IFERROR(_xlfn.XLOOKUP($A6715,Firm_Info!$A$2:$A$11,Firm_Info!$D$2:$D$11),"")</f>
        <v/>
      </c>
      <c r="G6715" s="14" t="str">
        <f>IF($F6715="","",IF($B6715&gt;=SUMIFS(Firm_Info!$F$2:$F$11,Firm_Info!$D$2:$D$11,$F6715,Firm_Info!$C$2:$C$11,"Treated"),1,0))</f>
        <v/>
      </c>
      <c r="H6715" s="14" t="str">
        <f t="shared" si="215"/>
        <v/>
      </c>
      <c r="I6715" s="14" t="str">
        <f>IF($F6715="","",MOD(ROW()-2,624)-INDEX(Parallel_Trends!$F$5:$F$14,MATCH($A6715,Parallel_Trends!$A$5:$A$14,0)))</f>
        <v/>
      </c>
    </row>
    <row r="6716" spans="1:9" x14ac:dyDescent="0.45">
      <c r="A6716" t="s">
        <v>33</v>
      </c>
      <c r="B6716" s="1">
        <f>Raw_Prices!BS477</f>
        <v>45616</v>
      </c>
      <c r="C6716" s="12">
        <f>Raw_Prices!BW477</f>
        <v>586.755</v>
      </c>
      <c r="D6716" s="13">
        <f t="shared" si="214"/>
        <v>3.39268543838811E-4</v>
      </c>
      <c r="E6716" s="14" t="str">
        <f>IF(_xlfn.XLOOKUP($A6716,Firm_Info!$A$2:$A$12,Firm_Info!$C$2:$C$12)="Treated",1,IF(_xlfn.XLOOKUP($A6716,Firm_Info!$A$2:$A$12,Firm_Info!$C$2:$C$12)="Control",0,""))</f>
        <v/>
      </c>
      <c r="F6716" s="14" t="str">
        <f>IFERROR(_xlfn.XLOOKUP($A6716,Firm_Info!$A$2:$A$11,Firm_Info!$D$2:$D$11),"")</f>
        <v/>
      </c>
      <c r="G6716" s="14" t="str">
        <f>IF($F6716="","",IF($B6716&gt;=SUMIFS(Firm_Info!$F$2:$F$11,Firm_Info!$D$2:$D$11,$F6716,Firm_Info!$C$2:$C$11,"Treated"),1,0))</f>
        <v/>
      </c>
      <c r="H6716" s="14" t="str">
        <f t="shared" si="215"/>
        <v/>
      </c>
      <c r="I6716" s="14" t="str">
        <f>IF($F6716="","",MOD(ROW()-2,624)-INDEX(Parallel_Trends!$F$5:$F$14,MATCH($A6716,Parallel_Trends!$A$5:$A$14,0)))</f>
        <v/>
      </c>
    </row>
    <row r="6717" spans="1:9" x14ac:dyDescent="0.45">
      <c r="A6717" t="s">
        <v>33</v>
      </c>
      <c r="B6717" s="1">
        <f>Raw_Prices!BS478</f>
        <v>45617</v>
      </c>
      <c r="C6717" s="12">
        <f>Raw_Prices!BW478</f>
        <v>589.90499999999997</v>
      </c>
      <c r="D6717" s="13">
        <f t="shared" si="214"/>
        <v>5.3685098550502186E-3</v>
      </c>
      <c r="E6717" s="14" t="str">
        <f>IF(_xlfn.XLOOKUP($A6717,Firm_Info!$A$2:$A$12,Firm_Info!$C$2:$C$12)="Treated",1,IF(_xlfn.XLOOKUP($A6717,Firm_Info!$A$2:$A$12,Firm_Info!$C$2:$C$12)="Control",0,""))</f>
        <v/>
      </c>
      <c r="F6717" s="14" t="str">
        <f>IFERROR(_xlfn.XLOOKUP($A6717,Firm_Info!$A$2:$A$11,Firm_Info!$D$2:$D$11),"")</f>
        <v/>
      </c>
      <c r="G6717" s="14" t="str">
        <f>IF($F6717="","",IF($B6717&gt;=SUMIFS(Firm_Info!$F$2:$F$11,Firm_Info!$D$2:$D$11,$F6717,Firm_Info!$C$2:$C$11,"Treated"),1,0))</f>
        <v/>
      </c>
      <c r="H6717" s="14" t="str">
        <f t="shared" si="215"/>
        <v/>
      </c>
      <c r="I6717" s="14" t="str">
        <f>IF($F6717="","",MOD(ROW()-2,624)-INDEX(Parallel_Trends!$F$5:$F$14,MATCH($A6717,Parallel_Trends!$A$5:$A$14,0)))</f>
        <v/>
      </c>
    </row>
    <row r="6718" spans="1:9" x14ac:dyDescent="0.45">
      <c r="A6718" t="s">
        <v>33</v>
      </c>
      <c r="B6718" s="1">
        <f>Raw_Prices!BS479</f>
        <v>45618</v>
      </c>
      <c r="C6718" s="12">
        <f>Raw_Prices!BW479</f>
        <v>591.73299999999995</v>
      </c>
      <c r="D6718" s="13">
        <f t="shared" si="214"/>
        <v>3.0988040447190723E-3</v>
      </c>
      <c r="E6718" s="14" t="str">
        <f>IF(_xlfn.XLOOKUP($A6718,Firm_Info!$A$2:$A$12,Firm_Info!$C$2:$C$12)="Treated",1,IF(_xlfn.XLOOKUP($A6718,Firm_Info!$A$2:$A$12,Firm_Info!$C$2:$C$12)="Control",0,""))</f>
        <v/>
      </c>
      <c r="F6718" s="14" t="str">
        <f>IFERROR(_xlfn.XLOOKUP($A6718,Firm_Info!$A$2:$A$11,Firm_Info!$D$2:$D$11),"")</f>
        <v/>
      </c>
      <c r="G6718" s="14" t="str">
        <f>IF($F6718="","",IF($B6718&gt;=SUMIFS(Firm_Info!$F$2:$F$11,Firm_Info!$D$2:$D$11,$F6718,Firm_Info!$C$2:$C$11,"Treated"),1,0))</f>
        <v/>
      </c>
      <c r="H6718" s="14" t="str">
        <f t="shared" si="215"/>
        <v/>
      </c>
      <c r="I6718" s="14" t="str">
        <f>IF($F6718="","",MOD(ROW()-2,624)-INDEX(Parallel_Trends!$F$5:$F$14,MATCH($A6718,Parallel_Trends!$A$5:$A$14,0)))</f>
        <v/>
      </c>
    </row>
    <row r="6719" spans="1:9" x14ac:dyDescent="0.45">
      <c r="A6719" t="s">
        <v>33</v>
      </c>
      <c r="B6719" s="1">
        <f>Raw_Prices!BS480</f>
        <v>45621</v>
      </c>
      <c r="C6719" s="12">
        <f>Raw_Prices!BW480</f>
        <v>593.74</v>
      </c>
      <c r="D6719" s="13">
        <f t="shared" si="214"/>
        <v>3.391732419858462E-3</v>
      </c>
      <c r="E6719" s="14" t="str">
        <f>IF(_xlfn.XLOOKUP($A6719,Firm_Info!$A$2:$A$12,Firm_Info!$C$2:$C$12)="Treated",1,IF(_xlfn.XLOOKUP($A6719,Firm_Info!$A$2:$A$12,Firm_Info!$C$2:$C$12)="Control",0,""))</f>
        <v/>
      </c>
      <c r="F6719" s="14" t="str">
        <f>IFERROR(_xlfn.XLOOKUP($A6719,Firm_Info!$A$2:$A$11,Firm_Info!$D$2:$D$11),"")</f>
        <v/>
      </c>
      <c r="G6719" s="14" t="str">
        <f>IF($F6719="","",IF($B6719&gt;=SUMIFS(Firm_Info!$F$2:$F$11,Firm_Info!$D$2:$D$11,$F6719,Firm_Info!$C$2:$C$11,"Treated"),1,0))</f>
        <v/>
      </c>
      <c r="H6719" s="14" t="str">
        <f t="shared" si="215"/>
        <v/>
      </c>
      <c r="I6719" s="14" t="str">
        <f>IF($F6719="","",MOD(ROW()-2,624)-INDEX(Parallel_Trends!$F$5:$F$14,MATCH($A6719,Parallel_Trends!$A$5:$A$14,0)))</f>
        <v/>
      </c>
    </row>
    <row r="6720" spans="1:9" x14ac:dyDescent="0.45">
      <c r="A6720" t="s">
        <v>33</v>
      </c>
      <c r="B6720" s="1">
        <f>Raw_Prices!BS481</f>
        <v>45622</v>
      </c>
      <c r="C6720" s="12">
        <f>Raw_Prices!BW481</f>
        <v>596.84100000000001</v>
      </c>
      <c r="D6720" s="13">
        <f t="shared" si="214"/>
        <v>5.2228248054704274E-3</v>
      </c>
      <c r="E6720" s="14" t="str">
        <f>IF(_xlfn.XLOOKUP($A6720,Firm_Info!$A$2:$A$12,Firm_Info!$C$2:$C$12)="Treated",1,IF(_xlfn.XLOOKUP($A6720,Firm_Info!$A$2:$A$12,Firm_Info!$C$2:$C$12)="Control",0,""))</f>
        <v/>
      </c>
      <c r="F6720" s="14" t="str">
        <f>IFERROR(_xlfn.XLOOKUP($A6720,Firm_Info!$A$2:$A$11,Firm_Info!$D$2:$D$11),"")</f>
        <v/>
      </c>
      <c r="G6720" s="14" t="str">
        <f>IF($F6720="","",IF($B6720&gt;=SUMIFS(Firm_Info!$F$2:$F$11,Firm_Info!$D$2:$D$11,$F6720,Firm_Info!$C$2:$C$11,"Treated"),1,0))</f>
        <v/>
      </c>
      <c r="H6720" s="14" t="str">
        <f t="shared" si="215"/>
        <v/>
      </c>
      <c r="I6720" s="14" t="str">
        <f>IF($F6720="","",MOD(ROW()-2,624)-INDEX(Parallel_Trends!$F$5:$F$14,MATCH($A6720,Parallel_Trends!$A$5:$A$14,0)))</f>
        <v/>
      </c>
    </row>
    <row r="6721" spans="1:9" x14ac:dyDescent="0.45">
      <c r="A6721" t="s">
        <v>33</v>
      </c>
      <c r="B6721" s="1">
        <f>Raw_Prices!BS482</f>
        <v>45623</v>
      </c>
      <c r="C6721" s="12">
        <f>Raw_Prices!BW482</f>
        <v>595.03300000000002</v>
      </c>
      <c r="D6721" s="13">
        <f t="shared" si="214"/>
        <v>-3.0292825057259831E-3</v>
      </c>
      <c r="E6721" s="14" t="str">
        <f>IF(_xlfn.XLOOKUP($A6721,Firm_Info!$A$2:$A$12,Firm_Info!$C$2:$C$12)="Treated",1,IF(_xlfn.XLOOKUP($A6721,Firm_Info!$A$2:$A$12,Firm_Info!$C$2:$C$12)="Control",0,""))</f>
        <v/>
      </c>
      <c r="F6721" s="14" t="str">
        <f>IFERROR(_xlfn.XLOOKUP($A6721,Firm_Info!$A$2:$A$11,Firm_Info!$D$2:$D$11),"")</f>
        <v/>
      </c>
      <c r="G6721" s="14" t="str">
        <f>IF($F6721="","",IF($B6721&gt;=SUMIFS(Firm_Info!$F$2:$F$11,Firm_Info!$D$2:$D$11,$F6721,Firm_Info!$C$2:$C$11,"Treated"),1,0))</f>
        <v/>
      </c>
      <c r="H6721" s="14" t="str">
        <f t="shared" si="215"/>
        <v/>
      </c>
      <c r="I6721" s="14" t="str">
        <f>IF($F6721="","",MOD(ROW()-2,624)-INDEX(Parallel_Trends!$F$5:$F$14,MATCH($A6721,Parallel_Trends!$A$5:$A$14,0)))</f>
        <v/>
      </c>
    </row>
    <row r="6722" spans="1:9" x14ac:dyDescent="0.45">
      <c r="A6722" t="s">
        <v>33</v>
      </c>
      <c r="B6722" s="1">
        <f>Raw_Prices!BS483</f>
        <v>45625</v>
      </c>
      <c r="C6722" s="12">
        <f>Raw_Prices!BW483</f>
        <v>598.72799999999995</v>
      </c>
      <c r="D6722" s="13">
        <f t="shared" si="214"/>
        <v>6.2097396278861794E-3</v>
      </c>
      <c r="E6722" s="14" t="str">
        <f>IF(_xlfn.XLOOKUP($A6722,Firm_Info!$A$2:$A$12,Firm_Info!$C$2:$C$12)="Treated",1,IF(_xlfn.XLOOKUP($A6722,Firm_Info!$A$2:$A$12,Firm_Info!$C$2:$C$12)="Control",0,""))</f>
        <v/>
      </c>
      <c r="F6722" s="14" t="str">
        <f>IFERROR(_xlfn.XLOOKUP($A6722,Firm_Info!$A$2:$A$11,Firm_Info!$D$2:$D$11),"")</f>
        <v/>
      </c>
      <c r="G6722" s="14" t="str">
        <f>IF($F6722="","",IF($B6722&gt;=SUMIFS(Firm_Info!$F$2:$F$11,Firm_Info!$D$2:$D$11,$F6722,Firm_Info!$C$2:$C$11,"Treated"),1,0))</f>
        <v/>
      </c>
      <c r="H6722" s="14" t="str">
        <f t="shared" si="215"/>
        <v/>
      </c>
      <c r="I6722" s="14" t="str">
        <f>IF($F6722="","",MOD(ROW()-2,624)-INDEX(Parallel_Trends!$F$5:$F$14,MATCH($A6722,Parallel_Trends!$A$5:$A$14,0)))</f>
        <v/>
      </c>
    </row>
    <row r="6723" spans="1:9" x14ac:dyDescent="0.45">
      <c r="A6723" t="s">
        <v>33</v>
      </c>
      <c r="B6723" s="1">
        <f>Raw_Prices!BS484</f>
        <v>45628</v>
      </c>
      <c r="C6723" s="12">
        <f>Raw_Prices!BW484</f>
        <v>599.80200000000002</v>
      </c>
      <c r="D6723" s="13">
        <f t="shared" si="214"/>
        <v>1.7938028620676505E-3</v>
      </c>
      <c r="E6723" s="14" t="str">
        <f>IF(_xlfn.XLOOKUP($A6723,Firm_Info!$A$2:$A$12,Firm_Info!$C$2:$C$12)="Treated",1,IF(_xlfn.XLOOKUP($A6723,Firm_Info!$A$2:$A$12,Firm_Info!$C$2:$C$12)="Control",0,""))</f>
        <v/>
      </c>
      <c r="F6723" s="14" t="str">
        <f>IFERROR(_xlfn.XLOOKUP($A6723,Firm_Info!$A$2:$A$11,Firm_Info!$D$2:$D$11),"")</f>
        <v/>
      </c>
      <c r="G6723" s="14" t="str">
        <f>IF($F6723="","",IF($B6723&gt;=SUMIFS(Firm_Info!$F$2:$F$11,Firm_Info!$D$2:$D$11,$F6723,Firm_Info!$C$2:$C$11,"Treated"),1,0))</f>
        <v/>
      </c>
      <c r="H6723" s="14" t="str">
        <f t="shared" si="215"/>
        <v/>
      </c>
      <c r="I6723" s="14" t="str">
        <f>IF($F6723="","",MOD(ROW()-2,624)-INDEX(Parallel_Trends!$F$5:$F$14,MATCH($A6723,Parallel_Trends!$A$5:$A$14,0)))</f>
        <v/>
      </c>
    </row>
    <row r="6724" spans="1:9" x14ac:dyDescent="0.45">
      <c r="A6724" t="s">
        <v>33</v>
      </c>
      <c r="B6724" s="1">
        <f>Raw_Prices!BS485</f>
        <v>45629</v>
      </c>
      <c r="C6724" s="12">
        <f>Raw_Prices!BW485</f>
        <v>600.08000000000004</v>
      </c>
      <c r="D6724" s="13">
        <f t="shared" si="214"/>
        <v>4.6348628380710188E-4</v>
      </c>
      <c r="E6724" s="14" t="str">
        <f>IF(_xlfn.XLOOKUP($A6724,Firm_Info!$A$2:$A$12,Firm_Info!$C$2:$C$12)="Treated",1,IF(_xlfn.XLOOKUP($A6724,Firm_Info!$A$2:$A$12,Firm_Info!$C$2:$C$12)="Control",0,""))</f>
        <v/>
      </c>
      <c r="F6724" s="14" t="str">
        <f>IFERROR(_xlfn.XLOOKUP($A6724,Firm_Info!$A$2:$A$11,Firm_Info!$D$2:$D$11),"")</f>
        <v/>
      </c>
      <c r="G6724" s="14" t="str">
        <f>IF($F6724="","",IF($B6724&gt;=SUMIFS(Firm_Info!$F$2:$F$11,Firm_Info!$D$2:$D$11,$F6724,Firm_Info!$C$2:$C$11,"Treated"),1,0))</f>
        <v/>
      </c>
      <c r="H6724" s="14" t="str">
        <f t="shared" si="215"/>
        <v/>
      </c>
      <c r="I6724" s="14" t="str">
        <f>IF($F6724="","",MOD(ROW()-2,624)-INDEX(Parallel_Trends!$F$5:$F$14,MATCH($A6724,Parallel_Trends!$A$5:$A$14,0)))</f>
        <v/>
      </c>
    </row>
    <row r="6725" spans="1:9" x14ac:dyDescent="0.45">
      <c r="A6725" t="s">
        <v>33</v>
      </c>
      <c r="B6725" s="1">
        <f>Raw_Prices!BS486</f>
        <v>45630</v>
      </c>
      <c r="C6725" s="12">
        <f>Raw_Prices!BW486</f>
        <v>603.80600000000004</v>
      </c>
      <c r="D6725" s="13">
        <f t="shared" si="214"/>
        <v>6.209172110385186E-3</v>
      </c>
      <c r="E6725" s="14" t="str">
        <f>IF(_xlfn.XLOOKUP($A6725,Firm_Info!$A$2:$A$12,Firm_Info!$C$2:$C$12)="Treated",1,IF(_xlfn.XLOOKUP($A6725,Firm_Info!$A$2:$A$12,Firm_Info!$C$2:$C$12)="Control",0,""))</f>
        <v/>
      </c>
      <c r="F6725" s="14" t="str">
        <f>IFERROR(_xlfn.XLOOKUP($A6725,Firm_Info!$A$2:$A$11,Firm_Info!$D$2:$D$11),"")</f>
        <v/>
      </c>
      <c r="G6725" s="14" t="str">
        <f>IF($F6725="","",IF($B6725&gt;=SUMIFS(Firm_Info!$F$2:$F$11,Firm_Info!$D$2:$D$11,$F6725,Firm_Info!$C$2:$C$11,"Treated"),1,0))</f>
        <v/>
      </c>
      <c r="H6725" s="14" t="str">
        <f t="shared" si="215"/>
        <v/>
      </c>
      <c r="I6725" s="14" t="str">
        <f>IF($F6725="","",MOD(ROW()-2,624)-INDEX(Parallel_Trends!$F$5:$F$14,MATCH($A6725,Parallel_Trends!$A$5:$A$14,0)))</f>
        <v/>
      </c>
    </row>
    <row r="6726" spans="1:9" x14ac:dyDescent="0.45">
      <c r="A6726" t="s">
        <v>33</v>
      </c>
      <c r="B6726" s="1">
        <f>Raw_Prices!BS487</f>
        <v>45631</v>
      </c>
      <c r="C6726" s="12">
        <f>Raw_Prices!BW487</f>
        <v>602.81200000000001</v>
      </c>
      <c r="D6726" s="13">
        <f t="shared" si="214"/>
        <v>-1.6462241183426984E-3</v>
      </c>
      <c r="E6726" s="14" t="str">
        <f>IF(_xlfn.XLOOKUP($A6726,Firm_Info!$A$2:$A$12,Firm_Info!$C$2:$C$12)="Treated",1,IF(_xlfn.XLOOKUP($A6726,Firm_Info!$A$2:$A$12,Firm_Info!$C$2:$C$12)="Control",0,""))</f>
        <v/>
      </c>
      <c r="F6726" s="14" t="str">
        <f>IFERROR(_xlfn.XLOOKUP($A6726,Firm_Info!$A$2:$A$11,Firm_Info!$D$2:$D$11),"")</f>
        <v/>
      </c>
      <c r="G6726" s="14" t="str">
        <f>IF($F6726="","",IF($B6726&gt;=SUMIFS(Firm_Info!$F$2:$F$11,Firm_Info!$D$2:$D$11,$F6726,Firm_Info!$C$2:$C$11,"Treated"),1,0))</f>
        <v/>
      </c>
      <c r="H6726" s="14" t="str">
        <f t="shared" si="215"/>
        <v/>
      </c>
      <c r="I6726" s="14" t="str">
        <f>IF($F6726="","",MOD(ROW()-2,624)-INDEX(Parallel_Trends!$F$5:$F$14,MATCH($A6726,Parallel_Trends!$A$5:$A$14,0)))</f>
        <v/>
      </c>
    </row>
    <row r="6727" spans="1:9" x14ac:dyDescent="0.45">
      <c r="A6727" t="s">
        <v>33</v>
      </c>
      <c r="B6727" s="1">
        <f>Raw_Prices!BS488</f>
        <v>45632</v>
      </c>
      <c r="C6727" s="12">
        <f>Raw_Prices!BW488</f>
        <v>603.95600000000002</v>
      </c>
      <c r="D6727" s="13">
        <f t="shared" si="214"/>
        <v>1.8977724398319129E-3</v>
      </c>
      <c r="E6727" s="14" t="str">
        <f>IF(_xlfn.XLOOKUP($A6727,Firm_Info!$A$2:$A$12,Firm_Info!$C$2:$C$12)="Treated",1,IF(_xlfn.XLOOKUP($A6727,Firm_Info!$A$2:$A$12,Firm_Info!$C$2:$C$12)="Control",0,""))</f>
        <v/>
      </c>
      <c r="F6727" s="14" t="str">
        <f>IFERROR(_xlfn.XLOOKUP($A6727,Firm_Info!$A$2:$A$11,Firm_Info!$D$2:$D$11),"")</f>
        <v/>
      </c>
      <c r="G6727" s="14" t="str">
        <f>IF($F6727="","",IF($B6727&gt;=SUMIFS(Firm_Info!$F$2:$F$11,Firm_Info!$D$2:$D$11,$F6727,Firm_Info!$C$2:$C$11,"Treated"),1,0))</f>
        <v/>
      </c>
      <c r="H6727" s="14" t="str">
        <f t="shared" si="215"/>
        <v/>
      </c>
      <c r="I6727" s="14" t="str">
        <f>IF($F6727="","",MOD(ROW()-2,624)-INDEX(Parallel_Trends!$F$5:$F$14,MATCH($A6727,Parallel_Trends!$A$5:$A$14,0)))</f>
        <v/>
      </c>
    </row>
    <row r="6728" spans="1:9" x14ac:dyDescent="0.45">
      <c r="A6728" t="s">
        <v>33</v>
      </c>
      <c r="B6728" s="1">
        <f>Raw_Prices!BS489</f>
        <v>45635</v>
      </c>
      <c r="C6728" s="12">
        <f>Raw_Prices!BW489</f>
        <v>600.84500000000003</v>
      </c>
      <c r="D6728" s="13">
        <f t="shared" si="214"/>
        <v>-5.1510374927974389E-3</v>
      </c>
      <c r="E6728" s="14" t="str">
        <f>IF(_xlfn.XLOOKUP($A6728,Firm_Info!$A$2:$A$12,Firm_Info!$C$2:$C$12)="Treated",1,IF(_xlfn.XLOOKUP($A6728,Firm_Info!$A$2:$A$12,Firm_Info!$C$2:$C$12)="Control",0,""))</f>
        <v/>
      </c>
      <c r="F6728" s="14" t="str">
        <f>IFERROR(_xlfn.XLOOKUP($A6728,Firm_Info!$A$2:$A$11,Firm_Info!$D$2:$D$11),"")</f>
        <v/>
      </c>
      <c r="G6728" s="14" t="str">
        <f>IF($F6728="","",IF($B6728&gt;=SUMIFS(Firm_Info!$F$2:$F$11,Firm_Info!$D$2:$D$11,$F6728,Firm_Info!$C$2:$C$11,"Treated"),1,0))</f>
        <v/>
      </c>
      <c r="H6728" s="14" t="str">
        <f t="shared" si="215"/>
        <v/>
      </c>
      <c r="I6728" s="14" t="str">
        <f>IF($F6728="","",MOD(ROW()-2,624)-INDEX(Parallel_Trends!$F$5:$F$14,MATCH($A6728,Parallel_Trends!$A$5:$A$14,0)))</f>
        <v/>
      </c>
    </row>
    <row r="6729" spans="1:9" x14ac:dyDescent="0.45">
      <c r="A6729" t="s">
        <v>33</v>
      </c>
      <c r="B6729" s="1">
        <f>Raw_Prices!BS490</f>
        <v>45636</v>
      </c>
      <c r="C6729" s="12">
        <f>Raw_Prices!BW490</f>
        <v>598.97699999999998</v>
      </c>
      <c r="D6729" s="13">
        <f t="shared" si="214"/>
        <v>-3.1089548885320228E-3</v>
      </c>
      <c r="E6729" s="14" t="str">
        <f>IF(_xlfn.XLOOKUP($A6729,Firm_Info!$A$2:$A$12,Firm_Info!$C$2:$C$12)="Treated",1,IF(_xlfn.XLOOKUP($A6729,Firm_Info!$A$2:$A$12,Firm_Info!$C$2:$C$12)="Control",0,""))</f>
        <v/>
      </c>
      <c r="F6729" s="14" t="str">
        <f>IFERROR(_xlfn.XLOOKUP($A6729,Firm_Info!$A$2:$A$11,Firm_Info!$D$2:$D$11),"")</f>
        <v/>
      </c>
      <c r="G6729" s="14" t="str">
        <f>IF($F6729="","",IF($B6729&gt;=SUMIFS(Firm_Info!$F$2:$F$11,Firm_Info!$D$2:$D$11,$F6729,Firm_Info!$C$2:$C$11,"Treated"),1,0))</f>
        <v/>
      </c>
      <c r="H6729" s="14" t="str">
        <f t="shared" si="215"/>
        <v/>
      </c>
      <c r="I6729" s="14" t="str">
        <f>IF($F6729="","",MOD(ROW()-2,624)-INDEX(Parallel_Trends!$F$5:$F$14,MATCH($A6729,Parallel_Trends!$A$5:$A$14,0)))</f>
        <v/>
      </c>
    </row>
    <row r="6730" spans="1:9" x14ac:dyDescent="0.45">
      <c r="A6730" t="s">
        <v>33</v>
      </c>
      <c r="B6730" s="1">
        <f>Raw_Prices!BS491</f>
        <v>45637</v>
      </c>
      <c r="C6730" s="12">
        <f>Raw_Prices!BW491</f>
        <v>603.60799999999995</v>
      </c>
      <c r="D6730" s="13">
        <f t="shared" si="214"/>
        <v>7.7315155673756131E-3</v>
      </c>
      <c r="E6730" s="14" t="str">
        <f>IF(_xlfn.XLOOKUP($A6730,Firm_Info!$A$2:$A$12,Firm_Info!$C$2:$C$12)="Treated",1,IF(_xlfn.XLOOKUP($A6730,Firm_Info!$A$2:$A$12,Firm_Info!$C$2:$C$12)="Control",0,""))</f>
        <v/>
      </c>
      <c r="F6730" s="14" t="str">
        <f>IFERROR(_xlfn.XLOOKUP($A6730,Firm_Info!$A$2:$A$11,Firm_Info!$D$2:$D$11),"")</f>
        <v/>
      </c>
      <c r="G6730" s="14" t="str">
        <f>IF($F6730="","",IF($B6730&gt;=SUMIFS(Firm_Info!$F$2:$F$11,Firm_Info!$D$2:$D$11,$F6730,Firm_Info!$C$2:$C$11,"Treated"),1,0))</f>
        <v/>
      </c>
      <c r="H6730" s="14" t="str">
        <f t="shared" si="215"/>
        <v/>
      </c>
      <c r="I6730" s="14" t="str">
        <f>IF($F6730="","",MOD(ROW()-2,624)-INDEX(Parallel_Trends!$F$5:$F$14,MATCH($A6730,Parallel_Trends!$A$5:$A$14,0)))</f>
        <v/>
      </c>
    </row>
    <row r="6731" spans="1:9" x14ac:dyDescent="0.45">
      <c r="A6731" t="s">
        <v>33</v>
      </c>
      <c r="B6731" s="1">
        <f>Raw_Prices!BS492</f>
        <v>45638</v>
      </c>
      <c r="C6731" s="12">
        <f>Raw_Prices!BW492</f>
        <v>600.49699999999996</v>
      </c>
      <c r="D6731" s="13">
        <f t="shared" si="214"/>
        <v>-5.1540072364846257E-3</v>
      </c>
      <c r="E6731" s="14" t="str">
        <f>IF(_xlfn.XLOOKUP($A6731,Firm_Info!$A$2:$A$12,Firm_Info!$C$2:$C$12)="Treated",1,IF(_xlfn.XLOOKUP($A6731,Firm_Info!$A$2:$A$12,Firm_Info!$C$2:$C$12)="Control",0,""))</f>
        <v/>
      </c>
      <c r="F6731" s="14" t="str">
        <f>IFERROR(_xlfn.XLOOKUP($A6731,Firm_Info!$A$2:$A$11,Firm_Info!$D$2:$D$11),"")</f>
        <v/>
      </c>
      <c r="G6731" s="14" t="str">
        <f>IF($F6731="","",IF($B6731&gt;=SUMIFS(Firm_Info!$F$2:$F$11,Firm_Info!$D$2:$D$11,$F6731,Firm_Info!$C$2:$C$11,"Treated"),1,0))</f>
        <v/>
      </c>
      <c r="H6731" s="14" t="str">
        <f t="shared" si="215"/>
        <v/>
      </c>
      <c r="I6731" s="14" t="str">
        <f>IF($F6731="","",MOD(ROW()-2,624)-INDEX(Parallel_Trends!$F$5:$F$14,MATCH($A6731,Parallel_Trends!$A$5:$A$14,0)))</f>
        <v/>
      </c>
    </row>
    <row r="6732" spans="1:9" x14ac:dyDescent="0.45">
      <c r="A6732" t="s">
        <v>33</v>
      </c>
      <c r="B6732" s="1">
        <f>Raw_Prices!BS493</f>
        <v>45639</v>
      </c>
      <c r="C6732" s="12">
        <f>Raw_Prices!BW493</f>
        <v>600.37800000000004</v>
      </c>
      <c r="D6732" s="13">
        <f t="shared" si="214"/>
        <v>-1.9816918319315313E-4</v>
      </c>
      <c r="E6732" s="14" t="str">
        <f>IF(_xlfn.XLOOKUP($A6732,Firm_Info!$A$2:$A$12,Firm_Info!$C$2:$C$12)="Treated",1,IF(_xlfn.XLOOKUP($A6732,Firm_Info!$A$2:$A$12,Firm_Info!$C$2:$C$12)="Control",0,""))</f>
        <v/>
      </c>
      <c r="F6732" s="14" t="str">
        <f>IFERROR(_xlfn.XLOOKUP($A6732,Firm_Info!$A$2:$A$11,Firm_Info!$D$2:$D$11),"")</f>
        <v/>
      </c>
      <c r="G6732" s="14" t="str">
        <f>IF($F6732="","",IF($B6732&gt;=SUMIFS(Firm_Info!$F$2:$F$11,Firm_Info!$D$2:$D$11,$F6732,Firm_Info!$C$2:$C$11,"Treated"),1,0))</f>
        <v/>
      </c>
      <c r="H6732" s="14" t="str">
        <f t="shared" si="215"/>
        <v/>
      </c>
      <c r="I6732" s="14" t="str">
        <f>IF($F6732="","",MOD(ROW()-2,624)-INDEX(Parallel_Trends!$F$5:$F$14,MATCH($A6732,Parallel_Trends!$A$5:$A$14,0)))</f>
        <v/>
      </c>
    </row>
    <row r="6733" spans="1:9" x14ac:dyDescent="0.45">
      <c r="A6733" t="s">
        <v>33</v>
      </c>
      <c r="B6733" s="1">
        <f>Raw_Prices!BS494</f>
        <v>45642</v>
      </c>
      <c r="C6733" s="12">
        <f>Raw_Prices!BW494</f>
        <v>602.94200000000001</v>
      </c>
      <c r="D6733" s="13">
        <f t="shared" si="214"/>
        <v>4.2706428283514342E-3</v>
      </c>
      <c r="E6733" s="14" t="str">
        <f>IF(_xlfn.XLOOKUP($A6733,Firm_Info!$A$2:$A$12,Firm_Info!$C$2:$C$12)="Treated",1,IF(_xlfn.XLOOKUP($A6733,Firm_Info!$A$2:$A$12,Firm_Info!$C$2:$C$12)="Control",0,""))</f>
        <v/>
      </c>
      <c r="F6733" s="14" t="str">
        <f>IFERROR(_xlfn.XLOOKUP($A6733,Firm_Info!$A$2:$A$11,Firm_Info!$D$2:$D$11),"")</f>
        <v/>
      </c>
      <c r="G6733" s="14" t="str">
        <f>IF($F6733="","",IF($B6733&gt;=SUMIFS(Firm_Info!$F$2:$F$11,Firm_Info!$D$2:$D$11,$F6733,Firm_Info!$C$2:$C$11,"Treated"),1,0))</f>
        <v/>
      </c>
      <c r="H6733" s="14" t="str">
        <f t="shared" si="215"/>
        <v/>
      </c>
      <c r="I6733" s="14" t="str">
        <f>IF($F6733="","",MOD(ROW()-2,624)-INDEX(Parallel_Trends!$F$5:$F$14,MATCH($A6733,Parallel_Trends!$A$5:$A$14,0)))</f>
        <v/>
      </c>
    </row>
    <row r="6734" spans="1:9" x14ac:dyDescent="0.45">
      <c r="A6734" t="s">
        <v>33</v>
      </c>
      <c r="B6734" s="1">
        <f>Raw_Prices!BS495</f>
        <v>45643</v>
      </c>
      <c r="C6734" s="12">
        <f>Raw_Prices!BW495</f>
        <v>600.45699999999999</v>
      </c>
      <c r="D6734" s="13">
        <f t="shared" si="214"/>
        <v>-4.1214577853260215E-3</v>
      </c>
      <c r="E6734" s="14" t="str">
        <f>IF(_xlfn.XLOOKUP($A6734,Firm_Info!$A$2:$A$12,Firm_Info!$C$2:$C$12)="Treated",1,IF(_xlfn.XLOOKUP($A6734,Firm_Info!$A$2:$A$12,Firm_Info!$C$2:$C$12)="Control",0,""))</f>
        <v/>
      </c>
      <c r="F6734" s="14" t="str">
        <f>IFERROR(_xlfn.XLOOKUP($A6734,Firm_Info!$A$2:$A$11,Firm_Info!$D$2:$D$11),"")</f>
        <v/>
      </c>
      <c r="G6734" s="14" t="str">
        <f>IF($F6734="","",IF($B6734&gt;=SUMIFS(Firm_Info!$F$2:$F$11,Firm_Info!$D$2:$D$11,$F6734,Firm_Info!$C$2:$C$11,"Treated"),1,0))</f>
        <v/>
      </c>
      <c r="H6734" s="14" t="str">
        <f t="shared" si="215"/>
        <v/>
      </c>
      <c r="I6734" s="14" t="str">
        <f>IF($F6734="","",MOD(ROW()-2,624)-INDEX(Parallel_Trends!$F$5:$F$14,MATCH($A6734,Parallel_Trends!$A$5:$A$14,0)))</f>
        <v/>
      </c>
    </row>
    <row r="6735" spans="1:9" x14ac:dyDescent="0.45">
      <c r="A6735" t="s">
        <v>33</v>
      </c>
      <c r="B6735" s="1">
        <f>Raw_Prices!BS496</f>
        <v>45644</v>
      </c>
      <c r="C6735" s="12">
        <f>Raw_Prices!BW496</f>
        <v>582.56200000000001</v>
      </c>
      <c r="D6735" s="13">
        <f t="shared" si="214"/>
        <v>-2.9802300581057373E-2</v>
      </c>
      <c r="E6735" s="14" t="str">
        <f>IF(_xlfn.XLOOKUP($A6735,Firm_Info!$A$2:$A$12,Firm_Info!$C$2:$C$12)="Treated",1,IF(_xlfn.XLOOKUP($A6735,Firm_Info!$A$2:$A$12,Firm_Info!$C$2:$C$12)="Control",0,""))</f>
        <v/>
      </c>
      <c r="F6735" s="14" t="str">
        <f>IFERROR(_xlfn.XLOOKUP($A6735,Firm_Info!$A$2:$A$11,Firm_Info!$D$2:$D$11),"")</f>
        <v/>
      </c>
      <c r="G6735" s="14" t="str">
        <f>IF($F6735="","",IF($B6735&gt;=SUMIFS(Firm_Info!$F$2:$F$11,Firm_Info!$D$2:$D$11,$F6735,Firm_Info!$C$2:$C$11,"Treated"),1,0))</f>
        <v/>
      </c>
      <c r="H6735" s="14" t="str">
        <f t="shared" si="215"/>
        <v/>
      </c>
      <c r="I6735" s="14" t="str">
        <f>IF($F6735="","",MOD(ROW()-2,624)-INDEX(Parallel_Trends!$F$5:$F$14,MATCH($A6735,Parallel_Trends!$A$5:$A$14,0)))</f>
        <v/>
      </c>
    </row>
    <row r="6736" spans="1:9" x14ac:dyDescent="0.45">
      <c r="A6736" t="s">
        <v>33</v>
      </c>
      <c r="B6736" s="1">
        <f>Raw_Prices!BS497</f>
        <v>45645</v>
      </c>
      <c r="C6736" s="12">
        <f>Raw_Prices!BW497</f>
        <v>582.38300000000004</v>
      </c>
      <c r="D6736" s="13">
        <f t="shared" si="214"/>
        <v>-3.072634329049917E-4</v>
      </c>
      <c r="E6736" s="14" t="str">
        <f>IF(_xlfn.XLOOKUP($A6736,Firm_Info!$A$2:$A$12,Firm_Info!$C$2:$C$12)="Treated",1,IF(_xlfn.XLOOKUP($A6736,Firm_Info!$A$2:$A$12,Firm_Info!$C$2:$C$12)="Control",0,""))</f>
        <v/>
      </c>
      <c r="F6736" s="14" t="str">
        <f>IFERROR(_xlfn.XLOOKUP($A6736,Firm_Info!$A$2:$A$11,Firm_Info!$D$2:$D$11),"")</f>
        <v/>
      </c>
      <c r="G6736" s="14" t="str">
        <f>IF($F6736="","",IF($B6736&gt;=SUMIFS(Firm_Info!$F$2:$F$11,Firm_Info!$D$2:$D$11,$F6736,Firm_Info!$C$2:$C$11,"Treated"),1,0))</f>
        <v/>
      </c>
      <c r="H6736" s="14" t="str">
        <f t="shared" si="215"/>
        <v/>
      </c>
      <c r="I6736" s="14" t="str">
        <f>IF($F6736="","",MOD(ROW()-2,624)-INDEX(Parallel_Trends!$F$5:$F$14,MATCH($A6736,Parallel_Trends!$A$5:$A$14,0)))</f>
        <v/>
      </c>
    </row>
    <row r="6737" spans="1:9" x14ac:dyDescent="0.45">
      <c r="A6737" t="s">
        <v>33</v>
      </c>
      <c r="B6737" s="1">
        <f>Raw_Prices!BS498</f>
        <v>45646</v>
      </c>
      <c r="C6737" s="12">
        <f>Raw_Prices!BW498</f>
        <v>589.37800000000004</v>
      </c>
      <c r="D6737" s="13">
        <f t="shared" si="214"/>
        <v>1.2010996200095159E-2</v>
      </c>
      <c r="E6737" s="14" t="str">
        <f>IF(_xlfn.XLOOKUP($A6737,Firm_Info!$A$2:$A$12,Firm_Info!$C$2:$C$12)="Treated",1,IF(_xlfn.XLOOKUP($A6737,Firm_Info!$A$2:$A$12,Firm_Info!$C$2:$C$12)="Control",0,""))</f>
        <v/>
      </c>
      <c r="F6737" s="14" t="str">
        <f>IFERROR(_xlfn.XLOOKUP($A6737,Firm_Info!$A$2:$A$11,Firm_Info!$D$2:$D$11),"")</f>
        <v/>
      </c>
      <c r="G6737" s="14" t="str">
        <f>IF($F6737="","",IF($B6737&gt;=SUMIFS(Firm_Info!$F$2:$F$11,Firm_Info!$D$2:$D$11,$F6737,Firm_Info!$C$2:$C$11,"Treated"),1,0))</f>
        <v/>
      </c>
      <c r="H6737" s="14" t="str">
        <f t="shared" si="215"/>
        <v/>
      </c>
      <c r="I6737" s="14" t="str">
        <f>IF($F6737="","",MOD(ROW()-2,624)-INDEX(Parallel_Trends!$F$5:$F$14,MATCH($A6737,Parallel_Trends!$A$5:$A$14,0)))</f>
        <v/>
      </c>
    </row>
    <row r="6738" spans="1:9" x14ac:dyDescent="0.45">
      <c r="A6738" t="s">
        <v>33</v>
      </c>
      <c r="B6738" s="1">
        <f>Raw_Prices!BS499</f>
        <v>45649</v>
      </c>
      <c r="C6738" s="12">
        <f>Raw_Prices!BW499</f>
        <v>592.90700000000004</v>
      </c>
      <c r="D6738" s="13">
        <f t="shared" si="214"/>
        <v>5.9876683554527244E-3</v>
      </c>
      <c r="E6738" s="14" t="str">
        <f>IF(_xlfn.XLOOKUP($A6738,Firm_Info!$A$2:$A$12,Firm_Info!$C$2:$C$12)="Treated",1,IF(_xlfn.XLOOKUP($A6738,Firm_Info!$A$2:$A$12,Firm_Info!$C$2:$C$12)="Control",0,""))</f>
        <v/>
      </c>
      <c r="F6738" s="14" t="str">
        <f>IFERROR(_xlfn.XLOOKUP($A6738,Firm_Info!$A$2:$A$11,Firm_Info!$D$2:$D$11),"")</f>
        <v/>
      </c>
      <c r="G6738" s="14" t="str">
        <f>IF($F6738="","",IF($B6738&gt;=SUMIFS(Firm_Info!$F$2:$F$11,Firm_Info!$D$2:$D$11,$F6738,Firm_Info!$C$2:$C$11,"Treated"),1,0))</f>
        <v/>
      </c>
      <c r="H6738" s="14" t="str">
        <f t="shared" si="215"/>
        <v/>
      </c>
      <c r="I6738" s="14" t="str">
        <f>IF($F6738="","",MOD(ROW()-2,624)-INDEX(Parallel_Trends!$F$5:$F$14,MATCH($A6738,Parallel_Trends!$A$5:$A$14,0)))</f>
        <v/>
      </c>
    </row>
    <row r="6739" spans="1:9" x14ac:dyDescent="0.45">
      <c r="A6739" t="s">
        <v>33</v>
      </c>
      <c r="B6739" s="1">
        <f>Raw_Prices!BS500</f>
        <v>45650</v>
      </c>
      <c r="C6739" s="12">
        <f>Raw_Prices!BW500</f>
        <v>599.49699999999996</v>
      </c>
      <c r="D6739" s="13">
        <f t="shared" si="214"/>
        <v>1.1114727942155955E-2</v>
      </c>
      <c r="E6739" s="14" t="str">
        <f>IF(_xlfn.XLOOKUP($A6739,Firm_Info!$A$2:$A$12,Firm_Info!$C$2:$C$12)="Treated",1,IF(_xlfn.XLOOKUP($A6739,Firm_Info!$A$2:$A$12,Firm_Info!$C$2:$C$12)="Control",0,""))</f>
        <v/>
      </c>
      <c r="F6739" s="14" t="str">
        <f>IFERROR(_xlfn.XLOOKUP($A6739,Firm_Info!$A$2:$A$11,Firm_Info!$D$2:$D$11),"")</f>
        <v/>
      </c>
      <c r="G6739" s="14" t="str">
        <f>IF($F6739="","",IF($B6739&gt;=SUMIFS(Firm_Info!$F$2:$F$11,Firm_Info!$D$2:$D$11,$F6739,Firm_Info!$C$2:$C$11,"Treated"),1,0))</f>
        <v/>
      </c>
      <c r="H6739" s="14" t="str">
        <f t="shared" si="215"/>
        <v/>
      </c>
      <c r="I6739" s="14" t="str">
        <f>IF($F6739="","",MOD(ROW()-2,624)-INDEX(Parallel_Trends!$F$5:$F$14,MATCH($A6739,Parallel_Trends!$A$5:$A$14,0)))</f>
        <v/>
      </c>
    </row>
    <row r="6740" spans="1:9" x14ac:dyDescent="0.45">
      <c r="A6740" t="s">
        <v>33</v>
      </c>
      <c r="B6740" s="1">
        <f>Raw_Prices!BS501</f>
        <v>45652</v>
      </c>
      <c r="C6740" s="12">
        <f>Raw_Prices!BW501</f>
        <v>599.53700000000003</v>
      </c>
      <c r="D6740" s="13">
        <f t="shared" si="214"/>
        <v>6.6722602448443524E-5</v>
      </c>
      <c r="E6740" s="14" t="str">
        <f>IF(_xlfn.XLOOKUP($A6740,Firm_Info!$A$2:$A$12,Firm_Info!$C$2:$C$12)="Treated",1,IF(_xlfn.XLOOKUP($A6740,Firm_Info!$A$2:$A$12,Firm_Info!$C$2:$C$12)="Control",0,""))</f>
        <v/>
      </c>
      <c r="F6740" s="14" t="str">
        <f>IFERROR(_xlfn.XLOOKUP($A6740,Firm_Info!$A$2:$A$11,Firm_Info!$D$2:$D$11),"")</f>
        <v/>
      </c>
      <c r="G6740" s="14" t="str">
        <f>IF($F6740="","",IF($B6740&gt;=SUMIFS(Firm_Info!$F$2:$F$11,Firm_Info!$D$2:$D$11,$F6740,Firm_Info!$C$2:$C$11,"Treated"),1,0))</f>
        <v/>
      </c>
      <c r="H6740" s="14" t="str">
        <f t="shared" si="215"/>
        <v/>
      </c>
      <c r="I6740" s="14" t="str">
        <f>IF($F6740="","",MOD(ROW()-2,624)-INDEX(Parallel_Trends!$F$5:$F$14,MATCH($A6740,Parallel_Trends!$A$5:$A$14,0)))</f>
        <v/>
      </c>
    </row>
    <row r="6741" spans="1:9" x14ac:dyDescent="0.45">
      <c r="A6741" t="s">
        <v>33</v>
      </c>
      <c r="B6741" s="1">
        <f>Raw_Prices!BS502</f>
        <v>45653</v>
      </c>
      <c r="C6741" s="12">
        <f>Raw_Prices!BW502</f>
        <v>593.226</v>
      </c>
      <c r="D6741" s="13">
        <f t="shared" si="214"/>
        <v>-1.0526456248738714E-2</v>
      </c>
      <c r="E6741" s="14" t="str">
        <f>IF(_xlfn.XLOOKUP($A6741,Firm_Info!$A$2:$A$12,Firm_Info!$C$2:$C$12)="Treated",1,IF(_xlfn.XLOOKUP($A6741,Firm_Info!$A$2:$A$12,Firm_Info!$C$2:$C$12)="Control",0,""))</f>
        <v/>
      </c>
      <c r="F6741" s="14" t="str">
        <f>IFERROR(_xlfn.XLOOKUP($A6741,Firm_Info!$A$2:$A$11,Firm_Info!$D$2:$D$11),"")</f>
        <v/>
      </c>
      <c r="G6741" s="14" t="str">
        <f>IF($F6741="","",IF($B6741&gt;=SUMIFS(Firm_Info!$F$2:$F$11,Firm_Info!$D$2:$D$11,$F6741,Firm_Info!$C$2:$C$11,"Treated"),1,0))</f>
        <v/>
      </c>
      <c r="H6741" s="14" t="str">
        <f t="shared" si="215"/>
        <v/>
      </c>
      <c r="I6741" s="14" t="str">
        <f>IF($F6741="","",MOD(ROW()-2,624)-INDEX(Parallel_Trends!$F$5:$F$14,MATCH($A6741,Parallel_Trends!$A$5:$A$14,0)))</f>
        <v/>
      </c>
    </row>
    <row r="6742" spans="1:9" x14ac:dyDescent="0.45">
      <c r="A6742" t="s">
        <v>33</v>
      </c>
      <c r="B6742" s="1">
        <f>Raw_Prices!BS503</f>
        <v>45656</v>
      </c>
      <c r="C6742" s="12">
        <f>Raw_Prices!BW503</f>
        <v>586.45600000000002</v>
      </c>
      <c r="D6742" s="13">
        <f t="shared" si="214"/>
        <v>-1.1412176809512675E-2</v>
      </c>
      <c r="E6742" s="14" t="str">
        <f>IF(_xlfn.XLOOKUP($A6742,Firm_Info!$A$2:$A$12,Firm_Info!$C$2:$C$12)="Treated",1,IF(_xlfn.XLOOKUP($A6742,Firm_Info!$A$2:$A$12,Firm_Info!$C$2:$C$12)="Control",0,""))</f>
        <v/>
      </c>
      <c r="F6742" s="14" t="str">
        <f>IFERROR(_xlfn.XLOOKUP($A6742,Firm_Info!$A$2:$A$11,Firm_Info!$D$2:$D$11),"")</f>
        <v/>
      </c>
      <c r="G6742" s="14" t="str">
        <f>IF($F6742="","",IF($B6742&gt;=SUMIFS(Firm_Info!$F$2:$F$11,Firm_Info!$D$2:$D$11,$F6742,Firm_Info!$C$2:$C$11,"Treated"),1,0))</f>
        <v/>
      </c>
      <c r="H6742" s="14" t="str">
        <f t="shared" si="215"/>
        <v/>
      </c>
      <c r="I6742" s="14" t="str">
        <f>IF($F6742="","",MOD(ROW()-2,624)-INDEX(Parallel_Trends!$F$5:$F$14,MATCH($A6742,Parallel_Trends!$A$5:$A$14,0)))</f>
        <v/>
      </c>
    </row>
    <row r="6743" spans="1:9" x14ac:dyDescent="0.45">
      <c r="A6743" t="s">
        <v>33</v>
      </c>
      <c r="B6743" s="1">
        <f>Raw_Prices!BS504</f>
        <v>45657</v>
      </c>
      <c r="C6743" s="12">
        <f>Raw_Prices!BW504</f>
        <v>584.32299999999998</v>
      </c>
      <c r="D6743" s="13">
        <f t="shared" si="214"/>
        <v>-3.6371015046312571E-3</v>
      </c>
      <c r="E6743" s="14" t="str">
        <f>IF(_xlfn.XLOOKUP($A6743,Firm_Info!$A$2:$A$12,Firm_Info!$C$2:$C$12)="Treated",1,IF(_xlfn.XLOOKUP($A6743,Firm_Info!$A$2:$A$12,Firm_Info!$C$2:$C$12)="Control",0,""))</f>
        <v/>
      </c>
      <c r="F6743" s="14" t="str">
        <f>IFERROR(_xlfn.XLOOKUP($A6743,Firm_Info!$A$2:$A$11,Firm_Info!$D$2:$D$11),"")</f>
        <v/>
      </c>
      <c r="G6743" s="14" t="str">
        <f>IF($F6743="","",IF($B6743&gt;=SUMIFS(Firm_Info!$F$2:$F$11,Firm_Info!$D$2:$D$11,$F6743,Firm_Info!$C$2:$C$11,"Treated"),1,0))</f>
        <v/>
      </c>
      <c r="H6743" s="14" t="str">
        <f t="shared" si="215"/>
        <v/>
      </c>
      <c r="I6743" s="14" t="str">
        <f>IF($F6743="","",MOD(ROW()-2,624)-INDEX(Parallel_Trends!$F$5:$F$14,MATCH($A6743,Parallel_Trends!$A$5:$A$14,0)))</f>
        <v/>
      </c>
    </row>
    <row r="6744" spans="1:9" x14ac:dyDescent="0.45">
      <c r="A6744" t="s">
        <v>33</v>
      </c>
      <c r="B6744" s="1">
        <f>Raw_Prices!BS505</f>
        <v>45659</v>
      </c>
      <c r="C6744" s="12">
        <f>Raw_Prices!BW505</f>
        <v>582.88699999999994</v>
      </c>
      <c r="D6744" s="13">
        <f t="shared" si="214"/>
        <v>-2.4575448852776072E-3</v>
      </c>
      <c r="E6744" s="14" t="str">
        <f>IF(_xlfn.XLOOKUP($A6744,Firm_Info!$A$2:$A$12,Firm_Info!$C$2:$C$12)="Treated",1,IF(_xlfn.XLOOKUP($A6744,Firm_Info!$A$2:$A$12,Firm_Info!$C$2:$C$12)="Control",0,""))</f>
        <v/>
      </c>
      <c r="F6744" s="14" t="str">
        <f>IFERROR(_xlfn.XLOOKUP($A6744,Firm_Info!$A$2:$A$11,Firm_Info!$D$2:$D$11),"")</f>
        <v/>
      </c>
      <c r="G6744" s="14" t="str">
        <f>IF($F6744="","",IF($B6744&gt;=SUMIFS(Firm_Info!$F$2:$F$11,Firm_Info!$D$2:$D$11,$F6744,Firm_Info!$C$2:$C$11,"Treated"),1,0))</f>
        <v/>
      </c>
      <c r="H6744" s="14" t="str">
        <f t="shared" si="215"/>
        <v/>
      </c>
      <c r="I6744" s="14" t="str">
        <f>IF($F6744="","",MOD(ROW()-2,624)-INDEX(Parallel_Trends!$F$5:$F$14,MATCH($A6744,Parallel_Trends!$A$5:$A$14,0)))</f>
        <v/>
      </c>
    </row>
    <row r="6745" spans="1:9" x14ac:dyDescent="0.45">
      <c r="A6745" t="s">
        <v>33</v>
      </c>
      <c r="B6745" s="1">
        <f>Raw_Prices!BS506</f>
        <v>45660</v>
      </c>
      <c r="C6745" s="12">
        <f>Raw_Prices!BW506</f>
        <v>590.17499999999995</v>
      </c>
      <c r="D6745" s="13">
        <f t="shared" si="214"/>
        <v>1.2503281081925E-2</v>
      </c>
      <c r="E6745" s="14" t="str">
        <f>IF(_xlfn.XLOOKUP($A6745,Firm_Info!$A$2:$A$12,Firm_Info!$C$2:$C$12)="Treated",1,IF(_xlfn.XLOOKUP($A6745,Firm_Info!$A$2:$A$12,Firm_Info!$C$2:$C$12)="Control",0,""))</f>
        <v/>
      </c>
      <c r="F6745" s="14" t="str">
        <f>IFERROR(_xlfn.XLOOKUP($A6745,Firm_Info!$A$2:$A$11,Firm_Info!$D$2:$D$11),"")</f>
        <v/>
      </c>
      <c r="G6745" s="14" t="str">
        <f>IF($F6745="","",IF($B6745&gt;=SUMIFS(Firm_Info!$F$2:$F$11,Firm_Info!$D$2:$D$11,$F6745,Firm_Info!$C$2:$C$11,"Treated"),1,0))</f>
        <v/>
      </c>
      <c r="H6745" s="14" t="str">
        <f t="shared" si="215"/>
        <v/>
      </c>
      <c r="I6745" s="14" t="str">
        <f>IF($F6745="","",MOD(ROW()-2,624)-INDEX(Parallel_Trends!$F$5:$F$14,MATCH($A6745,Parallel_Trends!$A$5:$A$14,0)))</f>
        <v/>
      </c>
    </row>
    <row r="6746" spans="1:9" x14ac:dyDescent="0.45">
      <c r="A6746" t="s">
        <v>33</v>
      </c>
      <c r="B6746" s="1">
        <f>Raw_Prices!BS507</f>
        <v>45663</v>
      </c>
      <c r="C6746" s="12">
        <f>Raw_Prices!BW507</f>
        <v>593.57500000000005</v>
      </c>
      <c r="D6746" s="13">
        <f t="shared" si="214"/>
        <v>5.7610030923032074E-3</v>
      </c>
      <c r="E6746" s="14" t="str">
        <f>IF(_xlfn.XLOOKUP($A6746,Firm_Info!$A$2:$A$12,Firm_Info!$C$2:$C$12)="Treated",1,IF(_xlfn.XLOOKUP($A6746,Firm_Info!$A$2:$A$12,Firm_Info!$C$2:$C$12)="Control",0,""))</f>
        <v/>
      </c>
      <c r="F6746" s="14" t="str">
        <f>IFERROR(_xlfn.XLOOKUP($A6746,Firm_Info!$A$2:$A$11,Firm_Info!$D$2:$D$11),"")</f>
        <v/>
      </c>
      <c r="G6746" s="14" t="str">
        <f>IF($F6746="","",IF($B6746&gt;=SUMIFS(Firm_Info!$F$2:$F$11,Firm_Info!$D$2:$D$11,$F6746,Firm_Info!$C$2:$C$11,"Treated"),1,0))</f>
        <v/>
      </c>
      <c r="H6746" s="14" t="str">
        <f t="shared" si="215"/>
        <v/>
      </c>
      <c r="I6746" s="14" t="str">
        <f>IF($F6746="","",MOD(ROW()-2,624)-INDEX(Parallel_Trends!$F$5:$F$14,MATCH($A6746,Parallel_Trends!$A$5:$A$14,0)))</f>
        <v/>
      </c>
    </row>
    <row r="6747" spans="1:9" x14ac:dyDescent="0.45">
      <c r="A6747" t="s">
        <v>33</v>
      </c>
      <c r="B6747" s="1">
        <f>Raw_Prices!BS508</f>
        <v>45664</v>
      </c>
      <c r="C6747" s="12">
        <f>Raw_Prices!BW508</f>
        <v>586.86500000000001</v>
      </c>
      <c r="D6747" s="13">
        <f t="shared" si="214"/>
        <v>-1.1304384450153804E-2</v>
      </c>
      <c r="E6747" s="14" t="str">
        <f>IF(_xlfn.XLOOKUP($A6747,Firm_Info!$A$2:$A$12,Firm_Info!$C$2:$C$12)="Treated",1,IF(_xlfn.XLOOKUP($A6747,Firm_Info!$A$2:$A$12,Firm_Info!$C$2:$C$12)="Control",0,""))</f>
        <v/>
      </c>
      <c r="F6747" s="14" t="str">
        <f>IFERROR(_xlfn.XLOOKUP($A6747,Firm_Info!$A$2:$A$11,Firm_Info!$D$2:$D$11),"")</f>
        <v/>
      </c>
      <c r="G6747" s="14" t="str">
        <f>IF($F6747="","",IF($B6747&gt;=SUMIFS(Firm_Info!$F$2:$F$11,Firm_Info!$D$2:$D$11,$F6747,Firm_Info!$C$2:$C$11,"Treated"),1,0))</f>
        <v/>
      </c>
      <c r="H6747" s="14" t="str">
        <f t="shared" si="215"/>
        <v/>
      </c>
      <c r="I6747" s="14" t="str">
        <f>IF($F6747="","",MOD(ROW()-2,624)-INDEX(Parallel_Trends!$F$5:$F$14,MATCH($A6747,Parallel_Trends!$A$5:$A$14,0)))</f>
        <v/>
      </c>
    </row>
    <row r="6748" spans="1:9" x14ac:dyDescent="0.45">
      <c r="A6748" t="s">
        <v>33</v>
      </c>
      <c r="B6748" s="1">
        <f>Raw_Prices!BS509</f>
        <v>45665</v>
      </c>
      <c r="C6748" s="12">
        <f>Raw_Prices!BW509</f>
        <v>587.72299999999996</v>
      </c>
      <c r="D6748" s="13">
        <f t="shared" si="214"/>
        <v>1.4620057423768706E-3</v>
      </c>
      <c r="E6748" s="14" t="str">
        <f>IF(_xlfn.XLOOKUP($A6748,Firm_Info!$A$2:$A$12,Firm_Info!$C$2:$C$12)="Treated",1,IF(_xlfn.XLOOKUP($A6748,Firm_Info!$A$2:$A$12,Firm_Info!$C$2:$C$12)="Control",0,""))</f>
        <v/>
      </c>
      <c r="F6748" s="14" t="str">
        <f>IFERROR(_xlfn.XLOOKUP($A6748,Firm_Info!$A$2:$A$11,Firm_Info!$D$2:$D$11),"")</f>
        <v/>
      </c>
      <c r="G6748" s="14" t="str">
        <f>IF($F6748="","",IF($B6748&gt;=SUMIFS(Firm_Info!$F$2:$F$11,Firm_Info!$D$2:$D$11,$F6748,Firm_Info!$C$2:$C$11,"Treated"),1,0))</f>
        <v/>
      </c>
      <c r="H6748" s="14" t="str">
        <f t="shared" si="215"/>
        <v/>
      </c>
      <c r="I6748" s="14" t="str">
        <f>IF($F6748="","",MOD(ROW()-2,624)-INDEX(Parallel_Trends!$F$5:$F$14,MATCH($A6748,Parallel_Trends!$A$5:$A$14,0)))</f>
        <v/>
      </c>
    </row>
    <row r="6749" spans="1:9" x14ac:dyDescent="0.45">
      <c r="A6749" t="s">
        <v>33</v>
      </c>
      <c r="B6749" s="1">
        <f>Raw_Prices!BS510</f>
        <v>45667</v>
      </c>
      <c r="C6749" s="12">
        <f>Raw_Prices!BW510</f>
        <v>578.74900000000002</v>
      </c>
      <c r="D6749" s="13">
        <f t="shared" si="214"/>
        <v>-1.5269097857323777E-2</v>
      </c>
      <c r="E6749" s="14" t="str">
        <f>IF(_xlfn.XLOOKUP($A6749,Firm_Info!$A$2:$A$12,Firm_Info!$C$2:$C$12)="Treated",1,IF(_xlfn.XLOOKUP($A6749,Firm_Info!$A$2:$A$12,Firm_Info!$C$2:$C$12)="Control",0,""))</f>
        <v/>
      </c>
      <c r="F6749" s="14" t="str">
        <f>IFERROR(_xlfn.XLOOKUP($A6749,Firm_Info!$A$2:$A$11,Firm_Info!$D$2:$D$11),"")</f>
        <v/>
      </c>
      <c r="G6749" s="14" t="str">
        <f>IF($F6749="","",IF($B6749&gt;=SUMIFS(Firm_Info!$F$2:$F$11,Firm_Info!$D$2:$D$11,$F6749,Firm_Info!$C$2:$C$11,"Treated"),1,0))</f>
        <v/>
      </c>
      <c r="H6749" s="14" t="str">
        <f t="shared" si="215"/>
        <v/>
      </c>
      <c r="I6749" s="14" t="str">
        <f>IF($F6749="","",MOD(ROW()-2,624)-INDEX(Parallel_Trends!$F$5:$F$14,MATCH($A6749,Parallel_Trends!$A$5:$A$14,0)))</f>
        <v/>
      </c>
    </row>
    <row r="6750" spans="1:9" x14ac:dyDescent="0.45">
      <c r="A6750" t="s">
        <v>33</v>
      </c>
      <c r="B6750" s="1">
        <f>Raw_Prices!BS511</f>
        <v>45670</v>
      </c>
      <c r="C6750" s="12">
        <f>Raw_Prices!BW511</f>
        <v>579.64700000000005</v>
      </c>
      <c r="D6750" s="13">
        <f t="shared" si="214"/>
        <v>1.5516225513996229E-3</v>
      </c>
      <c r="E6750" s="14" t="str">
        <f>IF(_xlfn.XLOOKUP($A6750,Firm_Info!$A$2:$A$12,Firm_Info!$C$2:$C$12)="Treated",1,IF(_xlfn.XLOOKUP($A6750,Firm_Info!$A$2:$A$12,Firm_Info!$C$2:$C$12)="Control",0,""))</f>
        <v/>
      </c>
      <c r="F6750" s="14" t="str">
        <f>IFERROR(_xlfn.XLOOKUP($A6750,Firm_Info!$A$2:$A$11,Firm_Info!$D$2:$D$11),"")</f>
        <v/>
      </c>
      <c r="G6750" s="14" t="str">
        <f>IF($F6750="","",IF($B6750&gt;=SUMIFS(Firm_Info!$F$2:$F$11,Firm_Info!$D$2:$D$11,$F6750,Firm_Info!$C$2:$C$11,"Treated"),1,0))</f>
        <v/>
      </c>
      <c r="H6750" s="14" t="str">
        <f t="shared" si="215"/>
        <v/>
      </c>
      <c r="I6750" s="14" t="str">
        <f>IF($F6750="","",MOD(ROW()-2,624)-INDEX(Parallel_Trends!$F$5:$F$14,MATCH($A6750,Parallel_Trends!$A$5:$A$14,0)))</f>
        <v/>
      </c>
    </row>
    <row r="6751" spans="1:9" x14ac:dyDescent="0.45">
      <c r="A6751" t="s">
        <v>33</v>
      </c>
      <c r="B6751" s="1">
        <f>Raw_Prices!BS512</f>
        <v>45671</v>
      </c>
      <c r="C6751" s="12">
        <f>Raw_Prices!BW512</f>
        <v>580.44399999999996</v>
      </c>
      <c r="D6751" s="13">
        <f t="shared" si="214"/>
        <v>1.3749747691265135E-3</v>
      </c>
      <c r="E6751" s="14" t="str">
        <f>IF(_xlfn.XLOOKUP($A6751,Firm_Info!$A$2:$A$12,Firm_Info!$C$2:$C$12)="Treated",1,IF(_xlfn.XLOOKUP($A6751,Firm_Info!$A$2:$A$12,Firm_Info!$C$2:$C$12)="Control",0,""))</f>
        <v/>
      </c>
      <c r="F6751" s="14" t="str">
        <f>IFERROR(_xlfn.XLOOKUP($A6751,Firm_Info!$A$2:$A$11,Firm_Info!$D$2:$D$11),"")</f>
        <v/>
      </c>
      <c r="G6751" s="14" t="str">
        <f>IF($F6751="","",IF($B6751&gt;=SUMIFS(Firm_Info!$F$2:$F$11,Firm_Info!$D$2:$D$11,$F6751,Firm_Info!$C$2:$C$11,"Treated"),1,0))</f>
        <v/>
      </c>
      <c r="H6751" s="14" t="str">
        <f t="shared" si="215"/>
        <v/>
      </c>
      <c r="I6751" s="14" t="str">
        <f>IF($F6751="","",MOD(ROW()-2,624)-INDEX(Parallel_Trends!$F$5:$F$14,MATCH($A6751,Parallel_Trends!$A$5:$A$14,0)))</f>
        <v/>
      </c>
    </row>
    <row r="6752" spans="1:9" x14ac:dyDescent="0.45">
      <c r="A6752" t="s">
        <v>33</v>
      </c>
      <c r="B6752" s="1">
        <f>Raw_Prices!BS513</f>
        <v>45672</v>
      </c>
      <c r="C6752" s="12">
        <f>Raw_Prices!BW513</f>
        <v>591.00300000000004</v>
      </c>
      <c r="D6752" s="13">
        <f t="shared" si="214"/>
        <v>1.8191246700801633E-2</v>
      </c>
      <c r="E6752" s="14" t="str">
        <f>IF(_xlfn.XLOOKUP($A6752,Firm_Info!$A$2:$A$12,Firm_Info!$C$2:$C$12)="Treated",1,IF(_xlfn.XLOOKUP($A6752,Firm_Info!$A$2:$A$12,Firm_Info!$C$2:$C$12)="Control",0,""))</f>
        <v/>
      </c>
      <c r="F6752" s="14" t="str">
        <f>IFERROR(_xlfn.XLOOKUP($A6752,Firm_Info!$A$2:$A$11,Firm_Info!$D$2:$D$11),"")</f>
        <v/>
      </c>
      <c r="G6752" s="14" t="str">
        <f>IF($F6752="","",IF($B6752&gt;=SUMIFS(Firm_Info!$F$2:$F$11,Firm_Info!$D$2:$D$11,$F6752,Firm_Info!$C$2:$C$11,"Treated"),1,0))</f>
        <v/>
      </c>
      <c r="H6752" s="14" t="str">
        <f t="shared" si="215"/>
        <v/>
      </c>
      <c r="I6752" s="14" t="str">
        <f>IF($F6752="","",MOD(ROW()-2,624)-INDEX(Parallel_Trends!$F$5:$F$14,MATCH($A6752,Parallel_Trends!$A$5:$A$14,0)))</f>
        <v/>
      </c>
    </row>
    <row r="6753" spans="1:9" x14ac:dyDescent="0.45">
      <c r="A6753" t="s">
        <v>33</v>
      </c>
      <c r="B6753" s="1">
        <f>Raw_Prices!BS514</f>
        <v>45673</v>
      </c>
      <c r="C6753" s="12">
        <f>Raw_Prices!BW514</f>
        <v>589.86599999999999</v>
      </c>
      <c r="D6753" s="13">
        <f t="shared" si="214"/>
        <v>-1.9238481022939569E-3</v>
      </c>
      <c r="E6753" s="14" t="str">
        <f>IF(_xlfn.XLOOKUP($A6753,Firm_Info!$A$2:$A$12,Firm_Info!$C$2:$C$12)="Treated",1,IF(_xlfn.XLOOKUP($A6753,Firm_Info!$A$2:$A$12,Firm_Info!$C$2:$C$12)="Control",0,""))</f>
        <v/>
      </c>
      <c r="F6753" s="14" t="str">
        <f>IFERROR(_xlfn.XLOOKUP($A6753,Firm_Info!$A$2:$A$11,Firm_Info!$D$2:$D$11),"")</f>
        <v/>
      </c>
      <c r="G6753" s="14" t="str">
        <f>IF($F6753="","",IF($B6753&gt;=SUMIFS(Firm_Info!$F$2:$F$11,Firm_Info!$D$2:$D$11,$F6753,Firm_Info!$C$2:$C$11,"Treated"),1,0))</f>
        <v/>
      </c>
      <c r="H6753" s="14" t="str">
        <f t="shared" si="215"/>
        <v/>
      </c>
      <c r="I6753" s="14" t="str">
        <f>IF($F6753="","",MOD(ROW()-2,624)-INDEX(Parallel_Trends!$F$5:$F$14,MATCH($A6753,Parallel_Trends!$A$5:$A$14,0)))</f>
        <v/>
      </c>
    </row>
    <row r="6754" spans="1:9" x14ac:dyDescent="0.45">
      <c r="A6754" t="s">
        <v>33</v>
      </c>
      <c r="B6754" s="1">
        <f>Raw_Prices!BS515</f>
        <v>45674</v>
      </c>
      <c r="C6754" s="12">
        <f>Raw_Prices!BW515</f>
        <v>595.78800000000001</v>
      </c>
      <c r="D6754" s="13">
        <f t="shared" si="214"/>
        <v>1.0039568308734648E-2</v>
      </c>
      <c r="E6754" s="14" t="str">
        <f>IF(_xlfn.XLOOKUP($A6754,Firm_Info!$A$2:$A$12,Firm_Info!$C$2:$C$12)="Treated",1,IF(_xlfn.XLOOKUP($A6754,Firm_Info!$A$2:$A$12,Firm_Info!$C$2:$C$12)="Control",0,""))</f>
        <v/>
      </c>
      <c r="F6754" s="14" t="str">
        <f>IFERROR(_xlfn.XLOOKUP($A6754,Firm_Info!$A$2:$A$11,Firm_Info!$D$2:$D$11),"")</f>
        <v/>
      </c>
      <c r="G6754" s="14" t="str">
        <f>IF($F6754="","",IF($B6754&gt;=SUMIFS(Firm_Info!$F$2:$F$11,Firm_Info!$D$2:$D$11,$F6754,Firm_Info!$C$2:$C$11,"Treated"),1,0))</f>
        <v/>
      </c>
      <c r="H6754" s="14" t="str">
        <f t="shared" si="215"/>
        <v/>
      </c>
      <c r="I6754" s="14" t="str">
        <f>IF($F6754="","",MOD(ROW()-2,624)-INDEX(Parallel_Trends!$F$5:$F$14,MATCH($A6754,Parallel_Trends!$A$5:$A$14,0)))</f>
        <v/>
      </c>
    </row>
    <row r="6755" spans="1:9" x14ac:dyDescent="0.45">
      <c r="A6755" t="s">
        <v>33</v>
      </c>
      <c r="B6755" s="1">
        <f>Raw_Prices!BS516</f>
        <v>45678</v>
      </c>
      <c r="C6755" s="12">
        <f>Raw_Prices!BW516</f>
        <v>601.24199999999996</v>
      </c>
      <c r="D6755" s="13">
        <f t="shared" si="214"/>
        <v>9.154262925738621E-3</v>
      </c>
      <c r="E6755" s="14" t="str">
        <f>IF(_xlfn.XLOOKUP($A6755,Firm_Info!$A$2:$A$12,Firm_Info!$C$2:$C$12)="Treated",1,IF(_xlfn.XLOOKUP($A6755,Firm_Info!$A$2:$A$12,Firm_Info!$C$2:$C$12)="Control",0,""))</f>
        <v/>
      </c>
      <c r="F6755" s="14" t="str">
        <f>IFERROR(_xlfn.XLOOKUP($A6755,Firm_Info!$A$2:$A$11,Firm_Info!$D$2:$D$11),"")</f>
        <v/>
      </c>
      <c r="G6755" s="14" t="str">
        <f>IF($F6755="","",IF($B6755&gt;=SUMIFS(Firm_Info!$F$2:$F$11,Firm_Info!$D$2:$D$11,$F6755,Firm_Info!$C$2:$C$11,"Treated"),1,0))</f>
        <v/>
      </c>
      <c r="H6755" s="14" t="str">
        <f t="shared" si="215"/>
        <v/>
      </c>
      <c r="I6755" s="14" t="str">
        <f>IF($F6755="","",MOD(ROW()-2,624)-INDEX(Parallel_Trends!$F$5:$F$14,MATCH($A6755,Parallel_Trends!$A$5:$A$14,0)))</f>
        <v/>
      </c>
    </row>
    <row r="6756" spans="1:9" x14ac:dyDescent="0.45">
      <c r="A6756" t="s">
        <v>33</v>
      </c>
      <c r="B6756" s="1">
        <f>Raw_Prices!BS517</f>
        <v>45679</v>
      </c>
      <c r="C6756" s="12">
        <f>Raw_Prices!BW517</f>
        <v>604.62199999999996</v>
      </c>
      <c r="D6756" s="13">
        <f t="shared" ref="D6756:D6819" si="216">C6756/C6755-1</f>
        <v>5.6216964217403742E-3</v>
      </c>
      <c r="E6756" s="14" t="str">
        <f>IF(_xlfn.XLOOKUP($A6756,Firm_Info!$A$2:$A$12,Firm_Info!$C$2:$C$12)="Treated",1,IF(_xlfn.XLOOKUP($A6756,Firm_Info!$A$2:$A$12,Firm_Info!$C$2:$C$12)="Control",0,""))</f>
        <v/>
      </c>
      <c r="F6756" s="14" t="str">
        <f>IFERROR(_xlfn.XLOOKUP($A6756,Firm_Info!$A$2:$A$11,Firm_Info!$D$2:$D$11),"")</f>
        <v/>
      </c>
      <c r="G6756" s="14" t="str">
        <f>IF($F6756="","",IF($B6756&gt;=SUMIFS(Firm_Info!$F$2:$F$11,Firm_Info!$D$2:$D$11,$F6756,Firm_Info!$C$2:$C$11,"Treated"),1,0))</f>
        <v/>
      </c>
      <c r="H6756" s="14" t="str">
        <f t="shared" ref="H6756:H6819" si="217">IF($F6756="","",$E6756*$G6756)</f>
        <v/>
      </c>
      <c r="I6756" s="14" t="str">
        <f>IF($F6756="","",MOD(ROW()-2,624)-INDEX(Parallel_Trends!$F$5:$F$14,MATCH($A6756,Parallel_Trends!$A$5:$A$14,0)))</f>
        <v/>
      </c>
    </row>
    <row r="6757" spans="1:9" x14ac:dyDescent="0.45">
      <c r="A6757" t="s">
        <v>33</v>
      </c>
      <c r="B6757" s="1">
        <f>Raw_Prices!BS518</f>
        <v>45680</v>
      </c>
      <c r="C6757" s="12">
        <f>Raw_Prices!BW518</f>
        <v>607.92200000000003</v>
      </c>
      <c r="D6757" s="13">
        <f t="shared" si="216"/>
        <v>5.4579555490870124E-3</v>
      </c>
      <c r="E6757" s="14" t="str">
        <f>IF(_xlfn.XLOOKUP($A6757,Firm_Info!$A$2:$A$12,Firm_Info!$C$2:$C$12)="Treated",1,IF(_xlfn.XLOOKUP($A6757,Firm_Info!$A$2:$A$12,Firm_Info!$C$2:$C$12)="Control",0,""))</f>
        <v/>
      </c>
      <c r="F6757" s="14" t="str">
        <f>IFERROR(_xlfn.XLOOKUP($A6757,Firm_Info!$A$2:$A$11,Firm_Info!$D$2:$D$11),"")</f>
        <v/>
      </c>
      <c r="G6757" s="14" t="str">
        <f>IF($F6757="","",IF($B6757&gt;=SUMIFS(Firm_Info!$F$2:$F$11,Firm_Info!$D$2:$D$11,$F6757,Firm_Info!$C$2:$C$11,"Treated"),1,0))</f>
        <v/>
      </c>
      <c r="H6757" s="14" t="str">
        <f t="shared" si="217"/>
        <v/>
      </c>
      <c r="I6757" s="14" t="str">
        <f>IF($F6757="","",MOD(ROW()-2,624)-INDEX(Parallel_Trends!$F$5:$F$14,MATCH($A6757,Parallel_Trends!$A$5:$A$14,0)))</f>
        <v/>
      </c>
    </row>
    <row r="6758" spans="1:9" x14ac:dyDescent="0.45">
      <c r="A6758" t="s">
        <v>33</v>
      </c>
      <c r="B6758" s="1">
        <f>Raw_Prices!BS519</f>
        <v>45681</v>
      </c>
      <c r="C6758" s="12">
        <f>Raw_Prices!BW519</f>
        <v>606.14700000000005</v>
      </c>
      <c r="D6758" s="13">
        <f t="shared" si="216"/>
        <v>-2.9197824720934573E-3</v>
      </c>
      <c r="E6758" s="14" t="str">
        <f>IF(_xlfn.XLOOKUP($A6758,Firm_Info!$A$2:$A$12,Firm_Info!$C$2:$C$12)="Treated",1,IF(_xlfn.XLOOKUP($A6758,Firm_Info!$A$2:$A$12,Firm_Info!$C$2:$C$12)="Control",0,""))</f>
        <v/>
      </c>
      <c r="F6758" s="14" t="str">
        <f>IFERROR(_xlfn.XLOOKUP($A6758,Firm_Info!$A$2:$A$11,Firm_Info!$D$2:$D$11),"")</f>
        <v/>
      </c>
      <c r="G6758" s="14" t="str">
        <f>IF($F6758="","",IF($B6758&gt;=SUMIFS(Firm_Info!$F$2:$F$11,Firm_Info!$D$2:$D$11,$F6758,Firm_Info!$C$2:$C$11,"Treated"),1,0))</f>
        <v/>
      </c>
      <c r="H6758" s="14" t="str">
        <f t="shared" si="217"/>
        <v/>
      </c>
      <c r="I6758" s="14" t="str">
        <f>IF($F6758="","",MOD(ROW()-2,624)-INDEX(Parallel_Trends!$F$5:$F$14,MATCH($A6758,Parallel_Trends!$A$5:$A$14,0)))</f>
        <v/>
      </c>
    </row>
    <row r="6759" spans="1:9" x14ac:dyDescent="0.45">
      <c r="A6759" t="s">
        <v>33</v>
      </c>
      <c r="B6759" s="1">
        <f>Raw_Prices!BS520</f>
        <v>45684</v>
      </c>
      <c r="C6759" s="12">
        <f>Raw_Prices!BW520</f>
        <v>597.57299999999998</v>
      </c>
      <c r="D6759" s="13">
        <f t="shared" si="216"/>
        <v>-1.4145083618330334E-2</v>
      </c>
      <c r="E6759" s="14" t="str">
        <f>IF(_xlfn.XLOOKUP($A6759,Firm_Info!$A$2:$A$12,Firm_Info!$C$2:$C$12)="Treated",1,IF(_xlfn.XLOOKUP($A6759,Firm_Info!$A$2:$A$12,Firm_Info!$C$2:$C$12)="Control",0,""))</f>
        <v/>
      </c>
      <c r="F6759" s="14" t="str">
        <f>IFERROR(_xlfn.XLOOKUP($A6759,Firm_Info!$A$2:$A$11,Firm_Info!$D$2:$D$11),"")</f>
        <v/>
      </c>
      <c r="G6759" s="14" t="str">
        <f>IF($F6759="","",IF($B6759&gt;=SUMIFS(Firm_Info!$F$2:$F$11,Firm_Info!$D$2:$D$11,$F6759,Firm_Info!$C$2:$C$11,"Treated"),1,0))</f>
        <v/>
      </c>
      <c r="H6759" s="14" t="str">
        <f t="shared" si="217"/>
        <v/>
      </c>
      <c r="I6759" s="14" t="str">
        <f>IF($F6759="","",MOD(ROW()-2,624)-INDEX(Parallel_Trends!$F$5:$F$14,MATCH($A6759,Parallel_Trends!$A$5:$A$14,0)))</f>
        <v/>
      </c>
    </row>
    <row r="6760" spans="1:9" x14ac:dyDescent="0.45">
      <c r="A6760" t="s">
        <v>33</v>
      </c>
      <c r="B6760" s="1">
        <f>Raw_Prices!BS521</f>
        <v>45685</v>
      </c>
      <c r="C6760" s="12">
        <f>Raw_Prices!BW521</f>
        <v>602.70699999999999</v>
      </c>
      <c r="D6760" s="13">
        <f t="shared" si="216"/>
        <v>8.591418956345187E-3</v>
      </c>
      <c r="E6760" s="14" t="str">
        <f>IF(_xlfn.XLOOKUP($A6760,Firm_Info!$A$2:$A$12,Firm_Info!$C$2:$C$12)="Treated",1,IF(_xlfn.XLOOKUP($A6760,Firm_Info!$A$2:$A$12,Firm_Info!$C$2:$C$12)="Control",0,""))</f>
        <v/>
      </c>
      <c r="F6760" s="14" t="str">
        <f>IFERROR(_xlfn.XLOOKUP($A6760,Firm_Info!$A$2:$A$11,Firm_Info!$D$2:$D$11),"")</f>
        <v/>
      </c>
      <c r="G6760" s="14" t="str">
        <f>IF($F6760="","",IF($B6760&gt;=SUMIFS(Firm_Info!$F$2:$F$11,Firm_Info!$D$2:$D$11,$F6760,Firm_Info!$C$2:$C$11,"Treated"),1,0))</f>
        <v/>
      </c>
      <c r="H6760" s="14" t="str">
        <f t="shared" si="217"/>
        <v/>
      </c>
      <c r="I6760" s="14" t="str">
        <f>IF($F6760="","",MOD(ROW()-2,624)-INDEX(Parallel_Trends!$F$5:$F$14,MATCH($A6760,Parallel_Trends!$A$5:$A$14,0)))</f>
        <v/>
      </c>
    </row>
    <row r="6761" spans="1:9" x14ac:dyDescent="0.45">
      <c r="A6761" t="s">
        <v>33</v>
      </c>
      <c r="B6761" s="1">
        <f>Raw_Prices!BS522</f>
        <v>45686</v>
      </c>
      <c r="C6761" s="12">
        <f>Raw_Prices!BW522</f>
        <v>600.00599999999997</v>
      </c>
      <c r="D6761" s="13">
        <f t="shared" si="216"/>
        <v>-4.4814478677035474E-3</v>
      </c>
      <c r="E6761" s="14" t="str">
        <f>IF(_xlfn.XLOOKUP($A6761,Firm_Info!$A$2:$A$12,Firm_Info!$C$2:$C$12)="Treated",1,IF(_xlfn.XLOOKUP($A6761,Firm_Info!$A$2:$A$12,Firm_Info!$C$2:$C$12)="Control",0,""))</f>
        <v/>
      </c>
      <c r="F6761" s="14" t="str">
        <f>IFERROR(_xlfn.XLOOKUP($A6761,Firm_Info!$A$2:$A$11,Firm_Info!$D$2:$D$11),"")</f>
        <v/>
      </c>
      <c r="G6761" s="14" t="str">
        <f>IF($F6761="","",IF($B6761&gt;=SUMIFS(Firm_Info!$F$2:$F$11,Firm_Info!$D$2:$D$11,$F6761,Firm_Info!$C$2:$C$11,"Treated"),1,0))</f>
        <v/>
      </c>
      <c r="H6761" s="14" t="str">
        <f t="shared" si="217"/>
        <v/>
      </c>
      <c r="I6761" s="14" t="str">
        <f>IF($F6761="","",MOD(ROW()-2,624)-INDEX(Parallel_Trends!$F$5:$F$14,MATCH($A6761,Parallel_Trends!$A$5:$A$14,0)))</f>
        <v/>
      </c>
    </row>
    <row r="6762" spans="1:9" x14ac:dyDescent="0.45">
      <c r="A6762" t="s">
        <v>33</v>
      </c>
      <c r="B6762" s="1">
        <f>Raw_Prices!BS523</f>
        <v>45687</v>
      </c>
      <c r="C6762" s="12">
        <f>Raw_Prices!BW523</f>
        <v>603.226</v>
      </c>
      <c r="D6762" s="13">
        <f t="shared" si="216"/>
        <v>5.3666130005367574E-3</v>
      </c>
      <c r="E6762" s="14" t="str">
        <f>IF(_xlfn.XLOOKUP($A6762,Firm_Info!$A$2:$A$12,Firm_Info!$C$2:$C$12)="Treated",1,IF(_xlfn.XLOOKUP($A6762,Firm_Info!$A$2:$A$12,Firm_Info!$C$2:$C$12)="Control",0,""))</f>
        <v/>
      </c>
      <c r="F6762" s="14" t="str">
        <f>IFERROR(_xlfn.XLOOKUP($A6762,Firm_Info!$A$2:$A$11,Firm_Info!$D$2:$D$11),"")</f>
        <v/>
      </c>
      <c r="G6762" s="14" t="str">
        <f>IF($F6762="","",IF($B6762&gt;=SUMIFS(Firm_Info!$F$2:$F$11,Firm_Info!$D$2:$D$11,$F6762,Firm_Info!$C$2:$C$11,"Treated"),1,0))</f>
        <v/>
      </c>
      <c r="H6762" s="14" t="str">
        <f t="shared" si="217"/>
        <v/>
      </c>
      <c r="I6762" s="14" t="str">
        <f>IF($F6762="","",MOD(ROW()-2,624)-INDEX(Parallel_Trends!$F$5:$F$14,MATCH($A6762,Parallel_Trends!$A$5:$A$14,0)))</f>
        <v/>
      </c>
    </row>
    <row r="6763" spans="1:9" x14ac:dyDescent="0.45">
      <c r="A6763" t="s">
        <v>33</v>
      </c>
      <c r="B6763" s="1">
        <f>Raw_Prices!BS524</f>
        <v>45688</v>
      </c>
      <c r="C6763" s="12">
        <f>Raw_Prices!BW524</f>
        <v>600.01599999999996</v>
      </c>
      <c r="D6763" s="13">
        <f t="shared" si="216"/>
        <v>-5.3213886669342125E-3</v>
      </c>
      <c r="E6763" s="14" t="str">
        <f>IF(_xlfn.XLOOKUP($A6763,Firm_Info!$A$2:$A$12,Firm_Info!$C$2:$C$12)="Treated",1,IF(_xlfn.XLOOKUP($A6763,Firm_Info!$A$2:$A$12,Firm_Info!$C$2:$C$12)="Control",0,""))</f>
        <v/>
      </c>
      <c r="F6763" s="14" t="str">
        <f>IFERROR(_xlfn.XLOOKUP($A6763,Firm_Info!$A$2:$A$11,Firm_Info!$D$2:$D$11),"")</f>
        <v/>
      </c>
      <c r="G6763" s="14" t="str">
        <f>IF($F6763="","",IF($B6763&gt;=SUMIFS(Firm_Info!$F$2:$F$11,Firm_Info!$D$2:$D$11,$F6763,Firm_Info!$C$2:$C$11,"Treated"),1,0))</f>
        <v/>
      </c>
      <c r="H6763" s="14" t="str">
        <f t="shared" si="217"/>
        <v/>
      </c>
      <c r="I6763" s="14" t="str">
        <f>IF($F6763="","",MOD(ROW()-2,624)-INDEX(Parallel_Trends!$F$5:$F$14,MATCH($A6763,Parallel_Trends!$A$5:$A$14,0)))</f>
        <v/>
      </c>
    </row>
    <row r="6764" spans="1:9" x14ac:dyDescent="0.45">
      <c r="A6764" t="s">
        <v>33</v>
      </c>
      <c r="B6764" s="1">
        <f>Raw_Prices!BS525</f>
        <v>45691</v>
      </c>
      <c r="C6764" s="12">
        <f>Raw_Prices!BW525</f>
        <v>595.97799999999995</v>
      </c>
      <c r="D6764" s="13">
        <f t="shared" si="216"/>
        <v>-6.7298205381189913E-3</v>
      </c>
      <c r="E6764" s="14" t="str">
        <f>IF(_xlfn.XLOOKUP($A6764,Firm_Info!$A$2:$A$12,Firm_Info!$C$2:$C$12)="Treated",1,IF(_xlfn.XLOOKUP($A6764,Firm_Info!$A$2:$A$12,Firm_Info!$C$2:$C$12)="Control",0,""))</f>
        <v/>
      </c>
      <c r="F6764" s="14" t="str">
        <f>IFERROR(_xlfn.XLOOKUP($A6764,Firm_Info!$A$2:$A$11,Firm_Info!$D$2:$D$11),"")</f>
        <v/>
      </c>
      <c r="G6764" s="14" t="str">
        <f>IF($F6764="","",IF($B6764&gt;=SUMIFS(Firm_Info!$F$2:$F$11,Firm_Info!$D$2:$D$11,$F6764,Firm_Info!$C$2:$C$11,"Treated"),1,0))</f>
        <v/>
      </c>
      <c r="H6764" s="14" t="str">
        <f t="shared" si="217"/>
        <v/>
      </c>
      <c r="I6764" s="14" t="str">
        <f>IF($F6764="","",MOD(ROW()-2,624)-INDEX(Parallel_Trends!$F$5:$F$14,MATCH($A6764,Parallel_Trends!$A$5:$A$14,0)))</f>
        <v/>
      </c>
    </row>
    <row r="6765" spans="1:9" x14ac:dyDescent="0.45">
      <c r="A6765" t="s">
        <v>33</v>
      </c>
      <c r="B6765" s="1">
        <f>Raw_Prices!BS526</f>
        <v>45692</v>
      </c>
      <c r="C6765" s="12">
        <f>Raw_Prices!BW526</f>
        <v>599.976</v>
      </c>
      <c r="D6765" s="13">
        <f t="shared" si="216"/>
        <v>6.7083013131357117E-3</v>
      </c>
      <c r="E6765" s="14" t="str">
        <f>IF(_xlfn.XLOOKUP($A6765,Firm_Info!$A$2:$A$12,Firm_Info!$C$2:$C$12)="Treated",1,IF(_xlfn.XLOOKUP($A6765,Firm_Info!$A$2:$A$12,Firm_Info!$C$2:$C$12)="Control",0,""))</f>
        <v/>
      </c>
      <c r="F6765" s="14" t="str">
        <f>IFERROR(_xlfn.XLOOKUP($A6765,Firm_Info!$A$2:$A$11,Firm_Info!$D$2:$D$11),"")</f>
        <v/>
      </c>
      <c r="G6765" s="14" t="str">
        <f>IF($F6765="","",IF($B6765&gt;=SUMIFS(Firm_Info!$F$2:$F$11,Firm_Info!$D$2:$D$11,$F6765,Firm_Info!$C$2:$C$11,"Treated"),1,0))</f>
        <v/>
      </c>
      <c r="H6765" s="14" t="str">
        <f t="shared" si="217"/>
        <v/>
      </c>
      <c r="I6765" s="14" t="str">
        <f>IF($F6765="","",MOD(ROW()-2,624)-INDEX(Parallel_Trends!$F$5:$F$14,MATCH($A6765,Parallel_Trends!$A$5:$A$14,0)))</f>
        <v/>
      </c>
    </row>
    <row r="6766" spans="1:9" x14ac:dyDescent="0.45">
      <c r="A6766" t="s">
        <v>33</v>
      </c>
      <c r="B6766" s="1">
        <f>Raw_Prices!BS527</f>
        <v>45693</v>
      </c>
      <c r="C6766" s="12">
        <f>Raw_Prices!BW527</f>
        <v>602.40800000000002</v>
      </c>
      <c r="D6766" s="13">
        <f t="shared" si="216"/>
        <v>4.0534954731523687E-3</v>
      </c>
      <c r="E6766" s="14" t="str">
        <f>IF(_xlfn.XLOOKUP($A6766,Firm_Info!$A$2:$A$12,Firm_Info!$C$2:$C$12)="Treated",1,IF(_xlfn.XLOOKUP($A6766,Firm_Info!$A$2:$A$12,Firm_Info!$C$2:$C$12)="Control",0,""))</f>
        <v/>
      </c>
      <c r="F6766" s="14" t="str">
        <f>IFERROR(_xlfn.XLOOKUP($A6766,Firm_Info!$A$2:$A$11,Firm_Info!$D$2:$D$11),"")</f>
        <v/>
      </c>
      <c r="G6766" s="14" t="str">
        <f>IF($F6766="","",IF($B6766&gt;=SUMIFS(Firm_Info!$F$2:$F$11,Firm_Info!$D$2:$D$11,$F6766,Firm_Info!$C$2:$C$11,"Treated"),1,0))</f>
        <v/>
      </c>
      <c r="H6766" s="14" t="str">
        <f t="shared" si="217"/>
        <v/>
      </c>
      <c r="I6766" s="14" t="str">
        <f>IF($F6766="","",MOD(ROW()-2,624)-INDEX(Parallel_Trends!$F$5:$F$14,MATCH($A6766,Parallel_Trends!$A$5:$A$14,0)))</f>
        <v/>
      </c>
    </row>
    <row r="6767" spans="1:9" x14ac:dyDescent="0.45">
      <c r="A6767" t="s">
        <v>33</v>
      </c>
      <c r="B6767" s="1">
        <f>Raw_Prices!BS528</f>
        <v>45694</v>
      </c>
      <c r="C6767" s="12">
        <f>Raw_Prices!BW528</f>
        <v>604.50199999999995</v>
      </c>
      <c r="D6767" s="13">
        <f t="shared" si="216"/>
        <v>3.4760494548544685E-3</v>
      </c>
      <c r="E6767" s="14" t="str">
        <f>IF(_xlfn.XLOOKUP($A6767,Firm_Info!$A$2:$A$12,Firm_Info!$C$2:$C$12)="Treated",1,IF(_xlfn.XLOOKUP($A6767,Firm_Info!$A$2:$A$12,Firm_Info!$C$2:$C$12)="Control",0,""))</f>
        <v/>
      </c>
      <c r="F6767" s="14" t="str">
        <f>IFERROR(_xlfn.XLOOKUP($A6767,Firm_Info!$A$2:$A$11,Firm_Info!$D$2:$D$11),"")</f>
        <v/>
      </c>
      <c r="G6767" s="14" t="str">
        <f>IF($F6767="","",IF($B6767&gt;=SUMIFS(Firm_Info!$F$2:$F$11,Firm_Info!$D$2:$D$11,$F6767,Firm_Info!$C$2:$C$11,"Treated"),1,0))</f>
        <v/>
      </c>
      <c r="H6767" s="14" t="str">
        <f t="shared" si="217"/>
        <v/>
      </c>
      <c r="I6767" s="14" t="str">
        <f>IF($F6767="","",MOD(ROW()-2,624)-INDEX(Parallel_Trends!$F$5:$F$14,MATCH($A6767,Parallel_Trends!$A$5:$A$14,0)))</f>
        <v/>
      </c>
    </row>
    <row r="6768" spans="1:9" x14ac:dyDescent="0.45">
      <c r="A6768" t="s">
        <v>33</v>
      </c>
      <c r="B6768" s="1">
        <f>Raw_Prices!BS529</f>
        <v>45695</v>
      </c>
      <c r="C6768" s="12">
        <f>Raw_Prices!BW529</f>
        <v>598.96900000000005</v>
      </c>
      <c r="D6768" s="13">
        <f t="shared" si="216"/>
        <v>-9.1529887411454514E-3</v>
      </c>
      <c r="E6768" s="14" t="str">
        <f>IF(_xlfn.XLOOKUP($A6768,Firm_Info!$A$2:$A$12,Firm_Info!$C$2:$C$12)="Treated",1,IF(_xlfn.XLOOKUP($A6768,Firm_Info!$A$2:$A$12,Firm_Info!$C$2:$C$12)="Control",0,""))</f>
        <v/>
      </c>
      <c r="F6768" s="14" t="str">
        <f>IFERROR(_xlfn.XLOOKUP($A6768,Firm_Info!$A$2:$A$11,Firm_Info!$D$2:$D$11),"")</f>
        <v/>
      </c>
      <c r="G6768" s="14" t="str">
        <f>IF($F6768="","",IF($B6768&gt;=SUMIFS(Firm_Info!$F$2:$F$11,Firm_Info!$D$2:$D$11,$F6768,Firm_Info!$C$2:$C$11,"Treated"),1,0))</f>
        <v/>
      </c>
      <c r="H6768" s="14" t="str">
        <f t="shared" si="217"/>
        <v/>
      </c>
      <c r="I6768" s="14" t="str">
        <f>IF($F6768="","",MOD(ROW()-2,624)-INDEX(Parallel_Trends!$F$5:$F$14,MATCH($A6768,Parallel_Trends!$A$5:$A$14,0)))</f>
        <v/>
      </c>
    </row>
    <row r="6769" spans="1:9" x14ac:dyDescent="0.45">
      <c r="A6769" t="s">
        <v>33</v>
      </c>
      <c r="B6769" s="1">
        <f>Raw_Prices!BS530</f>
        <v>45698</v>
      </c>
      <c r="C6769" s="12">
        <f>Raw_Prices!BW530</f>
        <v>603.03599999999994</v>
      </c>
      <c r="D6769" s="13">
        <f t="shared" si="216"/>
        <v>6.7900008180721283E-3</v>
      </c>
      <c r="E6769" s="14" t="str">
        <f>IF(_xlfn.XLOOKUP($A6769,Firm_Info!$A$2:$A$12,Firm_Info!$C$2:$C$12)="Treated",1,IF(_xlfn.XLOOKUP($A6769,Firm_Info!$A$2:$A$12,Firm_Info!$C$2:$C$12)="Control",0,""))</f>
        <v/>
      </c>
      <c r="F6769" s="14" t="str">
        <f>IFERROR(_xlfn.XLOOKUP($A6769,Firm_Info!$A$2:$A$11,Firm_Info!$D$2:$D$11),"")</f>
        <v/>
      </c>
      <c r="G6769" s="14" t="str">
        <f>IF($F6769="","",IF($B6769&gt;=SUMIFS(Firm_Info!$F$2:$F$11,Firm_Info!$D$2:$D$11,$F6769,Firm_Info!$C$2:$C$11,"Treated"),1,0))</f>
        <v/>
      </c>
      <c r="H6769" s="14" t="str">
        <f t="shared" si="217"/>
        <v/>
      </c>
      <c r="I6769" s="14" t="str">
        <f>IF($F6769="","",MOD(ROW()-2,624)-INDEX(Parallel_Trends!$F$5:$F$14,MATCH($A6769,Parallel_Trends!$A$5:$A$14,0)))</f>
        <v/>
      </c>
    </row>
    <row r="6770" spans="1:9" x14ac:dyDescent="0.45">
      <c r="A6770" t="s">
        <v>33</v>
      </c>
      <c r="B6770" s="1">
        <f>Raw_Prices!BS531</f>
        <v>45699</v>
      </c>
      <c r="C6770" s="12">
        <f>Raw_Prices!BW531</f>
        <v>603.495</v>
      </c>
      <c r="D6770" s="13">
        <f t="shared" si="216"/>
        <v>7.6114858814402275E-4</v>
      </c>
      <c r="E6770" s="14" t="str">
        <f>IF(_xlfn.XLOOKUP($A6770,Firm_Info!$A$2:$A$12,Firm_Info!$C$2:$C$12)="Treated",1,IF(_xlfn.XLOOKUP($A6770,Firm_Info!$A$2:$A$12,Firm_Info!$C$2:$C$12)="Control",0,""))</f>
        <v/>
      </c>
      <c r="F6770" s="14" t="str">
        <f>IFERROR(_xlfn.XLOOKUP($A6770,Firm_Info!$A$2:$A$11,Firm_Info!$D$2:$D$11),"")</f>
        <v/>
      </c>
      <c r="G6770" s="14" t="str">
        <f>IF($F6770="","",IF($B6770&gt;=SUMIFS(Firm_Info!$F$2:$F$11,Firm_Info!$D$2:$D$11,$F6770,Firm_Info!$C$2:$C$11,"Treated"),1,0))</f>
        <v/>
      </c>
      <c r="H6770" s="14" t="str">
        <f t="shared" si="217"/>
        <v/>
      </c>
      <c r="I6770" s="14" t="str">
        <f>IF($F6770="","",MOD(ROW()-2,624)-INDEX(Parallel_Trends!$F$5:$F$14,MATCH($A6770,Parallel_Trends!$A$5:$A$14,0)))</f>
        <v/>
      </c>
    </row>
    <row r="6771" spans="1:9" x14ac:dyDescent="0.45">
      <c r="A6771" t="s">
        <v>33</v>
      </c>
      <c r="B6771" s="1">
        <f>Raw_Prices!BS532</f>
        <v>45700</v>
      </c>
      <c r="C6771" s="12">
        <f>Raw_Prices!BW532</f>
        <v>601.55100000000004</v>
      </c>
      <c r="D6771" s="13">
        <f t="shared" si="216"/>
        <v>-3.2212362985608589E-3</v>
      </c>
      <c r="E6771" s="14" t="str">
        <f>IF(_xlfn.XLOOKUP($A6771,Firm_Info!$A$2:$A$12,Firm_Info!$C$2:$C$12)="Treated",1,IF(_xlfn.XLOOKUP($A6771,Firm_Info!$A$2:$A$12,Firm_Info!$C$2:$C$12)="Control",0,""))</f>
        <v/>
      </c>
      <c r="F6771" s="14" t="str">
        <f>IFERROR(_xlfn.XLOOKUP($A6771,Firm_Info!$A$2:$A$11,Firm_Info!$D$2:$D$11),"")</f>
        <v/>
      </c>
      <c r="G6771" s="14" t="str">
        <f>IF($F6771="","",IF($B6771&gt;=SUMIFS(Firm_Info!$F$2:$F$11,Firm_Info!$D$2:$D$11,$F6771,Firm_Info!$C$2:$C$11,"Treated"),1,0))</f>
        <v/>
      </c>
      <c r="H6771" s="14" t="str">
        <f t="shared" si="217"/>
        <v/>
      </c>
      <c r="I6771" s="14" t="str">
        <f>IF($F6771="","",MOD(ROW()-2,624)-INDEX(Parallel_Trends!$F$5:$F$14,MATCH($A6771,Parallel_Trends!$A$5:$A$14,0)))</f>
        <v/>
      </c>
    </row>
    <row r="6772" spans="1:9" x14ac:dyDescent="0.45">
      <c r="A6772" t="s">
        <v>33</v>
      </c>
      <c r="B6772" s="1">
        <f>Raw_Prices!BS533</f>
        <v>45701</v>
      </c>
      <c r="C6772" s="12">
        <f>Raw_Prices!BW533</f>
        <v>607.90200000000004</v>
      </c>
      <c r="D6772" s="13">
        <f t="shared" si="216"/>
        <v>1.0557708323982506E-2</v>
      </c>
      <c r="E6772" s="14" t="str">
        <f>IF(_xlfn.XLOOKUP($A6772,Firm_Info!$A$2:$A$12,Firm_Info!$C$2:$C$12)="Treated",1,IF(_xlfn.XLOOKUP($A6772,Firm_Info!$A$2:$A$12,Firm_Info!$C$2:$C$12)="Control",0,""))</f>
        <v/>
      </c>
      <c r="F6772" s="14" t="str">
        <f>IFERROR(_xlfn.XLOOKUP($A6772,Firm_Info!$A$2:$A$11,Firm_Info!$D$2:$D$11),"")</f>
        <v/>
      </c>
      <c r="G6772" s="14" t="str">
        <f>IF($F6772="","",IF($B6772&gt;=SUMIFS(Firm_Info!$F$2:$F$11,Firm_Info!$D$2:$D$11,$F6772,Firm_Info!$C$2:$C$11,"Treated"),1,0))</f>
        <v/>
      </c>
      <c r="H6772" s="14" t="str">
        <f t="shared" si="217"/>
        <v/>
      </c>
      <c r="I6772" s="14" t="str">
        <f>IF($F6772="","",MOD(ROW()-2,624)-INDEX(Parallel_Trends!$F$5:$F$14,MATCH($A6772,Parallel_Trends!$A$5:$A$14,0)))</f>
        <v/>
      </c>
    </row>
    <row r="6773" spans="1:9" x14ac:dyDescent="0.45">
      <c r="A6773" t="s">
        <v>33</v>
      </c>
      <c r="B6773" s="1">
        <f>Raw_Prices!BS534</f>
        <v>45702</v>
      </c>
      <c r="C6773" s="12">
        <f>Raw_Prices!BW534</f>
        <v>607.87199999999996</v>
      </c>
      <c r="D6773" s="13">
        <f t="shared" si="216"/>
        <v>-4.9350059713737515E-5</v>
      </c>
      <c r="E6773" s="14" t="str">
        <f>IF(_xlfn.XLOOKUP($A6773,Firm_Info!$A$2:$A$12,Firm_Info!$C$2:$C$12)="Treated",1,IF(_xlfn.XLOOKUP($A6773,Firm_Info!$A$2:$A$12,Firm_Info!$C$2:$C$12)="Control",0,""))</f>
        <v/>
      </c>
      <c r="F6773" s="14" t="str">
        <f>IFERROR(_xlfn.XLOOKUP($A6773,Firm_Info!$A$2:$A$11,Firm_Info!$D$2:$D$11),"")</f>
        <v/>
      </c>
      <c r="G6773" s="14" t="str">
        <f>IF($F6773="","",IF($B6773&gt;=SUMIFS(Firm_Info!$F$2:$F$11,Firm_Info!$D$2:$D$11,$F6773,Firm_Info!$C$2:$C$11,"Treated"),1,0))</f>
        <v/>
      </c>
      <c r="H6773" s="14" t="str">
        <f t="shared" si="217"/>
        <v/>
      </c>
      <c r="I6773" s="14" t="str">
        <f>IF($F6773="","",MOD(ROW()-2,624)-INDEX(Parallel_Trends!$F$5:$F$14,MATCH($A6773,Parallel_Trends!$A$5:$A$14,0)))</f>
        <v/>
      </c>
    </row>
    <row r="6774" spans="1:9" x14ac:dyDescent="0.45">
      <c r="A6774" t="s">
        <v>33</v>
      </c>
      <c r="B6774" s="1">
        <f>Raw_Prices!BS535</f>
        <v>45706</v>
      </c>
      <c r="C6774" s="12">
        <f>Raw_Prices!BW535</f>
        <v>609.65700000000004</v>
      </c>
      <c r="D6774" s="13">
        <f t="shared" si="216"/>
        <v>2.936473468098777E-3</v>
      </c>
      <c r="E6774" s="14" t="str">
        <f>IF(_xlfn.XLOOKUP($A6774,Firm_Info!$A$2:$A$12,Firm_Info!$C$2:$C$12)="Treated",1,IF(_xlfn.XLOOKUP($A6774,Firm_Info!$A$2:$A$12,Firm_Info!$C$2:$C$12)="Control",0,""))</f>
        <v/>
      </c>
      <c r="F6774" s="14" t="str">
        <f>IFERROR(_xlfn.XLOOKUP($A6774,Firm_Info!$A$2:$A$11,Firm_Info!$D$2:$D$11),"")</f>
        <v/>
      </c>
      <c r="G6774" s="14" t="str">
        <f>IF($F6774="","",IF($B6774&gt;=SUMIFS(Firm_Info!$F$2:$F$11,Firm_Info!$D$2:$D$11,$F6774,Firm_Info!$C$2:$C$11,"Treated"),1,0))</f>
        <v/>
      </c>
      <c r="H6774" s="14" t="str">
        <f t="shared" si="217"/>
        <v/>
      </c>
      <c r="I6774" s="14" t="str">
        <f>IF($F6774="","",MOD(ROW()-2,624)-INDEX(Parallel_Trends!$F$5:$F$14,MATCH($A6774,Parallel_Trends!$A$5:$A$14,0)))</f>
        <v/>
      </c>
    </row>
    <row r="6775" spans="1:9" x14ac:dyDescent="0.45">
      <c r="A6775" t="s">
        <v>33</v>
      </c>
      <c r="B6775" s="1">
        <f>Raw_Prices!BS536</f>
        <v>45707</v>
      </c>
      <c r="C6775" s="12">
        <f>Raw_Prices!BW536</f>
        <v>611.09199999999998</v>
      </c>
      <c r="D6775" s="13">
        <f t="shared" si="216"/>
        <v>2.3537825367376808E-3</v>
      </c>
      <c r="E6775" s="14" t="str">
        <f>IF(_xlfn.XLOOKUP($A6775,Firm_Info!$A$2:$A$12,Firm_Info!$C$2:$C$12)="Treated",1,IF(_xlfn.XLOOKUP($A6775,Firm_Info!$A$2:$A$12,Firm_Info!$C$2:$C$12)="Control",0,""))</f>
        <v/>
      </c>
      <c r="F6775" s="14" t="str">
        <f>IFERROR(_xlfn.XLOOKUP($A6775,Firm_Info!$A$2:$A$11,Firm_Info!$D$2:$D$11),"")</f>
        <v/>
      </c>
      <c r="G6775" s="14" t="str">
        <f>IF($F6775="","",IF($B6775&gt;=SUMIFS(Firm_Info!$F$2:$F$11,Firm_Info!$D$2:$D$11,$F6775,Firm_Info!$C$2:$C$11,"Treated"),1,0))</f>
        <v/>
      </c>
      <c r="H6775" s="14" t="str">
        <f t="shared" si="217"/>
        <v/>
      </c>
      <c r="I6775" s="14" t="str">
        <f>IF($F6775="","",MOD(ROW()-2,624)-INDEX(Parallel_Trends!$F$5:$F$14,MATCH($A6775,Parallel_Trends!$A$5:$A$14,0)))</f>
        <v/>
      </c>
    </row>
    <row r="6776" spans="1:9" x14ac:dyDescent="0.45">
      <c r="A6776" t="s">
        <v>33</v>
      </c>
      <c r="B6776" s="1">
        <f>Raw_Prices!BS537</f>
        <v>45708</v>
      </c>
      <c r="C6776" s="12">
        <f>Raw_Prices!BW537</f>
        <v>608.54999999999995</v>
      </c>
      <c r="D6776" s="13">
        <f t="shared" si="216"/>
        <v>-4.1597664508781218E-3</v>
      </c>
      <c r="E6776" s="14" t="str">
        <f>IF(_xlfn.XLOOKUP($A6776,Firm_Info!$A$2:$A$12,Firm_Info!$C$2:$C$12)="Treated",1,IF(_xlfn.XLOOKUP($A6776,Firm_Info!$A$2:$A$12,Firm_Info!$C$2:$C$12)="Control",0,""))</f>
        <v/>
      </c>
      <c r="F6776" s="14" t="str">
        <f>IFERROR(_xlfn.XLOOKUP($A6776,Firm_Info!$A$2:$A$11,Firm_Info!$D$2:$D$11),"")</f>
        <v/>
      </c>
      <c r="G6776" s="14" t="str">
        <f>IF($F6776="","",IF($B6776&gt;=SUMIFS(Firm_Info!$F$2:$F$11,Firm_Info!$D$2:$D$11,$F6776,Firm_Info!$C$2:$C$11,"Treated"),1,0))</f>
        <v/>
      </c>
      <c r="H6776" s="14" t="str">
        <f t="shared" si="217"/>
        <v/>
      </c>
      <c r="I6776" s="14" t="str">
        <f>IF($F6776="","",MOD(ROW()-2,624)-INDEX(Parallel_Trends!$F$5:$F$14,MATCH($A6776,Parallel_Trends!$A$5:$A$14,0)))</f>
        <v/>
      </c>
    </row>
    <row r="6777" spans="1:9" x14ac:dyDescent="0.45">
      <c r="A6777" t="s">
        <v>33</v>
      </c>
      <c r="B6777" s="1">
        <f>Raw_Prices!BS538</f>
        <v>45709</v>
      </c>
      <c r="C6777" s="12">
        <f>Raw_Prices!BW538</f>
        <v>598.14099999999996</v>
      </c>
      <c r="D6777" s="13">
        <f t="shared" si="216"/>
        <v>-1.7104592884725989E-2</v>
      </c>
      <c r="E6777" s="14" t="str">
        <f>IF(_xlfn.XLOOKUP($A6777,Firm_Info!$A$2:$A$12,Firm_Info!$C$2:$C$12)="Treated",1,IF(_xlfn.XLOOKUP($A6777,Firm_Info!$A$2:$A$12,Firm_Info!$C$2:$C$12)="Control",0,""))</f>
        <v/>
      </c>
      <c r="F6777" s="14" t="str">
        <f>IFERROR(_xlfn.XLOOKUP($A6777,Firm_Info!$A$2:$A$11,Firm_Info!$D$2:$D$11),"")</f>
        <v/>
      </c>
      <c r="G6777" s="14" t="str">
        <f>IF($F6777="","",IF($B6777&gt;=SUMIFS(Firm_Info!$F$2:$F$11,Firm_Info!$D$2:$D$11,$F6777,Firm_Info!$C$2:$C$11,"Treated"),1,0))</f>
        <v/>
      </c>
      <c r="H6777" s="14" t="str">
        <f t="shared" si="217"/>
        <v/>
      </c>
      <c r="I6777" s="14" t="str">
        <f>IF($F6777="","",MOD(ROW()-2,624)-INDEX(Parallel_Trends!$F$5:$F$14,MATCH($A6777,Parallel_Trends!$A$5:$A$14,0)))</f>
        <v/>
      </c>
    </row>
    <row r="6778" spans="1:9" x14ac:dyDescent="0.45">
      <c r="A6778" t="s">
        <v>33</v>
      </c>
      <c r="B6778" s="1">
        <f>Raw_Prices!BS539</f>
        <v>45712</v>
      </c>
      <c r="C6778" s="12">
        <f>Raw_Prices!BW539</f>
        <v>595.399</v>
      </c>
      <c r="D6778" s="13">
        <f t="shared" si="216"/>
        <v>-4.5842033901705159E-3</v>
      </c>
      <c r="E6778" s="14" t="str">
        <f>IF(_xlfn.XLOOKUP($A6778,Firm_Info!$A$2:$A$12,Firm_Info!$C$2:$C$12)="Treated",1,IF(_xlfn.XLOOKUP($A6778,Firm_Info!$A$2:$A$12,Firm_Info!$C$2:$C$12)="Control",0,""))</f>
        <v/>
      </c>
      <c r="F6778" s="14" t="str">
        <f>IFERROR(_xlfn.XLOOKUP($A6778,Firm_Info!$A$2:$A$11,Firm_Info!$D$2:$D$11),"")</f>
        <v/>
      </c>
      <c r="G6778" s="14" t="str">
        <f>IF($F6778="","",IF($B6778&gt;=SUMIFS(Firm_Info!$F$2:$F$11,Firm_Info!$D$2:$D$11,$F6778,Firm_Info!$C$2:$C$11,"Treated"),1,0))</f>
        <v/>
      </c>
      <c r="H6778" s="14" t="str">
        <f t="shared" si="217"/>
        <v/>
      </c>
      <c r="I6778" s="14" t="str">
        <f>IF($F6778="","",MOD(ROW()-2,624)-INDEX(Parallel_Trends!$F$5:$F$14,MATCH($A6778,Parallel_Trends!$A$5:$A$14,0)))</f>
        <v/>
      </c>
    </row>
    <row r="6779" spans="1:9" x14ac:dyDescent="0.45">
      <c r="A6779" t="s">
        <v>33</v>
      </c>
      <c r="B6779" s="1">
        <f>Raw_Prices!BS540</f>
        <v>45713</v>
      </c>
      <c r="C6779" s="12">
        <f>Raw_Prices!BW540</f>
        <v>592.45799999999997</v>
      </c>
      <c r="D6779" s="13">
        <f t="shared" si="216"/>
        <v>-4.9395447422653227E-3</v>
      </c>
      <c r="E6779" s="14" t="str">
        <f>IF(_xlfn.XLOOKUP($A6779,Firm_Info!$A$2:$A$12,Firm_Info!$C$2:$C$12)="Treated",1,IF(_xlfn.XLOOKUP($A6779,Firm_Info!$A$2:$A$12,Firm_Info!$C$2:$C$12)="Control",0,""))</f>
        <v/>
      </c>
      <c r="F6779" s="14" t="str">
        <f>IFERROR(_xlfn.XLOOKUP($A6779,Firm_Info!$A$2:$A$11,Firm_Info!$D$2:$D$11),"")</f>
        <v/>
      </c>
      <c r="G6779" s="14" t="str">
        <f>IF($F6779="","",IF($B6779&gt;=SUMIFS(Firm_Info!$F$2:$F$11,Firm_Info!$D$2:$D$11,$F6779,Firm_Info!$C$2:$C$11,"Treated"),1,0))</f>
        <v/>
      </c>
      <c r="H6779" s="14" t="str">
        <f t="shared" si="217"/>
        <v/>
      </c>
      <c r="I6779" s="14" t="str">
        <f>IF($F6779="","",MOD(ROW()-2,624)-INDEX(Parallel_Trends!$F$5:$F$14,MATCH($A6779,Parallel_Trends!$A$5:$A$14,0)))</f>
        <v/>
      </c>
    </row>
    <row r="6780" spans="1:9" x14ac:dyDescent="0.45">
      <c r="A6780" t="s">
        <v>33</v>
      </c>
      <c r="B6780" s="1">
        <f>Raw_Prices!BS541</f>
        <v>45714</v>
      </c>
      <c r="C6780" s="12">
        <f>Raw_Prices!BW541</f>
        <v>592.75699999999995</v>
      </c>
      <c r="D6780" s="13">
        <f t="shared" si="216"/>
        <v>5.0467712479185245E-4</v>
      </c>
      <c r="E6780" s="14" t="str">
        <f>IF(_xlfn.XLOOKUP($A6780,Firm_Info!$A$2:$A$12,Firm_Info!$C$2:$C$12)="Treated",1,IF(_xlfn.XLOOKUP($A6780,Firm_Info!$A$2:$A$12,Firm_Info!$C$2:$C$12)="Control",0,""))</f>
        <v/>
      </c>
      <c r="F6780" s="14" t="str">
        <f>IFERROR(_xlfn.XLOOKUP($A6780,Firm_Info!$A$2:$A$11,Firm_Info!$D$2:$D$11),"")</f>
        <v/>
      </c>
      <c r="G6780" s="14" t="str">
        <f>IF($F6780="","",IF($B6780&gt;=SUMIFS(Firm_Info!$F$2:$F$11,Firm_Info!$D$2:$D$11,$F6780,Firm_Info!$C$2:$C$11,"Treated"),1,0))</f>
        <v/>
      </c>
      <c r="H6780" s="14" t="str">
        <f t="shared" si="217"/>
        <v/>
      </c>
      <c r="I6780" s="14" t="str">
        <f>IF($F6780="","",MOD(ROW()-2,624)-INDEX(Parallel_Trends!$F$5:$F$14,MATCH($A6780,Parallel_Trends!$A$5:$A$14,0)))</f>
        <v/>
      </c>
    </row>
    <row r="6781" spans="1:9" x14ac:dyDescent="0.45">
      <c r="A6781" t="s">
        <v>33</v>
      </c>
      <c r="B6781" s="1">
        <f>Raw_Prices!BS542</f>
        <v>45715</v>
      </c>
      <c r="C6781" s="12">
        <f>Raw_Prices!BW542</f>
        <v>583.29600000000005</v>
      </c>
      <c r="D6781" s="13">
        <f t="shared" si="216"/>
        <v>-1.5961009317477348E-2</v>
      </c>
      <c r="E6781" s="14" t="str">
        <f>IF(_xlfn.XLOOKUP($A6781,Firm_Info!$A$2:$A$12,Firm_Info!$C$2:$C$12)="Treated",1,IF(_xlfn.XLOOKUP($A6781,Firm_Info!$A$2:$A$12,Firm_Info!$C$2:$C$12)="Control",0,""))</f>
        <v/>
      </c>
      <c r="F6781" s="14" t="str">
        <f>IFERROR(_xlfn.XLOOKUP($A6781,Firm_Info!$A$2:$A$11,Firm_Info!$D$2:$D$11),"")</f>
        <v/>
      </c>
      <c r="G6781" s="14" t="str">
        <f>IF($F6781="","",IF($B6781&gt;=SUMIFS(Firm_Info!$F$2:$F$11,Firm_Info!$D$2:$D$11,$F6781,Firm_Info!$C$2:$C$11,"Treated"),1,0))</f>
        <v/>
      </c>
      <c r="H6781" s="14" t="str">
        <f t="shared" si="217"/>
        <v/>
      </c>
      <c r="I6781" s="14" t="str">
        <f>IF($F6781="","",MOD(ROW()-2,624)-INDEX(Parallel_Trends!$F$5:$F$14,MATCH($A6781,Parallel_Trends!$A$5:$A$14,0)))</f>
        <v/>
      </c>
    </row>
    <row r="6782" spans="1:9" x14ac:dyDescent="0.45">
      <c r="A6782" t="s">
        <v>33</v>
      </c>
      <c r="B6782" s="1">
        <f>Raw_Prices!BS543</f>
        <v>45716</v>
      </c>
      <c r="C6782" s="12">
        <f>Raw_Prices!BW543</f>
        <v>592.39800000000002</v>
      </c>
      <c r="D6782" s="13">
        <f t="shared" si="216"/>
        <v>1.5604427254772846E-2</v>
      </c>
      <c r="E6782" s="14" t="str">
        <f>IF(_xlfn.XLOOKUP($A6782,Firm_Info!$A$2:$A$12,Firm_Info!$C$2:$C$12)="Treated",1,IF(_xlfn.XLOOKUP($A6782,Firm_Info!$A$2:$A$12,Firm_Info!$C$2:$C$12)="Control",0,""))</f>
        <v/>
      </c>
      <c r="F6782" s="14" t="str">
        <f>IFERROR(_xlfn.XLOOKUP($A6782,Firm_Info!$A$2:$A$11,Firm_Info!$D$2:$D$11),"")</f>
        <v/>
      </c>
      <c r="G6782" s="14" t="str">
        <f>IF($F6782="","",IF($B6782&gt;=SUMIFS(Firm_Info!$F$2:$F$11,Firm_Info!$D$2:$D$11,$F6782,Firm_Info!$C$2:$C$11,"Treated"),1,0))</f>
        <v/>
      </c>
      <c r="H6782" s="14" t="str">
        <f t="shared" si="217"/>
        <v/>
      </c>
      <c r="I6782" s="14" t="str">
        <f>IF($F6782="","",MOD(ROW()-2,624)-INDEX(Parallel_Trends!$F$5:$F$14,MATCH($A6782,Parallel_Trends!$A$5:$A$14,0)))</f>
        <v/>
      </c>
    </row>
    <row r="6783" spans="1:9" x14ac:dyDescent="0.45">
      <c r="A6783" t="s">
        <v>33</v>
      </c>
      <c r="B6783" s="1">
        <f>Raw_Prices!BS544</f>
        <v>45719</v>
      </c>
      <c r="C6783" s="12">
        <f>Raw_Prices!BW544</f>
        <v>582.02</v>
      </c>
      <c r="D6783" s="13">
        <f t="shared" si="216"/>
        <v>-1.7518627679364296E-2</v>
      </c>
      <c r="E6783" s="14" t="str">
        <f>IF(_xlfn.XLOOKUP($A6783,Firm_Info!$A$2:$A$12,Firm_Info!$C$2:$C$12)="Treated",1,IF(_xlfn.XLOOKUP($A6783,Firm_Info!$A$2:$A$12,Firm_Info!$C$2:$C$12)="Control",0,""))</f>
        <v/>
      </c>
      <c r="F6783" s="14" t="str">
        <f>IFERROR(_xlfn.XLOOKUP($A6783,Firm_Info!$A$2:$A$11,Firm_Info!$D$2:$D$11),"")</f>
        <v/>
      </c>
      <c r="G6783" s="14" t="str">
        <f>IF($F6783="","",IF($B6783&gt;=SUMIFS(Firm_Info!$F$2:$F$11,Firm_Info!$D$2:$D$11,$F6783,Firm_Info!$C$2:$C$11,"Treated"),1,0))</f>
        <v/>
      </c>
      <c r="H6783" s="14" t="str">
        <f t="shared" si="217"/>
        <v/>
      </c>
      <c r="I6783" s="14" t="str">
        <f>IF($F6783="","",MOD(ROW()-2,624)-INDEX(Parallel_Trends!$F$5:$F$14,MATCH($A6783,Parallel_Trends!$A$5:$A$14,0)))</f>
        <v/>
      </c>
    </row>
    <row r="6784" spans="1:9" x14ac:dyDescent="0.45">
      <c r="A6784" t="s">
        <v>33</v>
      </c>
      <c r="B6784" s="1">
        <f>Raw_Prices!BS545</f>
        <v>45720</v>
      </c>
      <c r="C6784" s="12">
        <f>Raw_Prices!BW545</f>
        <v>575.13</v>
      </c>
      <c r="D6784" s="13">
        <f t="shared" si="216"/>
        <v>-1.1838081165595704E-2</v>
      </c>
      <c r="E6784" s="14" t="str">
        <f>IF(_xlfn.XLOOKUP($A6784,Firm_Info!$A$2:$A$12,Firm_Info!$C$2:$C$12)="Treated",1,IF(_xlfn.XLOOKUP($A6784,Firm_Info!$A$2:$A$12,Firm_Info!$C$2:$C$12)="Control",0,""))</f>
        <v/>
      </c>
      <c r="F6784" s="14" t="str">
        <f>IFERROR(_xlfn.XLOOKUP($A6784,Firm_Info!$A$2:$A$11,Firm_Info!$D$2:$D$11),"")</f>
        <v/>
      </c>
      <c r="G6784" s="14" t="str">
        <f>IF($F6784="","",IF($B6784&gt;=SUMIFS(Firm_Info!$F$2:$F$11,Firm_Info!$D$2:$D$11,$F6784,Firm_Info!$C$2:$C$11,"Treated"),1,0))</f>
        <v/>
      </c>
      <c r="H6784" s="14" t="str">
        <f t="shared" si="217"/>
        <v/>
      </c>
      <c r="I6784" s="14" t="str">
        <f>IF($F6784="","",MOD(ROW()-2,624)-INDEX(Parallel_Trends!$F$5:$F$14,MATCH($A6784,Parallel_Trends!$A$5:$A$14,0)))</f>
        <v/>
      </c>
    </row>
    <row r="6785" spans="1:9" x14ac:dyDescent="0.45">
      <c r="A6785" t="s">
        <v>33</v>
      </c>
      <c r="B6785" s="1">
        <f>Raw_Prices!BS546</f>
        <v>45721</v>
      </c>
      <c r="C6785" s="12">
        <f>Raw_Prices!BW546</f>
        <v>581.31200000000001</v>
      </c>
      <c r="D6785" s="13">
        <f t="shared" si="216"/>
        <v>1.0748874167579636E-2</v>
      </c>
      <c r="E6785" s="14" t="str">
        <f>IF(_xlfn.XLOOKUP($A6785,Firm_Info!$A$2:$A$12,Firm_Info!$C$2:$C$12)="Treated",1,IF(_xlfn.XLOOKUP($A6785,Firm_Info!$A$2:$A$12,Firm_Info!$C$2:$C$12)="Control",0,""))</f>
        <v/>
      </c>
      <c r="F6785" s="14" t="str">
        <f>IFERROR(_xlfn.XLOOKUP($A6785,Firm_Info!$A$2:$A$11,Firm_Info!$D$2:$D$11),"")</f>
        <v/>
      </c>
      <c r="G6785" s="14" t="str">
        <f>IF($F6785="","",IF($B6785&gt;=SUMIFS(Firm_Info!$F$2:$F$11,Firm_Info!$D$2:$D$11,$F6785,Firm_Info!$C$2:$C$11,"Treated"),1,0))</f>
        <v/>
      </c>
      <c r="H6785" s="14" t="str">
        <f t="shared" si="217"/>
        <v/>
      </c>
      <c r="I6785" s="14" t="str">
        <f>IF($F6785="","",MOD(ROW()-2,624)-INDEX(Parallel_Trends!$F$5:$F$14,MATCH($A6785,Parallel_Trends!$A$5:$A$14,0)))</f>
        <v/>
      </c>
    </row>
    <row r="6786" spans="1:9" x14ac:dyDescent="0.45">
      <c r="A6786" t="s">
        <v>33</v>
      </c>
      <c r="B6786" s="1">
        <f>Raw_Prices!BS547</f>
        <v>45722</v>
      </c>
      <c r="C6786" s="12">
        <f>Raw_Prices!BW547</f>
        <v>570.99300000000005</v>
      </c>
      <c r="D6786" s="13">
        <f t="shared" si="216"/>
        <v>-1.7751224815589439E-2</v>
      </c>
      <c r="E6786" s="14" t="str">
        <f>IF(_xlfn.XLOOKUP($A6786,Firm_Info!$A$2:$A$12,Firm_Info!$C$2:$C$12)="Treated",1,IF(_xlfn.XLOOKUP($A6786,Firm_Info!$A$2:$A$12,Firm_Info!$C$2:$C$12)="Control",0,""))</f>
        <v/>
      </c>
      <c r="F6786" s="14" t="str">
        <f>IFERROR(_xlfn.XLOOKUP($A6786,Firm_Info!$A$2:$A$11,Firm_Info!$D$2:$D$11),"")</f>
        <v/>
      </c>
      <c r="G6786" s="14" t="str">
        <f>IF($F6786="","",IF($B6786&gt;=SUMIFS(Firm_Info!$F$2:$F$11,Firm_Info!$D$2:$D$11,$F6786,Firm_Info!$C$2:$C$11,"Treated"),1,0))</f>
        <v/>
      </c>
      <c r="H6786" s="14" t="str">
        <f t="shared" si="217"/>
        <v/>
      </c>
      <c r="I6786" s="14" t="str">
        <f>IF($F6786="","",MOD(ROW()-2,624)-INDEX(Parallel_Trends!$F$5:$F$14,MATCH($A6786,Parallel_Trends!$A$5:$A$14,0)))</f>
        <v/>
      </c>
    </row>
    <row r="6787" spans="1:9" x14ac:dyDescent="0.45">
      <c r="A6787" t="s">
        <v>33</v>
      </c>
      <c r="B6787" s="1">
        <f>Raw_Prices!BS548</f>
        <v>45723</v>
      </c>
      <c r="C6787" s="12">
        <f>Raw_Prices!BW548</f>
        <v>574.19299999999998</v>
      </c>
      <c r="D6787" s="13">
        <f t="shared" si="216"/>
        <v>5.6042718562223648E-3</v>
      </c>
      <c r="E6787" s="14" t="str">
        <f>IF(_xlfn.XLOOKUP($A6787,Firm_Info!$A$2:$A$12,Firm_Info!$C$2:$C$12)="Treated",1,IF(_xlfn.XLOOKUP($A6787,Firm_Info!$A$2:$A$12,Firm_Info!$C$2:$C$12)="Control",0,""))</f>
        <v/>
      </c>
      <c r="F6787" s="14" t="str">
        <f>IFERROR(_xlfn.XLOOKUP($A6787,Firm_Info!$A$2:$A$11,Firm_Info!$D$2:$D$11),"")</f>
        <v/>
      </c>
      <c r="G6787" s="14" t="str">
        <f>IF($F6787="","",IF($B6787&gt;=SUMIFS(Firm_Info!$F$2:$F$11,Firm_Info!$D$2:$D$11,$F6787,Firm_Info!$C$2:$C$11,"Treated"),1,0))</f>
        <v/>
      </c>
      <c r="H6787" s="14" t="str">
        <f t="shared" si="217"/>
        <v/>
      </c>
      <c r="I6787" s="14" t="str">
        <f>IF($F6787="","",MOD(ROW()-2,624)-INDEX(Parallel_Trends!$F$5:$F$14,MATCH($A6787,Parallel_Trends!$A$5:$A$14,0)))</f>
        <v/>
      </c>
    </row>
    <row r="6788" spans="1:9" x14ac:dyDescent="0.45">
      <c r="A6788" t="s">
        <v>33</v>
      </c>
      <c r="B6788" s="1">
        <f>Raw_Prices!BS549</f>
        <v>45726</v>
      </c>
      <c r="C6788" s="12">
        <f>Raw_Prices!BW549</f>
        <v>558.899</v>
      </c>
      <c r="D6788" s="13">
        <f t="shared" si="216"/>
        <v>-2.6635643416063948E-2</v>
      </c>
      <c r="E6788" s="14" t="str">
        <f>IF(_xlfn.XLOOKUP($A6788,Firm_Info!$A$2:$A$12,Firm_Info!$C$2:$C$12)="Treated",1,IF(_xlfn.XLOOKUP($A6788,Firm_Info!$A$2:$A$12,Firm_Info!$C$2:$C$12)="Control",0,""))</f>
        <v/>
      </c>
      <c r="F6788" s="14" t="str">
        <f>IFERROR(_xlfn.XLOOKUP($A6788,Firm_Info!$A$2:$A$11,Firm_Info!$D$2:$D$11),"")</f>
        <v/>
      </c>
      <c r="G6788" s="14" t="str">
        <f>IF($F6788="","",IF($B6788&gt;=SUMIFS(Firm_Info!$F$2:$F$11,Firm_Info!$D$2:$D$11,$F6788,Firm_Info!$C$2:$C$11,"Treated"),1,0))</f>
        <v/>
      </c>
      <c r="H6788" s="14" t="str">
        <f t="shared" si="217"/>
        <v/>
      </c>
      <c r="I6788" s="14" t="str">
        <f>IF($F6788="","",MOD(ROW()-2,624)-INDEX(Parallel_Trends!$F$5:$F$14,MATCH($A6788,Parallel_Trends!$A$5:$A$14,0)))</f>
        <v/>
      </c>
    </row>
    <row r="6789" spans="1:9" x14ac:dyDescent="0.45">
      <c r="A6789" t="s">
        <v>33</v>
      </c>
      <c r="B6789" s="1">
        <f>Raw_Prices!BS550</f>
        <v>45727</v>
      </c>
      <c r="C6789" s="12">
        <f>Raw_Prices!BW550</f>
        <v>554.25300000000004</v>
      </c>
      <c r="D6789" s="13">
        <f t="shared" si="216"/>
        <v>-8.3127720750976186E-3</v>
      </c>
      <c r="E6789" s="14" t="str">
        <f>IF(_xlfn.XLOOKUP($A6789,Firm_Info!$A$2:$A$12,Firm_Info!$C$2:$C$12)="Treated",1,IF(_xlfn.XLOOKUP($A6789,Firm_Info!$A$2:$A$12,Firm_Info!$C$2:$C$12)="Control",0,""))</f>
        <v/>
      </c>
      <c r="F6789" s="14" t="str">
        <f>IFERROR(_xlfn.XLOOKUP($A6789,Firm_Info!$A$2:$A$11,Firm_Info!$D$2:$D$11),"")</f>
        <v/>
      </c>
      <c r="G6789" s="14" t="str">
        <f>IF($F6789="","",IF($B6789&gt;=SUMIFS(Firm_Info!$F$2:$F$11,Firm_Info!$D$2:$D$11,$F6789,Firm_Info!$C$2:$C$11,"Treated"),1,0))</f>
        <v/>
      </c>
      <c r="H6789" s="14" t="str">
        <f t="shared" si="217"/>
        <v/>
      </c>
      <c r="I6789" s="14" t="str">
        <f>IF($F6789="","",MOD(ROW()-2,624)-INDEX(Parallel_Trends!$F$5:$F$14,MATCH($A6789,Parallel_Trends!$A$5:$A$14,0)))</f>
        <v/>
      </c>
    </row>
    <row r="6790" spans="1:9" x14ac:dyDescent="0.45">
      <c r="A6790" t="s">
        <v>33</v>
      </c>
      <c r="B6790" s="1">
        <f>Raw_Prices!BS551</f>
        <v>45728</v>
      </c>
      <c r="C6790" s="12">
        <f>Raw_Prices!BW551</f>
        <v>557.19399999999996</v>
      </c>
      <c r="D6790" s="13">
        <f t="shared" si="216"/>
        <v>5.3062410126780701E-3</v>
      </c>
      <c r="E6790" s="14" t="str">
        <f>IF(_xlfn.XLOOKUP($A6790,Firm_Info!$A$2:$A$12,Firm_Info!$C$2:$C$12)="Treated",1,IF(_xlfn.XLOOKUP($A6790,Firm_Info!$A$2:$A$12,Firm_Info!$C$2:$C$12)="Control",0,""))</f>
        <v/>
      </c>
      <c r="F6790" s="14" t="str">
        <f>IFERROR(_xlfn.XLOOKUP($A6790,Firm_Info!$A$2:$A$11,Firm_Info!$D$2:$D$11),"")</f>
        <v/>
      </c>
      <c r="G6790" s="14" t="str">
        <f>IF($F6790="","",IF($B6790&gt;=SUMIFS(Firm_Info!$F$2:$F$11,Firm_Info!$D$2:$D$11,$F6790,Firm_Info!$C$2:$C$11,"Treated"),1,0))</f>
        <v/>
      </c>
      <c r="H6790" s="14" t="str">
        <f t="shared" si="217"/>
        <v/>
      </c>
      <c r="I6790" s="14" t="str">
        <f>IF($F6790="","",MOD(ROW()-2,624)-INDEX(Parallel_Trends!$F$5:$F$14,MATCH($A6790,Parallel_Trends!$A$5:$A$14,0)))</f>
        <v/>
      </c>
    </row>
    <row r="6791" spans="1:9" x14ac:dyDescent="0.45">
      <c r="A6791" t="s">
        <v>33</v>
      </c>
      <c r="B6791" s="1">
        <f>Raw_Prices!BS552</f>
        <v>45729</v>
      </c>
      <c r="C6791" s="12">
        <f>Raw_Prices!BW552</f>
        <v>549.76700000000005</v>
      </c>
      <c r="D6791" s="13">
        <f t="shared" si="216"/>
        <v>-1.3329289260113897E-2</v>
      </c>
      <c r="E6791" s="14" t="str">
        <f>IF(_xlfn.XLOOKUP($A6791,Firm_Info!$A$2:$A$12,Firm_Info!$C$2:$C$12)="Treated",1,IF(_xlfn.XLOOKUP($A6791,Firm_Info!$A$2:$A$12,Firm_Info!$C$2:$C$12)="Control",0,""))</f>
        <v/>
      </c>
      <c r="F6791" s="14" t="str">
        <f>IFERROR(_xlfn.XLOOKUP($A6791,Firm_Info!$A$2:$A$11,Firm_Info!$D$2:$D$11),"")</f>
        <v/>
      </c>
      <c r="G6791" s="14" t="str">
        <f>IF($F6791="","",IF($B6791&gt;=SUMIFS(Firm_Info!$F$2:$F$11,Firm_Info!$D$2:$D$11,$F6791,Firm_Info!$C$2:$C$11,"Treated"),1,0))</f>
        <v/>
      </c>
      <c r="H6791" s="14" t="str">
        <f t="shared" si="217"/>
        <v/>
      </c>
      <c r="I6791" s="14" t="str">
        <f>IF($F6791="","",MOD(ROW()-2,624)-INDEX(Parallel_Trends!$F$5:$F$14,MATCH($A6791,Parallel_Trends!$A$5:$A$14,0)))</f>
        <v/>
      </c>
    </row>
    <row r="6792" spans="1:9" x14ac:dyDescent="0.45">
      <c r="A6792" t="s">
        <v>33</v>
      </c>
      <c r="B6792" s="1">
        <f>Raw_Prices!BS553</f>
        <v>45730</v>
      </c>
      <c r="C6792" s="12">
        <f>Raw_Prices!BW553</f>
        <v>561.12300000000005</v>
      </c>
      <c r="D6792" s="13">
        <f t="shared" si="216"/>
        <v>2.0656023369900245E-2</v>
      </c>
      <c r="E6792" s="14" t="str">
        <f>IF(_xlfn.XLOOKUP($A6792,Firm_Info!$A$2:$A$12,Firm_Info!$C$2:$C$12)="Treated",1,IF(_xlfn.XLOOKUP($A6792,Firm_Info!$A$2:$A$12,Firm_Info!$C$2:$C$12)="Control",0,""))</f>
        <v/>
      </c>
      <c r="F6792" s="14" t="str">
        <f>IFERROR(_xlfn.XLOOKUP($A6792,Firm_Info!$A$2:$A$11,Firm_Info!$D$2:$D$11),"")</f>
        <v/>
      </c>
      <c r="G6792" s="14" t="str">
        <f>IF($F6792="","",IF($B6792&gt;=SUMIFS(Firm_Info!$F$2:$F$11,Firm_Info!$D$2:$D$11,$F6792,Firm_Info!$C$2:$C$11,"Treated"),1,0))</f>
        <v/>
      </c>
      <c r="H6792" s="14" t="str">
        <f t="shared" si="217"/>
        <v/>
      </c>
      <c r="I6792" s="14" t="str">
        <f>IF($F6792="","",MOD(ROW()-2,624)-INDEX(Parallel_Trends!$F$5:$F$14,MATCH($A6792,Parallel_Trends!$A$5:$A$14,0)))</f>
        <v/>
      </c>
    </row>
    <row r="6793" spans="1:9" x14ac:dyDescent="0.45">
      <c r="A6793" t="s">
        <v>33</v>
      </c>
      <c r="B6793" s="1">
        <f>Raw_Prices!BS554</f>
        <v>45733</v>
      </c>
      <c r="C6793" s="12">
        <f>Raw_Prices!BW554</f>
        <v>565.44899999999996</v>
      </c>
      <c r="D6793" s="13">
        <f t="shared" si="216"/>
        <v>7.70953961965537E-3</v>
      </c>
      <c r="E6793" s="14" t="str">
        <f>IF(_xlfn.XLOOKUP($A6793,Firm_Info!$A$2:$A$12,Firm_Info!$C$2:$C$12)="Treated",1,IF(_xlfn.XLOOKUP($A6793,Firm_Info!$A$2:$A$12,Firm_Info!$C$2:$C$12)="Control",0,""))</f>
        <v/>
      </c>
      <c r="F6793" s="14" t="str">
        <f>IFERROR(_xlfn.XLOOKUP($A6793,Firm_Info!$A$2:$A$11,Firm_Info!$D$2:$D$11),"")</f>
        <v/>
      </c>
      <c r="G6793" s="14" t="str">
        <f>IF($F6793="","",IF($B6793&gt;=SUMIFS(Firm_Info!$F$2:$F$11,Firm_Info!$D$2:$D$11,$F6793,Firm_Info!$C$2:$C$11,"Treated"),1,0))</f>
        <v/>
      </c>
      <c r="H6793" s="14" t="str">
        <f t="shared" si="217"/>
        <v/>
      </c>
      <c r="I6793" s="14" t="str">
        <f>IF($F6793="","",MOD(ROW()-2,624)-INDEX(Parallel_Trends!$F$5:$F$14,MATCH($A6793,Parallel_Trends!$A$5:$A$14,0)))</f>
        <v/>
      </c>
    </row>
    <row r="6794" spans="1:9" x14ac:dyDescent="0.45">
      <c r="A6794" t="s">
        <v>33</v>
      </c>
      <c r="B6794" s="1">
        <f>Raw_Prices!BS555</f>
        <v>45734</v>
      </c>
      <c r="C6794" s="12">
        <f>Raw_Prices!BW555</f>
        <v>559.33799999999997</v>
      </c>
      <c r="D6794" s="13">
        <f t="shared" si="216"/>
        <v>-1.0807340715077718E-2</v>
      </c>
      <c r="E6794" s="14" t="str">
        <f>IF(_xlfn.XLOOKUP($A6794,Firm_Info!$A$2:$A$12,Firm_Info!$C$2:$C$12)="Treated",1,IF(_xlfn.XLOOKUP($A6794,Firm_Info!$A$2:$A$12,Firm_Info!$C$2:$C$12)="Control",0,""))</f>
        <v/>
      </c>
      <c r="F6794" s="14" t="str">
        <f>IFERROR(_xlfn.XLOOKUP($A6794,Firm_Info!$A$2:$A$11,Firm_Info!$D$2:$D$11),"")</f>
        <v/>
      </c>
      <c r="G6794" s="14" t="str">
        <f>IF($F6794="","",IF($B6794&gt;=SUMIFS(Firm_Info!$F$2:$F$11,Firm_Info!$D$2:$D$11,$F6794,Firm_Info!$C$2:$C$11,"Treated"),1,0))</f>
        <v/>
      </c>
      <c r="H6794" s="14" t="str">
        <f t="shared" si="217"/>
        <v/>
      </c>
      <c r="I6794" s="14" t="str">
        <f>IF($F6794="","",MOD(ROW()-2,624)-INDEX(Parallel_Trends!$F$5:$F$14,MATCH($A6794,Parallel_Trends!$A$5:$A$14,0)))</f>
        <v/>
      </c>
    </row>
    <row r="6795" spans="1:9" x14ac:dyDescent="0.45">
      <c r="A6795" t="s">
        <v>33</v>
      </c>
      <c r="B6795" s="1">
        <f>Raw_Prices!BS556</f>
        <v>45735</v>
      </c>
      <c r="C6795" s="12">
        <f>Raw_Prices!BW556</f>
        <v>565.42999999999995</v>
      </c>
      <c r="D6795" s="13">
        <f t="shared" si="216"/>
        <v>1.0891446674461625E-2</v>
      </c>
      <c r="E6795" s="14" t="str">
        <f>IF(_xlfn.XLOOKUP($A6795,Firm_Info!$A$2:$A$12,Firm_Info!$C$2:$C$12)="Treated",1,IF(_xlfn.XLOOKUP($A6795,Firm_Info!$A$2:$A$12,Firm_Info!$C$2:$C$12)="Control",0,""))</f>
        <v/>
      </c>
      <c r="F6795" s="14" t="str">
        <f>IFERROR(_xlfn.XLOOKUP($A6795,Firm_Info!$A$2:$A$11,Firm_Info!$D$2:$D$11),"")</f>
        <v/>
      </c>
      <c r="G6795" s="14" t="str">
        <f>IF($F6795="","",IF($B6795&gt;=SUMIFS(Firm_Info!$F$2:$F$11,Firm_Info!$D$2:$D$11,$F6795,Firm_Info!$C$2:$C$11,"Treated"),1,0))</f>
        <v/>
      </c>
      <c r="H6795" s="14" t="str">
        <f t="shared" si="217"/>
        <v/>
      </c>
      <c r="I6795" s="14" t="str">
        <f>IF($F6795="","",MOD(ROW()-2,624)-INDEX(Parallel_Trends!$F$5:$F$14,MATCH($A6795,Parallel_Trends!$A$5:$A$14,0)))</f>
        <v/>
      </c>
    </row>
    <row r="6796" spans="1:9" x14ac:dyDescent="0.45">
      <c r="A6796" t="s">
        <v>33</v>
      </c>
      <c r="B6796" s="1">
        <f>Raw_Prices!BS557</f>
        <v>45736</v>
      </c>
      <c r="C6796" s="12">
        <f>Raw_Prices!BW557</f>
        <v>563.79399999999998</v>
      </c>
      <c r="D6796" s="13">
        <f t="shared" si="216"/>
        <v>-2.8933731850095956E-3</v>
      </c>
      <c r="E6796" s="14" t="str">
        <f>IF(_xlfn.XLOOKUP($A6796,Firm_Info!$A$2:$A$12,Firm_Info!$C$2:$C$12)="Treated",1,IF(_xlfn.XLOOKUP($A6796,Firm_Info!$A$2:$A$12,Firm_Info!$C$2:$C$12)="Control",0,""))</f>
        <v/>
      </c>
      <c r="F6796" s="14" t="str">
        <f>IFERROR(_xlfn.XLOOKUP($A6796,Firm_Info!$A$2:$A$11,Firm_Info!$D$2:$D$11),"")</f>
        <v/>
      </c>
      <c r="G6796" s="14" t="str">
        <f>IF($F6796="","",IF($B6796&gt;=SUMIFS(Firm_Info!$F$2:$F$11,Firm_Info!$D$2:$D$11,$F6796,Firm_Info!$C$2:$C$11,"Treated"),1,0))</f>
        <v/>
      </c>
      <c r="H6796" s="14" t="str">
        <f t="shared" si="217"/>
        <v/>
      </c>
      <c r="I6796" s="14" t="str">
        <f>IF($F6796="","",MOD(ROW()-2,624)-INDEX(Parallel_Trends!$F$5:$F$14,MATCH($A6796,Parallel_Trends!$A$5:$A$14,0)))</f>
        <v/>
      </c>
    </row>
    <row r="6797" spans="1:9" x14ac:dyDescent="0.45">
      <c r="A6797" t="s">
        <v>33</v>
      </c>
      <c r="B6797" s="1">
        <f>Raw_Prices!BS558</f>
        <v>45737</v>
      </c>
      <c r="C6797" s="12">
        <f>Raw_Prices!BW558</f>
        <v>563.98</v>
      </c>
      <c r="D6797" s="13">
        <f t="shared" si="216"/>
        <v>3.2990773225693992E-4</v>
      </c>
      <c r="E6797" s="14" t="str">
        <f>IF(_xlfn.XLOOKUP($A6797,Firm_Info!$A$2:$A$12,Firm_Info!$C$2:$C$12)="Treated",1,IF(_xlfn.XLOOKUP($A6797,Firm_Info!$A$2:$A$12,Firm_Info!$C$2:$C$12)="Control",0,""))</f>
        <v/>
      </c>
      <c r="F6797" s="14" t="str">
        <f>IFERROR(_xlfn.XLOOKUP($A6797,Firm_Info!$A$2:$A$11,Firm_Info!$D$2:$D$11),"")</f>
        <v/>
      </c>
      <c r="G6797" s="14" t="str">
        <f>IF($F6797="","",IF($B6797&gt;=SUMIFS(Firm_Info!$F$2:$F$11,Firm_Info!$D$2:$D$11,$F6797,Firm_Info!$C$2:$C$11,"Treated"),1,0))</f>
        <v/>
      </c>
      <c r="H6797" s="14" t="str">
        <f t="shared" si="217"/>
        <v/>
      </c>
      <c r="I6797" s="14" t="str">
        <f>IF($F6797="","",MOD(ROW()-2,624)-INDEX(Parallel_Trends!$F$5:$F$14,MATCH($A6797,Parallel_Trends!$A$5:$A$14,0)))</f>
        <v/>
      </c>
    </row>
    <row r="6798" spans="1:9" x14ac:dyDescent="0.45">
      <c r="A6798" t="s">
        <v>33</v>
      </c>
      <c r="B6798" s="1">
        <f>Raw_Prices!BS559</f>
        <v>45740</v>
      </c>
      <c r="C6798" s="12">
        <f>Raw_Prices!BW559</f>
        <v>574.08000000000004</v>
      </c>
      <c r="D6798" s="13">
        <f t="shared" si="216"/>
        <v>1.7908436469378453E-2</v>
      </c>
      <c r="E6798" s="14" t="str">
        <f>IF(_xlfn.XLOOKUP($A6798,Firm_Info!$A$2:$A$12,Firm_Info!$C$2:$C$12)="Treated",1,IF(_xlfn.XLOOKUP($A6798,Firm_Info!$A$2:$A$12,Firm_Info!$C$2:$C$12)="Control",0,""))</f>
        <v/>
      </c>
      <c r="F6798" s="14" t="str">
        <f>IFERROR(_xlfn.XLOOKUP($A6798,Firm_Info!$A$2:$A$11,Firm_Info!$D$2:$D$11),"")</f>
        <v/>
      </c>
      <c r="G6798" s="14" t="str">
        <f>IF($F6798="","",IF($B6798&gt;=SUMIFS(Firm_Info!$F$2:$F$11,Firm_Info!$D$2:$D$11,$F6798,Firm_Info!$C$2:$C$11,"Treated"),1,0))</f>
        <v/>
      </c>
      <c r="H6798" s="14" t="str">
        <f t="shared" si="217"/>
        <v/>
      </c>
      <c r="I6798" s="14" t="str">
        <f>IF($F6798="","",MOD(ROW()-2,624)-INDEX(Parallel_Trends!$F$5:$F$14,MATCH($A6798,Parallel_Trends!$A$5:$A$14,0)))</f>
        <v/>
      </c>
    </row>
    <row r="6799" spans="1:9" x14ac:dyDescent="0.45">
      <c r="A6799" t="s">
        <v>33</v>
      </c>
      <c r="B6799" s="1">
        <f>Raw_Prices!BS560</f>
        <v>45741</v>
      </c>
      <c r="C6799" s="12">
        <f>Raw_Prices!BW560</f>
        <v>575.46</v>
      </c>
      <c r="D6799" s="13">
        <f t="shared" si="216"/>
        <v>2.4038461538462563E-3</v>
      </c>
      <c r="E6799" s="14" t="str">
        <f>IF(_xlfn.XLOOKUP($A6799,Firm_Info!$A$2:$A$12,Firm_Info!$C$2:$C$12)="Treated",1,IF(_xlfn.XLOOKUP($A6799,Firm_Info!$A$2:$A$12,Firm_Info!$C$2:$C$12)="Control",0,""))</f>
        <v/>
      </c>
      <c r="F6799" s="14" t="str">
        <f>IFERROR(_xlfn.XLOOKUP($A6799,Firm_Info!$A$2:$A$11,Firm_Info!$D$2:$D$11),"")</f>
        <v/>
      </c>
      <c r="G6799" s="14" t="str">
        <f>IF($F6799="","",IF($B6799&gt;=SUMIFS(Firm_Info!$F$2:$F$11,Firm_Info!$D$2:$D$11,$F6799,Firm_Info!$C$2:$C$11,"Treated"),1,0))</f>
        <v/>
      </c>
      <c r="H6799" s="14" t="str">
        <f t="shared" si="217"/>
        <v/>
      </c>
      <c r="I6799" s="14" t="str">
        <f>IF($F6799="","",MOD(ROW()-2,624)-INDEX(Parallel_Trends!$F$5:$F$14,MATCH($A6799,Parallel_Trends!$A$5:$A$14,0)))</f>
        <v/>
      </c>
    </row>
    <row r="6800" spans="1:9" x14ac:dyDescent="0.45">
      <c r="A6800" t="s">
        <v>33</v>
      </c>
      <c r="B6800" s="1">
        <f>Raw_Prices!BS561</f>
        <v>45742</v>
      </c>
      <c r="C6800" s="12">
        <f>Raw_Prices!BW561</f>
        <v>568.59</v>
      </c>
      <c r="D6800" s="13">
        <f t="shared" si="216"/>
        <v>-1.1938275466583215E-2</v>
      </c>
      <c r="E6800" s="14" t="str">
        <f>IF(_xlfn.XLOOKUP($A6800,Firm_Info!$A$2:$A$12,Firm_Info!$C$2:$C$12)="Treated",1,IF(_xlfn.XLOOKUP($A6800,Firm_Info!$A$2:$A$12,Firm_Info!$C$2:$C$12)="Control",0,""))</f>
        <v/>
      </c>
      <c r="F6800" s="14" t="str">
        <f>IFERROR(_xlfn.XLOOKUP($A6800,Firm_Info!$A$2:$A$11,Firm_Info!$D$2:$D$11),"")</f>
        <v/>
      </c>
      <c r="G6800" s="14" t="str">
        <f>IF($F6800="","",IF($B6800&gt;=SUMIFS(Firm_Info!$F$2:$F$11,Firm_Info!$D$2:$D$11,$F6800,Firm_Info!$C$2:$C$11,"Treated"),1,0))</f>
        <v/>
      </c>
      <c r="H6800" s="14" t="str">
        <f t="shared" si="217"/>
        <v/>
      </c>
      <c r="I6800" s="14" t="str">
        <f>IF($F6800="","",MOD(ROW()-2,624)-INDEX(Parallel_Trends!$F$5:$F$14,MATCH($A6800,Parallel_Trends!$A$5:$A$14,0)))</f>
        <v/>
      </c>
    </row>
    <row r="6801" spans="1:9" x14ac:dyDescent="0.45">
      <c r="A6801" t="s">
        <v>33</v>
      </c>
      <c r="B6801" s="1">
        <f>Raw_Prices!BS562</f>
        <v>45743</v>
      </c>
      <c r="C6801" s="12">
        <f>Raw_Prices!BW562</f>
        <v>567.08000000000004</v>
      </c>
      <c r="D6801" s="13">
        <f t="shared" si="216"/>
        <v>-2.6556921507588926E-3</v>
      </c>
      <c r="E6801" s="14" t="str">
        <f>IF(_xlfn.XLOOKUP($A6801,Firm_Info!$A$2:$A$12,Firm_Info!$C$2:$C$12)="Treated",1,IF(_xlfn.XLOOKUP($A6801,Firm_Info!$A$2:$A$12,Firm_Info!$C$2:$C$12)="Control",0,""))</f>
        <v/>
      </c>
      <c r="F6801" s="14" t="str">
        <f>IFERROR(_xlfn.XLOOKUP($A6801,Firm_Info!$A$2:$A$11,Firm_Info!$D$2:$D$11),"")</f>
        <v/>
      </c>
      <c r="G6801" s="14" t="str">
        <f>IF($F6801="","",IF($B6801&gt;=SUMIFS(Firm_Info!$F$2:$F$11,Firm_Info!$D$2:$D$11,$F6801,Firm_Info!$C$2:$C$11,"Treated"),1,0))</f>
        <v/>
      </c>
      <c r="H6801" s="14" t="str">
        <f t="shared" si="217"/>
        <v/>
      </c>
      <c r="I6801" s="14" t="str">
        <f>IF($F6801="","",MOD(ROW()-2,624)-INDEX(Parallel_Trends!$F$5:$F$14,MATCH($A6801,Parallel_Trends!$A$5:$A$14,0)))</f>
        <v/>
      </c>
    </row>
    <row r="6802" spans="1:9" x14ac:dyDescent="0.45">
      <c r="A6802" t="s">
        <v>33</v>
      </c>
      <c r="B6802" s="1">
        <f>Raw_Prices!BS563</f>
        <v>45744</v>
      </c>
      <c r="C6802" s="12">
        <f>Raw_Prices!BW563</f>
        <v>555.66</v>
      </c>
      <c r="D6802" s="13">
        <f t="shared" si="216"/>
        <v>-2.0138252098469533E-2</v>
      </c>
      <c r="E6802" s="14" t="str">
        <f>IF(_xlfn.XLOOKUP($A6802,Firm_Info!$A$2:$A$12,Firm_Info!$C$2:$C$12)="Treated",1,IF(_xlfn.XLOOKUP($A6802,Firm_Info!$A$2:$A$12,Firm_Info!$C$2:$C$12)="Control",0,""))</f>
        <v/>
      </c>
      <c r="F6802" s="14" t="str">
        <f>IFERROR(_xlfn.XLOOKUP($A6802,Firm_Info!$A$2:$A$11,Firm_Info!$D$2:$D$11),"")</f>
        <v/>
      </c>
      <c r="G6802" s="14" t="str">
        <f>IF($F6802="","",IF($B6802&gt;=SUMIFS(Firm_Info!$F$2:$F$11,Firm_Info!$D$2:$D$11,$F6802,Firm_Info!$C$2:$C$11,"Treated"),1,0))</f>
        <v/>
      </c>
      <c r="H6802" s="14" t="str">
        <f t="shared" si="217"/>
        <v/>
      </c>
      <c r="I6802" s="14" t="str">
        <f>IF($F6802="","",MOD(ROW()-2,624)-INDEX(Parallel_Trends!$F$5:$F$14,MATCH($A6802,Parallel_Trends!$A$5:$A$14,0)))</f>
        <v/>
      </c>
    </row>
    <row r="6803" spans="1:9" x14ac:dyDescent="0.45">
      <c r="A6803" t="s">
        <v>33</v>
      </c>
      <c r="B6803" s="1">
        <f>Raw_Prices!BS564</f>
        <v>45747</v>
      </c>
      <c r="C6803" s="12">
        <f>Raw_Prices!BW564</f>
        <v>559.39</v>
      </c>
      <c r="D6803" s="13">
        <f t="shared" si="216"/>
        <v>6.712738005254959E-3</v>
      </c>
      <c r="E6803" s="14" t="str">
        <f>IF(_xlfn.XLOOKUP($A6803,Firm_Info!$A$2:$A$12,Firm_Info!$C$2:$C$12)="Treated",1,IF(_xlfn.XLOOKUP($A6803,Firm_Info!$A$2:$A$12,Firm_Info!$C$2:$C$12)="Control",0,""))</f>
        <v/>
      </c>
      <c r="F6803" s="14" t="str">
        <f>IFERROR(_xlfn.XLOOKUP($A6803,Firm_Info!$A$2:$A$11,Firm_Info!$D$2:$D$11),"")</f>
        <v/>
      </c>
      <c r="G6803" s="14" t="str">
        <f>IF($F6803="","",IF($B6803&gt;=SUMIFS(Firm_Info!$F$2:$F$11,Firm_Info!$D$2:$D$11,$F6803,Firm_Info!$C$2:$C$11,"Treated"),1,0))</f>
        <v/>
      </c>
      <c r="H6803" s="14" t="str">
        <f t="shared" si="217"/>
        <v/>
      </c>
      <c r="I6803" s="14" t="str">
        <f>IF($F6803="","",MOD(ROW()-2,624)-INDEX(Parallel_Trends!$F$5:$F$14,MATCH($A6803,Parallel_Trends!$A$5:$A$14,0)))</f>
        <v/>
      </c>
    </row>
    <row r="6804" spans="1:9" x14ac:dyDescent="0.45">
      <c r="A6804" t="s">
        <v>33</v>
      </c>
      <c r="B6804" s="1">
        <f>Raw_Prices!BS565</f>
        <v>45748</v>
      </c>
      <c r="C6804" s="12">
        <f>Raw_Prices!BW565</f>
        <v>560.97</v>
      </c>
      <c r="D6804" s="13">
        <f t="shared" si="216"/>
        <v>2.8245052646633795E-3</v>
      </c>
      <c r="E6804" s="14" t="str">
        <f>IF(_xlfn.XLOOKUP($A6804,Firm_Info!$A$2:$A$12,Firm_Info!$C$2:$C$12)="Treated",1,IF(_xlfn.XLOOKUP($A6804,Firm_Info!$A$2:$A$12,Firm_Info!$C$2:$C$12)="Control",0,""))</f>
        <v/>
      </c>
      <c r="F6804" s="14" t="str">
        <f>IFERROR(_xlfn.XLOOKUP($A6804,Firm_Info!$A$2:$A$11,Firm_Info!$D$2:$D$11),"")</f>
        <v/>
      </c>
      <c r="G6804" s="14" t="str">
        <f>IF($F6804="","",IF($B6804&gt;=SUMIFS(Firm_Info!$F$2:$F$11,Firm_Info!$D$2:$D$11,$F6804,Firm_Info!$C$2:$C$11,"Treated"),1,0))</f>
        <v/>
      </c>
      <c r="H6804" s="14" t="str">
        <f t="shared" si="217"/>
        <v/>
      </c>
      <c r="I6804" s="14" t="str">
        <f>IF($F6804="","",MOD(ROW()-2,624)-INDEX(Parallel_Trends!$F$5:$F$14,MATCH($A6804,Parallel_Trends!$A$5:$A$14,0)))</f>
        <v/>
      </c>
    </row>
    <row r="6805" spans="1:9" x14ac:dyDescent="0.45">
      <c r="A6805" t="s">
        <v>33</v>
      </c>
      <c r="B6805" s="1">
        <f>Raw_Prices!BS566</f>
        <v>45749</v>
      </c>
      <c r="C6805" s="12">
        <f>Raw_Prices!BW566</f>
        <v>564.52</v>
      </c>
      <c r="D6805" s="13">
        <f t="shared" si="216"/>
        <v>6.328324152806708E-3</v>
      </c>
      <c r="E6805" s="14" t="str">
        <f>IF(_xlfn.XLOOKUP($A6805,Firm_Info!$A$2:$A$12,Firm_Info!$C$2:$C$12)="Treated",1,IF(_xlfn.XLOOKUP($A6805,Firm_Info!$A$2:$A$12,Firm_Info!$C$2:$C$12)="Control",0,""))</f>
        <v/>
      </c>
      <c r="F6805" s="14" t="str">
        <f>IFERROR(_xlfn.XLOOKUP($A6805,Firm_Info!$A$2:$A$11,Firm_Info!$D$2:$D$11),"")</f>
        <v/>
      </c>
      <c r="G6805" s="14" t="str">
        <f>IF($F6805="","",IF($B6805&gt;=SUMIFS(Firm_Info!$F$2:$F$11,Firm_Info!$D$2:$D$11,$F6805,Firm_Info!$C$2:$C$11,"Treated"),1,0))</f>
        <v/>
      </c>
      <c r="H6805" s="14" t="str">
        <f t="shared" si="217"/>
        <v/>
      </c>
      <c r="I6805" s="14" t="str">
        <f>IF($F6805="","",MOD(ROW()-2,624)-INDEX(Parallel_Trends!$F$5:$F$14,MATCH($A6805,Parallel_Trends!$A$5:$A$14,0)))</f>
        <v/>
      </c>
    </row>
    <row r="6806" spans="1:9" x14ac:dyDescent="0.45">
      <c r="A6806" t="s">
        <v>33</v>
      </c>
      <c r="B6806" s="1">
        <f>Raw_Prices!BS567</f>
        <v>45750</v>
      </c>
      <c r="C6806" s="12">
        <f>Raw_Prices!BW567</f>
        <v>536.70000000000005</v>
      </c>
      <c r="D6806" s="13">
        <f t="shared" si="216"/>
        <v>-4.9280804931623234E-2</v>
      </c>
      <c r="E6806" s="14" t="str">
        <f>IF(_xlfn.XLOOKUP($A6806,Firm_Info!$A$2:$A$12,Firm_Info!$C$2:$C$12)="Treated",1,IF(_xlfn.XLOOKUP($A6806,Firm_Info!$A$2:$A$12,Firm_Info!$C$2:$C$12)="Control",0,""))</f>
        <v/>
      </c>
      <c r="F6806" s="14" t="str">
        <f>IFERROR(_xlfn.XLOOKUP($A6806,Firm_Info!$A$2:$A$11,Firm_Info!$D$2:$D$11),"")</f>
        <v/>
      </c>
      <c r="G6806" s="14" t="str">
        <f>IF($F6806="","",IF($B6806&gt;=SUMIFS(Firm_Info!$F$2:$F$11,Firm_Info!$D$2:$D$11,$F6806,Firm_Info!$C$2:$C$11,"Treated"),1,0))</f>
        <v/>
      </c>
      <c r="H6806" s="14" t="str">
        <f t="shared" si="217"/>
        <v/>
      </c>
      <c r="I6806" s="14" t="str">
        <f>IF($F6806="","",MOD(ROW()-2,624)-INDEX(Parallel_Trends!$F$5:$F$14,MATCH($A6806,Parallel_Trends!$A$5:$A$14,0)))</f>
        <v/>
      </c>
    </row>
    <row r="6807" spans="1:9" x14ac:dyDescent="0.45">
      <c r="A6807" t="s">
        <v>33</v>
      </c>
      <c r="B6807" s="1">
        <f>Raw_Prices!BS568</f>
        <v>45751</v>
      </c>
      <c r="C6807" s="12">
        <f>Raw_Prices!BW568</f>
        <v>505.28</v>
      </c>
      <c r="D6807" s="13">
        <f t="shared" si="216"/>
        <v>-5.8542947643003718E-2</v>
      </c>
      <c r="E6807" s="14" t="str">
        <f>IF(_xlfn.XLOOKUP($A6807,Firm_Info!$A$2:$A$12,Firm_Info!$C$2:$C$12)="Treated",1,IF(_xlfn.XLOOKUP($A6807,Firm_Info!$A$2:$A$12,Firm_Info!$C$2:$C$12)="Control",0,""))</f>
        <v/>
      </c>
      <c r="F6807" s="14" t="str">
        <f>IFERROR(_xlfn.XLOOKUP($A6807,Firm_Info!$A$2:$A$11,Firm_Info!$D$2:$D$11),"")</f>
        <v/>
      </c>
      <c r="G6807" s="14" t="str">
        <f>IF($F6807="","",IF($B6807&gt;=SUMIFS(Firm_Info!$F$2:$F$11,Firm_Info!$D$2:$D$11,$F6807,Firm_Info!$C$2:$C$11,"Treated"),1,0))</f>
        <v/>
      </c>
      <c r="H6807" s="14" t="str">
        <f t="shared" si="217"/>
        <v/>
      </c>
      <c r="I6807" s="14" t="str">
        <f>IF($F6807="","",MOD(ROW()-2,624)-INDEX(Parallel_Trends!$F$5:$F$14,MATCH($A6807,Parallel_Trends!$A$5:$A$14,0)))</f>
        <v/>
      </c>
    </row>
    <row r="6808" spans="1:9" x14ac:dyDescent="0.45">
      <c r="A6808" t="s">
        <v>33</v>
      </c>
      <c r="B6808" s="1">
        <f>Raw_Prices!BS569</f>
        <v>45754</v>
      </c>
      <c r="C6808" s="12">
        <f>Raw_Prices!BW569</f>
        <v>504.38</v>
      </c>
      <c r="D6808" s="13">
        <f t="shared" si="216"/>
        <v>-1.7811906269790123E-3</v>
      </c>
      <c r="E6808" s="14" t="str">
        <f>IF(_xlfn.XLOOKUP($A6808,Firm_Info!$A$2:$A$12,Firm_Info!$C$2:$C$12)="Treated",1,IF(_xlfn.XLOOKUP($A6808,Firm_Info!$A$2:$A$12,Firm_Info!$C$2:$C$12)="Control",0,""))</f>
        <v/>
      </c>
      <c r="F6808" s="14" t="str">
        <f>IFERROR(_xlfn.XLOOKUP($A6808,Firm_Info!$A$2:$A$11,Firm_Info!$D$2:$D$11),"")</f>
        <v/>
      </c>
      <c r="G6808" s="14" t="str">
        <f>IF($F6808="","",IF($B6808&gt;=SUMIFS(Firm_Info!$F$2:$F$11,Firm_Info!$D$2:$D$11,$F6808,Firm_Info!$C$2:$C$11,"Treated"),1,0))</f>
        <v/>
      </c>
      <c r="H6808" s="14" t="str">
        <f t="shared" si="217"/>
        <v/>
      </c>
      <c r="I6808" s="14" t="str">
        <f>IF($F6808="","",MOD(ROW()-2,624)-INDEX(Parallel_Trends!$F$5:$F$14,MATCH($A6808,Parallel_Trends!$A$5:$A$14,0)))</f>
        <v/>
      </c>
    </row>
    <row r="6809" spans="1:9" x14ac:dyDescent="0.45">
      <c r="A6809" t="s">
        <v>33</v>
      </c>
      <c r="B6809" s="1">
        <f>Raw_Prices!BS570</f>
        <v>45755</v>
      </c>
      <c r="C6809" s="12">
        <f>Raw_Prices!BW570</f>
        <v>496.48</v>
      </c>
      <c r="D6809" s="13">
        <f t="shared" si="216"/>
        <v>-1.5662793925215079E-2</v>
      </c>
      <c r="E6809" s="14" t="str">
        <f>IF(_xlfn.XLOOKUP($A6809,Firm_Info!$A$2:$A$12,Firm_Info!$C$2:$C$12)="Treated",1,IF(_xlfn.XLOOKUP($A6809,Firm_Info!$A$2:$A$12,Firm_Info!$C$2:$C$12)="Control",0,""))</f>
        <v/>
      </c>
      <c r="F6809" s="14" t="str">
        <f>IFERROR(_xlfn.XLOOKUP($A6809,Firm_Info!$A$2:$A$11,Firm_Info!$D$2:$D$11),"")</f>
        <v/>
      </c>
      <c r="G6809" s="14" t="str">
        <f>IF($F6809="","",IF($B6809&gt;=SUMIFS(Firm_Info!$F$2:$F$11,Firm_Info!$D$2:$D$11,$F6809,Firm_Info!$C$2:$C$11,"Treated"),1,0))</f>
        <v/>
      </c>
      <c r="H6809" s="14" t="str">
        <f t="shared" si="217"/>
        <v/>
      </c>
      <c r="I6809" s="14" t="str">
        <f>IF($F6809="","",MOD(ROW()-2,624)-INDEX(Parallel_Trends!$F$5:$F$14,MATCH($A6809,Parallel_Trends!$A$5:$A$14,0)))</f>
        <v/>
      </c>
    </row>
    <row r="6810" spans="1:9" x14ac:dyDescent="0.45">
      <c r="A6810" t="s">
        <v>33</v>
      </c>
      <c r="B6810" s="1">
        <f>Raw_Prices!BS571</f>
        <v>45756</v>
      </c>
      <c r="C6810" s="12">
        <f>Raw_Prices!BW571</f>
        <v>548.62</v>
      </c>
      <c r="D6810" s="13">
        <f t="shared" si="216"/>
        <v>0.10501933612632941</v>
      </c>
      <c r="E6810" s="14" t="str">
        <f>IF(_xlfn.XLOOKUP($A6810,Firm_Info!$A$2:$A$12,Firm_Info!$C$2:$C$12)="Treated",1,IF(_xlfn.XLOOKUP($A6810,Firm_Info!$A$2:$A$12,Firm_Info!$C$2:$C$12)="Control",0,""))</f>
        <v/>
      </c>
      <c r="F6810" s="14" t="str">
        <f>IFERROR(_xlfn.XLOOKUP($A6810,Firm_Info!$A$2:$A$11,Firm_Info!$D$2:$D$11),"")</f>
        <v/>
      </c>
      <c r="G6810" s="14" t="str">
        <f>IF($F6810="","",IF($B6810&gt;=SUMIFS(Firm_Info!$F$2:$F$11,Firm_Info!$D$2:$D$11,$F6810,Firm_Info!$C$2:$C$11,"Treated"),1,0))</f>
        <v/>
      </c>
      <c r="H6810" s="14" t="str">
        <f t="shared" si="217"/>
        <v/>
      </c>
      <c r="I6810" s="14" t="str">
        <f>IF($F6810="","",MOD(ROW()-2,624)-INDEX(Parallel_Trends!$F$5:$F$14,MATCH($A6810,Parallel_Trends!$A$5:$A$14,0)))</f>
        <v/>
      </c>
    </row>
    <row r="6811" spans="1:9" x14ac:dyDescent="0.45">
      <c r="A6811" t="s">
        <v>33</v>
      </c>
      <c r="B6811" s="1">
        <f>Raw_Prices!BS572</f>
        <v>45757</v>
      </c>
      <c r="C6811" s="12">
        <f>Raw_Prices!BW572</f>
        <v>524.58000000000004</v>
      </c>
      <c r="D6811" s="13">
        <f t="shared" si="216"/>
        <v>-4.3819036856111659E-2</v>
      </c>
      <c r="E6811" s="14" t="str">
        <f>IF(_xlfn.XLOOKUP($A6811,Firm_Info!$A$2:$A$12,Firm_Info!$C$2:$C$12)="Treated",1,IF(_xlfn.XLOOKUP($A6811,Firm_Info!$A$2:$A$12,Firm_Info!$C$2:$C$12)="Control",0,""))</f>
        <v/>
      </c>
      <c r="F6811" s="14" t="str">
        <f>IFERROR(_xlfn.XLOOKUP($A6811,Firm_Info!$A$2:$A$11,Firm_Info!$D$2:$D$11),"")</f>
        <v/>
      </c>
      <c r="G6811" s="14" t="str">
        <f>IF($F6811="","",IF($B6811&gt;=SUMIFS(Firm_Info!$F$2:$F$11,Firm_Info!$D$2:$D$11,$F6811,Firm_Info!$C$2:$C$11,"Treated"),1,0))</f>
        <v/>
      </c>
      <c r="H6811" s="14" t="str">
        <f t="shared" si="217"/>
        <v/>
      </c>
      <c r="I6811" s="14" t="str">
        <f>IF($F6811="","",MOD(ROW()-2,624)-INDEX(Parallel_Trends!$F$5:$F$14,MATCH($A6811,Parallel_Trends!$A$5:$A$14,0)))</f>
        <v/>
      </c>
    </row>
    <row r="6812" spans="1:9" x14ac:dyDescent="0.45">
      <c r="A6812" t="s">
        <v>33</v>
      </c>
      <c r="B6812" s="1">
        <f>Raw_Prices!BS573</f>
        <v>45758</v>
      </c>
      <c r="C6812" s="12">
        <f>Raw_Prices!BW573</f>
        <v>533.94000000000005</v>
      </c>
      <c r="D6812" s="13">
        <f t="shared" si="216"/>
        <v>1.7842845705135613E-2</v>
      </c>
      <c r="E6812" s="14" t="str">
        <f>IF(_xlfn.XLOOKUP($A6812,Firm_Info!$A$2:$A$12,Firm_Info!$C$2:$C$12)="Treated",1,IF(_xlfn.XLOOKUP($A6812,Firm_Info!$A$2:$A$12,Firm_Info!$C$2:$C$12)="Control",0,""))</f>
        <v/>
      </c>
      <c r="F6812" s="14" t="str">
        <f>IFERROR(_xlfn.XLOOKUP($A6812,Firm_Info!$A$2:$A$11,Firm_Info!$D$2:$D$11),"")</f>
        <v/>
      </c>
      <c r="G6812" s="14" t="str">
        <f>IF($F6812="","",IF($B6812&gt;=SUMIFS(Firm_Info!$F$2:$F$11,Firm_Info!$D$2:$D$11,$F6812,Firm_Info!$C$2:$C$11,"Treated"),1,0))</f>
        <v/>
      </c>
      <c r="H6812" s="14" t="str">
        <f t="shared" si="217"/>
        <v/>
      </c>
      <c r="I6812" s="14" t="str">
        <f>IF($F6812="","",MOD(ROW()-2,624)-INDEX(Parallel_Trends!$F$5:$F$14,MATCH($A6812,Parallel_Trends!$A$5:$A$14,0)))</f>
        <v/>
      </c>
    </row>
    <row r="6813" spans="1:9" x14ac:dyDescent="0.45">
      <c r="A6813" t="s">
        <v>33</v>
      </c>
      <c r="B6813" s="1">
        <f>Raw_Prices!BS574</f>
        <v>45761</v>
      </c>
      <c r="C6813" s="12">
        <f>Raw_Prices!BW574</f>
        <v>539.12</v>
      </c>
      <c r="D6813" s="13">
        <f t="shared" si="216"/>
        <v>9.7014645840356462E-3</v>
      </c>
      <c r="E6813" s="14" t="str">
        <f>IF(_xlfn.XLOOKUP($A6813,Firm_Info!$A$2:$A$12,Firm_Info!$C$2:$C$12)="Treated",1,IF(_xlfn.XLOOKUP($A6813,Firm_Info!$A$2:$A$12,Firm_Info!$C$2:$C$12)="Control",0,""))</f>
        <v/>
      </c>
      <c r="F6813" s="14" t="str">
        <f>IFERROR(_xlfn.XLOOKUP($A6813,Firm_Info!$A$2:$A$11,Firm_Info!$D$2:$D$11),"")</f>
        <v/>
      </c>
      <c r="G6813" s="14" t="str">
        <f>IF($F6813="","",IF($B6813&gt;=SUMIFS(Firm_Info!$F$2:$F$11,Firm_Info!$D$2:$D$11,$F6813,Firm_Info!$C$2:$C$11,"Treated"),1,0))</f>
        <v/>
      </c>
      <c r="H6813" s="14" t="str">
        <f t="shared" si="217"/>
        <v/>
      </c>
      <c r="I6813" s="14" t="str">
        <f>IF($F6813="","",MOD(ROW()-2,624)-INDEX(Parallel_Trends!$F$5:$F$14,MATCH($A6813,Parallel_Trends!$A$5:$A$14,0)))</f>
        <v/>
      </c>
    </row>
    <row r="6814" spans="1:9" x14ac:dyDescent="0.45">
      <c r="A6814" t="s">
        <v>33</v>
      </c>
      <c r="B6814" s="1">
        <f>Raw_Prices!BS575</f>
        <v>45762</v>
      </c>
      <c r="C6814" s="12">
        <f>Raw_Prices!BW575</f>
        <v>537.61</v>
      </c>
      <c r="D6814" s="13">
        <f t="shared" si="216"/>
        <v>-2.8008606618192822E-3</v>
      </c>
      <c r="E6814" s="14" t="str">
        <f>IF(_xlfn.XLOOKUP($A6814,Firm_Info!$A$2:$A$12,Firm_Info!$C$2:$C$12)="Treated",1,IF(_xlfn.XLOOKUP($A6814,Firm_Info!$A$2:$A$12,Firm_Info!$C$2:$C$12)="Control",0,""))</f>
        <v/>
      </c>
      <c r="F6814" s="14" t="str">
        <f>IFERROR(_xlfn.XLOOKUP($A6814,Firm_Info!$A$2:$A$11,Firm_Info!$D$2:$D$11),"")</f>
        <v/>
      </c>
      <c r="G6814" s="14" t="str">
        <f>IF($F6814="","",IF($B6814&gt;=SUMIFS(Firm_Info!$F$2:$F$11,Firm_Info!$D$2:$D$11,$F6814,Firm_Info!$C$2:$C$11,"Treated"),1,0))</f>
        <v/>
      </c>
      <c r="H6814" s="14" t="str">
        <f t="shared" si="217"/>
        <v/>
      </c>
      <c r="I6814" s="14" t="str">
        <f>IF($F6814="","",MOD(ROW()-2,624)-INDEX(Parallel_Trends!$F$5:$F$14,MATCH($A6814,Parallel_Trends!$A$5:$A$14,0)))</f>
        <v/>
      </c>
    </row>
    <row r="6815" spans="1:9" x14ac:dyDescent="0.45">
      <c r="A6815" t="s">
        <v>33</v>
      </c>
      <c r="B6815" s="1">
        <f>Raw_Prices!BS576</f>
        <v>45763</v>
      </c>
      <c r="C6815" s="12">
        <f>Raw_Prices!BW576</f>
        <v>525.66</v>
      </c>
      <c r="D6815" s="13">
        <f t="shared" si="216"/>
        <v>-2.2228009151615602E-2</v>
      </c>
      <c r="E6815" s="14" t="str">
        <f>IF(_xlfn.XLOOKUP($A6815,Firm_Info!$A$2:$A$12,Firm_Info!$C$2:$C$12)="Treated",1,IF(_xlfn.XLOOKUP($A6815,Firm_Info!$A$2:$A$12,Firm_Info!$C$2:$C$12)="Control",0,""))</f>
        <v/>
      </c>
      <c r="F6815" s="14" t="str">
        <f>IFERROR(_xlfn.XLOOKUP($A6815,Firm_Info!$A$2:$A$11,Firm_Info!$D$2:$D$11),"")</f>
        <v/>
      </c>
      <c r="G6815" s="14" t="str">
        <f>IF($F6815="","",IF($B6815&gt;=SUMIFS(Firm_Info!$F$2:$F$11,Firm_Info!$D$2:$D$11,$F6815,Firm_Info!$C$2:$C$11,"Treated"),1,0))</f>
        <v/>
      </c>
      <c r="H6815" s="14" t="str">
        <f t="shared" si="217"/>
        <v/>
      </c>
      <c r="I6815" s="14" t="str">
        <f>IF($F6815="","",MOD(ROW()-2,624)-INDEX(Parallel_Trends!$F$5:$F$14,MATCH($A6815,Parallel_Trends!$A$5:$A$14,0)))</f>
        <v/>
      </c>
    </row>
    <row r="6816" spans="1:9" x14ac:dyDescent="0.45">
      <c r="A6816" t="s">
        <v>33</v>
      </c>
      <c r="B6816" s="1">
        <f>Raw_Prices!BS577</f>
        <v>45764</v>
      </c>
      <c r="C6816" s="12">
        <f>Raw_Prices!BW577</f>
        <v>526.41</v>
      </c>
      <c r="D6816" s="13">
        <f t="shared" si="216"/>
        <v>1.4267777650953661E-3</v>
      </c>
      <c r="E6816" s="14" t="str">
        <f>IF(_xlfn.XLOOKUP($A6816,Firm_Info!$A$2:$A$12,Firm_Info!$C$2:$C$12)="Treated",1,IF(_xlfn.XLOOKUP($A6816,Firm_Info!$A$2:$A$12,Firm_Info!$C$2:$C$12)="Control",0,""))</f>
        <v/>
      </c>
      <c r="F6816" s="14" t="str">
        <f>IFERROR(_xlfn.XLOOKUP($A6816,Firm_Info!$A$2:$A$11,Firm_Info!$D$2:$D$11),"")</f>
        <v/>
      </c>
      <c r="G6816" s="14" t="str">
        <f>IF($F6816="","",IF($B6816&gt;=SUMIFS(Firm_Info!$F$2:$F$11,Firm_Info!$D$2:$D$11,$F6816,Firm_Info!$C$2:$C$11,"Treated"),1,0))</f>
        <v/>
      </c>
      <c r="H6816" s="14" t="str">
        <f t="shared" si="217"/>
        <v/>
      </c>
      <c r="I6816" s="14" t="str">
        <f>IF($F6816="","",MOD(ROW()-2,624)-INDEX(Parallel_Trends!$F$5:$F$14,MATCH($A6816,Parallel_Trends!$A$5:$A$14,0)))</f>
        <v/>
      </c>
    </row>
    <row r="6817" spans="1:9" x14ac:dyDescent="0.45">
      <c r="A6817" t="s">
        <v>33</v>
      </c>
      <c r="B6817" s="1">
        <f>Raw_Prices!BS578</f>
        <v>45768</v>
      </c>
      <c r="C6817" s="12">
        <f>Raw_Prices!BW578</f>
        <v>513.88</v>
      </c>
      <c r="D6817" s="13">
        <f t="shared" si="216"/>
        <v>-2.3802739309663479E-2</v>
      </c>
      <c r="E6817" s="14" t="str">
        <f>IF(_xlfn.XLOOKUP($A6817,Firm_Info!$A$2:$A$12,Firm_Info!$C$2:$C$12)="Treated",1,IF(_xlfn.XLOOKUP($A6817,Firm_Info!$A$2:$A$12,Firm_Info!$C$2:$C$12)="Control",0,""))</f>
        <v/>
      </c>
      <c r="F6817" s="14" t="str">
        <f>IFERROR(_xlfn.XLOOKUP($A6817,Firm_Info!$A$2:$A$11,Firm_Info!$D$2:$D$11),"")</f>
        <v/>
      </c>
      <c r="G6817" s="14" t="str">
        <f>IF($F6817="","",IF($B6817&gt;=SUMIFS(Firm_Info!$F$2:$F$11,Firm_Info!$D$2:$D$11,$F6817,Firm_Info!$C$2:$C$11,"Treated"),1,0))</f>
        <v/>
      </c>
      <c r="H6817" s="14" t="str">
        <f t="shared" si="217"/>
        <v/>
      </c>
      <c r="I6817" s="14" t="str">
        <f>IF($F6817="","",MOD(ROW()-2,624)-INDEX(Parallel_Trends!$F$5:$F$14,MATCH($A6817,Parallel_Trends!$A$5:$A$14,0)))</f>
        <v/>
      </c>
    </row>
    <row r="6818" spans="1:9" x14ac:dyDescent="0.45">
      <c r="A6818" t="s">
        <v>33</v>
      </c>
      <c r="B6818" s="1">
        <f>Raw_Prices!BS579</f>
        <v>45769</v>
      </c>
      <c r="C6818" s="12">
        <f>Raw_Prices!BW579</f>
        <v>527.25</v>
      </c>
      <c r="D6818" s="13">
        <f t="shared" si="216"/>
        <v>2.6017747334007968E-2</v>
      </c>
      <c r="E6818" s="14" t="str">
        <f>IF(_xlfn.XLOOKUP($A6818,Firm_Info!$A$2:$A$12,Firm_Info!$C$2:$C$12)="Treated",1,IF(_xlfn.XLOOKUP($A6818,Firm_Info!$A$2:$A$12,Firm_Info!$C$2:$C$12)="Control",0,""))</f>
        <v/>
      </c>
      <c r="F6818" s="14" t="str">
        <f>IFERROR(_xlfn.XLOOKUP($A6818,Firm_Info!$A$2:$A$11,Firm_Info!$D$2:$D$11),"")</f>
        <v/>
      </c>
      <c r="G6818" s="14" t="str">
        <f>IF($F6818="","",IF($B6818&gt;=SUMIFS(Firm_Info!$F$2:$F$11,Firm_Info!$D$2:$D$11,$F6818,Firm_Info!$C$2:$C$11,"Treated"),1,0))</f>
        <v/>
      </c>
      <c r="H6818" s="14" t="str">
        <f t="shared" si="217"/>
        <v/>
      </c>
      <c r="I6818" s="14" t="str">
        <f>IF($F6818="","",MOD(ROW()-2,624)-INDEX(Parallel_Trends!$F$5:$F$14,MATCH($A6818,Parallel_Trends!$A$5:$A$14,0)))</f>
        <v/>
      </c>
    </row>
    <row r="6819" spans="1:9" x14ac:dyDescent="0.45">
      <c r="A6819" t="s">
        <v>33</v>
      </c>
      <c r="B6819" s="1">
        <f>Raw_Prices!BS580</f>
        <v>45770</v>
      </c>
      <c r="C6819" s="12">
        <f>Raw_Prices!BW580</f>
        <v>535.41999999999996</v>
      </c>
      <c r="D6819" s="13">
        <f t="shared" si="216"/>
        <v>1.5495495495495337E-2</v>
      </c>
      <c r="E6819" s="14" t="str">
        <f>IF(_xlfn.XLOOKUP($A6819,Firm_Info!$A$2:$A$12,Firm_Info!$C$2:$C$12)="Treated",1,IF(_xlfn.XLOOKUP($A6819,Firm_Info!$A$2:$A$12,Firm_Info!$C$2:$C$12)="Control",0,""))</f>
        <v/>
      </c>
      <c r="F6819" s="14" t="str">
        <f>IFERROR(_xlfn.XLOOKUP($A6819,Firm_Info!$A$2:$A$11,Firm_Info!$D$2:$D$11),"")</f>
        <v/>
      </c>
      <c r="G6819" s="14" t="str">
        <f>IF($F6819="","",IF($B6819&gt;=SUMIFS(Firm_Info!$F$2:$F$11,Firm_Info!$D$2:$D$11,$F6819,Firm_Info!$C$2:$C$11,"Treated"),1,0))</f>
        <v/>
      </c>
      <c r="H6819" s="14" t="str">
        <f t="shared" si="217"/>
        <v/>
      </c>
      <c r="I6819" s="14" t="str">
        <f>IF($F6819="","",MOD(ROW()-2,624)-INDEX(Parallel_Trends!$F$5:$F$14,MATCH($A6819,Parallel_Trends!$A$5:$A$14,0)))</f>
        <v/>
      </c>
    </row>
    <row r="6820" spans="1:9" x14ac:dyDescent="0.45">
      <c r="A6820" t="s">
        <v>33</v>
      </c>
      <c r="B6820" s="1">
        <f>Raw_Prices!BS581</f>
        <v>45771</v>
      </c>
      <c r="C6820" s="12">
        <f>Raw_Prices!BW581</f>
        <v>546.69000000000005</v>
      </c>
      <c r="D6820" s="13">
        <f t="shared" ref="D6820:D6865" si="218">C6820/C6819-1</f>
        <v>2.1048896193642586E-2</v>
      </c>
      <c r="E6820" s="14" t="str">
        <f>IF(_xlfn.XLOOKUP($A6820,Firm_Info!$A$2:$A$12,Firm_Info!$C$2:$C$12)="Treated",1,IF(_xlfn.XLOOKUP($A6820,Firm_Info!$A$2:$A$12,Firm_Info!$C$2:$C$12)="Control",0,""))</f>
        <v/>
      </c>
      <c r="F6820" s="14" t="str">
        <f>IFERROR(_xlfn.XLOOKUP($A6820,Firm_Info!$A$2:$A$11,Firm_Info!$D$2:$D$11),"")</f>
        <v/>
      </c>
      <c r="G6820" s="14" t="str">
        <f>IF($F6820="","",IF($B6820&gt;=SUMIFS(Firm_Info!$F$2:$F$11,Firm_Info!$D$2:$D$11,$F6820,Firm_Info!$C$2:$C$11,"Treated"),1,0))</f>
        <v/>
      </c>
      <c r="H6820" s="14" t="str">
        <f t="shared" ref="H6820:H6865" si="219">IF($F6820="","",$E6820*$G6820)</f>
        <v/>
      </c>
      <c r="I6820" s="14" t="str">
        <f>IF($F6820="","",MOD(ROW()-2,624)-INDEX(Parallel_Trends!$F$5:$F$14,MATCH($A6820,Parallel_Trends!$A$5:$A$14,0)))</f>
        <v/>
      </c>
    </row>
    <row r="6821" spans="1:9" x14ac:dyDescent="0.45">
      <c r="A6821" t="s">
        <v>33</v>
      </c>
      <c r="B6821" s="1">
        <f>Raw_Prices!BS582</f>
        <v>45772</v>
      </c>
      <c r="C6821" s="12">
        <f>Raw_Prices!BW582</f>
        <v>550.64</v>
      </c>
      <c r="D6821" s="13">
        <f t="shared" si="218"/>
        <v>7.2253013590881654E-3</v>
      </c>
      <c r="E6821" s="14" t="str">
        <f>IF(_xlfn.XLOOKUP($A6821,Firm_Info!$A$2:$A$12,Firm_Info!$C$2:$C$12)="Treated",1,IF(_xlfn.XLOOKUP($A6821,Firm_Info!$A$2:$A$12,Firm_Info!$C$2:$C$12)="Control",0,""))</f>
        <v/>
      </c>
      <c r="F6821" s="14" t="str">
        <f>IFERROR(_xlfn.XLOOKUP($A6821,Firm_Info!$A$2:$A$11,Firm_Info!$D$2:$D$11),"")</f>
        <v/>
      </c>
      <c r="G6821" s="14" t="str">
        <f>IF($F6821="","",IF($B6821&gt;=SUMIFS(Firm_Info!$F$2:$F$11,Firm_Info!$D$2:$D$11,$F6821,Firm_Info!$C$2:$C$11,"Treated"),1,0))</f>
        <v/>
      </c>
      <c r="H6821" s="14" t="str">
        <f t="shared" si="219"/>
        <v/>
      </c>
      <c r="I6821" s="14" t="str">
        <f>IF($F6821="","",MOD(ROW()-2,624)-INDEX(Parallel_Trends!$F$5:$F$14,MATCH($A6821,Parallel_Trends!$A$5:$A$14,0)))</f>
        <v/>
      </c>
    </row>
    <row r="6822" spans="1:9" x14ac:dyDescent="0.45">
      <c r="A6822" t="s">
        <v>33</v>
      </c>
      <c r="B6822" s="1">
        <f>Raw_Prices!BS583</f>
        <v>45775</v>
      </c>
      <c r="C6822" s="12">
        <f>Raw_Prices!BW583</f>
        <v>550.85</v>
      </c>
      <c r="D6822" s="13">
        <f t="shared" si="218"/>
        <v>3.813744006975206E-4</v>
      </c>
      <c r="E6822" s="14" t="str">
        <f>IF(_xlfn.XLOOKUP($A6822,Firm_Info!$A$2:$A$12,Firm_Info!$C$2:$C$12)="Treated",1,IF(_xlfn.XLOOKUP($A6822,Firm_Info!$A$2:$A$12,Firm_Info!$C$2:$C$12)="Control",0,""))</f>
        <v/>
      </c>
      <c r="F6822" s="14" t="str">
        <f>IFERROR(_xlfn.XLOOKUP($A6822,Firm_Info!$A$2:$A$11,Firm_Info!$D$2:$D$11),"")</f>
        <v/>
      </c>
      <c r="G6822" s="14" t="str">
        <f>IF($F6822="","",IF($B6822&gt;=SUMIFS(Firm_Info!$F$2:$F$11,Firm_Info!$D$2:$D$11,$F6822,Firm_Info!$C$2:$C$11,"Treated"),1,0))</f>
        <v/>
      </c>
      <c r="H6822" s="14" t="str">
        <f t="shared" si="219"/>
        <v/>
      </c>
      <c r="I6822" s="14" t="str">
        <f>IF($F6822="","",MOD(ROW()-2,624)-INDEX(Parallel_Trends!$F$5:$F$14,MATCH($A6822,Parallel_Trends!$A$5:$A$14,0)))</f>
        <v/>
      </c>
    </row>
    <row r="6823" spans="1:9" x14ac:dyDescent="0.45">
      <c r="A6823" t="s">
        <v>33</v>
      </c>
      <c r="B6823" s="1">
        <f>Raw_Prices!BS584</f>
        <v>45776</v>
      </c>
      <c r="C6823" s="12">
        <f>Raw_Prices!BW584</f>
        <v>554.32000000000005</v>
      </c>
      <c r="D6823" s="13">
        <f t="shared" si="218"/>
        <v>6.2993555414359026E-3</v>
      </c>
      <c r="E6823" s="14" t="str">
        <f>IF(_xlfn.XLOOKUP($A6823,Firm_Info!$A$2:$A$12,Firm_Info!$C$2:$C$12)="Treated",1,IF(_xlfn.XLOOKUP($A6823,Firm_Info!$A$2:$A$12,Firm_Info!$C$2:$C$12)="Control",0,""))</f>
        <v/>
      </c>
      <c r="F6823" s="14" t="str">
        <f>IFERROR(_xlfn.XLOOKUP($A6823,Firm_Info!$A$2:$A$11,Firm_Info!$D$2:$D$11),"")</f>
        <v/>
      </c>
      <c r="G6823" s="14" t="str">
        <f>IF($F6823="","",IF($B6823&gt;=SUMIFS(Firm_Info!$F$2:$F$11,Firm_Info!$D$2:$D$11,$F6823,Firm_Info!$C$2:$C$11,"Treated"),1,0))</f>
        <v/>
      </c>
      <c r="H6823" s="14" t="str">
        <f t="shared" si="219"/>
        <v/>
      </c>
      <c r="I6823" s="14" t="str">
        <f>IF($F6823="","",MOD(ROW()-2,624)-INDEX(Parallel_Trends!$F$5:$F$14,MATCH($A6823,Parallel_Trends!$A$5:$A$14,0)))</f>
        <v/>
      </c>
    </row>
    <row r="6824" spans="1:9" x14ac:dyDescent="0.45">
      <c r="A6824" t="s">
        <v>33</v>
      </c>
      <c r="B6824" s="1">
        <f>Raw_Prices!BS585</f>
        <v>45777</v>
      </c>
      <c r="C6824" s="12">
        <f>Raw_Prices!BW585</f>
        <v>554.54</v>
      </c>
      <c r="D6824" s="13">
        <f t="shared" si="218"/>
        <v>3.9688266705129038E-4</v>
      </c>
      <c r="E6824" s="14" t="str">
        <f>IF(_xlfn.XLOOKUP($A6824,Firm_Info!$A$2:$A$12,Firm_Info!$C$2:$C$12)="Treated",1,IF(_xlfn.XLOOKUP($A6824,Firm_Info!$A$2:$A$12,Firm_Info!$C$2:$C$12)="Control",0,""))</f>
        <v/>
      </c>
      <c r="F6824" s="14" t="str">
        <f>IFERROR(_xlfn.XLOOKUP($A6824,Firm_Info!$A$2:$A$11,Firm_Info!$D$2:$D$11),"")</f>
        <v/>
      </c>
      <c r="G6824" s="14" t="str">
        <f>IF($F6824="","",IF($B6824&gt;=SUMIFS(Firm_Info!$F$2:$F$11,Firm_Info!$D$2:$D$11,$F6824,Firm_Info!$C$2:$C$11,"Treated"),1,0))</f>
        <v/>
      </c>
      <c r="H6824" s="14" t="str">
        <f t="shared" si="219"/>
        <v/>
      </c>
      <c r="I6824" s="14" t="str">
        <f>IF($F6824="","",MOD(ROW()-2,624)-INDEX(Parallel_Trends!$F$5:$F$14,MATCH($A6824,Parallel_Trends!$A$5:$A$14,0)))</f>
        <v/>
      </c>
    </row>
    <row r="6825" spans="1:9" x14ac:dyDescent="0.45">
      <c r="A6825" t="s">
        <v>33</v>
      </c>
      <c r="B6825" s="1">
        <f>Raw_Prices!BS586</f>
        <v>45778</v>
      </c>
      <c r="C6825" s="12">
        <f>Raw_Prices!BW586</f>
        <v>558.47</v>
      </c>
      <c r="D6825" s="13">
        <f t="shared" si="218"/>
        <v>7.0869549536554111E-3</v>
      </c>
      <c r="E6825" s="14" t="str">
        <f>IF(_xlfn.XLOOKUP($A6825,Firm_Info!$A$2:$A$12,Firm_Info!$C$2:$C$12)="Treated",1,IF(_xlfn.XLOOKUP($A6825,Firm_Info!$A$2:$A$12,Firm_Info!$C$2:$C$12)="Control",0,""))</f>
        <v/>
      </c>
      <c r="F6825" s="14" t="str">
        <f>IFERROR(_xlfn.XLOOKUP($A6825,Firm_Info!$A$2:$A$11,Firm_Info!$D$2:$D$11),"")</f>
        <v/>
      </c>
      <c r="G6825" s="14" t="str">
        <f>IF($F6825="","",IF($B6825&gt;=SUMIFS(Firm_Info!$F$2:$F$11,Firm_Info!$D$2:$D$11,$F6825,Firm_Info!$C$2:$C$11,"Treated"),1,0))</f>
        <v/>
      </c>
      <c r="H6825" s="14" t="str">
        <f t="shared" si="219"/>
        <v/>
      </c>
      <c r="I6825" s="14" t="str">
        <f>IF($F6825="","",MOD(ROW()-2,624)-INDEX(Parallel_Trends!$F$5:$F$14,MATCH($A6825,Parallel_Trends!$A$5:$A$14,0)))</f>
        <v/>
      </c>
    </row>
    <row r="6826" spans="1:9" x14ac:dyDescent="0.45">
      <c r="A6826" t="s">
        <v>33</v>
      </c>
      <c r="B6826" s="1">
        <f>Raw_Prices!BS587</f>
        <v>45779</v>
      </c>
      <c r="C6826" s="12">
        <f>Raw_Prices!BW587</f>
        <v>566.76</v>
      </c>
      <c r="D6826" s="13">
        <f t="shared" si="218"/>
        <v>1.4844127706054033E-2</v>
      </c>
      <c r="E6826" s="14" t="str">
        <f>IF(_xlfn.XLOOKUP($A6826,Firm_Info!$A$2:$A$12,Firm_Info!$C$2:$C$12)="Treated",1,IF(_xlfn.XLOOKUP($A6826,Firm_Info!$A$2:$A$12,Firm_Info!$C$2:$C$12)="Control",0,""))</f>
        <v/>
      </c>
      <c r="F6826" s="14" t="str">
        <f>IFERROR(_xlfn.XLOOKUP($A6826,Firm_Info!$A$2:$A$11,Firm_Info!$D$2:$D$11),"")</f>
        <v/>
      </c>
      <c r="G6826" s="14" t="str">
        <f>IF($F6826="","",IF($B6826&gt;=SUMIFS(Firm_Info!$F$2:$F$11,Firm_Info!$D$2:$D$11,$F6826,Firm_Info!$C$2:$C$11,"Treated"),1,0))</f>
        <v/>
      </c>
      <c r="H6826" s="14" t="str">
        <f t="shared" si="219"/>
        <v/>
      </c>
      <c r="I6826" s="14" t="str">
        <f>IF($F6826="","",MOD(ROW()-2,624)-INDEX(Parallel_Trends!$F$5:$F$14,MATCH($A6826,Parallel_Trends!$A$5:$A$14,0)))</f>
        <v/>
      </c>
    </row>
    <row r="6827" spans="1:9" x14ac:dyDescent="0.45">
      <c r="A6827" t="s">
        <v>33</v>
      </c>
      <c r="B6827" s="1">
        <f>Raw_Prices!BS588</f>
        <v>45782</v>
      </c>
      <c r="C6827" s="12">
        <f>Raw_Prices!BW588</f>
        <v>563.51</v>
      </c>
      <c r="D6827" s="13">
        <f t="shared" si="218"/>
        <v>-5.7343496365304114E-3</v>
      </c>
      <c r="E6827" s="14" t="str">
        <f>IF(_xlfn.XLOOKUP($A6827,Firm_Info!$A$2:$A$12,Firm_Info!$C$2:$C$12)="Treated",1,IF(_xlfn.XLOOKUP($A6827,Firm_Info!$A$2:$A$12,Firm_Info!$C$2:$C$12)="Control",0,""))</f>
        <v/>
      </c>
      <c r="F6827" s="14" t="str">
        <f>IFERROR(_xlfn.XLOOKUP($A6827,Firm_Info!$A$2:$A$11,Firm_Info!$D$2:$D$11),"")</f>
        <v/>
      </c>
      <c r="G6827" s="14" t="str">
        <f>IF($F6827="","",IF($B6827&gt;=SUMIFS(Firm_Info!$F$2:$F$11,Firm_Info!$D$2:$D$11,$F6827,Firm_Info!$C$2:$C$11,"Treated"),1,0))</f>
        <v/>
      </c>
      <c r="H6827" s="14" t="str">
        <f t="shared" si="219"/>
        <v/>
      </c>
      <c r="I6827" s="14" t="str">
        <f>IF($F6827="","",MOD(ROW()-2,624)-INDEX(Parallel_Trends!$F$5:$F$14,MATCH($A6827,Parallel_Trends!$A$5:$A$14,0)))</f>
        <v/>
      </c>
    </row>
    <row r="6828" spans="1:9" x14ac:dyDescent="0.45">
      <c r="A6828" t="s">
        <v>33</v>
      </c>
      <c r="B6828" s="1">
        <f>Raw_Prices!BS589</f>
        <v>45783</v>
      </c>
      <c r="C6828" s="12">
        <f>Raw_Prices!BW589</f>
        <v>558.79999999999995</v>
      </c>
      <c r="D6828" s="13">
        <f t="shared" si="218"/>
        <v>-8.3583254955547082E-3</v>
      </c>
      <c r="E6828" s="14" t="str">
        <f>IF(_xlfn.XLOOKUP($A6828,Firm_Info!$A$2:$A$12,Firm_Info!$C$2:$C$12)="Treated",1,IF(_xlfn.XLOOKUP($A6828,Firm_Info!$A$2:$A$12,Firm_Info!$C$2:$C$12)="Control",0,""))</f>
        <v/>
      </c>
      <c r="F6828" s="14" t="str">
        <f>IFERROR(_xlfn.XLOOKUP($A6828,Firm_Info!$A$2:$A$11,Firm_Info!$D$2:$D$11),"")</f>
        <v/>
      </c>
      <c r="G6828" s="14" t="str">
        <f>IF($F6828="","",IF($B6828&gt;=SUMIFS(Firm_Info!$F$2:$F$11,Firm_Info!$D$2:$D$11,$F6828,Firm_Info!$C$2:$C$11,"Treated"),1,0))</f>
        <v/>
      </c>
      <c r="H6828" s="14" t="str">
        <f t="shared" si="219"/>
        <v/>
      </c>
      <c r="I6828" s="14" t="str">
        <f>IF($F6828="","",MOD(ROW()-2,624)-INDEX(Parallel_Trends!$F$5:$F$14,MATCH($A6828,Parallel_Trends!$A$5:$A$14,0)))</f>
        <v/>
      </c>
    </row>
    <row r="6829" spans="1:9" x14ac:dyDescent="0.45">
      <c r="A6829" t="s">
        <v>33</v>
      </c>
      <c r="B6829" s="1">
        <f>Raw_Prices!BS590</f>
        <v>45784</v>
      </c>
      <c r="C6829" s="12">
        <f>Raw_Prices!BW590</f>
        <v>561.15</v>
      </c>
      <c r="D6829" s="13">
        <f t="shared" si="218"/>
        <v>4.2054402290623294E-3</v>
      </c>
      <c r="E6829" s="14" t="str">
        <f>IF(_xlfn.XLOOKUP($A6829,Firm_Info!$A$2:$A$12,Firm_Info!$C$2:$C$12)="Treated",1,IF(_xlfn.XLOOKUP($A6829,Firm_Info!$A$2:$A$12,Firm_Info!$C$2:$C$12)="Control",0,""))</f>
        <v/>
      </c>
      <c r="F6829" s="14" t="str">
        <f>IFERROR(_xlfn.XLOOKUP($A6829,Firm_Info!$A$2:$A$11,Firm_Info!$D$2:$D$11),"")</f>
        <v/>
      </c>
      <c r="G6829" s="14" t="str">
        <f>IF($F6829="","",IF($B6829&gt;=SUMIFS(Firm_Info!$F$2:$F$11,Firm_Info!$D$2:$D$11,$F6829,Firm_Info!$C$2:$C$11,"Treated"),1,0))</f>
        <v/>
      </c>
      <c r="H6829" s="14" t="str">
        <f t="shared" si="219"/>
        <v/>
      </c>
      <c r="I6829" s="14" t="str">
        <f>IF($F6829="","",MOD(ROW()-2,624)-INDEX(Parallel_Trends!$F$5:$F$14,MATCH($A6829,Parallel_Trends!$A$5:$A$14,0)))</f>
        <v/>
      </c>
    </row>
    <row r="6830" spans="1:9" x14ac:dyDescent="0.45">
      <c r="A6830" t="s">
        <v>33</v>
      </c>
      <c r="B6830" s="1">
        <f>Raw_Prices!BS591</f>
        <v>45785</v>
      </c>
      <c r="C6830" s="12">
        <f>Raw_Prices!BW591</f>
        <v>565.05999999999995</v>
      </c>
      <c r="D6830" s="13">
        <f t="shared" si="218"/>
        <v>6.967833912500998E-3</v>
      </c>
      <c r="E6830" s="14" t="str">
        <f>IF(_xlfn.XLOOKUP($A6830,Firm_Info!$A$2:$A$12,Firm_Info!$C$2:$C$12)="Treated",1,IF(_xlfn.XLOOKUP($A6830,Firm_Info!$A$2:$A$12,Firm_Info!$C$2:$C$12)="Control",0,""))</f>
        <v/>
      </c>
      <c r="F6830" s="14" t="str">
        <f>IFERROR(_xlfn.XLOOKUP($A6830,Firm_Info!$A$2:$A$11,Firm_Info!$D$2:$D$11),"")</f>
        <v/>
      </c>
      <c r="G6830" s="14" t="str">
        <f>IF($F6830="","",IF($B6830&gt;=SUMIFS(Firm_Info!$F$2:$F$11,Firm_Info!$D$2:$D$11,$F6830,Firm_Info!$C$2:$C$11,"Treated"),1,0))</f>
        <v/>
      </c>
      <c r="H6830" s="14" t="str">
        <f t="shared" si="219"/>
        <v/>
      </c>
      <c r="I6830" s="14" t="str">
        <f>IF($F6830="","",MOD(ROW()-2,624)-INDEX(Parallel_Trends!$F$5:$F$14,MATCH($A6830,Parallel_Trends!$A$5:$A$14,0)))</f>
        <v/>
      </c>
    </row>
    <row r="6831" spans="1:9" x14ac:dyDescent="0.45">
      <c r="A6831" t="s">
        <v>33</v>
      </c>
      <c r="B6831" s="1">
        <f>Raw_Prices!BS592</f>
        <v>45786</v>
      </c>
      <c r="C6831" s="12">
        <f>Raw_Prices!BW592</f>
        <v>564.34</v>
      </c>
      <c r="D6831" s="13">
        <f t="shared" si="218"/>
        <v>-1.2742009698083478E-3</v>
      </c>
      <c r="E6831" s="14" t="str">
        <f>IF(_xlfn.XLOOKUP($A6831,Firm_Info!$A$2:$A$12,Firm_Info!$C$2:$C$12)="Treated",1,IF(_xlfn.XLOOKUP($A6831,Firm_Info!$A$2:$A$12,Firm_Info!$C$2:$C$12)="Control",0,""))</f>
        <v/>
      </c>
      <c r="F6831" s="14" t="str">
        <f>IFERROR(_xlfn.XLOOKUP($A6831,Firm_Info!$A$2:$A$11,Firm_Info!$D$2:$D$11),"")</f>
        <v/>
      </c>
      <c r="G6831" s="14" t="str">
        <f>IF($F6831="","",IF($B6831&gt;=SUMIFS(Firm_Info!$F$2:$F$11,Firm_Info!$D$2:$D$11,$F6831,Firm_Info!$C$2:$C$11,"Treated"),1,0))</f>
        <v/>
      </c>
      <c r="H6831" s="14" t="str">
        <f t="shared" si="219"/>
        <v/>
      </c>
      <c r="I6831" s="14" t="str">
        <f>IF($F6831="","",MOD(ROW()-2,624)-INDEX(Parallel_Trends!$F$5:$F$14,MATCH($A6831,Parallel_Trends!$A$5:$A$14,0)))</f>
        <v/>
      </c>
    </row>
    <row r="6832" spans="1:9" x14ac:dyDescent="0.45">
      <c r="A6832" t="s">
        <v>33</v>
      </c>
      <c r="B6832" s="1">
        <f>Raw_Prices!BS593</f>
        <v>45789</v>
      </c>
      <c r="C6832" s="12">
        <f>Raw_Prices!BW593</f>
        <v>582.99</v>
      </c>
      <c r="D6832" s="13">
        <f t="shared" si="218"/>
        <v>3.3047453662685466E-2</v>
      </c>
      <c r="E6832" s="14" t="str">
        <f>IF(_xlfn.XLOOKUP($A6832,Firm_Info!$A$2:$A$12,Firm_Info!$C$2:$C$12)="Treated",1,IF(_xlfn.XLOOKUP($A6832,Firm_Info!$A$2:$A$12,Firm_Info!$C$2:$C$12)="Control",0,""))</f>
        <v/>
      </c>
      <c r="F6832" s="14" t="str">
        <f>IFERROR(_xlfn.XLOOKUP($A6832,Firm_Info!$A$2:$A$11,Firm_Info!$D$2:$D$11),"")</f>
        <v/>
      </c>
      <c r="G6832" s="14" t="str">
        <f>IF($F6832="","",IF($B6832&gt;=SUMIFS(Firm_Info!$F$2:$F$11,Firm_Info!$D$2:$D$11,$F6832,Firm_Info!$C$2:$C$11,"Treated"),1,0))</f>
        <v/>
      </c>
      <c r="H6832" s="14" t="str">
        <f t="shared" si="219"/>
        <v/>
      </c>
      <c r="I6832" s="14" t="str">
        <f>IF($F6832="","",MOD(ROW()-2,624)-INDEX(Parallel_Trends!$F$5:$F$14,MATCH($A6832,Parallel_Trends!$A$5:$A$14,0)))</f>
        <v/>
      </c>
    </row>
    <row r="6833" spans="1:9" x14ac:dyDescent="0.45">
      <c r="A6833" t="s">
        <v>33</v>
      </c>
      <c r="B6833" s="1">
        <f>Raw_Prices!BS594</f>
        <v>45790</v>
      </c>
      <c r="C6833" s="12">
        <f>Raw_Prices!BW594</f>
        <v>586.84</v>
      </c>
      <c r="D6833" s="13">
        <f t="shared" si="218"/>
        <v>6.6038868591229427E-3</v>
      </c>
      <c r="E6833" s="14" t="str">
        <f>IF(_xlfn.XLOOKUP($A6833,Firm_Info!$A$2:$A$12,Firm_Info!$C$2:$C$12)="Treated",1,IF(_xlfn.XLOOKUP($A6833,Firm_Info!$A$2:$A$12,Firm_Info!$C$2:$C$12)="Control",0,""))</f>
        <v/>
      </c>
      <c r="F6833" s="14" t="str">
        <f>IFERROR(_xlfn.XLOOKUP($A6833,Firm_Info!$A$2:$A$11,Firm_Info!$D$2:$D$11),"")</f>
        <v/>
      </c>
      <c r="G6833" s="14" t="str">
        <f>IF($F6833="","",IF($B6833&gt;=SUMIFS(Firm_Info!$F$2:$F$11,Firm_Info!$D$2:$D$11,$F6833,Firm_Info!$C$2:$C$11,"Treated"),1,0))</f>
        <v/>
      </c>
      <c r="H6833" s="14" t="str">
        <f t="shared" si="219"/>
        <v/>
      </c>
      <c r="I6833" s="14" t="str">
        <f>IF($F6833="","",MOD(ROW()-2,624)-INDEX(Parallel_Trends!$F$5:$F$14,MATCH($A6833,Parallel_Trends!$A$5:$A$14,0)))</f>
        <v/>
      </c>
    </row>
    <row r="6834" spans="1:9" x14ac:dyDescent="0.45">
      <c r="A6834" t="s">
        <v>33</v>
      </c>
      <c r="B6834" s="1">
        <f>Raw_Prices!BS595</f>
        <v>45791</v>
      </c>
      <c r="C6834" s="12">
        <f>Raw_Prices!BW595</f>
        <v>587.59</v>
      </c>
      <c r="D6834" s="13">
        <f t="shared" si="218"/>
        <v>1.2780314906959411E-3</v>
      </c>
      <c r="E6834" s="14" t="str">
        <f>IF(_xlfn.XLOOKUP($A6834,Firm_Info!$A$2:$A$12,Firm_Info!$C$2:$C$12)="Treated",1,IF(_xlfn.XLOOKUP($A6834,Firm_Info!$A$2:$A$12,Firm_Info!$C$2:$C$12)="Control",0,""))</f>
        <v/>
      </c>
      <c r="F6834" s="14" t="str">
        <f>IFERROR(_xlfn.XLOOKUP($A6834,Firm_Info!$A$2:$A$11,Firm_Info!$D$2:$D$11),"")</f>
        <v/>
      </c>
      <c r="G6834" s="14" t="str">
        <f>IF($F6834="","",IF($B6834&gt;=SUMIFS(Firm_Info!$F$2:$F$11,Firm_Info!$D$2:$D$11,$F6834,Firm_Info!$C$2:$C$11,"Treated"),1,0))</f>
        <v/>
      </c>
      <c r="H6834" s="14" t="str">
        <f t="shared" si="219"/>
        <v/>
      </c>
      <c r="I6834" s="14" t="str">
        <f>IF($F6834="","",MOD(ROW()-2,624)-INDEX(Parallel_Trends!$F$5:$F$14,MATCH($A6834,Parallel_Trends!$A$5:$A$14,0)))</f>
        <v/>
      </c>
    </row>
    <row r="6835" spans="1:9" x14ac:dyDescent="0.45">
      <c r="A6835" t="s">
        <v>33</v>
      </c>
      <c r="B6835" s="1">
        <f>Raw_Prices!BS596</f>
        <v>45792</v>
      </c>
      <c r="C6835" s="12">
        <f>Raw_Prices!BW596</f>
        <v>590.46</v>
      </c>
      <c r="D6835" s="13">
        <f t="shared" si="218"/>
        <v>4.884358140880618E-3</v>
      </c>
      <c r="E6835" s="14" t="str">
        <f>IF(_xlfn.XLOOKUP($A6835,Firm_Info!$A$2:$A$12,Firm_Info!$C$2:$C$12)="Treated",1,IF(_xlfn.XLOOKUP($A6835,Firm_Info!$A$2:$A$12,Firm_Info!$C$2:$C$12)="Control",0,""))</f>
        <v/>
      </c>
      <c r="F6835" s="14" t="str">
        <f>IFERROR(_xlfn.XLOOKUP($A6835,Firm_Info!$A$2:$A$11,Firm_Info!$D$2:$D$11),"")</f>
        <v/>
      </c>
      <c r="G6835" s="14" t="str">
        <f>IF($F6835="","",IF($B6835&gt;=SUMIFS(Firm_Info!$F$2:$F$11,Firm_Info!$D$2:$D$11,$F6835,Firm_Info!$C$2:$C$11,"Treated"),1,0))</f>
        <v/>
      </c>
      <c r="H6835" s="14" t="str">
        <f t="shared" si="219"/>
        <v/>
      </c>
      <c r="I6835" s="14" t="str">
        <f>IF($F6835="","",MOD(ROW()-2,624)-INDEX(Parallel_Trends!$F$5:$F$14,MATCH($A6835,Parallel_Trends!$A$5:$A$14,0)))</f>
        <v/>
      </c>
    </row>
    <row r="6836" spans="1:9" x14ac:dyDescent="0.45">
      <c r="A6836" t="s">
        <v>33</v>
      </c>
      <c r="B6836" s="1">
        <f>Raw_Prices!BS597</f>
        <v>45793</v>
      </c>
      <c r="C6836" s="12">
        <f>Raw_Prices!BW597</f>
        <v>594.20000000000005</v>
      </c>
      <c r="D6836" s="13">
        <f t="shared" si="218"/>
        <v>6.3340446431596753E-3</v>
      </c>
      <c r="E6836" s="14" t="str">
        <f>IF(_xlfn.XLOOKUP($A6836,Firm_Info!$A$2:$A$12,Firm_Info!$C$2:$C$12)="Treated",1,IF(_xlfn.XLOOKUP($A6836,Firm_Info!$A$2:$A$12,Firm_Info!$C$2:$C$12)="Control",0,""))</f>
        <v/>
      </c>
      <c r="F6836" s="14" t="str">
        <f>IFERROR(_xlfn.XLOOKUP($A6836,Firm_Info!$A$2:$A$11,Firm_Info!$D$2:$D$11),"")</f>
        <v/>
      </c>
      <c r="G6836" s="14" t="str">
        <f>IF($F6836="","",IF($B6836&gt;=SUMIFS(Firm_Info!$F$2:$F$11,Firm_Info!$D$2:$D$11,$F6836,Firm_Info!$C$2:$C$11,"Treated"),1,0))</f>
        <v/>
      </c>
      <c r="H6836" s="14" t="str">
        <f t="shared" si="219"/>
        <v/>
      </c>
      <c r="I6836" s="14" t="str">
        <f>IF($F6836="","",MOD(ROW()-2,624)-INDEX(Parallel_Trends!$F$5:$F$14,MATCH($A6836,Parallel_Trends!$A$5:$A$14,0)))</f>
        <v/>
      </c>
    </row>
    <row r="6837" spans="1:9" x14ac:dyDescent="0.45">
      <c r="A6837" t="s">
        <v>33</v>
      </c>
      <c r="B6837" s="1">
        <f>Raw_Prices!BS598</f>
        <v>45796</v>
      </c>
      <c r="C6837" s="12">
        <f>Raw_Prices!BW598</f>
        <v>594.85</v>
      </c>
      <c r="D6837" s="13">
        <f t="shared" si="218"/>
        <v>1.0939077751599413E-3</v>
      </c>
      <c r="E6837" s="14" t="str">
        <f>IF(_xlfn.XLOOKUP($A6837,Firm_Info!$A$2:$A$12,Firm_Info!$C$2:$C$12)="Treated",1,IF(_xlfn.XLOOKUP($A6837,Firm_Info!$A$2:$A$12,Firm_Info!$C$2:$C$12)="Control",0,""))</f>
        <v/>
      </c>
      <c r="F6837" s="14" t="str">
        <f>IFERROR(_xlfn.XLOOKUP($A6837,Firm_Info!$A$2:$A$11,Firm_Info!$D$2:$D$11),"")</f>
        <v/>
      </c>
      <c r="G6837" s="14" t="str">
        <f>IF($F6837="","",IF($B6837&gt;=SUMIFS(Firm_Info!$F$2:$F$11,Firm_Info!$D$2:$D$11,$F6837,Firm_Info!$C$2:$C$11,"Treated"),1,0))</f>
        <v/>
      </c>
      <c r="H6837" s="14" t="str">
        <f t="shared" si="219"/>
        <v/>
      </c>
      <c r="I6837" s="14" t="str">
        <f>IF($F6837="","",MOD(ROW()-2,624)-INDEX(Parallel_Trends!$F$5:$F$14,MATCH($A6837,Parallel_Trends!$A$5:$A$14,0)))</f>
        <v/>
      </c>
    </row>
    <row r="6838" spans="1:9" x14ac:dyDescent="0.45">
      <c r="A6838" t="s">
        <v>33</v>
      </c>
      <c r="B6838" s="1">
        <f>Raw_Prices!BS599</f>
        <v>45797</v>
      </c>
      <c r="C6838" s="12">
        <f>Raw_Prices!BW599</f>
        <v>592.85</v>
      </c>
      <c r="D6838" s="13">
        <f t="shared" si="218"/>
        <v>-3.3621921492813511E-3</v>
      </c>
      <c r="E6838" s="14" t="str">
        <f>IF(_xlfn.XLOOKUP($A6838,Firm_Info!$A$2:$A$12,Firm_Info!$C$2:$C$12)="Treated",1,IF(_xlfn.XLOOKUP($A6838,Firm_Info!$A$2:$A$12,Firm_Info!$C$2:$C$12)="Control",0,""))</f>
        <v/>
      </c>
      <c r="F6838" s="14" t="str">
        <f>IFERROR(_xlfn.XLOOKUP($A6838,Firm_Info!$A$2:$A$11,Firm_Info!$D$2:$D$11),"")</f>
        <v/>
      </c>
      <c r="G6838" s="14" t="str">
        <f>IF($F6838="","",IF($B6838&gt;=SUMIFS(Firm_Info!$F$2:$F$11,Firm_Info!$D$2:$D$11,$F6838,Firm_Info!$C$2:$C$11,"Treated"),1,0))</f>
        <v/>
      </c>
      <c r="H6838" s="14" t="str">
        <f t="shared" si="219"/>
        <v/>
      </c>
      <c r="I6838" s="14" t="str">
        <f>IF($F6838="","",MOD(ROW()-2,624)-INDEX(Parallel_Trends!$F$5:$F$14,MATCH($A6838,Parallel_Trends!$A$5:$A$14,0)))</f>
        <v/>
      </c>
    </row>
    <row r="6839" spans="1:9" x14ac:dyDescent="0.45">
      <c r="A6839" t="s">
        <v>33</v>
      </c>
      <c r="B6839" s="1">
        <f>Raw_Prices!BS600</f>
        <v>45798</v>
      </c>
      <c r="C6839" s="12">
        <f>Raw_Prices!BW600</f>
        <v>582.86</v>
      </c>
      <c r="D6839" s="13">
        <f t="shared" si="218"/>
        <v>-1.6850805431390725E-2</v>
      </c>
      <c r="E6839" s="14" t="str">
        <f>IF(_xlfn.XLOOKUP($A6839,Firm_Info!$A$2:$A$12,Firm_Info!$C$2:$C$12)="Treated",1,IF(_xlfn.XLOOKUP($A6839,Firm_Info!$A$2:$A$12,Firm_Info!$C$2:$C$12)="Control",0,""))</f>
        <v/>
      </c>
      <c r="F6839" s="14" t="str">
        <f>IFERROR(_xlfn.XLOOKUP($A6839,Firm_Info!$A$2:$A$11,Firm_Info!$D$2:$D$11),"")</f>
        <v/>
      </c>
      <c r="G6839" s="14" t="str">
        <f>IF($F6839="","",IF($B6839&gt;=SUMIFS(Firm_Info!$F$2:$F$11,Firm_Info!$D$2:$D$11,$F6839,Firm_Info!$C$2:$C$11,"Treated"),1,0))</f>
        <v/>
      </c>
      <c r="H6839" s="14" t="str">
        <f t="shared" si="219"/>
        <v/>
      </c>
      <c r="I6839" s="14" t="str">
        <f>IF($F6839="","",MOD(ROW()-2,624)-INDEX(Parallel_Trends!$F$5:$F$14,MATCH($A6839,Parallel_Trends!$A$5:$A$14,0)))</f>
        <v/>
      </c>
    </row>
    <row r="6840" spans="1:9" x14ac:dyDescent="0.45">
      <c r="A6840" t="s">
        <v>33</v>
      </c>
      <c r="B6840" s="1">
        <f>Raw_Prices!BS601</f>
        <v>45799</v>
      </c>
      <c r="C6840" s="12">
        <f>Raw_Prices!BW601</f>
        <v>583.09</v>
      </c>
      <c r="D6840" s="13">
        <f t="shared" si="218"/>
        <v>3.9460590879469848E-4</v>
      </c>
      <c r="E6840" s="14" t="str">
        <f>IF(_xlfn.XLOOKUP($A6840,Firm_Info!$A$2:$A$12,Firm_Info!$C$2:$C$12)="Treated",1,IF(_xlfn.XLOOKUP($A6840,Firm_Info!$A$2:$A$12,Firm_Info!$C$2:$C$12)="Control",0,""))</f>
        <v/>
      </c>
      <c r="F6840" s="14" t="str">
        <f>IFERROR(_xlfn.XLOOKUP($A6840,Firm_Info!$A$2:$A$11,Firm_Info!$D$2:$D$11),"")</f>
        <v/>
      </c>
      <c r="G6840" s="14" t="str">
        <f>IF($F6840="","",IF($B6840&gt;=SUMIFS(Firm_Info!$F$2:$F$11,Firm_Info!$D$2:$D$11,$F6840,Firm_Info!$C$2:$C$11,"Treated"),1,0))</f>
        <v/>
      </c>
      <c r="H6840" s="14" t="str">
        <f t="shared" si="219"/>
        <v/>
      </c>
      <c r="I6840" s="14" t="str">
        <f>IF($F6840="","",MOD(ROW()-2,624)-INDEX(Parallel_Trends!$F$5:$F$14,MATCH($A6840,Parallel_Trends!$A$5:$A$14,0)))</f>
        <v/>
      </c>
    </row>
    <row r="6841" spans="1:9" x14ac:dyDescent="0.45">
      <c r="A6841" t="s">
        <v>33</v>
      </c>
      <c r="B6841" s="1">
        <f>Raw_Prices!BS602</f>
        <v>45800</v>
      </c>
      <c r="C6841" s="12">
        <f>Raw_Prices!BW602</f>
        <v>579.11</v>
      </c>
      <c r="D6841" s="13">
        <f t="shared" si="218"/>
        <v>-6.8257044367079356E-3</v>
      </c>
      <c r="E6841" s="14" t="str">
        <f>IF(_xlfn.XLOOKUP($A6841,Firm_Info!$A$2:$A$12,Firm_Info!$C$2:$C$12)="Treated",1,IF(_xlfn.XLOOKUP($A6841,Firm_Info!$A$2:$A$12,Firm_Info!$C$2:$C$12)="Control",0,""))</f>
        <v/>
      </c>
      <c r="F6841" s="14" t="str">
        <f>IFERROR(_xlfn.XLOOKUP($A6841,Firm_Info!$A$2:$A$11,Firm_Info!$D$2:$D$11),"")</f>
        <v/>
      </c>
      <c r="G6841" s="14" t="str">
        <f>IF($F6841="","",IF($B6841&gt;=SUMIFS(Firm_Info!$F$2:$F$11,Firm_Info!$D$2:$D$11,$F6841,Firm_Info!$C$2:$C$11,"Treated"),1,0))</f>
        <v/>
      </c>
      <c r="H6841" s="14" t="str">
        <f t="shared" si="219"/>
        <v/>
      </c>
      <c r="I6841" s="14" t="str">
        <f>IF($F6841="","",MOD(ROW()-2,624)-INDEX(Parallel_Trends!$F$5:$F$14,MATCH($A6841,Parallel_Trends!$A$5:$A$14,0)))</f>
        <v/>
      </c>
    </row>
    <row r="6842" spans="1:9" x14ac:dyDescent="0.45">
      <c r="A6842" t="s">
        <v>33</v>
      </c>
      <c r="B6842" s="1">
        <f>Raw_Prices!BS603</f>
        <v>45804</v>
      </c>
      <c r="C6842" s="12">
        <f>Raw_Prices!BW603</f>
        <v>591.15</v>
      </c>
      <c r="D6842" s="13">
        <f t="shared" si="218"/>
        <v>2.0790523389338844E-2</v>
      </c>
      <c r="E6842" s="14" t="str">
        <f>IF(_xlfn.XLOOKUP($A6842,Firm_Info!$A$2:$A$12,Firm_Info!$C$2:$C$12)="Treated",1,IF(_xlfn.XLOOKUP($A6842,Firm_Info!$A$2:$A$12,Firm_Info!$C$2:$C$12)="Control",0,""))</f>
        <v/>
      </c>
      <c r="F6842" s="14" t="str">
        <f>IFERROR(_xlfn.XLOOKUP($A6842,Firm_Info!$A$2:$A$11,Firm_Info!$D$2:$D$11),"")</f>
        <v/>
      </c>
      <c r="G6842" s="14" t="str">
        <f>IF($F6842="","",IF($B6842&gt;=SUMIFS(Firm_Info!$F$2:$F$11,Firm_Info!$D$2:$D$11,$F6842,Firm_Info!$C$2:$C$11,"Treated"),1,0))</f>
        <v/>
      </c>
      <c r="H6842" s="14" t="str">
        <f t="shared" si="219"/>
        <v/>
      </c>
      <c r="I6842" s="14" t="str">
        <f>IF($F6842="","",MOD(ROW()-2,624)-INDEX(Parallel_Trends!$F$5:$F$14,MATCH($A6842,Parallel_Trends!$A$5:$A$14,0)))</f>
        <v/>
      </c>
    </row>
    <row r="6843" spans="1:9" x14ac:dyDescent="0.45">
      <c r="A6843" t="s">
        <v>33</v>
      </c>
      <c r="B6843" s="1">
        <f>Raw_Prices!BS604</f>
        <v>45805</v>
      </c>
      <c r="C6843" s="12">
        <f>Raw_Prices!BW604</f>
        <v>587.73</v>
      </c>
      <c r="D6843" s="13">
        <f t="shared" si="218"/>
        <v>-5.7853336716569004E-3</v>
      </c>
      <c r="E6843" s="14" t="str">
        <f>IF(_xlfn.XLOOKUP($A6843,Firm_Info!$A$2:$A$12,Firm_Info!$C$2:$C$12)="Treated",1,IF(_xlfn.XLOOKUP($A6843,Firm_Info!$A$2:$A$12,Firm_Info!$C$2:$C$12)="Control",0,""))</f>
        <v/>
      </c>
      <c r="F6843" s="14" t="str">
        <f>IFERROR(_xlfn.XLOOKUP($A6843,Firm_Info!$A$2:$A$11,Firm_Info!$D$2:$D$11),"")</f>
        <v/>
      </c>
      <c r="G6843" s="14" t="str">
        <f>IF($F6843="","",IF($B6843&gt;=SUMIFS(Firm_Info!$F$2:$F$11,Firm_Info!$D$2:$D$11,$F6843,Firm_Info!$C$2:$C$11,"Treated"),1,0))</f>
        <v/>
      </c>
      <c r="H6843" s="14" t="str">
        <f t="shared" si="219"/>
        <v/>
      </c>
      <c r="I6843" s="14" t="str">
        <f>IF($F6843="","",MOD(ROW()-2,624)-INDEX(Parallel_Trends!$F$5:$F$14,MATCH($A6843,Parallel_Trends!$A$5:$A$14,0)))</f>
        <v/>
      </c>
    </row>
    <row r="6844" spans="1:9" x14ac:dyDescent="0.45">
      <c r="A6844" t="s">
        <v>33</v>
      </c>
      <c r="B6844" s="1">
        <f>Raw_Prices!BS605</f>
        <v>45806</v>
      </c>
      <c r="C6844" s="12">
        <f>Raw_Prices!BW605</f>
        <v>590.04999999999995</v>
      </c>
      <c r="D6844" s="13">
        <f t="shared" si="218"/>
        <v>3.9473908087046539E-3</v>
      </c>
      <c r="E6844" s="14" t="str">
        <f>IF(_xlfn.XLOOKUP($A6844,Firm_Info!$A$2:$A$12,Firm_Info!$C$2:$C$12)="Treated",1,IF(_xlfn.XLOOKUP($A6844,Firm_Info!$A$2:$A$12,Firm_Info!$C$2:$C$12)="Control",0,""))</f>
        <v/>
      </c>
      <c r="F6844" s="14" t="str">
        <f>IFERROR(_xlfn.XLOOKUP($A6844,Firm_Info!$A$2:$A$11,Firm_Info!$D$2:$D$11),"")</f>
        <v/>
      </c>
      <c r="G6844" s="14" t="str">
        <f>IF($F6844="","",IF($B6844&gt;=SUMIFS(Firm_Info!$F$2:$F$11,Firm_Info!$D$2:$D$11,$F6844,Firm_Info!$C$2:$C$11,"Treated"),1,0))</f>
        <v/>
      </c>
      <c r="H6844" s="14" t="str">
        <f t="shared" si="219"/>
        <v/>
      </c>
      <c r="I6844" s="14" t="str">
        <f>IF($F6844="","",MOD(ROW()-2,624)-INDEX(Parallel_Trends!$F$5:$F$14,MATCH($A6844,Parallel_Trends!$A$5:$A$14,0)))</f>
        <v/>
      </c>
    </row>
    <row r="6845" spans="1:9" x14ac:dyDescent="0.45">
      <c r="A6845" t="s">
        <v>33</v>
      </c>
      <c r="B6845" s="1">
        <f>Raw_Prices!BS606</f>
        <v>45807</v>
      </c>
      <c r="C6845" s="12">
        <f>Raw_Prices!BW606</f>
        <v>589.39</v>
      </c>
      <c r="D6845" s="13">
        <f t="shared" si="218"/>
        <v>-1.1185492754850479E-3</v>
      </c>
      <c r="E6845" s="14" t="str">
        <f>IF(_xlfn.XLOOKUP($A6845,Firm_Info!$A$2:$A$12,Firm_Info!$C$2:$C$12)="Treated",1,IF(_xlfn.XLOOKUP($A6845,Firm_Info!$A$2:$A$12,Firm_Info!$C$2:$C$12)="Control",0,""))</f>
        <v/>
      </c>
      <c r="F6845" s="14" t="str">
        <f>IFERROR(_xlfn.XLOOKUP($A6845,Firm_Info!$A$2:$A$11,Firm_Info!$D$2:$D$11),"")</f>
        <v/>
      </c>
      <c r="G6845" s="14" t="str">
        <f>IF($F6845="","",IF($B6845&gt;=SUMIFS(Firm_Info!$F$2:$F$11,Firm_Info!$D$2:$D$11,$F6845,Firm_Info!$C$2:$C$11,"Treated"),1,0))</f>
        <v/>
      </c>
      <c r="H6845" s="14" t="str">
        <f t="shared" si="219"/>
        <v/>
      </c>
      <c r="I6845" s="14" t="str">
        <f>IF($F6845="","",MOD(ROW()-2,624)-INDEX(Parallel_Trends!$F$5:$F$14,MATCH($A6845,Parallel_Trends!$A$5:$A$14,0)))</f>
        <v/>
      </c>
    </row>
    <row r="6846" spans="1:9" x14ac:dyDescent="0.45">
      <c r="A6846" t="s">
        <v>33</v>
      </c>
      <c r="B6846" s="1">
        <f>Raw_Prices!BS607</f>
        <v>45810</v>
      </c>
      <c r="C6846" s="12">
        <f>Raw_Prices!BW607</f>
        <v>592.71</v>
      </c>
      <c r="D6846" s="13">
        <f t="shared" si="218"/>
        <v>5.6329425338061956E-3</v>
      </c>
      <c r="E6846" s="14" t="str">
        <f>IF(_xlfn.XLOOKUP($A6846,Firm_Info!$A$2:$A$12,Firm_Info!$C$2:$C$12)="Treated",1,IF(_xlfn.XLOOKUP($A6846,Firm_Info!$A$2:$A$12,Firm_Info!$C$2:$C$12)="Control",0,""))</f>
        <v/>
      </c>
      <c r="F6846" s="14" t="str">
        <f>IFERROR(_xlfn.XLOOKUP($A6846,Firm_Info!$A$2:$A$11,Firm_Info!$D$2:$D$11),"")</f>
        <v/>
      </c>
      <c r="G6846" s="14" t="str">
        <f>IF($F6846="","",IF($B6846&gt;=SUMIFS(Firm_Info!$F$2:$F$11,Firm_Info!$D$2:$D$11,$F6846,Firm_Info!$C$2:$C$11,"Treated"),1,0))</f>
        <v/>
      </c>
      <c r="H6846" s="14" t="str">
        <f t="shared" si="219"/>
        <v/>
      </c>
      <c r="I6846" s="14" t="str">
        <f>IF($F6846="","",MOD(ROW()-2,624)-INDEX(Parallel_Trends!$F$5:$F$14,MATCH($A6846,Parallel_Trends!$A$5:$A$14,0)))</f>
        <v/>
      </c>
    </row>
    <row r="6847" spans="1:9" x14ac:dyDescent="0.45">
      <c r="A6847" t="s">
        <v>33</v>
      </c>
      <c r="B6847" s="1">
        <f>Raw_Prices!BS608</f>
        <v>45811</v>
      </c>
      <c r="C6847" s="12">
        <f>Raw_Prices!BW608</f>
        <v>596.09</v>
      </c>
      <c r="D6847" s="13">
        <f t="shared" si="218"/>
        <v>5.7026201683791911E-3</v>
      </c>
      <c r="E6847" s="14" t="str">
        <f>IF(_xlfn.XLOOKUP($A6847,Firm_Info!$A$2:$A$12,Firm_Info!$C$2:$C$12)="Treated",1,IF(_xlfn.XLOOKUP($A6847,Firm_Info!$A$2:$A$12,Firm_Info!$C$2:$C$12)="Control",0,""))</f>
        <v/>
      </c>
      <c r="F6847" s="14" t="str">
        <f>IFERROR(_xlfn.XLOOKUP($A6847,Firm_Info!$A$2:$A$11,Firm_Info!$D$2:$D$11),"")</f>
        <v/>
      </c>
      <c r="G6847" s="14" t="str">
        <f>IF($F6847="","",IF($B6847&gt;=SUMIFS(Firm_Info!$F$2:$F$11,Firm_Info!$D$2:$D$11,$F6847,Firm_Info!$C$2:$C$11,"Treated"),1,0))</f>
        <v/>
      </c>
      <c r="H6847" s="14" t="str">
        <f t="shared" si="219"/>
        <v/>
      </c>
      <c r="I6847" s="14" t="str">
        <f>IF($F6847="","",MOD(ROW()-2,624)-INDEX(Parallel_Trends!$F$5:$F$14,MATCH($A6847,Parallel_Trends!$A$5:$A$14,0)))</f>
        <v/>
      </c>
    </row>
    <row r="6848" spans="1:9" x14ac:dyDescent="0.45">
      <c r="A6848" t="s">
        <v>33</v>
      </c>
      <c r="B6848" s="1">
        <f>Raw_Prices!BS609</f>
        <v>45812</v>
      </c>
      <c r="C6848" s="12">
        <f>Raw_Prices!BW609</f>
        <v>595.92999999999995</v>
      </c>
      <c r="D6848" s="13">
        <f t="shared" si="218"/>
        <v>-2.6841584324532874E-4</v>
      </c>
      <c r="E6848" s="14" t="str">
        <f>IF(_xlfn.XLOOKUP($A6848,Firm_Info!$A$2:$A$12,Firm_Info!$C$2:$C$12)="Treated",1,IF(_xlfn.XLOOKUP($A6848,Firm_Info!$A$2:$A$12,Firm_Info!$C$2:$C$12)="Control",0,""))</f>
        <v/>
      </c>
      <c r="F6848" s="14" t="str">
        <f>IFERROR(_xlfn.XLOOKUP($A6848,Firm_Info!$A$2:$A$11,Firm_Info!$D$2:$D$11),"")</f>
        <v/>
      </c>
      <c r="G6848" s="14" t="str">
        <f>IF($F6848="","",IF($B6848&gt;=SUMIFS(Firm_Info!$F$2:$F$11,Firm_Info!$D$2:$D$11,$F6848,Firm_Info!$C$2:$C$11,"Treated"),1,0))</f>
        <v/>
      </c>
      <c r="H6848" s="14" t="str">
        <f t="shared" si="219"/>
        <v/>
      </c>
      <c r="I6848" s="14" t="str">
        <f>IF($F6848="","",MOD(ROW()-2,624)-INDEX(Parallel_Trends!$F$5:$F$14,MATCH($A6848,Parallel_Trends!$A$5:$A$14,0)))</f>
        <v/>
      </c>
    </row>
    <row r="6849" spans="1:9" x14ac:dyDescent="0.45">
      <c r="A6849" t="s">
        <v>33</v>
      </c>
      <c r="B6849" s="1">
        <f>Raw_Prices!BS610</f>
        <v>45813</v>
      </c>
      <c r="C6849" s="12">
        <f>Raw_Prices!BW610</f>
        <v>593.04999999999995</v>
      </c>
      <c r="D6849" s="13">
        <f t="shared" si="218"/>
        <v>-4.8327823737687181E-3</v>
      </c>
      <c r="E6849" s="14" t="str">
        <f>IF(_xlfn.XLOOKUP($A6849,Firm_Info!$A$2:$A$12,Firm_Info!$C$2:$C$12)="Treated",1,IF(_xlfn.XLOOKUP($A6849,Firm_Info!$A$2:$A$12,Firm_Info!$C$2:$C$12)="Control",0,""))</f>
        <v/>
      </c>
      <c r="F6849" s="14" t="str">
        <f>IFERROR(_xlfn.XLOOKUP($A6849,Firm_Info!$A$2:$A$11,Firm_Info!$D$2:$D$11),"")</f>
        <v/>
      </c>
      <c r="G6849" s="14" t="str">
        <f>IF($F6849="","",IF($B6849&gt;=SUMIFS(Firm_Info!$F$2:$F$11,Firm_Info!$D$2:$D$11,$F6849,Firm_Info!$C$2:$C$11,"Treated"),1,0))</f>
        <v/>
      </c>
      <c r="H6849" s="14" t="str">
        <f t="shared" si="219"/>
        <v/>
      </c>
      <c r="I6849" s="14" t="str">
        <f>IF($F6849="","",MOD(ROW()-2,624)-INDEX(Parallel_Trends!$F$5:$F$14,MATCH($A6849,Parallel_Trends!$A$5:$A$14,0)))</f>
        <v/>
      </c>
    </row>
    <row r="6850" spans="1:9" x14ac:dyDescent="0.45">
      <c r="A6850" t="s">
        <v>33</v>
      </c>
      <c r="B6850" s="1">
        <f>Raw_Prices!BS611</f>
        <v>45814</v>
      </c>
      <c r="C6850" s="12">
        <f>Raw_Prices!BW611</f>
        <v>599.14</v>
      </c>
      <c r="D6850" s="13">
        <f t="shared" si="218"/>
        <v>1.0268948655256738E-2</v>
      </c>
      <c r="E6850" s="14" t="str">
        <f>IF(_xlfn.XLOOKUP($A6850,Firm_Info!$A$2:$A$12,Firm_Info!$C$2:$C$12)="Treated",1,IF(_xlfn.XLOOKUP($A6850,Firm_Info!$A$2:$A$12,Firm_Info!$C$2:$C$12)="Control",0,""))</f>
        <v/>
      </c>
      <c r="F6850" s="14" t="str">
        <f>IFERROR(_xlfn.XLOOKUP($A6850,Firm_Info!$A$2:$A$11,Firm_Info!$D$2:$D$11),"")</f>
        <v/>
      </c>
      <c r="G6850" s="14" t="str">
        <f>IF($F6850="","",IF($B6850&gt;=SUMIFS(Firm_Info!$F$2:$F$11,Firm_Info!$D$2:$D$11,$F6850,Firm_Info!$C$2:$C$11,"Treated"),1,0))</f>
        <v/>
      </c>
      <c r="H6850" s="14" t="str">
        <f t="shared" si="219"/>
        <v/>
      </c>
      <c r="I6850" s="14" t="str">
        <f>IF($F6850="","",MOD(ROW()-2,624)-INDEX(Parallel_Trends!$F$5:$F$14,MATCH($A6850,Parallel_Trends!$A$5:$A$14,0)))</f>
        <v/>
      </c>
    </row>
    <row r="6851" spans="1:9" x14ac:dyDescent="0.45">
      <c r="A6851" t="s">
        <v>33</v>
      </c>
      <c r="B6851" s="1">
        <f>Raw_Prices!BS612</f>
        <v>45817</v>
      </c>
      <c r="C6851" s="12">
        <f>Raw_Prices!BW612</f>
        <v>599.67999999999995</v>
      </c>
      <c r="D6851" s="13">
        <f t="shared" si="218"/>
        <v>9.0129185165399583E-4</v>
      </c>
      <c r="E6851" s="14" t="str">
        <f>IF(_xlfn.XLOOKUP($A6851,Firm_Info!$A$2:$A$12,Firm_Info!$C$2:$C$12)="Treated",1,IF(_xlfn.XLOOKUP($A6851,Firm_Info!$A$2:$A$12,Firm_Info!$C$2:$C$12)="Control",0,""))</f>
        <v/>
      </c>
      <c r="F6851" s="14" t="str">
        <f>IFERROR(_xlfn.XLOOKUP($A6851,Firm_Info!$A$2:$A$11,Firm_Info!$D$2:$D$11),"")</f>
        <v/>
      </c>
      <c r="G6851" s="14" t="str">
        <f>IF($F6851="","",IF($B6851&gt;=SUMIFS(Firm_Info!$F$2:$F$11,Firm_Info!$D$2:$D$11,$F6851,Firm_Info!$C$2:$C$11,"Treated"),1,0))</f>
        <v/>
      </c>
      <c r="H6851" s="14" t="str">
        <f t="shared" si="219"/>
        <v/>
      </c>
      <c r="I6851" s="14" t="str">
        <f>IF($F6851="","",MOD(ROW()-2,624)-INDEX(Parallel_Trends!$F$5:$F$14,MATCH($A6851,Parallel_Trends!$A$5:$A$14,0)))</f>
        <v/>
      </c>
    </row>
    <row r="6852" spans="1:9" x14ac:dyDescent="0.45">
      <c r="A6852" t="s">
        <v>33</v>
      </c>
      <c r="B6852" s="1">
        <f>Raw_Prices!BS613</f>
        <v>45818</v>
      </c>
      <c r="C6852" s="12">
        <f>Raw_Prices!BW613</f>
        <v>603.08000000000004</v>
      </c>
      <c r="D6852" s="13">
        <f t="shared" si="218"/>
        <v>5.6696905016009325E-3</v>
      </c>
      <c r="E6852" s="14" t="str">
        <f>IF(_xlfn.XLOOKUP($A6852,Firm_Info!$A$2:$A$12,Firm_Info!$C$2:$C$12)="Treated",1,IF(_xlfn.XLOOKUP($A6852,Firm_Info!$A$2:$A$12,Firm_Info!$C$2:$C$12)="Control",0,""))</f>
        <v/>
      </c>
      <c r="F6852" s="14" t="str">
        <f>IFERROR(_xlfn.XLOOKUP($A6852,Firm_Info!$A$2:$A$11,Firm_Info!$D$2:$D$11),"")</f>
        <v/>
      </c>
      <c r="G6852" s="14" t="str">
        <f>IF($F6852="","",IF($B6852&gt;=SUMIFS(Firm_Info!$F$2:$F$11,Firm_Info!$D$2:$D$11,$F6852,Firm_Info!$C$2:$C$11,"Treated"),1,0))</f>
        <v/>
      </c>
      <c r="H6852" s="14" t="str">
        <f t="shared" si="219"/>
        <v/>
      </c>
      <c r="I6852" s="14" t="str">
        <f>IF($F6852="","",MOD(ROW()-2,624)-INDEX(Parallel_Trends!$F$5:$F$14,MATCH($A6852,Parallel_Trends!$A$5:$A$14,0)))</f>
        <v/>
      </c>
    </row>
    <row r="6853" spans="1:9" x14ac:dyDescent="0.45">
      <c r="A6853" t="s">
        <v>33</v>
      </c>
      <c r="B6853" s="1">
        <f>Raw_Prices!BS614</f>
        <v>45819</v>
      </c>
      <c r="C6853" s="12">
        <f>Raw_Prices!BW614</f>
        <v>601.36</v>
      </c>
      <c r="D6853" s="13">
        <f t="shared" si="218"/>
        <v>-2.852026265172114E-3</v>
      </c>
      <c r="E6853" s="14" t="str">
        <f>IF(_xlfn.XLOOKUP($A6853,Firm_Info!$A$2:$A$12,Firm_Info!$C$2:$C$12)="Treated",1,IF(_xlfn.XLOOKUP($A6853,Firm_Info!$A$2:$A$12,Firm_Info!$C$2:$C$12)="Control",0,""))</f>
        <v/>
      </c>
      <c r="F6853" s="14" t="str">
        <f>IFERROR(_xlfn.XLOOKUP($A6853,Firm_Info!$A$2:$A$11,Firm_Info!$D$2:$D$11),"")</f>
        <v/>
      </c>
      <c r="G6853" s="14" t="str">
        <f>IF($F6853="","",IF($B6853&gt;=SUMIFS(Firm_Info!$F$2:$F$11,Firm_Info!$D$2:$D$11,$F6853,Firm_Info!$C$2:$C$11,"Treated"),1,0))</f>
        <v/>
      </c>
      <c r="H6853" s="14" t="str">
        <f t="shared" si="219"/>
        <v/>
      </c>
      <c r="I6853" s="14" t="str">
        <f>IF($F6853="","",MOD(ROW()-2,624)-INDEX(Parallel_Trends!$F$5:$F$14,MATCH($A6853,Parallel_Trends!$A$5:$A$14,0)))</f>
        <v/>
      </c>
    </row>
    <row r="6854" spans="1:9" x14ac:dyDescent="0.45">
      <c r="A6854" t="s">
        <v>33</v>
      </c>
      <c r="B6854" s="1">
        <f>Raw_Prices!BS615</f>
        <v>45820</v>
      </c>
      <c r="C6854" s="12">
        <f>Raw_Prices!BW615</f>
        <v>603.75</v>
      </c>
      <c r="D6854" s="13">
        <f t="shared" si="218"/>
        <v>3.9743248636423534E-3</v>
      </c>
      <c r="E6854" s="14" t="str">
        <f>IF(_xlfn.XLOOKUP($A6854,Firm_Info!$A$2:$A$12,Firm_Info!$C$2:$C$12)="Treated",1,IF(_xlfn.XLOOKUP($A6854,Firm_Info!$A$2:$A$12,Firm_Info!$C$2:$C$12)="Control",0,""))</f>
        <v/>
      </c>
      <c r="F6854" s="14" t="str">
        <f>IFERROR(_xlfn.XLOOKUP($A6854,Firm_Info!$A$2:$A$11,Firm_Info!$D$2:$D$11),"")</f>
        <v/>
      </c>
      <c r="G6854" s="14" t="str">
        <f>IF($F6854="","",IF($B6854&gt;=SUMIFS(Firm_Info!$F$2:$F$11,Firm_Info!$D$2:$D$11,$F6854,Firm_Info!$C$2:$C$11,"Treated"),1,0))</f>
        <v/>
      </c>
      <c r="H6854" s="14" t="str">
        <f t="shared" si="219"/>
        <v/>
      </c>
      <c r="I6854" s="14" t="str">
        <f>IF($F6854="","",MOD(ROW()-2,624)-INDEX(Parallel_Trends!$F$5:$F$14,MATCH($A6854,Parallel_Trends!$A$5:$A$14,0)))</f>
        <v/>
      </c>
    </row>
    <row r="6855" spans="1:9" x14ac:dyDescent="0.45">
      <c r="A6855" t="s">
        <v>33</v>
      </c>
      <c r="B6855" s="1">
        <f>Raw_Prices!BS616</f>
        <v>45821</v>
      </c>
      <c r="C6855" s="12">
        <f>Raw_Prices!BW616</f>
        <v>597</v>
      </c>
      <c r="D6855" s="13">
        <f t="shared" si="218"/>
        <v>-1.1180124223602483E-2</v>
      </c>
      <c r="E6855" s="14" t="str">
        <f>IF(_xlfn.XLOOKUP($A6855,Firm_Info!$A$2:$A$12,Firm_Info!$C$2:$C$12)="Treated",1,IF(_xlfn.XLOOKUP($A6855,Firm_Info!$A$2:$A$12,Firm_Info!$C$2:$C$12)="Control",0,""))</f>
        <v/>
      </c>
      <c r="F6855" s="14" t="str">
        <f>IFERROR(_xlfn.XLOOKUP($A6855,Firm_Info!$A$2:$A$11,Firm_Info!$D$2:$D$11),"")</f>
        <v/>
      </c>
      <c r="G6855" s="14" t="str">
        <f>IF($F6855="","",IF($B6855&gt;=SUMIFS(Firm_Info!$F$2:$F$11,Firm_Info!$D$2:$D$11,$F6855,Firm_Info!$C$2:$C$11,"Treated"),1,0))</f>
        <v/>
      </c>
      <c r="H6855" s="14" t="str">
        <f t="shared" si="219"/>
        <v/>
      </c>
      <c r="I6855" s="14" t="str">
        <f>IF($F6855="","",MOD(ROW()-2,624)-INDEX(Parallel_Trends!$F$5:$F$14,MATCH($A6855,Parallel_Trends!$A$5:$A$14,0)))</f>
        <v/>
      </c>
    </row>
    <row r="6856" spans="1:9" x14ac:dyDescent="0.45">
      <c r="A6856" t="s">
        <v>33</v>
      </c>
      <c r="B6856" s="1">
        <f>Raw_Prices!BS617</f>
        <v>45824</v>
      </c>
      <c r="C6856" s="12">
        <f>Raw_Prices!BW617</f>
        <v>602.67999999999995</v>
      </c>
      <c r="D6856" s="13">
        <f t="shared" si="218"/>
        <v>9.5142378559462948E-3</v>
      </c>
      <c r="E6856" s="14" t="str">
        <f>IF(_xlfn.XLOOKUP($A6856,Firm_Info!$A$2:$A$12,Firm_Info!$C$2:$C$12)="Treated",1,IF(_xlfn.XLOOKUP($A6856,Firm_Info!$A$2:$A$12,Firm_Info!$C$2:$C$12)="Control",0,""))</f>
        <v/>
      </c>
      <c r="F6856" s="14" t="str">
        <f>IFERROR(_xlfn.XLOOKUP($A6856,Firm_Info!$A$2:$A$11,Firm_Info!$D$2:$D$11),"")</f>
        <v/>
      </c>
      <c r="G6856" s="14" t="str">
        <f>IF($F6856="","",IF($B6856&gt;=SUMIFS(Firm_Info!$F$2:$F$11,Firm_Info!$D$2:$D$11,$F6856,Firm_Info!$C$2:$C$11,"Treated"),1,0))</f>
        <v/>
      </c>
      <c r="H6856" s="14" t="str">
        <f t="shared" si="219"/>
        <v/>
      </c>
      <c r="I6856" s="14" t="str">
        <f>IF($F6856="","",MOD(ROW()-2,624)-INDEX(Parallel_Trends!$F$5:$F$14,MATCH($A6856,Parallel_Trends!$A$5:$A$14,0)))</f>
        <v/>
      </c>
    </row>
    <row r="6857" spans="1:9" x14ac:dyDescent="0.45">
      <c r="A6857" t="s">
        <v>33</v>
      </c>
      <c r="B6857" s="1">
        <f>Raw_Prices!BS618</f>
        <v>45825</v>
      </c>
      <c r="C6857" s="12">
        <f>Raw_Prices!BW618</f>
        <v>597.53</v>
      </c>
      <c r="D6857" s="13">
        <f t="shared" si="218"/>
        <v>-8.5451649299793653E-3</v>
      </c>
      <c r="E6857" s="14" t="str">
        <f>IF(_xlfn.XLOOKUP($A6857,Firm_Info!$A$2:$A$12,Firm_Info!$C$2:$C$12)="Treated",1,IF(_xlfn.XLOOKUP($A6857,Firm_Info!$A$2:$A$12,Firm_Info!$C$2:$C$12)="Control",0,""))</f>
        <v/>
      </c>
      <c r="F6857" s="14" t="str">
        <f>IFERROR(_xlfn.XLOOKUP($A6857,Firm_Info!$A$2:$A$11,Firm_Info!$D$2:$D$11),"")</f>
        <v/>
      </c>
      <c r="G6857" s="14" t="str">
        <f>IF($F6857="","",IF($B6857&gt;=SUMIFS(Firm_Info!$F$2:$F$11,Firm_Info!$D$2:$D$11,$F6857,Firm_Info!$C$2:$C$11,"Treated"),1,0))</f>
        <v/>
      </c>
      <c r="H6857" s="14" t="str">
        <f t="shared" si="219"/>
        <v/>
      </c>
      <c r="I6857" s="14" t="str">
        <f>IF($F6857="","",MOD(ROW()-2,624)-INDEX(Parallel_Trends!$F$5:$F$14,MATCH($A6857,Parallel_Trends!$A$5:$A$14,0)))</f>
        <v/>
      </c>
    </row>
    <row r="6858" spans="1:9" x14ac:dyDescent="0.45">
      <c r="A6858" t="s">
        <v>33</v>
      </c>
      <c r="B6858" s="1">
        <f>Raw_Prices!BS619</f>
        <v>45826</v>
      </c>
      <c r="C6858" s="12">
        <f>Raw_Prices!BW619</f>
        <v>597.44000000000005</v>
      </c>
      <c r="D6858" s="13">
        <f t="shared" si="218"/>
        <v>-1.506200525495105E-4</v>
      </c>
      <c r="E6858" s="14" t="str">
        <f>IF(_xlfn.XLOOKUP($A6858,Firm_Info!$A$2:$A$12,Firm_Info!$C$2:$C$12)="Treated",1,IF(_xlfn.XLOOKUP($A6858,Firm_Info!$A$2:$A$12,Firm_Info!$C$2:$C$12)="Control",0,""))</f>
        <v/>
      </c>
      <c r="F6858" s="14" t="str">
        <f>IFERROR(_xlfn.XLOOKUP($A6858,Firm_Info!$A$2:$A$11,Firm_Info!$D$2:$D$11),"")</f>
        <v/>
      </c>
      <c r="G6858" s="14" t="str">
        <f>IF($F6858="","",IF($B6858&gt;=SUMIFS(Firm_Info!$F$2:$F$11,Firm_Info!$D$2:$D$11,$F6858,Firm_Info!$C$2:$C$11,"Treated"),1,0))</f>
        <v/>
      </c>
      <c r="H6858" s="14" t="str">
        <f t="shared" si="219"/>
        <v/>
      </c>
      <c r="I6858" s="14" t="str">
        <f>IF($F6858="","",MOD(ROW()-2,624)-INDEX(Parallel_Trends!$F$5:$F$14,MATCH($A6858,Parallel_Trends!$A$5:$A$14,0)))</f>
        <v/>
      </c>
    </row>
    <row r="6859" spans="1:9" x14ac:dyDescent="0.45">
      <c r="A6859" t="s">
        <v>33</v>
      </c>
      <c r="B6859" s="1">
        <f>Raw_Prices!BS620</f>
        <v>45828</v>
      </c>
      <c r="C6859" s="12">
        <f>Raw_Prices!BW620</f>
        <v>594.28</v>
      </c>
      <c r="D6859" s="13">
        <f t="shared" si="218"/>
        <v>-5.2892340653456493E-3</v>
      </c>
      <c r="E6859" s="14" t="str">
        <f>IF(_xlfn.XLOOKUP($A6859,Firm_Info!$A$2:$A$12,Firm_Info!$C$2:$C$12)="Treated",1,IF(_xlfn.XLOOKUP($A6859,Firm_Info!$A$2:$A$12,Firm_Info!$C$2:$C$12)="Control",0,""))</f>
        <v/>
      </c>
      <c r="F6859" s="14" t="str">
        <f>IFERROR(_xlfn.XLOOKUP($A6859,Firm_Info!$A$2:$A$11,Firm_Info!$D$2:$D$11),"")</f>
        <v/>
      </c>
      <c r="G6859" s="14" t="str">
        <f>IF($F6859="","",IF($B6859&gt;=SUMIFS(Firm_Info!$F$2:$F$11,Firm_Info!$D$2:$D$11,$F6859,Firm_Info!$C$2:$C$11,"Treated"),1,0))</f>
        <v/>
      </c>
      <c r="H6859" s="14" t="str">
        <f t="shared" si="219"/>
        <v/>
      </c>
      <c r="I6859" s="14" t="str">
        <f>IF($F6859="","",MOD(ROW()-2,624)-INDEX(Parallel_Trends!$F$5:$F$14,MATCH($A6859,Parallel_Trends!$A$5:$A$14,0)))</f>
        <v/>
      </c>
    </row>
    <row r="6860" spans="1:9" x14ac:dyDescent="0.45">
      <c r="A6860" t="s">
        <v>33</v>
      </c>
      <c r="B6860" s="1">
        <f>Raw_Prices!BS621</f>
        <v>45831</v>
      </c>
      <c r="C6860" s="12">
        <f>Raw_Prices!BW621</f>
        <v>600.15</v>
      </c>
      <c r="D6860" s="13">
        <f t="shared" si="218"/>
        <v>9.8774988221039806E-3</v>
      </c>
      <c r="E6860" s="14" t="str">
        <f>IF(_xlfn.XLOOKUP($A6860,Firm_Info!$A$2:$A$12,Firm_Info!$C$2:$C$12)="Treated",1,IF(_xlfn.XLOOKUP($A6860,Firm_Info!$A$2:$A$12,Firm_Info!$C$2:$C$12)="Control",0,""))</f>
        <v/>
      </c>
      <c r="F6860" s="14" t="str">
        <f>IFERROR(_xlfn.XLOOKUP($A6860,Firm_Info!$A$2:$A$11,Firm_Info!$D$2:$D$11),"")</f>
        <v/>
      </c>
      <c r="G6860" s="14" t="str">
        <f>IF($F6860="","",IF($B6860&gt;=SUMIFS(Firm_Info!$F$2:$F$11,Firm_Info!$D$2:$D$11,$F6860,Firm_Info!$C$2:$C$11,"Treated"),1,0))</f>
        <v/>
      </c>
      <c r="H6860" s="14" t="str">
        <f t="shared" si="219"/>
        <v/>
      </c>
      <c r="I6860" s="14" t="str">
        <f>IF($F6860="","",MOD(ROW()-2,624)-INDEX(Parallel_Trends!$F$5:$F$14,MATCH($A6860,Parallel_Trends!$A$5:$A$14,0)))</f>
        <v/>
      </c>
    </row>
    <row r="6861" spans="1:9" x14ac:dyDescent="0.45">
      <c r="A6861" t="s">
        <v>33</v>
      </c>
      <c r="B6861" s="1">
        <f>Raw_Prices!BS622</f>
        <v>45832</v>
      </c>
      <c r="C6861" s="12">
        <f>Raw_Prices!BW622</f>
        <v>606.78</v>
      </c>
      <c r="D6861" s="13">
        <f t="shared" si="218"/>
        <v>1.104723819045228E-2</v>
      </c>
      <c r="E6861" s="14" t="str">
        <f>IF(_xlfn.XLOOKUP($A6861,Firm_Info!$A$2:$A$12,Firm_Info!$C$2:$C$12)="Treated",1,IF(_xlfn.XLOOKUP($A6861,Firm_Info!$A$2:$A$12,Firm_Info!$C$2:$C$12)="Control",0,""))</f>
        <v/>
      </c>
      <c r="F6861" s="14" t="str">
        <f>IFERROR(_xlfn.XLOOKUP($A6861,Firm_Info!$A$2:$A$11,Firm_Info!$D$2:$D$11),"")</f>
        <v/>
      </c>
      <c r="G6861" s="14" t="str">
        <f>IF($F6861="","",IF($B6861&gt;=SUMIFS(Firm_Info!$F$2:$F$11,Firm_Info!$D$2:$D$11,$F6861,Firm_Info!$C$2:$C$11,"Treated"),1,0))</f>
        <v/>
      </c>
      <c r="H6861" s="14" t="str">
        <f t="shared" si="219"/>
        <v/>
      </c>
      <c r="I6861" s="14" t="str">
        <f>IF($F6861="","",MOD(ROW()-2,624)-INDEX(Parallel_Trends!$F$5:$F$14,MATCH($A6861,Parallel_Trends!$A$5:$A$14,0)))</f>
        <v/>
      </c>
    </row>
    <row r="6862" spans="1:9" x14ac:dyDescent="0.45">
      <c r="A6862" t="s">
        <v>33</v>
      </c>
      <c r="B6862" s="1">
        <f>Raw_Prices!BS623</f>
        <v>45833</v>
      </c>
      <c r="C6862" s="12">
        <f>Raw_Prices!BW623</f>
        <v>607.12</v>
      </c>
      <c r="D6862" s="13">
        <f t="shared" si="218"/>
        <v>5.6033488249451757E-4</v>
      </c>
      <c r="E6862" s="14" t="str">
        <f>IF(_xlfn.XLOOKUP($A6862,Firm_Info!$A$2:$A$12,Firm_Info!$C$2:$C$12)="Treated",1,IF(_xlfn.XLOOKUP($A6862,Firm_Info!$A$2:$A$12,Firm_Info!$C$2:$C$12)="Control",0,""))</f>
        <v/>
      </c>
      <c r="F6862" s="14" t="str">
        <f>IFERROR(_xlfn.XLOOKUP($A6862,Firm_Info!$A$2:$A$11,Firm_Info!$D$2:$D$11),"")</f>
        <v/>
      </c>
      <c r="G6862" s="14" t="str">
        <f>IF($F6862="","",IF($B6862&gt;=SUMIFS(Firm_Info!$F$2:$F$11,Firm_Info!$D$2:$D$11,$F6862,Firm_Info!$C$2:$C$11,"Treated"),1,0))</f>
        <v/>
      </c>
      <c r="H6862" s="14" t="str">
        <f t="shared" si="219"/>
        <v/>
      </c>
      <c r="I6862" s="14" t="str">
        <f>IF($F6862="","",MOD(ROW()-2,624)-INDEX(Parallel_Trends!$F$5:$F$14,MATCH($A6862,Parallel_Trends!$A$5:$A$14,0)))</f>
        <v/>
      </c>
    </row>
    <row r="6863" spans="1:9" x14ac:dyDescent="0.45">
      <c r="A6863" t="s">
        <v>33</v>
      </c>
      <c r="B6863" s="1">
        <f>Raw_Prices!BS624</f>
        <v>45834</v>
      </c>
      <c r="C6863" s="12">
        <f>Raw_Prices!BW624</f>
        <v>611.87</v>
      </c>
      <c r="D6863" s="13">
        <f t="shared" si="218"/>
        <v>7.8238239557253397E-3</v>
      </c>
      <c r="E6863" s="14" t="str">
        <f>IF(_xlfn.XLOOKUP($A6863,Firm_Info!$A$2:$A$12,Firm_Info!$C$2:$C$12)="Treated",1,IF(_xlfn.XLOOKUP($A6863,Firm_Info!$A$2:$A$12,Firm_Info!$C$2:$C$12)="Control",0,""))</f>
        <v/>
      </c>
      <c r="F6863" s="14" t="str">
        <f>IFERROR(_xlfn.XLOOKUP($A6863,Firm_Info!$A$2:$A$11,Firm_Info!$D$2:$D$11),"")</f>
        <v/>
      </c>
      <c r="G6863" s="14" t="str">
        <f>IF($F6863="","",IF($B6863&gt;=SUMIFS(Firm_Info!$F$2:$F$11,Firm_Info!$D$2:$D$11,$F6863,Firm_Info!$C$2:$C$11,"Treated"),1,0))</f>
        <v/>
      </c>
      <c r="H6863" s="14" t="str">
        <f t="shared" si="219"/>
        <v/>
      </c>
      <c r="I6863" s="14" t="str">
        <f>IF($F6863="","",MOD(ROW()-2,624)-INDEX(Parallel_Trends!$F$5:$F$14,MATCH($A6863,Parallel_Trends!$A$5:$A$14,0)))</f>
        <v/>
      </c>
    </row>
    <row r="6864" spans="1:9" x14ac:dyDescent="0.45">
      <c r="A6864" t="s">
        <v>33</v>
      </c>
      <c r="B6864" s="1">
        <f>Raw_Prices!BS625</f>
        <v>45835</v>
      </c>
      <c r="C6864" s="12">
        <f>Raw_Prices!BW625</f>
        <v>614.91</v>
      </c>
      <c r="D6864" s="13">
        <f t="shared" si="218"/>
        <v>4.9683756353473552E-3</v>
      </c>
      <c r="E6864" s="14" t="str">
        <f>IF(_xlfn.XLOOKUP($A6864,Firm_Info!$A$2:$A$12,Firm_Info!$C$2:$C$12)="Treated",1,IF(_xlfn.XLOOKUP($A6864,Firm_Info!$A$2:$A$12,Firm_Info!$C$2:$C$12)="Control",0,""))</f>
        <v/>
      </c>
      <c r="F6864" s="14" t="str">
        <f>IFERROR(_xlfn.XLOOKUP($A6864,Firm_Info!$A$2:$A$11,Firm_Info!$D$2:$D$11),"")</f>
        <v/>
      </c>
      <c r="G6864" s="14" t="str">
        <f>IF($F6864="","",IF($B6864&gt;=SUMIFS(Firm_Info!$F$2:$F$11,Firm_Info!$D$2:$D$11,$F6864,Firm_Info!$C$2:$C$11,"Treated"),1,0))</f>
        <v/>
      </c>
      <c r="H6864" s="14" t="str">
        <f t="shared" si="219"/>
        <v/>
      </c>
      <c r="I6864" s="14" t="str">
        <f>IF($F6864="","",MOD(ROW()-2,624)-INDEX(Parallel_Trends!$F$5:$F$14,MATCH($A6864,Parallel_Trends!$A$5:$A$14,0)))</f>
        <v/>
      </c>
    </row>
    <row r="6865" spans="1:9" x14ac:dyDescent="0.45">
      <c r="A6865" t="s">
        <v>33</v>
      </c>
      <c r="B6865" s="1">
        <f>Raw_Prices!BS626</f>
        <v>45838</v>
      </c>
      <c r="C6865" s="12">
        <f>Raw_Prices!BW626</f>
        <v>617.85</v>
      </c>
      <c r="D6865" s="13">
        <f t="shared" si="218"/>
        <v>4.7811874908523233E-3</v>
      </c>
      <c r="E6865" s="14" t="str">
        <f>IF(_xlfn.XLOOKUP($A6865,Firm_Info!$A$2:$A$12,Firm_Info!$C$2:$C$12)="Treated",1,IF(_xlfn.XLOOKUP($A6865,Firm_Info!$A$2:$A$12,Firm_Info!$C$2:$C$12)="Control",0,""))</f>
        <v/>
      </c>
      <c r="F6865" s="14" t="str">
        <f>IFERROR(_xlfn.XLOOKUP($A6865,Firm_Info!$A$2:$A$11,Firm_Info!$D$2:$D$11),"")</f>
        <v/>
      </c>
      <c r="G6865" s="14" t="str">
        <f>IF($F6865="","",IF($B6865&gt;=SUMIFS(Firm_Info!$F$2:$F$11,Firm_Info!$D$2:$D$11,$F6865,Firm_Info!$C$2:$C$11,"Treated"),1,0))</f>
        <v/>
      </c>
      <c r="H6865" s="14" t="str">
        <f t="shared" si="219"/>
        <v/>
      </c>
      <c r="I6865" s="14" t="str">
        <f>IF($F6865="","",MOD(ROW()-2,624)-INDEX(Parallel_Trends!$F$5:$F$14,MATCH($A6865,Parallel_Trends!$A$5:$A$14,0)))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C7C3-2261-4227-AF8E-7C9613B5A29C}">
  <dimension ref="A1:F6261"/>
  <sheetViews>
    <sheetView workbookViewId="0">
      <pane ySplit="1" topLeftCell="A2" activePane="bottomLeft" state="frozen"/>
      <selection pane="bottomLeft"/>
    </sheetView>
  </sheetViews>
  <sheetFormatPr defaultRowHeight="14.25" outlineLevelRow="1" x14ac:dyDescent="0.45"/>
  <cols>
    <col min="1" max="1" width="19.53125" customWidth="1"/>
    <col min="2" max="2" width="17.796875" customWidth="1"/>
    <col min="3" max="3" width="16.86328125" customWidth="1"/>
    <col min="4" max="5" width="15.1328125" customWidth="1"/>
  </cols>
  <sheetData>
    <row r="1" spans="1:6" ht="17.25" x14ac:dyDescent="0.55000000000000004">
      <c r="A1" s="7" t="s">
        <v>46</v>
      </c>
    </row>
    <row r="3" spans="1:6" x14ac:dyDescent="0.45">
      <c r="A3" s="8" t="s">
        <v>47</v>
      </c>
      <c r="B3" s="8" t="s">
        <v>48</v>
      </c>
      <c r="C3" s="8" t="s">
        <v>49</v>
      </c>
      <c r="D3" s="8" t="s">
        <v>50</v>
      </c>
      <c r="E3" s="8" t="s">
        <v>51</v>
      </c>
      <c r="F3" s="17" t="s">
        <v>60</v>
      </c>
    </row>
    <row r="4" spans="1:6" x14ac:dyDescent="0.45">
      <c r="A4" s="9" t="s">
        <v>52</v>
      </c>
      <c r="B4" s="18">
        <f>E13</f>
        <v>2.0076507726730095E-3</v>
      </c>
      <c r="C4" s="18">
        <f>E14</f>
        <v>5.7759556254534676E-4</v>
      </c>
      <c r="D4" s="19">
        <f>B4/C4</f>
        <v>3.475876379357381</v>
      </c>
      <c r="E4" s="20">
        <f>_xlfn.T.DIST.2T(ABS(D4),$C$16)</f>
        <v>5.1266087959219483E-4</v>
      </c>
    </row>
    <row r="5" spans="1:6" x14ac:dyDescent="0.45">
      <c r="A5" s="9" t="s">
        <v>44</v>
      </c>
      <c r="B5" s="18">
        <f>D13</f>
        <v>-1.5592742309914844E-3</v>
      </c>
      <c r="C5" s="18">
        <f>D14</f>
        <v>7.647318171207433E-4</v>
      </c>
      <c r="D5" s="19">
        <f>B5/C5</f>
        <v>-2.0389817660029319</v>
      </c>
      <c r="E5" s="20">
        <f>_xlfn.T.DIST.2T(ABS(D5),$C$16)</f>
        <v>4.1493995779219445E-2</v>
      </c>
    </row>
    <row r="6" spans="1:6" x14ac:dyDescent="0.45">
      <c r="A6" s="9" t="s">
        <v>43</v>
      </c>
      <c r="B6" s="18">
        <f>C13</f>
        <v>4.9255508542825658E-4</v>
      </c>
      <c r="C6" s="18">
        <f>C14</f>
        <v>8.1684347811813269E-4</v>
      </c>
      <c r="D6" s="19">
        <f>B6/C6</f>
        <v>0.6029981246382955</v>
      </c>
      <c r="E6" s="20">
        <f>_xlfn.T.DIST.2T(ABS(D6),$C$16)</f>
        <v>0.546531900614319</v>
      </c>
    </row>
    <row r="7" spans="1:6" x14ac:dyDescent="0.45">
      <c r="A7" s="24" t="s">
        <v>45</v>
      </c>
      <c r="B7" s="26">
        <f>B13</f>
        <v>1.9069172068263298E-4</v>
      </c>
      <c r="C7" s="26">
        <f>B14</f>
        <v>1.0814941073503826E-3</v>
      </c>
      <c r="D7" s="27">
        <f>B7/C7</f>
        <v>0.17632247775239393</v>
      </c>
      <c r="E7" s="28">
        <f>_xlfn.T.DIST.2T(ABS(D7),$C$16)</f>
        <v>0.86004633873980385</v>
      </c>
      <c r="F7" s="25" t="s">
        <v>61</v>
      </c>
    </row>
    <row r="10" spans="1:6" x14ac:dyDescent="0.45">
      <c r="A10" s="2" t="s">
        <v>53</v>
      </c>
    </row>
    <row r="11" spans="1:6" x14ac:dyDescent="0.45">
      <c r="A11" s="10" t="s">
        <v>54</v>
      </c>
    </row>
    <row r="12" spans="1:6" x14ac:dyDescent="0.45">
      <c r="B12" s="16" t="s">
        <v>45</v>
      </c>
      <c r="C12" s="16" t="s">
        <v>43</v>
      </c>
      <c r="D12" s="16" t="s">
        <v>44</v>
      </c>
      <c r="E12" s="16" t="s">
        <v>52</v>
      </c>
    </row>
    <row r="13" spans="1:6" x14ac:dyDescent="0.45">
      <c r="A13" s="2" t="s">
        <v>48</v>
      </c>
      <c r="B13" cm="1">
        <f t="array" ref="B13:E17">LINEST(_xlfn.CHOOSECOLS(_xlfn.ANCHORARRAY(A31),1),_xlfn.CHOOSECOLS(_xlfn.ANCHORARRAY(A31),2,3,4),TRUE,TRUE)</f>
        <v>1.9069172068263298E-4</v>
      </c>
      <c r="C13">
        <v>4.9255508542825658E-4</v>
      </c>
      <c r="D13">
        <v>-1.5592742309914844E-3</v>
      </c>
      <c r="E13">
        <v>2.0076507726730095E-3</v>
      </c>
    </row>
    <row r="14" spans="1:6" x14ac:dyDescent="0.45">
      <c r="A14" s="2" t="s">
        <v>49</v>
      </c>
      <c r="B14">
        <v>1.0814941073503826E-3</v>
      </c>
      <c r="C14">
        <v>8.1684347811813269E-4</v>
      </c>
      <c r="D14">
        <v>7.647318171207433E-4</v>
      </c>
      <c r="E14">
        <v>5.7759556254534676E-4</v>
      </c>
    </row>
    <row r="15" spans="1:6" x14ac:dyDescent="0.45">
      <c r="A15" s="2" t="s">
        <v>57</v>
      </c>
      <c r="B15">
        <v>1.3829094413063837E-3</v>
      </c>
      <c r="C15">
        <v>2.1127684589676756E-2</v>
      </c>
      <c r="D15" t="e">
        <v>#N/A</v>
      </c>
      <c r="E15" t="e">
        <v>#N/A</v>
      </c>
    </row>
    <row r="16" spans="1:6" x14ac:dyDescent="0.45">
      <c r="A16" s="2" t="s">
        <v>58</v>
      </c>
      <c r="B16">
        <v>2.873972504234676</v>
      </c>
      <c r="C16">
        <v>6226</v>
      </c>
      <c r="D16" t="e">
        <v>#N/A</v>
      </c>
      <c r="E16" t="e">
        <v>#N/A</v>
      </c>
    </row>
    <row r="17" spans="1:5" x14ac:dyDescent="0.45">
      <c r="A17" s="2" t="s">
        <v>59</v>
      </c>
      <c r="B17">
        <v>3.8486434012727777E-3</v>
      </c>
      <c r="C17">
        <v>2.7791560034085037</v>
      </c>
      <c r="D17" t="e">
        <v>#N/A</v>
      </c>
      <c r="E17" t="e">
        <v>#N/A</v>
      </c>
    </row>
    <row r="19" spans="1:5" x14ac:dyDescent="0.45">
      <c r="A19" s="2" t="s">
        <v>62</v>
      </c>
    </row>
    <row r="20" spans="1:5" x14ac:dyDescent="0.45">
      <c r="A20" s="2" t="s">
        <v>63</v>
      </c>
      <c r="B20" s="22">
        <f>B15</f>
        <v>1.3829094413063837E-3</v>
      </c>
    </row>
    <row r="21" spans="1:5" x14ac:dyDescent="0.45">
      <c r="A21" s="2" t="s">
        <v>64</v>
      </c>
      <c r="B21" s="23">
        <f>B16</f>
        <v>2.873972504234676</v>
      </c>
    </row>
    <row r="22" spans="1:5" x14ac:dyDescent="0.45">
      <c r="A22" s="2" t="s">
        <v>65</v>
      </c>
      <c r="B22" s="14">
        <f>C16</f>
        <v>6226</v>
      </c>
    </row>
    <row r="23" spans="1:5" x14ac:dyDescent="0.45">
      <c r="A23" s="2" t="s">
        <v>66</v>
      </c>
      <c r="B23" s="14">
        <f>C16+4</f>
        <v>6230</v>
      </c>
    </row>
    <row r="29" spans="1:5" x14ac:dyDescent="0.45">
      <c r="A29" s="10" t="s">
        <v>56</v>
      </c>
    </row>
    <row r="30" spans="1:5" x14ac:dyDescent="0.45">
      <c r="A30" t="s">
        <v>42</v>
      </c>
      <c r="B30" t="s">
        <v>44</v>
      </c>
      <c r="C30" t="s">
        <v>43</v>
      </c>
      <c r="D30" t="s">
        <v>45</v>
      </c>
    </row>
    <row r="31" spans="1:5" hidden="1" outlineLevel="1" x14ac:dyDescent="0.45">
      <c r="A31" cm="1">
        <f t="array" ref="A31:D6260">_xlfn._xlws.FILTER(_xlfn.HSTACK(Panel_Data!D2:D6865,Panel_Data!G2:G6865,Panel_Data!E2:E6865,Panel_Data!H2:H6865),(Panel_Data!A2:A6865&lt;&gt;"SPY")*ISNUMBER(Panel_Data!D2:D6865))</f>
        <v>2.1083854417187853E-2</v>
      </c>
      <c r="B31">
        <v>0</v>
      </c>
      <c r="C31">
        <v>1</v>
      </c>
      <c r="D31">
        <v>0</v>
      </c>
    </row>
    <row r="32" spans="1:5" hidden="1" outlineLevel="1" x14ac:dyDescent="0.45">
      <c r="A32">
        <v>-3.3759912067206077E-3</v>
      </c>
      <c r="B32">
        <v>0</v>
      </c>
      <c r="C32">
        <v>1</v>
      </c>
      <c r="D32">
        <v>0</v>
      </c>
    </row>
    <row r="33" spans="1:4" hidden="1" outlineLevel="1" x14ac:dyDescent="0.45">
      <c r="A33">
        <v>2.4263431542461023E-2</v>
      </c>
      <c r="B33">
        <v>0</v>
      </c>
      <c r="C33">
        <v>1</v>
      </c>
      <c r="D33">
        <v>0</v>
      </c>
    </row>
    <row r="34" spans="1:4" hidden="1" outlineLevel="1" x14ac:dyDescent="0.45">
      <c r="A34">
        <v>-4.2301184433165551E-3</v>
      </c>
      <c r="B34">
        <v>0</v>
      </c>
      <c r="C34">
        <v>1</v>
      </c>
      <c r="D34">
        <v>0</v>
      </c>
    </row>
    <row r="35" spans="1:4" hidden="1" outlineLevel="1" x14ac:dyDescent="0.45">
      <c r="A35">
        <v>2.7187765505522599E-2</v>
      </c>
      <c r="B35">
        <v>0</v>
      </c>
      <c r="C35">
        <v>1</v>
      </c>
      <c r="D35">
        <v>0</v>
      </c>
    </row>
    <row r="36" spans="1:4" hidden="1" outlineLevel="1" x14ac:dyDescent="0.45">
      <c r="A36">
        <v>-7.5193623580738223E-4</v>
      </c>
      <c r="B36">
        <v>0</v>
      </c>
      <c r="C36">
        <v>1</v>
      </c>
      <c r="D36">
        <v>0</v>
      </c>
    </row>
    <row r="37" spans="1:4" hidden="1" outlineLevel="1" x14ac:dyDescent="0.45">
      <c r="A37">
        <v>2.8745579050342585E-2</v>
      </c>
      <c r="B37">
        <v>0</v>
      </c>
      <c r="C37">
        <v>1</v>
      </c>
      <c r="D37">
        <v>0</v>
      </c>
    </row>
    <row r="38" spans="1:4" hidden="1" outlineLevel="1" x14ac:dyDescent="0.45">
      <c r="A38">
        <v>1.9749835418036987E-3</v>
      </c>
      <c r="B38">
        <v>0</v>
      </c>
      <c r="C38">
        <v>1</v>
      </c>
      <c r="D38">
        <v>0</v>
      </c>
    </row>
    <row r="39" spans="1:4" hidden="1" outlineLevel="1" x14ac:dyDescent="0.45">
      <c r="A39">
        <v>-1.1826544021024787E-2</v>
      </c>
      <c r="B39">
        <v>0</v>
      </c>
      <c r="C39">
        <v>1</v>
      </c>
      <c r="D39">
        <v>0</v>
      </c>
    </row>
    <row r="40" spans="1:4" hidden="1" outlineLevel="1" x14ac:dyDescent="0.45">
      <c r="A40">
        <v>-1.7287234042553168E-2</v>
      </c>
      <c r="B40">
        <v>0</v>
      </c>
      <c r="C40">
        <v>1</v>
      </c>
      <c r="D40">
        <v>0</v>
      </c>
    </row>
    <row r="41" spans="1:4" hidden="1" outlineLevel="1" x14ac:dyDescent="0.45">
      <c r="A41">
        <v>2.3530296196060618E-2</v>
      </c>
      <c r="B41">
        <v>0</v>
      </c>
      <c r="C41">
        <v>1</v>
      </c>
      <c r="D41">
        <v>0</v>
      </c>
    </row>
    <row r="42" spans="1:4" hidden="1" outlineLevel="1" x14ac:dyDescent="0.45">
      <c r="A42">
        <v>2.3650385604113033E-2</v>
      </c>
      <c r="B42">
        <v>0</v>
      </c>
      <c r="C42">
        <v>1</v>
      </c>
      <c r="D42">
        <v>0</v>
      </c>
    </row>
    <row r="43" spans="1:4" hidden="1" outlineLevel="1" x14ac:dyDescent="0.45">
      <c r="A43">
        <v>2.7983066657099931E-2</v>
      </c>
      <c r="B43">
        <v>0</v>
      </c>
      <c r="C43">
        <v>1</v>
      </c>
      <c r="D43">
        <v>0</v>
      </c>
    </row>
    <row r="44" spans="1:4" hidden="1" outlineLevel="1" x14ac:dyDescent="0.45">
      <c r="A44">
        <v>-9.0737767850923579E-4</v>
      </c>
      <c r="B44">
        <v>0</v>
      </c>
      <c r="C44">
        <v>1</v>
      </c>
      <c r="D44">
        <v>0</v>
      </c>
    </row>
    <row r="45" spans="1:4" hidden="1" outlineLevel="1" x14ac:dyDescent="0.45">
      <c r="A45">
        <v>-1.1457314517255734E-2</v>
      </c>
      <c r="B45">
        <v>0</v>
      </c>
      <c r="C45">
        <v>1</v>
      </c>
      <c r="D45">
        <v>0</v>
      </c>
    </row>
    <row r="46" spans="1:4" hidden="1" outlineLevel="1" x14ac:dyDescent="0.45">
      <c r="A46">
        <v>4.0989399293286377E-2</v>
      </c>
      <c r="B46">
        <v>0</v>
      </c>
      <c r="C46">
        <v>1</v>
      </c>
      <c r="D46">
        <v>0</v>
      </c>
    </row>
    <row r="47" spans="1:4" hidden="1" outlineLevel="1" x14ac:dyDescent="0.45">
      <c r="A47">
        <v>3.0142566191446063E-2</v>
      </c>
      <c r="B47">
        <v>0</v>
      </c>
      <c r="C47">
        <v>1</v>
      </c>
      <c r="D47">
        <v>0</v>
      </c>
    </row>
    <row r="48" spans="1:4" hidden="1" outlineLevel="1" x14ac:dyDescent="0.45">
      <c r="A48">
        <v>-3.084223013048637E-2</v>
      </c>
      <c r="B48">
        <v>0</v>
      </c>
      <c r="C48">
        <v>1</v>
      </c>
      <c r="D48">
        <v>0</v>
      </c>
    </row>
    <row r="49" spans="1:4" hidden="1" outlineLevel="1" x14ac:dyDescent="0.45">
      <c r="A49">
        <v>1.2987896096831264E-2</v>
      </c>
      <c r="B49">
        <v>0</v>
      </c>
      <c r="C49">
        <v>1</v>
      </c>
      <c r="D49">
        <v>0</v>
      </c>
    </row>
    <row r="50" spans="1:4" hidden="1" outlineLevel="1" x14ac:dyDescent="0.45">
      <c r="A50">
        <v>2.785795797811641E-2</v>
      </c>
      <c r="B50">
        <v>0</v>
      </c>
      <c r="C50">
        <v>1</v>
      </c>
      <c r="D50">
        <v>0</v>
      </c>
    </row>
    <row r="51" spans="1:4" hidden="1" outlineLevel="1" x14ac:dyDescent="0.45">
      <c r="A51">
        <v>0.23282392894461856</v>
      </c>
      <c r="B51">
        <v>0</v>
      </c>
      <c r="C51">
        <v>1</v>
      </c>
      <c r="D51">
        <v>0</v>
      </c>
    </row>
    <row r="52" spans="1:4" hidden="1" outlineLevel="1" x14ac:dyDescent="0.45">
      <c r="A52">
        <v>-1.1866292313397309E-2</v>
      </c>
      <c r="B52">
        <v>0</v>
      </c>
      <c r="C52">
        <v>1</v>
      </c>
      <c r="D52">
        <v>0</v>
      </c>
    </row>
    <row r="53" spans="1:4" hidden="1" outlineLevel="1" x14ac:dyDescent="0.45">
      <c r="A53">
        <v>-2.5197019246233632E-3</v>
      </c>
      <c r="B53">
        <v>0</v>
      </c>
      <c r="C53">
        <v>1</v>
      </c>
      <c r="D53">
        <v>0</v>
      </c>
    </row>
    <row r="54" spans="1:4" hidden="1" outlineLevel="1" x14ac:dyDescent="0.45">
      <c r="A54">
        <v>2.9882833494571548E-2</v>
      </c>
      <c r="B54">
        <v>0</v>
      </c>
      <c r="C54">
        <v>1</v>
      </c>
      <c r="D54">
        <v>0</v>
      </c>
    </row>
    <row r="55" spans="1:4" hidden="1" outlineLevel="1" x14ac:dyDescent="0.45">
      <c r="A55">
        <v>-4.2740841248303907E-2</v>
      </c>
      <c r="B55">
        <v>0</v>
      </c>
      <c r="C55">
        <v>1</v>
      </c>
      <c r="D55">
        <v>0</v>
      </c>
    </row>
    <row r="56" spans="1:4" hidden="1" outlineLevel="1" x14ac:dyDescent="0.45">
      <c r="A56">
        <v>-3.0038706863653841E-2</v>
      </c>
      <c r="B56">
        <v>0</v>
      </c>
      <c r="C56">
        <v>1</v>
      </c>
      <c r="D56">
        <v>0</v>
      </c>
    </row>
    <row r="57" spans="1:4" hidden="1" outlineLevel="1" x14ac:dyDescent="0.45">
      <c r="A57">
        <v>-2.1189298561150927E-2</v>
      </c>
      <c r="B57">
        <v>0</v>
      </c>
      <c r="C57">
        <v>1</v>
      </c>
      <c r="D57">
        <v>0</v>
      </c>
    </row>
    <row r="58" spans="1:4" hidden="1" outlineLevel="1" x14ac:dyDescent="0.45">
      <c r="A58">
        <v>3.0318690783807112E-2</v>
      </c>
      <c r="B58">
        <v>0</v>
      </c>
      <c r="C58">
        <v>1</v>
      </c>
      <c r="D58">
        <v>0</v>
      </c>
    </row>
    <row r="59" spans="1:4" hidden="1" outlineLevel="1" x14ac:dyDescent="0.45">
      <c r="A59">
        <v>2.7866020174993622E-4</v>
      </c>
      <c r="B59">
        <v>0</v>
      </c>
      <c r="C59">
        <v>1</v>
      </c>
      <c r="D59">
        <v>0</v>
      </c>
    </row>
    <row r="60" spans="1:4" hidden="1" outlineLevel="1" x14ac:dyDescent="0.45">
      <c r="A60">
        <v>-1.2926231334967619E-2</v>
      </c>
      <c r="B60">
        <v>0</v>
      </c>
      <c r="C60">
        <v>1</v>
      </c>
      <c r="D60">
        <v>0</v>
      </c>
    </row>
    <row r="61" spans="1:4" hidden="1" outlineLevel="1" x14ac:dyDescent="0.45">
      <c r="A61">
        <v>-2.6642582975840989E-2</v>
      </c>
      <c r="B61">
        <v>0</v>
      </c>
      <c r="C61">
        <v>1</v>
      </c>
      <c r="D61">
        <v>0</v>
      </c>
    </row>
    <row r="62" spans="1:4" hidden="1" outlineLevel="1" x14ac:dyDescent="0.45">
      <c r="A62">
        <v>2.5516121549524762E-3</v>
      </c>
      <c r="B62">
        <v>0</v>
      </c>
      <c r="C62">
        <v>1</v>
      </c>
      <c r="D62">
        <v>0</v>
      </c>
    </row>
    <row r="63" spans="1:4" hidden="1" outlineLevel="1" x14ac:dyDescent="0.45">
      <c r="A63">
        <v>-4.6274872744098694E-3</v>
      </c>
      <c r="B63">
        <v>0</v>
      </c>
      <c r="C63">
        <v>1</v>
      </c>
      <c r="D63">
        <v>0</v>
      </c>
    </row>
    <row r="64" spans="1:4" hidden="1" outlineLevel="1" x14ac:dyDescent="0.45">
      <c r="A64">
        <v>-5.5788005578800703E-3</v>
      </c>
      <c r="B64">
        <v>0</v>
      </c>
      <c r="C64">
        <v>1</v>
      </c>
      <c r="D64">
        <v>0</v>
      </c>
    </row>
    <row r="65" spans="1:4" hidden="1" outlineLevel="1" x14ac:dyDescent="0.45">
      <c r="A65">
        <v>5.3763440860215006E-3</v>
      </c>
      <c r="B65">
        <v>0</v>
      </c>
      <c r="C65">
        <v>1</v>
      </c>
      <c r="D65">
        <v>0</v>
      </c>
    </row>
    <row r="66" spans="1:4" hidden="1" outlineLevel="1" x14ac:dyDescent="0.45">
      <c r="A66">
        <v>-9.5907928388747621E-3</v>
      </c>
      <c r="B66">
        <v>0</v>
      </c>
      <c r="C66">
        <v>1</v>
      </c>
      <c r="D66">
        <v>0</v>
      </c>
    </row>
    <row r="67" spans="1:4" hidden="1" outlineLevel="1" x14ac:dyDescent="0.45">
      <c r="A67">
        <v>-4.9885556664123198E-3</v>
      </c>
      <c r="B67">
        <v>0</v>
      </c>
      <c r="C67">
        <v>1</v>
      </c>
      <c r="D67">
        <v>0</v>
      </c>
    </row>
    <row r="68" spans="1:4" hidden="1" outlineLevel="1" x14ac:dyDescent="0.45">
      <c r="A68">
        <v>3.1850890645275465E-2</v>
      </c>
      <c r="B68">
        <v>0</v>
      </c>
      <c r="C68">
        <v>1</v>
      </c>
      <c r="D68">
        <v>0</v>
      </c>
    </row>
    <row r="69" spans="1:4" hidden="1" outlineLevel="1" x14ac:dyDescent="0.45">
      <c r="A69">
        <v>-8.6886932662627592E-3</v>
      </c>
      <c r="B69">
        <v>0</v>
      </c>
      <c r="C69">
        <v>1</v>
      </c>
      <c r="D69">
        <v>0</v>
      </c>
    </row>
    <row r="70" spans="1:4" hidden="1" outlineLevel="1" x14ac:dyDescent="0.45">
      <c r="A70">
        <v>6.4006458309306957E-3</v>
      </c>
      <c r="B70">
        <v>0</v>
      </c>
      <c r="C70">
        <v>1</v>
      </c>
      <c r="D70">
        <v>0</v>
      </c>
    </row>
    <row r="71" spans="1:4" hidden="1" outlineLevel="1" x14ac:dyDescent="0.45">
      <c r="A71">
        <v>6.142210508222079E-2</v>
      </c>
      <c r="B71">
        <v>0</v>
      </c>
      <c r="C71">
        <v>1</v>
      </c>
      <c r="D71">
        <v>0</v>
      </c>
    </row>
    <row r="72" spans="1:4" hidden="1" outlineLevel="1" x14ac:dyDescent="0.45">
      <c r="A72">
        <v>-1.8893387314439236E-3</v>
      </c>
      <c r="B72">
        <v>0</v>
      </c>
      <c r="C72">
        <v>1</v>
      </c>
      <c r="D72">
        <v>0</v>
      </c>
    </row>
    <row r="73" spans="1:4" hidden="1" outlineLevel="1" x14ac:dyDescent="0.45">
      <c r="A73">
        <v>-2.1092482422931935E-3</v>
      </c>
      <c r="B73">
        <v>0</v>
      </c>
      <c r="C73">
        <v>1</v>
      </c>
      <c r="D73">
        <v>0</v>
      </c>
    </row>
    <row r="74" spans="1:4" hidden="1" outlineLevel="1" x14ac:dyDescent="0.45">
      <c r="A74">
        <v>2.493089805430726E-3</v>
      </c>
      <c r="B74">
        <v>0</v>
      </c>
      <c r="C74">
        <v>1</v>
      </c>
      <c r="D74">
        <v>0</v>
      </c>
    </row>
    <row r="75" spans="1:4" hidden="1" outlineLevel="1" x14ac:dyDescent="0.45">
      <c r="A75">
        <v>-1.7732605287343883E-2</v>
      </c>
      <c r="B75">
        <v>0</v>
      </c>
      <c r="C75">
        <v>1</v>
      </c>
      <c r="D75">
        <v>0</v>
      </c>
    </row>
    <row r="76" spans="1:4" hidden="1" outlineLevel="1" x14ac:dyDescent="0.45">
      <c r="A76">
        <v>-1.1998458913534127E-2</v>
      </c>
      <c r="B76">
        <v>0</v>
      </c>
      <c r="C76">
        <v>1</v>
      </c>
      <c r="D76">
        <v>0</v>
      </c>
    </row>
    <row r="77" spans="1:4" hidden="1" outlineLevel="1" x14ac:dyDescent="0.45">
      <c r="A77">
        <v>7.7433012088463649E-3</v>
      </c>
      <c r="B77">
        <v>0</v>
      </c>
      <c r="C77">
        <v>1</v>
      </c>
      <c r="D77">
        <v>0</v>
      </c>
    </row>
    <row r="78" spans="1:4" hidden="1" outlineLevel="1" x14ac:dyDescent="0.45">
      <c r="A78">
        <v>7.2526257600884492E-2</v>
      </c>
      <c r="B78">
        <v>0</v>
      </c>
      <c r="C78">
        <v>1</v>
      </c>
      <c r="D78">
        <v>0</v>
      </c>
    </row>
    <row r="79" spans="1:4" hidden="1" outlineLevel="1" x14ac:dyDescent="0.45">
      <c r="A79">
        <v>1.9224822183280033E-2</v>
      </c>
      <c r="B79">
        <v>0</v>
      </c>
      <c r="C79">
        <v>1</v>
      </c>
      <c r="D79">
        <v>0</v>
      </c>
    </row>
    <row r="80" spans="1:4" hidden="1" outlineLevel="1" x14ac:dyDescent="0.45">
      <c r="A80">
        <v>3.6308470290771222E-2</v>
      </c>
      <c r="B80">
        <v>0</v>
      </c>
      <c r="C80">
        <v>1</v>
      </c>
      <c r="D80">
        <v>0</v>
      </c>
    </row>
    <row r="81" spans="1:4" hidden="1" outlineLevel="1" x14ac:dyDescent="0.45">
      <c r="A81">
        <v>-4.5478944029668678E-2</v>
      </c>
      <c r="B81">
        <v>0</v>
      </c>
      <c r="C81">
        <v>1</v>
      </c>
      <c r="D81">
        <v>0</v>
      </c>
    </row>
    <row r="82" spans="1:4" hidden="1" outlineLevel="1" x14ac:dyDescent="0.45">
      <c r="A82">
        <v>1.1246868769490215E-2</v>
      </c>
      <c r="B82">
        <v>0</v>
      </c>
      <c r="C82">
        <v>1</v>
      </c>
      <c r="D82">
        <v>0</v>
      </c>
    </row>
    <row r="83" spans="1:4" hidden="1" outlineLevel="1" x14ac:dyDescent="0.45">
      <c r="A83">
        <v>2.1990799251807358E-2</v>
      </c>
      <c r="B83">
        <v>0</v>
      </c>
      <c r="C83">
        <v>1</v>
      </c>
      <c r="D83">
        <v>0</v>
      </c>
    </row>
    <row r="84" spans="1:4" hidden="1" outlineLevel="1" x14ac:dyDescent="0.45">
      <c r="A84">
        <v>-1.1624455876533379E-2</v>
      </c>
      <c r="B84">
        <v>0</v>
      </c>
      <c r="C84">
        <v>1</v>
      </c>
      <c r="D84">
        <v>0</v>
      </c>
    </row>
    <row r="85" spans="1:4" hidden="1" outlineLevel="1" x14ac:dyDescent="0.45">
      <c r="A85">
        <v>2.2371252690055465E-2</v>
      </c>
      <c r="B85">
        <v>0</v>
      </c>
      <c r="C85">
        <v>1</v>
      </c>
      <c r="D85">
        <v>0</v>
      </c>
    </row>
    <row r="86" spans="1:4" hidden="1" outlineLevel="1" x14ac:dyDescent="0.45">
      <c r="A86">
        <v>8.4687683571567085E-3</v>
      </c>
      <c r="B86">
        <v>0</v>
      </c>
      <c r="C86">
        <v>1</v>
      </c>
      <c r="D86">
        <v>0</v>
      </c>
    </row>
    <row r="87" spans="1:4" hidden="1" outlineLevel="1" x14ac:dyDescent="0.45">
      <c r="A87">
        <v>-1.5387602543565748E-2</v>
      </c>
      <c r="B87">
        <v>0</v>
      </c>
      <c r="C87">
        <v>1</v>
      </c>
      <c r="D87">
        <v>0</v>
      </c>
    </row>
    <row r="88" spans="1:4" hidden="1" outlineLevel="1" x14ac:dyDescent="0.45">
      <c r="A88">
        <v>-1.0648787221455347E-2</v>
      </c>
      <c r="B88">
        <v>0</v>
      </c>
      <c r="C88">
        <v>1</v>
      </c>
      <c r="D88">
        <v>0</v>
      </c>
    </row>
    <row r="89" spans="1:4" hidden="1" outlineLevel="1" x14ac:dyDescent="0.45">
      <c r="A89">
        <v>2.3270879011361378E-2</v>
      </c>
      <c r="B89">
        <v>0</v>
      </c>
      <c r="C89">
        <v>1</v>
      </c>
      <c r="D89">
        <v>0</v>
      </c>
    </row>
    <row r="90" spans="1:4" hidden="1" outlineLevel="1" x14ac:dyDescent="0.45">
      <c r="A90">
        <v>1.212563915266629E-2</v>
      </c>
      <c r="B90">
        <v>0</v>
      </c>
      <c r="C90">
        <v>1</v>
      </c>
      <c r="D90">
        <v>0</v>
      </c>
    </row>
    <row r="91" spans="1:4" hidden="1" outlineLevel="1" x14ac:dyDescent="0.45">
      <c r="A91">
        <v>1.9726712856042994E-2</v>
      </c>
      <c r="B91">
        <v>0</v>
      </c>
      <c r="C91">
        <v>1</v>
      </c>
      <c r="D91">
        <v>0</v>
      </c>
    </row>
    <row r="92" spans="1:4" hidden="1" outlineLevel="1" x14ac:dyDescent="0.45">
      <c r="A92">
        <v>5.3316976502784108E-3</v>
      </c>
      <c r="B92">
        <v>0</v>
      </c>
      <c r="C92">
        <v>1</v>
      </c>
      <c r="D92">
        <v>0</v>
      </c>
    </row>
    <row r="93" spans="1:4" hidden="1" outlineLevel="1" x14ac:dyDescent="0.45">
      <c r="A93">
        <v>7.7439339184306455E-3</v>
      </c>
      <c r="B93">
        <v>0</v>
      </c>
      <c r="C93">
        <v>1</v>
      </c>
      <c r="D93">
        <v>0</v>
      </c>
    </row>
    <row r="94" spans="1:4" hidden="1" outlineLevel="1" x14ac:dyDescent="0.45">
      <c r="A94">
        <v>-1.5089418777943453E-2</v>
      </c>
      <c r="B94">
        <v>0</v>
      </c>
      <c r="C94">
        <v>1</v>
      </c>
      <c r="D94">
        <v>0</v>
      </c>
    </row>
    <row r="95" spans="1:4" hidden="1" outlineLevel="1" x14ac:dyDescent="0.45">
      <c r="A95">
        <v>2.1846037450349964E-2</v>
      </c>
      <c r="B95">
        <v>0</v>
      </c>
      <c r="C95">
        <v>1</v>
      </c>
      <c r="D95">
        <v>0</v>
      </c>
    </row>
    <row r="96" spans="1:4" hidden="1" outlineLevel="1" x14ac:dyDescent="0.45">
      <c r="A96">
        <v>-6.2471078204534569E-3</v>
      </c>
      <c r="B96">
        <v>0</v>
      </c>
      <c r="C96">
        <v>1</v>
      </c>
      <c r="D96">
        <v>0</v>
      </c>
    </row>
    <row r="97" spans="1:4" hidden="1" outlineLevel="1" x14ac:dyDescent="0.45">
      <c r="A97">
        <v>-4.1909196740396171E-3</v>
      </c>
      <c r="B97">
        <v>0</v>
      </c>
      <c r="C97">
        <v>1</v>
      </c>
      <c r="D97">
        <v>0</v>
      </c>
    </row>
    <row r="98" spans="1:4" hidden="1" outlineLevel="1" x14ac:dyDescent="0.45">
      <c r="A98">
        <v>7.0142623334112919E-4</v>
      </c>
      <c r="B98">
        <v>0</v>
      </c>
      <c r="C98">
        <v>1</v>
      </c>
      <c r="D98">
        <v>0</v>
      </c>
    </row>
    <row r="99" spans="1:4" hidden="1" outlineLevel="1" x14ac:dyDescent="0.45">
      <c r="A99">
        <v>2.9672897196261649E-2</v>
      </c>
      <c r="B99">
        <v>0</v>
      </c>
      <c r="C99">
        <v>1</v>
      </c>
      <c r="D99">
        <v>0</v>
      </c>
    </row>
    <row r="100" spans="1:4" hidden="1" outlineLevel="1" x14ac:dyDescent="0.45">
      <c r="A100">
        <v>5.1735874744724963E-3</v>
      </c>
      <c r="B100">
        <v>0</v>
      </c>
      <c r="C100">
        <v>1</v>
      </c>
      <c r="D100">
        <v>0</v>
      </c>
    </row>
    <row r="101" spans="1:4" hidden="1" outlineLevel="1" x14ac:dyDescent="0.45">
      <c r="A101">
        <v>-1.1874125242674616E-2</v>
      </c>
      <c r="B101">
        <v>0</v>
      </c>
      <c r="C101">
        <v>1</v>
      </c>
      <c r="D101">
        <v>0</v>
      </c>
    </row>
    <row r="102" spans="1:4" hidden="1" outlineLevel="1" x14ac:dyDescent="0.45">
      <c r="A102">
        <v>-4.4320570227543987E-3</v>
      </c>
      <c r="B102">
        <v>0</v>
      </c>
      <c r="C102">
        <v>1</v>
      </c>
      <c r="D102">
        <v>0</v>
      </c>
    </row>
    <row r="103" spans="1:4" hidden="1" outlineLevel="1" x14ac:dyDescent="0.45">
      <c r="A103">
        <v>-1.0050943136444945E-2</v>
      </c>
      <c r="B103">
        <v>0</v>
      </c>
      <c r="C103">
        <v>1</v>
      </c>
      <c r="D103">
        <v>0</v>
      </c>
    </row>
    <row r="104" spans="1:4" hidden="1" outlineLevel="1" x14ac:dyDescent="0.45">
      <c r="A104">
        <v>-1.2192860454334653E-2</v>
      </c>
      <c r="B104">
        <v>0</v>
      </c>
      <c r="C104">
        <v>1</v>
      </c>
      <c r="D104">
        <v>0</v>
      </c>
    </row>
    <row r="105" spans="1:4" hidden="1" outlineLevel="1" x14ac:dyDescent="0.45">
      <c r="A105">
        <v>-8.4479279110150074E-4</v>
      </c>
      <c r="B105">
        <v>0</v>
      </c>
      <c r="C105">
        <v>1</v>
      </c>
      <c r="D105">
        <v>0</v>
      </c>
    </row>
    <row r="106" spans="1:4" hidden="1" outlineLevel="1" x14ac:dyDescent="0.45">
      <c r="A106">
        <v>-4.6972614965468118E-4</v>
      </c>
      <c r="B106">
        <v>0</v>
      </c>
      <c r="C106">
        <v>1</v>
      </c>
      <c r="D106">
        <v>0</v>
      </c>
    </row>
    <row r="107" spans="1:4" hidden="1" outlineLevel="1" x14ac:dyDescent="0.45">
      <c r="A107">
        <v>-2.4625217350439321E-2</v>
      </c>
      <c r="B107">
        <v>0</v>
      </c>
      <c r="C107">
        <v>1</v>
      </c>
      <c r="D107">
        <v>0</v>
      </c>
    </row>
    <row r="108" spans="1:4" hidden="1" outlineLevel="1" x14ac:dyDescent="0.45">
      <c r="A108">
        <v>8.9135148157071242E-3</v>
      </c>
      <c r="B108">
        <v>0</v>
      </c>
      <c r="C108">
        <v>1</v>
      </c>
      <c r="D108">
        <v>0</v>
      </c>
    </row>
    <row r="109" spans="1:4" hidden="1" outlineLevel="1" x14ac:dyDescent="0.45">
      <c r="A109">
        <v>0.13925501432664755</v>
      </c>
      <c r="B109">
        <v>0</v>
      </c>
      <c r="C109">
        <v>1</v>
      </c>
      <c r="D109">
        <v>0</v>
      </c>
    </row>
    <row r="110" spans="1:4" hidden="1" outlineLevel="1" x14ac:dyDescent="0.45">
      <c r="A110">
        <v>7.3775989268947129E-3</v>
      </c>
      <c r="B110">
        <v>0</v>
      </c>
      <c r="C110">
        <v>1</v>
      </c>
      <c r="D110">
        <v>0</v>
      </c>
    </row>
    <row r="111" spans="1:4" hidden="1" outlineLevel="1" x14ac:dyDescent="0.45">
      <c r="A111">
        <v>1.1900798934753709E-2</v>
      </c>
      <c r="B111">
        <v>0</v>
      </c>
      <c r="C111">
        <v>1</v>
      </c>
      <c r="D111">
        <v>0</v>
      </c>
    </row>
    <row r="112" spans="1:4" hidden="1" outlineLevel="1" x14ac:dyDescent="0.45">
      <c r="A112">
        <v>-1.6201990295254487E-2</v>
      </c>
      <c r="B112">
        <v>0</v>
      </c>
      <c r="C112">
        <v>1</v>
      </c>
      <c r="D112">
        <v>0</v>
      </c>
    </row>
    <row r="113" spans="1:4" hidden="1" outlineLevel="1" x14ac:dyDescent="0.45">
      <c r="A113">
        <v>-9.2375856880120288E-3</v>
      </c>
      <c r="B113">
        <v>0</v>
      </c>
      <c r="C113">
        <v>1</v>
      </c>
      <c r="D113">
        <v>0</v>
      </c>
    </row>
    <row r="114" spans="1:4" hidden="1" outlineLevel="1" x14ac:dyDescent="0.45">
      <c r="A114">
        <v>-1.4808252119984822E-2</v>
      </c>
      <c r="B114">
        <v>0</v>
      </c>
      <c r="C114">
        <v>1</v>
      </c>
      <c r="D114">
        <v>0</v>
      </c>
    </row>
    <row r="115" spans="1:4" hidden="1" outlineLevel="1" x14ac:dyDescent="0.45">
      <c r="A115">
        <v>-3.1688934566632687E-3</v>
      </c>
      <c r="B115">
        <v>0</v>
      </c>
      <c r="C115">
        <v>1</v>
      </c>
      <c r="D115">
        <v>0</v>
      </c>
    </row>
    <row r="116" spans="1:4" hidden="1" outlineLevel="1" x14ac:dyDescent="0.45">
      <c r="A116">
        <v>2.1049918377868959E-3</v>
      </c>
      <c r="B116">
        <v>0</v>
      </c>
      <c r="C116">
        <v>1</v>
      </c>
      <c r="D116">
        <v>0</v>
      </c>
    </row>
    <row r="117" spans="1:4" hidden="1" outlineLevel="1" x14ac:dyDescent="0.45">
      <c r="A117">
        <v>4.286877866850336E-4</v>
      </c>
      <c r="B117">
        <v>0</v>
      </c>
      <c r="C117">
        <v>1</v>
      </c>
      <c r="D117">
        <v>0</v>
      </c>
    </row>
    <row r="118" spans="1:4" hidden="1" outlineLevel="1" x14ac:dyDescent="0.45">
      <c r="A118">
        <v>-1.2426618674208356E-3</v>
      </c>
      <c r="B118">
        <v>0</v>
      </c>
      <c r="C118">
        <v>1</v>
      </c>
      <c r="D118">
        <v>0</v>
      </c>
    </row>
    <row r="119" spans="1:4" hidden="1" outlineLevel="1" x14ac:dyDescent="0.45">
      <c r="A119">
        <v>1.1626909215719738E-2</v>
      </c>
      <c r="B119">
        <v>0</v>
      </c>
      <c r="C119">
        <v>1</v>
      </c>
      <c r="D119">
        <v>0</v>
      </c>
    </row>
    <row r="120" spans="1:4" hidden="1" outlineLevel="1" x14ac:dyDescent="0.45">
      <c r="A120">
        <v>-8.3973026845921561E-3</v>
      </c>
      <c r="B120">
        <v>0</v>
      </c>
      <c r="C120">
        <v>1</v>
      </c>
      <c r="D120">
        <v>0</v>
      </c>
    </row>
    <row r="121" spans="1:4" hidden="1" outlineLevel="1" x14ac:dyDescent="0.45">
      <c r="A121">
        <v>2.1598734014798282E-2</v>
      </c>
      <c r="B121">
        <v>0</v>
      </c>
      <c r="C121">
        <v>1</v>
      </c>
      <c r="D121">
        <v>0</v>
      </c>
    </row>
    <row r="122" spans="1:4" hidden="1" outlineLevel="1" x14ac:dyDescent="0.45">
      <c r="A122">
        <v>-1.6746211169726966E-4</v>
      </c>
      <c r="B122">
        <v>0</v>
      </c>
      <c r="C122">
        <v>1</v>
      </c>
      <c r="D122">
        <v>0</v>
      </c>
    </row>
    <row r="123" spans="1:4" hidden="1" outlineLevel="1" x14ac:dyDescent="0.45">
      <c r="A123">
        <v>1.5346285905703194E-2</v>
      </c>
      <c r="B123">
        <v>0</v>
      </c>
      <c r="C123">
        <v>1</v>
      </c>
      <c r="D123">
        <v>0</v>
      </c>
    </row>
    <row r="124" spans="1:4" hidden="1" outlineLevel="1" x14ac:dyDescent="0.45">
      <c r="A124">
        <v>1.8001113470936358E-2</v>
      </c>
      <c r="B124">
        <v>0</v>
      </c>
      <c r="C124">
        <v>1</v>
      </c>
      <c r="D124">
        <v>0</v>
      </c>
    </row>
    <row r="125" spans="1:4" hidden="1" outlineLevel="1" x14ac:dyDescent="0.45">
      <c r="A125">
        <v>-4.9017622037674791E-3</v>
      </c>
      <c r="B125">
        <v>0</v>
      </c>
      <c r="C125">
        <v>1</v>
      </c>
      <c r="D125">
        <v>0</v>
      </c>
    </row>
    <row r="126" spans="1:4" hidden="1" outlineLevel="1" x14ac:dyDescent="0.45">
      <c r="A126">
        <v>1.0910275199478958E-2</v>
      </c>
      <c r="B126">
        <v>0</v>
      </c>
      <c r="C126">
        <v>1</v>
      </c>
      <c r="D126">
        <v>0</v>
      </c>
    </row>
    <row r="127" spans="1:4" hidden="1" outlineLevel="1" x14ac:dyDescent="0.45">
      <c r="A127">
        <v>-6.3627577319587125E-3</v>
      </c>
      <c r="B127">
        <v>0</v>
      </c>
      <c r="C127">
        <v>1</v>
      </c>
      <c r="D127">
        <v>0</v>
      </c>
    </row>
    <row r="128" spans="1:4" hidden="1" outlineLevel="1" x14ac:dyDescent="0.45">
      <c r="A128">
        <v>1.0010537407797671E-2</v>
      </c>
      <c r="B128">
        <v>0</v>
      </c>
      <c r="C128">
        <v>1</v>
      </c>
      <c r="D128">
        <v>0</v>
      </c>
    </row>
    <row r="129" spans="1:4" hidden="1" outlineLevel="1" x14ac:dyDescent="0.45">
      <c r="A129">
        <v>1.3964126640182872E-2</v>
      </c>
      <c r="B129">
        <v>0</v>
      </c>
      <c r="C129">
        <v>1</v>
      </c>
      <c r="D129">
        <v>0</v>
      </c>
    </row>
    <row r="130" spans="1:4" hidden="1" outlineLevel="1" x14ac:dyDescent="0.45">
      <c r="A130">
        <v>3.7001859986544927E-2</v>
      </c>
      <c r="B130">
        <v>0</v>
      </c>
      <c r="C130">
        <v>1</v>
      </c>
      <c r="D130">
        <v>0</v>
      </c>
    </row>
    <row r="131" spans="1:4" hidden="1" outlineLevel="1" x14ac:dyDescent="0.45">
      <c r="A131">
        <v>1.8317814074184646E-3</v>
      </c>
      <c r="B131">
        <v>0</v>
      </c>
      <c r="C131">
        <v>1</v>
      </c>
      <c r="D131">
        <v>0</v>
      </c>
    </row>
    <row r="132" spans="1:4" hidden="1" outlineLevel="1" x14ac:dyDescent="0.45">
      <c r="A132">
        <v>8.3803138808473676E-3</v>
      </c>
      <c r="B132">
        <v>0</v>
      </c>
      <c r="C132">
        <v>1</v>
      </c>
      <c r="D132">
        <v>0</v>
      </c>
    </row>
    <row r="133" spans="1:4" hidden="1" outlineLevel="1" x14ac:dyDescent="0.45">
      <c r="A133">
        <v>2.980507706255664E-2</v>
      </c>
      <c r="B133">
        <v>0</v>
      </c>
      <c r="C133">
        <v>1</v>
      </c>
      <c r="D133">
        <v>0</v>
      </c>
    </row>
    <row r="134" spans="1:4" hidden="1" outlineLevel="1" x14ac:dyDescent="0.45">
      <c r="A134">
        <v>0</v>
      </c>
      <c r="B134">
        <v>0</v>
      </c>
      <c r="C134">
        <v>1</v>
      </c>
      <c r="D134">
        <v>0</v>
      </c>
    </row>
    <row r="135" spans="1:4" hidden="1" outlineLevel="1" x14ac:dyDescent="0.45">
      <c r="A135">
        <v>-4.4752576941419209E-3</v>
      </c>
      <c r="B135">
        <v>0</v>
      </c>
      <c r="C135">
        <v>1</v>
      </c>
      <c r="D135">
        <v>0</v>
      </c>
    </row>
    <row r="136" spans="1:4" hidden="1" outlineLevel="1" x14ac:dyDescent="0.45">
      <c r="A136">
        <v>-9.948782195363659E-4</v>
      </c>
      <c r="B136">
        <v>0</v>
      </c>
      <c r="C136">
        <v>1</v>
      </c>
      <c r="D136">
        <v>0</v>
      </c>
    </row>
    <row r="137" spans="1:4" hidden="1" outlineLevel="1" x14ac:dyDescent="0.45">
      <c r="A137">
        <v>-2.7736795514901047E-2</v>
      </c>
      <c r="B137">
        <v>0</v>
      </c>
      <c r="C137">
        <v>1</v>
      </c>
      <c r="D137">
        <v>0</v>
      </c>
    </row>
    <row r="138" spans="1:4" hidden="1" outlineLevel="1" x14ac:dyDescent="0.45">
      <c r="A138">
        <v>3.7177541729891406E-3</v>
      </c>
      <c r="B138">
        <v>0</v>
      </c>
      <c r="C138">
        <v>1</v>
      </c>
      <c r="D138">
        <v>0</v>
      </c>
    </row>
    <row r="139" spans="1:4" hidden="1" outlineLevel="1" x14ac:dyDescent="0.45">
      <c r="A139">
        <v>1.3984428150275452E-3</v>
      </c>
      <c r="B139">
        <v>0</v>
      </c>
      <c r="C139">
        <v>1</v>
      </c>
      <c r="D139">
        <v>0</v>
      </c>
    </row>
    <row r="140" spans="1:4" hidden="1" outlineLevel="1" x14ac:dyDescent="0.45">
      <c r="A140">
        <v>2.3023211926778808E-2</v>
      </c>
      <c r="B140">
        <v>0</v>
      </c>
      <c r="C140">
        <v>1</v>
      </c>
      <c r="D140">
        <v>0</v>
      </c>
    </row>
    <row r="141" spans="1:4" hidden="1" outlineLevel="1" x14ac:dyDescent="0.45">
      <c r="A141">
        <v>9.9612617598232589E-4</v>
      </c>
      <c r="B141">
        <v>0</v>
      </c>
      <c r="C141">
        <v>1</v>
      </c>
      <c r="D141">
        <v>0</v>
      </c>
    </row>
    <row r="142" spans="1:4" hidden="1" outlineLevel="1" x14ac:dyDescent="0.45">
      <c r="A142">
        <v>7.4819401444790046E-3</v>
      </c>
      <c r="B142">
        <v>0</v>
      </c>
      <c r="C142">
        <v>1</v>
      </c>
      <c r="D142">
        <v>0</v>
      </c>
    </row>
    <row r="143" spans="1:4" hidden="1" outlineLevel="1" x14ac:dyDescent="0.45">
      <c r="A143">
        <v>3.1022498628132222E-2</v>
      </c>
      <c r="B143">
        <v>0</v>
      </c>
      <c r="C143">
        <v>1</v>
      </c>
      <c r="D143">
        <v>0</v>
      </c>
    </row>
    <row r="144" spans="1:4" hidden="1" outlineLevel="1" x14ac:dyDescent="0.45">
      <c r="A144">
        <v>-2.945037788737781E-3</v>
      </c>
      <c r="B144">
        <v>0</v>
      </c>
      <c r="C144">
        <v>1</v>
      </c>
      <c r="D144">
        <v>0</v>
      </c>
    </row>
    <row r="145" spans="1:4" hidden="1" outlineLevel="1" x14ac:dyDescent="0.45">
      <c r="A145">
        <v>1.1850533807829189E-2</v>
      </c>
      <c r="B145">
        <v>0</v>
      </c>
      <c r="C145">
        <v>1</v>
      </c>
      <c r="D145">
        <v>0</v>
      </c>
    </row>
    <row r="146" spans="1:4" hidden="1" outlineLevel="1" x14ac:dyDescent="0.45">
      <c r="A146">
        <v>-9.4608377589420201E-3</v>
      </c>
      <c r="B146">
        <v>0</v>
      </c>
      <c r="C146">
        <v>1</v>
      </c>
      <c r="D146">
        <v>0</v>
      </c>
    </row>
    <row r="147" spans="1:4" hidden="1" outlineLevel="1" x14ac:dyDescent="0.45">
      <c r="A147">
        <v>1.1504047720494182E-2</v>
      </c>
      <c r="B147">
        <v>0</v>
      </c>
      <c r="C147">
        <v>1</v>
      </c>
      <c r="D147">
        <v>0</v>
      </c>
    </row>
    <row r="148" spans="1:4" hidden="1" outlineLevel="1" x14ac:dyDescent="0.45">
      <c r="A148">
        <v>1.3514462229710755E-2</v>
      </c>
      <c r="B148">
        <v>0</v>
      </c>
      <c r="C148">
        <v>1</v>
      </c>
      <c r="D148">
        <v>0</v>
      </c>
    </row>
    <row r="149" spans="1:4" hidden="1" outlineLevel="1" x14ac:dyDescent="0.45">
      <c r="A149">
        <v>-3.5534928826238987E-2</v>
      </c>
      <c r="B149">
        <v>0</v>
      </c>
      <c r="C149">
        <v>1</v>
      </c>
      <c r="D149">
        <v>0</v>
      </c>
    </row>
    <row r="150" spans="1:4" hidden="1" outlineLevel="1" x14ac:dyDescent="0.45">
      <c r="A150">
        <v>3.0811218443638433E-2</v>
      </c>
      <c r="B150">
        <v>0</v>
      </c>
      <c r="C150">
        <v>1</v>
      </c>
      <c r="D150">
        <v>0</v>
      </c>
    </row>
    <row r="151" spans="1:4" hidden="1" outlineLevel="1" x14ac:dyDescent="0.45">
      <c r="A151">
        <v>-6.1313360041804765E-3</v>
      </c>
      <c r="B151">
        <v>0</v>
      </c>
      <c r="C151">
        <v>1</v>
      </c>
      <c r="D151">
        <v>0</v>
      </c>
    </row>
    <row r="152" spans="1:4" hidden="1" outlineLevel="1" x14ac:dyDescent="0.45">
      <c r="A152">
        <v>-1.3179571663921141E-2</v>
      </c>
      <c r="B152">
        <v>0</v>
      </c>
      <c r="C152">
        <v>1</v>
      </c>
      <c r="D152">
        <v>0</v>
      </c>
    </row>
    <row r="153" spans="1:4" hidden="1" outlineLevel="1" x14ac:dyDescent="0.45">
      <c r="A153">
        <v>1.9358505310268947E-2</v>
      </c>
      <c r="B153">
        <v>0</v>
      </c>
      <c r="C153">
        <v>1</v>
      </c>
      <c r="D153">
        <v>0</v>
      </c>
    </row>
    <row r="154" spans="1:4" hidden="1" outlineLevel="1" x14ac:dyDescent="0.45">
      <c r="A154">
        <v>-3.3451808488397239E-3</v>
      </c>
      <c r="B154">
        <v>0</v>
      </c>
      <c r="C154">
        <v>1</v>
      </c>
      <c r="D154">
        <v>0</v>
      </c>
    </row>
    <row r="155" spans="1:4" hidden="1" outlineLevel="1" x14ac:dyDescent="0.45">
      <c r="A155">
        <v>2.9193762673938917E-2</v>
      </c>
      <c r="B155">
        <v>0</v>
      </c>
      <c r="C155">
        <v>1</v>
      </c>
      <c r="D155">
        <v>0</v>
      </c>
    </row>
    <row r="156" spans="1:4" hidden="1" outlineLevel="1" x14ac:dyDescent="0.45">
      <c r="A156">
        <v>-8.08506301593237E-3</v>
      </c>
      <c r="B156">
        <v>0</v>
      </c>
      <c r="C156">
        <v>1</v>
      </c>
      <c r="D156">
        <v>0</v>
      </c>
    </row>
    <row r="157" spans="1:4" hidden="1" outlineLevel="1" x14ac:dyDescent="0.45">
      <c r="A157">
        <v>-5.0001712387411912E-3</v>
      </c>
      <c r="B157">
        <v>0</v>
      </c>
      <c r="C157">
        <v>1</v>
      </c>
      <c r="D157">
        <v>0</v>
      </c>
    </row>
    <row r="158" spans="1:4" hidden="1" outlineLevel="1" x14ac:dyDescent="0.45">
      <c r="A158">
        <v>1.2287887653598784E-2</v>
      </c>
      <c r="B158">
        <v>0</v>
      </c>
      <c r="C158">
        <v>1</v>
      </c>
      <c r="D158">
        <v>0</v>
      </c>
    </row>
    <row r="159" spans="1:4" hidden="1" outlineLevel="1" x14ac:dyDescent="0.45">
      <c r="A159">
        <v>1.4246854811288623E-2</v>
      </c>
      <c r="B159">
        <v>0</v>
      </c>
      <c r="C159">
        <v>1</v>
      </c>
      <c r="D159">
        <v>0</v>
      </c>
    </row>
    <row r="160" spans="1:4" hidden="1" outlineLevel="1" x14ac:dyDescent="0.45">
      <c r="A160">
        <v>3.7044486908712759E-2</v>
      </c>
      <c r="B160">
        <v>0</v>
      </c>
      <c r="C160">
        <v>1</v>
      </c>
      <c r="D160">
        <v>0</v>
      </c>
    </row>
    <row r="161" spans="1:4" hidden="1" outlineLevel="1" x14ac:dyDescent="0.45">
      <c r="A161">
        <v>1.3157044029223686E-2</v>
      </c>
      <c r="B161">
        <v>0</v>
      </c>
      <c r="C161">
        <v>1</v>
      </c>
      <c r="D161">
        <v>0</v>
      </c>
    </row>
    <row r="162" spans="1:4" hidden="1" outlineLevel="1" x14ac:dyDescent="0.45">
      <c r="A162">
        <v>-1.4485817300022408E-2</v>
      </c>
      <c r="B162">
        <v>0</v>
      </c>
      <c r="C162">
        <v>1</v>
      </c>
      <c r="D162">
        <v>0</v>
      </c>
    </row>
    <row r="163" spans="1:4" hidden="1" outlineLevel="1" x14ac:dyDescent="0.45">
      <c r="A163">
        <v>5.6658140965455406E-3</v>
      </c>
      <c r="B163">
        <v>0</v>
      </c>
      <c r="C163">
        <v>1</v>
      </c>
      <c r="D163">
        <v>0</v>
      </c>
    </row>
    <row r="164" spans="1:4" hidden="1" outlineLevel="1" x14ac:dyDescent="0.45">
      <c r="A164">
        <v>4.6036958341382217E-3</v>
      </c>
      <c r="B164">
        <v>0</v>
      </c>
      <c r="C164">
        <v>1</v>
      </c>
      <c r="D164">
        <v>0</v>
      </c>
    </row>
    <row r="165" spans="1:4" hidden="1" outlineLevel="1" x14ac:dyDescent="0.45">
      <c r="A165">
        <v>1.2690273994552026E-2</v>
      </c>
      <c r="B165">
        <v>0</v>
      </c>
      <c r="C165">
        <v>1</v>
      </c>
      <c r="D165">
        <v>0</v>
      </c>
    </row>
    <row r="166" spans="1:4" hidden="1" outlineLevel="1" x14ac:dyDescent="0.45">
      <c r="A166">
        <v>-4.268852251511035E-2</v>
      </c>
      <c r="B166">
        <v>0</v>
      </c>
      <c r="C166">
        <v>1</v>
      </c>
      <c r="D166">
        <v>0</v>
      </c>
    </row>
    <row r="167" spans="1:4" hidden="1" outlineLevel="1" x14ac:dyDescent="0.45">
      <c r="A167">
        <v>-2.7303979902155162E-2</v>
      </c>
      <c r="B167">
        <v>0</v>
      </c>
      <c r="C167">
        <v>1</v>
      </c>
      <c r="D167">
        <v>0</v>
      </c>
    </row>
    <row r="168" spans="1:4" hidden="1" outlineLevel="1" x14ac:dyDescent="0.45">
      <c r="A168">
        <v>-9.0056412696254418E-3</v>
      </c>
      <c r="B168">
        <v>0</v>
      </c>
      <c r="C168">
        <v>1</v>
      </c>
      <c r="D168">
        <v>0</v>
      </c>
    </row>
    <row r="169" spans="1:4" hidden="1" outlineLevel="1" x14ac:dyDescent="0.45">
      <c r="A169">
        <v>9.8076197661260966E-3</v>
      </c>
      <c r="B169">
        <v>0</v>
      </c>
      <c r="C169">
        <v>1</v>
      </c>
      <c r="D169">
        <v>0</v>
      </c>
    </row>
    <row r="170" spans="1:4" hidden="1" outlineLevel="1" x14ac:dyDescent="0.45">
      <c r="A170">
        <v>1.3923319862804151E-2</v>
      </c>
      <c r="B170">
        <v>0</v>
      </c>
      <c r="C170">
        <v>1</v>
      </c>
      <c r="D170">
        <v>0</v>
      </c>
    </row>
    <row r="171" spans="1:4" hidden="1" outlineLevel="1" x14ac:dyDescent="0.45">
      <c r="A171">
        <v>4.4009779951100114E-2</v>
      </c>
      <c r="B171">
        <v>0</v>
      </c>
      <c r="C171">
        <v>1</v>
      </c>
      <c r="D171">
        <v>0</v>
      </c>
    </row>
    <row r="172" spans="1:4" hidden="1" outlineLevel="1" x14ac:dyDescent="0.45">
      <c r="A172">
        <v>4.4175676109204254E-2</v>
      </c>
      <c r="B172">
        <v>0</v>
      </c>
      <c r="C172">
        <v>1</v>
      </c>
      <c r="D172">
        <v>0</v>
      </c>
    </row>
    <row r="173" spans="1:4" hidden="1" outlineLevel="1" x14ac:dyDescent="0.45">
      <c r="A173">
        <v>-2.11380115521691E-2</v>
      </c>
      <c r="B173">
        <v>0</v>
      </c>
      <c r="C173">
        <v>1</v>
      </c>
      <c r="D173">
        <v>0</v>
      </c>
    </row>
    <row r="174" spans="1:4" hidden="1" outlineLevel="1" x14ac:dyDescent="0.45">
      <c r="A174">
        <v>1.2900188323917039E-2</v>
      </c>
      <c r="B174">
        <v>0</v>
      </c>
      <c r="C174">
        <v>1</v>
      </c>
      <c r="D174">
        <v>0</v>
      </c>
    </row>
    <row r="175" spans="1:4" hidden="1" outlineLevel="1" x14ac:dyDescent="0.45">
      <c r="A175">
        <v>-2.6029562145579499E-2</v>
      </c>
      <c r="B175">
        <v>0</v>
      </c>
      <c r="C175">
        <v>1</v>
      </c>
      <c r="D175">
        <v>0</v>
      </c>
    </row>
    <row r="176" spans="1:4" hidden="1" outlineLevel="1" x14ac:dyDescent="0.45">
      <c r="A176">
        <v>-3.5633610130126891E-3</v>
      </c>
      <c r="B176">
        <v>0</v>
      </c>
      <c r="C176">
        <v>1</v>
      </c>
      <c r="D176">
        <v>0</v>
      </c>
    </row>
    <row r="177" spans="1:4" hidden="1" outlineLevel="1" x14ac:dyDescent="0.45">
      <c r="A177">
        <v>-7.8546569175260705E-3</v>
      </c>
      <c r="B177">
        <v>0</v>
      </c>
      <c r="C177">
        <v>1</v>
      </c>
      <c r="D177">
        <v>0</v>
      </c>
    </row>
    <row r="178" spans="1:4" hidden="1" outlineLevel="1" x14ac:dyDescent="0.45">
      <c r="A178">
        <v>1.8762269494416284E-2</v>
      </c>
      <c r="B178">
        <v>0</v>
      </c>
      <c r="C178">
        <v>1</v>
      </c>
      <c r="D178">
        <v>0</v>
      </c>
    </row>
    <row r="179" spans="1:4" hidden="1" outlineLevel="1" x14ac:dyDescent="0.45">
      <c r="A179">
        <v>-1.238311852413454E-2</v>
      </c>
      <c r="B179">
        <v>0</v>
      </c>
      <c r="C179">
        <v>1</v>
      </c>
      <c r="D179">
        <v>0</v>
      </c>
    </row>
    <row r="180" spans="1:4" hidden="1" outlineLevel="1" x14ac:dyDescent="0.45">
      <c r="A180">
        <v>-2.3765353121801502E-2</v>
      </c>
      <c r="B180">
        <v>0</v>
      </c>
      <c r="C180">
        <v>1</v>
      </c>
      <c r="D180">
        <v>0</v>
      </c>
    </row>
    <row r="181" spans="1:4" hidden="1" outlineLevel="1" x14ac:dyDescent="0.45">
      <c r="A181">
        <v>1.7365092886865163E-3</v>
      </c>
      <c r="B181">
        <v>0</v>
      </c>
      <c r="C181">
        <v>1</v>
      </c>
      <c r="D181">
        <v>0</v>
      </c>
    </row>
    <row r="182" spans="1:4" hidden="1" outlineLevel="1" x14ac:dyDescent="0.45">
      <c r="A182">
        <v>-1.3410087002027948E-2</v>
      </c>
      <c r="B182">
        <v>0</v>
      </c>
      <c r="C182">
        <v>1</v>
      </c>
      <c r="D182">
        <v>0</v>
      </c>
    </row>
    <row r="183" spans="1:4" hidden="1" outlineLevel="1" x14ac:dyDescent="0.45">
      <c r="A183">
        <v>1.5084206338682016E-2</v>
      </c>
      <c r="B183">
        <v>0</v>
      </c>
      <c r="C183">
        <v>1</v>
      </c>
      <c r="D183">
        <v>0</v>
      </c>
    </row>
    <row r="184" spans="1:4" hidden="1" outlineLevel="1" x14ac:dyDescent="0.45">
      <c r="A184">
        <v>-1.3847610960514789E-2</v>
      </c>
      <c r="B184">
        <v>0</v>
      </c>
      <c r="C184">
        <v>1</v>
      </c>
      <c r="D184">
        <v>0</v>
      </c>
    </row>
    <row r="185" spans="1:4" hidden="1" outlineLevel="1" x14ac:dyDescent="0.45">
      <c r="A185">
        <v>-2.5368438483192479E-2</v>
      </c>
      <c r="B185">
        <v>0</v>
      </c>
      <c r="C185">
        <v>1</v>
      </c>
      <c r="D185">
        <v>0</v>
      </c>
    </row>
    <row r="186" spans="1:4" hidden="1" outlineLevel="1" x14ac:dyDescent="0.45">
      <c r="A186">
        <v>-3.1261680655136237E-2</v>
      </c>
      <c r="B186">
        <v>0</v>
      </c>
      <c r="C186">
        <v>1</v>
      </c>
      <c r="D186">
        <v>0</v>
      </c>
    </row>
    <row r="187" spans="1:4" hidden="1" outlineLevel="1" x14ac:dyDescent="0.45">
      <c r="A187">
        <v>-6.4541022133360881E-3</v>
      </c>
      <c r="B187">
        <v>0</v>
      </c>
      <c r="C187">
        <v>1</v>
      </c>
      <c r="D187">
        <v>0</v>
      </c>
    </row>
    <row r="188" spans="1:4" hidden="1" outlineLevel="1" x14ac:dyDescent="0.45">
      <c r="A188">
        <v>2.3477493380405834E-2</v>
      </c>
      <c r="B188">
        <v>0</v>
      </c>
      <c r="C188">
        <v>1</v>
      </c>
      <c r="D188">
        <v>0</v>
      </c>
    </row>
    <row r="189" spans="1:4" hidden="1" outlineLevel="1" x14ac:dyDescent="0.45">
      <c r="A189">
        <v>-7.9337702656087083E-3</v>
      </c>
      <c r="B189">
        <v>0</v>
      </c>
      <c r="C189">
        <v>1</v>
      </c>
      <c r="D189">
        <v>0</v>
      </c>
    </row>
    <row r="190" spans="1:4" hidden="1" outlineLevel="1" x14ac:dyDescent="0.45">
      <c r="A190">
        <v>2.3087621696801008E-2</v>
      </c>
      <c r="B190">
        <v>0</v>
      </c>
      <c r="C190">
        <v>1</v>
      </c>
      <c r="D190">
        <v>0</v>
      </c>
    </row>
    <row r="191" spans="1:4" hidden="1" outlineLevel="1" x14ac:dyDescent="0.45">
      <c r="A191">
        <v>-2.5455410549211521E-2</v>
      </c>
      <c r="B191">
        <v>0</v>
      </c>
      <c r="C191">
        <v>1</v>
      </c>
      <c r="D191">
        <v>0</v>
      </c>
    </row>
    <row r="192" spans="1:4" hidden="1" outlineLevel="1" x14ac:dyDescent="0.45">
      <c r="A192">
        <v>-4.3591979075849885E-3</v>
      </c>
      <c r="B192">
        <v>0</v>
      </c>
      <c r="C192">
        <v>1</v>
      </c>
      <c r="D192">
        <v>0</v>
      </c>
    </row>
    <row r="193" spans="1:4" hidden="1" outlineLevel="1" x14ac:dyDescent="0.45">
      <c r="A193">
        <v>1.6672504378283604E-2</v>
      </c>
      <c r="B193">
        <v>0</v>
      </c>
      <c r="C193">
        <v>1</v>
      </c>
      <c r="D193">
        <v>0</v>
      </c>
    </row>
    <row r="194" spans="1:4" hidden="1" outlineLevel="1" x14ac:dyDescent="0.45">
      <c r="A194">
        <v>2.6631296079377087E-2</v>
      </c>
      <c r="B194">
        <v>0</v>
      </c>
      <c r="C194">
        <v>1</v>
      </c>
      <c r="D194">
        <v>0</v>
      </c>
    </row>
    <row r="195" spans="1:4" hidden="1" outlineLevel="1" x14ac:dyDescent="0.45">
      <c r="A195">
        <v>-9.698312023893374E-3</v>
      </c>
      <c r="B195">
        <v>0</v>
      </c>
      <c r="C195">
        <v>1</v>
      </c>
      <c r="D195">
        <v>0</v>
      </c>
    </row>
    <row r="196" spans="1:4" hidden="1" outlineLevel="1" x14ac:dyDescent="0.45">
      <c r="A196">
        <v>2.6770586241950944E-3</v>
      </c>
      <c r="B196">
        <v>0</v>
      </c>
      <c r="C196">
        <v>1</v>
      </c>
      <c r="D196">
        <v>0</v>
      </c>
    </row>
    <row r="197" spans="1:4" hidden="1" outlineLevel="1" x14ac:dyDescent="0.45">
      <c r="A197">
        <v>1.6560208185474323E-3</v>
      </c>
      <c r="B197">
        <v>0</v>
      </c>
      <c r="C197">
        <v>1</v>
      </c>
      <c r="D197">
        <v>0</v>
      </c>
    </row>
    <row r="198" spans="1:4" hidden="1" outlineLevel="1" x14ac:dyDescent="0.45">
      <c r="A198">
        <v>1.2720156555772855E-2</v>
      </c>
      <c r="B198">
        <v>0</v>
      </c>
      <c r="C198">
        <v>1</v>
      </c>
      <c r="D198">
        <v>0</v>
      </c>
    </row>
    <row r="199" spans="1:4" hidden="1" outlineLevel="1" x14ac:dyDescent="0.45">
      <c r="A199">
        <v>-3.2650341495917834E-3</v>
      </c>
      <c r="B199">
        <v>0</v>
      </c>
      <c r="C199">
        <v>1</v>
      </c>
      <c r="D199">
        <v>0</v>
      </c>
    </row>
    <row r="200" spans="1:4" hidden="1" outlineLevel="1" x14ac:dyDescent="0.45">
      <c r="A200">
        <v>-1.6712905705785763E-3</v>
      </c>
      <c r="B200">
        <v>0</v>
      </c>
      <c r="C200">
        <v>1</v>
      </c>
      <c r="D200">
        <v>0</v>
      </c>
    </row>
    <row r="201" spans="1:4" hidden="1" outlineLevel="1" x14ac:dyDescent="0.45">
      <c r="A201">
        <v>-2.6115779957813778E-3</v>
      </c>
      <c r="B201">
        <v>0</v>
      </c>
      <c r="C201">
        <v>1</v>
      </c>
      <c r="D201">
        <v>0</v>
      </c>
    </row>
    <row r="202" spans="1:4" hidden="1" outlineLevel="1" x14ac:dyDescent="0.45">
      <c r="A202">
        <v>3.2461646916647213E-2</v>
      </c>
      <c r="B202">
        <v>0</v>
      </c>
      <c r="C202">
        <v>1</v>
      </c>
      <c r="D202">
        <v>0</v>
      </c>
    </row>
    <row r="203" spans="1:4" hidden="1" outlineLevel="1" x14ac:dyDescent="0.45">
      <c r="A203">
        <v>-1.9183248796982633E-2</v>
      </c>
      <c r="B203">
        <v>0</v>
      </c>
      <c r="C203">
        <v>1</v>
      </c>
      <c r="D203">
        <v>0</v>
      </c>
    </row>
    <row r="204" spans="1:4" hidden="1" outlineLevel="1" x14ac:dyDescent="0.45">
      <c r="A204">
        <v>1.1270967314194635E-2</v>
      </c>
      <c r="B204">
        <v>0</v>
      </c>
      <c r="C204">
        <v>1</v>
      </c>
      <c r="D204">
        <v>0</v>
      </c>
    </row>
    <row r="205" spans="1:4" hidden="1" outlineLevel="1" x14ac:dyDescent="0.45">
      <c r="A205">
        <v>2.1831770799187078E-2</v>
      </c>
      <c r="B205">
        <v>0</v>
      </c>
      <c r="C205">
        <v>1</v>
      </c>
      <c r="D205">
        <v>0</v>
      </c>
    </row>
    <row r="206" spans="1:4" hidden="1" outlineLevel="1" x14ac:dyDescent="0.45">
      <c r="A206">
        <v>-3.6603361991530914E-2</v>
      </c>
      <c r="B206">
        <v>0</v>
      </c>
      <c r="C206">
        <v>1</v>
      </c>
      <c r="D206">
        <v>0</v>
      </c>
    </row>
    <row r="207" spans="1:4" hidden="1" outlineLevel="1" x14ac:dyDescent="0.45">
      <c r="A207">
        <v>7.4589590756219959E-3</v>
      </c>
      <c r="B207">
        <v>0</v>
      </c>
      <c r="C207">
        <v>1</v>
      </c>
      <c r="D207">
        <v>0</v>
      </c>
    </row>
    <row r="208" spans="1:4" hidden="1" outlineLevel="1" x14ac:dyDescent="0.45">
      <c r="A208">
        <v>8.3292017848288769E-3</v>
      </c>
      <c r="B208">
        <v>0</v>
      </c>
      <c r="C208">
        <v>1</v>
      </c>
      <c r="D208">
        <v>0</v>
      </c>
    </row>
    <row r="209" spans="1:4" hidden="1" outlineLevel="1" x14ac:dyDescent="0.45">
      <c r="A209">
        <v>-1.7700855541351146E-2</v>
      </c>
      <c r="B209">
        <v>0</v>
      </c>
      <c r="C209">
        <v>1</v>
      </c>
      <c r="D209">
        <v>0</v>
      </c>
    </row>
    <row r="210" spans="1:4" hidden="1" outlineLevel="1" x14ac:dyDescent="0.45">
      <c r="A210">
        <v>-1.3147795908833082E-2</v>
      </c>
      <c r="B210">
        <v>0</v>
      </c>
      <c r="C210">
        <v>1</v>
      </c>
      <c r="D210">
        <v>0</v>
      </c>
    </row>
    <row r="211" spans="1:4" hidden="1" outlineLevel="1" x14ac:dyDescent="0.45">
      <c r="A211">
        <v>1.1327900449734418E-2</v>
      </c>
      <c r="B211">
        <v>0</v>
      </c>
      <c r="C211">
        <v>1</v>
      </c>
      <c r="D211">
        <v>0</v>
      </c>
    </row>
    <row r="212" spans="1:4" hidden="1" outlineLevel="1" x14ac:dyDescent="0.45">
      <c r="A212">
        <v>5.8512772502341548E-3</v>
      </c>
      <c r="B212">
        <v>0</v>
      </c>
      <c r="C212">
        <v>1</v>
      </c>
      <c r="D212">
        <v>0</v>
      </c>
    </row>
    <row r="213" spans="1:4" hidden="1" outlineLevel="1" x14ac:dyDescent="0.45">
      <c r="A213">
        <v>-6.2161353588405799E-3</v>
      </c>
      <c r="B213">
        <v>0</v>
      </c>
      <c r="C213">
        <v>1</v>
      </c>
      <c r="D213">
        <v>0</v>
      </c>
    </row>
    <row r="214" spans="1:4" hidden="1" outlineLevel="1" x14ac:dyDescent="0.45">
      <c r="A214">
        <v>-4.0808134867539314E-3</v>
      </c>
      <c r="B214">
        <v>0</v>
      </c>
      <c r="C214">
        <v>1</v>
      </c>
      <c r="D214">
        <v>0</v>
      </c>
    </row>
    <row r="215" spans="1:4" hidden="1" outlineLevel="1" x14ac:dyDescent="0.45">
      <c r="A215">
        <v>2.0890710015449621E-2</v>
      </c>
      <c r="B215">
        <v>0</v>
      </c>
      <c r="C215">
        <v>1</v>
      </c>
      <c r="D215">
        <v>0</v>
      </c>
    </row>
    <row r="216" spans="1:4" hidden="1" outlineLevel="1" x14ac:dyDescent="0.45">
      <c r="A216">
        <v>-1.2337149624950694E-2</v>
      </c>
      <c r="B216">
        <v>0</v>
      </c>
      <c r="C216">
        <v>1</v>
      </c>
      <c r="D216">
        <v>0</v>
      </c>
    </row>
    <row r="217" spans="1:4" hidden="1" outlineLevel="1" x14ac:dyDescent="0.45">
      <c r="A217">
        <v>2.2017920788781176E-2</v>
      </c>
      <c r="B217">
        <v>0</v>
      </c>
      <c r="C217">
        <v>1</v>
      </c>
      <c r="D217">
        <v>0</v>
      </c>
    </row>
    <row r="218" spans="1:4" hidden="1" outlineLevel="1" x14ac:dyDescent="0.45">
      <c r="A218">
        <v>-1.916433087803926E-2</v>
      </c>
      <c r="B218">
        <v>0</v>
      </c>
      <c r="C218">
        <v>1</v>
      </c>
      <c r="D218">
        <v>0</v>
      </c>
    </row>
    <row r="219" spans="1:4" hidden="1" outlineLevel="1" x14ac:dyDescent="0.45">
      <c r="A219">
        <v>1.5418355818435536E-2</v>
      </c>
      <c r="B219">
        <v>0</v>
      </c>
      <c r="C219">
        <v>1</v>
      </c>
      <c r="D219">
        <v>0</v>
      </c>
    </row>
    <row r="220" spans="1:4" hidden="1" outlineLevel="1" x14ac:dyDescent="0.45">
      <c r="A220">
        <v>-2.585247725636397E-3</v>
      </c>
      <c r="B220">
        <v>0</v>
      </c>
      <c r="C220">
        <v>1</v>
      </c>
      <c r="D220">
        <v>0</v>
      </c>
    </row>
    <row r="221" spans="1:4" hidden="1" outlineLevel="1" x14ac:dyDescent="0.45">
      <c r="A221">
        <v>3.4909281800584058E-2</v>
      </c>
      <c r="B221">
        <v>0</v>
      </c>
      <c r="C221">
        <v>1</v>
      </c>
      <c r="D221">
        <v>0</v>
      </c>
    </row>
    <row r="222" spans="1:4" hidden="1" outlineLevel="1" x14ac:dyDescent="0.45">
      <c r="A222">
        <v>9.2889072060362565E-3</v>
      </c>
      <c r="B222">
        <v>0</v>
      </c>
      <c r="C222">
        <v>1</v>
      </c>
      <c r="D222">
        <v>0</v>
      </c>
    </row>
    <row r="223" spans="1:4" hidden="1" outlineLevel="1" x14ac:dyDescent="0.45">
      <c r="A223">
        <v>1.0931021485111048E-2</v>
      </c>
      <c r="B223">
        <v>0</v>
      </c>
      <c r="C223">
        <v>1</v>
      </c>
      <c r="D223">
        <v>0</v>
      </c>
    </row>
    <row r="224" spans="1:4" hidden="1" outlineLevel="1" x14ac:dyDescent="0.45">
      <c r="A224">
        <v>1.858066119811097E-2</v>
      </c>
      <c r="B224">
        <v>0</v>
      </c>
      <c r="C224">
        <v>1</v>
      </c>
      <c r="D224">
        <v>0</v>
      </c>
    </row>
    <row r="225" spans="1:4" hidden="1" outlineLevel="1" x14ac:dyDescent="0.45">
      <c r="A225">
        <v>-1.1164663534866559E-2</v>
      </c>
      <c r="B225">
        <v>0</v>
      </c>
      <c r="C225">
        <v>1</v>
      </c>
      <c r="D225">
        <v>0</v>
      </c>
    </row>
    <row r="226" spans="1:4" hidden="1" outlineLevel="1" x14ac:dyDescent="0.45">
      <c r="A226">
        <v>-2.9213968410661484E-2</v>
      </c>
      <c r="B226">
        <v>0</v>
      </c>
      <c r="C226">
        <v>1</v>
      </c>
      <c r="D226">
        <v>0</v>
      </c>
    </row>
    <row r="227" spans="1:4" hidden="1" outlineLevel="1" x14ac:dyDescent="0.45">
      <c r="A227">
        <v>2.0528138803266538E-2</v>
      </c>
      <c r="B227">
        <v>0</v>
      </c>
      <c r="C227">
        <v>1</v>
      </c>
      <c r="D227">
        <v>0</v>
      </c>
    </row>
    <row r="228" spans="1:4" hidden="1" outlineLevel="1" x14ac:dyDescent="0.45">
      <c r="A228">
        <v>8.8743577767398385E-3</v>
      </c>
      <c r="B228">
        <v>0</v>
      </c>
      <c r="C228">
        <v>1</v>
      </c>
      <c r="D228">
        <v>0</v>
      </c>
    </row>
    <row r="229" spans="1:4" hidden="1" outlineLevel="1" x14ac:dyDescent="0.45">
      <c r="A229">
        <v>-2.1697530864197456E-2</v>
      </c>
      <c r="B229">
        <v>0</v>
      </c>
      <c r="C229">
        <v>1</v>
      </c>
      <c r="D229">
        <v>0</v>
      </c>
    </row>
    <row r="230" spans="1:4" hidden="1" outlineLevel="1" x14ac:dyDescent="0.45">
      <c r="A230">
        <v>-1.3124270435687979E-2</v>
      </c>
      <c r="B230">
        <v>0</v>
      </c>
      <c r="C230">
        <v>1</v>
      </c>
      <c r="D230">
        <v>0</v>
      </c>
    </row>
    <row r="231" spans="1:4" hidden="1" outlineLevel="1" x14ac:dyDescent="0.45">
      <c r="A231">
        <v>-1.3298807582877825E-2</v>
      </c>
      <c r="B231">
        <v>0</v>
      </c>
      <c r="C231">
        <v>1</v>
      </c>
      <c r="D231">
        <v>0</v>
      </c>
    </row>
    <row r="232" spans="1:4" hidden="1" outlineLevel="1" x14ac:dyDescent="0.45">
      <c r="A232">
        <v>1.7365948485339455E-2</v>
      </c>
      <c r="B232">
        <v>0</v>
      </c>
      <c r="C232">
        <v>1</v>
      </c>
      <c r="D232">
        <v>0</v>
      </c>
    </row>
    <row r="233" spans="1:4" hidden="1" outlineLevel="1" x14ac:dyDescent="0.45">
      <c r="A233">
        <v>-4.6495334543484867E-3</v>
      </c>
      <c r="B233">
        <v>0</v>
      </c>
      <c r="C233">
        <v>1</v>
      </c>
      <c r="D233">
        <v>0</v>
      </c>
    </row>
    <row r="234" spans="1:4" hidden="1" outlineLevel="1" x14ac:dyDescent="0.45">
      <c r="A234">
        <v>-4.1657334826427861E-2</v>
      </c>
      <c r="B234">
        <v>0</v>
      </c>
      <c r="C234">
        <v>1</v>
      </c>
      <c r="D234">
        <v>0</v>
      </c>
    </row>
    <row r="235" spans="1:4" hidden="1" outlineLevel="1" x14ac:dyDescent="0.45">
      <c r="A235">
        <v>-3.7325142723600102E-2</v>
      </c>
      <c r="B235">
        <v>0</v>
      </c>
      <c r="C235">
        <v>1</v>
      </c>
      <c r="D235">
        <v>0</v>
      </c>
    </row>
    <row r="236" spans="1:4" hidden="1" outlineLevel="1" x14ac:dyDescent="0.45">
      <c r="A236">
        <v>2.9061903936188571E-2</v>
      </c>
      <c r="B236">
        <v>0</v>
      </c>
      <c r="C236">
        <v>1</v>
      </c>
      <c r="D236">
        <v>0</v>
      </c>
    </row>
    <row r="237" spans="1:4" hidden="1" outlineLevel="1" x14ac:dyDescent="0.45">
      <c r="A237">
        <v>1.9984497691504011E-2</v>
      </c>
      <c r="B237">
        <v>0</v>
      </c>
      <c r="C237">
        <v>1</v>
      </c>
      <c r="D237">
        <v>0</v>
      </c>
    </row>
    <row r="238" spans="1:4" hidden="1" outlineLevel="1" x14ac:dyDescent="0.45">
      <c r="A238">
        <v>-4.5926121720744062E-3</v>
      </c>
      <c r="B238">
        <v>0</v>
      </c>
      <c r="C238">
        <v>1</v>
      </c>
      <c r="D238">
        <v>0</v>
      </c>
    </row>
    <row r="239" spans="1:4" hidden="1" outlineLevel="1" x14ac:dyDescent="0.45">
      <c r="A239">
        <v>3.5118000464699595E-2</v>
      </c>
      <c r="B239">
        <v>0</v>
      </c>
      <c r="C239">
        <v>1</v>
      </c>
      <c r="D239">
        <v>0</v>
      </c>
    </row>
    <row r="240" spans="1:4" hidden="1" outlineLevel="1" x14ac:dyDescent="0.45">
      <c r="A240">
        <v>-3.1425364758698171E-3</v>
      </c>
      <c r="B240">
        <v>0</v>
      </c>
      <c r="C240">
        <v>1</v>
      </c>
      <c r="D240">
        <v>0</v>
      </c>
    </row>
    <row r="241" spans="1:4" hidden="1" outlineLevel="1" x14ac:dyDescent="0.45">
      <c r="A241">
        <v>1.199858461736425E-2</v>
      </c>
      <c r="B241">
        <v>0</v>
      </c>
      <c r="C241">
        <v>1</v>
      </c>
      <c r="D241">
        <v>0</v>
      </c>
    </row>
    <row r="242" spans="1:4" hidden="1" outlineLevel="1" x14ac:dyDescent="0.45">
      <c r="A242">
        <v>3.8143674507311598E-3</v>
      </c>
      <c r="B242">
        <v>0</v>
      </c>
      <c r="C242">
        <v>1</v>
      </c>
      <c r="D242">
        <v>0</v>
      </c>
    </row>
    <row r="243" spans="1:4" hidden="1" outlineLevel="1" x14ac:dyDescent="0.45">
      <c r="A243">
        <v>9.5630145661811383E-3</v>
      </c>
      <c r="B243">
        <v>0</v>
      </c>
      <c r="C243">
        <v>1</v>
      </c>
      <c r="D243">
        <v>0</v>
      </c>
    </row>
    <row r="244" spans="1:4" hidden="1" outlineLevel="1" x14ac:dyDescent="0.45">
      <c r="A244">
        <v>3.0111034439495032E-3</v>
      </c>
      <c r="B244">
        <v>0</v>
      </c>
      <c r="C244">
        <v>1</v>
      </c>
      <c r="D244">
        <v>0</v>
      </c>
    </row>
    <row r="245" spans="1:4" hidden="1" outlineLevel="1" x14ac:dyDescent="0.45">
      <c r="A245">
        <v>2.4079054349865903E-3</v>
      </c>
      <c r="B245">
        <v>0</v>
      </c>
      <c r="C245">
        <v>1</v>
      </c>
      <c r="D245">
        <v>0</v>
      </c>
    </row>
    <row r="246" spans="1:4" hidden="1" outlineLevel="1" x14ac:dyDescent="0.45">
      <c r="A246">
        <v>2.5643425362657846E-2</v>
      </c>
      <c r="B246">
        <v>0</v>
      </c>
      <c r="C246">
        <v>1</v>
      </c>
      <c r="D246">
        <v>0</v>
      </c>
    </row>
    <row r="247" spans="1:4" hidden="1" outlineLevel="1" x14ac:dyDescent="0.45">
      <c r="A247">
        <v>1.2774888219728719E-3</v>
      </c>
      <c r="B247">
        <v>0</v>
      </c>
      <c r="C247">
        <v>1</v>
      </c>
      <c r="D247">
        <v>0</v>
      </c>
    </row>
    <row r="248" spans="1:4" hidden="1" outlineLevel="1" x14ac:dyDescent="0.45">
      <c r="A248">
        <v>2.1628846562775417E-2</v>
      </c>
      <c r="B248">
        <v>0</v>
      </c>
      <c r="C248">
        <v>1</v>
      </c>
      <c r="D248">
        <v>0</v>
      </c>
    </row>
    <row r="249" spans="1:4" hidden="1" outlineLevel="1" x14ac:dyDescent="0.45">
      <c r="A249">
        <v>-1.0704409622074973E-2</v>
      </c>
      <c r="B249">
        <v>0</v>
      </c>
      <c r="C249">
        <v>1</v>
      </c>
      <c r="D249">
        <v>0</v>
      </c>
    </row>
    <row r="250" spans="1:4" hidden="1" outlineLevel="1" x14ac:dyDescent="0.45">
      <c r="A250">
        <v>4.4483183553245542E-3</v>
      </c>
      <c r="B250">
        <v>0</v>
      </c>
      <c r="C250">
        <v>1</v>
      </c>
      <c r="D250">
        <v>0</v>
      </c>
    </row>
    <row r="251" spans="1:4" hidden="1" outlineLevel="1" x14ac:dyDescent="0.45">
      <c r="A251">
        <v>2.5434632993208695E-3</v>
      </c>
      <c r="B251">
        <v>0</v>
      </c>
      <c r="C251">
        <v>1</v>
      </c>
      <c r="D251">
        <v>0</v>
      </c>
    </row>
    <row r="252" spans="1:4" hidden="1" outlineLevel="1" x14ac:dyDescent="0.45">
      <c r="A252">
        <v>1.4714660936007595E-2</v>
      </c>
      <c r="B252">
        <v>0</v>
      </c>
      <c r="C252">
        <v>1</v>
      </c>
      <c r="D252">
        <v>0</v>
      </c>
    </row>
    <row r="253" spans="1:4" hidden="1" outlineLevel="1" x14ac:dyDescent="0.45">
      <c r="A253">
        <v>-8.7948936670882993E-3</v>
      </c>
      <c r="B253">
        <v>0</v>
      </c>
      <c r="C253">
        <v>1</v>
      </c>
      <c r="D253">
        <v>0</v>
      </c>
    </row>
    <row r="254" spans="1:4" hidden="1" outlineLevel="1" x14ac:dyDescent="0.45">
      <c r="A254">
        <v>1.3383583595465653E-2</v>
      </c>
      <c r="B254">
        <v>0</v>
      </c>
      <c r="C254">
        <v>1</v>
      </c>
      <c r="D254">
        <v>0</v>
      </c>
    </row>
    <row r="255" spans="1:4" hidden="1" outlineLevel="1" x14ac:dyDescent="0.45">
      <c r="A255">
        <v>-9.5463996017453034E-3</v>
      </c>
      <c r="B255">
        <v>0</v>
      </c>
      <c r="C255">
        <v>1</v>
      </c>
      <c r="D255">
        <v>0</v>
      </c>
    </row>
    <row r="256" spans="1:4" hidden="1" outlineLevel="1" x14ac:dyDescent="0.45">
      <c r="A256">
        <v>-1.0436685095940756E-2</v>
      </c>
      <c r="B256">
        <v>0</v>
      </c>
      <c r="C256">
        <v>1</v>
      </c>
      <c r="D256">
        <v>0</v>
      </c>
    </row>
    <row r="257" spans="1:4" hidden="1" outlineLevel="1" x14ac:dyDescent="0.45">
      <c r="A257">
        <v>1.2817448461308611E-2</v>
      </c>
      <c r="B257">
        <v>0</v>
      </c>
      <c r="C257">
        <v>1</v>
      </c>
      <c r="D257">
        <v>0</v>
      </c>
    </row>
    <row r="258" spans="1:4" hidden="1" outlineLevel="1" x14ac:dyDescent="0.45">
      <c r="A258">
        <v>-2.0030089383167748E-2</v>
      </c>
      <c r="B258">
        <v>0</v>
      </c>
      <c r="C258">
        <v>1</v>
      </c>
      <c r="D258">
        <v>0</v>
      </c>
    </row>
    <row r="259" spans="1:4" hidden="1" outlineLevel="1" x14ac:dyDescent="0.45">
      <c r="A259">
        <v>-1.5201685731487058E-2</v>
      </c>
      <c r="B259">
        <v>0</v>
      </c>
      <c r="C259">
        <v>1</v>
      </c>
      <c r="D259">
        <v>0</v>
      </c>
    </row>
    <row r="260" spans="1:4" hidden="1" outlineLevel="1" x14ac:dyDescent="0.45">
      <c r="A260">
        <v>-7.1221152376584884E-3</v>
      </c>
      <c r="B260">
        <v>0</v>
      </c>
      <c r="C260">
        <v>1</v>
      </c>
      <c r="D260">
        <v>0</v>
      </c>
    </row>
    <row r="261" spans="1:4" hidden="1" outlineLevel="1" x14ac:dyDescent="0.45">
      <c r="A261">
        <v>-1.4777415183794163E-2</v>
      </c>
      <c r="B261">
        <v>0</v>
      </c>
      <c r="C261">
        <v>1</v>
      </c>
      <c r="D261">
        <v>0</v>
      </c>
    </row>
    <row r="262" spans="1:4" hidden="1" outlineLevel="1" x14ac:dyDescent="0.45">
      <c r="A262">
        <v>-5.4059121304916857E-3</v>
      </c>
      <c r="B262">
        <v>0</v>
      </c>
      <c r="C262">
        <v>1</v>
      </c>
      <c r="D262">
        <v>0</v>
      </c>
    </row>
    <row r="263" spans="1:4" hidden="1" outlineLevel="1" x14ac:dyDescent="0.45">
      <c r="A263">
        <v>-2.6391027050803872E-3</v>
      </c>
      <c r="B263">
        <v>0</v>
      </c>
      <c r="C263">
        <v>1</v>
      </c>
      <c r="D263">
        <v>0</v>
      </c>
    </row>
    <row r="264" spans="1:4" hidden="1" outlineLevel="1" x14ac:dyDescent="0.45">
      <c r="A264">
        <v>2.8791935737911389E-2</v>
      </c>
      <c r="B264">
        <v>0</v>
      </c>
      <c r="C264">
        <v>1</v>
      </c>
      <c r="D264">
        <v>0</v>
      </c>
    </row>
    <row r="265" spans="1:4" hidden="1" outlineLevel="1" x14ac:dyDescent="0.45">
      <c r="A265">
        <v>1.8861569552037771E-2</v>
      </c>
      <c r="B265">
        <v>0</v>
      </c>
      <c r="C265">
        <v>1</v>
      </c>
      <c r="D265">
        <v>0</v>
      </c>
    </row>
    <row r="266" spans="1:4" hidden="1" outlineLevel="1" x14ac:dyDescent="0.45">
      <c r="A266">
        <v>-2.2449286250939227E-2</v>
      </c>
      <c r="B266">
        <v>0</v>
      </c>
      <c r="C266">
        <v>1</v>
      </c>
      <c r="D266">
        <v>0</v>
      </c>
    </row>
    <row r="267" spans="1:4" hidden="1" outlineLevel="1" x14ac:dyDescent="0.45">
      <c r="A267">
        <v>2.7484013772749893E-2</v>
      </c>
      <c r="B267">
        <v>0</v>
      </c>
      <c r="C267">
        <v>1</v>
      </c>
      <c r="D267">
        <v>0</v>
      </c>
    </row>
    <row r="268" spans="1:4" hidden="1" outlineLevel="1" x14ac:dyDescent="0.45">
      <c r="A268">
        <v>1.5558614086528255E-3</v>
      </c>
      <c r="B268">
        <v>0</v>
      </c>
      <c r="C268">
        <v>1</v>
      </c>
      <c r="D268">
        <v>0</v>
      </c>
    </row>
    <row r="269" spans="1:4" hidden="1" outlineLevel="1" x14ac:dyDescent="0.45">
      <c r="A269">
        <v>-4.6902073250880694E-3</v>
      </c>
      <c r="B269">
        <v>0</v>
      </c>
      <c r="C269">
        <v>1</v>
      </c>
      <c r="D269">
        <v>0</v>
      </c>
    </row>
    <row r="270" spans="1:4" hidden="1" outlineLevel="1" x14ac:dyDescent="0.45">
      <c r="A270">
        <v>5.2525737611428536E-3</v>
      </c>
      <c r="B270">
        <v>0</v>
      </c>
      <c r="C270">
        <v>1</v>
      </c>
      <c r="D270">
        <v>0</v>
      </c>
    </row>
    <row r="271" spans="1:4" hidden="1" outlineLevel="1" x14ac:dyDescent="0.45">
      <c r="A271">
        <v>2.8962140212588139E-2</v>
      </c>
      <c r="B271">
        <v>0</v>
      </c>
      <c r="C271">
        <v>1</v>
      </c>
      <c r="D271">
        <v>0</v>
      </c>
    </row>
    <row r="272" spans="1:4" hidden="1" outlineLevel="1" x14ac:dyDescent="0.45">
      <c r="A272">
        <v>1.6656026928210776E-2</v>
      </c>
      <c r="B272">
        <v>0</v>
      </c>
      <c r="C272">
        <v>1</v>
      </c>
      <c r="D272">
        <v>0</v>
      </c>
    </row>
    <row r="273" spans="1:4" hidden="1" outlineLevel="1" x14ac:dyDescent="0.45">
      <c r="A273">
        <v>-3.0825436693687758E-3</v>
      </c>
      <c r="B273">
        <v>0</v>
      </c>
      <c r="C273">
        <v>1</v>
      </c>
      <c r="D273">
        <v>0</v>
      </c>
    </row>
    <row r="274" spans="1:4" hidden="1" outlineLevel="1" x14ac:dyDescent="0.45">
      <c r="A274">
        <v>1.3771186440677985E-2</v>
      </c>
      <c r="B274">
        <v>0</v>
      </c>
      <c r="C274">
        <v>1</v>
      </c>
      <c r="D274">
        <v>0</v>
      </c>
    </row>
    <row r="275" spans="1:4" hidden="1" outlineLevel="1" x14ac:dyDescent="0.45">
      <c r="A275">
        <v>-1.9768985286225949E-3</v>
      </c>
      <c r="B275">
        <v>0</v>
      </c>
      <c r="C275">
        <v>1</v>
      </c>
      <c r="D275">
        <v>0</v>
      </c>
    </row>
    <row r="276" spans="1:4" hidden="1" outlineLevel="1" x14ac:dyDescent="0.45">
      <c r="A276">
        <v>4.0748181895355895E-3</v>
      </c>
      <c r="B276">
        <v>0</v>
      </c>
      <c r="C276">
        <v>1</v>
      </c>
      <c r="D276">
        <v>0</v>
      </c>
    </row>
    <row r="277" spans="1:4" hidden="1" outlineLevel="1" x14ac:dyDescent="0.45">
      <c r="A277">
        <v>8.4547529803005173E-3</v>
      </c>
      <c r="B277">
        <v>0</v>
      </c>
      <c r="C277">
        <v>1</v>
      </c>
      <c r="D277">
        <v>0</v>
      </c>
    </row>
    <row r="278" spans="1:4" hidden="1" outlineLevel="1" x14ac:dyDescent="0.45">
      <c r="A278">
        <v>1.3693653410837836E-3</v>
      </c>
      <c r="B278">
        <v>0</v>
      </c>
      <c r="C278">
        <v>1</v>
      </c>
      <c r="D278">
        <v>0</v>
      </c>
    </row>
    <row r="279" spans="1:4" hidden="1" outlineLevel="1" x14ac:dyDescent="0.45">
      <c r="A279">
        <v>-1.2167894619334763E-2</v>
      </c>
      <c r="B279">
        <v>0</v>
      </c>
      <c r="C279">
        <v>1</v>
      </c>
      <c r="D279">
        <v>0</v>
      </c>
    </row>
    <row r="280" spans="1:4" hidden="1" outlineLevel="1" x14ac:dyDescent="0.45">
      <c r="A280">
        <v>-2.1669115154254626E-2</v>
      </c>
      <c r="B280">
        <v>0</v>
      </c>
      <c r="C280">
        <v>1</v>
      </c>
      <c r="D280">
        <v>0</v>
      </c>
    </row>
    <row r="281" spans="1:4" hidden="1" outlineLevel="1" x14ac:dyDescent="0.45">
      <c r="A281">
        <v>-5.2557105316353159E-3</v>
      </c>
      <c r="B281">
        <v>0</v>
      </c>
      <c r="C281">
        <v>1</v>
      </c>
      <c r="D281">
        <v>0</v>
      </c>
    </row>
    <row r="282" spans="1:4" hidden="1" outlineLevel="1" x14ac:dyDescent="0.45">
      <c r="A282">
        <v>7.6929776177896425E-3</v>
      </c>
      <c r="B282">
        <v>0</v>
      </c>
      <c r="C282">
        <v>1</v>
      </c>
      <c r="D282">
        <v>0</v>
      </c>
    </row>
    <row r="283" spans="1:4" hidden="1" outlineLevel="1" x14ac:dyDescent="0.45">
      <c r="A283">
        <v>1.3914496427748224E-2</v>
      </c>
      <c r="B283">
        <v>0</v>
      </c>
      <c r="C283">
        <v>1</v>
      </c>
      <c r="D283">
        <v>0</v>
      </c>
    </row>
    <row r="284" spans="1:4" hidden="1" outlineLevel="1" x14ac:dyDescent="0.45">
      <c r="A284">
        <v>1.906520812615442E-2</v>
      </c>
      <c r="B284">
        <v>0</v>
      </c>
      <c r="C284">
        <v>1</v>
      </c>
      <c r="D284">
        <v>0</v>
      </c>
    </row>
    <row r="285" spans="1:4" hidden="1" outlineLevel="1" x14ac:dyDescent="0.45">
      <c r="A285">
        <v>-3.4294317738248203E-3</v>
      </c>
      <c r="B285">
        <v>0</v>
      </c>
      <c r="C285">
        <v>1</v>
      </c>
      <c r="D285">
        <v>0</v>
      </c>
    </row>
    <row r="286" spans="1:4" hidden="1" outlineLevel="1" x14ac:dyDescent="0.45">
      <c r="A286">
        <v>3.648266793498034E-2</v>
      </c>
      <c r="B286">
        <v>0</v>
      </c>
      <c r="C286">
        <v>1</v>
      </c>
      <c r="D286">
        <v>0</v>
      </c>
    </row>
    <row r="287" spans="1:4" hidden="1" outlineLevel="1" x14ac:dyDescent="0.45">
      <c r="A287">
        <v>-2.1594191162577214E-3</v>
      </c>
      <c r="B287">
        <v>0</v>
      </c>
      <c r="C287">
        <v>1</v>
      </c>
      <c r="D287">
        <v>0</v>
      </c>
    </row>
    <row r="288" spans="1:4" hidden="1" outlineLevel="1" x14ac:dyDescent="0.45">
      <c r="A288">
        <v>1.3038656098682599E-2</v>
      </c>
      <c r="B288">
        <v>0</v>
      </c>
      <c r="C288">
        <v>1</v>
      </c>
      <c r="D288">
        <v>0</v>
      </c>
    </row>
    <row r="289" spans="1:4" hidden="1" outlineLevel="1" x14ac:dyDescent="0.45">
      <c r="A289">
        <v>-1.877219685438869E-2</v>
      </c>
      <c r="B289">
        <v>0</v>
      </c>
      <c r="C289">
        <v>1</v>
      </c>
      <c r="D289">
        <v>0</v>
      </c>
    </row>
    <row r="290" spans="1:4" hidden="1" outlineLevel="1" x14ac:dyDescent="0.45">
      <c r="A290">
        <v>2.4764600228597278E-3</v>
      </c>
      <c r="B290">
        <v>0</v>
      </c>
      <c r="C290">
        <v>1</v>
      </c>
      <c r="D290">
        <v>0</v>
      </c>
    </row>
    <row r="291" spans="1:4" hidden="1" outlineLevel="1" x14ac:dyDescent="0.45">
      <c r="A291">
        <v>2.1065776257567004E-2</v>
      </c>
      <c r="B291">
        <v>0</v>
      </c>
      <c r="C291">
        <v>1</v>
      </c>
      <c r="D291">
        <v>0</v>
      </c>
    </row>
    <row r="292" spans="1:4" hidden="1" outlineLevel="1" x14ac:dyDescent="0.45">
      <c r="A292">
        <v>1.9461356445909628E-2</v>
      </c>
      <c r="B292">
        <v>0</v>
      </c>
      <c r="C292">
        <v>1</v>
      </c>
      <c r="D292">
        <v>0</v>
      </c>
    </row>
    <row r="293" spans="1:4" hidden="1" outlineLevel="1" x14ac:dyDescent="0.45">
      <c r="A293">
        <v>-4.3551962446212178E-3</v>
      </c>
      <c r="B293">
        <v>0</v>
      </c>
      <c r="C293">
        <v>1</v>
      </c>
      <c r="D293">
        <v>0</v>
      </c>
    </row>
    <row r="294" spans="1:4" hidden="1" outlineLevel="1" x14ac:dyDescent="0.45">
      <c r="A294">
        <v>8.9580386610090823E-3</v>
      </c>
      <c r="B294">
        <v>0</v>
      </c>
      <c r="C294">
        <v>1</v>
      </c>
      <c r="D294">
        <v>0</v>
      </c>
    </row>
    <row r="295" spans="1:4" hidden="1" outlineLevel="1" x14ac:dyDescent="0.45">
      <c r="A295">
        <v>1.4278296988577299E-2</v>
      </c>
      <c r="B295">
        <v>0</v>
      </c>
      <c r="C295">
        <v>1</v>
      </c>
      <c r="D295">
        <v>0</v>
      </c>
    </row>
    <row r="296" spans="1:4" hidden="1" outlineLevel="1" x14ac:dyDescent="0.45">
      <c r="A296">
        <v>6.3475812643973839E-3</v>
      </c>
      <c r="B296">
        <v>0</v>
      </c>
      <c r="C296">
        <v>1</v>
      </c>
      <c r="D296">
        <v>0</v>
      </c>
    </row>
    <row r="297" spans="1:4" hidden="1" outlineLevel="1" x14ac:dyDescent="0.45">
      <c r="A297">
        <v>2.4416297878833149E-3</v>
      </c>
      <c r="B297">
        <v>0</v>
      </c>
      <c r="C297">
        <v>1</v>
      </c>
      <c r="D297">
        <v>0</v>
      </c>
    </row>
    <row r="298" spans="1:4" hidden="1" outlineLevel="1" x14ac:dyDescent="0.45">
      <c r="A298">
        <v>1.7455726391637505E-2</v>
      </c>
      <c r="B298">
        <v>0</v>
      </c>
      <c r="C298">
        <v>1</v>
      </c>
      <c r="D298">
        <v>0</v>
      </c>
    </row>
    <row r="299" spans="1:4" hidden="1" outlineLevel="1" x14ac:dyDescent="0.45">
      <c r="A299">
        <v>-2.3938955663058703E-3</v>
      </c>
      <c r="B299">
        <v>0</v>
      </c>
      <c r="C299">
        <v>1</v>
      </c>
      <c r="D299">
        <v>0</v>
      </c>
    </row>
    <row r="300" spans="1:4" hidden="1" outlineLevel="1" x14ac:dyDescent="0.45">
      <c r="A300">
        <v>-2.4796280557916384E-2</v>
      </c>
      <c r="B300">
        <v>0</v>
      </c>
      <c r="C300">
        <v>1</v>
      </c>
      <c r="D300">
        <v>0</v>
      </c>
    </row>
    <row r="301" spans="1:4" hidden="1" outlineLevel="1" x14ac:dyDescent="0.45">
      <c r="A301">
        <v>1.1893166555595469E-2</v>
      </c>
      <c r="B301">
        <v>1</v>
      </c>
      <c r="C301">
        <v>1</v>
      </c>
      <c r="D301">
        <v>1</v>
      </c>
    </row>
    <row r="302" spans="1:4" hidden="1" outlineLevel="1" x14ac:dyDescent="0.45">
      <c r="A302">
        <v>0.20317645270783746</v>
      </c>
      <c r="B302">
        <v>1</v>
      </c>
      <c r="C302">
        <v>1</v>
      </c>
      <c r="D302">
        <v>1</v>
      </c>
    </row>
    <row r="303" spans="1:4" hidden="1" outlineLevel="1" x14ac:dyDescent="0.45">
      <c r="A303">
        <v>-3.2800690540853439E-2</v>
      </c>
      <c r="B303">
        <v>1</v>
      </c>
      <c r="C303">
        <v>1</v>
      </c>
      <c r="D303">
        <v>1</v>
      </c>
    </row>
    <row r="304" spans="1:4" hidden="1" outlineLevel="1" x14ac:dyDescent="0.45">
      <c r="A304">
        <v>-1.0208746000304747E-2</v>
      </c>
      <c r="B304">
        <v>1</v>
      </c>
      <c r="C304">
        <v>1</v>
      </c>
      <c r="D304">
        <v>1</v>
      </c>
    </row>
    <row r="305" spans="1:4" hidden="1" outlineLevel="1" x14ac:dyDescent="0.45">
      <c r="A305">
        <v>3.2701442646023704E-2</v>
      </c>
      <c r="B305">
        <v>1</v>
      </c>
      <c r="C305">
        <v>1</v>
      </c>
      <c r="D305">
        <v>1</v>
      </c>
    </row>
    <row r="306" spans="1:4" hidden="1" outlineLevel="1" x14ac:dyDescent="0.45">
      <c r="A306">
        <v>8.7310206776125554E-4</v>
      </c>
      <c r="B306">
        <v>1</v>
      </c>
      <c r="C306">
        <v>1</v>
      </c>
      <c r="D306">
        <v>1</v>
      </c>
    </row>
    <row r="307" spans="1:4" hidden="1" outlineLevel="1" x14ac:dyDescent="0.45">
      <c r="A307">
        <v>-4.0212765957446939E-3</v>
      </c>
      <c r="B307">
        <v>1</v>
      </c>
      <c r="C307">
        <v>1</v>
      </c>
      <c r="D307">
        <v>1</v>
      </c>
    </row>
    <row r="308" spans="1:4" hidden="1" outlineLevel="1" x14ac:dyDescent="0.45">
      <c r="A308">
        <v>1.6876375210954642E-3</v>
      </c>
      <c r="B308">
        <v>1</v>
      </c>
      <c r="C308">
        <v>1</v>
      </c>
      <c r="D308">
        <v>1</v>
      </c>
    </row>
    <row r="309" spans="1:4" hidden="1" outlineLevel="1" x14ac:dyDescent="0.45">
      <c r="A309">
        <v>-1.8724674770740024E-2</v>
      </c>
      <c r="B309">
        <v>1</v>
      </c>
      <c r="C309">
        <v>1</v>
      </c>
      <c r="D309">
        <v>1</v>
      </c>
    </row>
    <row r="310" spans="1:4" hidden="1" outlineLevel="1" x14ac:dyDescent="0.45">
      <c r="A310">
        <v>2.8601234460575498E-2</v>
      </c>
      <c r="B310">
        <v>1</v>
      </c>
      <c r="C310">
        <v>1</v>
      </c>
      <c r="D310">
        <v>1</v>
      </c>
    </row>
    <row r="311" spans="1:4" hidden="1" outlineLevel="1" x14ac:dyDescent="0.45">
      <c r="A311">
        <v>2.2713826910074397E-2</v>
      </c>
      <c r="B311">
        <v>1</v>
      </c>
      <c r="C311">
        <v>1</v>
      </c>
      <c r="D311">
        <v>1</v>
      </c>
    </row>
    <row r="312" spans="1:4" hidden="1" outlineLevel="1" x14ac:dyDescent="0.45">
      <c r="A312">
        <v>-2.212672768216839E-2</v>
      </c>
      <c r="B312">
        <v>1</v>
      </c>
      <c r="C312">
        <v>1</v>
      </c>
      <c r="D312">
        <v>1</v>
      </c>
    </row>
    <row r="313" spans="1:4" hidden="1" outlineLevel="1" x14ac:dyDescent="0.45">
      <c r="A313">
        <v>-3.3169948449252029E-3</v>
      </c>
      <c r="B313">
        <v>1</v>
      </c>
      <c r="C313">
        <v>1</v>
      </c>
      <c r="D313">
        <v>1</v>
      </c>
    </row>
    <row r="314" spans="1:4" hidden="1" outlineLevel="1" x14ac:dyDescent="0.45">
      <c r="A314">
        <v>-7.885532591415001E-3</v>
      </c>
      <c r="B314">
        <v>1</v>
      </c>
      <c r="C314">
        <v>1</v>
      </c>
      <c r="D314">
        <v>1</v>
      </c>
    </row>
    <row r="315" spans="1:4" hidden="1" outlineLevel="1" x14ac:dyDescent="0.45">
      <c r="A315">
        <v>3.8672734653761642E-2</v>
      </c>
      <c r="B315">
        <v>1</v>
      </c>
      <c r="C315">
        <v>1</v>
      </c>
      <c r="D315">
        <v>1</v>
      </c>
    </row>
    <row r="316" spans="1:4" hidden="1" outlineLevel="1" x14ac:dyDescent="0.45">
      <c r="A316">
        <v>-4.3198321436652698E-3</v>
      </c>
      <c r="B316">
        <v>1</v>
      </c>
      <c r="C316">
        <v>1</v>
      </c>
      <c r="D316">
        <v>1</v>
      </c>
    </row>
    <row r="317" spans="1:4" hidden="1" outlineLevel="1" x14ac:dyDescent="0.45">
      <c r="A317">
        <v>-4.7311117079519294E-3</v>
      </c>
      <c r="B317">
        <v>1</v>
      </c>
      <c r="C317">
        <v>1</v>
      </c>
      <c r="D317">
        <v>1</v>
      </c>
    </row>
    <row r="318" spans="1:4" hidden="1" outlineLevel="1" x14ac:dyDescent="0.45">
      <c r="A318">
        <v>1.10225432806077E-2</v>
      </c>
      <c r="B318">
        <v>1</v>
      </c>
      <c r="C318">
        <v>1</v>
      </c>
      <c r="D318">
        <v>1</v>
      </c>
    </row>
    <row r="319" spans="1:4" hidden="1" outlineLevel="1" x14ac:dyDescent="0.45">
      <c r="A319">
        <v>-6.2211271943333202E-3</v>
      </c>
      <c r="B319">
        <v>1</v>
      </c>
      <c r="C319">
        <v>1</v>
      </c>
      <c r="D319">
        <v>1</v>
      </c>
    </row>
    <row r="320" spans="1:4" hidden="1" outlineLevel="1" x14ac:dyDescent="0.45">
      <c r="A320">
        <v>1.2623445312177184E-2</v>
      </c>
      <c r="B320">
        <v>1</v>
      </c>
      <c r="C320">
        <v>1</v>
      </c>
      <c r="D320">
        <v>1</v>
      </c>
    </row>
    <row r="321" spans="1:4" hidden="1" outlineLevel="1" x14ac:dyDescent="0.45">
      <c r="A321">
        <v>2.4830147103829692E-2</v>
      </c>
      <c r="B321">
        <v>1</v>
      </c>
      <c r="C321">
        <v>1</v>
      </c>
      <c r="D321">
        <v>1</v>
      </c>
    </row>
    <row r="322" spans="1:4" hidden="1" outlineLevel="1" x14ac:dyDescent="0.45">
      <c r="A322">
        <v>-8.1823611387616957E-3</v>
      </c>
      <c r="B322">
        <v>1</v>
      </c>
      <c r="C322">
        <v>1</v>
      </c>
      <c r="D322">
        <v>1</v>
      </c>
    </row>
    <row r="323" spans="1:4" hidden="1" outlineLevel="1" x14ac:dyDescent="0.45">
      <c r="A323">
        <v>-1.5997912443043716E-2</v>
      </c>
      <c r="B323">
        <v>1</v>
      </c>
      <c r="C323">
        <v>1</v>
      </c>
      <c r="D323">
        <v>1</v>
      </c>
    </row>
    <row r="324" spans="1:4" hidden="1" outlineLevel="1" x14ac:dyDescent="0.45">
      <c r="A324">
        <v>1.1974215658275833E-2</v>
      </c>
      <c r="B324">
        <v>1</v>
      </c>
      <c r="C324">
        <v>1</v>
      </c>
      <c r="D324">
        <v>1</v>
      </c>
    </row>
    <row r="325" spans="1:4" hidden="1" outlineLevel="1" x14ac:dyDescent="0.45">
      <c r="A325">
        <v>3.2453788627063718E-2</v>
      </c>
      <c r="B325">
        <v>1</v>
      </c>
      <c r="C325">
        <v>1</v>
      </c>
      <c r="D325">
        <v>1</v>
      </c>
    </row>
    <row r="326" spans="1:4" hidden="1" outlineLevel="1" x14ac:dyDescent="0.45">
      <c r="A326">
        <v>-1.2182978972646974E-2</v>
      </c>
      <c r="B326">
        <v>1</v>
      </c>
      <c r="C326">
        <v>1</v>
      </c>
      <c r="D326">
        <v>1</v>
      </c>
    </row>
    <row r="327" spans="1:4" hidden="1" outlineLevel="1" x14ac:dyDescent="0.45">
      <c r="A327">
        <v>-4.4194090325130997E-2</v>
      </c>
      <c r="B327">
        <v>1</v>
      </c>
      <c r="C327">
        <v>1</v>
      </c>
      <c r="D327">
        <v>1</v>
      </c>
    </row>
    <row r="328" spans="1:4" hidden="1" outlineLevel="1" x14ac:dyDescent="0.45">
      <c r="A328">
        <v>3.3416737318803236E-2</v>
      </c>
      <c r="B328">
        <v>1</v>
      </c>
      <c r="C328">
        <v>1</v>
      </c>
      <c r="D328">
        <v>1</v>
      </c>
    </row>
    <row r="329" spans="1:4" hidden="1" outlineLevel="1" x14ac:dyDescent="0.45">
      <c r="A329">
        <v>-8.3641820910455023E-3</v>
      </c>
      <c r="B329">
        <v>1</v>
      </c>
      <c r="C329">
        <v>1</v>
      </c>
      <c r="D329">
        <v>1</v>
      </c>
    </row>
    <row r="330" spans="1:4" hidden="1" outlineLevel="1" x14ac:dyDescent="0.45">
      <c r="A330">
        <v>-7.5468652259015334E-3</v>
      </c>
      <c r="B330">
        <v>1</v>
      </c>
      <c r="C330">
        <v>1</v>
      </c>
      <c r="D330">
        <v>1</v>
      </c>
    </row>
    <row r="331" spans="1:4" hidden="1" outlineLevel="1" x14ac:dyDescent="0.45">
      <c r="A331">
        <v>-1.5716812719842155E-2</v>
      </c>
      <c r="B331">
        <v>1</v>
      </c>
      <c r="C331">
        <v>1</v>
      </c>
      <c r="D331">
        <v>1</v>
      </c>
    </row>
    <row r="332" spans="1:4" hidden="1" outlineLevel="1" x14ac:dyDescent="0.45">
      <c r="A332">
        <v>2.6606073125387208E-2</v>
      </c>
      <c r="B332">
        <v>1</v>
      </c>
      <c r="C332">
        <v>1</v>
      </c>
      <c r="D332">
        <v>1</v>
      </c>
    </row>
    <row r="333" spans="1:4" hidden="1" outlineLevel="1" x14ac:dyDescent="0.45">
      <c r="A333">
        <v>-1.4889935208660665E-3</v>
      </c>
      <c r="B333">
        <v>1</v>
      </c>
      <c r="C333">
        <v>1</v>
      </c>
      <c r="D333">
        <v>1</v>
      </c>
    </row>
    <row r="334" spans="1:4" hidden="1" outlineLevel="1" x14ac:dyDescent="0.45">
      <c r="A334">
        <v>1.8700628728034685E-2</v>
      </c>
      <c r="B334">
        <v>1</v>
      </c>
      <c r="C334">
        <v>1</v>
      </c>
      <c r="D334">
        <v>1</v>
      </c>
    </row>
    <row r="335" spans="1:4" hidden="1" outlineLevel="1" x14ac:dyDescent="0.45">
      <c r="A335">
        <v>4.4310808672258784E-3</v>
      </c>
      <c r="B335">
        <v>1</v>
      </c>
      <c r="C335">
        <v>1</v>
      </c>
      <c r="D335">
        <v>1</v>
      </c>
    </row>
    <row r="336" spans="1:4" hidden="1" outlineLevel="1" x14ac:dyDescent="0.45">
      <c r="A336">
        <v>3.584370568772588E-3</v>
      </c>
      <c r="B336">
        <v>1</v>
      </c>
      <c r="C336">
        <v>1</v>
      </c>
      <c r="D336">
        <v>1</v>
      </c>
    </row>
    <row r="337" spans="1:4" hidden="1" outlineLevel="1" x14ac:dyDescent="0.45">
      <c r="A337">
        <v>-1.2873346677656161E-2</v>
      </c>
      <c r="B337">
        <v>1</v>
      </c>
      <c r="C337">
        <v>1</v>
      </c>
      <c r="D337">
        <v>1</v>
      </c>
    </row>
    <row r="338" spans="1:4" hidden="1" outlineLevel="1" x14ac:dyDescent="0.45">
      <c r="A338">
        <v>-1.417438670430593E-2</v>
      </c>
      <c r="B338">
        <v>1</v>
      </c>
      <c r="C338">
        <v>1</v>
      </c>
      <c r="D338">
        <v>1</v>
      </c>
    </row>
    <row r="339" spans="1:4" hidden="1" outlineLevel="1" x14ac:dyDescent="0.45">
      <c r="A339">
        <v>-4.0936498013671718E-3</v>
      </c>
      <c r="B339">
        <v>1</v>
      </c>
      <c r="C339">
        <v>1</v>
      </c>
      <c r="D339">
        <v>1</v>
      </c>
    </row>
    <row r="340" spans="1:4" hidden="1" outlineLevel="1" x14ac:dyDescent="0.45">
      <c r="A340">
        <v>-1.6765885068642961E-2</v>
      </c>
      <c r="B340">
        <v>1</v>
      </c>
      <c r="C340">
        <v>1</v>
      </c>
      <c r="D340">
        <v>1</v>
      </c>
    </row>
    <row r="341" spans="1:4" hidden="1" outlineLevel="1" x14ac:dyDescent="0.45">
      <c r="A341">
        <v>1.188269698093003E-2</v>
      </c>
      <c r="B341">
        <v>1</v>
      </c>
      <c r="C341">
        <v>1</v>
      </c>
      <c r="D341">
        <v>1</v>
      </c>
    </row>
    <row r="342" spans="1:4" hidden="1" outlineLevel="1" x14ac:dyDescent="0.45">
      <c r="A342">
        <v>1.2251958888775727E-2</v>
      </c>
      <c r="B342">
        <v>1</v>
      </c>
      <c r="C342">
        <v>1</v>
      </c>
      <c r="D342">
        <v>1</v>
      </c>
    </row>
    <row r="343" spans="1:4" hidden="1" outlineLevel="1" x14ac:dyDescent="0.45">
      <c r="A343">
        <v>1.8839093632506909E-2</v>
      </c>
      <c r="B343">
        <v>1</v>
      </c>
      <c r="C343">
        <v>1</v>
      </c>
      <c r="D343">
        <v>1</v>
      </c>
    </row>
    <row r="344" spans="1:4" hidden="1" outlineLevel="1" x14ac:dyDescent="0.45">
      <c r="A344">
        <v>8.2488060938548102E-3</v>
      </c>
      <c r="B344">
        <v>1</v>
      </c>
      <c r="C344">
        <v>1</v>
      </c>
      <c r="D344">
        <v>1</v>
      </c>
    </row>
    <row r="345" spans="1:4" hidden="1" outlineLevel="1" x14ac:dyDescent="0.45">
      <c r="A345">
        <v>3.2138103812729968E-2</v>
      </c>
      <c r="B345">
        <v>1</v>
      </c>
      <c r="C345">
        <v>1</v>
      </c>
      <c r="D345">
        <v>1</v>
      </c>
    </row>
    <row r="346" spans="1:4" hidden="1" outlineLevel="1" x14ac:dyDescent="0.45">
      <c r="A346">
        <v>-1.5341146129631777E-2</v>
      </c>
      <c r="B346">
        <v>1</v>
      </c>
      <c r="C346">
        <v>1</v>
      </c>
      <c r="D346">
        <v>1</v>
      </c>
    </row>
    <row r="347" spans="1:4" hidden="1" outlineLevel="1" x14ac:dyDescent="0.45">
      <c r="A347">
        <v>-4.5257583052480399E-3</v>
      </c>
      <c r="B347">
        <v>1</v>
      </c>
      <c r="C347">
        <v>1</v>
      </c>
      <c r="D347">
        <v>1</v>
      </c>
    </row>
    <row r="348" spans="1:4" hidden="1" outlineLevel="1" x14ac:dyDescent="0.45">
      <c r="A348">
        <v>5.6684078158253381E-3</v>
      </c>
      <c r="B348">
        <v>1</v>
      </c>
      <c r="C348">
        <v>1</v>
      </c>
      <c r="D348">
        <v>1</v>
      </c>
    </row>
    <row r="349" spans="1:4" hidden="1" outlineLevel="1" x14ac:dyDescent="0.45">
      <c r="A349">
        <v>6.4059404035934353E-3</v>
      </c>
      <c r="B349">
        <v>1</v>
      </c>
      <c r="C349">
        <v>1</v>
      </c>
      <c r="D349">
        <v>1</v>
      </c>
    </row>
    <row r="350" spans="1:4" hidden="1" outlineLevel="1" x14ac:dyDescent="0.45">
      <c r="A350">
        <v>-2.1523052221117833E-2</v>
      </c>
      <c r="B350">
        <v>1</v>
      </c>
      <c r="C350">
        <v>1</v>
      </c>
      <c r="D350">
        <v>1</v>
      </c>
    </row>
    <row r="351" spans="1:4" hidden="1" outlineLevel="1" x14ac:dyDescent="0.45">
      <c r="A351">
        <v>-2.2797421371361537E-2</v>
      </c>
      <c r="B351">
        <v>1</v>
      </c>
      <c r="C351">
        <v>1</v>
      </c>
      <c r="D351">
        <v>1</v>
      </c>
    </row>
    <row r="352" spans="1:4" hidden="1" outlineLevel="1" x14ac:dyDescent="0.45">
      <c r="A352">
        <v>-9.3956779881254615E-4</v>
      </c>
      <c r="B352">
        <v>1</v>
      </c>
      <c r="C352">
        <v>1</v>
      </c>
      <c r="D352">
        <v>1</v>
      </c>
    </row>
    <row r="353" spans="1:4" hidden="1" outlineLevel="1" x14ac:dyDescent="0.45">
      <c r="A353">
        <v>-1.1185368977108978E-2</v>
      </c>
      <c r="B353">
        <v>1</v>
      </c>
      <c r="C353">
        <v>1</v>
      </c>
      <c r="D353">
        <v>1</v>
      </c>
    </row>
    <row r="354" spans="1:4" hidden="1" outlineLevel="1" x14ac:dyDescent="0.45">
      <c r="A354">
        <v>1.5440030758645751E-2</v>
      </c>
      <c r="B354">
        <v>1</v>
      </c>
      <c r="C354">
        <v>1</v>
      </c>
      <c r="D354">
        <v>1</v>
      </c>
    </row>
    <row r="355" spans="1:4" hidden="1" outlineLevel="1" x14ac:dyDescent="0.45">
      <c r="A355">
        <v>-4.1331207652451241E-2</v>
      </c>
      <c r="B355">
        <v>1</v>
      </c>
      <c r="C355">
        <v>1</v>
      </c>
      <c r="D355">
        <v>1</v>
      </c>
    </row>
    <row r="356" spans="1:4" hidden="1" outlineLevel="1" x14ac:dyDescent="0.45">
      <c r="A356">
        <v>1.3927576601671099E-3</v>
      </c>
      <c r="B356">
        <v>1</v>
      </c>
      <c r="C356">
        <v>1</v>
      </c>
      <c r="D356">
        <v>1</v>
      </c>
    </row>
    <row r="357" spans="1:4" hidden="1" outlineLevel="1" x14ac:dyDescent="0.45">
      <c r="A357">
        <v>2.9829987752475473E-2</v>
      </c>
      <c r="B357">
        <v>1</v>
      </c>
      <c r="C357">
        <v>1</v>
      </c>
      <c r="D357">
        <v>1</v>
      </c>
    </row>
    <row r="358" spans="1:4" hidden="1" outlineLevel="1" x14ac:dyDescent="0.45">
      <c r="A358">
        <v>-5.2408788550696306E-3</v>
      </c>
      <c r="B358">
        <v>1</v>
      </c>
      <c r="C358">
        <v>1</v>
      </c>
      <c r="D358">
        <v>1</v>
      </c>
    </row>
    <row r="359" spans="1:4" hidden="1" outlineLevel="1" x14ac:dyDescent="0.45">
      <c r="A359">
        <v>-0.105612968591692</v>
      </c>
      <c r="B359">
        <v>1</v>
      </c>
      <c r="C359">
        <v>1</v>
      </c>
      <c r="D359">
        <v>1</v>
      </c>
    </row>
    <row r="360" spans="1:4" hidden="1" outlineLevel="1" x14ac:dyDescent="0.45">
      <c r="A360">
        <v>4.3273369885359347E-3</v>
      </c>
      <c r="B360">
        <v>1</v>
      </c>
      <c r="C360">
        <v>1</v>
      </c>
      <c r="D360">
        <v>1</v>
      </c>
    </row>
    <row r="361" spans="1:4" hidden="1" outlineLevel="1" x14ac:dyDescent="0.45">
      <c r="A361">
        <v>-2.4070021881838155E-2</v>
      </c>
      <c r="B361">
        <v>1</v>
      </c>
      <c r="C361">
        <v>1</v>
      </c>
      <c r="D361">
        <v>1</v>
      </c>
    </row>
    <row r="362" spans="1:4" hidden="1" outlineLevel="1" x14ac:dyDescent="0.45">
      <c r="A362">
        <v>-5.6631686006194393E-3</v>
      </c>
      <c r="B362">
        <v>1</v>
      </c>
      <c r="C362">
        <v>1</v>
      </c>
      <c r="D362">
        <v>1</v>
      </c>
    </row>
    <row r="363" spans="1:4" hidden="1" outlineLevel="1" x14ac:dyDescent="0.45">
      <c r="A363">
        <v>2.0968454332008335E-2</v>
      </c>
      <c r="B363">
        <v>1</v>
      </c>
      <c r="C363">
        <v>1</v>
      </c>
      <c r="D363">
        <v>1</v>
      </c>
    </row>
    <row r="364" spans="1:4" hidden="1" outlineLevel="1" x14ac:dyDescent="0.45">
      <c r="A364">
        <v>5.6695279947176491E-3</v>
      </c>
      <c r="B364">
        <v>1</v>
      </c>
      <c r="C364">
        <v>1</v>
      </c>
      <c r="D364">
        <v>1</v>
      </c>
    </row>
    <row r="365" spans="1:4" hidden="1" outlineLevel="1" x14ac:dyDescent="0.45">
      <c r="A365">
        <v>2.3274769063575285E-2</v>
      </c>
      <c r="B365">
        <v>1</v>
      </c>
      <c r="C365">
        <v>1</v>
      </c>
      <c r="D365">
        <v>1</v>
      </c>
    </row>
    <row r="366" spans="1:4" hidden="1" outlineLevel="1" x14ac:dyDescent="0.45">
      <c r="A366">
        <v>3.035666873174625E-2</v>
      </c>
      <c r="B366">
        <v>1</v>
      </c>
      <c r="C366">
        <v>1</v>
      </c>
      <c r="D366">
        <v>1</v>
      </c>
    </row>
    <row r="367" spans="1:4" hidden="1" outlineLevel="1" x14ac:dyDescent="0.45">
      <c r="A367">
        <v>5.4973372272806298E-3</v>
      </c>
      <c r="B367">
        <v>1</v>
      </c>
      <c r="C367">
        <v>1</v>
      </c>
      <c r="D367">
        <v>1</v>
      </c>
    </row>
    <row r="368" spans="1:4" hidden="1" outlineLevel="1" x14ac:dyDescent="0.45">
      <c r="A368">
        <v>9.3114642063898412E-3</v>
      </c>
      <c r="B368">
        <v>1</v>
      </c>
      <c r="C368">
        <v>1</v>
      </c>
      <c r="D368">
        <v>1</v>
      </c>
    </row>
    <row r="369" spans="1:4" hidden="1" outlineLevel="1" x14ac:dyDescent="0.45">
      <c r="A369">
        <v>5.9669911129920372E-3</v>
      </c>
      <c r="B369">
        <v>1</v>
      </c>
      <c r="C369">
        <v>1</v>
      </c>
      <c r="D369">
        <v>1</v>
      </c>
    </row>
    <row r="370" spans="1:4" hidden="1" outlineLevel="1" x14ac:dyDescent="0.45">
      <c r="A370">
        <v>1.6406545791090021E-3</v>
      </c>
      <c r="B370">
        <v>1</v>
      </c>
      <c r="C370">
        <v>1</v>
      </c>
      <c r="D370">
        <v>1</v>
      </c>
    </row>
    <row r="371" spans="1:4" hidden="1" outlineLevel="1" x14ac:dyDescent="0.45">
      <c r="A371">
        <v>-1.7198656026879422E-2</v>
      </c>
      <c r="B371">
        <v>1</v>
      </c>
      <c r="C371">
        <v>1</v>
      </c>
      <c r="D371">
        <v>1</v>
      </c>
    </row>
    <row r="372" spans="1:4" hidden="1" outlineLevel="1" x14ac:dyDescent="0.45">
      <c r="A372">
        <v>8.2049528856220633E-3</v>
      </c>
      <c r="B372">
        <v>1</v>
      </c>
      <c r="C372">
        <v>1</v>
      </c>
      <c r="D372">
        <v>1</v>
      </c>
    </row>
    <row r="373" spans="1:4" hidden="1" outlineLevel="1" x14ac:dyDescent="0.45">
      <c r="A373">
        <v>2.0536187347674151E-2</v>
      </c>
      <c r="B373">
        <v>1</v>
      </c>
      <c r="C373">
        <v>1</v>
      </c>
      <c r="D373">
        <v>1</v>
      </c>
    </row>
    <row r="374" spans="1:4" hidden="1" outlineLevel="1" x14ac:dyDescent="0.45">
      <c r="A374">
        <v>-1.7257133363791199E-2</v>
      </c>
      <c r="B374">
        <v>1</v>
      </c>
      <c r="C374">
        <v>1</v>
      </c>
      <c r="D374">
        <v>1</v>
      </c>
    </row>
    <row r="375" spans="1:4" hidden="1" outlineLevel="1" x14ac:dyDescent="0.45">
      <c r="A375">
        <v>-2.789341335080131E-3</v>
      </c>
      <c r="B375">
        <v>1</v>
      </c>
      <c r="C375">
        <v>1</v>
      </c>
      <c r="D375">
        <v>1</v>
      </c>
    </row>
    <row r="376" spans="1:4" hidden="1" outlineLevel="1" x14ac:dyDescent="0.45">
      <c r="A376">
        <v>-6.5054777393995789E-3</v>
      </c>
      <c r="B376">
        <v>1</v>
      </c>
      <c r="C376">
        <v>1</v>
      </c>
      <c r="D376">
        <v>1</v>
      </c>
    </row>
    <row r="377" spans="1:4" hidden="1" outlineLevel="1" x14ac:dyDescent="0.45">
      <c r="A377">
        <v>-8.9796092483576118E-3</v>
      </c>
      <c r="B377">
        <v>1</v>
      </c>
      <c r="C377">
        <v>1</v>
      </c>
      <c r="D377">
        <v>1</v>
      </c>
    </row>
    <row r="378" spans="1:4" hidden="1" outlineLevel="1" x14ac:dyDescent="0.45">
      <c r="A378">
        <v>6.7795880593159996E-3</v>
      </c>
      <c r="B378">
        <v>1</v>
      </c>
      <c r="C378">
        <v>1</v>
      </c>
      <c r="D378">
        <v>1</v>
      </c>
    </row>
    <row r="379" spans="1:4" hidden="1" outlineLevel="1" x14ac:dyDescent="0.45">
      <c r="A379">
        <v>-4.2755141305742539E-3</v>
      </c>
      <c r="B379">
        <v>1</v>
      </c>
      <c r="C379">
        <v>1</v>
      </c>
      <c r="D379">
        <v>1</v>
      </c>
    </row>
    <row r="380" spans="1:4" hidden="1" outlineLevel="1" x14ac:dyDescent="0.45">
      <c r="A380">
        <v>2.6707887844046763E-2</v>
      </c>
      <c r="B380">
        <v>1</v>
      </c>
      <c r="C380">
        <v>1</v>
      </c>
      <c r="D380">
        <v>1</v>
      </c>
    </row>
    <row r="381" spans="1:4" hidden="1" outlineLevel="1" x14ac:dyDescent="0.45">
      <c r="A381">
        <v>3.554849232570767E-3</v>
      </c>
      <c r="B381">
        <v>1</v>
      </c>
      <c r="C381">
        <v>1</v>
      </c>
      <c r="D381">
        <v>1</v>
      </c>
    </row>
    <row r="382" spans="1:4" hidden="1" outlineLevel="1" x14ac:dyDescent="0.45">
      <c r="A382">
        <v>-1.1585264210701829E-2</v>
      </c>
      <c r="B382">
        <v>1</v>
      </c>
      <c r="C382">
        <v>1</v>
      </c>
      <c r="D382">
        <v>1</v>
      </c>
    </row>
    <row r="383" spans="1:4" hidden="1" outlineLevel="1" x14ac:dyDescent="0.45">
      <c r="A383">
        <v>-1.5410236950838985E-2</v>
      </c>
      <c r="B383">
        <v>1</v>
      </c>
      <c r="C383">
        <v>1</v>
      </c>
      <c r="D383">
        <v>1</v>
      </c>
    </row>
    <row r="384" spans="1:4" hidden="1" outlineLevel="1" x14ac:dyDescent="0.45">
      <c r="A384">
        <v>-4.7104164436362339E-4</v>
      </c>
      <c r="B384">
        <v>1</v>
      </c>
      <c r="C384">
        <v>1</v>
      </c>
      <c r="D384">
        <v>1</v>
      </c>
    </row>
    <row r="385" spans="1:4" hidden="1" outlineLevel="1" x14ac:dyDescent="0.45">
      <c r="A385">
        <v>2.2834864940128208E-2</v>
      </c>
      <c r="B385">
        <v>1</v>
      </c>
      <c r="C385">
        <v>1</v>
      </c>
      <c r="D385">
        <v>1</v>
      </c>
    </row>
    <row r="386" spans="1:4" hidden="1" outlineLevel="1" x14ac:dyDescent="0.45">
      <c r="A386">
        <v>-1.0471423485308717E-3</v>
      </c>
      <c r="B386">
        <v>1</v>
      </c>
      <c r="C386">
        <v>1</v>
      </c>
      <c r="D386">
        <v>1</v>
      </c>
    </row>
    <row r="387" spans="1:4" hidden="1" outlineLevel="1" x14ac:dyDescent="0.45">
      <c r="A387">
        <v>3.7883393781840358E-2</v>
      </c>
      <c r="B387">
        <v>1</v>
      </c>
      <c r="C387">
        <v>1</v>
      </c>
      <c r="D387">
        <v>1</v>
      </c>
    </row>
    <row r="388" spans="1:4" hidden="1" outlineLevel="1" x14ac:dyDescent="0.45">
      <c r="A388">
        <v>-2.625944329980201E-3</v>
      </c>
      <c r="B388">
        <v>1</v>
      </c>
      <c r="C388">
        <v>1</v>
      </c>
      <c r="D388">
        <v>1</v>
      </c>
    </row>
    <row r="389" spans="1:4" hidden="1" outlineLevel="1" x14ac:dyDescent="0.45">
      <c r="A389">
        <v>-1.6202203499676715E-3</v>
      </c>
      <c r="B389">
        <v>1</v>
      </c>
      <c r="C389">
        <v>1</v>
      </c>
      <c r="D389">
        <v>1</v>
      </c>
    </row>
    <row r="390" spans="1:4" hidden="1" outlineLevel="1" x14ac:dyDescent="0.45">
      <c r="A390">
        <v>1.955533917559249E-2</v>
      </c>
      <c r="B390">
        <v>1</v>
      </c>
      <c r="C390">
        <v>1</v>
      </c>
      <c r="D390">
        <v>1</v>
      </c>
    </row>
    <row r="391" spans="1:4" hidden="1" outlineLevel="1" x14ac:dyDescent="0.45">
      <c r="A391">
        <v>9.6896140071627279E-3</v>
      </c>
      <c r="B391">
        <v>1</v>
      </c>
      <c r="C391">
        <v>1</v>
      </c>
      <c r="D391">
        <v>1</v>
      </c>
    </row>
    <row r="392" spans="1:4" hidden="1" outlineLevel="1" x14ac:dyDescent="0.45">
      <c r="A392">
        <v>2.6996669753875935E-3</v>
      </c>
      <c r="B392">
        <v>1</v>
      </c>
      <c r="C392">
        <v>1</v>
      </c>
      <c r="D392">
        <v>1</v>
      </c>
    </row>
    <row r="393" spans="1:4" hidden="1" outlineLevel="1" x14ac:dyDescent="0.45">
      <c r="A393">
        <v>-9.3153054005187252E-3</v>
      </c>
      <c r="B393">
        <v>1</v>
      </c>
      <c r="C393">
        <v>1</v>
      </c>
      <c r="D393">
        <v>1</v>
      </c>
    </row>
    <row r="394" spans="1:4" hidden="1" outlineLevel="1" x14ac:dyDescent="0.45">
      <c r="A394">
        <v>1.1902400317387318E-4</v>
      </c>
      <c r="B394">
        <v>1</v>
      </c>
      <c r="C394">
        <v>1</v>
      </c>
      <c r="D394">
        <v>1</v>
      </c>
    </row>
    <row r="395" spans="1:4" hidden="1" outlineLevel="1" x14ac:dyDescent="0.45">
      <c r="A395">
        <v>4.8992383370358716E-3</v>
      </c>
      <c r="B395">
        <v>1</v>
      </c>
      <c r="C395">
        <v>1</v>
      </c>
      <c r="D395">
        <v>1</v>
      </c>
    </row>
    <row r="396" spans="1:4" hidden="1" outlineLevel="1" x14ac:dyDescent="0.45">
      <c r="A396">
        <v>-1.4093125160373421E-2</v>
      </c>
      <c r="B396">
        <v>1</v>
      </c>
      <c r="C396">
        <v>1</v>
      </c>
      <c r="D396">
        <v>1</v>
      </c>
    </row>
    <row r="397" spans="1:4" hidden="1" outlineLevel="1" x14ac:dyDescent="0.45">
      <c r="A397">
        <v>4.4245130032631863E-3</v>
      </c>
      <c r="B397">
        <v>1</v>
      </c>
      <c r="C397">
        <v>1</v>
      </c>
      <c r="D397">
        <v>1</v>
      </c>
    </row>
    <row r="398" spans="1:4" hidden="1" outlineLevel="1" x14ac:dyDescent="0.45">
      <c r="A398">
        <v>-1.379310344827589E-2</v>
      </c>
      <c r="B398">
        <v>1</v>
      </c>
      <c r="C398">
        <v>1</v>
      </c>
      <c r="D398">
        <v>1</v>
      </c>
    </row>
    <row r="399" spans="1:4" hidden="1" outlineLevel="1" x14ac:dyDescent="0.45">
      <c r="A399">
        <v>8.347144185294475E-3</v>
      </c>
      <c r="B399">
        <v>1</v>
      </c>
      <c r="C399">
        <v>1</v>
      </c>
      <c r="D399">
        <v>1</v>
      </c>
    </row>
    <row r="400" spans="1:4" hidden="1" outlineLevel="1" x14ac:dyDescent="0.45">
      <c r="A400">
        <v>2.3431079753863493E-2</v>
      </c>
      <c r="B400">
        <v>1</v>
      </c>
      <c r="C400">
        <v>1</v>
      </c>
      <c r="D400">
        <v>1</v>
      </c>
    </row>
    <row r="401" spans="1:4" hidden="1" outlineLevel="1" x14ac:dyDescent="0.45">
      <c r="A401">
        <v>4.9353701527614646E-3</v>
      </c>
      <c r="B401">
        <v>1</v>
      </c>
      <c r="C401">
        <v>1</v>
      </c>
      <c r="D401">
        <v>1</v>
      </c>
    </row>
    <row r="402" spans="1:4" hidden="1" outlineLevel="1" x14ac:dyDescent="0.45">
      <c r="A402">
        <v>1.2550670408481235E-2</v>
      </c>
      <c r="B402">
        <v>1</v>
      </c>
      <c r="C402">
        <v>1</v>
      </c>
      <c r="D402">
        <v>1</v>
      </c>
    </row>
    <row r="403" spans="1:4" hidden="1" outlineLevel="1" x14ac:dyDescent="0.45">
      <c r="A403">
        <v>-2.9524982677650136E-2</v>
      </c>
      <c r="B403">
        <v>1</v>
      </c>
      <c r="C403">
        <v>1</v>
      </c>
      <c r="D403">
        <v>1</v>
      </c>
    </row>
    <row r="404" spans="1:4" hidden="1" outlineLevel="1" x14ac:dyDescent="0.45">
      <c r="A404">
        <v>9.1230018642662891E-4</v>
      </c>
      <c r="B404">
        <v>1</v>
      </c>
      <c r="C404">
        <v>1</v>
      </c>
      <c r="D404">
        <v>1</v>
      </c>
    </row>
    <row r="405" spans="1:4" hidden="1" outlineLevel="1" x14ac:dyDescent="0.45">
      <c r="A405">
        <v>9.5506063247998707E-3</v>
      </c>
      <c r="B405">
        <v>1</v>
      </c>
      <c r="C405">
        <v>1</v>
      </c>
      <c r="D405">
        <v>1</v>
      </c>
    </row>
    <row r="406" spans="1:4" hidden="1" outlineLevel="1" x14ac:dyDescent="0.45">
      <c r="A406">
        <v>9.0284592737965852E-4</v>
      </c>
      <c r="B406">
        <v>1</v>
      </c>
      <c r="C406">
        <v>1</v>
      </c>
      <c r="D406">
        <v>1</v>
      </c>
    </row>
    <row r="407" spans="1:4" hidden="1" outlineLevel="1" x14ac:dyDescent="0.45">
      <c r="A407">
        <v>5.8730096478155192E-2</v>
      </c>
      <c r="B407">
        <v>1</v>
      </c>
      <c r="C407">
        <v>1</v>
      </c>
      <c r="D407">
        <v>1</v>
      </c>
    </row>
    <row r="408" spans="1:4" hidden="1" outlineLevel="1" x14ac:dyDescent="0.45">
      <c r="A408">
        <v>-1.9614380174473367E-2</v>
      </c>
      <c r="B408">
        <v>1</v>
      </c>
      <c r="C408">
        <v>1</v>
      </c>
      <c r="D408">
        <v>1</v>
      </c>
    </row>
    <row r="409" spans="1:4" hidden="1" outlineLevel="1" x14ac:dyDescent="0.45">
      <c r="A409">
        <v>1.2846671200785753E-3</v>
      </c>
      <c r="B409">
        <v>1</v>
      </c>
      <c r="C409">
        <v>1</v>
      </c>
      <c r="D409">
        <v>1</v>
      </c>
    </row>
    <row r="410" spans="1:4" hidden="1" outlineLevel="1" x14ac:dyDescent="0.45">
      <c r="A410">
        <v>8.849056603773775E-3</v>
      </c>
      <c r="B410">
        <v>1</v>
      </c>
      <c r="C410">
        <v>1</v>
      </c>
      <c r="D410">
        <v>1</v>
      </c>
    </row>
    <row r="411" spans="1:4" hidden="1" outlineLevel="1" x14ac:dyDescent="0.45">
      <c r="A411">
        <v>-4.1126634124445949E-2</v>
      </c>
      <c r="B411">
        <v>1</v>
      </c>
      <c r="C411">
        <v>1</v>
      </c>
      <c r="D411">
        <v>1</v>
      </c>
    </row>
    <row r="412" spans="1:4" hidden="1" outlineLevel="1" x14ac:dyDescent="0.45">
      <c r="A412">
        <v>-2.6974839087185565E-2</v>
      </c>
      <c r="B412">
        <v>1</v>
      </c>
      <c r="C412">
        <v>1</v>
      </c>
      <c r="D412">
        <v>1</v>
      </c>
    </row>
    <row r="413" spans="1:4" hidden="1" outlineLevel="1" x14ac:dyDescent="0.45">
      <c r="A413">
        <v>-5.4322769458976516E-3</v>
      </c>
      <c r="B413">
        <v>1</v>
      </c>
      <c r="C413">
        <v>1</v>
      </c>
      <c r="D413">
        <v>1</v>
      </c>
    </row>
    <row r="414" spans="1:4" hidden="1" outlineLevel="1" x14ac:dyDescent="0.45">
      <c r="A414">
        <v>-1.283860045146723E-2</v>
      </c>
      <c r="B414">
        <v>1</v>
      </c>
      <c r="C414">
        <v>1</v>
      </c>
      <c r="D414">
        <v>1</v>
      </c>
    </row>
    <row r="415" spans="1:4" hidden="1" outlineLevel="1" x14ac:dyDescent="0.45">
      <c r="A415">
        <v>-5.6759019171481628E-2</v>
      </c>
      <c r="B415">
        <v>1</v>
      </c>
      <c r="C415">
        <v>1</v>
      </c>
      <c r="D415">
        <v>1</v>
      </c>
    </row>
    <row r="416" spans="1:4" hidden="1" outlineLevel="1" x14ac:dyDescent="0.45">
      <c r="A416">
        <v>3.0000649364704923E-2</v>
      </c>
      <c r="B416">
        <v>1</v>
      </c>
      <c r="C416">
        <v>1</v>
      </c>
      <c r="D416">
        <v>1</v>
      </c>
    </row>
    <row r="417" spans="1:4" hidden="1" outlineLevel="1" x14ac:dyDescent="0.45">
      <c r="A417">
        <v>1.9754124198803069E-3</v>
      </c>
      <c r="B417">
        <v>1</v>
      </c>
      <c r="C417">
        <v>1</v>
      </c>
      <c r="D417">
        <v>1</v>
      </c>
    </row>
    <row r="418" spans="1:4" hidden="1" outlineLevel="1" x14ac:dyDescent="0.45">
      <c r="A418">
        <v>2.2252983493781242E-2</v>
      </c>
      <c r="B418">
        <v>1</v>
      </c>
      <c r="C418">
        <v>1</v>
      </c>
      <c r="D418">
        <v>1</v>
      </c>
    </row>
    <row r="419" spans="1:4" hidden="1" outlineLevel="1" x14ac:dyDescent="0.45">
      <c r="A419">
        <v>2.6466967583094192E-3</v>
      </c>
      <c r="B419">
        <v>1</v>
      </c>
      <c r="C419">
        <v>1</v>
      </c>
      <c r="D419">
        <v>1</v>
      </c>
    </row>
    <row r="420" spans="1:4" hidden="1" outlineLevel="1" x14ac:dyDescent="0.45">
      <c r="A420">
        <v>-5.6109189874971932E-2</v>
      </c>
      <c r="B420">
        <v>1</v>
      </c>
      <c r="C420">
        <v>1</v>
      </c>
      <c r="D420">
        <v>1</v>
      </c>
    </row>
    <row r="421" spans="1:4" hidden="1" outlineLevel="1" x14ac:dyDescent="0.45">
      <c r="A421">
        <v>-1.7039911548550668E-2</v>
      </c>
      <c r="B421">
        <v>1</v>
      </c>
      <c r="C421">
        <v>1</v>
      </c>
      <c r="D421">
        <v>1</v>
      </c>
    </row>
    <row r="422" spans="1:4" hidden="1" outlineLevel="1" x14ac:dyDescent="0.45">
      <c r="A422">
        <v>2.7105710063739075E-2</v>
      </c>
      <c r="B422">
        <v>1</v>
      </c>
      <c r="C422">
        <v>1</v>
      </c>
      <c r="D422">
        <v>1</v>
      </c>
    </row>
    <row r="423" spans="1:4" hidden="1" outlineLevel="1" x14ac:dyDescent="0.45">
      <c r="A423">
        <v>2.1473051320608505E-5</v>
      </c>
      <c r="B423">
        <v>1</v>
      </c>
      <c r="C423">
        <v>1</v>
      </c>
      <c r="D423">
        <v>1</v>
      </c>
    </row>
    <row r="424" spans="1:4" hidden="1" outlineLevel="1" x14ac:dyDescent="0.45">
      <c r="A424">
        <v>-5.411092740117196E-3</v>
      </c>
      <c r="B424">
        <v>1</v>
      </c>
      <c r="C424">
        <v>1</v>
      </c>
      <c r="D424">
        <v>1</v>
      </c>
    </row>
    <row r="425" spans="1:4" hidden="1" outlineLevel="1" x14ac:dyDescent="0.45">
      <c r="A425">
        <v>2.5130076210626351E-2</v>
      </c>
      <c r="B425">
        <v>1</v>
      </c>
      <c r="C425">
        <v>1</v>
      </c>
      <c r="D425">
        <v>1</v>
      </c>
    </row>
    <row r="426" spans="1:4" hidden="1" outlineLevel="1" x14ac:dyDescent="0.45">
      <c r="A426">
        <v>4.8248846955752711E-2</v>
      </c>
      <c r="B426">
        <v>1</v>
      </c>
      <c r="C426">
        <v>1</v>
      </c>
      <c r="D426">
        <v>1</v>
      </c>
    </row>
    <row r="427" spans="1:4" hidden="1" outlineLevel="1" x14ac:dyDescent="0.45">
      <c r="A427">
        <v>-1.9287178044762321E-2</v>
      </c>
      <c r="B427">
        <v>1</v>
      </c>
      <c r="C427">
        <v>1</v>
      </c>
      <c r="D427">
        <v>1</v>
      </c>
    </row>
    <row r="428" spans="1:4" hidden="1" outlineLevel="1" x14ac:dyDescent="0.45">
      <c r="A428">
        <v>-2.5423034375384068E-2</v>
      </c>
      <c r="B428">
        <v>1</v>
      </c>
      <c r="C428">
        <v>1</v>
      </c>
      <c r="D428">
        <v>1</v>
      </c>
    </row>
    <row r="429" spans="1:4" hidden="1" outlineLevel="1" x14ac:dyDescent="0.45">
      <c r="A429">
        <v>3.8593319740188647E-2</v>
      </c>
      <c r="B429">
        <v>1</v>
      </c>
      <c r="C429">
        <v>1</v>
      </c>
      <c r="D429">
        <v>1</v>
      </c>
    </row>
    <row r="430" spans="1:4" hidden="1" outlineLevel="1" x14ac:dyDescent="0.45">
      <c r="A430">
        <v>-1.0463680705944167E-2</v>
      </c>
      <c r="B430">
        <v>1</v>
      </c>
      <c r="C430">
        <v>1</v>
      </c>
      <c r="D430">
        <v>1</v>
      </c>
    </row>
    <row r="431" spans="1:4" hidden="1" outlineLevel="1" x14ac:dyDescent="0.45">
      <c r="A431">
        <v>4.23586680847583E-2</v>
      </c>
      <c r="B431">
        <v>1</v>
      </c>
      <c r="C431">
        <v>1</v>
      </c>
      <c r="D431">
        <v>1</v>
      </c>
    </row>
    <row r="432" spans="1:4" hidden="1" outlineLevel="1" x14ac:dyDescent="0.45">
      <c r="A432">
        <v>1.5972372113101541E-2</v>
      </c>
      <c r="B432">
        <v>1</v>
      </c>
      <c r="C432">
        <v>1</v>
      </c>
      <c r="D432">
        <v>1</v>
      </c>
    </row>
    <row r="433" spans="1:4" hidden="1" outlineLevel="1" x14ac:dyDescent="0.45">
      <c r="A433">
        <v>-3.515074260772022E-3</v>
      </c>
      <c r="B433">
        <v>1</v>
      </c>
      <c r="C433">
        <v>1</v>
      </c>
      <c r="D433">
        <v>1</v>
      </c>
    </row>
    <row r="434" spans="1:4" hidden="1" outlineLevel="1" x14ac:dyDescent="0.45">
      <c r="A434">
        <v>2.4401589301288773E-2</v>
      </c>
      <c r="B434">
        <v>1</v>
      </c>
      <c r="C434">
        <v>1</v>
      </c>
      <c r="D434">
        <v>1</v>
      </c>
    </row>
    <row r="435" spans="1:4" hidden="1" outlineLevel="1" x14ac:dyDescent="0.45">
      <c r="A435">
        <v>-3.3677678132212341E-3</v>
      </c>
      <c r="B435">
        <v>1</v>
      </c>
      <c r="C435">
        <v>1</v>
      </c>
      <c r="D435">
        <v>1</v>
      </c>
    </row>
    <row r="436" spans="1:4" hidden="1" outlineLevel="1" x14ac:dyDescent="0.45">
      <c r="A436">
        <v>2.0066064241780035E-2</v>
      </c>
      <c r="B436">
        <v>1</v>
      </c>
      <c r="C436">
        <v>1</v>
      </c>
      <c r="D436">
        <v>1</v>
      </c>
    </row>
    <row r="437" spans="1:4" hidden="1" outlineLevel="1" x14ac:dyDescent="0.45">
      <c r="A437">
        <v>-1.8443042450635661E-2</v>
      </c>
      <c r="B437">
        <v>1</v>
      </c>
      <c r="C437">
        <v>1</v>
      </c>
      <c r="D437">
        <v>1</v>
      </c>
    </row>
    <row r="438" spans="1:4" hidden="1" outlineLevel="1" x14ac:dyDescent="0.45">
      <c r="A438">
        <v>3.5266011907020278E-3</v>
      </c>
      <c r="B438">
        <v>1</v>
      </c>
      <c r="C438">
        <v>1</v>
      </c>
      <c r="D438">
        <v>1</v>
      </c>
    </row>
    <row r="439" spans="1:4" hidden="1" outlineLevel="1" x14ac:dyDescent="0.45">
      <c r="A439">
        <v>-4.8178657799273772E-3</v>
      </c>
      <c r="B439">
        <v>1</v>
      </c>
      <c r="C439">
        <v>1</v>
      </c>
      <c r="D439">
        <v>1</v>
      </c>
    </row>
    <row r="440" spans="1:4" hidden="1" outlineLevel="1" x14ac:dyDescent="0.45">
      <c r="A440">
        <v>1.6004404533631833E-2</v>
      </c>
      <c r="B440">
        <v>1</v>
      </c>
      <c r="C440">
        <v>1</v>
      </c>
      <c r="D440">
        <v>1</v>
      </c>
    </row>
    <row r="441" spans="1:4" hidden="1" outlineLevel="1" x14ac:dyDescent="0.45">
      <c r="A441">
        <v>-6.0355781448538925E-3</v>
      </c>
      <c r="B441">
        <v>1</v>
      </c>
      <c r="C441">
        <v>1</v>
      </c>
      <c r="D441">
        <v>1</v>
      </c>
    </row>
    <row r="442" spans="1:4" hidden="1" outlineLevel="1" x14ac:dyDescent="0.45">
      <c r="A442">
        <v>-7.3881901753989343E-3</v>
      </c>
      <c r="B442">
        <v>1</v>
      </c>
      <c r="C442">
        <v>1</v>
      </c>
      <c r="D442">
        <v>1</v>
      </c>
    </row>
    <row r="443" spans="1:4" hidden="1" outlineLevel="1" x14ac:dyDescent="0.45">
      <c r="A443">
        <v>-1.3030303030303059E-2</v>
      </c>
      <c r="B443">
        <v>1</v>
      </c>
      <c r="C443">
        <v>1</v>
      </c>
      <c r="D443">
        <v>1</v>
      </c>
    </row>
    <row r="444" spans="1:4" hidden="1" outlineLevel="1" x14ac:dyDescent="0.45">
      <c r="A444">
        <v>-3.8762665029167254E-3</v>
      </c>
      <c r="B444">
        <v>1</v>
      </c>
      <c r="C444">
        <v>1</v>
      </c>
      <c r="D444">
        <v>1</v>
      </c>
    </row>
    <row r="445" spans="1:4" hidden="1" outlineLevel="1" x14ac:dyDescent="0.45">
      <c r="A445">
        <v>-4.4692737430168661E-3</v>
      </c>
      <c r="B445">
        <v>1</v>
      </c>
      <c r="C445">
        <v>1</v>
      </c>
      <c r="D445">
        <v>1</v>
      </c>
    </row>
    <row r="446" spans="1:4" hidden="1" outlineLevel="1" x14ac:dyDescent="0.45">
      <c r="A446">
        <v>2.7864855451062986E-3</v>
      </c>
      <c r="B446">
        <v>1</v>
      </c>
      <c r="C446">
        <v>1</v>
      </c>
      <c r="D446">
        <v>1</v>
      </c>
    </row>
    <row r="447" spans="1:4" hidden="1" outlineLevel="1" x14ac:dyDescent="0.45">
      <c r="A447">
        <v>5.9627185365287438E-3</v>
      </c>
      <c r="B447">
        <v>1</v>
      </c>
      <c r="C447">
        <v>1</v>
      </c>
      <c r="D447">
        <v>1</v>
      </c>
    </row>
    <row r="448" spans="1:4" hidden="1" outlineLevel="1" x14ac:dyDescent="0.45">
      <c r="A448">
        <v>-1.8319234236826354E-2</v>
      </c>
      <c r="B448">
        <v>1</v>
      </c>
      <c r="C448">
        <v>1</v>
      </c>
      <c r="D448">
        <v>1</v>
      </c>
    </row>
    <row r="449" spans="1:4" hidden="1" outlineLevel="1" x14ac:dyDescent="0.45">
      <c r="A449">
        <v>1.9149601375645364E-3</v>
      </c>
      <c r="B449">
        <v>1</v>
      </c>
      <c r="C449">
        <v>1</v>
      </c>
      <c r="D449">
        <v>1</v>
      </c>
    </row>
    <row r="450" spans="1:4" hidden="1" outlineLevel="1" x14ac:dyDescent="0.45">
      <c r="A450">
        <v>8.0352615360612667E-3</v>
      </c>
      <c r="B450">
        <v>1</v>
      </c>
      <c r="C450">
        <v>1</v>
      </c>
      <c r="D450">
        <v>1</v>
      </c>
    </row>
    <row r="451" spans="1:4" hidden="1" outlineLevel="1" x14ac:dyDescent="0.45">
      <c r="A451">
        <v>-3.2097666679565151E-2</v>
      </c>
      <c r="B451">
        <v>1</v>
      </c>
      <c r="C451">
        <v>1</v>
      </c>
      <c r="D451">
        <v>1</v>
      </c>
    </row>
    <row r="452" spans="1:4" hidden="1" outlineLevel="1" x14ac:dyDescent="0.45">
      <c r="A452">
        <v>9.0351210346413247E-3</v>
      </c>
      <c r="B452">
        <v>1</v>
      </c>
      <c r="C452">
        <v>1</v>
      </c>
      <c r="D452">
        <v>1</v>
      </c>
    </row>
    <row r="453" spans="1:4" hidden="1" outlineLevel="1" x14ac:dyDescent="0.45">
      <c r="A453">
        <v>0</v>
      </c>
      <c r="B453">
        <v>1</v>
      </c>
      <c r="C453">
        <v>1</v>
      </c>
      <c r="D453">
        <v>1</v>
      </c>
    </row>
    <row r="454" spans="1:4" hidden="1" outlineLevel="1" x14ac:dyDescent="0.45">
      <c r="A454">
        <v>1.394639354979299E-2</v>
      </c>
      <c r="B454">
        <v>1</v>
      </c>
      <c r="C454">
        <v>1</v>
      </c>
      <c r="D454">
        <v>1</v>
      </c>
    </row>
    <row r="455" spans="1:4" hidden="1" outlineLevel="1" x14ac:dyDescent="0.45">
      <c r="A455">
        <v>2.69034640407948E-2</v>
      </c>
      <c r="B455">
        <v>1</v>
      </c>
      <c r="C455">
        <v>1</v>
      </c>
      <c r="D455">
        <v>1</v>
      </c>
    </row>
    <row r="456" spans="1:4" hidden="1" outlineLevel="1" x14ac:dyDescent="0.45">
      <c r="A456">
        <v>-1.8645357686454256E-3</v>
      </c>
      <c r="B456">
        <v>1</v>
      </c>
      <c r="C456">
        <v>1</v>
      </c>
      <c r="D456">
        <v>1</v>
      </c>
    </row>
    <row r="457" spans="1:4" hidden="1" outlineLevel="1" x14ac:dyDescent="0.45">
      <c r="A457">
        <v>1.6507186153787545E-2</v>
      </c>
      <c r="B457">
        <v>1</v>
      </c>
      <c r="C457">
        <v>1</v>
      </c>
      <c r="D457">
        <v>1</v>
      </c>
    </row>
    <row r="458" spans="1:4" hidden="1" outlineLevel="1" x14ac:dyDescent="0.45">
      <c r="A458">
        <v>5.6911941194119908E-3</v>
      </c>
      <c r="B458">
        <v>1</v>
      </c>
      <c r="C458">
        <v>1</v>
      </c>
      <c r="D458">
        <v>1</v>
      </c>
    </row>
    <row r="459" spans="1:4" hidden="1" outlineLevel="1" x14ac:dyDescent="0.45">
      <c r="A459">
        <v>3.0485815239178482E-3</v>
      </c>
      <c r="B459">
        <v>1</v>
      </c>
      <c r="C459">
        <v>1</v>
      </c>
      <c r="D459">
        <v>1</v>
      </c>
    </row>
    <row r="460" spans="1:4" hidden="1" outlineLevel="1" x14ac:dyDescent="0.45">
      <c r="A460">
        <v>3.9315921554047728E-2</v>
      </c>
      <c r="B460">
        <v>1</v>
      </c>
      <c r="C460">
        <v>1</v>
      </c>
      <c r="D460">
        <v>1</v>
      </c>
    </row>
    <row r="461" spans="1:4" hidden="1" outlineLevel="1" x14ac:dyDescent="0.45">
      <c r="A461">
        <v>4.0243248077267424E-3</v>
      </c>
      <c r="B461">
        <v>1</v>
      </c>
      <c r="C461">
        <v>1</v>
      </c>
      <c r="D461">
        <v>1</v>
      </c>
    </row>
    <row r="462" spans="1:4" hidden="1" outlineLevel="1" x14ac:dyDescent="0.45">
      <c r="A462">
        <v>5.4511445622160704E-3</v>
      </c>
      <c r="B462">
        <v>1</v>
      </c>
      <c r="C462">
        <v>1</v>
      </c>
      <c r="D462">
        <v>1</v>
      </c>
    </row>
    <row r="463" spans="1:4" hidden="1" outlineLevel="1" x14ac:dyDescent="0.45">
      <c r="A463">
        <v>-1.9135025956307228E-3</v>
      </c>
      <c r="B463">
        <v>1</v>
      </c>
      <c r="C463">
        <v>1</v>
      </c>
      <c r="D463">
        <v>1</v>
      </c>
    </row>
    <row r="464" spans="1:4" hidden="1" outlineLevel="1" x14ac:dyDescent="0.45">
      <c r="A464">
        <v>8.840288995792811E-3</v>
      </c>
      <c r="B464">
        <v>1</v>
      </c>
      <c r="C464">
        <v>1</v>
      </c>
      <c r="D464">
        <v>1</v>
      </c>
    </row>
    <row r="465" spans="1:4" hidden="1" outlineLevel="1" x14ac:dyDescent="0.45">
      <c r="A465">
        <v>-8.270134257709616E-4</v>
      </c>
      <c r="B465">
        <v>1</v>
      </c>
      <c r="C465">
        <v>1</v>
      </c>
      <c r="D465">
        <v>1</v>
      </c>
    </row>
    <row r="466" spans="1:4" hidden="1" outlineLevel="1" x14ac:dyDescent="0.45">
      <c r="A466">
        <v>-8.4530853761621838E-4</v>
      </c>
      <c r="B466">
        <v>1</v>
      </c>
      <c r="C466">
        <v>1</v>
      </c>
      <c r="D466">
        <v>1</v>
      </c>
    </row>
    <row r="467" spans="1:4" hidden="1" outlineLevel="1" x14ac:dyDescent="0.45">
      <c r="A467">
        <v>8.9537507050199139E-3</v>
      </c>
      <c r="B467">
        <v>1</v>
      </c>
      <c r="C467">
        <v>1</v>
      </c>
      <c r="D467">
        <v>1</v>
      </c>
    </row>
    <row r="468" spans="1:4" hidden="1" outlineLevel="1" x14ac:dyDescent="0.45">
      <c r="A468">
        <v>7.0400391307385846E-3</v>
      </c>
      <c r="B468">
        <v>1</v>
      </c>
      <c r="C468">
        <v>1</v>
      </c>
      <c r="D468">
        <v>1</v>
      </c>
    </row>
    <row r="469" spans="1:4" hidden="1" outlineLevel="1" x14ac:dyDescent="0.45">
      <c r="A469">
        <v>-6.3489860703941359E-3</v>
      </c>
      <c r="B469">
        <v>1</v>
      </c>
      <c r="C469">
        <v>1</v>
      </c>
      <c r="D469">
        <v>1</v>
      </c>
    </row>
    <row r="470" spans="1:4" hidden="1" outlineLevel="1" x14ac:dyDescent="0.45">
      <c r="A470">
        <v>1.7387964595590333E-2</v>
      </c>
      <c r="B470">
        <v>1</v>
      </c>
      <c r="C470">
        <v>1</v>
      </c>
      <c r="D470">
        <v>1</v>
      </c>
    </row>
    <row r="471" spans="1:4" hidden="1" outlineLevel="1" x14ac:dyDescent="0.45">
      <c r="A471">
        <v>2.259896700241959E-2</v>
      </c>
      <c r="B471">
        <v>1</v>
      </c>
      <c r="C471">
        <v>1</v>
      </c>
      <c r="D471">
        <v>1</v>
      </c>
    </row>
    <row r="472" spans="1:4" hidden="1" outlineLevel="1" x14ac:dyDescent="0.45">
      <c r="A472">
        <v>-1.8726717454777497E-2</v>
      </c>
      <c r="B472">
        <v>1</v>
      </c>
      <c r="C472">
        <v>1</v>
      </c>
      <c r="D472">
        <v>1</v>
      </c>
    </row>
    <row r="473" spans="1:4" hidden="1" outlineLevel="1" x14ac:dyDescent="0.45">
      <c r="A473">
        <v>1.3868463353739813E-2</v>
      </c>
      <c r="B473">
        <v>1</v>
      </c>
      <c r="C473">
        <v>1</v>
      </c>
      <c r="D473">
        <v>1</v>
      </c>
    </row>
    <row r="474" spans="1:4" hidden="1" outlineLevel="1" x14ac:dyDescent="0.45">
      <c r="A474">
        <v>-4.0142353556308352E-3</v>
      </c>
      <c r="B474">
        <v>1</v>
      </c>
      <c r="C474">
        <v>1</v>
      </c>
      <c r="D474">
        <v>1</v>
      </c>
    </row>
    <row r="475" spans="1:4" hidden="1" outlineLevel="1" x14ac:dyDescent="0.45">
      <c r="A475">
        <v>-1.1312255507950675E-2</v>
      </c>
      <c r="B475">
        <v>1</v>
      </c>
      <c r="C475">
        <v>1</v>
      </c>
      <c r="D475">
        <v>1</v>
      </c>
    </row>
    <row r="476" spans="1:4" hidden="1" outlineLevel="1" x14ac:dyDescent="0.45">
      <c r="A476">
        <v>1.0482503468475457E-2</v>
      </c>
      <c r="B476">
        <v>1</v>
      </c>
      <c r="C476">
        <v>1</v>
      </c>
      <c r="D476">
        <v>1</v>
      </c>
    </row>
    <row r="477" spans="1:4" hidden="1" outlineLevel="1" x14ac:dyDescent="0.45">
      <c r="A477">
        <v>7.9667768454938503E-4</v>
      </c>
      <c r="B477">
        <v>1</v>
      </c>
      <c r="C477">
        <v>1</v>
      </c>
      <c r="D477">
        <v>1</v>
      </c>
    </row>
    <row r="478" spans="1:4" hidden="1" outlineLevel="1" x14ac:dyDescent="0.45">
      <c r="A478">
        <v>-7.0288946851393419E-3</v>
      </c>
      <c r="B478">
        <v>1</v>
      </c>
      <c r="C478">
        <v>1</v>
      </c>
      <c r="D478">
        <v>1</v>
      </c>
    </row>
    <row r="479" spans="1:4" hidden="1" outlineLevel="1" x14ac:dyDescent="0.45">
      <c r="A479">
        <v>-1.6170024050352283E-2</v>
      </c>
      <c r="B479">
        <v>1</v>
      </c>
      <c r="C479">
        <v>1</v>
      </c>
      <c r="D479">
        <v>1</v>
      </c>
    </row>
    <row r="480" spans="1:4" hidden="1" outlineLevel="1" x14ac:dyDescent="0.45">
      <c r="A480">
        <v>2.4272265469238441E-4</v>
      </c>
      <c r="B480">
        <v>1</v>
      </c>
      <c r="C480">
        <v>1</v>
      </c>
      <c r="D480">
        <v>1</v>
      </c>
    </row>
    <row r="481" spans="1:4" hidden="1" outlineLevel="1" x14ac:dyDescent="0.45">
      <c r="A481">
        <v>-7.9732376544805472E-4</v>
      </c>
      <c r="B481">
        <v>1</v>
      </c>
      <c r="C481">
        <v>1</v>
      </c>
      <c r="D481">
        <v>1</v>
      </c>
    </row>
    <row r="482" spans="1:4" hidden="1" outlineLevel="1" x14ac:dyDescent="0.45">
      <c r="A482">
        <v>-2.2724512984197975E-3</v>
      </c>
      <c r="B482">
        <v>1</v>
      </c>
      <c r="C482">
        <v>1</v>
      </c>
      <c r="D482">
        <v>1</v>
      </c>
    </row>
    <row r="483" spans="1:4" hidden="1" outlineLevel="1" x14ac:dyDescent="0.45">
      <c r="A483">
        <v>1.1909729466583308E-2</v>
      </c>
      <c r="B483">
        <v>1</v>
      </c>
      <c r="C483">
        <v>1</v>
      </c>
      <c r="D483">
        <v>1</v>
      </c>
    </row>
    <row r="484" spans="1:4" hidden="1" outlineLevel="1" x14ac:dyDescent="0.45">
      <c r="A484">
        <v>-3.1477122386213141E-2</v>
      </c>
      <c r="B484">
        <v>1</v>
      </c>
      <c r="C484">
        <v>1</v>
      </c>
      <c r="D484">
        <v>1</v>
      </c>
    </row>
    <row r="485" spans="1:4" hidden="1" outlineLevel="1" x14ac:dyDescent="0.45">
      <c r="A485">
        <v>7.2557611453101245E-3</v>
      </c>
      <c r="B485">
        <v>1</v>
      </c>
      <c r="C485">
        <v>1</v>
      </c>
      <c r="D485">
        <v>1</v>
      </c>
    </row>
    <row r="486" spans="1:4" hidden="1" outlineLevel="1" x14ac:dyDescent="0.45">
      <c r="A486">
        <v>9.6340131741168289E-3</v>
      </c>
      <c r="B486">
        <v>1</v>
      </c>
      <c r="C486">
        <v>1</v>
      </c>
      <c r="D486">
        <v>1</v>
      </c>
    </row>
    <row r="487" spans="1:4" hidden="1" outlineLevel="1" x14ac:dyDescent="0.45">
      <c r="A487">
        <v>8.5651984300043615E-3</v>
      </c>
      <c r="B487">
        <v>1</v>
      </c>
      <c r="C487">
        <v>1</v>
      </c>
      <c r="D487">
        <v>1</v>
      </c>
    </row>
    <row r="488" spans="1:4" hidden="1" outlineLevel="1" x14ac:dyDescent="0.45">
      <c r="A488">
        <v>2.6151930261519407E-2</v>
      </c>
      <c r="B488">
        <v>1</v>
      </c>
      <c r="C488">
        <v>1</v>
      </c>
      <c r="D488">
        <v>1</v>
      </c>
    </row>
    <row r="489" spans="1:4" hidden="1" outlineLevel="1" x14ac:dyDescent="0.45">
      <c r="A489">
        <v>-2.4946062567422489E-3</v>
      </c>
      <c r="B489">
        <v>1</v>
      </c>
      <c r="C489">
        <v>1</v>
      </c>
      <c r="D489">
        <v>1</v>
      </c>
    </row>
    <row r="490" spans="1:4" hidden="1" outlineLevel="1" x14ac:dyDescent="0.45">
      <c r="A490">
        <v>-4.0925988509631472E-2</v>
      </c>
      <c r="B490">
        <v>1</v>
      </c>
      <c r="C490">
        <v>1</v>
      </c>
      <c r="D490">
        <v>1</v>
      </c>
    </row>
    <row r="491" spans="1:4" hidden="1" outlineLevel="1" x14ac:dyDescent="0.45">
      <c r="A491">
        <v>-7.3998379083139998E-4</v>
      </c>
      <c r="B491">
        <v>1</v>
      </c>
      <c r="C491">
        <v>1</v>
      </c>
      <c r="D491">
        <v>1</v>
      </c>
    </row>
    <row r="492" spans="1:4" hidden="1" outlineLevel="1" x14ac:dyDescent="0.45">
      <c r="A492">
        <v>-1.1425347344664716E-2</v>
      </c>
      <c r="B492">
        <v>1</v>
      </c>
      <c r="C492">
        <v>1</v>
      </c>
      <c r="D492">
        <v>1</v>
      </c>
    </row>
    <row r="493" spans="1:4" hidden="1" outlineLevel="1" x14ac:dyDescent="0.45">
      <c r="A493">
        <v>2.0956695441249895E-2</v>
      </c>
      <c r="B493">
        <v>1</v>
      </c>
      <c r="C493">
        <v>1</v>
      </c>
      <c r="D493">
        <v>1</v>
      </c>
    </row>
    <row r="494" spans="1:4" hidden="1" outlineLevel="1" x14ac:dyDescent="0.45">
      <c r="A494">
        <v>-6.6383662631241958E-4</v>
      </c>
      <c r="B494">
        <v>1</v>
      </c>
      <c r="C494">
        <v>1</v>
      </c>
      <c r="D494">
        <v>1</v>
      </c>
    </row>
    <row r="495" spans="1:4" hidden="1" outlineLevel="1" x14ac:dyDescent="0.45">
      <c r="A495">
        <v>3.4350144218162848E-2</v>
      </c>
      <c r="B495">
        <v>1</v>
      </c>
      <c r="C495">
        <v>1</v>
      </c>
      <c r="D495">
        <v>1</v>
      </c>
    </row>
    <row r="496" spans="1:4" hidden="1" outlineLevel="1" x14ac:dyDescent="0.45">
      <c r="A496">
        <v>-3.9885076897075988E-3</v>
      </c>
      <c r="B496">
        <v>1</v>
      </c>
      <c r="C496">
        <v>1</v>
      </c>
      <c r="D496">
        <v>1</v>
      </c>
    </row>
    <row r="497" spans="1:4" hidden="1" outlineLevel="1" x14ac:dyDescent="0.45">
      <c r="A497">
        <v>-1.0469338582142829E-2</v>
      </c>
      <c r="B497">
        <v>1</v>
      </c>
      <c r="C497">
        <v>1</v>
      </c>
      <c r="D497">
        <v>1</v>
      </c>
    </row>
    <row r="498" spans="1:4" hidden="1" outlineLevel="1" x14ac:dyDescent="0.45">
      <c r="A498">
        <v>2.829363650393768E-3</v>
      </c>
      <c r="B498">
        <v>1</v>
      </c>
      <c r="C498">
        <v>1</v>
      </c>
      <c r="D498">
        <v>1</v>
      </c>
    </row>
    <row r="499" spans="1:4" hidden="1" outlineLevel="1" x14ac:dyDescent="0.45">
      <c r="A499">
        <v>-8.2418521938375511E-3</v>
      </c>
      <c r="B499">
        <v>1</v>
      </c>
      <c r="C499">
        <v>1</v>
      </c>
      <c r="D499">
        <v>1</v>
      </c>
    </row>
    <row r="500" spans="1:4" hidden="1" outlineLevel="1" x14ac:dyDescent="0.45">
      <c r="A500">
        <v>-4.896551724137943E-3</v>
      </c>
      <c r="B500">
        <v>1</v>
      </c>
      <c r="C500">
        <v>1</v>
      </c>
      <c r="D500">
        <v>1</v>
      </c>
    </row>
    <row r="501" spans="1:4" hidden="1" outlineLevel="1" x14ac:dyDescent="0.45">
      <c r="A501">
        <v>-3.9988911220458667E-2</v>
      </c>
      <c r="B501">
        <v>1</v>
      </c>
      <c r="C501">
        <v>1</v>
      </c>
      <c r="D501">
        <v>1</v>
      </c>
    </row>
    <row r="502" spans="1:4" hidden="1" outlineLevel="1" x14ac:dyDescent="0.45">
      <c r="A502">
        <v>5.7753393011839016E-4</v>
      </c>
      <c r="B502">
        <v>1</v>
      </c>
      <c r="C502">
        <v>1</v>
      </c>
      <c r="D502">
        <v>1</v>
      </c>
    </row>
    <row r="503" spans="1:4" hidden="1" outlineLevel="1" x14ac:dyDescent="0.45">
      <c r="A503">
        <v>1.2067099567099726E-2</v>
      </c>
      <c r="B503">
        <v>1</v>
      </c>
      <c r="C503">
        <v>1</v>
      </c>
      <c r="D503">
        <v>1</v>
      </c>
    </row>
    <row r="504" spans="1:4" hidden="1" outlineLevel="1" x14ac:dyDescent="0.45">
      <c r="A504">
        <v>7.8953465575932746E-3</v>
      </c>
      <c r="B504">
        <v>1</v>
      </c>
      <c r="C504">
        <v>1</v>
      </c>
      <c r="D504">
        <v>1</v>
      </c>
    </row>
    <row r="505" spans="1:4" hidden="1" outlineLevel="1" x14ac:dyDescent="0.45">
      <c r="A505">
        <v>-4.2969302588766745E-3</v>
      </c>
      <c r="B505">
        <v>1</v>
      </c>
      <c r="C505">
        <v>1</v>
      </c>
      <c r="D505">
        <v>1</v>
      </c>
    </row>
    <row r="506" spans="1:4" hidden="1" outlineLevel="1" x14ac:dyDescent="0.45">
      <c r="A506">
        <v>-7.0148644088867673E-3</v>
      </c>
      <c r="B506">
        <v>1</v>
      </c>
      <c r="C506">
        <v>1</v>
      </c>
      <c r="D506">
        <v>1</v>
      </c>
    </row>
    <row r="507" spans="1:4" hidden="1" outlineLevel="1" x14ac:dyDescent="0.45">
      <c r="A507">
        <v>1.0677111278034168E-2</v>
      </c>
      <c r="B507">
        <v>1</v>
      </c>
      <c r="C507">
        <v>1</v>
      </c>
      <c r="D507">
        <v>1</v>
      </c>
    </row>
    <row r="508" spans="1:4" hidden="1" outlineLevel="1" x14ac:dyDescent="0.45">
      <c r="A508">
        <v>1.4917449700058372E-2</v>
      </c>
      <c r="B508">
        <v>1</v>
      </c>
      <c r="C508">
        <v>1</v>
      </c>
      <c r="D508">
        <v>1</v>
      </c>
    </row>
    <row r="509" spans="1:4" hidden="1" outlineLevel="1" x14ac:dyDescent="0.45">
      <c r="A509">
        <v>-7.5670397879832318E-3</v>
      </c>
      <c r="B509">
        <v>1</v>
      </c>
      <c r="C509">
        <v>1</v>
      </c>
      <c r="D509">
        <v>1</v>
      </c>
    </row>
    <row r="510" spans="1:4" hidden="1" outlineLevel="1" x14ac:dyDescent="0.45">
      <c r="A510">
        <v>8.9950808151793016E-3</v>
      </c>
      <c r="B510">
        <v>1</v>
      </c>
      <c r="C510">
        <v>1</v>
      </c>
      <c r="D510">
        <v>1</v>
      </c>
    </row>
    <row r="511" spans="1:4" hidden="1" outlineLevel="1" x14ac:dyDescent="0.45">
      <c r="A511">
        <v>3.222941913915589E-2</v>
      </c>
      <c r="B511">
        <v>1</v>
      </c>
      <c r="C511">
        <v>1</v>
      </c>
      <c r="D511">
        <v>1</v>
      </c>
    </row>
    <row r="512" spans="1:4" hidden="1" outlineLevel="1" x14ac:dyDescent="0.45">
      <c r="A512">
        <v>3.5119680178128609E-2</v>
      </c>
      <c r="B512">
        <v>1</v>
      </c>
      <c r="C512">
        <v>1</v>
      </c>
      <c r="D512">
        <v>1</v>
      </c>
    </row>
    <row r="513" spans="1:4" hidden="1" outlineLevel="1" x14ac:dyDescent="0.45">
      <c r="A513">
        <v>2.1184714413746697E-4</v>
      </c>
      <c r="B513">
        <v>1</v>
      </c>
      <c r="C513">
        <v>1</v>
      </c>
      <c r="D513">
        <v>1</v>
      </c>
    </row>
    <row r="514" spans="1:4" hidden="1" outlineLevel="1" x14ac:dyDescent="0.45">
      <c r="A514">
        <v>-7.9018540845254837E-3</v>
      </c>
      <c r="B514">
        <v>1</v>
      </c>
      <c r="C514">
        <v>1</v>
      </c>
      <c r="D514">
        <v>1</v>
      </c>
    </row>
    <row r="515" spans="1:4" hidden="1" outlineLevel="1" x14ac:dyDescent="0.45">
      <c r="A515">
        <v>2.4370617312334808E-2</v>
      </c>
      <c r="B515">
        <v>1</v>
      </c>
      <c r="C515">
        <v>1</v>
      </c>
      <c r="D515">
        <v>1</v>
      </c>
    </row>
    <row r="516" spans="1:4" hidden="1" outlineLevel="1" x14ac:dyDescent="0.45">
      <c r="A516">
        <v>-1.6352181092389673E-2</v>
      </c>
      <c r="B516">
        <v>1</v>
      </c>
      <c r="C516">
        <v>1</v>
      </c>
      <c r="D516">
        <v>1</v>
      </c>
    </row>
    <row r="517" spans="1:4" hidden="1" outlineLevel="1" x14ac:dyDescent="0.45">
      <c r="A517">
        <v>9.37138386818126E-3</v>
      </c>
      <c r="B517">
        <v>1</v>
      </c>
      <c r="C517">
        <v>1</v>
      </c>
      <c r="D517">
        <v>1</v>
      </c>
    </row>
    <row r="518" spans="1:4" hidden="1" outlineLevel="1" x14ac:dyDescent="0.45">
      <c r="A518">
        <v>2.157204676096347E-2</v>
      </c>
      <c r="B518">
        <v>1</v>
      </c>
      <c r="C518">
        <v>1</v>
      </c>
      <c r="D518">
        <v>1</v>
      </c>
    </row>
    <row r="519" spans="1:4" hidden="1" outlineLevel="1" x14ac:dyDescent="0.45">
      <c r="A519">
        <v>-2.9872921540115005E-3</v>
      </c>
      <c r="B519">
        <v>1</v>
      </c>
      <c r="C519">
        <v>1</v>
      </c>
      <c r="D519">
        <v>1</v>
      </c>
    </row>
    <row r="520" spans="1:4" hidden="1" outlineLevel="1" x14ac:dyDescent="0.45">
      <c r="A520">
        <v>-1.6550674550959821E-2</v>
      </c>
      <c r="B520">
        <v>1</v>
      </c>
      <c r="C520">
        <v>1</v>
      </c>
      <c r="D520">
        <v>1</v>
      </c>
    </row>
    <row r="521" spans="1:4" hidden="1" outlineLevel="1" x14ac:dyDescent="0.45">
      <c r="A521">
        <v>6.2706536632546328E-3</v>
      </c>
      <c r="B521">
        <v>1</v>
      </c>
      <c r="C521">
        <v>1</v>
      </c>
      <c r="D521">
        <v>1</v>
      </c>
    </row>
    <row r="522" spans="1:4" hidden="1" outlineLevel="1" x14ac:dyDescent="0.45">
      <c r="A522">
        <v>-7.6893502499038036E-3</v>
      </c>
      <c r="B522">
        <v>1</v>
      </c>
      <c r="C522">
        <v>1</v>
      </c>
      <c r="D522">
        <v>1</v>
      </c>
    </row>
    <row r="523" spans="1:4" hidden="1" outlineLevel="1" x14ac:dyDescent="0.45">
      <c r="A523">
        <v>-3.5919540229885083E-2</v>
      </c>
      <c r="B523">
        <v>1</v>
      </c>
      <c r="C523">
        <v>1</v>
      </c>
      <c r="D523">
        <v>1</v>
      </c>
    </row>
    <row r="524" spans="1:4" hidden="1" outlineLevel="1" x14ac:dyDescent="0.45">
      <c r="A524">
        <v>-2.7127044994055272E-3</v>
      </c>
      <c r="B524">
        <v>1</v>
      </c>
      <c r="C524">
        <v>1</v>
      </c>
      <c r="D524">
        <v>1</v>
      </c>
    </row>
    <row r="525" spans="1:4" hidden="1" outlineLevel="1" x14ac:dyDescent="0.45">
      <c r="A525">
        <v>-1.7327937941803762E-2</v>
      </c>
      <c r="B525">
        <v>1</v>
      </c>
      <c r="C525">
        <v>1</v>
      </c>
      <c r="D525">
        <v>1</v>
      </c>
    </row>
    <row r="526" spans="1:4" hidden="1" outlineLevel="1" x14ac:dyDescent="0.45">
      <c r="A526">
        <v>2.4946604015378071E-2</v>
      </c>
      <c r="B526">
        <v>1</v>
      </c>
      <c r="C526">
        <v>1</v>
      </c>
      <c r="D526">
        <v>1</v>
      </c>
    </row>
    <row r="527" spans="1:4" hidden="1" outlineLevel="1" x14ac:dyDescent="0.45">
      <c r="A527">
        <v>1.3169959156455802E-2</v>
      </c>
      <c r="B527">
        <v>1</v>
      </c>
      <c r="C527">
        <v>1</v>
      </c>
      <c r="D527">
        <v>1</v>
      </c>
    </row>
    <row r="528" spans="1:4" hidden="1" outlineLevel="1" x14ac:dyDescent="0.45">
      <c r="A528">
        <v>-7.2398190045248612E-3</v>
      </c>
      <c r="B528">
        <v>1</v>
      </c>
      <c r="C528">
        <v>1</v>
      </c>
      <c r="D528">
        <v>1</v>
      </c>
    </row>
    <row r="529" spans="1:4" hidden="1" outlineLevel="1" x14ac:dyDescent="0.45">
      <c r="A529">
        <v>-5.8672412364300097E-3</v>
      </c>
      <c r="B529">
        <v>1</v>
      </c>
      <c r="C529">
        <v>1</v>
      </c>
      <c r="D529">
        <v>1</v>
      </c>
    </row>
    <row r="530" spans="1:4" hidden="1" outlineLevel="1" x14ac:dyDescent="0.45">
      <c r="A530">
        <v>-1.4287857821643435E-2</v>
      </c>
      <c r="B530">
        <v>1</v>
      </c>
      <c r="C530">
        <v>1</v>
      </c>
      <c r="D530">
        <v>1</v>
      </c>
    </row>
    <row r="531" spans="1:4" hidden="1" outlineLevel="1" x14ac:dyDescent="0.45">
      <c r="A531">
        <v>-9.6914958392531059E-3</v>
      </c>
      <c r="B531">
        <v>1</v>
      </c>
      <c r="C531">
        <v>1</v>
      </c>
      <c r="D531">
        <v>1</v>
      </c>
    </row>
    <row r="532" spans="1:4" hidden="1" outlineLevel="1" x14ac:dyDescent="0.45">
      <c r="A532">
        <v>2.3449642192276743E-2</v>
      </c>
      <c r="B532">
        <v>1</v>
      </c>
      <c r="C532">
        <v>1</v>
      </c>
      <c r="D532">
        <v>1</v>
      </c>
    </row>
    <row r="533" spans="1:4" hidden="1" outlineLevel="1" x14ac:dyDescent="0.45">
      <c r="A533">
        <v>8.9947266537613313E-3</v>
      </c>
      <c r="B533">
        <v>1</v>
      </c>
      <c r="C533">
        <v>1</v>
      </c>
      <c r="D533">
        <v>1</v>
      </c>
    </row>
    <row r="534" spans="1:4" hidden="1" outlineLevel="1" x14ac:dyDescent="0.45">
      <c r="A534">
        <v>4.229032631526719E-2</v>
      </c>
      <c r="B534">
        <v>1</v>
      </c>
      <c r="C534">
        <v>1</v>
      </c>
      <c r="D534">
        <v>1</v>
      </c>
    </row>
    <row r="535" spans="1:4" hidden="1" outlineLevel="1" x14ac:dyDescent="0.45">
      <c r="A535">
        <v>-1.9533481434465316E-2</v>
      </c>
      <c r="B535">
        <v>1</v>
      </c>
      <c r="C535">
        <v>1</v>
      </c>
      <c r="D535">
        <v>1</v>
      </c>
    </row>
    <row r="536" spans="1:4" hidden="1" outlineLevel="1" x14ac:dyDescent="0.45">
      <c r="A536">
        <v>-1.1604007185744947E-2</v>
      </c>
      <c r="B536">
        <v>1</v>
      </c>
      <c r="C536">
        <v>1</v>
      </c>
      <c r="D536">
        <v>1</v>
      </c>
    </row>
    <row r="537" spans="1:4" hidden="1" outlineLevel="1" x14ac:dyDescent="0.45">
      <c r="A537">
        <v>8.416295520041972E-3</v>
      </c>
      <c r="B537">
        <v>1</v>
      </c>
      <c r="C537">
        <v>1</v>
      </c>
      <c r="D537">
        <v>1</v>
      </c>
    </row>
    <row r="538" spans="1:4" hidden="1" outlineLevel="1" x14ac:dyDescent="0.45">
      <c r="A538">
        <v>-1.2226804793297186E-2</v>
      </c>
      <c r="B538">
        <v>1</v>
      </c>
      <c r="C538">
        <v>1</v>
      </c>
      <c r="D538">
        <v>1</v>
      </c>
    </row>
    <row r="539" spans="1:4" hidden="1" outlineLevel="1" x14ac:dyDescent="0.45">
      <c r="A539">
        <v>-2.3145332303190713E-2</v>
      </c>
      <c r="B539">
        <v>1</v>
      </c>
      <c r="C539">
        <v>1</v>
      </c>
      <c r="D539">
        <v>1</v>
      </c>
    </row>
    <row r="540" spans="1:4" hidden="1" outlineLevel="1" x14ac:dyDescent="0.45">
      <c r="A540">
        <v>3.8485485906605055E-2</v>
      </c>
      <c r="B540">
        <v>1</v>
      </c>
      <c r="C540">
        <v>1</v>
      </c>
      <c r="D540">
        <v>1</v>
      </c>
    </row>
    <row r="541" spans="1:4" hidden="1" outlineLevel="1" x14ac:dyDescent="0.45">
      <c r="A541">
        <v>-9.4309048483277591E-3</v>
      </c>
      <c r="B541">
        <v>1</v>
      </c>
      <c r="C541">
        <v>1</v>
      </c>
      <c r="D541">
        <v>1</v>
      </c>
    </row>
    <row r="542" spans="1:4" hidden="1" outlineLevel="1" x14ac:dyDescent="0.45">
      <c r="A542">
        <v>2.4047112710616769E-3</v>
      </c>
      <c r="B542">
        <v>1</v>
      </c>
      <c r="C542">
        <v>1</v>
      </c>
      <c r="D542">
        <v>1</v>
      </c>
    </row>
    <row r="543" spans="1:4" hidden="1" outlineLevel="1" x14ac:dyDescent="0.45">
      <c r="A543">
        <v>6.021835272614684E-3</v>
      </c>
      <c r="B543">
        <v>1</v>
      </c>
      <c r="C543">
        <v>1</v>
      </c>
      <c r="D543">
        <v>1</v>
      </c>
    </row>
    <row r="544" spans="1:4" hidden="1" outlineLevel="1" x14ac:dyDescent="0.45">
      <c r="A544">
        <v>1.1420043474029029E-2</v>
      </c>
      <c r="B544">
        <v>1</v>
      </c>
      <c r="C544">
        <v>1</v>
      </c>
      <c r="D544">
        <v>1</v>
      </c>
    </row>
    <row r="545" spans="1:4" hidden="1" outlineLevel="1" x14ac:dyDescent="0.45">
      <c r="A545">
        <v>2.0769847634322547E-2</v>
      </c>
      <c r="B545">
        <v>1</v>
      </c>
      <c r="C545">
        <v>1</v>
      </c>
      <c r="D545">
        <v>1</v>
      </c>
    </row>
    <row r="546" spans="1:4" hidden="1" outlineLevel="1" x14ac:dyDescent="0.45">
      <c r="A546">
        <v>1.7346217299080813E-2</v>
      </c>
      <c r="B546">
        <v>1</v>
      </c>
      <c r="C546">
        <v>1</v>
      </c>
      <c r="D546">
        <v>1</v>
      </c>
    </row>
    <row r="547" spans="1:4" hidden="1" outlineLevel="1" x14ac:dyDescent="0.45">
      <c r="A547">
        <v>1.9135430663021813E-2</v>
      </c>
      <c r="B547">
        <v>1</v>
      </c>
      <c r="C547">
        <v>1</v>
      </c>
      <c r="D547">
        <v>1</v>
      </c>
    </row>
    <row r="548" spans="1:4" hidden="1" outlineLevel="1" x14ac:dyDescent="0.45">
      <c r="A548">
        <v>2.1897920834091034E-2</v>
      </c>
      <c r="B548">
        <v>1</v>
      </c>
      <c r="C548">
        <v>1</v>
      </c>
      <c r="D548">
        <v>1</v>
      </c>
    </row>
    <row r="549" spans="1:4" hidden="1" outlineLevel="1" x14ac:dyDescent="0.45">
      <c r="A549">
        <v>3.203179452196947E-3</v>
      </c>
      <c r="B549">
        <v>1</v>
      </c>
      <c r="C549">
        <v>1</v>
      </c>
      <c r="D549">
        <v>1</v>
      </c>
    </row>
    <row r="550" spans="1:4" hidden="1" outlineLevel="1" x14ac:dyDescent="0.45">
      <c r="A550">
        <v>1.5536075921299686E-2</v>
      </c>
      <c r="B550">
        <v>1</v>
      </c>
      <c r="C550">
        <v>1</v>
      </c>
      <c r="D550">
        <v>1</v>
      </c>
    </row>
    <row r="551" spans="1:4" hidden="1" outlineLevel="1" x14ac:dyDescent="0.45">
      <c r="A551">
        <v>3.1732168850071574E-3</v>
      </c>
      <c r="B551">
        <v>1</v>
      </c>
      <c r="C551">
        <v>1</v>
      </c>
      <c r="D551">
        <v>1</v>
      </c>
    </row>
    <row r="552" spans="1:4" hidden="1" outlineLevel="1" x14ac:dyDescent="0.45">
      <c r="A552">
        <v>1.2014277837430143E-2</v>
      </c>
      <c r="B552">
        <v>1</v>
      </c>
      <c r="C552">
        <v>1</v>
      </c>
      <c r="D552">
        <v>1</v>
      </c>
    </row>
    <row r="553" spans="1:4" hidden="1" outlineLevel="1" x14ac:dyDescent="0.45">
      <c r="A553">
        <v>9.6492988845238159E-3</v>
      </c>
      <c r="B553">
        <v>1</v>
      </c>
      <c r="C553">
        <v>1</v>
      </c>
      <c r="D553">
        <v>1</v>
      </c>
    </row>
    <row r="554" spans="1:4" hidden="1" outlineLevel="1" x14ac:dyDescent="0.45">
      <c r="A554">
        <v>9.6564847555336009E-4</v>
      </c>
      <c r="B554">
        <v>1</v>
      </c>
      <c r="C554">
        <v>1</v>
      </c>
      <c r="D554">
        <v>1</v>
      </c>
    </row>
    <row r="555" spans="1:4" hidden="1" outlineLevel="1" x14ac:dyDescent="0.45">
      <c r="A555">
        <v>1.0101153404173724E-2</v>
      </c>
      <c r="B555">
        <v>1</v>
      </c>
      <c r="C555">
        <v>1</v>
      </c>
      <c r="D555">
        <v>1</v>
      </c>
    </row>
    <row r="556" spans="1:4" hidden="1" outlineLevel="1" x14ac:dyDescent="0.45">
      <c r="A556">
        <v>3.5534206941107982E-3</v>
      </c>
      <c r="B556">
        <v>1</v>
      </c>
      <c r="C556">
        <v>1</v>
      </c>
      <c r="D556">
        <v>1</v>
      </c>
    </row>
    <row r="557" spans="1:4" hidden="1" outlineLevel="1" x14ac:dyDescent="0.45">
      <c r="A557">
        <v>4.030677937636451E-3</v>
      </c>
      <c r="B557">
        <v>1</v>
      </c>
      <c r="C557">
        <v>1</v>
      </c>
      <c r="D557">
        <v>1</v>
      </c>
    </row>
    <row r="558" spans="1:4" hidden="1" outlineLevel="1" x14ac:dyDescent="0.45">
      <c r="A558">
        <v>3.3454139949817829E-3</v>
      </c>
      <c r="B558">
        <v>1</v>
      </c>
      <c r="C558">
        <v>1</v>
      </c>
      <c r="D558">
        <v>1</v>
      </c>
    </row>
    <row r="559" spans="1:4" hidden="1" outlineLevel="1" x14ac:dyDescent="0.45">
      <c r="A559">
        <v>7.7521533759377093E-3</v>
      </c>
      <c r="B559">
        <v>1</v>
      </c>
      <c r="C559">
        <v>1</v>
      </c>
      <c r="D559">
        <v>1</v>
      </c>
    </row>
    <row r="560" spans="1:4" hidden="1" outlineLevel="1" x14ac:dyDescent="0.45">
      <c r="A560">
        <v>4.3839091234938454E-3</v>
      </c>
      <c r="B560">
        <v>1</v>
      </c>
      <c r="C560">
        <v>1</v>
      </c>
      <c r="D560">
        <v>1</v>
      </c>
    </row>
    <row r="561" spans="1:4" hidden="1" outlineLevel="1" x14ac:dyDescent="0.45">
      <c r="A561">
        <v>1.1131547161524091E-2</v>
      </c>
      <c r="B561">
        <v>1</v>
      </c>
      <c r="C561">
        <v>1</v>
      </c>
      <c r="D561">
        <v>1</v>
      </c>
    </row>
    <row r="562" spans="1:4" hidden="1" outlineLevel="1" x14ac:dyDescent="0.45">
      <c r="A562">
        <v>-2.75564363962153E-2</v>
      </c>
      <c r="B562">
        <v>1</v>
      </c>
      <c r="C562">
        <v>1</v>
      </c>
      <c r="D562">
        <v>1</v>
      </c>
    </row>
    <row r="563" spans="1:4" hidden="1" outlineLevel="1" x14ac:dyDescent="0.45">
      <c r="A563">
        <v>-1.7588676242723755E-2</v>
      </c>
      <c r="B563">
        <v>1</v>
      </c>
      <c r="C563">
        <v>1</v>
      </c>
      <c r="D563">
        <v>1</v>
      </c>
    </row>
    <row r="564" spans="1:4" hidden="1" outlineLevel="1" x14ac:dyDescent="0.45">
      <c r="A564">
        <v>-1.2688804581042046E-2</v>
      </c>
      <c r="B564">
        <v>1</v>
      </c>
      <c r="C564">
        <v>1</v>
      </c>
      <c r="D564">
        <v>1</v>
      </c>
    </row>
    <row r="565" spans="1:4" hidden="1" outlineLevel="1" x14ac:dyDescent="0.45">
      <c r="A565">
        <v>-1.624834494272076E-2</v>
      </c>
      <c r="B565">
        <v>1</v>
      </c>
      <c r="C565">
        <v>1</v>
      </c>
      <c r="D565">
        <v>1</v>
      </c>
    </row>
    <row r="566" spans="1:4" hidden="1" outlineLevel="1" x14ac:dyDescent="0.45">
      <c r="A566">
        <v>-2.2562358276643879E-2</v>
      </c>
      <c r="B566">
        <v>1</v>
      </c>
      <c r="C566">
        <v>1</v>
      </c>
      <c r="D566">
        <v>1</v>
      </c>
    </row>
    <row r="567" spans="1:4" hidden="1" outlineLevel="1" x14ac:dyDescent="0.45">
      <c r="A567">
        <v>-1.5906395111711547E-2</v>
      </c>
      <c r="B567">
        <v>1</v>
      </c>
      <c r="C567">
        <v>1</v>
      </c>
      <c r="D567">
        <v>1</v>
      </c>
    </row>
    <row r="568" spans="1:4" hidden="1" outlineLevel="1" x14ac:dyDescent="0.45">
      <c r="A568">
        <v>2.4638783269961939E-2</v>
      </c>
      <c r="B568">
        <v>1</v>
      </c>
      <c r="C568">
        <v>1</v>
      </c>
      <c r="D568">
        <v>1</v>
      </c>
    </row>
    <row r="569" spans="1:4" hidden="1" outlineLevel="1" x14ac:dyDescent="0.45">
      <c r="A569">
        <v>-2.2947899658601778E-2</v>
      </c>
      <c r="B569">
        <v>1</v>
      </c>
      <c r="C569">
        <v>1</v>
      </c>
      <c r="D569">
        <v>1</v>
      </c>
    </row>
    <row r="570" spans="1:4" hidden="1" outlineLevel="1" x14ac:dyDescent="0.45">
      <c r="A570">
        <v>1.51312591152164E-2</v>
      </c>
      <c r="B570">
        <v>1</v>
      </c>
      <c r="C570">
        <v>1</v>
      </c>
      <c r="D570">
        <v>1</v>
      </c>
    </row>
    <row r="571" spans="1:4" hidden="1" outlineLevel="1" x14ac:dyDescent="0.45">
      <c r="A571">
        <v>-1.9679736605806797E-2</v>
      </c>
      <c r="B571">
        <v>1</v>
      </c>
      <c r="C571">
        <v>1</v>
      </c>
      <c r="D571">
        <v>1</v>
      </c>
    </row>
    <row r="572" spans="1:4" hidden="1" outlineLevel="1" x14ac:dyDescent="0.45">
      <c r="A572">
        <v>-2.2975345393481339E-2</v>
      </c>
      <c r="B572">
        <v>1</v>
      </c>
      <c r="C572">
        <v>1</v>
      </c>
      <c r="D572">
        <v>1</v>
      </c>
    </row>
    <row r="573" spans="1:4" hidden="1" outlineLevel="1" x14ac:dyDescent="0.45">
      <c r="A573">
        <v>2.5734375000000087E-2</v>
      </c>
      <c r="B573">
        <v>1</v>
      </c>
      <c r="C573">
        <v>1</v>
      </c>
      <c r="D573">
        <v>1</v>
      </c>
    </row>
    <row r="574" spans="1:4" hidden="1" outlineLevel="1" x14ac:dyDescent="0.45">
      <c r="A574">
        <v>-4.3474949350313152E-2</v>
      </c>
      <c r="B574">
        <v>1</v>
      </c>
      <c r="C574">
        <v>1</v>
      </c>
      <c r="D574">
        <v>1</v>
      </c>
    </row>
    <row r="575" spans="1:4" hidden="1" outlineLevel="1" x14ac:dyDescent="0.45">
      <c r="A575">
        <v>-3.6150526332552335E-3</v>
      </c>
      <c r="B575">
        <v>1</v>
      </c>
      <c r="C575">
        <v>1</v>
      </c>
      <c r="D575">
        <v>1</v>
      </c>
    </row>
    <row r="576" spans="1:4" hidden="1" outlineLevel="1" x14ac:dyDescent="0.45">
      <c r="A576">
        <v>-4.4225298085221909E-2</v>
      </c>
      <c r="B576">
        <v>1</v>
      </c>
      <c r="C576">
        <v>1</v>
      </c>
      <c r="D576">
        <v>1</v>
      </c>
    </row>
    <row r="577" spans="1:4" hidden="1" outlineLevel="1" x14ac:dyDescent="0.45">
      <c r="A577">
        <v>1.2909914881519713E-2</v>
      </c>
      <c r="B577">
        <v>1</v>
      </c>
      <c r="C577">
        <v>1</v>
      </c>
      <c r="D577">
        <v>1</v>
      </c>
    </row>
    <row r="578" spans="1:4" hidden="1" outlineLevel="1" x14ac:dyDescent="0.45">
      <c r="A578">
        <v>2.2865727823545789E-2</v>
      </c>
      <c r="B578">
        <v>1</v>
      </c>
      <c r="C578">
        <v>1</v>
      </c>
      <c r="D578">
        <v>1</v>
      </c>
    </row>
    <row r="579" spans="1:4" hidden="1" outlineLevel="1" x14ac:dyDescent="0.45">
      <c r="A579">
        <v>-4.6678287817160546E-2</v>
      </c>
      <c r="B579">
        <v>1</v>
      </c>
      <c r="C579">
        <v>1</v>
      </c>
      <c r="D579">
        <v>1</v>
      </c>
    </row>
    <row r="580" spans="1:4" hidden="1" outlineLevel="1" x14ac:dyDescent="0.45">
      <c r="A580">
        <v>2.8714614655289239E-2</v>
      </c>
      <c r="B580">
        <v>1</v>
      </c>
      <c r="C580">
        <v>1</v>
      </c>
      <c r="D580">
        <v>1</v>
      </c>
    </row>
    <row r="581" spans="1:4" hidden="1" outlineLevel="1" x14ac:dyDescent="0.45">
      <c r="A581">
        <v>-4.4437129690586552E-3</v>
      </c>
      <c r="B581">
        <v>1</v>
      </c>
      <c r="C581">
        <v>1</v>
      </c>
      <c r="D581">
        <v>1</v>
      </c>
    </row>
    <row r="582" spans="1:4" hidden="1" outlineLevel="1" x14ac:dyDescent="0.45">
      <c r="A582">
        <v>-3.726235741444861E-2</v>
      </c>
      <c r="B582">
        <v>1</v>
      </c>
      <c r="C582">
        <v>1</v>
      </c>
      <c r="D582">
        <v>1</v>
      </c>
    </row>
    <row r="583" spans="1:4" hidden="1" outlineLevel="1" x14ac:dyDescent="0.45">
      <c r="A583">
        <v>2.9191565354762528E-3</v>
      </c>
      <c r="B583">
        <v>1</v>
      </c>
      <c r="C583">
        <v>1</v>
      </c>
      <c r="D583">
        <v>1</v>
      </c>
    </row>
    <row r="584" spans="1:4" hidden="1" outlineLevel="1" x14ac:dyDescent="0.45">
      <c r="A584">
        <v>3.321576550354477E-3</v>
      </c>
      <c r="B584">
        <v>1</v>
      </c>
      <c r="C584">
        <v>1</v>
      </c>
      <c r="D584">
        <v>1</v>
      </c>
    </row>
    <row r="585" spans="1:4" hidden="1" outlineLevel="1" x14ac:dyDescent="0.45">
      <c r="A585">
        <v>1.7491467576791875E-2</v>
      </c>
      <c r="B585">
        <v>1</v>
      </c>
      <c r="C585">
        <v>1</v>
      </c>
      <c r="D585">
        <v>1</v>
      </c>
    </row>
    <row r="586" spans="1:4" hidden="1" outlineLevel="1" x14ac:dyDescent="0.45">
      <c r="A586">
        <v>3.79035639412999E-2</v>
      </c>
      <c r="B586">
        <v>1</v>
      </c>
      <c r="C586">
        <v>1</v>
      </c>
      <c r="D586">
        <v>1</v>
      </c>
    </row>
    <row r="587" spans="1:4" hidden="1" outlineLevel="1" x14ac:dyDescent="0.45">
      <c r="A587">
        <v>1.2054617435565795E-2</v>
      </c>
      <c r="B587">
        <v>1</v>
      </c>
      <c r="C587">
        <v>1</v>
      </c>
      <c r="D587">
        <v>1</v>
      </c>
    </row>
    <row r="588" spans="1:4" hidden="1" outlineLevel="1" x14ac:dyDescent="0.45">
      <c r="A588">
        <v>-2.4476696843416135E-2</v>
      </c>
      <c r="B588">
        <v>1</v>
      </c>
      <c r="C588">
        <v>1</v>
      </c>
      <c r="D588">
        <v>1</v>
      </c>
    </row>
    <row r="589" spans="1:4" hidden="1" outlineLevel="1" x14ac:dyDescent="0.45">
      <c r="A589">
        <v>-1.3748404203083542E-2</v>
      </c>
      <c r="B589">
        <v>1</v>
      </c>
      <c r="C589">
        <v>1</v>
      </c>
      <c r="D589">
        <v>1</v>
      </c>
    </row>
    <row r="590" spans="1:4" hidden="1" outlineLevel="1" x14ac:dyDescent="0.45">
      <c r="A590">
        <v>-4.2882272893225881E-2</v>
      </c>
      <c r="B590">
        <v>1</v>
      </c>
      <c r="C590">
        <v>1</v>
      </c>
      <c r="D590">
        <v>1</v>
      </c>
    </row>
    <row r="591" spans="1:4" hidden="1" outlineLevel="1" x14ac:dyDescent="0.45">
      <c r="A591">
        <v>-6.5887574990464159E-4</v>
      </c>
      <c r="B591">
        <v>1</v>
      </c>
      <c r="C591">
        <v>1</v>
      </c>
      <c r="D591">
        <v>1</v>
      </c>
    </row>
    <row r="592" spans="1:4" hidden="1" outlineLevel="1" x14ac:dyDescent="0.45">
      <c r="A592">
        <v>1.6725657575126673E-2</v>
      </c>
      <c r="B592">
        <v>1</v>
      </c>
      <c r="C592">
        <v>1</v>
      </c>
      <c r="D592">
        <v>1</v>
      </c>
    </row>
    <row r="593" spans="1:4" hidden="1" outlineLevel="1" x14ac:dyDescent="0.45">
      <c r="A593">
        <v>-3.5324232081912488E-3</v>
      </c>
      <c r="B593">
        <v>1</v>
      </c>
      <c r="C593">
        <v>1</v>
      </c>
      <c r="D593">
        <v>1</v>
      </c>
    </row>
    <row r="594" spans="1:4" hidden="1" outlineLevel="1" x14ac:dyDescent="0.45">
      <c r="A594">
        <v>-8.9582655455277105E-2</v>
      </c>
      <c r="B594">
        <v>1</v>
      </c>
      <c r="C594">
        <v>1</v>
      </c>
      <c r="D594">
        <v>1</v>
      </c>
    </row>
    <row r="595" spans="1:4" hidden="1" outlineLevel="1" x14ac:dyDescent="0.45">
      <c r="A595">
        <v>-5.0581242240698265E-2</v>
      </c>
      <c r="B595">
        <v>1</v>
      </c>
      <c r="C595">
        <v>1</v>
      </c>
      <c r="D595">
        <v>1</v>
      </c>
    </row>
    <row r="596" spans="1:4" hidden="1" outlineLevel="1" x14ac:dyDescent="0.45">
      <c r="A596">
        <v>2.2824084163810321E-2</v>
      </c>
      <c r="B596">
        <v>1</v>
      </c>
      <c r="C596">
        <v>1</v>
      </c>
      <c r="D596">
        <v>1</v>
      </c>
    </row>
    <row r="597" spans="1:4" hidden="1" outlineLevel="1" x14ac:dyDescent="0.45">
      <c r="A597">
        <v>-1.1234866828087164E-2</v>
      </c>
      <c r="B597">
        <v>1</v>
      </c>
      <c r="C597">
        <v>1</v>
      </c>
      <c r="D597">
        <v>1</v>
      </c>
    </row>
    <row r="598" spans="1:4" hidden="1" outlineLevel="1" x14ac:dyDescent="0.45">
      <c r="A598">
        <v>0.14755607797041814</v>
      </c>
      <c r="B598">
        <v>1</v>
      </c>
      <c r="C598">
        <v>1</v>
      </c>
      <c r="D598">
        <v>1</v>
      </c>
    </row>
    <row r="599" spans="1:4" hidden="1" outlineLevel="1" x14ac:dyDescent="0.45">
      <c r="A599">
        <v>-6.7398466975092663E-2</v>
      </c>
      <c r="B599">
        <v>1</v>
      </c>
      <c r="C599">
        <v>1</v>
      </c>
      <c r="D599">
        <v>1</v>
      </c>
    </row>
    <row r="600" spans="1:4" hidden="1" outlineLevel="1" x14ac:dyDescent="0.45">
      <c r="A600">
        <v>-4.9790404363980745E-3</v>
      </c>
      <c r="B600">
        <v>1</v>
      </c>
      <c r="C600">
        <v>1</v>
      </c>
      <c r="D600">
        <v>1</v>
      </c>
    </row>
    <row r="601" spans="1:4" hidden="1" outlineLevel="1" x14ac:dyDescent="0.45">
      <c r="A601">
        <v>-2.2241845576466801E-2</v>
      </c>
      <c r="B601">
        <v>1</v>
      </c>
      <c r="C601">
        <v>1</v>
      </c>
      <c r="D601">
        <v>1</v>
      </c>
    </row>
    <row r="602" spans="1:4" hidden="1" outlineLevel="1" x14ac:dyDescent="0.45">
      <c r="A602">
        <v>-1.8740121923684905E-2</v>
      </c>
      <c r="B602">
        <v>1</v>
      </c>
      <c r="C602">
        <v>1</v>
      </c>
      <c r="D602">
        <v>1</v>
      </c>
    </row>
    <row r="603" spans="1:4" hidden="1" outlineLevel="1" x14ac:dyDescent="0.45">
      <c r="A603">
        <v>-3.6834637214296584E-2</v>
      </c>
      <c r="B603">
        <v>1</v>
      </c>
      <c r="C603">
        <v>1</v>
      </c>
      <c r="D603">
        <v>1</v>
      </c>
    </row>
    <row r="604" spans="1:4" hidden="1" outlineLevel="1" x14ac:dyDescent="0.45">
      <c r="A604">
        <v>-1.6523660687622899E-3</v>
      </c>
      <c r="B604">
        <v>1</v>
      </c>
      <c r="C604">
        <v>1</v>
      </c>
      <c r="D604">
        <v>1</v>
      </c>
    </row>
    <row r="605" spans="1:4" hidden="1" outlineLevel="1" x14ac:dyDescent="0.45">
      <c r="A605">
        <v>-3.3540719470367741E-2</v>
      </c>
      <c r="B605">
        <v>1</v>
      </c>
      <c r="C605">
        <v>1</v>
      </c>
      <c r="D605">
        <v>1</v>
      </c>
    </row>
    <row r="606" spans="1:4" hidden="1" outlineLevel="1" x14ac:dyDescent="0.45">
      <c r="A606">
        <v>3.2228778937811953E-2</v>
      </c>
      <c r="B606">
        <v>1</v>
      </c>
      <c r="C606">
        <v>1</v>
      </c>
      <c r="D606">
        <v>1</v>
      </c>
    </row>
    <row r="607" spans="1:4" hidden="1" outlineLevel="1" x14ac:dyDescent="0.45">
      <c r="A607">
        <v>3.9957623730710878E-2</v>
      </c>
      <c r="B607">
        <v>1</v>
      </c>
      <c r="C607">
        <v>1</v>
      </c>
      <c r="D607">
        <v>1</v>
      </c>
    </row>
    <row r="608" spans="1:4" hidden="1" outlineLevel="1" x14ac:dyDescent="0.45">
      <c r="A608">
        <v>2.4756376496819055E-2</v>
      </c>
      <c r="B608">
        <v>1</v>
      </c>
      <c r="C608">
        <v>1</v>
      </c>
      <c r="D608">
        <v>1</v>
      </c>
    </row>
    <row r="609" spans="1:4" hidden="1" outlineLevel="1" x14ac:dyDescent="0.45">
      <c r="A609">
        <v>2.6484103910719314E-2</v>
      </c>
      <c r="B609">
        <v>1</v>
      </c>
      <c r="C609">
        <v>1</v>
      </c>
      <c r="D609">
        <v>1</v>
      </c>
    </row>
    <row r="610" spans="1:4" hidden="1" outlineLevel="1" x14ac:dyDescent="0.45">
      <c r="A610">
        <v>4.5133115281306146E-3</v>
      </c>
      <c r="B610">
        <v>1</v>
      </c>
      <c r="C610">
        <v>1</v>
      </c>
      <c r="D610">
        <v>1</v>
      </c>
    </row>
    <row r="611" spans="1:4" hidden="1" outlineLevel="1" x14ac:dyDescent="0.45">
      <c r="A611">
        <v>8.5494961254410917E-3</v>
      </c>
      <c r="B611">
        <v>1</v>
      </c>
      <c r="C611">
        <v>1</v>
      </c>
      <c r="D611">
        <v>1</v>
      </c>
    </row>
    <row r="612" spans="1:4" hidden="1" outlineLevel="1" x14ac:dyDescent="0.45">
      <c r="A612">
        <v>-9.8117018974100967E-3</v>
      </c>
      <c r="B612">
        <v>1</v>
      </c>
      <c r="C612">
        <v>1</v>
      </c>
      <c r="D612">
        <v>1</v>
      </c>
    </row>
    <row r="613" spans="1:4" hidden="1" outlineLevel="1" x14ac:dyDescent="0.45">
      <c r="A613">
        <v>4.2276867030965448E-2</v>
      </c>
      <c r="B613">
        <v>1</v>
      </c>
      <c r="C613">
        <v>1</v>
      </c>
      <c r="D613">
        <v>1</v>
      </c>
    </row>
    <row r="614" spans="1:4" hidden="1" outlineLevel="1" x14ac:dyDescent="0.45">
      <c r="A614">
        <v>4.335820765103704E-2</v>
      </c>
      <c r="B614">
        <v>1</v>
      </c>
      <c r="C614">
        <v>1</v>
      </c>
      <c r="D614">
        <v>1</v>
      </c>
    </row>
    <row r="615" spans="1:4" hidden="1" outlineLevel="1" x14ac:dyDescent="0.45">
      <c r="A615">
        <v>3.7687179658973946E-3</v>
      </c>
      <c r="B615">
        <v>1</v>
      </c>
      <c r="C615">
        <v>1</v>
      </c>
      <c r="D615">
        <v>1</v>
      </c>
    </row>
    <row r="616" spans="1:4" hidden="1" outlineLevel="1" x14ac:dyDescent="0.45">
      <c r="A616">
        <v>-1.9957615098369796E-2</v>
      </c>
      <c r="B616">
        <v>1</v>
      </c>
      <c r="C616">
        <v>1</v>
      </c>
      <c r="D616">
        <v>1</v>
      </c>
    </row>
    <row r="617" spans="1:4" hidden="1" outlineLevel="1" x14ac:dyDescent="0.45">
      <c r="A617">
        <v>1.6175443973370118E-2</v>
      </c>
      <c r="B617">
        <v>1</v>
      </c>
      <c r="C617">
        <v>1</v>
      </c>
      <c r="D617">
        <v>1</v>
      </c>
    </row>
    <row r="618" spans="1:4" hidden="1" outlineLevel="1" x14ac:dyDescent="0.45">
      <c r="A618">
        <v>2.0106901694008084E-3</v>
      </c>
      <c r="B618">
        <v>1</v>
      </c>
      <c r="C618">
        <v>1</v>
      </c>
      <c r="D618">
        <v>1</v>
      </c>
    </row>
    <row r="619" spans="1:4" hidden="1" outlineLevel="1" x14ac:dyDescent="0.45">
      <c r="A619">
        <v>-9.2306148726609694E-3</v>
      </c>
      <c r="B619">
        <v>1</v>
      </c>
      <c r="C619">
        <v>1</v>
      </c>
      <c r="D619">
        <v>1</v>
      </c>
    </row>
    <row r="620" spans="1:4" hidden="1" outlineLevel="1" x14ac:dyDescent="0.45">
      <c r="A620">
        <v>7.9224965822207949E-2</v>
      </c>
      <c r="B620">
        <v>1</v>
      </c>
      <c r="C620">
        <v>1</v>
      </c>
      <c r="D620">
        <v>1</v>
      </c>
    </row>
    <row r="621" spans="1:4" hidden="1" outlineLevel="1" x14ac:dyDescent="0.45">
      <c r="A621">
        <v>2.5960621178236831E-2</v>
      </c>
      <c r="B621">
        <v>1</v>
      </c>
      <c r="C621">
        <v>1</v>
      </c>
      <c r="D621">
        <v>1</v>
      </c>
    </row>
    <row r="622" spans="1:4" hidden="1" outlineLevel="1" x14ac:dyDescent="0.45">
      <c r="A622">
        <v>5.0759873786261345E-3</v>
      </c>
      <c r="B622">
        <v>1</v>
      </c>
      <c r="C622">
        <v>1</v>
      </c>
      <c r="D622">
        <v>1</v>
      </c>
    </row>
    <row r="623" spans="1:4" hidden="1" outlineLevel="1" x14ac:dyDescent="0.45">
      <c r="A623">
        <v>-2.347731133220099E-2</v>
      </c>
      <c r="B623">
        <v>1</v>
      </c>
      <c r="C623">
        <v>1</v>
      </c>
      <c r="D623">
        <v>1</v>
      </c>
    </row>
    <row r="624" spans="1:4" hidden="1" outlineLevel="1" x14ac:dyDescent="0.45">
      <c r="A624">
        <v>-5.4979188668695667E-3</v>
      </c>
      <c r="B624">
        <v>1</v>
      </c>
      <c r="C624">
        <v>1</v>
      </c>
      <c r="D624">
        <v>1</v>
      </c>
    </row>
    <row r="625" spans="1:4" hidden="1" outlineLevel="1" x14ac:dyDescent="0.45">
      <c r="A625">
        <v>1.4055033263571381E-4</v>
      </c>
      <c r="B625">
        <v>1</v>
      </c>
      <c r="C625">
        <v>1</v>
      </c>
      <c r="D625">
        <v>1</v>
      </c>
    </row>
    <row r="626" spans="1:4" hidden="1" outlineLevel="1" x14ac:dyDescent="0.45">
      <c r="A626">
        <v>-5.1996314975873981E-3</v>
      </c>
      <c r="B626">
        <v>1</v>
      </c>
      <c r="C626">
        <v>1</v>
      </c>
      <c r="D626">
        <v>1</v>
      </c>
    </row>
    <row r="627" spans="1:4" hidden="1" outlineLevel="1" x14ac:dyDescent="0.45">
      <c r="A627">
        <v>-2.511379689216775E-3</v>
      </c>
      <c r="B627">
        <v>1</v>
      </c>
      <c r="C627">
        <v>1</v>
      </c>
      <c r="D627">
        <v>1</v>
      </c>
    </row>
    <row r="628" spans="1:4" hidden="1" outlineLevel="1" x14ac:dyDescent="0.45">
      <c r="A628">
        <v>1.6837136113296847E-3</v>
      </c>
      <c r="B628">
        <v>1</v>
      </c>
      <c r="C628">
        <v>1</v>
      </c>
      <c r="D628">
        <v>1</v>
      </c>
    </row>
    <row r="629" spans="1:4" hidden="1" outlineLevel="1" x14ac:dyDescent="0.45">
      <c r="A629">
        <v>-1.4939441066968429E-2</v>
      </c>
      <c r="B629">
        <v>1</v>
      </c>
      <c r="C629">
        <v>1</v>
      </c>
      <c r="D629">
        <v>1</v>
      </c>
    </row>
    <row r="630" spans="1:4" hidden="1" outlineLevel="1" x14ac:dyDescent="0.45">
      <c r="A630">
        <v>2.4335789238669525E-2</v>
      </c>
      <c r="B630">
        <v>1</v>
      </c>
      <c r="C630">
        <v>1</v>
      </c>
      <c r="D630">
        <v>1</v>
      </c>
    </row>
    <row r="631" spans="1:4" hidden="1" outlineLevel="1" x14ac:dyDescent="0.45">
      <c r="A631">
        <v>1.9616390584131782E-3</v>
      </c>
      <c r="B631">
        <v>1</v>
      </c>
      <c r="C631">
        <v>1</v>
      </c>
      <c r="D631">
        <v>1</v>
      </c>
    </row>
    <row r="632" spans="1:4" hidden="1" outlineLevel="1" x14ac:dyDescent="0.45">
      <c r="A632">
        <v>2.2840983249943214E-3</v>
      </c>
      <c r="B632">
        <v>1</v>
      </c>
      <c r="C632">
        <v>1</v>
      </c>
      <c r="D632">
        <v>1</v>
      </c>
    </row>
    <row r="633" spans="1:4" hidden="1" outlineLevel="1" x14ac:dyDescent="0.45">
      <c r="A633">
        <v>3.7826525075577155E-3</v>
      </c>
      <c r="B633">
        <v>1</v>
      </c>
      <c r="C633">
        <v>1</v>
      </c>
      <c r="D633">
        <v>1</v>
      </c>
    </row>
    <row r="634" spans="1:4" hidden="1" outlineLevel="1" x14ac:dyDescent="0.45">
      <c r="A634">
        <v>3.6154998532795801E-2</v>
      </c>
      <c r="B634">
        <v>1</v>
      </c>
      <c r="C634">
        <v>1</v>
      </c>
      <c r="D634">
        <v>1</v>
      </c>
    </row>
    <row r="635" spans="1:4" hidden="1" outlineLevel="1" x14ac:dyDescent="0.45">
      <c r="A635">
        <v>-6.0366671635115887E-3</v>
      </c>
      <c r="B635">
        <v>1</v>
      </c>
      <c r="C635">
        <v>1</v>
      </c>
      <c r="D635">
        <v>1</v>
      </c>
    </row>
    <row r="636" spans="1:4" hidden="1" outlineLevel="1" x14ac:dyDescent="0.45">
      <c r="A636">
        <v>3.164129864287335E-2</v>
      </c>
      <c r="B636">
        <v>1</v>
      </c>
      <c r="C636">
        <v>1</v>
      </c>
      <c r="D636">
        <v>1</v>
      </c>
    </row>
    <row r="637" spans="1:4" hidden="1" outlineLevel="1" x14ac:dyDescent="0.45">
      <c r="A637">
        <v>-4.8404680572716741E-3</v>
      </c>
      <c r="B637">
        <v>1</v>
      </c>
      <c r="C637">
        <v>1</v>
      </c>
      <c r="D637">
        <v>1</v>
      </c>
    </row>
    <row r="638" spans="1:4" hidden="1" outlineLevel="1" x14ac:dyDescent="0.45">
      <c r="A638">
        <v>1.9120095819578742E-2</v>
      </c>
      <c r="B638">
        <v>1</v>
      </c>
      <c r="C638">
        <v>1</v>
      </c>
      <c r="D638">
        <v>1</v>
      </c>
    </row>
    <row r="639" spans="1:4" hidden="1" outlineLevel="1" x14ac:dyDescent="0.45">
      <c r="A639">
        <v>-5.231399865273656E-3</v>
      </c>
      <c r="B639">
        <v>1</v>
      </c>
      <c r="C639">
        <v>1</v>
      </c>
      <c r="D639">
        <v>1</v>
      </c>
    </row>
    <row r="640" spans="1:4" hidden="1" outlineLevel="1" x14ac:dyDescent="0.45">
      <c r="A640">
        <v>1.201625219721647E-2</v>
      </c>
      <c r="B640">
        <v>1</v>
      </c>
      <c r="C640">
        <v>1</v>
      </c>
      <c r="D640">
        <v>1</v>
      </c>
    </row>
    <row r="641" spans="1:4" hidden="1" outlineLevel="1" x14ac:dyDescent="0.45">
      <c r="A641">
        <v>-1.1759681093394092E-2</v>
      </c>
      <c r="B641">
        <v>1</v>
      </c>
      <c r="C641">
        <v>1</v>
      </c>
      <c r="D641">
        <v>1</v>
      </c>
    </row>
    <row r="642" spans="1:4" hidden="1" outlineLevel="1" x14ac:dyDescent="0.45">
      <c r="A642">
        <v>-1.1236926268475278E-3</v>
      </c>
      <c r="B642">
        <v>1</v>
      </c>
      <c r="C642">
        <v>1</v>
      </c>
      <c r="D642">
        <v>1</v>
      </c>
    </row>
    <row r="643" spans="1:4" hidden="1" outlineLevel="1" x14ac:dyDescent="0.45">
      <c r="A643">
        <v>-1.5129225799007773E-2</v>
      </c>
      <c r="B643">
        <v>1</v>
      </c>
      <c r="C643">
        <v>1</v>
      </c>
      <c r="D643">
        <v>1</v>
      </c>
    </row>
    <row r="644" spans="1:4" hidden="1" outlineLevel="1" x14ac:dyDescent="0.45">
      <c r="A644">
        <v>2.8189845797882418E-2</v>
      </c>
      <c r="B644">
        <v>1</v>
      </c>
      <c r="C644">
        <v>1</v>
      </c>
      <c r="D644">
        <v>1</v>
      </c>
    </row>
    <row r="645" spans="1:4" hidden="1" outlineLevel="1" x14ac:dyDescent="0.45">
      <c r="A645">
        <v>-6.964621432233753E-3</v>
      </c>
      <c r="B645">
        <v>1</v>
      </c>
      <c r="C645">
        <v>1</v>
      </c>
      <c r="D645">
        <v>1</v>
      </c>
    </row>
    <row r="646" spans="1:4" hidden="1" outlineLevel="1" x14ac:dyDescent="0.45">
      <c r="A646">
        <v>-2.0940005450138521E-3</v>
      </c>
      <c r="B646">
        <v>1</v>
      </c>
      <c r="C646">
        <v>1</v>
      </c>
      <c r="D646">
        <v>1</v>
      </c>
    </row>
    <row r="647" spans="1:4" hidden="1" outlineLevel="1" x14ac:dyDescent="0.45">
      <c r="A647">
        <v>-1.9287983097862726E-2</v>
      </c>
      <c r="B647">
        <v>1</v>
      </c>
      <c r="C647">
        <v>1</v>
      </c>
      <c r="D647">
        <v>1</v>
      </c>
    </row>
    <row r="648" spans="1:4" hidden="1" outlineLevel="1" x14ac:dyDescent="0.45">
      <c r="A648">
        <v>2.3712171173151608E-2</v>
      </c>
      <c r="B648">
        <v>1</v>
      </c>
      <c r="C648">
        <v>1</v>
      </c>
      <c r="D648">
        <v>1</v>
      </c>
    </row>
    <row r="649" spans="1:4" hidden="1" outlineLevel="1" x14ac:dyDescent="0.45">
      <c r="A649">
        <v>1.9569667730806151E-2</v>
      </c>
      <c r="B649">
        <v>1</v>
      </c>
      <c r="C649">
        <v>1</v>
      </c>
      <c r="D649">
        <v>1</v>
      </c>
    </row>
    <row r="650" spans="1:4" hidden="1" outlineLevel="1" x14ac:dyDescent="0.45">
      <c r="A650">
        <v>-4.9424319011515117E-3</v>
      </c>
      <c r="B650">
        <v>1</v>
      </c>
      <c r="C650">
        <v>1</v>
      </c>
      <c r="D650">
        <v>1</v>
      </c>
    </row>
    <row r="651" spans="1:4" hidden="1" outlineLevel="1" x14ac:dyDescent="0.45">
      <c r="A651">
        <v>2.456680024834923E-2</v>
      </c>
      <c r="B651">
        <v>1</v>
      </c>
      <c r="C651">
        <v>1</v>
      </c>
      <c r="D651">
        <v>1</v>
      </c>
    </row>
    <row r="652" spans="1:4" hidden="1" outlineLevel="1" x14ac:dyDescent="0.45">
      <c r="A652">
        <v>1.038438761035132E-2</v>
      </c>
      <c r="B652">
        <v>1</v>
      </c>
      <c r="C652">
        <v>1</v>
      </c>
      <c r="D652">
        <v>1</v>
      </c>
    </row>
    <row r="653" spans="1:4" hidden="1" outlineLevel="1" x14ac:dyDescent="0.45">
      <c r="A653">
        <v>6.0793588048471126E-3</v>
      </c>
      <c r="B653">
        <v>1</v>
      </c>
      <c r="C653">
        <v>1</v>
      </c>
      <c r="D653">
        <v>1</v>
      </c>
    </row>
    <row r="654" spans="1:4" hidden="1" outlineLevel="1" x14ac:dyDescent="0.45">
      <c r="A654">
        <v>-7.9235609415053698E-3</v>
      </c>
      <c r="B654">
        <v>0</v>
      </c>
      <c r="C654">
        <v>0</v>
      </c>
      <c r="D654">
        <v>0</v>
      </c>
    </row>
    <row r="655" spans="1:4" hidden="1" outlineLevel="1" x14ac:dyDescent="0.45">
      <c r="A655">
        <v>-2.3725628376791152E-2</v>
      </c>
      <c r="B655">
        <v>0</v>
      </c>
      <c r="C655">
        <v>0</v>
      </c>
      <c r="D655">
        <v>0</v>
      </c>
    </row>
    <row r="656" spans="1:4" hidden="1" outlineLevel="1" x14ac:dyDescent="0.45">
      <c r="A656">
        <v>3.5611164581328181E-2</v>
      </c>
      <c r="B656">
        <v>0</v>
      </c>
      <c r="C656">
        <v>0</v>
      </c>
      <c r="D656">
        <v>0</v>
      </c>
    </row>
    <row r="657" spans="1:4" hidden="1" outlineLevel="1" x14ac:dyDescent="0.45">
      <c r="A657">
        <v>1.4869888475836479E-2</v>
      </c>
      <c r="B657">
        <v>0</v>
      </c>
      <c r="C657">
        <v>0</v>
      </c>
      <c r="D657">
        <v>0</v>
      </c>
    </row>
    <row r="658" spans="1:4" hidden="1" outlineLevel="1" x14ac:dyDescent="0.45">
      <c r="A658">
        <v>2.8731684981684991E-2</v>
      </c>
      <c r="B658">
        <v>0</v>
      </c>
      <c r="C658">
        <v>0</v>
      </c>
      <c r="D658">
        <v>0</v>
      </c>
    </row>
    <row r="659" spans="1:4" hidden="1" outlineLevel="1" x14ac:dyDescent="0.45">
      <c r="A659">
        <v>5.8083898965171965E-2</v>
      </c>
      <c r="B659">
        <v>0</v>
      </c>
      <c r="C659">
        <v>0</v>
      </c>
      <c r="D659">
        <v>0</v>
      </c>
    </row>
    <row r="660" spans="1:4" hidden="1" outlineLevel="1" x14ac:dyDescent="0.45">
      <c r="A660">
        <v>1.8929435271846096E-3</v>
      </c>
      <c r="B660">
        <v>0</v>
      </c>
      <c r="C660">
        <v>0</v>
      </c>
      <c r="D660">
        <v>0</v>
      </c>
    </row>
    <row r="661" spans="1:4" hidden="1" outlineLevel="1" x14ac:dyDescent="0.45">
      <c r="A661">
        <v>2.9914978482208587E-2</v>
      </c>
      <c r="B661">
        <v>0</v>
      </c>
      <c r="C661">
        <v>0</v>
      </c>
      <c r="D661">
        <v>0</v>
      </c>
    </row>
    <row r="662" spans="1:4" hidden="1" outlineLevel="1" x14ac:dyDescent="0.45">
      <c r="A662">
        <v>-2.1096616388096234E-2</v>
      </c>
      <c r="B662">
        <v>0</v>
      </c>
      <c r="C662">
        <v>0</v>
      </c>
      <c r="D662">
        <v>0</v>
      </c>
    </row>
    <row r="663" spans="1:4" hidden="1" outlineLevel="1" x14ac:dyDescent="0.45">
      <c r="A663">
        <v>-6.1426340447683359E-3</v>
      </c>
      <c r="B663">
        <v>0</v>
      </c>
      <c r="C663">
        <v>0</v>
      </c>
      <c r="D663">
        <v>0</v>
      </c>
    </row>
    <row r="664" spans="1:4" hidden="1" outlineLevel="1" x14ac:dyDescent="0.45">
      <c r="A664">
        <v>-1.8646553530274335E-2</v>
      </c>
      <c r="B664">
        <v>0</v>
      </c>
      <c r="C664">
        <v>0</v>
      </c>
      <c r="D664">
        <v>0</v>
      </c>
    </row>
    <row r="665" spans="1:4" hidden="1" outlineLevel="1" x14ac:dyDescent="0.45">
      <c r="A665">
        <v>3.8108454312553386E-2</v>
      </c>
      <c r="B665">
        <v>0</v>
      </c>
      <c r="C665">
        <v>0</v>
      </c>
      <c r="D665">
        <v>0</v>
      </c>
    </row>
    <row r="666" spans="1:4" hidden="1" outlineLevel="1" x14ac:dyDescent="0.45">
      <c r="A666">
        <v>2.7763496143957678E-3</v>
      </c>
      <c r="B666">
        <v>0</v>
      </c>
      <c r="C666">
        <v>0</v>
      </c>
      <c r="D666">
        <v>0</v>
      </c>
    </row>
    <row r="667" spans="1:4" hidden="1" outlineLevel="1" x14ac:dyDescent="0.45">
      <c r="A667">
        <v>-1.2305168170631653E-2</v>
      </c>
      <c r="B667">
        <v>0</v>
      </c>
      <c r="C667">
        <v>0</v>
      </c>
      <c r="D667">
        <v>0</v>
      </c>
    </row>
    <row r="668" spans="1:4" hidden="1" outlineLevel="1" x14ac:dyDescent="0.45">
      <c r="A668">
        <v>8.9285714285716189E-3</v>
      </c>
      <c r="B668">
        <v>0</v>
      </c>
      <c r="C668">
        <v>0</v>
      </c>
      <c r="D668">
        <v>0</v>
      </c>
    </row>
    <row r="669" spans="1:4" hidden="1" outlineLevel="1" x14ac:dyDescent="0.45">
      <c r="A669">
        <v>2.0991973657131124E-2</v>
      </c>
      <c r="B669">
        <v>0</v>
      </c>
      <c r="C669">
        <v>0</v>
      </c>
      <c r="D669">
        <v>0</v>
      </c>
    </row>
    <row r="670" spans="1:4" hidden="1" outlineLevel="1" x14ac:dyDescent="0.45">
      <c r="A670">
        <v>3.0437411812134663E-2</v>
      </c>
      <c r="B670">
        <v>0</v>
      </c>
      <c r="C670">
        <v>0</v>
      </c>
      <c r="D670">
        <v>0</v>
      </c>
    </row>
    <row r="671" spans="1:4" hidden="1" outlineLevel="1" x14ac:dyDescent="0.45">
      <c r="A671">
        <v>-1.6529733959311455E-2</v>
      </c>
      <c r="B671">
        <v>0</v>
      </c>
      <c r="C671">
        <v>0</v>
      </c>
      <c r="D671">
        <v>0</v>
      </c>
    </row>
    <row r="672" spans="1:4" hidden="1" outlineLevel="1" x14ac:dyDescent="0.45">
      <c r="A672">
        <v>2.5658876181004375E-2</v>
      </c>
      <c r="B672">
        <v>0</v>
      </c>
      <c r="C672">
        <v>0</v>
      </c>
      <c r="D672">
        <v>0</v>
      </c>
    </row>
    <row r="673" spans="1:4" hidden="1" outlineLevel="1" x14ac:dyDescent="0.45">
      <c r="A673">
        <v>1.9586929118588392E-2</v>
      </c>
      <c r="B673">
        <v>0</v>
      </c>
      <c r="C673">
        <v>0</v>
      </c>
      <c r="D673">
        <v>0</v>
      </c>
    </row>
    <row r="674" spans="1:4" hidden="1" outlineLevel="1" x14ac:dyDescent="0.45">
      <c r="A674">
        <v>7.37993342843557E-2</v>
      </c>
      <c r="B674">
        <v>0</v>
      </c>
      <c r="C674">
        <v>0</v>
      </c>
      <c r="D674">
        <v>0</v>
      </c>
    </row>
    <row r="675" spans="1:4" hidden="1" outlineLevel="1" x14ac:dyDescent="0.45">
      <c r="A675">
        <v>-8.4314941103533769E-2</v>
      </c>
      <c r="B675">
        <v>0</v>
      </c>
      <c r="C675">
        <v>0</v>
      </c>
      <c r="D675">
        <v>0</v>
      </c>
    </row>
    <row r="676" spans="1:4" hidden="1" outlineLevel="1" x14ac:dyDescent="0.45">
      <c r="A676">
        <v>-1.1703259502853225E-2</v>
      </c>
      <c r="B676">
        <v>0</v>
      </c>
      <c r="C676">
        <v>0</v>
      </c>
      <c r="D676">
        <v>0</v>
      </c>
    </row>
    <row r="677" spans="1:4" hidden="1" outlineLevel="1" x14ac:dyDescent="0.45">
      <c r="A677">
        <v>-6.8506557056180473E-4</v>
      </c>
      <c r="B677">
        <v>0</v>
      </c>
      <c r="C677">
        <v>0</v>
      </c>
      <c r="D677">
        <v>0</v>
      </c>
    </row>
    <row r="678" spans="1:4" hidden="1" outlineLevel="1" x14ac:dyDescent="0.45">
      <c r="A678">
        <v>-2.0174321809812934E-2</v>
      </c>
      <c r="B678">
        <v>0</v>
      </c>
      <c r="C678">
        <v>0</v>
      </c>
      <c r="D678">
        <v>0</v>
      </c>
    </row>
    <row r="679" spans="1:4" hidden="1" outlineLevel="1" x14ac:dyDescent="0.45">
      <c r="A679">
        <v>-1.8090954522738678E-2</v>
      </c>
      <c r="B679">
        <v>0</v>
      </c>
      <c r="C679">
        <v>0</v>
      </c>
      <c r="D679">
        <v>0</v>
      </c>
    </row>
    <row r="680" spans="1:4" hidden="1" outlineLevel="1" x14ac:dyDescent="0.45">
      <c r="A680">
        <v>-6.4128664495113341E-3</v>
      </c>
      <c r="B680">
        <v>0</v>
      </c>
      <c r="C680">
        <v>0</v>
      </c>
      <c r="D680">
        <v>0</v>
      </c>
    </row>
    <row r="681" spans="1:4" hidden="1" outlineLevel="1" x14ac:dyDescent="0.45">
      <c r="A681">
        <v>1.9772564286446137E-2</v>
      </c>
      <c r="B681">
        <v>0</v>
      </c>
      <c r="C681">
        <v>0</v>
      </c>
      <c r="D681">
        <v>0</v>
      </c>
    </row>
    <row r="682" spans="1:4" hidden="1" outlineLevel="1" x14ac:dyDescent="0.45">
      <c r="A682">
        <v>1.6073940124572417E-3</v>
      </c>
      <c r="B682">
        <v>0</v>
      </c>
      <c r="C682">
        <v>0</v>
      </c>
      <c r="D682">
        <v>0</v>
      </c>
    </row>
    <row r="683" spans="1:4" hidden="1" outlineLevel="1" x14ac:dyDescent="0.45">
      <c r="A683">
        <v>1.4643931795386145E-2</v>
      </c>
      <c r="B683">
        <v>0</v>
      </c>
      <c r="C683">
        <v>0</v>
      </c>
      <c r="D683">
        <v>0</v>
      </c>
    </row>
    <row r="684" spans="1:4" hidden="1" outlineLevel="1" x14ac:dyDescent="0.45">
      <c r="A684">
        <v>-2.9754843811783172E-2</v>
      </c>
      <c r="B684">
        <v>0</v>
      </c>
      <c r="C684">
        <v>0</v>
      </c>
      <c r="D684">
        <v>0</v>
      </c>
    </row>
    <row r="685" spans="1:4" hidden="1" outlineLevel="1" x14ac:dyDescent="0.45">
      <c r="A685">
        <v>-9.679062659195159E-3</v>
      </c>
      <c r="B685">
        <v>0</v>
      </c>
      <c r="C685">
        <v>0</v>
      </c>
      <c r="D685">
        <v>0</v>
      </c>
    </row>
    <row r="686" spans="1:4" hidden="1" outlineLevel="1" x14ac:dyDescent="0.45">
      <c r="A686">
        <v>-2.6954732510288126E-2</v>
      </c>
      <c r="B686">
        <v>0</v>
      </c>
      <c r="C686">
        <v>0</v>
      </c>
      <c r="D686">
        <v>0</v>
      </c>
    </row>
    <row r="687" spans="1:4" hidden="1" outlineLevel="1" x14ac:dyDescent="0.45">
      <c r="A687">
        <v>1.2793402410657739E-2</v>
      </c>
      <c r="B687">
        <v>0</v>
      </c>
      <c r="C687">
        <v>0</v>
      </c>
      <c r="D687">
        <v>0</v>
      </c>
    </row>
    <row r="688" spans="1:4" hidden="1" outlineLevel="1" x14ac:dyDescent="0.45">
      <c r="A688">
        <v>3.1318509238942305E-4</v>
      </c>
      <c r="B688">
        <v>0</v>
      </c>
      <c r="C688">
        <v>0</v>
      </c>
      <c r="D688">
        <v>0</v>
      </c>
    </row>
    <row r="689" spans="1:4" hidden="1" outlineLevel="1" x14ac:dyDescent="0.45">
      <c r="A689">
        <v>-2.4212064287205126E-2</v>
      </c>
      <c r="B689">
        <v>0</v>
      </c>
      <c r="C689">
        <v>0</v>
      </c>
      <c r="D689">
        <v>0</v>
      </c>
    </row>
    <row r="690" spans="1:4" hidden="1" outlineLevel="1" x14ac:dyDescent="0.45">
      <c r="A690">
        <v>2.7807486631017397E-3</v>
      </c>
      <c r="B690">
        <v>0</v>
      </c>
      <c r="C690">
        <v>0</v>
      </c>
      <c r="D690">
        <v>0</v>
      </c>
    </row>
    <row r="691" spans="1:4" hidden="1" outlineLevel="1" x14ac:dyDescent="0.45">
      <c r="A691">
        <v>5.0127986348122988E-3</v>
      </c>
      <c r="B691">
        <v>0</v>
      </c>
      <c r="C691">
        <v>0</v>
      </c>
      <c r="D691">
        <v>0</v>
      </c>
    </row>
    <row r="692" spans="1:4" hidden="1" outlineLevel="1" x14ac:dyDescent="0.45">
      <c r="A692">
        <v>-2.1861402950228204E-2</v>
      </c>
      <c r="B692">
        <v>0</v>
      </c>
      <c r="C692">
        <v>0</v>
      </c>
      <c r="D692">
        <v>0</v>
      </c>
    </row>
    <row r="693" spans="1:4" hidden="1" outlineLevel="1" x14ac:dyDescent="0.45">
      <c r="A693">
        <v>-4.3398068785949206E-4</v>
      </c>
      <c r="B693">
        <v>0</v>
      </c>
      <c r="C693">
        <v>0</v>
      </c>
      <c r="D693">
        <v>0</v>
      </c>
    </row>
    <row r="694" spans="1:4" hidden="1" outlineLevel="1" x14ac:dyDescent="0.45">
      <c r="A694">
        <v>3.0066210789102543E-2</v>
      </c>
      <c r="B694">
        <v>0</v>
      </c>
      <c r="C694">
        <v>0</v>
      </c>
      <c r="D694">
        <v>0</v>
      </c>
    </row>
    <row r="695" spans="1:4" hidden="1" outlineLevel="1" x14ac:dyDescent="0.45">
      <c r="A695">
        <v>-1.211801896733411E-2</v>
      </c>
      <c r="B695">
        <v>0</v>
      </c>
      <c r="C695">
        <v>0</v>
      </c>
      <c r="D695">
        <v>0</v>
      </c>
    </row>
    <row r="696" spans="1:4" hidden="1" outlineLevel="1" x14ac:dyDescent="0.45">
      <c r="A696">
        <v>-2.1333333333333204E-3</v>
      </c>
      <c r="B696">
        <v>0</v>
      </c>
      <c r="C696">
        <v>0</v>
      </c>
      <c r="D696">
        <v>0</v>
      </c>
    </row>
    <row r="697" spans="1:4" hidden="1" outlineLevel="1" x14ac:dyDescent="0.45">
      <c r="A697">
        <v>3.9551042223411326E-3</v>
      </c>
      <c r="B697">
        <v>0</v>
      </c>
      <c r="C697">
        <v>0</v>
      </c>
      <c r="D697">
        <v>0</v>
      </c>
    </row>
    <row r="698" spans="1:4" hidden="1" outlineLevel="1" x14ac:dyDescent="0.45">
      <c r="A698">
        <v>-1.778109028960817E-2</v>
      </c>
      <c r="B698">
        <v>0</v>
      </c>
      <c r="C698">
        <v>0</v>
      </c>
      <c r="D698">
        <v>0</v>
      </c>
    </row>
    <row r="699" spans="1:4" hidden="1" outlineLevel="1" x14ac:dyDescent="0.45">
      <c r="A699">
        <v>-1.6476964769647662E-2</v>
      </c>
      <c r="B699">
        <v>0</v>
      </c>
      <c r="C699">
        <v>0</v>
      </c>
      <c r="D699">
        <v>0</v>
      </c>
    </row>
    <row r="700" spans="1:4" hidden="1" outlineLevel="1" x14ac:dyDescent="0.45">
      <c r="A700">
        <v>1.8736911716080717E-2</v>
      </c>
      <c r="B700">
        <v>0</v>
      </c>
      <c r="C700">
        <v>0</v>
      </c>
      <c r="D700">
        <v>0</v>
      </c>
    </row>
    <row r="701" spans="1:4" hidden="1" outlineLevel="1" x14ac:dyDescent="0.45">
      <c r="A701">
        <v>2.650654549388709E-2</v>
      </c>
      <c r="B701">
        <v>0</v>
      </c>
      <c r="C701">
        <v>0</v>
      </c>
      <c r="D701">
        <v>0</v>
      </c>
    </row>
    <row r="702" spans="1:4" hidden="1" outlineLevel="1" x14ac:dyDescent="0.45">
      <c r="A702">
        <v>1.3912310286678053E-2</v>
      </c>
      <c r="B702">
        <v>0</v>
      </c>
      <c r="C702">
        <v>0</v>
      </c>
      <c r="D702">
        <v>0</v>
      </c>
    </row>
    <row r="703" spans="1:4" hidden="1" outlineLevel="1" x14ac:dyDescent="0.45">
      <c r="A703">
        <v>3.9916839916839919E-2</v>
      </c>
      <c r="B703">
        <v>0</v>
      </c>
      <c r="C703">
        <v>0</v>
      </c>
      <c r="D703">
        <v>0</v>
      </c>
    </row>
    <row r="704" spans="1:4" hidden="1" outlineLevel="1" x14ac:dyDescent="0.45">
      <c r="A704">
        <v>-1.0895641743302709E-2</v>
      </c>
      <c r="B704">
        <v>0</v>
      </c>
      <c r="C704">
        <v>0</v>
      </c>
      <c r="D704">
        <v>0</v>
      </c>
    </row>
    <row r="705" spans="1:4" hidden="1" outlineLevel="1" x14ac:dyDescent="0.45">
      <c r="A705">
        <v>-1.2531581606872289E-2</v>
      </c>
      <c r="B705">
        <v>0</v>
      </c>
      <c r="C705">
        <v>0</v>
      </c>
      <c r="D705">
        <v>0</v>
      </c>
    </row>
    <row r="706" spans="1:4" hidden="1" outlineLevel="1" x14ac:dyDescent="0.45">
      <c r="A706">
        <v>2.9679664312762366E-2</v>
      </c>
      <c r="B706">
        <v>0</v>
      </c>
      <c r="C706">
        <v>0</v>
      </c>
      <c r="D706">
        <v>0</v>
      </c>
    </row>
    <row r="707" spans="1:4" hidden="1" outlineLevel="1" x14ac:dyDescent="0.45">
      <c r="A707">
        <v>-1.8984196401948039E-2</v>
      </c>
      <c r="B707">
        <v>0</v>
      </c>
      <c r="C707">
        <v>0</v>
      </c>
      <c r="D707">
        <v>0</v>
      </c>
    </row>
    <row r="708" spans="1:4" hidden="1" outlineLevel="1" x14ac:dyDescent="0.45">
      <c r="A708">
        <v>1.0131712259364711E-4</v>
      </c>
      <c r="B708">
        <v>0</v>
      </c>
      <c r="C708">
        <v>0</v>
      </c>
      <c r="D708">
        <v>0</v>
      </c>
    </row>
    <row r="709" spans="1:4" hidden="1" outlineLevel="1" x14ac:dyDescent="0.45">
      <c r="A709">
        <v>-5.8757977915104842E-3</v>
      </c>
      <c r="B709">
        <v>0</v>
      </c>
      <c r="C709">
        <v>0</v>
      </c>
      <c r="D709">
        <v>0</v>
      </c>
    </row>
    <row r="710" spans="1:4" hidden="1" outlineLevel="1" x14ac:dyDescent="0.45">
      <c r="A710">
        <v>-9.171507184345673E-4</v>
      </c>
      <c r="B710">
        <v>0</v>
      </c>
      <c r="C710">
        <v>0</v>
      </c>
      <c r="D710">
        <v>0</v>
      </c>
    </row>
    <row r="711" spans="1:4" hidden="1" outlineLevel="1" x14ac:dyDescent="0.45">
      <c r="A711">
        <v>-8.1599347205223438E-3</v>
      </c>
      <c r="B711">
        <v>0</v>
      </c>
      <c r="C711">
        <v>0</v>
      </c>
      <c r="D711">
        <v>0</v>
      </c>
    </row>
    <row r="712" spans="1:4" hidden="1" outlineLevel="1" x14ac:dyDescent="0.45">
      <c r="A712">
        <v>3.0954339777869322E-2</v>
      </c>
      <c r="B712">
        <v>0</v>
      </c>
      <c r="C712">
        <v>0</v>
      </c>
      <c r="D712">
        <v>0</v>
      </c>
    </row>
    <row r="713" spans="1:4" hidden="1" outlineLevel="1" x14ac:dyDescent="0.45">
      <c r="A713">
        <v>1.7456359102244301E-2</v>
      </c>
      <c r="B713">
        <v>0</v>
      </c>
      <c r="C713">
        <v>0</v>
      </c>
      <c r="D713">
        <v>0</v>
      </c>
    </row>
    <row r="714" spans="1:4" hidden="1" outlineLevel="1" x14ac:dyDescent="0.45">
      <c r="A714">
        <v>1.2647058823529456E-2</v>
      </c>
      <c r="B714">
        <v>0</v>
      </c>
      <c r="C714">
        <v>0</v>
      </c>
      <c r="D714">
        <v>0</v>
      </c>
    </row>
    <row r="715" spans="1:4" hidden="1" outlineLevel="1" x14ac:dyDescent="0.45">
      <c r="A715">
        <v>-8.5197018104367084E-3</v>
      </c>
      <c r="B715">
        <v>0</v>
      </c>
      <c r="C715">
        <v>0</v>
      </c>
      <c r="D715">
        <v>0</v>
      </c>
    </row>
    <row r="716" spans="1:4" hidden="1" outlineLevel="1" x14ac:dyDescent="0.45">
      <c r="A716">
        <v>1.5037593984962516E-2</v>
      </c>
      <c r="B716">
        <v>0</v>
      </c>
      <c r="C716">
        <v>0</v>
      </c>
      <c r="D716">
        <v>0</v>
      </c>
    </row>
    <row r="717" spans="1:4" hidden="1" outlineLevel="1" x14ac:dyDescent="0.45">
      <c r="A717">
        <v>-2.7417027417027451E-2</v>
      </c>
      <c r="B717">
        <v>0</v>
      </c>
      <c r="C717">
        <v>0</v>
      </c>
      <c r="D717">
        <v>0</v>
      </c>
    </row>
    <row r="718" spans="1:4" hidden="1" outlineLevel="1" x14ac:dyDescent="0.45">
      <c r="A718">
        <v>9.4955489614243493E-3</v>
      </c>
      <c r="B718">
        <v>0</v>
      </c>
      <c r="C718">
        <v>0</v>
      </c>
      <c r="D718">
        <v>0</v>
      </c>
    </row>
    <row r="719" spans="1:4" hidden="1" outlineLevel="1" x14ac:dyDescent="0.45">
      <c r="A719">
        <v>1.0777973740936364E-3</v>
      </c>
      <c r="B719">
        <v>0</v>
      </c>
      <c r="C719">
        <v>0</v>
      </c>
      <c r="D719">
        <v>0</v>
      </c>
    </row>
    <row r="720" spans="1:4" hidden="1" outlineLevel="1" x14ac:dyDescent="0.45">
      <c r="A720">
        <v>-2.2022119996084943E-2</v>
      </c>
      <c r="B720">
        <v>0</v>
      </c>
      <c r="C720">
        <v>0</v>
      </c>
      <c r="D720">
        <v>0</v>
      </c>
    </row>
    <row r="721" spans="1:4" hidden="1" outlineLevel="1" x14ac:dyDescent="0.45">
      <c r="A721">
        <v>-2.0916733386709407E-2</v>
      </c>
      <c r="B721">
        <v>0</v>
      </c>
      <c r="C721">
        <v>0</v>
      </c>
      <c r="D721">
        <v>0</v>
      </c>
    </row>
    <row r="722" spans="1:4" hidden="1" outlineLevel="1" x14ac:dyDescent="0.45">
      <c r="A722">
        <v>4.6713687008075322E-2</v>
      </c>
      <c r="B722">
        <v>0</v>
      </c>
      <c r="C722">
        <v>0</v>
      </c>
      <c r="D722">
        <v>0</v>
      </c>
    </row>
    <row r="723" spans="1:4" hidden="1" outlineLevel="1" x14ac:dyDescent="0.45">
      <c r="A723">
        <v>1.0742187499999112E-3</v>
      </c>
      <c r="B723">
        <v>0</v>
      </c>
      <c r="C723">
        <v>0</v>
      </c>
      <c r="D723">
        <v>0</v>
      </c>
    </row>
    <row r="724" spans="1:4" hidden="1" outlineLevel="1" x14ac:dyDescent="0.45">
      <c r="A724">
        <v>2.2436835430688085E-3</v>
      </c>
      <c r="B724">
        <v>0</v>
      </c>
      <c r="C724">
        <v>0</v>
      </c>
      <c r="D724">
        <v>0</v>
      </c>
    </row>
    <row r="725" spans="1:4" hidden="1" outlineLevel="1" x14ac:dyDescent="0.45">
      <c r="A725">
        <v>-4.282655246252709E-3</v>
      </c>
      <c r="B725">
        <v>0</v>
      </c>
      <c r="C725">
        <v>0</v>
      </c>
      <c r="D725">
        <v>0</v>
      </c>
    </row>
    <row r="726" spans="1:4" hidden="1" outlineLevel="1" x14ac:dyDescent="0.45">
      <c r="A726">
        <v>1.9550342130987275E-2</v>
      </c>
      <c r="B726">
        <v>0</v>
      </c>
      <c r="C726">
        <v>0</v>
      </c>
      <c r="D726">
        <v>0</v>
      </c>
    </row>
    <row r="727" spans="1:4" hidden="1" outlineLevel="1" x14ac:dyDescent="0.45">
      <c r="A727">
        <v>-4.6979865771811236E-3</v>
      </c>
      <c r="B727">
        <v>0</v>
      </c>
      <c r="C727">
        <v>0</v>
      </c>
      <c r="D727">
        <v>0</v>
      </c>
    </row>
    <row r="728" spans="1:4" hidden="1" outlineLevel="1" x14ac:dyDescent="0.45">
      <c r="A728">
        <v>3.0343897505057171E-2</v>
      </c>
      <c r="B728">
        <v>0</v>
      </c>
      <c r="C728">
        <v>0</v>
      </c>
      <c r="D728">
        <v>0</v>
      </c>
    </row>
    <row r="729" spans="1:4" hidden="1" outlineLevel="1" x14ac:dyDescent="0.45">
      <c r="A729">
        <v>-7.0119670905011144E-3</v>
      </c>
      <c r="B729">
        <v>0</v>
      </c>
      <c r="C729">
        <v>0</v>
      </c>
      <c r="D729">
        <v>0</v>
      </c>
    </row>
    <row r="730" spans="1:4" hidden="1" outlineLevel="1" x14ac:dyDescent="0.45">
      <c r="A730">
        <v>-3.4271725826193422E-2</v>
      </c>
      <c r="B730">
        <v>0</v>
      </c>
      <c r="C730">
        <v>0</v>
      </c>
      <c r="D730">
        <v>0</v>
      </c>
    </row>
    <row r="731" spans="1:4" hidden="1" outlineLevel="1" x14ac:dyDescent="0.45">
      <c r="A731">
        <v>2.3496148971434261E-2</v>
      </c>
      <c r="B731">
        <v>0</v>
      </c>
      <c r="C731">
        <v>0</v>
      </c>
      <c r="D731">
        <v>0</v>
      </c>
    </row>
    <row r="732" spans="1:4" hidden="1" outlineLevel="1" x14ac:dyDescent="0.45">
      <c r="A732">
        <v>4.6104019813297592E-2</v>
      </c>
      <c r="B732">
        <v>0</v>
      </c>
      <c r="C732">
        <v>0</v>
      </c>
      <c r="D732">
        <v>0</v>
      </c>
    </row>
    <row r="733" spans="1:4" hidden="1" outlineLevel="1" x14ac:dyDescent="0.45">
      <c r="A733">
        <v>-3.9792387543252539E-2</v>
      </c>
      <c r="B733">
        <v>0</v>
      </c>
      <c r="C733">
        <v>0</v>
      </c>
      <c r="D733">
        <v>0</v>
      </c>
    </row>
    <row r="734" spans="1:4" hidden="1" outlineLevel="1" x14ac:dyDescent="0.45">
      <c r="A734">
        <v>-3.2242769084874445E-2</v>
      </c>
      <c r="B734">
        <v>0</v>
      </c>
      <c r="C734">
        <v>0</v>
      </c>
      <c r="D734">
        <v>0</v>
      </c>
    </row>
    <row r="735" spans="1:4" hidden="1" outlineLevel="1" x14ac:dyDescent="0.45">
      <c r="A735">
        <v>1.5482606565409007E-2</v>
      </c>
      <c r="B735">
        <v>0</v>
      </c>
      <c r="C735">
        <v>0</v>
      </c>
      <c r="D735">
        <v>0</v>
      </c>
    </row>
    <row r="736" spans="1:4" hidden="1" outlineLevel="1" x14ac:dyDescent="0.45">
      <c r="A736">
        <v>1.9299430666808171E-4</v>
      </c>
      <c r="B736">
        <v>0</v>
      </c>
      <c r="C736">
        <v>0</v>
      </c>
      <c r="D736">
        <v>0</v>
      </c>
    </row>
    <row r="737" spans="1:4" hidden="1" outlineLevel="1" x14ac:dyDescent="0.45">
      <c r="A737">
        <v>3.3767486734201935E-3</v>
      </c>
      <c r="B737">
        <v>0</v>
      </c>
      <c r="C737">
        <v>0</v>
      </c>
      <c r="D737">
        <v>0</v>
      </c>
    </row>
    <row r="738" spans="1:4" hidden="1" outlineLevel="1" x14ac:dyDescent="0.45">
      <c r="A738">
        <v>1.5913461538461515E-2</v>
      </c>
      <c r="B738">
        <v>0</v>
      </c>
      <c r="C738">
        <v>0</v>
      </c>
      <c r="D738">
        <v>0</v>
      </c>
    </row>
    <row r="739" spans="1:4" hidden="1" outlineLevel="1" x14ac:dyDescent="0.45">
      <c r="A739">
        <v>1.6563342955846494E-3</v>
      </c>
      <c r="B739">
        <v>0</v>
      </c>
      <c r="C739">
        <v>0</v>
      </c>
      <c r="D739">
        <v>0</v>
      </c>
    </row>
    <row r="740" spans="1:4" hidden="1" outlineLevel="1" x14ac:dyDescent="0.45">
      <c r="A740">
        <v>7.4648020410092997E-3</v>
      </c>
      <c r="B740">
        <v>0</v>
      </c>
      <c r="C740">
        <v>0</v>
      </c>
      <c r="D740">
        <v>0</v>
      </c>
    </row>
    <row r="741" spans="1:4" hidden="1" outlineLevel="1" x14ac:dyDescent="0.45">
      <c r="A741">
        <v>3.3483398987056878E-2</v>
      </c>
      <c r="B741">
        <v>0</v>
      </c>
      <c r="C741">
        <v>0</v>
      </c>
      <c r="D741">
        <v>0</v>
      </c>
    </row>
    <row r="742" spans="1:4" hidden="1" outlineLevel="1" x14ac:dyDescent="0.45">
      <c r="A742">
        <v>1.8059715037662238E-2</v>
      </c>
      <c r="B742">
        <v>0</v>
      </c>
      <c r="C742">
        <v>0</v>
      </c>
      <c r="D742">
        <v>0</v>
      </c>
    </row>
    <row r="743" spans="1:4" hidden="1" outlineLevel="1" x14ac:dyDescent="0.45">
      <c r="A743">
        <v>-1.7115350329827028E-2</v>
      </c>
      <c r="B743">
        <v>0</v>
      </c>
      <c r="C743">
        <v>0</v>
      </c>
      <c r="D743">
        <v>0</v>
      </c>
    </row>
    <row r="744" spans="1:4" hidden="1" outlineLevel="1" x14ac:dyDescent="0.45">
      <c r="A744">
        <v>8.5253038273171988E-3</v>
      </c>
      <c r="B744">
        <v>0</v>
      </c>
      <c r="C744">
        <v>0</v>
      </c>
      <c r="D744">
        <v>0</v>
      </c>
    </row>
    <row r="745" spans="1:4" hidden="1" outlineLevel="1" x14ac:dyDescent="0.45">
      <c r="A745">
        <v>1.9784172661870603E-2</v>
      </c>
      <c r="B745">
        <v>0</v>
      </c>
      <c r="C745">
        <v>0</v>
      </c>
      <c r="D745">
        <v>0</v>
      </c>
    </row>
    <row r="746" spans="1:4" hidden="1" outlineLevel="1" x14ac:dyDescent="0.45">
      <c r="A746">
        <v>1.8518518518518379E-2</v>
      </c>
      <c r="B746">
        <v>0</v>
      </c>
      <c r="C746">
        <v>0</v>
      </c>
      <c r="D746">
        <v>0</v>
      </c>
    </row>
    <row r="747" spans="1:4" hidden="1" outlineLevel="1" x14ac:dyDescent="0.45">
      <c r="A747">
        <v>2.2943722943723044E-2</v>
      </c>
      <c r="B747">
        <v>0</v>
      </c>
      <c r="C747">
        <v>0</v>
      </c>
      <c r="D747">
        <v>0</v>
      </c>
    </row>
    <row r="748" spans="1:4" hidden="1" outlineLevel="1" x14ac:dyDescent="0.45">
      <c r="A748">
        <v>-1.6081252644942867E-2</v>
      </c>
      <c r="B748">
        <v>0</v>
      </c>
      <c r="C748">
        <v>0</v>
      </c>
      <c r="D748">
        <v>0</v>
      </c>
    </row>
    <row r="749" spans="1:4" hidden="1" outlineLevel="1" x14ac:dyDescent="0.45">
      <c r="A749">
        <v>-1.0666666666666602E-2</v>
      </c>
      <c r="B749">
        <v>0</v>
      </c>
      <c r="C749">
        <v>0</v>
      </c>
      <c r="D749">
        <v>0</v>
      </c>
    </row>
    <row r="750" spans="1:4" hidden="1" outlineLevel="1" x14ac:dyDescent="0.45">
      <c r="A750">
        <v>-1.7389792191990772E-4</v>
      </c>
      <c r="B750">
        <v>0</v>
      </c>
      <c r="C750">
        <v>0</v>
      </c>
      <c r="D750">
        <v>0</v>
      </c>
    </row>
    <row r="751" spans="1:4" hidden="1" outlineLevel="1" x14ac:dyDescent="0.45">
      <c r="A751">
        <v>1.5305678754674368E-2</v>
      </c>
      <c r="B751">
        <v>0</v>
      </c>
      <c r="C751">
        <v>0</v>
      </c>
      <c r="D751">
        <v>0</v>
      </c>
    </row>
    <row r="752" spans="1:4" hidden="1" outlineLevel="1" x14ac:dyDescent="0.45">
      <c r="A752">
        <v>-1.498929336188437E-2</v>
      </c>
      <c r="B752">
        <v>0</v>
      </c>
      <c r="C752">
        <v>0</v>
      </c>
      <c r="D752">
        <v>0</v>
      </c>
    </row>
    <row r="753" spans="1:4" hidden="1" outlineLevel="1" x14ac:dyDescent="0.45">
      <c r="A753">
        <v>4.4434782608695711E-2</v>
      </c>
      <c r="B753">
        <v>0</v>
      </c>
      <c r="C753">
        <v>0</v>
      </c>
      <c r="D753">
        <v>0</v>
      </c>
    </row>
    <row r="754" spans="1:4" hidden="1" outlineLevel="1" x14ac:dyDescent="0.45">
      <c r="A754">
        <v>1.2904837232536881E-2</v>
      </c>
      <c r="B754">
        <v>0</v>
      </c>
      <c r="C754">
        <v>0</v>
      </c>
      <c r="D754">
        <v>0</v>
      </c>
    </row>
    <row r="755" spans="1:4" hidden="1" outlineLevel="1" x14ac:dyDescent="0.45">
      <c r="A755">
        <v>-8.8771987506164329E-3</v>
      </c>
      <c r="B755">
        <v>0</v>
      </c>
      <c r="C755">
        <v>0</v>
      </c>
      <c r="D755">
        <v>0</v>
      </c>
    </row>
    <row r="756" spans="1:4" hidden="1" outlineLevel="1" x14ac:dyDescent="0.45">
      <c r="A756">
        <v>1.8162215956211591E-2</v>
      </c>
      <c r="B756">
        <v>0</v>
      </c>
      <c r="C756">
        <v>0</v>
      </c>
      <c r="D756">
        <v>0</v>
      </c>
    </row>
    <row r="757" spans="1:4" hidden="1" outlineLevel="1" x14ac:dyDescent="0.45">
      <c r="A757">
        <v>1.2055062311639775E-2</v>
      </c>
      <c r="B757">
        <v>0</v>
      </c>
      <c r="C757">
        <v>0</v>
      </c>
      <c r="D757">
        <v>0</v>
      </c>
    </row>
    <row r="758" spans="1:4" hidden="1" outlineLevel="1" x14ac:dyDescent="0.45">
      <c r="A758">
        <v>8.4507042253521014E-3</v>
      </c>
      <c r="B758">
        <v>0</v>
      </c>
      <c r="C758">
        <v>0</v>
      </c>
      <c r="D758">
        <v>0</v>
      </c>
    </row>
    <row r="759" spans="1:4" hidden="1" outlineLevel="1" x14ac:dyDescent="0.45">
      <c r="A759">
        <v>1.0454908220271397E-2</v>
      </c>
      <c r="B759">
        <v>0</v>
      </c>
      <c r="C759">
        <v>0</v>
      </c>
      <c r="D759">
        <v>0</v>
      </c>
    </row>
    <row r="760" spans="1:4" hidden="1" outlineLevel="1" x14ac:dyDescent="0.45">
      <c r="A760">
        <v>-4.2492694099992012E-2</v>
      </c>
      <c r="B760">
        <v>0</v>
      </c>
      <c r="C760">
        <v>0</v>
      </c>
      <c r="D760">
        <v>0</v>
      </c>
    </row>
    <row r="761" spans="1:4" hidden="1" outlineLevel="1" x14ac:dyDescent="0.45">
      <c r="A761">
        <v>2.4911325579477062E-2</v>
      </c>
      <c r="B761">
        <v>0</v>
      </c>
      <c r="C761">
        <v>0</v>
      </c>
      <c r="D761">
        <v>0</v>
      </c>
    </row>
    <row r="762" spans="1:4" hidden="1" outlineLevel="1" x14ac:dyDescent="0.45">
      <c r="A762">
        <v>-6.599597585512984E-3</v>
      </c>
      <c r="B762">
        <v>0</v>
      </c>
      <c r="C762">
        <v>0</v>
      </c>
      <c r="D762">
        <v>0</v>
      </c>
    </row>
    <row r="763" spans="1:4" hidden="1" outlineLevel="1" x14ac:dyDescent="0.45">
      <c r="A763">
        <v>2.5439520375921454E-2</v>
      </c>
      <c r="B763">
        <v>0</v>
      </c>
      <c r="C763">
        <v>0</v>
      </c>
      <c r="D763">
        <v>0</v>
      </c>
    </row>
    <row r="764" spans="1:4" hidden="1" outlineLevel="1" x14ac:dyDescent="0.45">
      <c r="A764">
        <v>7.1106897369044297E-4</v>
      </c>
      <c r="B764">
        <v>0</v>
      </c>
      <c r="C764">
        <v>0</v>
      </c>
      <c r="D764">
        <v>0</v>
      </c>
    </row>
    <row r="765" spans="1:4" hidden="1" outlineLevel="1" x14ac:dyDescent="0.45">
      <c r="A765">
        <v>-1.8948365703457259E-3</v>
      </c>
      <c r="B765">
        <v>0</v>
      </c>
      <c r="C765">
        <v>0</v>
      </c>
      <c r="D765">
        <v>0</v>
      </c>
    </row>
    <row r="766" spans="1:4" hidden="1" outlineLevel="1" x14ac:dyDescent="0.45">
      <c r="A766">
        <v>5.4579971523494031E-3</v>
      </c>
      <c r="B766">
        <v>0</v>
      </c>
      <c r="C766">
        <v>0</v>
      </c>
      <c r="D766">
        <v>0</v>
      </c>
    </row>
    <row r="767" spans="1:4" hidden="1" outlineLevel="1" x14ac:dyDescent="0.45">
      <c r="A767">
        <v>-1.2744866650932329E-2</v>
      </c>
      <c r="B767">
        <v>0</v>
      </c>
      <c r="C767">
        <v>0</v>
      </c>
      <c r="D767">
        <v>0</v>
      </c>
    </row>
    <row r="768" spans="1:4" hidden="1" outlineLevel="1" x14ac:dyDescent="0.45">
      <c r="A768">
        <v>2.3109411108455102E-3</v>
      </c>
      <c r="B768">
        <v>0</v>
      </c>
      <c r="C768">
        <v>0</v>
      </c>
      <c r="D768">
        <v>0</v>
      </c>
    </row>
    <row r="769" spans="1:4" hidden="1" outlineLevel="1" x14ac:dyDescent="0.45">
      <c r="A769">
        <v>-7.5528700906344337E-3</v>
      </c>
      <c r="B769">
        <v>0</v>
      </c>
      <c r="C769">
        <v>0</v>
      </c>
      <c r="D769">
        <v>0</v>
      </c>
    </row>
    <row r="770" spans="1:4" hidden="1" outlineLevel="1" x14ac:dyDescent="0.45">
      <c r="A770">
        <v>4.2617960426179602E-2</v>
      </c>
      <c r="B770">
        <v>0</v>
      </c>
      <c r="C770">
        <v>0</v>
      </c>
      <c r="D770">
        <v>0</v>
      </c>
    </row>
    <row r="771" spans="1:4" hidden="1" outlineLevel="1" x14ac:dyDescent="0.45">
      <c r="A771">
        <v>-6.3004225893199539E-3</v>
      </c>
      <c r="B771">
        <v>0</v>
      </c>
      <c r="C771">
        <v>0</v>
      </c>
      <c r="D771">
        <v>0</v>
      </c>
    </row>
    <row r="772" spans="1:4" hidden="1" outlineLevel="1" x14ac:dyDescent="0.45">
      <c r="A772">
        <v>-1.5464316090621044E-2</v>
      </c>
      <c r="B772">
        <v>0</v>
      </c>
      <c r="C772">
        <v>0</v>
      </c>
      <c r="D772">
        <v>0</v>
      </c>
    </row>
    <row r="773" spans="1:4" hidden="1" outlineLevel="1" x14ac:dyDescent="0.45">
      <c r="A773">
        <v>1.452917615644389E-2</v>
      </c>
      <c r="B773">
        <v>0</v>
      </c>
      <c r="C773">
        <v>0</v>
      </c>
      <c r="D773">
        <v>0</v>
      </c>
    </row>
    <row r="774" spans="1:4" hidden="1" outlineLevel="1" x14ac:dyDescent="0.45">
      <c r="A774">
        <v>-1.0837590958353571E-3</v>
      </c>
      <c r="B774">
        <v>0</v>
      </c>
      <c r="C774">
        <v>0</v>
      </c>
      <c r="D774">
        <v>0</v>
      </c>
    </row>
    <row r="775" spans="1:4" hidden="1" outlineLevel="1" x14ac:dyDescent="0.45">
      <c r="A775">
        <v>-8.8344699318040343E-3</v>
      </c>
      <c r="B775">
        <v>0</v>
      </c>
      <c r="C775">
        <v>0</v>
      </c>
      <c r="D775">
        <v>0</v>
      </c>
    </row>
    <row r="776" spans="1:4" hidden="1" outlineLevel="1" x14ac:dyDescent="0.45">
      <c r="A776">
        <v>1.9233776387802992E-2</v>
      </c>
      <c r="B776">
        <v>0</v>
      </c>
      <c r="C776">
        <v>0</v>
      </c>
      <c r="D776">
        <v>0</v>
      </c>
    </row>
    <row r="777" spans="1:4" hidden="1" outlineLevel="1" x14ac:dyDescent="0.45">
      <c r="A777">
        <v>-1.0739490641301641E-3</v>
      </c>
      <c r="B777">
        <v>0</v>
      </c>
      <c r="C777">
        <v>0</v>
      </c>
      <c r="D777">
        <v>0</v>
      </c>
    </row>
    <row r="778" spans="1:4" hidden="1" outlineLevel="1" x14ac:dyDescent="0.45">
      <c r="A778">
        <v>1.2286899093840731E-3</v>
      </c>
      <c r="B778">
        <v>0</v>
      </c>
      <c r="C778">
        <v>0</v>
      </c>
      <c r="D778">
        <v>0</v>
      </c>
    </row>
    <row r="779" spans="1:4" hidden="1" outlineLevel="1" x14ac:dyDescent="0.45">
      <c r="A779">
        <v>-1.5493173799662419E-2</v>
      </c>
      <c r="B779">
        <v>0</v>
      </c>
      <c r="C779">
        <v>0</v>
      </c>
      <c r="D779">
        <v>0</v>
      </c>
    </row>
    <row r="780" spans="1:4" hidden="1" outlineLevel="1" x14ac:dyDescent="0.45">
      <c r="A780">
        <v>1.1062636335306797E-2</v>
      </c>
      <c r="B780">
        <v>0</v>
      </c>
      <c r="C780">
        <v>0</v>
      </c>
      <c r="D780">
        <v>0</v>
      </c>
    </row>
    <row r="781" spans="1:4" hidden="1" outlineLevel="1" x14ac:dyDescent="0.45">
      <c r="A781">
        <v>-2.0419170904607875E-2</v>
      </c>
      <c r="B781">
        <v>0</v>
      </c>
      <c r="C781">
        <v>0</v>
      </c>
      <c r="D781">
        <v>0</v>
      </c>
    </row>
    <row r="782" spans="1:4" hidden="1" outlineLevel="1" x14ac:dyDescent="0.45">
      <c r="A782">
        <v>1.2978840556910232E-2</v>
      </c>
      <c r="B782">
        <v>0</v>
      </c>
      <c r="C782">
        <v>0</v>
      </c>
      <c r="D782">
        <v>0</v>
      </c>
    </row>
    <row r="783" spans="1:4" hidden="1" outlineLevel="1" x14ac:dyDescent="0.45">
      <c r="A783">
        <v>1.5685665476005584E-2</v>
      </c>
      <c r="B783">
        <v>0</v>
      </c>
      <c r="C783">
        <v>0</v>
      </c>
      <c r="D783">
        <v>0</v>
      </c>
    </row>
    <row r="784" spans="1:4" hidden="1" outlineLevel="1" x14ac:dyDescent="0.45">
      <c r="A784">
        <v>2.6758409785932802E-2</v>
      </c>
      <c r="B784">
        <v>0</v>
      </c>
      <c r="C784">
        <v>0</v>
      </c>
      <c r="D784">
        <v>0</v>
      </c>
    </row>
    <row r="785" spans="1:4" hidden="1" outlineLevel="1" x14ac:dyDescent="0.45">
      <c r="A785">
        <v>2.8294862248696706E-3</v>
      </c>
      <c r="B785">
        <v>0</v>
      </c>
      <c r="C785">
        <v>0</v>
      </c>
      <c r="D785">
        <v>0</v>
      </c>
    </row>
    <row r="786" spans="1:4" hidden="1" outlineLevel="1" x14ac:dyDescent="0.45">
      <c r="A786">
        <v>-8.3160083160083165E-3</v>
      </c>
      <c r="B786">
        <v>0</v>
      </c>
      <c r="C786">
        <v>0</v>
      </c>
      <c r="D786">
        <v>0</v>
      </c>
    </row>
    <row r="787" spans="1:4" hidden="1" outlineLevel="1" x14ac:dyDescent="0.45">
      <c r="A787">
        <v>-5.4657082958968761E-3</v>
      </c>
      <c r="B787">
        <v>0</v>
      </c>
      <c r="C787">
        <v>0</v>
      </c>
      <c r="D787">
        <v>0</v>
      </c>
    </row>
    <row r="788" spans="1:4" hidden="1" outlineLevel="1" x14ac:dyDescent="0.45">
      <c r="A788">
        <v>1.9046902055258608E-2</v>
      </c>
      <c r="B788">
        <v>0</v>
      </c>
      <c r="C788">
        <v>0</v>
      </c>
      <c r="D788">
        <v>0</v>
      </c>
    </row>
    <row r="789" spans="1:4" hidden="1" outlineLevel="1" x14ac:dyDescent="0.45">
      <c r="A789">
        <v>-3.9893617021276584E-2</v>
      </c>
      <c r="B789">
        <v>0</v>
      </c>
      <c r="C789">
        <v>0</v>
      </c>
      <c r="D789">
        <v>0</v>
      </c>
    </row>
    <row r="790" spans="1:4" hidden="1" outlineLevel="1" x14ac:dyDescent="0.45">
      <c r="A790">
        <v>3.0778701138811648E-4</v>
      </c>
      <c r="B790">
        <v>0</v>
      </c>
      <c r="C790">
        <v>0</v>
      </c>
      <c r="D790">
        <v>0</v>
      </c>
    </row>
    <row r="791" spans="1:4" hidden="1" outlineLevel="1" x14ac:dyDescent="0.45">
      <c r="A791">
        <v>-9.2307692307691536E-3</v>
      </c>
      <c r="B791">
        <v>0</v>
      </c>
      <c r="C791">
        <v>0</v>
      </c>
      <c r="D791">
        <v>0</v>
      </c>
    </row>
    <row r="792" spans="1:4" hidden="1" outlineLevel="1" x14ac:dyDescent="0.45">
      <c r="A792">
        <v>2.5621118012422173E-3</v>
      </c>
      <c r="B792">
        <v>0</v>
      </c>
      <c r="C792">
        <v>0</v>
      </c>
      <c r="D792">
        <v>0</v>
      </c>
    </row>
    <row r="793" spans="1:4" hidden="1" outlineLevel="1" x14ac:dyDescent="0.45">
      <c r="A793">
        <v>-7.5892511422596121E-3</v>
      </c>
      <c r="B793">
        <v>0</v>
      </c>
      <c r="C793">
        <v>0</v>
      </c>
      <c r="D793">
        <v>0</v>
      </c>
    </row>
    <row r="794" spans="1:4" hidden="1" outlineLevel="1" x14ac:dyDescent="0.45">
      <c r="A794">
        <v>7.803355442839166E-4</v>
      </c>
      <c r="B794">
        <v>0</v>
      </c>
      <c r="C794">
        <v>0</v>
      </c>
      <c r="D794">
        <v>0</v>
      </c>
    </row>
    <row r="795" spans="1:4" hidden="1" outlineLevel="1" x14ac:dyDescent="0.45">
      <c r="A795">
        <v>3.0877192982456281E-2</v>
      </c>
      <c r="B795">
        <v>0</v>
      </c>
      <c r="C795">
        <v>0</v>
      </c>
      <c r="D795">
        <v>0</v>
      </c>
    </row>
    <row r="796" spans="1:4" hidden="1" outlineLevel="1" x14ac:dyDescent="0.45">
      <c r="A796">
        <v>1.1118674835489006E-2</v>
      </c>
      <c r="B796">
        <v>0</v>
      </c>
      <c r="C796">
        <v>0</v>
      </c>
      <c r="D796">
        <v>0</v>
      </c>
    </row>
    <row r="797" spans="1:4" hidden="1" outlineLevel="1" x14ac:dyDescent="0.45">
      <c r="A797">
        <v>-1.488629563135857E-2</v>
      </c>
      <c r="B797">
        <v>0</v>
      </c>
      <c r="C797">
        <v>0</v>
      </c>
      <c r="D797">
        <v>0</v>
      </c>
    </row>
    <row r="798" spans="1:4" hidden="1" outlineLevel="1" x14ac:dyDescent="0.45">
      <c r="A798">
        <v>-2.6425696711975033E-2</v>
      </c>
      <c r="B798">
        <v>0</v>
      </c>
      <c r="C798">
        <v>0</v>
      </c>
      <c r="D798">
        <v>0</v>
      </c>
    </row>
    <row r="799" spans="1:4" hidden="1" outlineLevel="1" x14ac:dyDescent="0.45">
      <c r="A799">
        <v>5.4597925278838666E-3</v>
      </c>
      <c r="B799">
        <v>0</v>
      </c>
      <c r="C799">
        <v>0</v>
      </c>
      <c r="D799">
        <v>0</v>
      </c>
    </row>
    <row r="800" spans="1:4" hidden="1" outlineLevel="1" x14ac:dyDescent="0.45">
      <c r="A800">
        <v>8.2693351950973604E-2</v>
      </c>
      <c r="B800">
        <v>0</v>
      </c>
      <c r="C800">
        <v>0</v>
      </c>
      <c r="D800">
        <v>0</v>
      </c>
    </row>
    <row r="801" spans="1:4" hidden="1" outlineLevel="1" x14ac:dyDescent="0.45">
      <c r="A801">
        <v>1.8986888299777904E-2</v>
      </c>
      <c r="B801">
        <v>0</v>
      </c>
      <c r="C801">
        <v>0</v>
      </c>
      <c r="D801">
        <v>0</v>
      </c>
    </row>
    <row r="802" spans="1:4" hidden="1" outlineLevel="1" x14ac:dyDescent="0.45">
      <c r="A802">
        <v>-1.603150049219515E-2</v>
      </c>
      <c r="B802">
        <v>0</v>
      </c>
      <c r="C802">
        <v>0</v>
      </c>
      <c r="D802">
        <v>0</v>
      </c>
    </row>
    <row r="803" spans="1:4" hidden="1" outlineLevel="1" x14ac:dyDescent="0.45">
      <c r="A803">
        <v>-1.4934972130913327E-2</v>
      </c>
      <c r="B803">
        <v>0</v>
      </c>
      <c r="C803">
        <v>0</v>
      </c>
      <c r="D803">
        <v>0</v>
      </c>
    </row>
    <row r="804" spans="1:4" hidden="1" outlineLevel="1" x14ac:dyDescent="0.45">
      <c r="A804">
        <v>5.1505259339863496E-3</v>
      </c>
      <c r="B804">
        <v>0</v>
      </c>
      <c r="C804">
        <v>0</v>
      </c>
      <c r="D804">
        <v>0</v>
      </c>
    </row>
    <row r="805" spans="1:4" hidden="1" outlineLevel="1" x14ac:dyDescent="0.45">
      <c r="A805">
        <v>-1.0825635103925979E-3</v>
      </c>
      <c r="B805">
        <v>0</v>
      </c>
      <c r="C805">
        <v>0</v>
      </c>
      <c r="D805">
        <v>0</v>
      </c>
    </row>
    <row r="806" spans="1:4" hidden="1" outlineLevel="1" x14ac:dyDescent="0.45">
      <c r="A806">
        <v>1.5605808828841772E-2</v>
      </c>
      <c r="B806">
        <v>0</v>
      </c>
      <c r="C806">
        <v>0</v>
      </c>
      <c r="D806">
        <v>0</v>
      </c>
    </row>
    <row r="807" spans="1:4" hidden="1" outlineLevel="1" x14ac:dyDescent="0.45">
      <c r="A807">
        <v>-2.0630290958241537E-2</v>
      </c>
      <c r="B807">
        <v>0</v>
      </c>
      <c r="C807">
        <v>0</v>
      </c>
      <c r="D807">
        <v>0</v>
      </c>
    </row>
    <row r="808" spans="1:4" hidden="1" outlineLevel="1" x14ac:dyDescent="0.45">
      <c r="A808">
        <v>-1.8885741265344591E-2</v>
      </c>
      <c r="B808">
        <v>0</v>
      </c>
      <c r="C808">
        <v>0</v>
      </c>
      <c r="D808">
        <v>0</v>
      </c>
    </row>
    <row r="809" spans="1:4" hidden="1" outlineLevel="1" x14ac:dyDescent="0.45">
      <c r="A809">
        <v>-8.0698896868290904E-3</v>
      </c>
      <c r="B809">
        <v>0</v>
      </c>
      <c r="C809">
        <v>0</v>
      </c>
      <c r="D809">
        <v>0</v>
      </c>
    </row>
    <row r="810" spans="1:4" hidden="1" outlineLevel="1" x14ac:dyDescent="0.45">
      <c r="A810">
        <v>-5.6724884311090129E-3</v>
      </c>
      <c r="B810">
        <v>0</v>
      </c>
      <c r="C810">
        <v>0</v>
      </c>
      <c r="D810">
        <v>0</v>
      </c>
    </row>
    <row r="811" spans="1:4" hidden="1" outlineLevel="1" x14ac:dyDescent="0.45">
      <c r="A811">
        <v>1.0959315418105353E-2</v>
      </c>
      <c r="B811">
        <v>0</v>
      </c>
      <c r="C811">
        <v>0</v>
      </c>
      <c r="D811">
        <v>0</v>
      </c>
    </row>
    <row r="812" spans="1:4" hidden="1" outlineLevel="1" x14ac:dyDescent="0.45">
      <c r="A812">
        <v>-3.1927531927532504E-3</v>
      </c>
      <c r="B812">
        <v>0</v>
      </c>
      <c r="C812">
        <v>0</v>
      </c>
      <c r="D812">
        <v>0</v>
      </c>
    </row>
    <row r="813" spans="1:4" hidden="1" outlineLevel="1" x14ac:dyDescent="0.45">
      <c r="A813">
        <v>9.4599627560523203E-3</v>
      </c>
      <c r="B813">
        <v>0</v>
      </c>
      <c r="C813">
        <v>0</v>
      </c>
      <c r="D813">
        <v>0</v>
      </c>
    </row>
    <row r="814" spans="1:4" hidden="1" outlineLevel="1" x14ac:dyDescent="0.45">
      <c r="A814">
        <v>-2.7154663518299982E-2</v>
      </c>
      <c r="B814">
        <v>0</v>
      </c>
      <c r="C814">
        <v>0</v>
      </c>
      <c r="D814">
        <v>0</v>
      </c>
    </row>
    <row r="815" spans="1:4" hidden="1" outlineLevel="1" x14ac:dyDescent="0.45">
      <c r="A815">
        <v>1.0770631067961167E-2</v>
      </c>
      <c r="B815">
        <v>0</v>
      </c>
      <c r="C815">
        <v>0</v>
      </c>
      <c r="D815">
        <v>0</v>
      </c>
    </row>
    <row r="816" spans="1:4" hidden="1" outlineLevel="1" x14ac:dyDescent="0.45">
      <c r="A816">
        <v>-9.0049527239988159E-4</v>
      </c>
      <c r="B816">
        <v>0</v>
      </c>
      <c r="C816">
        <v>0</v>
      </c>
      <c r="D816">
        <v>0</v>
      </c>
    </row>
    <row r="817" spans="1:4" hidden="1" outlineLevel="1" x14ac:dyDescent="0.45">
      <c r="A817">
        <v>1.3294276701216745E-2</v>
      </c>
      <c r="B817">
        <v>0</v>
      </c>
      <c r="C817">
        <v>0</v>
      </c>
      <c r="D817">
        <v>0</v>
      </c>
    </row>
    <row r="818" spans="1:4" hidden="1" outlineLevel="1" x14ac:dyDescent="0.45">
      <c r="A818">
        <v>1.1859758357424255E-3</v>
      </c>
      <c r="B818">
        <v>0</v>
      </c>
      <c r="C818">
        <v>0</v>
      </c>
      <c r="D818">
        <v>0</v>
      </c>
    </row>
    <row r="819" spans="1:4" hidden="1" outlineLevel="1" x14ac:dyDescent="0.45">
      <c r="A819">
        <v>2.1766491448878433E-2</v>
      </c>
      <c r="B819">
        <v>0</v>
      </c>
      <c r="C819">
        <v>0</v>
      </c>
      <c r="D819">
        <v>0</v>
      </c>
    </row>
    <row r="820" spans="1:4" hidden="1" outlineLevel="1" x14ac:dyDescent="0.45">
      <c r="A820">
        <v>7.970436924862323E-4</v>
      </c>
      <c r="B820">
        <v>0</v>
      </c>
      <c r="C820">
        <v>0</v>
      </c>
      <c r="D820">
        <v>0</v>
      </c>
    </row>
    <row r="821" spans="1:4" hidden="1" outlineLevel="1" x14ac:dyDescent="0.45">
      <c r="A821">
        <v>-6.1540689255719094E-3</v>
      </c>
      <c r="B821">
        <v>0</v>
      </c>
      <c r="C821">
        <v>0</v>
      </c>
      <c r="D821">
        <v>0</v>
      </c>
    </row>
    <row r="822" spans="1:4" hidden="1" outlineLevel="1" x14ac:dyDescent="0.45">
      <c r="A822">
        <v>-1.3914183725504459E-2</v>
      </c>
      <c r="B822">
        <v>0</v>
      </c>
      <c r="C822">
        <v>0</v>
      </c>
      <c r="D822">
        <v>0</v>
      </c>
    </row>
    <row r="823" spans="1:4" hidden="1" outlineLevel="1" x14ac:dyDescent="0.45">
      <c r="A823">
        <v>1.8395390070921946E-2</v>
      </c>
      <c r="B823">
        <v>0</v>
      </c>
      <c r="C823">
        <v>0</v>
      </c>
      <c r="D823">
        <v>0</v>
      </c>
    </row>
    <row r="824" spans="1:4" hidden="1" outlineLevel="1" x14ac:dyDescent="0.45">
      <c r="A824">
        <v>2.7566195139643312E-3</v>
      </c>
      <c r="B824">
        <v>0</v>
      </c>
      <c r="C824">
        <v>0</v>
      </c>
      <c r="D824">
        <v>0</v>
      </c>
    </row>
    <row r="825" spans="1:4" hidden="1" outlineLevel="1" x14ac:dyDescent="0.45">
      <c r="A825">
        <v>3.5231136511611139E-2</v>
      </c>
      <c r="B825">
        <v>0</v>
      </c>
      <c r="C825">
        <v>0</v>
      </c>
      <c r="D825">
        <v>0</v>
      </c>
    </row>
    <row r="826" spans="1:4" hidden="1" outlineLevel="1" x14ac:dyDescent="0.45">
      <c r="A826">
        <v>-1.3067784765897983E-2</v>
      </c>
      <c r="B826">
        <v>0</v>
      </c>
      <c r="C826">
        <v>0</v>
      </c>
      <c r="D826">
        <v>0</v>
      </c>
    </row>
    <row r="827" spans="1:4" hidden="1" outlineLevel="1" x14ac:dyDescent="0.45">
      <c r="A827">
        <v>2.5631947886426421E-2</v>
      </c>
      <c r="B827">
        <v>0</v>
      </c>
      <c r="C827">
        <v>0</v>
      </c>
      <c r="D827">
        <v>0</v>
      </c>
    </row>
    <row r="828" spans="1:4" hidden="1" outlineLevel="1" x14ac:dyDescent="0.45">
      <c r="A828">
        <v>-8.9748015188118035E-4</v>
      </c>
      <c r="B828">
        <v>0</v>
      </c>
      <c r="C828">
        <v>0</v>
      </c>
      <c r="D828">
        <v>0</v>
      </c>
    </row>
    <row r="829" spans="1:4" hidden="1" outlineLevel="1" x14ac:dyDescent="0.45">
      <c r="A829">
        <v>-2.9919845218352781E-2</v>
      </c>
      <c r="B829">
        <v>0</v>
      </c>
      <c r="C829">
        <v>0</v>
      </c>
      <c r="D829">
        <v>0</v>
      </c>
    </row>
    <row r="830" spans="1:4" hidden="1" outlineLevel="1" x14ac:dyDescent="0.45">
      <c r="A830">
        <v>-2.9204359284848991E-3</v>
      </c>
      <c r="B830">
        <v>0</v>
      </c>
      <c r="C830">
        <v>0</v>
      </c>
      <c r="D830">
        <v>0</v>
      </c>
    </row>
    <row r="831" spans="1:4" hidden="1" outlineLevel="1" x14ac:dyDescent="0.45">
      <c r="A831">
        <v>-1.6788112587512449E-2</v>
      </c>
      <c r="B831">
        <v>0</v>
      </c>
      <c r="C831">
        <v>0</v>
      </c>
      <c r="D831">
        <v>0</v>
      </c>
    </row>
    <row r="832" spans="1:4" hidden="1" outlineLevel="1" x14ac:dyDescent="0.45">
      <c r="A832">
        <v>-1.7002107098743058E-2</v>
      </c>
      <c r="B832">
        <v>0</v>
      </c>
      <c r="C832">
        <v>0</v>
      </c>
      <c r="D832">
        <v>0</v>
      </c>
    </row>
    <row r="833" spans="1:4" hidden="1" outlineLevel="1" x14ac:dyDescent="0.45">
      <c r="A833">
        <v>-4.4053514672185545E-2</v>
      </c>
      <c r="B833">
        <v>0</v>
      </c>
      <c r="C833">
        <v>0</v>
      </c>
      <c r="D833">
        <v>0</v>
      </c>
    </row>
    <row r="834" spans="1:4" hidden="1" outlineLevel="1" x14ac:dyDescent="0.45">
      <c r="A834">
        <v>-1.6237531895152424E-3</v>
      </c>
      <c r="B834">
        <v>0</v>
      </c>
      <c r="C834">
        <v>0</v>
      </c>
      <c r="D834">
        <v>0</v>
      </c>
    </row>
    <row r="835" spans="1:4" hidden="1" outlineLevel="1" x14ac:dyDescent="0.45">
      <c r="A835">
        <v>1.6651177199504374E-2</v>
      </c>
      <c r="B835">
        <v>0</v>
      </c>
      <c r="C835">
        <v>0</v>
      </c>
      <c r="D835">
        <v>0</v>
      </c>
    </row>
    <row r="836" spans="1:4" hidden="1" outlineLevel="1" x14ac:dyDescent="0.45">
      <c r="A836">
        <v>-4.0298621162489612E-2</v>
      </c>
      <c r="B836">
        <v>0</v>
      </c>
      <c r="C836">
        <v>0</v>
      </c>
      <c r="D836">
        <v>0</v>
      </c>
    </row>
    <row r="837" spans="1:4" hidden="1" outlineLevel="1" x14ac:dyDescent="0.45">
      <c r="A837">
        <v>0</v>
      </c>
      <c r="B837">
        <v>0</v>
      </c>
      <c r="C837">
        <v>0</v>
      </c>
      <c r="D837">
        <v>0</v>
      </c>
    </row>
    <row r="838" spans="1:4" hidden="1" outlineLevel="1" x14ac:dyDescent="0.45">
      <c r="A838">
        <v>0</v>
      </c>
      <c r="B838">
        <v>0</v>
      </c>
      <c r="C838">
        <v>0</v>
      </c>
      <c r="D838">
        <v>0</v>
      </c>
    </row>
    <row r="839" spans="1:4" hidden="1" outlineLevel="1" x14ac:dyDescent="0.45">
      <c r="A839">
        <v>9.0490554056199546E-3</v>
      </c>
      <c r="B839">
        <v>0</v>
      </c>
      <c r="C839">
        <v>0</v>
      </c>
      <c r="D839">
        <v>0</v>
      </c>
    </row>
    <row r="840" spans="1:4" hidden="1" outlineLevel="1" x14ac:dyDescent="0.45">
      <c r="A840">
        <v>1.8407803650094534E-2</v>
      </c>
      <c r="B840">
        <v>0</v>
      </c>
      <c r="C840">
        <v>0</v>
      </c>
      <c r="D840">
        <v>0</v>
      </c>
    </row>
    <row r="841" spans="1:4" hidden="1" outlineLevel="1" x14ac:dyDescent="0.45">
      <c r="A841">
        <v>-3.661362583037242E-2</v>
      </c>
      <c r="B841">
        <v>0</v>
      </c>
      <c r="C841">
        <v>0</v>
      </c>
      <c r="D841">
        <v>0</v>
      </c>
    </row>
    <row r="842" spans="1:4" hidden="1" outlineLevel="1" x14ac:dyDescent="0.45">
      <c r="A842">
        <v>1.8280949326491269E-2</v>
      </c>
      <c r="B842">
        <v>0</v>
      </c>
      <c r="C842">
        <v>0</v>
      </c>
      <c r="D842">
        <v>0</v>
      </c>
    </row>
    <row r="843" spans="1:4" hidden="1" outlineLevel="1" x14ac:dyDescent="0.45">
      <c r="A843">
        <v>-8.1889763779527946E-3</v>
      </c>
      <c r="B843">
        <v>0</v>
      </c>
      <c r="C843">
        <v>0</v>
      </c>
      <c r="D843">
        <v>0</v>
      </c>
    </row>
    <row r="844" spans="1:4" hidden="1" outlineLevel="1" x14ac:dyDescent="0.45">
      <c r="A844">
        <v>1.5878056525881146E-2</v>
      </c>
      <c r="B844">
        <v>0</v>
      </c>
      <c r="C844">
        <v>0</v>
      </c>
      <c r="D844">
        <v>0</v>
      </c>
    </row>
    <row r="845" spans="1:4" hidden="1" outlineLevel="1" x14ac:dyDescent="0.45">
      <c r="A845">
        <v>2.3444826508283167E-3</v>
      </c>
      <c r="B845">
        <v>0</v>
      </c>
      <c r="C845">
        <v>0</v>
      </c>
      <c r="D845">
        <v>0</v>
      </c>
    </row>
    <row r="846" spans="1:4" hidden="1" outlineLevel="1" x14ac:dyDescent="0.45">
      <c r="A846">
        <v>9.511928894433197E-3</v>
      </c>
      <c r="B846">
        <v>0</v>
      </c>
      <c r="C846">
        <v>0</v>
      </c>
      <c r="D846">
        <v>0</v>
      </c>
    </row>
    <row r="847" spans="1:4" hidden="1" outlineLevel="1" x14ac:dyDescent="0.45">
      <c r="A847">
        <v>1.8149521161569426E-2</v>
      </c>
      <c r="B847">
        <v>0</v>
      </c>
      <c r="C847">
        <v>0</v>
      </c>
      <c r="D847">
        <v>0</v>
      </c>
    </row>
    <row r="848" spans="1:4" hidden="1" outlineLevel="1" x14ac:dyDescent="0.45">
      <c r="A848">
        <v>3.7927634074186312E-3</v>
      </c>
      <c r="B848">
        <v>0</v>
      </c>
      <c r="C848">
        <v>0</v>
      </c>
      <c r="D848">
        <v>0</v>
      </c>
    </row>
    <row r="849" spans="1:4" hidden="1" outlineLevel="1" x14ac:dyDescent="0.45">
      <c r="A849">
        <v>-1.9194438147056792E-2</v>
      </c>
      <c r="B849">
        <v>0</v>
      </c>
      <c r="C849">
        <v>0</v>
      </c>
      <c r="D849">
        <v>0</v>
      </c>
    </row>
    <row r="850" spans="1:4" hidden="1" outlineLevel="1" x14ac:dyDescent="0.45">
      <c r="A850">
        <v>2.1265120579397667E-2</v>
      </c>
      <c r="B850">
        <v>0</v>
      </c>
      <c r="C850">
        <v>0</v>
      </c>
      <c r="D850">
        <v>0</v>
      </c>
    </row>
    <row r="851" spans="1:4" hidden="1" outlineLevel="1" x14ac:dyDescent="0.45">
      <c r="A851">
        <v>-8.1478687287817042E-3</v>
      </c>
      <c r="B851">
        <v>0</v>
      </c>
      <c r="C851">
        <v>0</v>
      </c>
      <c r="D851">
        <v>0</v>
      </c>
    </row>
    <row r="852" spans="1:4" hidden="1" outlineLevel="1" x14ac:dyDescent="0.45">
      <c r="A852">
        <v>-2.5405035369285844E-2</v>
      </c>
      <c r="B852">
        <v>0</v>
      </c>
      <c r="C852">
        <v>0</v>
      </c>
      <c r="D852">
        <v>0</v>
      </c>
    </row>
    <row r="853" spans="1:4" hidden="1" outlineLevel="1" x14ac:dyDescent="0.45">
      <c r="A853">
        <v>2.1072348396160567E-3</v>
      </c>
      <c r="B853">
        <v>0</v>
      </c>
      <c r="C853">
        <v>0</v>
      </c>
      <c r="D853">
        <v>0</v>
      </c>
    </row>
    <row r="854" spans="1:4" hidden="1" outlineLevel="1" x14ac:dyDescent="0.45">
      <c r="A854">
        <v>-2.515576323987545E-2</v>
      </c>
      <c r="B854">
        <v>0</v>
      </c>
      <c r="C854">
        <v>0</v>
      </c>
      <c r="D854">
        <v>0</v>
      </c>
    </row>
    <row r="855" spans="1:4" hidden="1" outlineLevel="1" x14ac:dyDescent="0.45">
      <c r="A855">
        <v>1.1104897339618169E-2</v>
      </c>
      <c r="B855">
        <v>0</v>
      </c>
      <c r="C855">
        <v>0</v>
      </c>
      <c r="D855">
        <v>0</v>
      </c>
    </row>
    <row r="856" spans="1:4" hidden="1" outlineLevel="1" x14ac:dyDescent="0.45">
      <c r="A856">
        <v>1.5802781289506962E-2</v>
      </c>
      <c r="B856">
        <v>0</v>
      </c>
      <c r="C856">
        <v>0</v>
      </c>
      <c r="D856">
        <v>0</v>
      </c>
    </row>
    <row r="857" spans="1:4" hidden="1" outlineLevel="1" x14ac:dyDescent="0.45">
      <c r="A857">
        <v>-5.5771624144368426E-2</v>
      </c>
      <c r="B857">
        <v>0</v>
      </c>
      <c r="C857">
        <v>0</v>
      </c>
      <c r="D857">
        <v>0</v>
      </c>
    </row>
    <row r="858" spans="1:4" hidden="1" outlineLevel="1" x14ac:dyDescent="0.45">
      <c r="A858">
        <v>-1.4992997775764128E-2</v>
      </c>
      <c r="B858">
        <v>0</v>
      </c>
      <c r="C858">
        <v>0</v>
      </c>
      <c r="D858">
        <v>0</v>
      </c>
    </row>
    <row r="859" spans="1:4" hidden="1" outlineLevel="1" x14ac:dyDescent="0.45">
      <c r="A859">
        <v>6.832817596387053E-2</v>
      </c>
      <c r="B859">
        <v>0</v>
      </c>
      <c r="C859">
        <v>0</v>
      </c>
      <c r="D859">
        <v>0</v>
      </c>
    </row>
    <row r="860" spans="1:4" hidden="1" outlineLevel="1" x14ac:dyDescent="0.45">
      <c r="A860">
        <v>3.8907155158916629E-2</v>
      </c>
      <c r="B860">
        <v>0</v>
      </c>
      <c r="C860">
        <v>0</v>
      </c>
      <c r="D860">
        <v>0</v>
      </c>
    </row>
    <row r="861" spans="1:4" hidden="1" outlineLevel="1" x14ac:dyDescent="0.45">
      <c r="A861">
        <v>2.8633863310978391E-3</v>
      </c>
      <c r="B861">
        <v>0</v>
      </c>
      <c r="C861">
        <v>0</v>
      </c>
      <c r="D861">
        <v>0</v>
      </c>
    </row>
    <row r="862" spans="1:4" hidden="1" outlineLevel="1" x14ac:dyDescent="0.45">
      <c r="A862">
        <v>2.93786159741527E-2</v>
      </c>
      <c r="B862">
        <v>0</v>
      </c>
      <c r="C862">
        <v>0</v>
      </c>
      <c r="D862">
        <v>0</v>
      </c>
    </row>
    <row r="863" spans="1:4" hidden="1" outlineLevel="1" x14ac:dyDescent="0.45">
      <c r="A863">
        <v>7.8102189781021902E-3</v>
      </c>
      <c r="B863">
        <v>0</v>
      </c>
      <c r="C863">
        <v>0</v>
      </c>
      <c r="D863">
        <v>0</v>
      </c>
    </row>
    <row r="864" spans="1:4" hidden="1" outlineLevel="1" x14ac:dyDescent="0.45">
      <c r="A864">
        <v>3.838632577678025E-3</v>
      </c>
      <c r="B864">
        <v>0</v>
      </c>
      <c r="C864">
        <v>0</v>
      </c>
      <c r="D864">
        <v>0</v>
      </c>
    </row>
    <row r="865" spans="1:4" hidden="1" outlineLevel="1" x14ac:dyDescent="0.45">
      <c r="A865">
        <v>8.2251082251083574E-3</v>
      </c>
      <c r="B865">
        <v>0</v>
      </c>
      <c r="C865">
        <v>0</v>
      </c>
      <c r="D865">
        <v>0</v>
      </c>
    </row>
    <row r="866" spans="1:4" hidden="1" outlineLevel="1" x14ac:dyDescent="0.45">
      <c r="A866">
        <v>2.1253756977243521E-2</v>
      </c>
      <c r="B866">
        <v>0</v>
      </c>
      <c r="C866">
        <v>0</v>
      </c>
      <c r="D866">
        <v>0</v>
      </c>
    </row>
    <row r="867" spans="1:4" hidden="1" outlineLevel="1" x14ac:dyDescent="0.45">
      <c r="A867">
        <v>-4.4145469833928308E-3</v>
      </c>
      <c r="B867">
        <v>0</v>
      </c>
      <c r="C867">
        <v>0</v>
      </c>
      <c r="D867">
        <v>0</v>
      </c>
    </row>
    <row r="868" spans="1:4" hidden="1" outlineLevel="1" x14ac:dyDescent="0.45">
      <c r="A868">
        <v>-1.0416666666666741E-2</v>
      </c>
      <c r="B868">
        <v>0</v>
      </c>
      <c r="C868">
        <v>0</v>
      </c>
      <c r="D868">
        <v>0</v>
      </c>
    </row>
    <row r="869" spans="1:4" hidden="1" outlineLevel="1" x14ac:dyDescent="0.45">
      <c r="A869">
        <v>2.1052631578947434E-2</v>
      </c>
      <c r="B869">
        <v>0</v>
      </c>
      <c r="C869">
        <v>0</v>
      </c>
      <c r="D869">
        <v>0</v>
      </c>
    </row>
    <row r="870" spans="1:4" hidden="1" outlineLevel="1" x14ac:dyDescent="0.45">
      <c r="A870">
        <v>-6.7567567567567988E-3</v>
      </c>
      <c r="B870">
        <v>0</v>
      </c>
      <c r="C870">
        <v>0</v>
      </c>
      <c r="D870">
        <v>0</v>
      </c>
    </row>
    <row r="871" spans="1:4" hidden="1" outlineLevel="1" x14ac:dyDescent="0.45">
      <c r="A871">
        <v>2.2512097622554128E-2</v>
      </c>
      <c r="B871">
        <v>0</v>
      </c>
      <c r="C871">
        <v>0</v>
      </c>
      <c r="D871">
        <v>0</v>
      </c>
    </row>
    <row r="872" spans="1:4" hidden="1" outlineLevel="1" x14ac:dyDescent="0.45">
      <c r="A872">
        <v>-1.7832647462277196E-2</v>
      </c>
      <c r="B872">
        <v>0</v>
      </c>
      <c r="C872">
        <v>0</v>
      </c>
      <c r="D872">
        <v>0</v>
      </c>
    </row>
    <row r="873" spans="1:4" hidden="1" outlineLevel="1" x14ac:dyDescent="0.45">
      <c r="A873">
        <v>-2.5837988826813429E-3</v>
      </c>
      <c r="B873">
        <v>0</v>
      </c>
      <c r="C873">
        <v>0</v>
      </c>
      <c r="D873">
        <v>0</v>
      </c>
    </row>
    <row r="874" spans="1:4" hidden="1" outlineLevel="1" x14ac:dyDescent="0.45">
      <c r="A874">
        <v>1.6453126093957771E-2</v>
      </c>
      <c r="B874">
        <v>0</v>
      </c>
      <c r="C874">
        <v>0</v>
      </c>
      <c r="D874">
        <v>0</v>
      </c>
    </row>
    <row r="875" spans="1:4" hidden="1" outlineLevel="1" x14ac:dyDescent="0.45">
      <c r="A875">
        <v>6.5436010469761552E-3</v>
      </c>
      <c r="B875">
        <v>0</v>
      </c>
      <c r="C875">
        <v>0</v>
      </c>
      <c r="D875">
        <v>0</v>
      </c>
    </row>
    <row r="876" spans="1:4" hidden="1" outlineLevel="1" x14ac:dyDescent="0.45">
      <c r="A876">
        <v>-1.5260384589064424E-2</v>
      </c>
      <c r="B876">
        <v>0</v>
      </c>
      <c r="C876">
        <v>0</v>
      </c>
      <c r="D876">
        <v>0</v>
      </c>
    </row>
    <row r="877" spans="1:4" hidden="1" outlineLevel="1" x14ac:dyDescent="0.45">
      <c r="A877">
        <v>1.9527449617790182E-2</v>
      </c>
      <c r="B877">
        <v>0</v>
      </c>
      <c r="C877">
        <v>0</v>
      </c>
      <c r="D877">
        <v>0</v>
      </c>
    </row>
    <row r="878" spans="1:4" hidden="1" outlineLevel="1" x14ac:dyDescent="0.45">
      <c r="A878">
        <v>2.0448503851144828E-4</v>
      </c>
      <c r="B878">
        <v>0</v>
      </c>
      <c r="C878">
        <v>0</v>
      </c>
      <c r="D878">
        <v>0</v>
      </c>
    </row>
    <row r="879" spans="1:4" hidden="1" outlineLevel="1" x14ac:dyDescent="0.45">
      <c r="A879">
        <v>6.7466266866564872E-3</v>
      </c>
      <c r="B879">
        <v>0</v>
      </c>
      <c r="C879">
        <v>0</v>
      </c>
      <c r="D879">
        <v>0</v>
      </c>
    </row>
    <row r="880" spans="1:4" hidden="1" outlineLevel="1" x14ac:dyDescent="0.45">
      <c r="A880">
        <v>-4.7383740607864766E-3</v>
      </c>
      <c r="B880">
        <v>0</v>
      </c>
      <c r="C880">
        <v>0</v>
      </c>
      <c r="D880">
        <v>0</v>
      </c>
    </row>
    <row r="881" spans="1:4" hidden="1" outlineLevel="1" x14ac:dyDescent="0.45">
      <c r="A881">
        <v>-4.8289464735088439E-3</v>
      </c>
      <c r="B881">
        <v>0</v>
      </c>
      <c r="C881">
        <v>0</v>
      </c>
      <c r="D881">
        <v>0</v>
      </c>
    </row>
    <row r="882" spans="1:4" hidden="1" outlineLevel="1" x14ac:dyDescent="0.45">
      <c r="A882">
        <v>-1.5718972115910113E-3</v>
      </c>
      <c r="B882">
        <v>0</v>
      </c>
      <c r="C882">
        <v>0</v>
      </c>
      <c r="D882">
        <v>0</v>
      </c>
    </row>
    <row r="883" spans="1:4" hidden="1" outlineLevel="1" x14ac:dyDescent="0.45">
      <c r="A883">
        <v>6.4343897597372024E-3</v>
      </c>
      <c r="B883">
        <v>0</v>
      </c>
      <c r="C883">
        <v>0</v>
      </c>
      <c r="D883">
        <v>0</v>
      </c>
    </row>
    <row r="884" spans="1:4" hidden="1" outlineLevel="1" x14ac:dyDescent="0.45">
      <c r="A884">
        <v>-1.4894919404203177E-2</v>
      </c>
      <c r="B884">
        <v>0</v>
      </c>
      <c r="C884">
        <v>0</v>
      </c>
      <c r="D884">
        <v>0</v>
      </c>
    </row>
    <row r="885" spans="1:4" hidden="1" outlineLevel="1" x14ac:dyDescent="0.45">
      <c r="A885">
        <v>1.4084507042253502E-2</v>
      </c>
      <c r="B885">
        <v>0</v>
      </c>
      <c r="C885">
        <v>0</v>
      </c>
      <c r="D885">
        <v>0</v>
      </c>
    </row>
    <row r="886" spans="1:4" hidden="1" outlineLevel="1" x14ac:dyDescent="0.45">
      <c r="A886">
        <v>-1.6067538126361525E-2</v>
      </c>
      <c r="B886">
        <v>0</v>
      </c>
      <c r="C886">
        <v>0</v>
      </c>
      <c r="D886">
        <v>0</v>
      </c>
    </row>
    <row r="887" spans="1:4" hidden="1" outlineLevel="1" x14ac:dyDescent="0.45">
      <c r="A887">
        <v>1.6329919734292764E-2</v>
      </c>
      <c r="B887">
        <v>0</v>
      </c>
      <c r="C887">
        <v>0</v>
      </c>
      <c r="D887">
        <v>0</v>
      </c>
    </row>
    <row r="888" spans="1:4" hidden="1" outlineLevel="1" x14ac:dyDescent="0.45">
      <c r="A888">
        <v>3.6764705882352811E-3</v>
      </c>
      <c r="B888">
        <v>0</v>
      </c>
      <c r="C888">
        <v>0</v>
      </c>
      <c r="D888">
        <v>0</v>
      </c>
    </row>
    <row r="889" spans="1:4" hidden="1" outlineLevel="1" x14ac:dyDescent="0.45">
      <c r="A889">
        <v>-1.0378510378510342E-2</v>
      </c>
      <c r="B889">
        <v>0</v>
      </c>
      <c r="C889">
        <v>0</v>
      </c>
      <c r="D889">
        <v>0</v>
      </c>
    </row>
    <row r="890" spans="1:4" hidden="1" outlineLevel="1" x14ac:dyDescent="0.45">
      <c r="A890">
        <v>1.0898622249640111E-2</v>
      </c>
      <c r="B890">
        <v>0</v>
      </c>
      <c r="C890">
        <v>0</v>
      </c>
      <c r="D890">
        <v>0</v>
      </c>
    </row>
    <row r="891" spans="1:4" hidden="1" outlineLevel="1" x14ac:dyDescent="0.45">
      <c r="A891">
        <v>9.2215893680500649E-3</v>
      </c>
      <c r="B891">
        <v>0</v>
      </c>
      <c r="C891">
        <v>0</v>
      </c>
      <c r="D891">
        <v>0</v>
      </c>
    </row>
    <row r="892" spans="1:4" hidden="1" outlineLevel="1" x14ac:dyDescent="0.45">
      <c r="A892">
        <v>-9.5404461166354038E-3</v>
      </c>
      <c r="B892">
        <v>0</v>
      </c>
      <c r="C892">
        <v>0</v>
      </c>
      <c r="D892">
        <v>0</v>
      </c>
    </row>
    <row r="893" spans="1:4" hidden="1" outlineLevel="1" x14ac:dyDescent="0.45">
      <c r="A893">
        <v>1.7297517297517384E-2</v>
      </c>
      <c r="B893">
        <v>0</v>
      </c>
      <c r="C893">
        <v>0</v>
      </c>
      <c r="D893">
        <v>0</v>
      </c>
    </row>
    <row r="894" spans="1:4" hidden="1" outlineLevel="1" x14ac:dyDescent="0.45">
      <c r="A894">
        <v>2.7338801093552023E-2</v>
      </c>
      <c r="B894">
        <v>0</v>
      </c>
      <c r="C894">
        <v>0</v>
      </c>
      <c r="D894">
        <v>0</v>
      </c>
    </row>
    <row r="895" spans="1:4" hidden="1" outlineLevel="1" x14ac:dyDescent="0.45">
      <c r="A895">
        <v>-1.8173557473875057E-3</v>
      </c>
      <c r="B895">
        <v>0</v>
      </c>
      <c r="C895">
        <v>0</v>
      </c>
      <c r="D895">
        <v>0</v>
      </c>
    </row>
    <row r="896" spans="1:4" hidden="1" outlineLevel="1" x14ac:dyDescent="0.45">
      <c r="A896">
        <v>-1.0858963521685361E-2</v>
      </c>
      <c r="B896">
        <v>0</v>
      </c>
      <c r="C896">
        <v>0</v>
      </c>
      <c r="D896">
        <v>0</v>
      </c>
    </row>
    <row r="897" spans="1:4" hidden="1" outlineLevel="1" x14ac:dyDescent="0.45">
      <c r="A897">
        <v>1.130686300289252E-2</v>
      </c>
      <c r="B897">
        <v>0</v>
      </c>
      <c r="C897">
        <v>0</v>
      </c>
      <c r="D897">
        <v>0</v>
      </c>
    </row>
    <row r="898" spans="1:4" hidden="1" outlineLevel="1" x14ac:dyDescent="0.45">
      <c r="A898">
        <v>-2.7301092043682251E-3</v>
      </c>
      <c r="B898">
        <v>0</v>
      </c>
      <c r="C898">
        <v>0</v>
      </c>
      <c r="D898">
        <v>0</v>
      </c>
    </row>
    <row r="899" spans="1:4" hidden="1" outlineLevel="1" x14ac:dyDescent="0.45">
      <c r="A899">
        <v>-6.5180550123833392E-5</v>
      </c>
      <c r="B899">
        <v>0</v>
      </c>
      <c r="C899">
        <v>0</v>
      </c>
      <c r="D899">
        <v>0</v>
      </c>
    </row>
    <row r="900" spans="1:4" hidden="1" outlineLevel="1" x14ac:dyDescent="0.45">
      <c r="A900">
        <v>-4.5629359233423372E-4</v>
      </c>
      <c r="B900">
        <v>0</v>
      </c>
      <c r="C900">
        <v>0</v>
      </c>
      <c r="D900">
        <v>0</v>
      </c>
    </row>
    <row r="901" spans="1:4" hidden="1" outlineLevel="1" x14ac:dyDescent="0.45">
      <c r="A901">
        <v>2.6085822355548238E-4</v>
      </c>
      <c r="B901">
        <v>0</v>
      </c>
      <c r="C901">
        <v>0</v>
      </c>
      <c r="D901">
        <v>0</v>
      </c>
    </row>
    <row r="902" spans="1:4" hidden="1" outlineLevel="1" x14ac:dyDescent="0.45">
      <c r="A902">
        <v>-9.3884469943930071E-3</v>
      </c>
      <c r="B902">
        <v>0</v>
      </c>
      <c r="C902">
        <v>0</v>
      </c>
      <c r="D902">
        <v>0</v>
      </c>
    </row>
    <row r="903" spans="1:4" hidden="1" outlineLevel="1" x14ac:dyDescent="0.45">
      <c r="A903">
        <v>-1.3228906147163322E-2</v>
      </c>
      <c r="B903">
        <v>0</v>
      </c>
      <c r="C903">
        <v>0</v>
      </c>
      <c r="D903">
        <v>0</v>
      </c>
    </row>
    <row r="904" spans="1:4" hidden="1" outlineLevel="1" x14ac:dyDescent="0.45">
      <c r="A904">
        <v>-9.7378776762490071E-3</v>
      </c>
      <c r="B904">
        <v>0</v>
      </c>
      <c r="C904">
        <v>0</v>
      </c>
      <c r="D904">
        <v>0</v>
      </c>
    </row>
    <row r="905" spans="1:4" hidden="1" outlineLevel="1" x14ac:dyDescent="0.45">
      <c r="A905">
        <v>-2.6267932915740588E-2</v>
      </c>
      <c r="B905">
        <v>0</v>
      </c>
      <c r="C905">
        <v>0</v>
      </c>
      <c r="D905">
        <v>0</v>
      </c>
    </row>
    <row r="906" spans="1:4" hidden="1" outlineLevel="1" x14ac:dyDescent="0.45">
      <c r="A906">
        <v>4.6344331465726363E-3</v>
      </c>
      <c r="B906">
        <v>0</v>
      </c>
      <c r="C906">
        <v>0</v>
      </c>
      <c r="D906">
        <v>0</v>
      </c>
    </row>
    <row r="907" spans="1:4" hidden="1" outlineLevel="1" x14ac:dyDescent="0.45">
      <c r="A907">
        <v>2.6576700633434314E-2</v>
      </c>
      <c r="B907">
        <v>0</v>
      </c>
      <c r="C907">
        <v>0</v>
      </c>
      <c r="D907">
        <v>0</v>
      </c>
    </row>
    <row r="908" spans="1:4" hidden="1" outlineLevel="1" x14ac:dyDescent="0.45">
      <c r="A908">
        <v>1.5224681421864616E-2</v>
      </c>
      <c r="B908">
        <v>0</v>
      </c>
      <c r="C908">
        <v>0</v>
      </c>
      <c r="D908">
        <v>0</v>
      </c>
    </row>
    <row r="909" spans="1:4" hidden="1" outlineLevel="1" x14ac:dyDescent="0.45">
      <c r="A909">
        <v>1.5590936116799847E-2</v>
      </c>
      <c r="B909">
        <v>0</v>
      </c>
      <c r="C909">
        <v>0</v>
      </c>
      <c r="D909">
        <v>0</v>
      </c>
    </row>
    <row r="910" spans="1:4" hidden="1" outlineLevel="1" x14ac:dyDescent="0.45">
      <c r="A910">
        <v>9.4321212515451336E-3</v>
      </c>
      <c r="B910">
        <v>0</v>
      </c>
      <c r="C910">
        <v>0</v>
      </c>
      <c r="D910">
        <v>0</v>
      </c>
    </row>
    <row r="911" spans="1:4" hidden="1" outlineLevel="1" x14ac:dyDescent="0.45">
      <c r="A911">
        <v>-3.6087124629462508E-3</v>
      </c>
      <c r="B911">
        <v>0</v>
      </c>
      <c r="C911">
        <v>0</v>
      </c>
      <c r="D911">
        <v>0</v>
      </c>
    </row>
    <row r="912" spans="1:4" hidden="1" outlineLevel="1" x14ac:dyDescent="0.45">
      <c r="A912">
        <v>-9.4425042038546181E-3</v>
      </c>
      <c r="B912">
        <v>0</v>
      </c>
      <c r="C912">
        <v>0</v>
      </c>
      <c r="D912">
        <v>0</v>
      </c>
    </row>
    <row r="913" spans="1:4" hidden="1" outlineLevel="1" x14ac:dyDescent="0.45">
      <c r="A913">
        <v>-9.4672238182291757E-3</v>
      </c>
      <c r="B913">
        <v>0</v>
      </c>
      <c r="C913">
        <v>0</v>
      </c>
      <c r="D913">
        <v>0</v>
      </c>
    </row>
    <row r="914" spans="1:4" hidden="1" outlineLevel="1" x14ac:dyDescent="0.45">
      <c r="A914">
        <v>1.1798826708852461E-2</v>
      </c>
      <c r="B914">
        <v>0</v>
      </c>
      <c r="C914">
        <v>0</v>
      </c>
      <c r="D914">
        <v>0</v>
      </c>
    </row>
    <row r="915" spans="1:4" hidden="1" outlineLevel="1" x14ac:dyDescent="0.45">
      <c r="A915">
        <v>1.19869706840392E-2</v>
      </c>
      <c r="B915">
        <v>0</v>
      </c>
      <c r="C915">
        <v>0</v>
      </c>
      <c r="D915">
        <v>0</v>
      </c>
    </row>
    <row r="916" spans="1:4" hidden="1" outlineLevel="1" x14ac:dyDescent="0.45">
      <c r="A916">
        <v>-3.6049954937557027E-3</v>
      </c>
      <c r="B916">
        <v>0</v>
      </c>
      <c r="C916">
        <v>0</v>
      </c>
      <c r="D916">
        <v>0</v>
      </c>
    </row>
    <row r="917" spans="1:4" hidden="1" outlineLevel="1" x14ac:dyDescent="0.45">
      <c r="A917">
        <v>8.0113709781626241E-3</v>
      </c>
      <c r="B917">
        <v>0</v>
      </c>
      <c r="C917">
        <v>0</v>
      </c>
      <c r="D917">
        <v>0</v>
      </c>
    </row>
    <row r="918" spans="1:4" hidden="1" outlineLevel="1" x14ac:dyDescent="0.45">
      <c r="A918">
        <v>5.4480194846813212E-3</v>
      </c>
      <c r="B918">
        <v>0</v>
      </c>
      <c r="C918">
        <v>0</v>
      </c>
      <c r="D918">
        <v>0</v>
      </c>
    </row>
    <row r="919" spans="1:4" hidden="1" outlineLevel="1" x14ac:dyDescent="0.45">
      <c r="A919">
        <v>5.6097405494994756E-3</v>
      </c>
      <c r="B919">
        <v>0</v>
      </c>
      <c r="C919">
        <v>0</v>
      </c>
      <c r="D919">
        <v>0</v>
      </c>
    </row>
    <row r="920" spans="1:4" hidden="1" outlineLevel="1" x14ac:dyDescent="0.45">
      <c r="A920">
        <v>8.6846275752774371E-3</v>
      </c>
      <c r="B920">
        <v>0</v>
      </c>
      <c r="C920">
        <v>0</v>
      </c>
      <c r="D920">
        <v>0</v>
      </c>
    </row>
    <row r="921" spans="1:4" hidden="1" outlineLevel="1" x14ac:dyDescent="0.45">
      <c r="A921">
        <v>1.3448969331322225E-2</v>
      </c>
      <c r="B921">
        <v>0</v>
      </c>
      <c r="C921">
        <v>0</v>
      </c>
      <c r="D921">
        <v>0</v>
      </c>
    </row>
    <row r="922" spans="1:4" hidden="1" outlineLevel="1" x14ac:dyDescent="0.45">
      <c r="A922">
        <v>-1.4014634751333244E-2</v>
      </c>
      <c r="B922">
        <v>0</v>
      </c>
      <c r="C922">
        <v>0</v>
      </c>
      <c r="D922">
        <v>0</v>
      </c>
    </row>
    <row r="923" spans="1:4" hidden="1" outlineLevel="1" x14ac:dyDescent="0.45">
      <c r="A923">
        <v>-2.3899371069182496E-2</v>
      </c>
      <c r="B923">
        <v>0</v>
      </c>
      <c r="C923">
        <v>0</v>
      </c>
      <c r="D923">
        <v>0</v>
      </c>
    </row>
    <row r="924" spans="1:4" hidden="1" outlineLevel="1" x14ac:dyDescent="0.45">
      <c r="A924">
        <v>2.6288659793814562E-2</v>
      </c>
      <c r="B924">
        <v>1</v>
      </c>
      <c r="C924">
        <v>0</v>
      </c>
      <c r="D924">
        <v>0</v>
      </c>
    </row>
    <row r="925" spans="1:4" hidden="1" outlineLevel="1" x14ac:dyDescent="0.45">
      <c r="A925">
        <v>7.8666499246609733E-2</v>
      </c>
      <c r="B925">
        <v>1</v>
      </c>
      <c r="C925">
        <v>0</v>
      </c>
      <c r="D925">
        <v>0</v>
      </c>
    </row>
    <row r="926" spans="1:4" hidden="1" outlineLevel="1" x14ac:dyDescent="0.45">
      <c r="A926">
        <v>-8.7305744718002565E-3</v>
      </c>
      <c r="B926">
        <v>1</v>
      </c>
      <c r="C926">
        <v>0</v>
      </c>
      <c r="D926">
        <v>0</v>
      </c>
    </row>
    <row r="927" spans="1:4" hidden="1" outlineLevel="1" x14ac:dyDescent="0.45">
      <c r="A927">
        <v>-6.8111091538958224E-3</v>
      </c>
      <c r="B927">
        <v>1</v>
      </c>
      <c r="C927">
        <v>0</v>
      </c>
      <c r="D927">
        <v>0</v>
      </c>
    </row>
    <row r="928" spans="1:4" hidden="1" outlineLevel="1" x14ac:dyDescent="0.45">
      <c r="A928">
        <v>8.1584392550990703E-3</v>
      </c>
      <c r="B928">
        <v>1</v>
      </c>
      <c r="C928">
        <v>0</v>
      </c>
      <c r="D928">
        <v>0</v>
      </c>
    </row>
    <row r="929" spans="1:4" hidden="1" outlineLevel="1" x14ac:dyDescent="0.45">
      <c r="A929">
        <v>-4.0462088782032835E-3</v>
      </c>
      <c r="B929">
        <v>1</v>
      </c>
      <c r="C929">
        <v>0</v>
      </c>
      <c r="D929">
        <v>0</v>
      </c>
    </row>
    <row r="930" spans="1:4" hidden="1" outlineLevel="1" x14ac:dyDescent="0.45">
      <c r="A930">
        <v>2.7143193593970771E-2</v>
      </c>
      <c r="B930">
        <v>1</v>
      </c>
      <c r="C930">
        <v>0</v>
      </c>
      <c r="D930">
        <v>0</v>
      </c>
    </row>
    <row r="931" spans="1:4" hidden="1" outlineLevel="1" x14ac:dyDescent="0.45">
      <c r="A931">
        <v>-1.2095156205216284E-2</v>
      </c>
      <c r="B931">
        <v>1</v>
      </c>
      <c r="C931">
        <v>0</v>
      </c>
      <c r="D931">
        <v>0</v>
      </c>
    </row>
    <row r="932" spans="1:4" hidden="1" outlineLevel="1" x14ac:dyDescent="0.45">
      <c r="A932">
        <v>-2.1469188812812012E-2</v>
      </c>
      <c r="B932">
        <v>1</v>
      </c>
      <c r="C932">
        <v>0</v>
      </c>
      <c r="D932">
        <v>0</v>
      </c>
    </row>
    <row r="933" spans="1:4" hidden="1" outlineLevel="1" x14ac:dyDescent="0.45">
      <c r="A933">
        <v>1.3875711574952598E-2</v>
      </c>
      <c r="B933">
        <v>1</v>
      </c>
      <c r="C933">
        <v>0</v>
      </c>
      <c r="D933">
        <v>0</v>
      </c>
    </row>
    <row r="934" spans="1:4" hidden="1" outlineLevel="1" x14ac:dyDescent="0.45">
      <c r="A934">
        <v>-6.9013919756695241E-3</v>
      </c>
      <c r="B934">
        <v>1</v>
      </c>
      <c r="C934">
        <v>0</v>
      </c>
      <c r="D934">
        <v>0</v>
      </c>
    </row>
    <row r="935" spans="1:4" hidden="1" outlineLevel="1" x14ac:dyDescent="0.45">
      <c r="A935">
        <v>-1.7078916372204045E-3</v>
      </c>
      <c r="B935">
        <v>1</v>
      </c>
      <c r="C935">
        <v>0</v>
      </c>
      <c r="D935">
        <v>0</v>
      </c>
    </row>
    <row r="936" spans="1:4" hidden="1" outlineLevel="1" x14ac:dyDescent="0.45">
      <c r="A936">
        <v>-1.4335437437319243E-2</v>
      </c>
      <c r="B936">
        <v>1</v>
      </c>
      <c r="C936">
        <v>0</v>
      </c>
      <c r="D936">
        <v>0</v>
      </c>
    </row>
    <row r="937" spans="1:4" hidden="1" outlineLevel="1" x14ac:dyDescent="0.45">
      <c r="A937">
        <v>9.0375867847736213E-3</v>
      </c>
      <c r="B937">
        <v>1</v>
      </c>
      <c r="C937">
        <v>0</v>
      </c>
      <c r="D937">
        <v>0</v>
      </c>
    </row>
    <row r="938" spans="1:4" hidden="1" outlineLevel="1" x14ac:dyDescent="0.45">
      <c r="A938">
        <v>3.5529983984815328E-2</v>
      </c>
      <c r="B938">
        <v>1</v>
      </c>
      <c r="C938">
        <v>0</v>
      </c>
      <c r="D938">
        <v>0</v>
      </c>
    </row>
    <row r="939" spans="1:4" hidden="1" outlineLevel="1" x14ac:dyDescent="0.45">
      <c r="A939">
        <v>2.3484935273228036E-3</v>
      </c>
      <c r="B939">
        <v>1</v>
      </c>
      <c r="C939">
        <v>0</v>
      </c>
      <c r="D939">
        <v>0</v>
      </c>
    </row>
    <row r="940" spans="1:4" hidden="1" outlineLevel="1" x14ac:dyDescent="0.45">
      <c r="A940">
        <v>-1.4857991885252053E-3</v>
      </c>
      <c r="B940">
        <v>1</v>
      </c>
      <c r="C940">
        <v>0</v>
      </c>
      <c r="D940">
        <v>0</v>
      </c>
    </row>
    <row r="941" spans="1:4" hidden="1" outlineLevel="1" x14ac:dyDescent="0.45">
      <c r="A941">
        <v>-6.8105076403593978E-3</v>
      </c>
      <c r="B941">
        <v>1</v>
      </c>
      <c r="C941">
        <v>0</v>
      </c>
      <c r="D941">
        <v>0</v>
      </c>
    </row>
    <row r="942" spans="1:4" hidden="1" outlineLevel="1" x14ac:dyDescent="0.45">
      <c r="A942">
        <v>-2.1896968998501576E-3</v>
      </c>
      <c r="B942">
        <v>1</v>
      </c>
      <c r="C942">
        <v>0</v>
      </c>
      <c r="D942">
        <v>0</v>
      </c>
    </row>
    <row r="943" spans="1:4" hidden="1" outlineLevel="1" x14ac:dyDescent="0.45">
      <c r="A943">
        <v>2.079002079002068E-2</v>
      </c>
      <c r="B943">
        <v>1</v>
      </c>
      <c r="C943">
        <v>0</v>
      </c>
      <c r="D943">
        <v>0</v>
      </c>
    </row>
    <row r="944" spans="1:4" hidden="1" outlineLevel="1" x14ac:dyDescent="0.45">
      <c r="A944">
        <v>8.2597872821905671E-3</v>
      </c>
      <c r="B944">
        <v>1</v>
      </c>
      <c r="C944">
        <v>0</v>
      </c>
      <c r="D944">
        <v>0</v>
      </c>
    </row>
    <row r="945" spans="1:4" hidden="1" outlineLevel="1" x14ac:dyDescent="0.45">
      <c r="A945">
        <v>-3.5910672202894567E-3</v>
      </c>
      <c r="B945">
        <v>1</v>
      </c>
      <c r="C945">
        <v>0</v>
      </c>
      <c r="D945">
        <v>0</v>
      </c>
    </row>
    <row r="946" spans="1:4" hidden="1" outlineLevel="1" x14ac:dyDescent="0.45">
      <c r="A946">
        <v>-1.9484176145962429E-2</v>
      </c>
      <c r="B946">
        <v>1</v>
      </c>
      <c r="C946">
        <v>0</v>
      </c>
      <c r="D946">
        <v>0</v>
      </c>
    </row>
    <row r="947" spans="1:4" hidden="1" outlineLevel="1" x14ac:dyDescent="0.45">
      <c r="A947">
        <v>-3.5033310360671477E-3</v>
      </c>
      <c r="B947">
        <v>1</v>
      </c>
      <c r="C947">
        <v>0</v>
      </c>
      <c r="D947">
        <v>0</v>
      </c>
    </row>
    <row r="948" spans="1:4" hidden="1" outlineLevel="1" x14ac:dyDescent="0.45">
      <c r="A948">
        <v>1.9076710276064723E-2</v>
      </c>
      <c r="B948">
        <v>1</v>
      </c>
      <c r="C948">
        <v>0</v>
      </c>
      <c r="D948">
        <v>0</v>
      </c>
    </row>
    <row r="949" spans="1:4" hidden="1" outlineLevel="1" x14ac:dyDescent="0.45">
      <c r="A949">
        <v>-8.3135391923990776E-3</v>
      </c>
      <c r="B949">
        <v>1</v>
      </c>
      <c r="C949">
        <v>0</v>
      </c>
      <c r="D949">
        <v>0</v>
      </c>
    </row>
    <row r="950" spans="1:4" hidden="1" outlineLevel="1" x14ac:dyDescent="0.45">
      <c r="A950">
        <v>-1.933276304533782E-2</v>
      </c>
      <c r="B950">
        <v>1</v>
      </c>
      <c r="C950">
        <v>0</v>
      </c>
      <c r="D950">
        <v>0</v>
      </c>
    </row>
    <row r="951" spans="1:4" hidden="1" outlineLevel="1" x14ac:dyDescent="0.45">
      <c r="A951">
        <v>1.9946499185857114E-2</v>
      </c>
      <c r="B951">
        <v>1</v>
      </c>
      <c r="C951">
        <v>0</v>
      </c>
      <c r="D951">
        <v>0</v>
      </c>
    </row>
    <row r="952" spans="1:4" hidden="1" outlineLevel="1" x14ac:dyDescent="0.45">
      <c r="A952">
        <v>6.6423399281603235E-3</v>
      </c>
      <c r="B952">
        <v>1</v>
      </c>
      <c r="C952">
        <v>0</v>
      </c>
      <c r="D952">
        <v>0</v>
      </c>
    </row>
    <row r="953" spans="1:4" hidden="1" outlineLevel="1" x14ac:dyDescent="0.45">
      <c r="A953">
        <v>1.2432386508453463E-2</v>
      </c>
      <c r="B953">
        <v>1</v>
      </c>
      <c r="C953">
        <v>0</v>
      </c>
      <c r="D953">
        <v>0</v>
      </c>
    </row>
    <row r="954" spans="1:4" hidden="1" outlineLevel="1" x14ac:dyDescent="0.45">
      <c r="A954">
        <v>-2.422377622377625E-2</v>
      </c>
      <c r="B954">
        <v>1</v>
      </c>
      <c r="C954">
        <v>0</v>
      </c>
      <c r="D954">
        <v>0</v>
      </c>
    </row>
    <row r="955" spans="1:4" hidden="1" outlineLevel="1" x14ac:dyDescent="0.45">
      <c r="A955">
        <v>3.4399724802192111E-4</v>
      </c>
      <c r="B955">
        <v>1</v>
      </c>
      <c r="C955">
        <v>0</v>
      </c>
      <c r="D955">
        <v>0</v>
      </c>
    </row>
    <row r="956" spans="1:4" hidden="1" outlineLevel="1" x14ac:dyDescent="0.45">
      <c r="A956">
        <v>8.13846859238887E-3</v>
      </c>
      <c r="B956">
        <v>1</v>
      </c>
      <c r="C956">
        <v>0</v>
      </c>
      <c r="D956">
        <v>0</v>
      </c>
    </row>
    <row r="957" spans="1:4" hidden="1" outlineLevel="1" x14ac:dyDescent="0.45">
      <c r="A957">
        <v>1.2791358726549129E-2</v>
      </c>
      <c r="B957">
        <v>1</v>
      </c>
      <c r="C957">
        <v>0</v>
      </c>
      <c r="D957">
        <v>0</v>
      </c>
    </row>
    <row r="958" spans="1:4" hidden="1" outlineLevel="1" x14ac:dyDescent="0.45">
      <c r="A958">
        <v>0</v>
      </c>
      <c r="B958">
        <v>1</v>
      </c>
      <c r="C958">
        <v>0</v>
      </c>
      <c r="D958">
        <v>0</v>
      </c>
    </row>
    <row r="959" spans="1:4" hidden="1" outlineLevel="1" x14ac:dyDescent="0.45">
      <c r="A959">
        <v>4.041538029750269E-3</v>
      </c>
      <c r="B959">
        <v>1</v>
      </c>
      <c r="C959">
        <v>0</v>
      </c>
      <c r="D959">
        <v>0</v>
      </c>
    </row>
    <row r="960" spans="1:4" hidden="1" outlineLevel="1" x14ac:dyDescent="0.45">
      <c r="A960">
        <v>4.6961480404763556E-3</v>
      </c>
      <c r="B960">
        <v>1</v>
      </c>
      <c r="C960">
        <v>0</v>
      </c>
      <c r="D960">
        <v>0</v>
      </c>
    </row>
    <row r="961" spans="1:4" hidden="1" outlineLevel="1" x14ac:dyDescent="0.45">
      <c r="A961">
        <v>-7.8459740693339608E-3</v>
      </c>
      <c r="B961">
        <v>1</v>
      </c>
      <c r="C961">
        <v>0</v>
      </c>
      <c r="D961">
        <v>0</v>
      </c>
    </row>
    <row r="962" spans="1:4" hidden="1" outlineLevel="1" x14ac:dyDescent="0.45">
      <c r="A962">
        <v>8.5810431856421232E-3</v>
      </c>
      <c r="B962">
        <v>1</v>
      </c>
      <c r="C962">
        <v>0</v>
      </c>
      <c r="D962">
        <v>0</v>
      </c>
    </row>
    <row r="963" spans="1:4" hidden="1" outlineLevel="1" x14ac:dyDescent="0.45">
      <c r="A963">
        <v>3.0584440860812467E-3</v>
      </c>
      <c r="B963">
        <v>1</v>
      </c>
      <c r="C963">
        <v>0</v>
      </c>
      <c r="D963">
        <v>0</v>
      </c>
    </row>
    <row r="964" spans="1:4" hidden="1" outlineLevel="1" x14ac:dyDescent="0.45">
      <c r="A964">
        <v>3.2708726022840917E-3</v>
      </c>
      <c r="B964">
        <v>1</v>
      </c>
      <c r="C964">
        <v>0</v>
      </c>
      <c r="D964">
        <v>0</v>
      </c>
    </row>
    <row r="965" spans="1:4" hidden="1" outlineLevel="1" x14ac:dyDescent="0.45">
      <c r="A965">
        <v>-1.5472177709012769E-3</v>
      </c>
      <c r="B965">
        <v>1</v>
      </c>
      <c r="C965">
        <v>0</v>
      </c>
      <c r="D965">
        <v>0</v>
      </c>
    </row>
    <row r="966" spans="1:4" hidden="1" outlineLevel="1" x14ac:dyDescent="0.45">
      <c r="A966">
        <v>9.5190658033095232E-3</v>
      </c>
      <c r="B966">
        <v>1</v>
      </c>
      <c r="C966">
        <v>0</v>
      </c>
      <c r="D966">
        <v>0</v>
      </c>
    </row>
    <row r="967" spans="1:4" hidden="1" outlineLevel="1" x14ac:dyDescent="0.45">
      <c r="A967">
        <v>-1.3211994956416895E-2</v>
      </c>
      <c r="B967">
        <v>1</v>
      </c>
      <c r="C967">
        <v>0</v>
      </c>
      <c r="D967">
        <v>0</v>
      </c>
    </row>
    <row r="968" spans="1:4" hidden="1" outlineLevel="1" x14ac:dyDescent="0.45">
      <c r="A968">
        <v>2.8166666666666673E-2</v>
      </c>
      <c r="B968">
        <v>1</v>
      </c>
      <c r="C968">
        <v>0</v>
      </c>
      <c r="D968">
        <v>0</v>
      </c>
    </row>
    <row r="969" spans="1:4" hidden="1" outlineLevel="1" x14ac:dyDescent="0.45">
      <c r="A969">
        <v>1.3508402226185545E-3</v>
      </c>
      <c r="B969">
        <v>1</v>
      </c>
      <c r="C969">
        <v>0</v>
      </c>
      <c r="D969">
        <v>0</v>
      </c>
    </row>
    <row r="970" spans="1:4" hidden="1" outlineLevel="1" x14ac:dyDescent="0.45">
      <c r="A970">
        <v>1.8886250809411198E-3</v>
      </c>
      <c r="B970">
        <v>1</v>
      </c>
      <c r="C970">
        <v>0</v>
      </c>
      <c r="D970">
        <v>0</v>
      </c>
    </row>
    <row r="971" spans="1:4" hidden="1" outlineLevel="1" x14ac:dyDescent="0.45">
      <c r="A971">
        <v>1.5080519200731946E-3</v>
      </c>
      <c r="B971">
        <v>1</v>
      </c>
      <c r="C971">
        <v>0</v>
      </c>
      <c r="D971">
        <v>0</v>
      </c>
    </row>
    <row r="972" spans="1:4" hidden="1" outlineLevel="1" x14ac:dyDescent="0.45">
      <c r="A972">
        <v>1.6671148158107219E-2</v>
      </c>
      <c r="B972">
        <v>1</v>
      </c>
      <c r="C972">
        <v>0</v>
      </c>
      <c r="D972">
        <v>0</v>
      </c>
    </row>
    <row r="973" spans="1:4" hidden="1" outlineLevel="1" x14ac:dyDescent="0.45">
      <c r="A973">
        <v>-1.5445649299127284E-2</v>
      </c>
      <c r="B973">
        <v>1</v>
      </c>
      <c r="C973">
        <v>0</v>
      </c>
      <c r="D973">
        <v>0</v>
      </c>
    </row>
    <row r="974" spans="1:4" hidden="1" outlineLevel="1" x14ac:dyDescent="0.45">
      <c r="A974">
        <v>-1.3485198517165342E-2</v>
      </c>
      <c r="B974">
        <v>1</v>
      </c>
      <c r="C974">
        <v>0</v>
      </c>
      <c r="D974">
        <v>0</v>
      </c>
    </row>
    <row r="975" spans="1:4" hidden="1" outlineLevel="1" x14ac:dyDescent="0.45">
      <c r="A975">
        <v>-1.6338089532731415E-3</v>
      </c>
      <c r="B975">
        <v>1</v>
      </c>
      <c r="C975">
        <v>0</v>
      </c>
      <c r="D975">
        <v>0</v>
      </c>
    </row>
    <row r="976" spans="1:4" hidden="1" outlineLevel="1" x14ac:dyDescent="0.45">
      <c r="A976">
        <v>-1.112808204233029E-2</v>
      </c>
      <c r="B976">
        <v>1</v>
      </c>
      <c r="C976">
        <v>0</v>
      </c>
      <c r="D976">
        <v>0</v>
      </c>
    </row>
    <row r="977" spans="1:4" hidden="1" outlineLevel="1" x14ac:dyDescent="0.45">
      <c r="A977">
        <v>-1.1363636363636354E-2</v>
      </c>
      <c r="B977">
        <v>1</v>
      </c>
      <c r="C977">
        <v>0</v>
      </c>
      <c r="D977">
        <v>0</v>
      </c>
    </row>
    <row r="978" spans="1:4" hidden="1" outlineLevel="1" x14ac:dyDescent="0.45">
      <c r="A978">
        <v>-2.5666778261354772E-2</v>
      </c>
      <c r="B978">
        <v>1</v>
      </c>
      <c r="C978">
        <v>0</v>
      </c>
      <c r="D978">
        <v>0</v>
      </c>
    </row>
    <row r="979" spans="1:4" hidden="1" outlineLevel="1" x14ac:dyDescent="0.45">
      <c r="A979">
        <v>1.4946741495819316E-2</v>
      </c>
      <c r="B979">
        <v>1</v>
      </c>
      <c r="C979">
        <v>0</v>
      </c>
      <c r="D979">
        <v>0</v>
      </c>
    </row>
    <row r="980" spans="1:4" hidden="1" outlineLevel="1" x14ac:dyDescent="0.45">
      <c r="A980">
        <v>1.3033910737459742E-2</v>
      </c>
      <c r="B980">
        <v>1</v>
      </c>
      <c r="C980">
        <v>0</v>
      </c>
      <c r="D980">
        <v>0</v>
      </c>
    </row>
    <row r="981" spans="1:4" hidden="1" outlineLevel="1" x14ac:dyDescent="0.45">
      <c r="A981">
        <v>-1.6430878912777058E-2</v>
      </c>
      <c r="B981">
        <v>1</v>
      </c>
      <c r="C981">
        <v>0</v>
      </c>
      <c r="D981">
        <v>0</v>
      </c>
    </row>
    <row r="982" spans="1:4" hidden="1" outlineLevel="1" x14ac:dyDescent="0.45">
      <c r="A982">
        <v>-1.653547766011676E-2</v>
      </c>
      <c r="B982">
        <v>1</v>
      </c>
      <c r="C982">
        <v>0</v>
      </c>
      <c r="D982">
        <v>0</v>
      </c>
    </row>
    <row r="983" spans="1:4" hidden="1" outlineLevel="1" x14ac:dyDescent="0.45">
      <c r="A983">
        <v>3.4260378879484188E-2</v>
      </c>
      <c r="B983">
        <v>1</v>
      </c>
      <c r="C983">
        <v>0</v>
      </c>
      <c r="D983">
        <v>0</v>
      </c>
    </row>
    <row r="984" spans="1:4" hidden="1" outlineLevel="1" x14ac:dyDescent="0.45">
      <c r="A984">
        <v>7.4601937423450781E-3</v>
      </c>
      <c r="B984">
        <v>1</v>
      </c>
      <c r="C984">
        <v>0</v>
      </c>
      <c r="D984">
        <v>0</v>
      </c>
    </row>
    <row r="985" spans="1:4" hidden="1" outlineLevel="1" x14ac:dyDescent="0.45">
      <c r="A985">
        <v>-3.2935455349248466E-2</v>
      </c>
      <c r="B985">
        <v>1</v>
      </c>
      <c r="C985">
        <v>0</v>
      </c>
      <c r="D985">
        <v>0</v>
      </c>
    </row>
    <row r="986" spans="1:4" hidden="1" outlineLevel="1" x14ac:dyDescent="0.45">
      <c r="A986">
        <v>2.2857142857142909E-2</v>
      </c>
      <c r="B986">
        <v>1</v>
      </c>
      <c r="C986">
        <v>0</v>
      </c>
      <c r="D986">
        <v>0</v>
      </c>
    </row>
    <row r="987" spans="1:4" hidden="1" outlineLevel="1" x14ac:dyDescent="0.45">
      <c r="A987">
        <v>3.1955307262569788E-2</v>
      </c>
      <c r="B987">
        <v>1</v>
      </c>
      <c r="C987">
        <v>0</v>
      </c>
      <c r="D987">
        <v>0</v>
      </c>
    </row>
    <row r="988" spans="1:4" hidden="1" outlineLevel="1" x14ac:dyDescent="0.45">
      <c r="A988">
        <v>8.0662624512777281E-3</v>
      </c>
      <c r="B988">
        <v>1</v>
      </c>
      <c r="C988">
        <v>0</v>
      </c>
      <c r="D988">
        <v>0</v>
      </c>
    </row>
    <row r="989" spans="1:4" hidden="1" outlineLevel="1" x14ac:dyDescent="0.45">
      <c r="A989">
        <v>1.33719993555661E-2</v>
      </c>
      <c r="B989">
        <v>1</v>
      </c>
      <c r="C989">
        <v>0</v>
      </c>
      <c r="D989">
        <v>0</v>
      </c>
    </row>
    <row r="990" spans="1:4" hidden="1" outlineLevel="1" x14ac:dyDescent="0.45">
      <c r="A990">
        <v>3.1796502384739966E-4</v>
      </c>
      <c r="B990">
        <v>1</v>
      </c>
      <c r="C990">
        <v>0</v>
      </c>
      <c r="D990">
        <v>0</v>
      </c>
    </row>
    <row r="991" spans="1:4" hidden="1" outlineLevel="1" x14ac:dyDescent="0.45">
      <c r="A991">
        <v>-4.0262767535493849E-3</v>
      </c>
      <c r="B991">
        <v>1</v>
      </c>
      <c r="C991">
        <v>0</v>
      </c>
      <c r="D991">
        <v>0</v>
      </c>
    </row>
    <row r="992" spans="1:4" hidden="1" outlineLevel="1" x14ac:dyDescent="0.45">
      <c r="A992">
        <v>7.9787234042554278E-3</v>
      </c>
      <c r="B992">
        <v>1</v>
      </c>
      <c r="C992">
        <v>0</v>
      </c>
      <c r="D992">
        <v>0</v>
      </c>
    </row>
    <row r="993" spans="1:4" hidden="1" outlineLevel="1" x14ac:dyDescent="0.45">
      <c r="A993">
        <v>-1.065963060686026E-2</v>
      </c>
      <c r="B993">
        <v>1</v>
      </c>
      <c r="C993">
        <v>0</v>
      </c>
      <c r="D993">
        <v>0</v>
      </c>
    </row>
    <row r="994" spans="1:4" hidden="1" outlineLevel="1" x14ac:dyDescent="0.45">
      <c r="A994">
        <v>-4.8538510774482901E-3</v>
      </c>
      <c r="B994">
        <v>1</v>
      </c>
      <c r="C994">
        <v>0</v>
      </c>
      <c r="D994">
        <v>0</v>
      </c>
    </row>
    <row r="995" spans="1:4" hidden="1" outlineLevel="1" x14ac:dyDescent="0.45">
      <c r="A995">
        <v>2.6799592646191694E-3</v>
      </c>
      <c r="B995">
        <v>1</v>
      </c>
      <c r="C995">
        <v>0</v>
      </c>
      <c r="D995">
        <v>0</v>
      </c>
    </row>
    <row r="996" spans="1:4" hidden="1" outlineLevel="1" x14ac:dyDescent="0.45">
      <c r="A996">
        <v>-5.7732399636498677E-3</v>
      </c>
      <c r="B996">
        <v>1</v>
      </c>
      <c r="C996">
        <v>0</v>
      </c>
      <c r="D996">
        <v>0</v>
      </c>
    </row>
    <row r="997" spans="1:4" hidden="1" outlineLevel="1" x14ac:dyDescent="0.45">
      <c r="A997">
        <v>-1.26888542394753E-2</v>
      </c>
      <c r="B997">
        <v>1</v>
      </c>
      <c r="C997">
        <v>0</v>
      </c>
      <c r="D997">
        <v>0</v>
      </c>
    </row>
    <row r="998" spans="1:4" hidden="1" outlineLevel="1" x14ac:dyDescent="0.45">
      <c r="A998">
        <v>5.8269345967434383E-3</v>
      </c>
      <c r="B998">
        <v>1</v>
      </c>
      <c r="C998">
        <v>0</v>
      </c>
      <c r="D998">
        <v>0</v>
      </c>
    </row>
    <row r="999" spans="1:4" hidden="1" outlineLevel="1" x14ac:dyDescent="0.45">
      <c r="A999">
        <v>-6.2804547915538134E-3</v>
      </c>
      <c r="B999">
        <v>1</v>
      </c>
      <c r="C999">
        <v>0</v>
      </c>
      <c r="D999">
        <v>0</v>
      </c>
    </row>
    <row r="1000" spans="1:4" hidden="1" outlineLevel="1" x14ac:dyDescent="0.45">
      <c r="A1000">
        <v>-2.1248774109184909E-3</v>
      </c>
      <c r="B1000">
        <v>1</v>
      </c>
      <c r="C1000">
        <v>0</v>
      </c>
      <c r="D1000">
        <v>0</v>
      </c>
    </row>
    <row r="1001" spans="1:4" hidden="1" outlineLevel="1" x14ac:dyDescent="0.45">
      <c r="A1001">
        <v>-1.0920010920012491E-4</v>
      </c>
      <c r="B1001">
        <v>1</v>
      </c>
      <c r="C1001">
        <v>0</v>
      </c>
      <c r="D1001">
        <v>0</v>
      </c>
    </row>
    <row r="1002" spans="1:4" hidden="1" outlineLevel="1" x14ac:dyDescent="0.45">
      <c r="A1002">
        <v>-1.1358051657292534E-2</v>
      </c>
      <c r="B1002">
        <v>1</v>
      </c>
      <c r="C1002">
        <v>0</v>
      </c>
      <c r="D1002">
        <v>0</v>
      </c>
    </row>
    <row r="1003" spans="1:4" hidden="1" outlineLevel="1" x14ac:dyDescent="0.45">
      <c r="A1003">
        <v>-1.65700082850051E-3</v>
      </c>
      <c r="B1003">
        <v>1</v>
      </c>
      <c r="C1003">
        <v>0</v>
      </c>
      <c r="D1003">
        <v>0</v>
      </c>
    </row>
    <row r="1004" spans="1:4" hidden="1" outlineLevel="1" x14ac:dyDescent="0.45">
      <c r="A1004">
        <v>7.7455048409404981E-3</v>
      </c>
      <c r="B1004">
        <v>1</v>
      </c>
      <c r="C1004">
        <v>0</v>
      </c>
      <c r="D1004">
        <v>0</v>
      </c>
    </row>
    <row r="1005" spans="1:4" hidden="1" outlineLevel="1" x14ac:dyDescent="0.45">
      <c r="A1005">
        <v>-7.1369750205874105E-4</v>
      </c>
      <c r="B1005">
        <v>1</v>
      </c>
      <c r="C1005">
        <v>0</v>
      </c>
      <c r="D1005">
        <v>0</v>
      </c>
    </row>
    <row r="1006" spans="1:4" hidden="1" outlineLevel="1" x14ac:dyDescent="0.45">
      <c r="A1006">
        <v>-1.4833534776398261E-2</v>
      </c>
      <c r="B1006">
        <v>1</v>
      </c>
      <c r="C1006">
        <v>0</v>
      </c>
      <c r="D1006">
        <v>0</v>
      </c>
    </row>
    <row r="1007" spans="1:4" hidden="1" outlineLevel="1" x14ac:dyDescent="0.45">
      <c r="A1007">
        <v>-1.6060673656033919E-2</v>
      </c>
      <c r="B1007">
        <v>1</v>
      </c>
      <c r="C1007">
        <v>0</v>
      </c>
      <c r="D1007">
        <v>0</v>
      </c>
    </row>
    <row r="1008" spans="1:4" hidden="1" outlineLevel="1" x14ac:dyDescent="0.45">
      <c r="A1008">
        <v>1.0768533212423437E-2</v>
      </c>
      <c r="B1008">
        <v>1</v>
      </c>
      <c r="C1008">
        <v>0</v>
      </c>
      <c r="D1008">
        <v>0</v>
      </c>
    </row>
    <row r="1009" spans="1:4" hidden="1" outlineLevel="1" x14ac:dyDescent="0.45">
      <c r="A1009">
        <v>5.6072670180553619E-3</v>
      </c>
      <c r="B1009">
        <v>1</v>
      </c>
      <c r="C1009">
        <v>0</v>
      </c>
      <c r="D1009">
        <v>0</v>
      </c>
    </row>
    <row r="1010" spans="1:4" hidden="1" outlineLevel="1" x14ac:dyDescent="0.45">
      <c r="A1010">
        <v>1.0817441730790689E-2</v>
      </c>
      <c r="B1010">
        <v>1</v>
      </c>
      <c r="C1010">
        <v>0</v>
      </c>
      <c r="D1010">
        <v>0</v>
      </c>
    </row>
    <row r="1011" spans="1:4" hidden="1" outlineLevel="1" x14ac:dyDescent="0.45">
      <c r="A1011">
        <v>2.0520741394527864E-2</v>
      </c>
      <c r="B1011">
        <v>1</v>
      </c>
      <c r="C1011">
        <v>0</v>
      </c>
      <c r="D1011">
        <v>0</v>
      </c>
    </row>
    <row r="1012" spans="1:4" hidden="1" outlineLevel="1" x14ac:dyDescent="0.45">
      <c r="A1012">
        <v>-3.7837837837837451E-3</v>
      </c>
      <c r="B1012">
        <v>1</v>
      </c>
      <c r="C1012">
        <v>0</v>
      </c>
      <c r="D1012">
        <v>0</v>
      </c>
    </row>
    <row r="1013" spans="1:4" hidden="1" outlineLevel="1" x14ac:dyDescent="0.45">
      <c r="A1013">
        <v>1.49755832881171E-2</v>
      </c>
      <c r="B1013">
        <v>1</v>
      </c>
      <c r="C1013">
        <v>0</v>
      </c>
      <c r="D1013">
        <v>0</v>
      </c>
    </row>
    <row r="1014" spans="1:4" hidden="1" outlineLevel="1" x14ac:dyDescent="0.45">
      <c r="A1014">
        <v>9.0879931572751538E-4</v>
      </c>
      <c r="B1014">
        <v>1</v>
      </c>
      <c r="C1014">
        <v>0</v>
      </c>
      <c r="D1014">
        <v>0</v>
      </c>
    </row>
    <row r="1015" spans="1:4" hidden="1" outlineLevel="1" x14ac:dyDescent="0.45">
      <c r="A1015">
        <v>-1.8159482988837627E-3</v>
      </c>
      <c r="B1015">
        <v>1</v>
      </c>
      <c r="C1015">
        <v>0</v>
      </c>
      <c r="D1015">
        <v>0</v>
      </c>
    </row>
    <row r="1016" spans="1:4" hidden="1" outlineLevel="1" x14ac:dyDescent="0.45">
      <c r="A1016">
        <v>-1.6373267697575966E-2</v>
      </c>
      <c r="B1016">
        <v>1</v>
      </c>
      <c r="C1016">
        <v>0</v>
      </c>
      <c r="D1016">
        <v>0</v>
      </c>
    </row>
    <row r="1017" spans="1:4" hidden="1" outlineLevel="1" x14ac:dyDescent="0.45">
      <c r="A1017">
        <v>-9.2476744818592582E-4</v>
      </c>
      <c r="B1017">
        <v>1</v>
      </c>
      <c r="C1017">
        <v>0</v>
      </c>
      <c r="D1017">
        <v>0</v>
      </c>
    </row>
    <row r="1018" spans="1:4" hidden="1" outlineLevel="1" x14ac:dyDescent="0.45">
      <c r="A1018">
        <v>2.1779374931940598E-3</v>
      </c>
      <c r="B1018">
        <v>1</v>
      </c>
      <c r="C1018">
        <v>0</v>
      </c>
      <c r="D1018">
        <v>0</v>
      </c>
    </row>
    <row r="1019" spans="1:4" hidden="1" outlineLevel="1" x14ac:dyDescent="0.45">
      <c r="A1019">
        <v>-6.7912637183527025E-3</v>
      </c>
      <c r="B1019">
        <v>1</v>
      </c>
      <c r="C1019">
        <v>0</v>
      </c>
      <c r="D1019">
        <v>0</v>
      </c>
    </row>
    <row r="1020" spans="1:4" hidden="1" outlineLevel="1" x14ac:dyDescent="0.45">
      <c r="A1020">
        <v>1.7996827307040109E-2</v>
      </c>
      <c r="B1020">
        <v>1</v>
      </c>
      <c r="C1020">
        <v>0</v>
      </c>
      <c r="D1020">
        <v>0</v>
      </c>
    </row>
    <row r="1021" spans="1:4" hidden="1" outlineLevel="1" x14ac:dyDescent="0.45">
      <c r="A1021">
        <v>1.6012896292316059E-2</v>
      </c>
      <c r="B1021">
        <v>1</v>
      </c>
      <c r="C1021">
        <v>0</v>
      </c>
      <c r="D1021">
        <v>0</v>
      </c>
    </row>
    <row r="1022" spans="1:4" hidden="1" outlineLevel="1" x14ac:dyDescent="0.45">
      <c r="A1022">
        <v>-1.8563570975248633E-2</v>
      </c>
      <c r="B1022">
        <v>1</v>
      </c>
      <c r="C1022">
        <v>0</v>
      </c>
      <c r="D1022">
        <v>0</v>
      </c>
    </row>
    <row r="1023" spans="1:4" hidden="1" outlineLevel="1" x14ac:dyDescent="0.45">
      <c r="A1023">
        <v>4.1493775933609811E-3</v>
      </c>
      <c r="B1023">
        <v>1</v>
      </c>
      <c r="C1023">
        <v>0</v>
      </c>
      <c r="D1023">
        <v>0</v>
      </c>
    </row>
    <row r="1024" spans="1:4" hidden="1" outlineLevel="1" x14ac:dyDescent="0.45">
      <c r="A1024">
        <v>3.901470430396059E-2</v>
      </c>
      <c r="B1024">
        <v>1</v>
      </c>
      <c r="C1024">
        <v>0</v>
      </c>
      <c r="D1024">
        <v>0</v>
      </c>
    </row>
    <row r="1025" spans="1:4" hidden="1" outlineLevel="1" x14ac:dyDescent="0.45">
      <c r="A1025">
        <v>2.1899695263674301E-2</v>
      </c>
      <c r="B1025">
        <v>1</v>
      </c>
      <c r="C1025">
        <v>0</v>
      </c>
      <c r="D1025">
        <v>0</v>
      </c>
    </row>
    <row r="1026" spans="1:4" hidden="1" outlineLevel="1" x14ac:dyDescent="0.45">
      <c r="A1026">
        <v>-2.324993682082388E-2</v>
      </c>
      <c r="B1026">
        <v>1</v>
      </c>
      <c r="C1026">
        <v>0</v>
      </c>
      <c r="D1026">
        <v>0</v>
      </c>
    </row>
    <row r="1027" spans="1:4" hidden="1" outlineLevel="1" x14ac:dyDescent="0.45">
      <c r="A1027">
        <v>2.0439844760672621E-2</v>
      </c>
      <c r="B1027">
        <v>1</v>
      </c>
      <c r="C1027">
        <v>0</v>
      </c>
      <c r="D1027">
        <v>0</v>
      </c>
    </row>
    <row r="1028" spans="1:4" hidden="1" outlineLevel="1" x14ac:dyDescent="0.45">
      <c r="A1028">
        <v>1.4198782961460488E-2</v>
      </c>
      <c r="B1028">
        <v>1</v>
      </c>
      <c r="C1028">
        <v>0</v>
      </c>
      <c r="D1028">
        <v>0</v>
      </c>
    </row>
    <row r="1029" spans="1:4" hidden="1" outlineLevel="1" x14ac:dyDescent="0.45">
      <c r="A1029">
        <v>-1.2050000000000005E-2</v>
      </c>
      <c r="B1029">
        <v>1</v>
      </c>
      <c r="C1029">
        <v>0</v>
      </c>
      <c r="D1029">
        <v>0</v>
      </c>
    </row>
    <row r="1030" spans="1:4" hidden="1" outlineLevel="1" x14ac:dyDescent="0.45">
      <c r="A1030">
        <v>1.2196973531049204E-2</v>
      </c>
      <c r="B1030">
        <v>1</v>
      </c>
      <c r="C1030">
        <v>0</v>
      </c>
      <c r="D1030">
        <v>0</v>
      </c>
    </row>
    <row r="1031" spans="1:4" hidden="1" outlineLevel="1" x14ac:dyDescent="0.45">
      <c r="A1031">
        <v>-3.5500000000000531E-3</v>
      </c>
      <c r="B1031">
        <v>1</v>
      </c>
      <c r="C1031">
        <v>0</v>
      </c>
      <c r="D1031">
        <v>0</v>
      </c>
    </row>
    <row r="1032" spans="1:4" hidden="1" outlineLevel="1" x14ac:dyDescent="0.45">
      <c r="A1032">
        <v>2.5089066184968978E-4</v>
      </c>
      <c r="B1032">
        <v>1</v>
      </c>
      <c r="C1032">
        <v>0</v>
      </c>
      <c r="D1032">
        <v>0</v>
      </c>
    </row>
    <row r="1033" spans="1:4" hidden="1" outlineLevel="1" x14ac:dyDescent="0.45">
      <c r="A1033">
        <v>2.2574495836258368E-3</v>
      </c>
      <c r="B1033">
        <v>1</v>
      </c>
      <c r="C1033">
        <v>0</v>
      </c>
      <c r="D1033">
        <v>0</v>
      </c>
    </row>
    <row r="1034" spans="1:4" hidden="1" outlineLevel="1" x14ac:dyDescent="0.45">
      <c r="A1034">
        <v>-2.372491115671449E-2</v>
      </c>
      <c r="B1034">
        <v>1</v>
      </c>
      <c r="C1034">
        <v>0</v>
      </c>
      <c r="D1034">
        <v>0</v>
      </c>
    </row>
    <row r="1035" spans="1:4" hidden="1" outlineLevel="1" x14ac:dyDescent="0.45">
      <c r="A1035">
        <v>-2.8710587028967227E-3</v>
      </c>
      <c r="B1035">
        <v>1</v>
      </c>
      <c r="C1035">
        <v>0</v>
      </c>
      <c r="D1035">
        <v>0</v>
      </c>
    </row>
    <row r="1036" spans="1:4" hidden="1" outlineLevel="1" x14ac:dyDescent="0.45">
      <c r="A1036">
        <v>-9.1007249730064022E-3</v>
      </c>
      <c r="B1036">
        <v>1</v>
      </c>
      <c r="C1036">
        <v>0</v>
      </c>
      <c r="D1036">
        <v>0</v>
      </c>
    </row>
    <row r="1037" spans="1:4" hidden="1" outlineLevel="1" x14ac:dyDescent="0.45">
      <c r="A1037">
        <v>1.5566625155667424E-3</v>
      </c>
      <c r="B1037">
        <v>1</v>
      </c>
      <c r="C1037">
        <v>0</v>
      </c>
      <c r="D1037">
        <v>0</v>
      </c>
    </row>
    <row r="1038" spans="1:4" hidden="1" outlineLevel="1" x14ac:dyDescent="0.45">
      <c r="A1038">
        <v>-2.6370324318723437E-2</v>
      </c>
      <c r="B1038">
        <v>1</v>
      </c>
      <c r="C1038">
        <v>0</v>
      </c>
      <c r="D1038">
        <v>0</v>
      </c>
    </row>
    <row r="1039" spans="1:4" hidden="1" outlineLevel="1" x14ac:dyDescent="0.45">
      <c r="A1039">
        <v>-2.2242324269674874E-2</v>
      </c>
      <c r="B1039">
        <v>1</v>
      </c>
      <c r="C1039">
        <v>0</v>
      </c>
      <c r="D1039">
        <v>0</v>
      </c>
    </row>
    <row r="1040" spans="1:4" hidden="1" outlineLevel="1" x14ac:dyDescent="0.45">
      <c r="A1040">
        <v>-3.3741496598639342E-3</v>
      </c>
      <c r="B1040">
        <v>1</v>
      </c>
      <c r="C1040">
        <v>0</v>
      </c>
      <c r="D1040">
        <v>0</v>
      </c>
    </row>
    <row r="1041" spans="1:4" hidden="1" outlineLevel="1" x14ac:dyDescent="0.45">
      <c r="A1041">
        <v>-3.1671490198218466E-3</v>
      </c>
      <c r="B1041">
        <v>1</v>
      </c>
      <c r="C1041">
        <v>0</v>
      </c>
      <c r="D1041">
        <v>0</v>
      </c>
    </row>
    <row r="1042" spans="1:4" hidden="1" outlineLevel="1" x14ac:dyDescent="0.45">
      <c r="A1042">
        <v>2.1144891810462862E-2</v>
      </c>
      <c r="B1042">
        <v>1</v>
      </c>
      <c r="C1042">
        <v>0</v>
      </c>
      <c r="D1042">
        <v>0</v>
      </c>
    </row>
    <row r="1043" spans="1:4" hidden="1" outlineLevel="1" x14ac:dyDescent="0.45">
      <c r="A1043">
        <v>-2.9934016415428255E-2</v>
      </c>
      <c r="B1043">
        <v>1</v>
      </c>
      <c r="C1043">
        <v>0</v>
      </c>
      <c r="D1043">
        <v>0</v>
      </c>
    </row>
    <row r="1044" spans="1:4" hidden="1" outlineLevel="1" x14ac:dyDescent="0.45">
      <c r="A1044">
        <v>-5.4194547364929679E-3</v>
      </c>
      <c r="B1044">
        <v>1</v>
      </c>
      <c r="C1044">
        <v>0</v>
      </c>
      <c r="D1044">
        <v>0</v>
      </c>
    </row>
    <row r="1045" spans="1:4" hidden="1" outlineLevel="1" x14ac:dyDescent="0.45">
      <c r="A1045">
        <v>1.4734500973033082E-2</v>
      </c>
      <c r="B1045">
        <v>1</v>
      </c>
      <c r="C1045">
        <v>0</v>
      </c>
      <c r="D1045">
        <v>0</v>
      </c>
    </row>
    <row r="1046" spans="1:4" hidden="1" outlineLevel="1" x14ac:dyDescent="0.45">
      <c r="A1046">
        <v>3.8356164383561708E-3</v>
      </c>
      <c r="B1046">
        <v>1</v>
      </c>
      <c r="C1046">
        <v>0</v>
      </c>
      <c r="D1046">
        <v>0</v>
      </c>
    </row>
    <row r="1047" spans="1:4" hidden="1" outlineLevel="1" x14ac:dyDescent="0.45">
      <c r="A1047">
        <v>-8.1331877729257096E-3</v>
      </c>
      <c r="B1047">
        <v>1</v>
      </c>
      <c r="C1047">
        <v>0</v>
      </c>
      <c r="D1047">
        <v>0</v>
      </c>
    </row>
    <row r="1048" spans="1:4" hidden="1" outlineLevel="1" x14ac:dyDescent="0.45">
      <c r="A1048">
        <v>2.9002256342523625E-2</v>
      </c>
      <c r="B1048">
        <v>1</v>
      </c>
      <c r="C1048">
        <v>0</v>
      </c>
      <c r="D1048">
        <v>0</v>
      </c>
    </row>
    <row r="1049" spans="1:4" hidden="1" outlineLevel="1" x14ac:dyDescent="0.45">
      <c r="A1049">
        <v>-1.5563161835490447E-2</v>
      </c>
      <c r="B1049">
        <v>1</v>
      </c>
      <c r="C1049">
        <v>0</v>
      </c>
      <c r="D1049">
        <v>0</v>
      </c>
    </row>
    <row r="1050" spans="1:4" hidden="1" outlineLevel="1" x14ac:dyDescent="0.45">
      <c r="A1050">
        <v>-8.7847014722659766E-2</v>
      </c>
      <c r="B1050">
        <v>1</v>
      </c>
      <c r="C1050">
        <v>0</v>
      </c>
      <c r="D1050">
        <v>0</v>
      </c>
    </row>
    <row r="1051" spans="1:4" hidden="1" outlineLevel="1" x14ac:dyDescent="0.45">
      <c r="A1051">
        <v>-4.0976771888028507E-2</v>
      </c>
      <c r="B1051">
        <v>1</v>
      </c>
      <c r="C1051">
        <v>0</v>
      </c>
      <c r="D1051">
        <v>0</v>
      </c>
    </row>
    <row r="1052" spans="1:4" hidden="1" outlineLevel="1" x14ac:dyDescent="0.45">
      <c r="A1052">
        <v>5.6514718668487784E-3</v>
      </c>
      <c r="B1052">
        <v>1</v>
      </c>
      <c r="C1052">
        <v>0</v>
      </c>
      <c r="D1052">
        <v>0</v>
      </c>
    </row>
    <row r="1053" spans="1:4" hidden="1" outlineLevel="1" x14ac:dyDescent="0.45">
      <c r="A1053">
        <v>5.1874266658433754E-3</v>
      </c>
      <c r="B1053">
        <v>1</v>
      </c>
      <c r="C1053">
        <v>0</v>
      </c>
      <c r="D1053">
        <v>0</v>
      </c>
    </row>
    <row r="1054" spans="1:4" hidden="1" outlineLevel="1" x14ac:dyDescent="0.45">
      <c r="A1054">
        <v>1.8615223935614766E-2</v>
      </c>
      <c r="B1054">
        <v>1</v>
      </c>
      <c r="C1054">
        <v>0</v>
      </c>
      <c r="D1054">
        <v>0</v>
      </c>
    </row>
    <row r="1055" spans="1:4" hidden="1" outlineLevel="1" x14ac:dyDescent="0.45">
      <c r="A1055">
        <v>6.8757539203858631E-3</v>
      </c>
      <c r="B1055">
        <v>1</v>
      </c>
      <c r="C1055">
        <v>0</v>
      </c>
      <c r="D1055">
        <v>0</v>
      </c>
    </row>
    <row r="1056" spans="1:4" hidden="1" outlineLevel="1" x14ac:dyDescent="0.45">
      <c r="A1056">
        <v>-8.3862465556483468E-4</v>
      </c>
      <c r="B1056">
        <v>1</v>
      </c>
      <c r="C1056">
        <v>0</v>
      </c>
      <c r="D1056">
        <v>0</v>
      </c>
    </row>
    <row r="1057" spans="1:4" hidden="1" outlineLevel="1" x14ac:dyDescent="0.45">
      <c r="A1057">
        <v>2.0563549160671268E-2</v>
      </c>
      <c r="B1057">
        <v>1</v>
      </c>
      <c r="C1057">
        <v>0</v>
      </c>
      <c r="D1057">
        <v>0</v>
      </c>
    </row>
    <row r="1058" spans="1:4" hidden="1" outlineLevel="1" x14ac:dyDescent="0.45">
      <c r="A1058">
        <v>-7.6367267814125839E-4</v>
      </c>
      <c r="B1058">
        <v>1</v>
      </c>
      <c r="C1058">
        <v>0</v>
      </c>
      <c r="D1058">
        <v>0</v>
      </c>
    </row>
    <row r="1059" spans="1:4" hidden="1" outlineLevel="1" x14ac:dyDescent="0.45">
      <c r="A1059">
        <v>4.4032921810699621E-2</v>
      </c>
      <c r="B1059">
        <v>1</v>
      </c>
      <c r="C1059">
        <v>0</v>
      </c>
      <c r="D1059">
        <v>0</v>
      </c>
    </row>
    <row r="1060" spans="1:4" hidden="1" outlineLevel="1" x14ac:dyDescent="0.45">
      <c r="A1060">
        <v>-2.9844022749028198E-3</v>
      </c>
      <c r="B1060">
        <v>1</v>
      </c>
      <c r="C1060">
        <v>0</v>
      </c>
      <c r="D1060">
        <v>0</v>
      </c>
    </row>
    <row r="1061" spans="1:4" hidden="1" outlineLevel="1" x14ac:dyDescent="0.45">
      <c r="A1061">
        <v>6.5514514853721728E-3</v>
      </c>
      <c r="B1061">
        <v>1</v>
      </c>
      <c r="C1061">
        <v>0</v>
      </c>
      <c r="D1061">
        <v>0</v>
      </c>
    </row>
    <row r="1062" spans="1:4" hidden="1" outlineLevel="1" x14ac:dyDescent="0.45">
      <c r="A1062">
        <v>3.7032880709235716E-3</v>
      </c>
      <c r="B1062">
        <v>1</v>
      </c>
      <c r="C1062">
        <v>0</v>
      </c>
      <c r="D1062">
        <v>0</v>
      </c>
    </row>
    <row r="1063" spans="1:4" hidden="1" outlineLevel="1" x14ac:dyDescent="0.45">
      <c r="A1063">
        <v>6.8761180679786094E-3</v>
      </c>
      <c r="B1063">
        <v>1</v>
      </c>
      <c r="C1063">
        <v>0</v>
      </c>
      <c r="D1063">
        <v>0</v>
      </c>
    </row>
    <row r="1064" spans="1:4" hidden="1" outlineLevel="1" x14ac:dyDescent="0.45">
      <c r="A1064">
        <v>-2.2097607017933618E-2</v>
      </c>
      <c r="B1064">
        <v>1</v>
      </c>
      <c r="C1064">
        <v>0</v>
      </c>
      <c r="D1064">
        <v>0</v>
      </c>
    </row>
    <row r="1065" spans="1:4" hidden="1" outlineLevel="1" x14ac:dyDescent="0.45">
      <c r="A1065">
        <v>5.1666382785442444E-3</v>
      </c>
      <c r="B1065">
        <v>1</v>
      </c>
      <c r="C1065">
        <v>0</v>
      </c>
      <c r="D1065">
        <v>0</v>
      </c>
    </row>
    <row r="1066" spans="1:4" hidden="1" outlineLevel="1" x14ac:dyDescent="0.45">
      <c r="A1066">
        <v>-8.6985991866244117E-3</v>
      </c>
      <c r="B1066">
        <v>1</v>
      </c>
      <c r="C1066">
        <v>0</v>
      </c>
      <c r="D1066">
        <v>0</v>
      </c>
    </row>
    <row r="1067" spans="1:4" hidden="1" outlineLevel="1" x14ac:dyDescent="0.45">
      <c r="A1067">
        <v>-1.3561253561253483E-2</v>
      </c>
      <c r="B1067">
        <v>1</v>
      </c>
      <c r="C1067">
        <v>0</v>
      </c>
      <c r="D1067">
        <v>0</v>
      </c>
    </row>
    <row r="1068" spans="1:4" hidden="1" outlineLevel="1" x14ac:dyDescent="0.45">
      <c r="A1068">
        <v>-1.3401109057301297E-2</v>
      </c>
      <c r="B1068">
        <v>1</v>
      </c>
      <c r="C1068">
        <v>0</v>
      </c>
      <c r="D1068">
        <v>0</v>
      </c>
    </row>
    <row r="1069" spans="1:4" hidden="1" outlineLevel="1" x14ac:dyDescent="0.45">
      <c r="A1069">
        <v>7.7283372365339886E-3</v>
      </c>
      <c r="B1069">
        <v>1</v>
      </c>
      <c r="C1069">
        <v>0</v>
      </c>
      <c r="D1069">
        <v>0</v>
      </c>
    </row>
    <row r="1070" spans="1:4" hidden="1" outlineLevel="1" x14ac:dyDescent="0.45">
      <c r="A1070">
        <v>3.7067162444806012E-2</v>
      </c>
      <c r="B1070">
        <v>1</v>
      </c>
      <c r="C1070">
        <v>0</v>
      </c>
      <c r="D1070">
        <v>0</v>
      </c>
    </row>
    <row r="1071" spans="1:4" hidden="1" outlineLevel="1" x14ac:dyDescent="0.45">
      <c r="A1071">
        <v>-1.2605042016806678E-2</v>
      </c>
      <c r="B1071">
        <v>1</v>
      </c>
      <c r="C1071">
        <v>0</v>
      </c>
      <c r="D1071">
        <v>0</v>
      </c>
    </row>
    <row r="1072" spans="1:4" hidden="1" outlineLevel="1" x14ac:dyDescent="0.45">
      <c r="A1072">
        <v>-1.6567375886524793E-2</v>
      </c>
      <c r="B1072">
        <v>1</v>
      </c>
      <c r="C1072">
        <v>0</v>
      </c>
      <c r="D1072">
        <v>0</v>
      </c>
    </row>
    <row r="1073" spans="1:4" hidden="1" outlineLevel="1" x14ac:dyDescent="0.45">
      <c r="A1073">
        <v>2.6308198234581193E-2</v>
      </c>
      <c r="B1073">
        <v>1</v>
      </c>
      <c r="C1073">
        <v>0</v>
      </c>
      <c r="D1073">
        <v>0</v>
      </c>
    </row>
    <row r="1074" spans="1:4" hidden="1" outlineLevel="1" x14ac:dyDescent="0.45">
      <c r="A1074">
        <v>-3.6539434481983268E-2</v>
      </c>
      <c r="B1074">
        <v>1</v>
      </c>
      <c r="C1074">
        <v>0</v>
      </c>
      <c r="D1074">
        <v>0</v>
      </c>
    </row>
    <row r="1075" spans="1:4" hidden="1" outlineLevel="1" x14ac:dyDescent="0.45">
      <c r="A1075">
        <v>2.3396930976136376E-2</v>
      </c>
      <c r="B1075">
        <v>1</v>
      </c>
      <c r="C1075">
        <v>0</v>
      </c>
      <c r="D1075">
        <v>0</v>
      </c>
    </row>
    <row r="1076" spans="1:4" hidden="1" outlineLevel="1" x14ac:dyDescent="0.45">
      <c r="A1076">
        <v>2.3660205245153998E-2</v>
      </c>
      <c r="B1076">
        <v>1</v>
      </c>
      <c r="C1076">
        <v>0</v>
      </c>
      <c r="D1076">
        <v>0</v>
      </c>
    </row>
    <row r="1077" spans="1:4" hidden="1" outlineLevel="1" x14ac:dyDescent="0.45">
      <c r="A1077">
        <v>2.7680311890838194E-2</v>
      </c>
      <c r="B1077">
        <v>1</v>
      </c>
      <c r="C1077">
        <v>0</v>
      </c>
      <c r="D1077">
        <v>0</v>
      </c>
    </row>
    <row r="1078" spans="1:4" hidden="1" outlineLevel="1" x14ac:dyDescent="0.45">
      <c r="A1078">
        <v>1.3440277476696183E-2</v>
      </c>
      <c r="B1078">
        <v>1</v>
      </c>
      <c r="C1078">
        <v>0</v>
      </c>
      <c r="D1078">
        <v>0</v>
      </c>
    </row>
    <row r="1079" spans="1:4" hidden="1" outlineLevel="1" x14ac:dyDescent="0.45">
      <c r="A1079">
        <v>-2.7272727272726893E-3</v>
      </c>
      <c r="B1079">
        <v>1</v>
      </c>
      <c r="C1079">
        <v>0</v>
      </c>
      <c r="D1079">
        <v>0</v>
      </c>
    </row>
    <row r="1080" spans="1:4" hidden="1" outlineLevel="1" x14ac:dyDescent="0.45">
      <c r="A1080">
        <v>-8.5795485012601924E-3</v>
      </c>
      <c r="B1080">
        <v>1</v>
      </c>
      <c r="C1080">
        <v>0</v>
      </c>
      <c r="D1080">
        <v>0</v>
      </c>
    </row>
    <row r="1081" spans="1:4" hidden="1" outlineLevel="1" x14ac:dyDescent="0.45">
      <c r="A1081">
        <v>1.0763156471415458E-2</v>
      </c>
      <c r="B1081">
        <v>1</v>
      </c>
      <c r="C1081">
        <v>0</v>
      </c>
      <c r="D1081">
        <v>0</v>
      </c>
    </row>
    <row r="1082" spans="1:4" hidden="1" outlineLevel="1" x14ac:dyDescent="0.45">
      <c r="A1082">
        <v>-2.4079623287670548E-3</v>
      </c>
      <c r="B1082">
        <v>1</v>
      </c>
      <c r="C1082">
        <v>0</v>
      </c>
      <c r="D1082">
        <v>0</v>
      </c>
    </row>
    <row r="1083" spans="1:4" hidden="1" outlineLevel="1" x14ac:dyDescent="0.45">
      <c r="A1083">
        <v>1.8451965885318833E-2</v>
      </c>
      <c r="B1083">
        <v>1</v>
      </c>
      <c r="C1083">
        <v>0</v>
      </c>
      <c r="D1083">
        <v>0</v>
      </c>
    </row>
    <row r="1084" spans="1:4" hidden="1" outlineLevel="1" x14ac:dyDescent="0.45">
      <c r="A1084">
        <v>9.1114973402854904E-3</v>
      </c>
      <c r="B1084">
        <v>1</v>
      </c>
      <c r="C1084">
        <v>0</v>
      </c>
      <c r="D1084">
        <v>0</v>
      </c>
    </row>
    <row r="1085" spans="1:4" hidden="1" outlineLevel="1" x14ac:dyDescent="0.45">
      <c r="A1085">
        <v>1.1899791231732681E-2</v>
      </c>
      <c r="B1085">
        <v>1</v>
      </c>
      <c r="C1085">
        <v>0</v>
      </c>
      <c r="D1085">
        <v>0</v>
      </c>
    </row>
    <row r="1086" spans="1:4" hidden="1" outlineLevel="1" x14ac:dyDescent="0.45">
      <c r="A1086">
        <v>4.1262636682493081E-4</v>
      </c>
      <c r="B1086">
        <v>1</v>
      </c>
      <c r="C1086">
        <v>0</v>
      </c>
      <c r="D1086">
        <v>0</v>
      </c>
    </row>
    <row r="1087" spans="1:4" hidden="1" outlineLevel="1" x14ac:dyDescent="0.45">
      <c r="A1087">
        <v>-7.372654155496039E-3</v>
      </c>
      <c r="B1087">
        <v>1</v>
      </c>
      <c r="C1087">
        <v>0</v>
      </c>
      <c r="D1087">
        <v>0</v>
      </c>
    </row>
    <row r="1088" spans="1:4" hidden="1" outlineLevel="1" x14ac:dyDescent="0.45">
      <c r="A1088">
        <v>-7.1157741650652584E-3</v>
      </c>
      <c r="B1088">
        <v>1</v>
      </c>
      <c r="C1088">
        <v>0</v>
      </c>
      <c r="D1088">
        <v>0</v>
      </c>
    </row>
    <row r="1089" spans="1:4" hidden="1" outlineLevel="1" x14ac:dyDescent="0.45">
      <c r="A1089">
        <v>-1.6687591546348579E-2</v>
      </c>
      <c r="B1089">
        <v>1</v>
      </c>
      <c r="C1089">
        <v>0</v>
      </c>
      <c r="D1089">
        <v>0</v>
      </c>
    </row>
    <row r="1090" spans="1:4" hidden="1" outlineLevel="1" x14ac:dyDescent="0.45">
      <c r="A1090">
        <v>-8.7247965100812896E-3</v>
      </c>
      <c r="B1090">
        <v>1</v>
      </c>
      <c r="C1090">
        <v>0</v>
      </c>
      <c r="D1090">
        <v>0</v>
      </c>
    </row>
    <row r="1091" spans="1:4" hidden="1" outlineLevel="1" x14ac:dyDescent="0.45">
      <c r="A1091">
        <v>-6.4401867654162448E-3</v>
      </c>
      <c r="B1091">
        <v>1</v>
      </c>
      <c r="C1091">
        <v>0</v>
      </c>
      <c r="D1091">
        <v>0</v>
      </c>
    </row>
    <row r="1092" spans="1:4" hidden="1" outlineLevel="1" x14ac:dyDescent="0.45">
      <c r="A1092">
        <v>-1.9985955814832979E-3</v>
      </c>
      <c r="B1092">
        <v>1</v>
      </c>
      <c r="C1092">
        <v>0</v>
      </c>
      <c r="D1092">
        <v>0</v>
      </c>
    </row>
    <row r="1093" spans="1:4" hidden="1" outlineLevel="1" x14ac:dyDescent="0.45">
      <c r="A1093">
        <v>-1.5154795410261879E-2</v>
      </c>
      <c r="B1093">
        <v>1</v>
      </c>
      <c r="C1093">
        <v>0</v>
      </c>
      <c r="D1093">
        <v>0</v>
      </c>
    </row>
    <row r="1094" spans="1:4" hidden="1" outlineLevel="1" x14ac:dyDescent="0.45">
      <c r="A1094">
        <v>2.5005495713343429E-2</v>
      </c>
      <c r="B1094">
        <v>1</v>
      </c>
      <c r="C1094">
        <v>0</v>
      </c>
      <c r="D1094">
        <v>0</v>
      </c>
    </row>
    <row r="1095" spans="1:4" hidden="1" outlineLevel="1" x14ac:dyDescent="0.45">
      <c r="A1095">
        <v>-3.0614980430003658E-2</v>
      </c>
      <c r="B1095">
        <v>1</v>
      </c>
      <c r="C1095">
        <v>0</v>
      </c>
      <c r="D1095">
        <v>0</v>
      </c>
    </row>
    <row r="1096" spans="1:4" hidden="1" outlineLevel="1" x14ac:dyDescent="0.45">
      <c r="A1096">
        <v>1.0619469026548645E-2</v>
      </c>
      <c r="B1096">
        <v>1</v>
      </c>
      <c r="C1096">
        <v>0</v>
      </c>
      <c r="D1096">
        <v>0</v>
      </c>
    </row>
    <row r="1097" spans="1:4" hidden="1" outlineLevel="1" x14ac:dyDescent="0.45">
      <c r="A1097">
        <v>1.340849387040266E-2</v>
      </c>
      <c r="B1097">
        <v>1</v>
      </c>
      <c r="C1097">
        <v>0</v>
      </c>
      <c r="D1097">
        <v>0</v>
      </c>
    </row>
    <row r="1098" spans="1:4" hidden="1" outlineLevel="1" x14ac:dyDescent="0.45">
      <c r="A1098">
        <v>7.9926553977427428E-3</v>
      </c>
      <c r="B1098">
        <v>1</v>
      </c>
      <c r="C1098">
        <v>0</v>
      </c>
      <c r="D1098">
        <v>0</v>
      </c>
    </row>
    <row r="1099" spans="1:4" hidden="1" outlineLevel="1" x14ac:dyDescent="0.45">
      <c r="A1099">
        <v>1.1626038039110664E-2</v>
      </c>
      <c r="B1099">
        <v>1</v>
      </c>
      <c r="C1099">
        <v>0</v>
      </c>
      <c r="D1099">
        <v>0</v>
      </c>
    </row>
    <row r="1100" spans="1:4" hidden="1" outlineLevel="1" x14ac:dyDescent="0.45">
      <c r="A1100">
        <v>-6.7789429085901576E-3</v>
      </c>
      <c r="B1100">
        <v>1</v>
      </c>
      <c r="C1100">
        <v>0</v>
      </c>
      <c r="D1100">
        <v>0</v>
      </c>
    </row>
    <row r="1101" spans="1:4" hidden="1" outlineLevel="1" x14ac:dyDescent="0.45">
      <c r="A1101">
        <v>7.9982936973443941E-4</v>
      </c>
      <c r="B1101">
        <v>1</v>
      </c>
      <c r="C1101">
        <v>0</v>
      </c>
      <c r="D1101">
        <v>0</v>
      </c>
    </row>
    <row r="1102" spans="1:4" hidden="1" outlineLevel="1" x14ac:dyDescent="0.45">
      <c r="A1102">
        <v>-4.2623474878790146E-3</v>
      </c>
      <c r="B1102">
        <v>1</v>
      </c>
      <c r="C1102">
        <v>0</v>
      </c>
      <c r="D1102">
        <v>0</v>
      </c>
    </row>
    <row r="1103" spans="1:4" hidden="1" outlineLevel="1" x14ac:dyDescent="0.45">
      <c r="A1103">
        <v>3.4244742896891722E-3</v>
      </c>
      <c r="B1103">
        <v>1</v>
      </c>
      <c r="C1103">
        <v>0</v>
      </c>
      <c r="D1103">
        <v>0</v>
      </c>
    </row>
    <row r="1104" spans="1:4" hidden="1" outlineLevel="1" x14ac:dyDescent="0.45">
      <c r="A1104">
        <v>7.7854209993069023E-3</v>
      </c>
      <c r="B1104">
        <v>1</v>
      </c>
      <c r="C1104">
        <v>0</v>
      </c>
      <c r="D1104">
        <v>0</v>
      </c>
    </row>
    <row r="1105" spans="1:4" hidden="1" outlineLevel="1" x14ac:dyDescent="0.45">
      <c r="A1105">
        <v>4.2330282025493382E-4</v>
      </c>
      <c r="B1105">
        <v>1</v>
      </c>
      <c r="C1105">
        <v>0</v>
      </c>
      <c r="D1105">
        <v>0</v>
      </c>
    </row>
    <row r="1106" spans="1:4" hidden="1" outlineLevel="1" x14ac:dyDescent="0.45">
      <c r="A1106">
        <v>3.3320992225100987E-3</v>
      </c>
      <c r="B1106">
        <v>1</v>
      </c>
      <c r="C1106">
        <v>0</v>
      </c>
      <c r="D1106">
        <v>0</v>
      </c>
    </row>
    <row r="1107" spans="1:4" hidden="1" outlineLevel="1" x14ac:dyDescent="0.45">
      <c r="A1107">
        <v>-2.63046916183447E-2</v>
      </c>
      <c r="B1107">
        <v>1</v>
      </c>
      <c r="C1107">
        <v>0</v>
      </c>
      <c r="D1107">
        <v>0</v>
      </c>
    </row>
    <row r="1108" spans="1:4" hidden="1" outlineLevel="1" x14ac:dyDescent="0.45">
      <c r="A1108">
        <v>9.0411997184776105E-3</v>
      </c>
      <c r="B1108">
        <v>1</v>
      </c>
      <c r="C1108">
        <v>0</v>
      </c>
      <c r="D1108">
        <v>0</v>
      </c>
    </row>
    <row r="1109" spans="1:4" hidden="1" outlineLevel="1" x14ac:dyDescent="0.45">
      <c r="A1109">
        <v>7.7798047000752213E-3</v>
      </c>
      <c r="B1109">
        <v>1</v>
      </c>
      <c r="C1109">
        <v>0</v>
      </c>
      <c r="D1109">
        <v>0</v>
      </c>
    </row>
    <row r="1110" spans="1:4" hidden="1" outlineLevel="1" x14ac:dyDescent="0.45">
      <c r="A1110">
        <v>2.9814193685777646E-3</v>
      </c>
      <c r="B1110">
        <v>1</v>
      </c>
      <c r="C1110">
        <v>0</v>
      </c>
      <c r="D1110">
        <v>0</v>
      </c>
    </row>
    <row r="1111" spans="1:4" hidden="1" outlineLevel="1" x14ac:dyDescent="0.45">
      <c r="A1111">
        <v>1.2951855194012651E-2</v>
      </c>
      <c r="B1111">
        <v>1</v>
      </c>
      <c r="C1111">
        <v>0</v>
      </c>
      <c r="D1111">
        <v>0</v>
      </c>
    </row>
    <row r="1112" spans="1:4" hidden="1" outlineLevel="1" x14ac:dyDescent="0.45">
      <c r="A1112">
        <v>9.956505790494008E-3</v>
      </c>
      <c r="B1112">
        <v>1</v>
      </c>
      <c r="C1112">
        <v>0</v>
      </c>
      <c r="D1112">
        <v>0</v>
      </c>
    </row>
    <row r="1113" spans="1:4" hidden="1" outlineLevel="1" x14ac:dyDescent="0.45">
      <c r="A1113">
        <v>-3.2843874850827515E-2</v>
      </c>
      <c r="B1113">
        <v>1</v>
      </c>
      <c r="C1113">
        <v>0</v>
      </c>
      <c r="D1113">
        <v>0</v>
      </c>
    </row>
    <row r="1114" spans="1:4" hidden="1" outlineLevel="1" x14ac:dyDescent="0.45">
      <c r="A1114">
        <v>6.1856223175965619E-2</v>
      </c>
      <c r="B1114">
        <v>1</v>
      </c>
      <c r="C1114">
        <v>0</v>
      </c>
      <c r="D1114">
        <v>0</v>
      </c>
    </row>
    <row r="1115" spans="1:4" hidden="1" outlineLevel="1" x14ac:dyDescent="0.45">
      <c r="A1115">
        <v>-1.0862426110241019E-2</v>
      </c>
      <c r="B1115">
        <v>1</v>
      </c>
      <c r="C1115">
        <v>0</v>
      </c>
      <c r="D1115">
        <v>0</v>
      </c>
    </row>
    <row r="1116" spans="1:4" hidden="1" outlineLevel="1" x14ac:dyDescent="0.45">
      <c r="A1116">
        <v>1.9000919399325689E-2</v>
      </c>
      <c r="B1116">
        <v>1</v>
      </c>
      <c r="C1116">
        <v>0</v>
      </c>
      <c r="D1116">
        <v>0</v>
      </c>
    </row>
    <row r="1117" spans="1:4" hidden="1" outlineLevel="1" x14ac:dyDescent="0.45">
      <c r="A1117">
        <v>3.8045112781954993E-2</v>
      </c>
      <c r="B1117">
        <v>1</v>
      </c>
      <c r="C1117">
        <v>0</v>
      </c>
      <c r="D1117">
        <v>0</v>
      </c>
    </row>
    <row r="1118" spans="1:4" hidden="1" outlineLevel="1" x14ac:dyDescent="0.45">
      <c r="A1118">
        <v>1.4293302428895593E-2</v>
      </c>
      <c r="B1118">
        <v>1</v>
      </c>
      <c r="C1118">
        <v>0</v>
      </c>
      <c r="D1118">
        <v>0</v>
      </c>
    </row>
    <row r="1119" spans="1:4" hidden="1" outlineLevel="1" x14ac:dyDescent="0.45">
      <c r="A1119">
        <v>-8.9026422280409356E-3</v>
      </c>
      <c r="B1119">
        <v>1</v>
      </c>
      <c r="C1119">
        <v>0</v>
      </c>
      <c r="D1119">
        <v>0</v>
      </c>
    </row>
    <row r="1120" spans="1:4" hidden="1" outlineLevel="1" x14ac:dyDescent="0.45">
      <c r="A1120">
        <v>-6.436737438754947E-3</v>
      </c>
      <c r="B1120">
        <v>1</v>
      </c>
      <c r="C1120">
        <v>0</v>
      </c>
      <c r="D1120">
        <v>0</v>
      </c>
    </row>
    <row r="1121" spans="1:4" hidden="1" outlineLevel="1" x14ac:dyDescent="0.45">
      <c r="A1121">
        <v>1.000773544768907E-2</v>
      </c>
      <c r="B1121">
        <v>1</v>
      </c>
      <c r="C1121">
        <v>0</v>
      </c>
      <c r="D1121">
        <v>0</v>
      </c>
    </row>
    <row r="1122" spans="1:4" hidden="1" outlineLevel="1" x14ac:dyDescent="0.45">
      <c r="A1122">
        <v>2.4843233928485864E-2</v>
      </c>
      <c r="B1122">
        <v>1</v>
      </c>
      <c r="C1122">
        <v>0</v>
      </c>
      <c r="D1122">
        <v>0</v>
      </c>
    </row>
    <row r="1123" spans="1:4" hidden="1" outlineLevel="1" x14ac:dyDescent="0.45">
      <c r="A1123">
        <v>-1.2237272302662361E-2</v>
      </c>
      <c r="B1123">
        <v>1</v>
      </c>
      <c r="C1123">
        <v>0</v>
      </c>
      <c r="D1123">
        <v>0</v>
      </c>
    </row>
    <row r="1124" spans="1:4" hidden="1" outlineLevel="1" x14ac:dyDescent="0.45">
      <c r="A1124">
        <v>-4.1942500472857858E-2</v>
      </c>
      <c r="B1124">
        <v>1</v>
      </c>
      <c r="C1124">
        <v>0</v>
      </c>
      <c r="D1124">
        <v>0</v>
      </c>
    </row>
    <row r="1125" spans="1:4" hidden="1" outlineLevel="1" x14ac:dyDescent="0.45">
      <c r="A1125">
        <v>-4.4913873945018334E-3</v>
      </c>
      <c r="B1125">
        <v>1</v>
      </c>
      <c r="C1125">
        <v>0</v>
      </c>
      <c r="D1125">
        <v>0</v>
      </c>
    </row>
    <row r="1126" spans="1:4" hidden="1" outlineLevel="1" x14ac:dyDescent="0.45">
      <c r="A1126">
        <v>1.4427367377293221E-2</v>
      </c>
      <c r="B1126">
        <v>1</v>
      </c>
      <c r="C1126">
        <v>0</v>
      </c>
      <c r="D1126">
        <v>0</v>
      </c>
    </row>
    <row r="1127" spans="1:4" hidden="1" outlineLevel="1" x14ac:dyDescent="0.45">
      <c r="A1127">
        <v>-8.4551097209325521E-3</v>
      </c>
      <c r="B1127">
        <v>1</v>
      </c>
      <c r="C1127">
        <v>0</v>
      </c>
      <c r="D1127">
        <v>0</v>
      </c>
    </row>
    <row r="1128" spans="1:4" hidden="1" outlineLevel="1" x14ac:dyDescent="0.45">
      <c r="A1128">
        <v>-2.2180599369085119E-2</v>
      </c>
      <c r="B1128">
        <v>1</v>
      </c>
      <c r="C1128">
        <v>0</v>
      </c>
      <c r="D1128">
        <v>0</v>
      </c>
    </row>
    <row r="1129" spans="1:4" hidden="1" outlineLevel="1" x14ac:dyDescent="0.45">
      <c r="A1129">
        <v>-6.3514467184191403E-3</v>
      </c>
      <c r="B1129">
        <v>1</v>
      </c>
      <c r="C1129">
        <v>0</v>
      </c>
      <c r="D1129">
        <v>0</v>
      </c>
    </row>
    <row r="1130" spans="1:4" hidden="1" outlineLevel="1" x14ac:dyDescent="0.45">
      <c r="A1130">
        <v>2.1966314935064846E-2</v>
      </c>
      <c r="B1130">
        <v>1</v>
      </c>
      <c r="C1130">
        <v>0</v>
      </c>
      <c r="D1130">
        <v>0</v>
      </c>
    </row>
    <row r="1131" spans="1:4" hidden="1" outlineLevel="1" x14ac:dyDescent="0.45">
      <c r="A1131">
        <v>3.1819310002482171E-2</v>
      </c>
      <c r="B1131">
        <v>1</v>
      </c>
      <c r="C1131">
        <v>0</v>
      </c>
      <c r="D1131">
        <v>0</v>
      </c>
    </row>
    <row r="1132" spans="1:4" hidden="1" outlineLevel="1" x14ac:dyDescent="0.45">
      <c r="A1132">
        <v>-1.0199172519965383E-2</v>
      </c>
      <c r="B1132">
        <v>1</v>
      </c>
      <c r="C1132">
        <v>0</v>
      </c>
      <c r="D1132">
        <v>0</v>
      </c>
    </row>
    <row r="1133" spans="1:4" hidden="1" outlineLevel="1" x14ac:dyDescent="0.45">
      <c r="A1133">
        <v>1.0450082628560287E-2</v>
      </c>
      <c r="B1133">
        <v>1</v>
      </c>
      <c r="C1133">
        <v>0</v>
      </c>
      <c r="D1133">
        <v>0</v>
      </c>
    </row>
    <row r="1134" spans="1:4" hidden="1" outlineLevel="1" x14ac:dyDescent="0.45">
      <c r="A1134">
        <v>1.3564866034922352E-2</v>
      </c>
      <c r="B1134">
        <v>1</v>
      </c>
      <c r="C1134">
        <v>0</v>
      </c>
      <c r="D1134">
        <v>0</v>
      </c>
    </row>
    <row r="1135" spans="1:4" hidden="1" outlineLevel="1" x14ac:dyDescent="0.45">
      <c r="A1135">
        <v>1.2956195719235009E-2</v>
      </c>
      <c r="B1135">
        <v>1</v>
      </c>
      <c r="C1135">
        <v>0</v>
      </c>
      <c r="D1135">
        <v>0</v>
      </c>
    </row>
    <row r="1136" spans="1:4" hidden="1" outlineLevel="1" x14ac:dyDescent="0.45">
      <c r="A1136">
        <v>2.2113943028485794E-2</v>
      </c>
      <c r="B1136">
        <v>1</v>
      </c>
      <c r="C1136">
        <v>0</v>
      </c>
      <c r="D1136">
        <v>0</v>
      </c>
    </row>
    <row r="1137" spans="1:4" hidden="1" outlineLevel="1" x14ac:dyDescent="0.45">
      <c r="A1137">
        <v>1.0955262192886117E-2</v>
      </c>
      <c r="B1137">
        <v>1</v>
      </c>
      <c r="C1137">
        <v>0</v>
      </c>
      <c r="D1137">
        <v>0</v>
      </c>
    </row>
    <row r="1138" spans="1:4" hidden="1" outlineLevel="1" x14ac:dyDescent="0.45">
      <c r="A1138">
        <v>2.9381092722738478E-2</v>
      </c>
      <c r="B1138">
        <v>1</v>
      </c>
      <c r="C1138">
        <v>0</v>
      </c>
      <c r="D1138">
        <v>0</v>
      </c>
    </row>
    <row r="1139" spans="1:4" hidden="1" outlineLevel="1" x14ac:dyDescent="0.45">
      <c r="A1139">
        <v>-4.140421970664665E-3</v>
      </c>
      <c r="B1139">
        <v>1</v>
      </c>
      <c r="C1139">
        <v>0</v>
      </c>
      <c r="D1139">
        <v>0</v>
      </c>
    </row>
    <row r="1140" spans="1:4" hidden="1" outlineLevel="1" x14ac:dyDescent="0.45">
      <c r="A1140">
        <v>-4.6441682515813154E-3</v>
      </c>
      <c r="B1140">
        <v>1</v>
      </c>
      <c r="C1140">
        <v>0</v>
      </c>
      <c r="D1140">
        <v>0</v>
      </c>
    </row>
    <row r="1141" spans="1:4" hidden="1" outlineLevel="1" x14ac:dyDescent="0.45">
      <c r="A1141">
        <v>2.3195876288659711E-2</v>
      </c>
      <c r="B1141">
        <v>1</v>
      </c>
      <c r="C1141">
        <v>0</v>
      </c>
      <c r="D1141">
        <v>0</v>
      </c>
    </row>
    <row r="1142" spans="1:4" hidden="1" outlineLevel="1" x14ac:dyDescent="0.45">
      <c r="A1142">
        <v>-5.6023625466863347E-3</v>
      </c>
      <c r="B1142">
        <v>1</v>
      </c>
      <c r="C1142">
        <v>0</v>
      </c>
      <c r="D1142">
        <v>0</v>
      </c>
    </row>
    <row r="1143" spans="1:4" hidden="1" outlineLevel="1" x14ac:dyDescent="0.45">
      <c r="A1143">
        <v>-6.5947504039830518E-3</v>
      </c>
      <c r="B1143">
        <v>1</v>
      </c>
      <c r="C1143">
        <v>0</v>
      </c>
      <c r="D1143">
        <v>0</v>
      </c>
    </row>
    <row r="1144" spans="1:4" hidden="1" outlineLevel="1" x14ac:dyDescent="0.45">
      <c r="A1144">
        <v>2.4048184296139974E-2</v>
      </c>
      <c r="B1144">
        <v>1</v>
      </c>
      <c r="C1144">
        <v>0</v>
      </c>
      <c r="D1144">
        <v>0</v>
      </c>
    </row>
    <row r="1145" spans="1:4" hidden="1" outlineLevel="1" x14ac:dyDescent="0.45">
      <c r="A1145">
        <v>-7.6417807925127645E-3</v>
      </c>
      <c r="B1145">
        <v>1</v>
      </c>
      <c r="C1145">
        <v>0</v>
      </c>
      <c r="D1145">
        <v>0</v>
      </c>
    </row>
    <row r="1146" spans="1:4" hidden="1" outlineLevel="1" x14ac:dyDescent="0.45">
      <c r="A1146">
        <v>-4.5987454034176922E-2</v>
      </c>
      <c r="B1146">
        <v>1</v>
      </c>
      <c r="C1146">
        <v>0</v>
      </c>
      <c r="D1146">
        <v>0</v>
      </c>
    </row>
    <row r="1147" spans="1:4" hidden="1" outlineLevel="1" x14ac:dyDescent="0.45">
      <c r="A1147">
        <v>1.2561218937057861E-2</v>
      </c>
      <c r="B1147">
        <v>1</v>
      </c>
      <c r="C1147">
        <v>0</v>
      </c>
      <c r="D1147">
        <v>0</v>
      </c>
    </row>
    <row r="1148" spans="1:4" hidden="1" outlineLevel="1" x14ac:dyDescent="0.45">
      <c r="A1148">
        <v>7.2999238658246757E-3</v>
      </c>
      <c r="B1148">
        <v>1</v>
      </c>
      <c r="C1148">
        <v>0</v>
      </c>
      <c r="D1148">
        <v>0</v>
      </c>
    </row>
    <row r="1149" spans="1:4" hidden="1" outlineLevel="1" x14ac:dyDescent="0.45">
      <c r="A1149">
        <v>6.224435354793556E-4</v>
      </c>
      <c r="B1149">
        <v>1</v>
      </c>
      <c r="C1149">
        <v>0</v>
      </c>
      <c r="D1149">
        <v>0</v>
      </c>
    </row>
    <row r="1150" spans="1:4" hidden="1" outlineLevel="1" x14ac:dyDescent="0.45">
      <c r="A1150">
        <v>1.7728605705145339E-2</v>
      </c>
      <c r="B1150">
        <v>1</v>
      </c>
      <c r="C1150">
        <v>0</v>
      </c>
      <c r="D1150">
        <v>0</v>
      </c>
    </row>
    <row r="1151" spans="1:4" hidden="1" outlineLevel="1" x14ac:dyDescent="0.45">
      <c r="A1151">
        <v>-8.7317179655097554E-3</v>
      </c>
      <c r="B1151">
        <v>1</v>
      </c>
      <c r="C1151">
        <v>0</v>
      </c>
      <c r="D1151">
        <v>0</v>
      </c>
    </row>
    <row r="1152" spans="1:4" hidden="1" outlineLevel="1" x14ac:dyDescent="0.45">
      <c r="A1152">
        <v>-1.4534243558687598E-2</v>
      </c>
      <c r="B1152">
        <v>1</v>
      </c>
      <c r="C1152">
        <v>0</v>
      </c>
      <c r="D1152">
        <v>0</v>
      </c>
    </row>
    <row r="1153" spans="1:4" hidden="1" outlineLevel="1" x14ac:dyDescent="0.45">
      <c r="A1153">
        <v>-1.0949720670391017E-2</v>
      </c>
      <c r="B1153">
        <v>1</v>
      </c>
      <c r="C1153">
        <v>0</v>
      </c>
      <c r="D1153">
        <v>0</v>
      </c>
    </row>
    <row r="1154" spans="1:4" hidden="1" outlineLevel="1" x14ac:dyDescent="0.45">
      <c r="A1154">
        <v>-8.6308178942613445E-3</v>
      </c>
      <c r="B1154">
        <v>1</v>
      </c>
      <c r="C1154">
        <v>0</v>
      </c>
      <c r="D1154">
        <v>0</v>
      </c>
    </row>
    <row r="1155" spans="1:4" hidden="1" outlineLevel="1" x14ac:dyDescent="0.45">
      <c r="A1155">
        <v>3.7832171019644978E-3</v>
      </c>
      <c r="B1155">
        <v>1</v>
      </c>
      <c r="C1155">
        <v>0</v>
      </c>
      <c r="D1155">
        <v>0</v>
      </c>
    </row>
    <row r="1156" spans="1:4" hidden="1" outlineLevel="1" x14ac:dyDescent="0.45">
      <c r="A1156">
        <v>1.802742711833627E-2</v>
      </c>
      <c r="B1156">
        <v>1</v>
      </c>
      <c r="C1156">
        <v>0</v>
      </c>
      <c r="D1156">
        <v>0</v>
      </c>
    </row>
    <row r="1157" spans="1:4" hidden="1" outlineLevel="1" x14ac:dyDescent="0.45">
      <c r="A1157">
        <v>1.525491770373355E-2</v>
      </c>
      <c r="B1157">
        <v>1</v>
      </c>
      <c r="C1157">
        <v>0</v>
      </c>
      <c r="D1157">
        <v>0</v>
      </c>
    </row>
    <row r="1158" spans="1:4" hidden="1" outlineLevel="1" x14ac:dyDescent="0.45">
      <c r="A1158">
        <v>-2.4164140415623203E-2</v>
      </c>
      <c r="B1158">
        <v>1</v>
      </c>
      <c r="C1158">
        <v>0</v>
      </c>
      <c r="D1158">
        <v>0</v>
      </c>
    </row>
    <row r="1159" spans="1:4" hidden="1" outlineLevel="1" x14ac:dyDescent="0.45">
      <c r="A1159">
        <v>9.0045472963762307E-5</v>
      </c>
      <c r="B1159">
        <v>1</v>
      </c>
      <c r="C1159">
        <v>0</v>
      </c>
      <c r="D1159">
        <v>0</v>
      </c>
    </row>
    <row r="1160" spans="1:4" hidden="1" outlineLevel="1" x14ac:dyDescent="0.45">
      <c r="A1160">
        <v>-1.4360959798316308E-2</v>
      </c>
      <c r="B1160">
        <v>1</v>
      </c>
      <c r="C1160">
        <v>0</v>
      </c>
      <c r="D1160">
        <v>0</v>
      </c>
    </row>
    <row r="1161" spans="1:4" hidden="1" outlineLevel="1" x14ac:dyDescent="0.45">
      <c r="A1161">
        <v>-2.1923814743765035E-3</v>
      </c>
      <c r="B1161">
        <v>1</v>
      </c>
      <c r="C1161">
        <v>0</v>
      </c>
      <c r="D1161">
        <v>0</v>
      </c>
    </row>
    <row r="1162" spans="1:4" hidden="1" outlineLevel="1" x14ac:dyDescent="0.45">
      <c r="A1162">
        <v>-3.2042479172389449E-3</v>
      </c>
      <c r="B1162">
        <v>1</v>
      </c>
      <c r="C1162">
        <v>0</v>
      </c>
      <c r="D1162">
        <v>0</v>
      </c>
    </row>
    <row r="1163" spans="1:4" hidden="1" outlineLevel="1" x14ac:dyDescent="0.45">
      <c r="A1163">
        <v>2.5670462894930246E-2</v>
      </c>
      <c r="B1163">
        <v>1</v>
      </c>
      <c r="C1163">
        <v>0</v>
      </c>
      <c r="D1163">
        <v>0</v>
      </c>
    </row>
    <row r="1164" spans="1:4" hidden="1" outlineLevel="1" x14ac:dyDescent="0.45">
      <c r="A1164">
        <v>-1.2043877322587826E-2</v>
      </c>
      <c r="B1164">
        <v>1</v>
      </c>
      <c r="C1164">
        <v>0</v>
      </c>
      <c r="D1164">
        <v>0</v>
      </c>
    </row>
    <row r="1165" spans="1:4" hidden="1" outlineLevel="1" x14ac:dyDescent="0.45">
      <c r="A1165">
        <v>2.3928215353938187E-2</v>
      </c>
      <c r="B1165">
        <v>1</v>
      </c>
      <c r="C1165">
        <v>0</v>
      </c>
      <c r="D1165">
        <v>0</v>
      </c>
    </row>
    <row r="1166" spans="1:4" hidden="1" outlineLevel="1" x14ac:dyDescent="0.45">
      <c r="A1166">
        <v>2.1111799592812286E-2</v>
      </c>
      <c r="B1166">
        <v>1</v>
      </c>
      <c r="C1166">
        <v>0</v>
      </c>
      <c r="D1166">
        <v>0</v>
      </c>
    </row>
    <row r="1167" spans="1:4" hidden="1" outlineLevel="1" x14ac:dyDescent="0.45">
      <c r="A1167">
        <v>1.8638117116726471E-2</v>
      </c>
      <c r="B1167">
        <v>1</v>
      </c>
      <c r="C1167">
        <v>0</v>
      </c>
      <c r="D1167">
        <v>0</v>
      </c>
    </row>
    <row r="1168" spans="1:4" hidden="1" outlineLevel="1" x14ac:dyDescent="0.45">
      <c r="A1168">
        <v>1.744606612484656E-3</v>
      </c>
      <c r="B1168">
        <v>1</v>
      </c>
      <c r="C1168">
        <v>0</v>
      </c>
      <c r="D1168">
        <v>0</v>
      </c>
    </row>
    <row r="1169" spans="1:4" hidden="1" outlineLevel="1" x14ac:dyDescent="0.45">
      <c r="A1169">
        <v>-2.4212046555093236E-3</v>
      </c>
      <c r="B1169">
        <v>1</v>
      </c>
      <c r="C1169">
        <v>0</v>
      </c>
      <c r="D1169">
        <v>0</v>
      </c>
    </row>
    <row r="1170" spans="1:4" hidden="1" outlineLevel="1" x14ac:dyDescent="0.45">
      <c r="A1170">
        <v>2.4270811156057448E-3</v>
      </c>
      <c r="B1170">
        <v>1</v>
      </c>
      <c r="C1170">
        <v>0</v>
      </c>
      <c r="D1170">
        <v>0</v>
      </c>
    </row>
    <row r="1171" spans="1:4" hidden="1" outlineLevel="1" x14ac:dyDescent="0.45">
      <c r="A1171">
        <v>1.1596295981649796E-2</v>
      </c>
      <c r="B1171">
        <v>1</v>
      </c>
      <c r="C1171">
        <v>0</v>
      </c>
      <c r="D1171">
        <v>0</v>
      </c>
    </row>
    <row r="1172" spans="1:4" hidden="1" outlineLevel="1" x14ac:dyDescent="0.45">
      <c r="A1172">
        <v>-4.5349569598992501E-3</v>
      </c>
      <c r="B1172">
        <v>1</v>
      </c>
      <c r="C1172">
        <v>0</v>
      </c>
      <c r="D1172">
        <v>0</v>
      </c>
    </row>
    <row r="1173" spans="1:4" hidden="1" outlineLevel="1" x14ac:dyDescent="0.45">
      <c r="A1173">
        <v>-1.0250137090310862E-2</v>
      </c>
      <c r="B1173">
        <v>1</v>
      </c>
      <c r="C1173">
        <v>0</v>
      </c>
      <c r="D1173">
        <v>0</v>
      </c>
    </row>
    <row r="1174" spans="1:4" hidden="1" outlineLevel="1" x14ac:dyDescent="0.45">
      <c r="A1174">
        <v>1.2956017729287561E-2</v>
      </c>
      <c r="B1174">
        <v>1</v>
      </c>
      <c r="C1174">
        <v>0</v>
      </c>
      <c r="D1174">
        <v>0</v>
      </c>
    </row>
    <row r="1175" spans="1:4" hidden="1" outlineLevel="1" x14ac:dyDescent="0.45">
      <c r="A1175">
        <v>-1.0939077751599413E-3</v>
      </c>
      <c r="B1175">
        <v>1</v>
      </c>
      <c r="C1175">
        <v>0</v>
      </c>
      <c r="D1175">
        <v>0</v>
      </c>
    </row>
    <row r="1176" spans="1:4" hidden="1" outlineLevel="1" x14ac:dyDescent="0.45">
      <c r="A1176">
        <v>1.9543425153736083E-2</v>
      </c>
      <c r="B1176">
        <v>1</v>
      </c>
      <c r="C1176">
        <v>0</v>
      </c>
      <c r="D1176">
        <v>0</v>
      </c>
    </row>
    <row r="1177" spans="1:4" hidden="1" outlineLevel="1" x14ac:dyDescent="0.45">
      <c r="A1177">
        <v>-2.4332810047095865E-2</v>
      </c>
      <c r="B1177">
        <v>1</v>
      </c>
      <c r="C1177">
        <v>0</v>
      </c>
      <c r="D1177">
        <v>0</v>
      </c>
    </row>
    <row r="1178" spans="1:4" hidden="1" outlineLevel="1" x14ac:dyDescent="0.45">
      <c r="A1178">
        <v>1.1263073209975882E-2</v>
      </c>
      <c r="B1178">
        <v>1</v>
      </c>
      <c r="C1178">
        <v>0</v>
      </c>
      <c r="D1178">
        <v>0</v>
      </c>
    </row>
    <row r="1179" spans="1:4" hidden="1" outlineLevel="1" x14ac:dyDescent="0.45">
      <c r="A1179">
        <v>-4.0530921576016454E-2</v>
      </c>
      <c r="B1179">
        <v>1</v>
      </c>
      <c r="C1179">
        <v>0</v>
      </c>
      <c r="D1179">
        <v>0</v>
      </c>
    </row>
    <row r="1180" spans="1:4" hidden="1" outlineLevel="1" x14ac:dyDescent="0.45">
      <c r="A1180">
        <v>1.7412175430940424E-2</v>
      </c>
      <c r="B1180">
        <v>1</v>
      </c>
      <c r="C1180">
        <v>0</v>
      </c>
      <c r="D1180">
        <v>0</v>
      </c>
    </row>
    <row r="1181" spans="1:4" hidden="1" outlineLevel="1" x14ac:dyDescent="0.45">
      <c r="A1181">
        <v>-1.6299219353178573E-3</v>
      </c>
      <c r="B1181">
        <v>1</v>
      </c>
      <c r="C1181">
        <v>0</v>
      </c>
      <c r="D1181">
        <v>0</v>
      </c>
    </row>
    <row r="1182" spans="1:4" hidden="1" outlineLevel="1" x14ac:dyDescent="0.45">
      <c r="A1182">
        <v>-1.6454717305378841E-2</v>
      </c>
      <c r="B1182">
        <v>1</v>
      </c>
      <c r="C1182">
        <v>0</v>
      </c>
      <c r="D1182">
        <v>0</v>
      </c>
    </row>
    <row r="1183" spans="1:4" hidden="1" outlineLevel="1" x14ac:dyDescent="0.45">
      <c r="A1183">
        <v>6.2901323548683052E-3</v>
      </c>
      <c r="B1183">
        <v>1</v>
      </c>
      <c r="C1183">
        <v>0</v>
      </c>
      <c r="D1183">
        <v>0</v>
      </c>
    </row>
    <row r="1184" spans="1:4" hidden="1" outlineLevel="1" x14ac:dyDescent="0.45">
      <c r="A1184">
        <v>-7.3360246559881492E-3</v>
      </c>
      <c r="B1184">
        <v>1</v>
      </c>
      <c r="C1184">
        <v>0</v>
      </c>
      <c r="D1184">
        <v>0</v>
      </c>
    </row>
    <row r="1185" spans="1:4" hidden="1" outlineLevel="1" x14ac:dyDescent="0.45">
      <c r="A1185">
        <v>-8.8770334091307079E-3</v>
      </c>
      <c r="B1185">
        <v>1</v>
      </c>
      <c r="C1185">
        <v>0</v>
      </c>
      <c r="D1185">
        <v>0</v>
      </c>
    </row>
    <row r="1186" spans="1:4" hidden="1" outlineLevel="1" x14ac:dyDescent="0.45">
      <c r="A1186">
        <v>-8.8241782484010933E-5</v>
      </c>
      <c r="B1186">
        <v>1</v>
      </c>
      <c r="C1186">
        <v>0</v>
      </c>
      <c r="D1186">
        <v>0</v>
      </c>
    </row>
    <row r="1187" spans="1:4" hidden="1" outlineLevel="1" x14ac:dyDescent="0.45">
      <c r="A1187">
        <v>-1.6546794334377668E-2</v>
      </c>
      <c r="B1187">
        <v>1</v>
      </c>
      <c r="C1187">
        <v>0</v>
      </c>
      <c r="D1187">
        <v>0</v>
      </c>
    </row>
    <row r="1188" spans="1:4" hidden="1" outlineLevel="1" x14ac:dyDescent="0.45">
      <c r="A1188">
        <v>-2.8266331658291399E-2</v>
      </c>
      <c r="B1188">
        <v>1</v>
      </c>
      <c r="C1188">
        <v>0</v>
      </c>
      <c r="D1188">
        <v>0</v>
      </c>
    </row>
    <row r="1189" spans="1:4" hidden="1" outlineLevel="1" x14ac:dyDescent="0.45">
      <c r="A1189">
        <v>-1.7868685935912842E-2</v>
      </c>
      <c r="B1189">
        <v>1</v>
      </c>
      <c r="C1189">
        <v>0</v>
      </c>
      <c r="D1189">
        <v>0</v>
      </c>
    </row>
    <row r="1190" spans="1:4" hidden="1" outlineLevel="1" x14ac:dyDescent="0.45">
      <c r="A1190">
        <v>4.2311127826621941E-4</v>
      </c>
      <c r="B1190">
        <v>1</v>
      </c>
      <c r="C1190">
        <v>0</v>
      </c>
      <c r="D1190">
        <v>0</v>
      </c>
    </row>
    <row r="1191" spans="1:4" hidden="1" outlineLevel="1" x14ac:dyDescent="0.45">
      <c r="A1191">
        <v>7.2838345864660869E-3</v>
      </c>
      <c r="B1191">
        <v>1</v>
      </c>
      <c r="C1191">
        <v>0</v>
      </c>
      <c r="D1191">
        <v>0</v>
      </c>
    </row>
    <row r="1192" spans="1:4" hidden="1" outlineLevel="1" x14ac:dyDescent="0.45">
      <c r="A1192">
        <v>-2.6172148355493308E-2</v>
      </c>
      <c r="B1192">
        <v>1</v>
      </c>
      <c r="C1192">
        <v>0</v>
      </c>
      <c r="D1192">
        <v>0</v>
      </c>
    </row>
    <row r="1193" spans="1:4" hidden="1" outlineLevel="1" x14ac:dyDescent="0.45">
      <c r="A1193">
        <v>1.6958896234550158E-2</v>
      </c>
      <c r="B1193">
        <v>1</v>
      </c>
      <c r="C1193">
        <v>0</v>
      </c>
      <c r="D1193">
        <v>0</v>
      </c>
    </row>
    <row r="1194" spans="1:4" hidden="1" outlineLevel="1" x14ac:dyDescent="0.45">
      <c r="A1194">
        <v>-3.4200113058224901E-2</v>
      </c>
      <c r="B1194">
        <v>1</v>
      </c>
      <c r="C1194">
        <v>0</v>
      </c>
      <c r="D1194">
        <v>0</v>
      </c>
    </row>
    <row r="1195" spans="1:4" hidden="1" outlineLevel="1" x14ac:dyDescent="0.45">
      <c r="A1195">
        <v>-5.9506389620525013E-3</v>
      </c>
      <c r="B1195">
        <v>1</v>
      </c>
      <c r="C1195">
        <v>0</v>
      </c>
      <c r="D1195">
        <v>0</v>
      </c>
    </row>
    <row r="1196" spans="1:4" hidden="1" outlineLevel="1" x14ac:dyDescent="0.45">
      <c r="A1196">
        <v>2.2374877330716414E-2</v>
      </c>
      <c r="B1196">
        <v>1</v>
      </c>
      <c r="C1196">
        <v>0</v>
      </c>
      <c r="D1196">
        <v>0</v>
      </c>
    </row>
    <row r="1197" spans="1:4" hidden="1" outlineLevel="1" x14ac:dyDescent="0.45">
      <c r="A1197">
        <v>-3.6763294298329918E-2</v>
      </c>
      <c r="B1197">
        <v>1</v>
      </c>
      <c r="C1197">
        <v>0</v>
      </c>
      <c r="D1197">
        <v>0</v>
      </c>
    </row>
    <row r="1198" spans="1:4" hidden="1" outlineLevel="1" x14ac:dyDescent="0.45">
      <c r="A1198">
        <v>-7.2247135027403431E-3</v>
      </c>
      <c r="B1198">
        <v>1</v>
      </c>
      <c r="C1198">
        <v>0</v>
      </c>
      <c r="D1198">
        <v>0</v>
      </c>
    </row>
    <row r="1199" spans="1:4" hidden="1" outlineLevel="1" x14ac:dyDescent="0.45">
      <c r="A1199">
        <v>-2.3638644918444252E-2</v>
      </c>
      <c r="B1199">
        <v>1</v>
      </c>
      <c r="C1199">
        <v>0</v>
      </c>
      <c r="D1199">
        <v>0</v>
      </c>
    </row>
    <row r="1200" spans="1:4" hidden="1" outlineLevel="1" x14ac:dyDescent="0.45">
      <c r="A1200">
        <v>1.0537678626503677E-2</v>
      </c>
      <c r="B1200">
        <v>1</v>
      </c>
      <c r="C1200">
        <v>0</v>
      </c>
      <c r="D1200">
        <v>0</v>
      </c>
    </row>
    <row r="1201" spans="1:4" hidden="1" outlineLevel="1" x14ac:dyDescent="0.45">
      <c r="A1201">
        <v>1.1699476066941328E-2</v>
      </c>
      <c r="B1201">
        <v>1</v>
      </c>
      <c r="C1201">
        <v>0</v>
      </c>
      <c r="D1201">
        <v>0</v>
      </c>
    </row>
    <row r="1202" spans="1:4" hidden="1" outlineLevel="1" x14ac:dyDescent="0.45">
      <c r="A1202">
        <v>-2.5139524360199061E-2</v>
      </c>
      <c r="B1202">
        <v>1</v>
      </c>
      <c r="C1202">
        <v>0</v>
      </c>
      <c r="D1202">
        <v>0</v>
      </c>
    </row>
    <row r="1203" spans="1:4" hidden="1" outlineLevel="1" x14ac:dyDescent="0.45">
      <c r="A1203">
        <v>2.0939708081902042E-2</v>
      </c>
      <c r="B1203">
        <v>1</v>
      </c>
      <c r="C1203">
        <v>0</v>
      </c>
      <c r="D1203">
        <v>0</v>
      </c>
    </row>
    <row r="1204" spans="1:4" hidden="1" outlineLevel="1" x14ac:dyDescent="0.45">
      <c r="A1204">
        <v>-1.1164435463500766E-2</v>
      </c>
      <c r="B1204">
        <v>1</v>
      </c>
      <c r="C1204">
        <v>0</v>
      </c>
      <c r="D1204">
        <v>0</v>
      </c>
    </row>
    <row r="1205" spans="1:4" hidden="1" outlineLevel="1" x14ac:dyDescent="0.45">
      <c r="A1205">
        <v>-1.4917748033105194E-2</v>
      </c>
      <c r="B1205">
        <v>1</v>
      </c>
      <c r="C1205">
        <v>0</v>
      </c>
      <c r="D1205">
        <v>0</v>
      </c>
    </row>
    <row r="1206" spans="1:4" hidden="1" outlineLevel="1" x14ac:dyDescent="0.45">
      <c r="A1206">
        <v>1.4106420495799243E-2</v>
      </c>
      <c r="B1206">
        <v>1</v>
      </c>
      <c r="C1206">
        <v>0</v>
      </c>
      <c r="D1206">
        <v>0</v>
      </c>
    </row>
    <row r="1207" spans="1:4" hidden="1" outlineLevel="1" x14ac:dyDescent="0.45">
      <c r="A1207">
        <v>-3.0172854658893078E-3</v>
      </c>
      <c r="B1207">
        <v>1</v>
      </c>
      <c r="C1207">
        <v>0</v>
      </c>
      <c r="D1207">
        <v>0</v>
      </c>
    </row>
    <row r="1208" spans="1:4" hidden="1" outlineLevel="1" x14ac:dyDescent="0.45">
      <c r="A1208">
        <v>6.4631956912029054E-3</v>
      </c>
      <c r="B1208">
        <v>1</v>
      </c>
      <c r="C1208">
        <v>0</v>
      </c>
      <c r="D1208">
        <v>0</v>
      </c>
    </row>
    <row r="1209" spans="1:4" hidden="1" outlineLevel="1" x14ac:dyDescent="0.45">
      <c r="A1209">
        <v>3.593089037255992E-2</v>
      </c>
      <c r="B1209">
        <v>1</v>
      </c>
      <c r="C1209">
        <v>0</v>
      </c>
      <c r="D1209">
        <v>0</v>
      </c>
    </row>
    <row r="1210" spans="1:4" hidden="1" outlineLevel="1" x14ac:dyDescent="0.45">
      <c r="A1210">
        <v>1.205352750172195E-2</v>
      </c>
      <c r="B1210">
        <v>1</v>
      </c>
      <c r="C1210">
        <v>0</v>
      </c>
      <c r="D1210">
        <v>0</v>
      </c>
    </row>
    <row r="1211" spans="1:4" hidden="1" outlineLevel="1" x14ac:dyDescent="0.45">
      <c r="A1211">
        <v>-2.2264352729570835E-2</v>
      </c>
      <c r="B1211">
        <v>1</v>
      </c>
      <c r="C1211">
        <v>0</v>
      </c>
      <c r="D1211">
        <v>0</v>
      </c>
    </row>
    <row r="1212" spans="1:4" hidden="1" outlineLevel="1" x14ac:dyDescent="0.45">
      <c r="A1212">
        <v>1.1435390046239391E-3</v>
      </c>
      <c r="B1212">
        <v>1</v>
      </c>
      <c r="C1212">
        <v>0</v>
      </c>
      <c r="D1212">
        <v>0</v>
      </c>
    </row>
    <row r="1213" spans="1:4" hidden="1" outlineLevel="1" x14ac:dyDescent="0.45">
      <c r="A1213">
        <v>-4.2908224076281365E-2</v>
      </c>
      <c r="B1213">
        <v>1</v>
      </c>
      <c r="C1213">
        <v>0</v>
      </c>
      <c r="D1213">
        <v>0</v>
      </c>
    </row>
    <row r="1214" spans="1:4" hidden="1" outlineLevel="1" x14ac:dyDescent="0.45">
      <c r="A1214">
        <v>-1.2764632627646377E-2</v>
      </c>
      <c r="B1214">
        <v>1</v>
      </c>
      <c r="C1214">
        <v>0</v>
      </c>
      <c r="D1214">
        <v>0</v>
      </c>
    </row>
    <row r="1215" spans="1:4" hidden="1" outlineLevel="1" x14ac:dyDescent="0.45">
      <c r="A1215">
        <v>1.0038894144854371E-2</v>
      </c>
      <c r="B1215">
        <v>1</v>
      </c>
      <c r="C1215">
        <v>0</v>
      </c>
      <c r="D1215">
        <v>0</v>
      </c>
    </row>
    <row r="1216" spans="1:4" hidden="1" outlineLevel="1" x14ac:dyDescent="0.45">
      <c r="A1216">
        <v>1.9982307332049754E-2</v>
      </c>
      <c r="B1216">
        <v>1</v>
      </c>
      <c r="C1216">
        <v>0</v>
      </c>
      <c r="D1216">
        <v>0</v>
      </c>
    </row>
    <row r="1217" spans="1:4" hidden="1" outlineLevel="1" x14ac:dyDescent="0.45">
      <c r="A1217">
        <v>-8.9791337176674646E-2</v>
      </c>
      <c r="B1217">
        <v>1</v>
      </c>
      <c r="C1217">
        <v>0</v>
      </c>
      <c r="D1217">
        <v>0</v>
      </c>
    </row>
    <row r="1218" spans="1:4" hidden="1" outlineLevel="1" x14ac:dyDescent="0.45">
      <c r="A1218">
        <v>-4.1533546325878579E-2</v>
      </c>
      <c r="B1218">
        <v>1</v>
      </c>
      <c r="C1218">
        <v>0</v>
      </c>
      <c r="D1218">
        <v>0</v>
      </c>
    </row>
    <row r="1219" spans="1:4" hidden="1" outlineLevel="1" x14ac:dyDescent="0.45">
      <c r="A1219">
        <v>2.491228070175433E-2</v>
      </c>
      <c r="B1219">
        <v>1</v>
      </c>
      <c r="C1219">
        <v>0</v>
      </c>
      <c r="D1219">
        <v>0</v>
      </c>
    </row>
    <row r="1220" spans="1:4" hidden="1" outlineLevel="1" x14ac:dyDescent="0.45">
      <c r="A1220">
        <v>-2.6246719160104903E-2</v>
      </c>
      <c r="B1220">
        <v>1</v>
      </c>
      <c r="C1220">
        <v>0</v>
      </c>
      <c r="D1220">
        <v>0</v>
      </c>
    </row>
    <row r="1221" spans="1:4" hidden="1" outlineLevel="1" x14ac:dyDescent="0.45">
      <c r="A1221">
        <v>0.11977030352748153</v>
      </c>
      <c r="B1221">
        <v>1</v>
      </c>
      <c r="C1221">
        <v>0</v>
      </c>
      <c r="D1221">
        <v>0</v>
      </c>
    </row>
    <row r="1222" spans="1:4" hidden="1" outlineLevel="1" x14ac:dyDescent="0.45">
      <c r="A1222">
        <v>-5.1700680272108834E-2</v>
      </c>
      <c r="B1222">
        <v>1</v>
      </c>
      <c r="C1222">
        <v>0</v>
      </c>
      <c r="D1222">
        <v>0</v>
      </c>
    </row>
    <row r="1223" spans="1:4" hidden="1" outlineLevel="1" x14ac:dyDescent="0.45">
      <c r="A1223">
        <v>2.0141264761063926E-2</v>
      </c>
      <c r="B1223">
        <v>1</v>
      </c>
      <c r="C1223">
        <v>0</v>
      </c>
      <c r="D1223">
        <v>0</v>
      </c>
    </row>
    <row r="1224" spans="1:4" hidden="1" outlineLevel="1" x14ac:dyDescent="0.45">
      <c r="A1224">
        <v>-1.4875317790880027E-2</v>
      </c>
      <c r="B1224">
        <v>1</v>
      </c>
      <c r="C1224">
        <v>0</v>
      </c>
      <c r="D1224">
        <v>0</v>
      </c>
    </row>
    <row r="1225" spans="1:4" hidden="1" outlineLevel="1" x14ac:dyDescent="0.45">
      <c r="A1225">
        <v>-1.389193938062816E-2</v>
      </c>
      <c r="B1225">
        <v>1</v>
      </c>
      <c r="C1225">
        <v>0</v>
      </c>
      <c r="D1225">
        <v>0</v>
      </c>
    </row>
    <row r="1226" spans="1:4" hidden="1" outlineLevel="1" x14ac:dyDescent="0.45">
      <c r="A1226">
        <v>-2.9288935909571712E-2</v>
      </c>
      <c r="B1226">
        <v>1</v>
      </c>
      <c r="C1226">
        <v>0</v>
      </c>
      <c r="D1226">
        <v>0</v>
      </c>
    </row>
    <row r="1227" spans="1:4" hidden="1" outlineLevel="1" x14ac:dyDescent="0.45">
      <c r="A1227">
        <v>-9.8663454368151937E-3</v>
      </c>
      <c r="B1227">
        <v>1</v>
      </c>
      <c r="C1227">
        <v>0</v>
      </c>
      <c r="D1227">
        <v>0</v>
      </c>
    </row>
    <row r="1228" spans="1:4" hidden="1" outlineLevel="1" x14ac:dyDescent="0.45">
      <c r="A1228">
        <v>-3.0647123573373625E-2</v>
      </c>
      <c r="B1228">
        <v>1</v>
      </c>
      <c r="C1228">
        <v>0</v>
      </c>
      <c r="D1228">
        <v>0</v>
      </c>
    </row>
    <row r="1229" spans="1:4" hidden="1" outlineLevel="1" x14ac:dyDescent="0.45">
      <c r="A1229">
        <v>3.5022710972985927E-2</v>
      </c>
      <c r="B1229">
        <v>1</v>
      </c>
      <c r="C1229">
        <v>0</v>
      </c>
      <c r="D1229">
        <v>0</v>
      </c>
    </row>
    <row r="1230" spans="1:4" hidden="1" outlineLevel="1" x14ac:dyDescent="0.45">
      <c r="A1230">
        <v>4.2845594179466318E-2</v>
      </c>
      <c r="B1230">
        <v>1</v>
      </c>
      <c r="C1230">
        <v>0</v>
      </c>
      <c r="D1230">
        <v>0</v>
      </c>
    </row>
    <row r="1231" spans="1:4" hidden="1" outlineLevel="1" x14ac:dyDescent="0.45">
      <c r="A1231">
        <v>3.2890365448504877E-2</v>
      </c>
      <c r="B1231">
        <v>1</v>
      </c>
      <c r="C1231">
        <v>0</v>
      </c>
      <c r="D1231">
        <v>0</v>
      </c>
    </row>
    <row r="1232" spans="1:4" hidden="1" outlineLevel="1" x14ac:dyDescent="0.45">
      <c r="A1232">
        <v>1.3133912297630612E-2</v>
      </c>
      <c r="B1232">
        <v>1</v>
      </c>
      <c r="C1232">
        <v>0</v>
      </c>
      <c r="D1232">
        <v>0</v>
      </c>
    </row>
    <row r="1233" spans="1:4" hidden="1" outlineLevel="1" x14ac:dyDescent="0.45">
      <c r="A1233">
        <v>-6.8257579766126675E-3</v>
      </c>
      <c r="B1233">
        <v>1</v>
      </c>
      <c r="C1233">
        <v>0</v>
      </c>
      <c r="D1233">
        <v>0</v>
      </c>
    </row>
    <row r="1234" spans="1:4" hidden="1" outlineLevel="1" x14ac:dyDescent="0.45">
      <c r="A1234">
        <v>-1.6515716568993311E-3</v>
      </c>
      <c r="B1234">
        <v>1</v>
      </c>
      <c r="C1234">
        <v>0</v>
      </c>
      <c r="D1234">
        <v>0</v>
      </c>
    </row>
    <row r="1235" spans="1:4" hidden="1" outlineLevel="1" x14ac:dyDescent="0.45">
      <c r="A1235">
        <v>-1.5849298254976274E-2</v>
      </c>
      <c r="B1235">
        <v>1</v>
      </c>
      <c r="C1235">
        <v>0</v>
      </c>
      <c r="D1235">
        <v>0</v>
      </c>
    </row>
    <row r="1236" spans="1:4" hidden="1" outlineLevel="1" x14ac:dyDescent="0.45">
      <c r="A1236">
        <v>3.1341503090771106E-2</v>
      </c>
      <c r="B1236">
        <v>1</v>
      </c>
      <c r="C1236">
        <v>0</v>
      </c>
      <c r="D1236">
        <v>0</v>
      </c>
    </row>
    <row r="1237" spans="1:4" hidden="1" outlineLevel="1" x14ac:dyDescent="0.45">
      <c r="A1237">
        <v>-1.1566771819138122E-3</v>
      </c>
      <c r="B1237">
        <v>1</v>
      </c>
      <c r="C1237">
        <v>0</v>
      </c>
      <c r="D1237">
        <v>0</v>
      </c>
    </row>
    <row r="1238" spans="1:4" hidden="1" outlineLevel="1" x14ac:dyDescent="0.45">
      <c r="A1238">
        <v>-1.9107274449942091E-2</v>
      </c>
      <c r="B1238">
        <v>1</v>
      </c>
      <c r="C1238">
        <v>0</v>
      </c>
      <c r="D1238">
        <v>0</v>
      </c>
    </row>
    <row r="1239" spans="1:4" hidden="1" outlineLevel="1" x14ac:dyDescent="0.45">
      <c r="A1239">
        <v>-7.1907700563456078E-3</v>
      </c>
      <c r="B1239">
        <v>1</v>
      </c>
      <c r="C1239">
        <v>0</v>
      </c>
      <c r="D1239">
        <v>0</v>
      </c>
    </row>
    <row r="1240" spans="1:4" hidden="1" outlineLevel="1" x14ac:dyDescent="0.45">
      <c r="A1240">
        <v>1.999891897735262E-2</v>
      </c>
      <c r="B1240">
        <v>1</v>
      </c>
      <c r="C1240">
        <v>0</v>
      </c>
      <c r="D1240">
        <v>0</v>
      </c>
    </row>
    <row r="1241" spans="1:4" hidden="1" outlineLevel="1" x14ac:dyDescent="0.45">
      <c r="A1241">
        <v>1.7858089131471688E-2</v>
      </c>
      <c r="B1241">
        <v>1</v>
      </c>
      <c r="C1241">
        <v>0</v>
      </c>
      <c r="D1241">
        <v>0</v>
      </c>
    </row>
    <row r="1242" spans="1:4" hidden="1" outlineLevel="1" x14ac:dyDescent="0.45">
      <c r="A1242">
        <v>5.1020408163264808E-3</v>
      </c>
      <c r="B1242">
        <v>1</v>
      </c>
      <c r="C1242">
        <v>0</v>
      </c>
      <c r="D1242">
        <v>0</v>
      </c>
    </row>
    <row r="1243" spans="1:4" hidden="1" outlineLevel="1" x14ac:dyDescent="0.45">
      <c r="A1243">
        <v>8.0700300424738414E-2</v>
      </c>
      <c r="B1243">
        <v>1</v>
      </c>
      <c r="C1243">
        <v>0</v>
      </c>
      <c r="D1243">
        <v>0</v>
      </c>
    </row>
    <row r="1244" spans="1:4" hidden="1" outlineLevel="1" x14ac:dyDescent="0.45">
      <c r="A1244">
        <v>1.3084739263803824E-2</v>
      </c>
      <c r="B1244">
        <v>1</v>
      </c>
      <c r="C1244">
        <v>0</v>
      </c>
      <c r="D1244">
        <v>0</v>
      </c>
    </row>
    <row r="1245" spans="1:4" hidden="1" outlineLevel="1" x14ac:dyDescent="0.45">
      <c r="A1245">
        <v>-5.2987651984671702E-3</v>
      </c>
      <c r="B1245">
        <v>1</v>
      </c>
      <c r="C1245">
        <v>0</v>
      </c>
      <c r="D1245">
        <v>0</v>
      </c>
    </row>
    <row r="1246" spans="1:4" hidden="1" outlineLevel="1" x14ac:dyDescent="0.45">
      <c r="A1246">
        <v>-2.4161712247324663E-2</v>
      </c>
      <c r="B1246">
        <v>1</v>
      </c>
      <c r="C1246">
        <v>0</v>
      </c>
      <c r="D1246">
        <v>0</v>
      </c>
    </row>
    <row r="1247" spans="1:4" hidden="1" outlineLevel="1" x14ac:dyDescent="0.45">
      <c r="A1247">
        <v>2.0470829068577334E-3</v>
      </c>
      <c r="B1247">
        <v>1</v>
      </c>
      <c r="C1247">
        <v>0</v>
      </c>
      <c r="D1247">
        <v>0</v>
      </c>
    </row>
    <row r="1248" spans="1:4" hidden="1" outlineLevel="1" x14ac:dyDescent="0.45">
      <c r="A1248">
        <v>2.7725083904859282E-3</v>
      </c>
      <c r="B1248">
        <v>1</v>
      </c>
      <c r="C1248">
        <v>0</v>
      </c>
      <c r="D1248">
        <v>0</v>
      </c>
    </row>
    <row r="1249" spans="1:4" hidden="1" outlineLevel="1" x14ac:dyDescent="0.45">
      <c r="A1249">
        <v>-1.013775708187814E-2</v>
      </c>
      <c r="B1249">
        <v>1</v>
      </c>
      <c r="C1249">
        <v>0</v>
      </c>
      <c r="D1249">
        <v>0</v>
      </c>
    </row>
    <row r="1250" spans="1:4" hidden="1" outlineLevel="1" x14ac:dyDescent="0.45">
      <c r="A1250">
        <v>-1.4455823981966875E-2</v>
      </c>
      <c r="B1250">
        <v>1</v>
      </c>
      <c r="C1250">
        <v>0</v>
      </c>
      <c r="D1250">
        <v>0</v>
      </c>
    </row>
    <row r="1251" spans="1:4" hidden="1" outlineLevel="1" x14ac:dyDescent="0.45">
      <c r="A1251">
        <v>9.8448687350833897E-3</v>
      </c>
      <c r="B1251">
        <v>1</v>
      </c>
      <c r="C1251">
        <v>0</v>
      </c>
      <c r="D1251">
        <v>0</v>
      </c>
    </row>
    <row r="1252" spans="1:4" hidden="1" outlineLevel="1" x14ac:dyDescent="0.45">
      <c r="A1252">
        <v>-1.0388970950270693E-2</v>
      </c>
      <c r="B1252">
        <v>1</v>
      </c>
      <c r="C1252">
        <v>0</v>
      </c>
      <c r="D1252">
        <v>0</v>
      </c>
    </row>
    <row r="1253" spans="1:4" hidden="1" outlineLevel="1" x14ac:dyDescent="0.45">
      <c r="A1253">
        <v>2.5026120702522414E-2</v>
      </c>
      <c r="B1253">
        <v>1</v>
      </c>
      <c r="C1253">
        <v>0</v>
      </c>
      <c r="D1253">
        <v>0</v>
      </c>
    </row>
    <row r="1254" spans="1:4" hidden="1" outlineLevel="1" x14ac:dyDescent="0.45">
      <c r="A1254">
        <v>-6.3100669837879986E-3</v>
      </c>
      <c r="B1254">
        <v>1</v>
      </c>
      <c r="C1254">
        <v>0</v>
      </c>
      <c r="D1254">
        <v>0</v>
      </c>
    </row>
    <row r="1255" spans="1:4" hidden="1" outlineLevel="1" x14ac:dyDescent="0.45">
      <c r="A1255">
        <v>4.7870261821023607E-3</v>
      </c>
      <c r="B1255">
        <v>1</v>
      </c>
      <c r="C1255">
        <v>0</v>
      </c>
      <c r="D1255">
        <v>0</v>
      </c>
    </row>
    <row r="1256" spans="1:4" hidden="1" outlineLevel="1" x14ac:dyDescent="0.45">
      <c r="A1256">
        <v>-3.3543996110840801E-3</v>
      </c>
      <c r="B1256">
        <v>1</v>
      </c>
      <c r="C1256">
        <v>0</v>
      </c>
      <c r="D1256">
        <v>0</v>
      </c>
    </row>
    <row r="1257" spans="1:4" hidden="1" outlineLevel="1" x14ac:dyDescent="0.45">
      <c r="A1257">
        <v>7.9996097751329209E-3</v>
      </c>
      <c r="B1257">
        <v>1</v>
      </c>
      <c r="C1257">
        <v>0</v>
      </c>
      <c r="D1257">
        <v>0</v>
      </c>
    </row>
    <row r="1258" spans="1:4" hidden="1" outlineLevel="1" x14ac:dyDescent="0.45">
      <c r="A1258">
        <v>-4.5487539317686787E-3</v>
      </c>
      <c r="B1258">
        <v>1</v>
      </c>
      <c r="C1258">
        <v>0</v>
      </c>
      <c r="D1258">
        <v>0</v>
      </c>
    </row>
    <row r="1259" spans="1:4" hidden="1" outlineLevel="1" x14ac:dyDescent="0.45">
      <c r="A1259">
        <v>7.3890428272811448E-3</v>
      </c>
      <c r="B1259">
        <v>1</v>
      </c>
      <c r="C1259">
        <v>0</v>
      </c>
      <c r="D1259">
        <v>0</v>
      </c>
    </row>
    <row r="1260" spans="1:4" hidden="1" outlineLevel="1" x14ac:dyDescent="0.45">
      <c r="A1260">
        <v>3.2813781788352259E-3</v>
      </c>
      <c r="B1260">
        <v>1</v>
      </c>
      <c r="C1260">
        <v>0</v>
      </c>
      <c r="D1260">
        <v>0</v>
      </c>
    </row>
    <row r="1261" spans="1:4" hidden="1" outlineLevel="1" x14ac:dyDescent="0.45">
      <c r="A1261">
        <v>2.7223317781732481E-2</v>
      </c>
      <c r="B1261">
        <v>1</v>
      </c>
      <c r="C1261">
        <v>0</v>
      </c>
      <c r="D1261">
        <v>0</v>
      </c>
    </row>
    <row r="1262" spans="1:4" hidden="1" outlineLevel="1" x14ac:dyDescent="0.45">
      <c r="A1262">
        <v>1.596666198436103E-2</v>
      </c>
      <c r="B1262">
        <v>1</v>
      </c>
      <c r="C1262">
        <v>0</v>
      </c>
      <c r="D1262">
        <v>0</v>
      </c>
    </row>
    <row r="1263" spans="1:4" hidden="1" outlineLevel="1" x14ac:dyDescent="0.45">
      <c r="A1263">
        <v>2.9034934095308884E-3</v>
      </c>
      <c r="B1263">
        <v>1</v>
      </c>
      <c r="C1263">
        <v>0</v>
      </c>
      <c r="D1263">
        <v>0</v>
      </c>
    </row>
    <row r="1264" spans="1:4" hidden="1" outlineLevel="1" x14ac:dyDescent="0.45">
      <c r="A1264">
        <v>-2.0265612793529786E-2</v>
      </c>
      <c r="B1264">
        <v>1</v>
      </c>
      <c r="C1264">
        <v>0</v>
      </c>
      <c r="D1264">
        <v>0</v>
      </c>
    </row>
    <row r="1265" spans="1:4" hidden="1" outlineLevel="1" x14ac:dyDescent="0.45">
      <c r="A1265">
        <v>1.8761726078819763E-4</v>
      </c>
      <c r="B1265">
        <v>1</v>
      </c>
      <c r="C1265">
        <v>0</v>
      </c>
      <c r="D1265">
        <v>0</v>
      </c>
    </row>
    <row r="1266" spans="1:4" hidden="1" outlineLevel="1" x14ac:dyDescent="0.45">
      <c r="A1266">
        <v>-5.3460889138998713E-3</v>
      </c>
      <c r="B1266">
        <v>1</v>
      </c>
      <c r="C1266">
        <v>0</v>
      </c>
      <c r="D1266">
        <v>0</v>
      </c>
    </row>
    <row r="1267" spans="1:4" hidden="1" outlineLevel="1" x14ac:dyDescent="0.45">
      <c r="A1267">
        <v>1.885902876001877E-2</v>
      </c>
      <c r="B1267">
        <v>1</v>
      </c>
      <c r="C1267">
        <v>0</v>
      </c>
      <c r="D1267">
        <v>0</v>
      </c>
    </row>
    <row r="1268" spans="1:4" hidden="1" outlineLevel="1" x14ac:dyDescent="0.45">
      <c r="A1268">
        <v>-5.9231837112447838E-3</v>
      </c>
      <c r="B1268">
        <v>1</v>
      </c>
      <c r="C1268">
        <v>0</v>
      </c>
      <c r="D1268">
        <v>0</v>
      </c>
    </row>
    <row r="1269" spans="1:4" hidden="1" outlineLevel="1" x14ac:dyDescent="0.45">
      <c r="A1269">
        <v>-1.0706638115631661E-2</v>
      </c>
      <c r="B1269">
        <v>1</v>
      </c>
      <c r="C1269">
        <v>0</v>
      </c>
      <c r="D1269">
        <v>0</v>
      </c>
    </row>
    <row r="1270" spans="1:4" hidden="1" outlineLevel="1" x14ac:dyDescent="0.45">
      <c r="A1270">
        <v>-1.3316393751176436E-2</v>
      </c>
      <c r="B1270">
        <v>1</v>
      </c>
      <c r="C1270">
        <v>0</v>
      </c>
      <c r="D1270">
        <v>0</v>
      </c>
    </row>
    <row r="1271" spans="1:4" hidden="1" outlineLevel="1" x14ac:dyDescent="0.45">
      <c r="A1271">
        <v>-5.8181124517144855E-3</v>
      </c>
      <c r="B1271">
        <v>1</v>
      </c>
      <c r="C1271">
        <v>0</v>
      </c>
      <c r="D1271">
        <v>0</v>
      </c>
    </row>
    <row r="1272" spans="1:4" hidden="1" outlineLevel="1" x14ac:dyDescent="0.45">
      <c r="A1272">
        <v>2.0626469036312267E-2</v>
      </c>
      <c r="B1272">
        <v>1</v>
      </c>
      <c r="C1272">
        <v>0</v>
      </c>
      <c r="D1272">
        <v>0</v>
      </c>
    </row>
    <row r="1273" spans="1:4" hidden="1" outlineLevel="1" x14ac:dyDescent="0.45">
      <c r="A1273">
        <v>-3.6659303473234317E-3</v>
      </c>
      <c r="B1273">
        <v>1</v>
      </c>
      <c r="C1273">
        <v>0</v>
      </c>
      <c r="D1273">
        <v>0</v>
      </c>
    </row>
    <row r="1274" spans="1:4" hidden="1" outlineLevel="1" x14ac:dyDescent="0.45">
      <c r="A1274">
        <v>2.41992546818246E-2</v>
      </c>
      <c r="B1274">
        <v>1</v>
      </c>
      <c r="C1274">
        <v>0</v>
      </c>
      <c r="D1274">
        <v>0</v>
      </c>
    </row>
    <row r="1275" spans="1:4" hidden="1" outlineLevel="1" x14ac:dyDescent="0.45">
      <c r="A1275">
        <v>2.8463522476050107E-2</v>
      </c>
      <c r="B1275">
        <v>1</v>
      </c>
      <c r="C1275">
        <v>0</v>
      </c>
      <c r="D1275">
        <v>0</v>
      </c>
    </row>
    <row r="1276" spans="1:4" hidden="1" outlineLevel="1" x14ac:dyDescent="0.45">
      <c r="A1276">
        <v>-1.7510076130765939E-2</v>
      </c>
      <c r="B1276">
        <v>1</v>
      </c>
      <c r="C1276">
        <v>0</v>
      </c>
      <c r="D1276">
        <v>0</v>
      </c>
    </row>
    <row r="1277" spans="1:4" hidden="1" outlineLevel="1" x14ac:dyDescent="0.45">
      <c r="A1277">
        <v>-1.1669181738327539E-2</v>
      </c>
      <c r="B1277">
        <v>0</v>
      </c>
      <c r="C1277">
        <v>1</v>
      </c>
      <c r="D1277">
        <v>0</v>
      </c>
    </row>
    <row r="1278" spans="1:4" hidden="1" outlineLevel="1" x14ac:dyDescent="0.45">
      <c r="A1278">
        <v>-2.1342998890177656E-2</v>
      </c>
      <c r="B1278">
        <v>0</v>
      </c>
      <c r="C1278">
        <v>1</v>
      </c>
      <c r="D1278">
        <v>0</v>
      </c>
    </row>
    <row r="1279" spans="1:4" hidden="1" outlineLevel="1" x14ac:dyDescent="0.45">
      <c r="A1279">
        <v>1.3225255475982411E-2</v>
      </c>
      <c r="B1279">
        <v>0</v>
      </c>
      <c r="C1279">
        <v>1</v>
      </c>
      <c r="D1279">
        <v>0</v>
      </c>
    </row>
    <row r="1280" spans="1:4" hidden="1" outlineLevel="1" x14ac:dyDescent="0.45">
      <c r="A1280">
        <v>7.7851550021488247E-3</v>
      </c>
      <c r="B1280">
        <v>0</v>
      </c>
      <c r="C1280">
        <v>1</v>
      </c>
      <c r="D1280">
        <v>0</v>
      </c>
    </row>
    <row r="1281" spans="1:4" hidden="1" outlineLevel="1" x14ac:dyDescent="0.45">
      <c r="A1281">
        <v>4.5437908556351658E-3</v>
      </c>
      <c r="B1281">
        <v>0</v>
      </c>
      <c r="C1281">
        <v>1</v>
      </c>
      <c r="D1281">
        <v>0</v>
      </c>
    </row>
    <row r="1282" spans="1:4" hidden="1" outlineLevel="1" x14ac:dyDescent="0.45">
      <c r="A1282">
        <v>3.5061055202802116E-2</v>
      </c>
      <c r="B1282">
        <v>0</v>
      </c>
      <c r="C1282">
        <v>1</v>
      </c>
      <c r="D1282">
        <v>0</v>
      </c>
    </row>
    <row r="1283" spans="1:4" hidden="1" outlineLevel="1" x14ac:dyDescent="0.45">
      <c r="A1283">
        <v>-4.2625521578690817E-3</v>
      </c>
      <c r="B1283">
        <v>0</v>
      </c>
      <c r="C1283">
        <v>1</v>
      </c>
      <c r="D1283">
        <v>0</v>
      </c>
    </row>
    <row r="1284" spans="1:4" hidden="1" outlineLevel="1" x14ac:dyDescent="0.45">
      <c r="A1284">
        <v>1.08644417229804E-2</v>
      </c>
      <c r="B1284">
        <v>0</v>
      </c>
      <c r="C1284">
        <v>1</v>
      </c>
      <c r="D1284">
        <v>0</v>
      </c>
    </row>
    <row r="1285" spans="1:4" hidden="1" outlineLevel="1" x14ac:dyDescent="0.45">
      <c r="A1285">
        <v>-9.00996107304608E-3</v>
      </c>
      <c r="B1285">
        <v>0</v>
      </c>
      <c r="C1285">
        <v>1</v>
      </c>
      <c r="D1285">
        <v>0</v>
      </c>
    </row>
    <row r="1286" spans="1:4" hidden="1" outlineLevel="1" x14ac:dyDescent="0.45">
      <c r="A1286">
        <v>-1.8634503184355999E-3</v>
      </c>
      <c r="B1286">
        <v>0</v>
      </c>
      <c r="C1286">
        <v>1</v>
      </c>
      <c r="D1286">
        <v>0</v>
      </c>
    </row>
    <row r="1287" spans="1:4" hidden="1" outlineLevel="1" x14ac:dyDescent="0.45">
      <c r="A1287">
        <v>2.1180560144860472E-2</v>
      </c>
      <c r="B1287">
        <v>0</v>
      </c>
      <c r="C1287">
        <v>1</v>
      </c>
      <c r="D1287">
        <v>0</v>
      </c>
    </row>
    <row r="1288" spans="1:4" hidden="1" outlineLevel="1" x14ac:dyDescent="0.45">
      <c r="A1288">
        <v>5.3413839148001685E-2</v>
      </c>
      <c r="B1288">
        <v>0</v>
      </c>
      <c r="C1288">
        <v>1</v>
      </c>
      <c r="D1288">
        <v>0</v>
      </c>
    </row>
    <row r="1289" spans="1:4" hidden="1" outlineLevel="1" x14ac:dyDescent="0.45">
      <c r="A1289">
        <v>1.805643724530559E-2</v>
      </c>
      <c r="B1289">
        <v>0</v>
      </c>
      <c r="C1289">
        <v>1</v>
      </c>
      <c r="D1289">
        <v>0</v>
      </c>
    </row>
    <row r="1290" spans="1:4" hidden="1" outlineLevel="1" x14ac:dyDescent="0.45">
      <c r="A1290">
        <v>-2.0943482568050786E-2</v>
      </c>
      <c r="B1290">
        <v>0</v>
      </c>
      <c r="C1290">
        <v>1</v>
      </c>
      <c r="D1290">
        <v>0</v>
      </c>
    </row>
    <row r="1291" spans="1:4" hidden="1" outlineLevel="1" x14ac:dyDescent="0.45">
      <c r="A1291">
        <v>-2.5383396115549406E-2</v>
      </c>
      <c r="B1291">
        <v>0</v>
      </c>
      <c r="C1291">
        <v>1</v>
      </c>
      <c r="D1291">
        <v>0</v>
      </c>
    </row>
    <row r="1292" spans="1:4" hidden="1" outlineLevel="1" x14ac:dyDescent="0.45">
      <c r="A1292">
        <v>2.4153606651200921E-2</v>
      </c>
      <c r="B1292">
        <v>0</v>
      </c>
      <c r="C1292">
        <v>1</v>
      </c>
      <c r="D1292">
        <v>0</v>
      </c>
    </row>
    <row r="1293" spans="1:4" hidden="1" outlineLevel="1" x14ac:dyDescent="0.45">
      <c r="A1293">
        <v>1.8971324833252146E-2</v>
      </c>
      <c r="B1293">
        <v>0</v>
      </c>
      <c r="C1293">
        <v>1</v>
      </c>
      <c r="D1293">
        <v>0</v>
      </c>
    </row>
    <row r="1294" spans="1:4" hidden="1" outlineLevel="1" x14ac:dyDescent="0.45">
      <c r="A1294">
        <v>-2.4453823864193036E-2</v>
      </c>
      <c r="B1294">
        <v>0</v>
      </c>
      <c r="C1294">
        <v>1</v>
      </c>
      <c r="D1294">
        <v>0</v>
      </c>
    </row>
    <row r="1295" spans="1:4" hidden="1" outlineLevel="1" x14ac:dyDescent="0.45">
      <c r="A1295">
        <v>1.9599357696819197E-2</v>
      </c>
      <c r="B1295">
        <v>0</v>
      </c>
      <c r="C1295">
        <v>1</v>
      </c>
      <c r="D1295">
        <v>0</v>
      </c>
    </row>
    <row r="1296" spans="1:4" hidden="1" outlineLevel="1" x14ac:dyDescent="0.45">
      <c r="A1296">
        <v>1.6083994191890882E-2</v>
      </c>
      <c r="B1296">
        <v>0</v>
      </c>
      <c r="C1296">
        <v>1</v>
      </c>
      <c r="D1296">
        <v>0</v>
      </c>
    </row>
    <row r="1297" spans="1:4" hidden="1" outlineLevel="1" x14ac:dyDescent="0.45">
      <c r="A1297">
        <v>7.2781236571497043E-2</v>
      </c>
      <c r="B1297">
        <v>0</v>
      </c>
      <c r="C1297">
        <v>1</v>
      </c>
      <c r="D1297">
        <v>0</v>
      </c>
    </row>
    <row r="1298" spans="1:4" hidden="1" outlineLevel="1" x14ac:dyDescent="0.45">
      <c r="A1298">
        <v>-2.747088961341404E-2</v>
      </c>
      <c r="B1298">
        <v>0</v>
      </c>
      <c r="C1298">
        <v>1</v>
      </c>
      <c r="D1298">
        <v>0</v>
      </c>
    </row>
    <row r="1299" spans="1:4" hidden="1" outlineLevel="1" x14ac:dyDescent="0.45">
      <c r="A1299">
        <v>-1.7940441183513456E-2</v>
      </c>
      <c r="B1299">
        <v>0</v>
      </c>
      <c r="C1299">
        <v>1</v>
      </c>
      <c r="D1299">
        <v>0</v>
      </c>
    </row>
    <row r="1300" spans="1:4" hidden="1" outlineLevel="1" x14ac:dyDescent="0.45">
      <c r="A1300">
        <v>4.6075218476903768E-2</v>
      </c>
      <c r="B1300">
        <v>0</v>
      </c>
      <c r="C1300">
        <v>1</v>
      </c>
      <c r="D1300">
        <v>0</v>
      </c>
    </row>
    <row r="1301" spans="1:4" hidden="1" outlineLevel="1" x14ac:dyDescent="0.45">
      <c r="A1301">
        <v>-7.683679558423151E-2</v>
      </c>
      <c r="B1301">
        <v>0</v>
      </c>
      <c r="C1301">
        <v>1</v>
      </c>
      <c r="D1301">
        <v>0</v>
      </c>
    </row>
    <row r="1302" spans="1:4" hidden="1" outlineLevel="1" x14ac:dyDescent="0.45">
      <c r="A1302">
        <v>-4.387689865075739E-2</v>
      </c>
      <c r="B1302">
        <v>0</v>
      </c>
      <c r="C1302">
        <v>1</v>
      </c>
      <c r="D1302">
        <v>0</v>
      </c>
    </row>
    <row r="1303" spans="1:4" hidden="1" outlineLevel="1" x14ac:dyDescent="0.45">
      <c r="A1303">
        <v>-4.6309793929867338E-3</v>
      </c>
      <c r="B1303">
        <v>0</v>
      </c>
      <c r="C1303">
        <v>1</v>
      </c>
      <c r="D1303">
        <v>0</v>
      </c>
    </row>
    <row r="1304" spans="1:4" hidden="1" outlineLevel="1" x14ac:dyDescent="0.45">
      <c r="A1304">
        <v>4.2343921790033434E-4</v>
      </c>
      <c r="B1304">
        <v>0</v>
      </c>
      <c r="C1304">
        <v>1</v>
      </c>
      <c r="D1304">
        <v>0</v>
      </c>
    </row>
    <row r="1305" spans="1:4" hidden="1" outlineLevel="1" x14ac:dyDescent="0.45">
      <c r="A1305">
        <v>7.4043978728788318E-4</v>
      </c>
      <c r="B1305">
        <v>0</v>
      </c>
      <c r="C1305">
        <v>1</v>
      </c>
      <c r="D1305">
        <v>0</v>
      </c>
    </row>
    <row r="1306" spans="1:4" hidden="1" outlineLevel="1" x14ac:dyDescent="0.45">
      <c r="A1306">
        <v>2.3869465253169242E-2</v>
      </c>
      <c r="B1306">
        <v>0</v>
      </c>
      <c r="C1306">
        <v>1</v>
      </c>
      <c r="D1306">
        <v>0</v>
      </c>
    </row>
    <row r="1307" spans="1:4" hidden="1" outlineLevel="1" x14ac:dyDescent="0.45">
      <c r="A1307">
        <v>-1.4752059997991451E-2</v>
      </c>
      <c r="B1307">
        <v>0</v>
      </c>
      <c r="C1307">
        <v>1</v>
      </c>
      <c r="D1307">
        <v>0</v>
      </c>
    </row>
    <row r="1308" spans="1:4" hidden="1" outlineLevel="1" x14ac:dyDescent="0.45">
      <c r="A1308">
        <v>-1.2145221457468547E-2</v>
      </c>
      <c r="B1308">
        <v>0</v>
      </c>
      <c r="C1308">
        <v>1</v>
      </c>
      <c r="D1308">
        <v>0</v>
      </c>
    </row>
    <row r="1309" spans="1:4" hidden="1" outlineLevel="1" x14ac:dyDescent="0.45">
      <c r="A1309">
        <v>-2.7132450866510949E-2</v>
      </c>
      <c r="B1309">
        <v>0</v>
      </c>
      <c r="C1309">
        <v>1</v>
      </c>
      <c r="D1309">
        <v>0</v>
      </c>
    </row>
    <row r="1310" spans="1:4" hidden="1" outlineLevel="1" x14ac:dyDescent="0.45">
      <c r="A1310">
        <v>-1.526375350568876E-3</v>
      </c>
      <c r="B1310">
        <v>0</v>
      </c>
      <c r="C1310">
        <v>1</v>
      </c>
      <c r="D1310">
        <v>0</v>
      </c>
    </row>
    <row r="1311" spans="1:4" hidden="1" outlineLevel="1" x14ac:dyDescent="0.45">
      <c r="A1311">
        <v>-8.2918212987672657E-3</v>
      </c>
      <c r="B1311">
        <v>0</v>
      </c>
      <c r="C1311">
        <v>1</v>
      </c>
      <c r="D1311">
        <v>0</v>
      </c>
    </row>
    <row r="1312" spans="1:4" hidden="1" outlineLevel="1" x14ac:dyDescent="0.45">
      <c r="A1312">
        <v>-1.9364698321696627E-2</v>
      </c>
      <c r="B1312">
        <v>0</v>
      </c>
      <c r="C1312">
        <v>1</v>
      </c>
      <c r="D1312">
        <v>0</v>
      </c>
    </row>
    <row r="1313" spans="1:4" hidden="1" outlineLevel="1" x14ac:dyDescent="0.45">
      <c r="A1313">
        <v>8.3033060084676258E-3</v>
      </c>
      <c r="B1313">
        <v>0</v>
      </c>
      <c r="C1313">
        <v>1</v>
      </c>
      <c r="D1313">
        <v>0</v>
      </c>
    </row>
    <row r="1314" spans="1:4" hidden="1" outlineLevel="1" x14ac:dyDescent="0.45">
      <c r="A1314">
        <v>2.1151281919562503E-3</v>
      </c>
      <c r="B1314">
        <v>0</v>
      </c>
      <c r="C1314">
        <v>1</v>
      </c>
      <c r="D1314">
        <v>0</v>
      </c>
    </row>
    <row r="1315" spans="1:4" hidden="1" outlineLevel="1" x14ac:dyDescent="0.45">
      <c r="A1315">
        <v>3.3298118455715731E-3</v>
      </c>
      <c r="B1315">
        <v>0</v>
      </c>
      <c r="C1315">
        <v>1</v>
      </c>
      <c r="D1315">
        <v>0</v>
      </c>
    </row>
    <row r="1316" spans="1:4" hidden="1" outlineLevel="1" x14ac:dyDescent="0.45">
      <c r="A1316">
        <v>1.8148780011018051E-2</v>
      </c>
      <c r="B1316">
        <v>0</v>
      </c>
      <c r="C1316">
        <v>1</v>
      </c>
      <c r="D1316">
        <v>0</v>
      </c>
    </row>
    <row r="1317" spans="1:4" hidden="1" outlineLevel="1" x14ac:dyDescent="0.45">
      <c r="A1317">
        <v>1.7935453748107344E-2</v>
      </c>
      <c r="B1317">
        <v>0</v>
      </c>
      <c r="C1317">
        <v>1</v>
      </c>
      <c r="D1317">
        <v>0</v>
      </c>
    </row>
    <row r="1318" spans="1:4" hidden="1" outlineLevel="1" x14ac:dyDescent="0.45">
      <c r="A1318">
        <v>1.5804020288988418E-2</v>
      </c>
      <c r="B1318">
        <v>0</v>
      </c>
      <c r="C1318">
        <v>1</v>
      </c>
      <c r="D1318">
        <v>0</v>
      </c>
    </row>
    <row r="1319" spans="1:4" hidden="1" outlineLevel="1" x14ac:dyDescent="0.45">
      <c r="A1319">
        <v>-1.3350016458057223E-2</v>
      </c>
      <c r="B1319">
        <v>0</v>
      </c>
      <c r="C1319">
        <v>1</v>
      </c>
      <c r="D1319">
        <v>0</v>
      </c>
    </row>
    <row r="1320" spans="1:4" hidden="1" outlineLevel="1" x14ac:dyDescent="0.45">
      <c r="A1320">
        <v>4.1552164754439236E-3</v>
      </c>
      <c r="B1320">
        <v>0</v>
      </c>
      <c r="C1320">
        <v>1</v>
      </c>
      <c r="D1320">
        <v>0</v>
      </c>
    </row>
    <row r="1321" spans="1:4" hidden="1" outlineLevel="1" x14ac:dyDescent="0.45">
      <c r="A1321">
        <v>-2.0477139717345216E-2</v>
      </c>
      <c r="B1321">
        <v>0</v>
      </c>
      <c r="C1321">
        <v>1</v>
      </c>
      <c r="D1321">
        <v>0</v>
      </c>
    </row>
    <row r="1322" spans="1:4" hidden="1" outlineLevel="1" x14ac:dyDescent="0.45">
      <c r="A1322">
        <v>-1.8307014282515022E-2</v>
      </c>
      <c r="B1322">
        <v>0</v>
      </c>
      <c r="C1322">
        <v>1</v>
      </c>
      <c r="D1322">
        <v>0</v>
      </c>
    </row>
    <row r="1323" spans="1:4" hidden="1" outlineLevel="1" x14ac:dyDescent="0.45">
      <c r="A1323">
        <v>5.2977433650858163E-3</v>
      </c>
      <c r="B1323">
        <v>0</v>
      </c>
      <c r="C1323">
        <v>1</v>
      </c>
      <c r="D1323">
        <v>0</v>
      </c>
    </row>
    <row r="1324" spans="1:4" hidden="1" outlineLevel="1" x14ac:dyDescent="0.45">
      <c r="A1324">
        <v>3.1389828268029607E-2</v>
      </c>
      <c r="B1324">
        <v>0</v>
      </c>
      <c r="C1324">
        <v>1</v>
      </c>
      <c r="D1324">
        <v>0</v>
      </c>
    </row>
    <row r="1325" spans="1:4" hidden="1" outlineLevel="1" x14ac:dyDescent="0.45">
      <c r="A1325">
        <v>2.2772469684056329E-2</v>
      </c>
      <c r="B1325">
        <v>0</v>
      </c>
      <c r="C1325">
        <v>1</v>
      </c>
      <c r="D1325">
        <v>0</v>
      </c>
    </row>
    <row r="1326" spans="1:4" hidden="1" outlineLevel="1" x14ac:dyDescent="0.45">
      <c r="A1326">
        <v>4.3801977385790725E-2</v>
      </c>
      <c r="B1326">
        <v>0</v>
      </c>
      <c r="C1326">
        <v>1</v>
      </c>
      <c r="D1326">
        <v>0</v>
      </c>
    </row>
    <row r="1327" spans="1:4" hidden="1" outlineLevel="1" x14ac:dyDescent="0.45">
      <c r="A1327">
        <v>1.2961521608205073E-2</v>
      </c>
      <c r="B1327">
        <v>0</v>
      </c>
      <c r="C1327">
        <v>1</v>
      </c>
      <c r="D1327">
        <v>0</v>
      </c>
    </row>
    <row r="1328" spans="1:4" hidden="1" outlineLevel="1" x14ac:dyDescent="0.45">
      <c r="A1328">
        <v>-3.9406239815116262E-3</v>
      </c>
      <c r="B1328">
        <v>0</v>
      </c>
      <c r="C1328">
        <v>1</v>
      </c>
      <c r="D1328">
        <v>0</v>
      </c>
    </row>
    <row r="1329" spans="1:4" hidden="1" outlineLevel="1" x14ac:dyDescent="0.45">
      <c r="A1329">
        <v>3.6557796418585253E-2</v>
      </c>
      <c r="B1329">
        <v>0</v>
      </c>
      <c r="C1329">
        <v>1</v>
      </c>
      <c r="D1329">
        <v>0</v>
      </c>
    </row>
    <row r="1330" spans="1:4" hidden="1" outlineLevel="1" x14ac:dyDescent="0.45">
      <c r="A1330">
        <v>-1.4778890578815984E-2</v>
      </c>
      <c r="B1330">
        <v>0</v>
      </c>
      <c r="C1330">
        <v>1</v>
      </c>
      <c r="D1330">
        <v>0</v>
      </c>
    </row>
    <row r="1331" spans="1:4" hidden="1" outlineLevel="1" x14ac:dyDescent="0.45">
      <c r="A1331">
        <v>2.1573653345761112E-2</v>
      </c>
      <c r="B1331">
        <v>0</v>
      </c>
      <c r="C1331">
        <v>1</v>
      </c>
      <c r="D1331">
        <v>0</v>
      </c>
    </row>
    <row r="1332" spans="1:4" hidden="1" outlineLevel="1" x14ac:dyDescent="0.45">
      <c r="A1332">
        <v>-1.5111482826133393E-3</v>
      </c>
      <c r="B1332">
        <v>0</v>
      </c>
      <c r="C1332">
        <v>1</v>
      </c>
      <c r="D1332">
        <v>0</v>
      </c>
    </row>
    <row r="1333" spans="1:4" hidden="1" outlineLevel="1" x14ac:dyDescent="0.45">
      <c r="A1333">
        <v>-2.826031087293801E-2</v>
      </c>
      <c r="B1333">
        <v>0</v>
      </c>
      <c r="C1333">
        <v>1</v>
      </c>
      <c r="D1333">
        <v>0</v>
      </c>
    </row>
    <row r="1334" spans="1:4" hidden="1" outlineLevel="1" x14ac:dyDescent="0.45">
      <c r="A1334">
        <v>-1.3958272112841619E-2</v>
      </c>
      <c r="B1334">
        <v>0</v>
      </c>
      <c r="C1334">
        <v>1</v>
      </c>
      <c r="D1334">
        <v>0</v>
      </c>
    </row>
    <row r="1335" spans="1:4" hidden="1" outlineLevel="1" x14ac:dyDescent="0.45">
      <c r="A1335">
        <v>3.5662842100034897E-3</v>
      </c>
      <c r="B1335">
        <v>0</v>
      </c>
      <c r="C1335">
        <v>1</v>
      </c>
      <c r="D1335">
        <v>0</v>
      </c>
    </row>
    <row r="1336" spans="1:4" hidden="1" outlineLevel="1" x14ac:dyDescent="0.45">
      <c r="A1336">
        <v>-4.9394203357617794E-3</v>
      </c>
      <c r="B1336">
        <v>0</v>
      </c>
      <c r="C1336">
        <v>1</v>
      </c>
      <c r="D1336">
        <v>0</v>
      </c>
    </row>
    <row r="1337" spans="1:4" hidden="1" outlineLevel="1" x14ac:dyDescent="0.45">
      <c r="A1337">
        <v>2.8162148719224067E-2</v>
      </c>
      <c r="B1337">
        <v>0</v>
      </c>
      <c r="C1337">
        <v>1</v>
      </c>
      <c r="D1337">
        <v>0</v>
      </c>
    </row>
    <row r="1338" spans="1:4" hidden="1" outlineLevel="1" x14ac:dyDescent="0.45">
      <c r="A1338">
        <v>6.0664112388251201E-3</v>
      </c>
      <c r="B1338">
        <v>0</v>
      </c>
      <c r="C1338">
        <v>1</v>
      </c>
      <c r="D1338">
        <v>0</v>
      </c>
    </row>
    <row r="1339" spans="1:4" hidden="1" outlineLevel="1" x14ac:dyDescent="0.45">
      <c r="A1339">
        <v>3.4428704692113232E-3</v>
      </c>
      <c r="B1339">
        <v>0</v>
      </c>
      <c r="C1339">
        <v>1</v>
      </c>
      <c r="D1339">
        <v>0</v>
      </c>
    </row>
    <row r="1340" spans="1:4" hidden="1" outlineLevel="1" x14ac:dyDescent="0.45">
      <c r="A1340">
        <v>-2.3768221504488762E-3</v>
      </c>
      <c r="B1340">
        <v>0</v>
      </c>
      <c r="C1340">
        <v>1</v>
      </c>
      <c r="D1340">
        <v>0</v>
      </c>
    </row>
    <row r="1341" spans="1:4" hidden="1" outlineLevel="1" x14ac:dyDescent="0.45">
      <c r="A1341">
        <v>3.7802734093550949E-2</v>
      </c>
      <c r="B1341">
        <v>0</v>
      </c>
      <c r="C1341">
        <v>1</v>
      </c>
      <c r="D1341">
        <v>0</v>
      </c>
    </row>
    <row r="1342" spans="1:4" hidden="1" outlineLevel="1" x14ac:dyDescent="0.45">
      <c r="A1342">
        <v>-1.8263783463546512E-2</v>
      </c>
      <c r="B1342">
        <v>0</v>
      </c>
      <c r="C1342">
        <v>1</v>
      </c>
      <c r="D1342">
        <v>0</v>
      </c>
    </row>
    <row r="1343" spans="1:4" hidden="1" outlineLevel="1" x14ac:dyDescent="0.45">
      <c r="A1343">
        <v>-1.0230540757154349E-2</v>
      </c>
      <c r="B1343">
        <v>0</v>
      </c>
      <c r="C1343">
        <v>1</v>
      </c>
      <c r="D1343">
        <v>0</v>
      </c>
    </row>
    <row r="1344" spans="1:4" hidden="1" outlineLevel="1" x14ac:dyDescent="0.45">
      <c r="A1344">
        <v>-6.7447842240639932E-3</v>
      </c>
      <c r="B1344">
        <v>0</v>
      </c>
      <c r="C1344">
        <v>1</v>
      </c>
      <c r="D1344">
        <v>0</v>
      </c>
    </row>
    <row r="1345" spans="1:4" hidden="1" outlineLevel="1" x14ac:dyDescent="0.45">
      <c r="A1345">
        <v>2.6663597475590439E-2</v>
      </c>
      <c r="B1345">
        <v>0</v>
      </c>
      <c r="C1345">
        <v>1</v>
      </c>
      <c r="D1345">
        <v>0</v>
      </c>
    </row>
    <row r="1346" spans="1:4" hidden="1" outlineLevel="1" x14ac:dyDescent="0.45">
      <c r="A1346">
        <v>1.3405952803572374E-2</v>
      </c>
      <c r="B1346">
        <v>0</v>
      </c>
      <c r="C1346">
        <v>1</v>
      </c>
      <c r="D1346">
        <v>0</v>
      </c>
    </row>
    <row r="1347" spans="1:4" hidden="1" outlineLevel="1" x14ac:dyDescent="0.45">
      <c r="A1347">
        <v>-2.6632373682900612E-2</v>
      </c>
      <c r="B1347">
        <v>0</v>
      </c>
      <c r="C1347">
        <v>1</v>
      </c>
      <c r="D1347">
        <v>0</v>
      </c>
    </row>
    <row r="1348" spans="1:4" hidden="1" outlineLevel="1" x14ac:dyDescent="0.45">
      <c r="A1348">
        <v>-1.3874682729097865E-2</v>
      </c>
      <c r="B1348">
        <v>0</v>
      </c>
      <c r="C1348">
        <v>1</v>
      </c>
      <c r="D1348">
        <v>0</v>
      </c>
    </row>
    <row r="1349" spans="1:4" hidden="1" outlineLevel="1" x14ac:dyDescent="0.45">
      <c r="A1349">
        <v>-3.0636842964570921E-3</v>
      </c>
      <c r="B1349">
        <v>0</v>
      </c>
      <c r="C1349">
        <v>1</v>
      </c>
      <c r="D1349">
        <v>0</v>
      </c>
    </row>
    <row r="1350" spans="1:4" hidden="1" outlineLevel="1" x14ac:dyDescent="0.45">
      <c r="A1350">
        <v>1.0654695387460889E-2</v>
      </c>
      <c r="B1350">
        <v>0</v>
      </c>
      <c r="C1350">
        <v>1</v>
      </c>
      <c r="D1350">
        <v>0</v>
      </c>
    </row>
    <row r="1351" spans="1:4" hidden="1" outlineLevel="1" x14ac:dyDescent="0.45">
      <c r="A1351">
        <v>1.134305595272167E-3</v>
      </c>
      <c r="B1351">
        <v>0</v>
      </c>
      <c r="C1351">
        <v>1</v>
      </c>
      <c r="D1351">
        <v>0</v>
      </c>
    </row>
    <row r="1352" spans="1:4" hidden="1" outlineLevel="1" x14ac:dyDescent="0.45">
      <c r="A1352">
        <v>5.322339544316268E-3</v>
      </c>
      <c r="B1352">
        <v>0</v>
      </c>
      <c r="C1352">
        <v>1</v>
      </c>
      <c r="D1352">
        <v>0</v>
      </c>
    </row>
    <row r="1353" spans="1:4" hidden="1" outlineLevel="1" x14ac:dyDescent="0.45">
      <c r="A1353">
        <v>-2.001174375876047E-2</v>
      </c>
      <c r="B1353">
        <v>0</v>
      </c>
      <c r="C1353">
        <v>1</v>
      </c>
      <c r="D1353">
        <v>0</v>
      </c>
    </row>
    <row r="1354" spans="1:4" hidden="1" outlineLevel="1" x14ac:dyDescent="0.45">
      <c r="A1354">
        <v>-1.3433196424256222E-3</v>
      </c>
      <c r="B1354">
        <v>0</v>
      </c>
      <c r="C1354">
        <v>1</v>
      </c>
      <c r="D1354">
        <v>0</v>
      </c>
    </row>
    <row r="1355" spans="1:4" hidden="1" outlineLevel="1" x14ac:dyDescent="0.45">
      <c r="A1355">
        <v>3.7411937756445024E-2</v>
      </c>
      <c r="B1355">
        <v>0</v>
      </c>
      <c r="C1355">
        <v>1</v>
      </c>
      <c r="D1355">
        <v>0</v>
      </c>
    </row>
    <row r="1356" spans="1:4" hidden="1" outlineLevel="1" x14ac:dyDescent="0.45">
      <c r="A1356">
        <v>-2.3320460439171242E-3</v>
      </c>
      <c r="B1356">
        <v>0</v>
      </c>
      <c r="C1356">
        <v>1</v>
      </c>
      <c r="D1356">
        <v>0</v>
      </c>
    </row>
    <row r="1357" spans="1:4" hidden="1" outlineLevel="1" x14ac:dyDescent="0.45">
      <c r="A1357">
        <v>-1.2996484404218522E-3</v>
      </c>
      <c r="B1357">
        <v>0</v>
      </c>
      <c r="C1357">
        <v>1</v>
      </c>
      <c r="D1357">
        <v>0</v>
      </c>
    </row>
    <row r="1358" spans="1:4" hidden="1" outlineLevel="1" x14ac:dyDescent="0.45">
      <c r="A1358">
        <v>-1.7535318734611005E-2</v>
      </c>
      <c r="B1358">
        <v>0</v>
      </c>
      <c r="C1358">
        <v>1</v>
      </c>
      <c r="D1358">
        <v>0</v>
      </c>
    </row>
    <row r="1359" spans="1:4" hidden="1" outlineLevel="1" x14ac:dyDescent="0.45">
      <c r="A1359">
        <v>8.4810367829235567E-4</v>
      </c>
      <c r="B1359">
        <v>0</v>
      </c>
      <c r="C1359">
        <v>1</v>
      </c>
      <c r="D1359">
        <v>0</v>
      </c>
    </row>
    <row r="1360" spans="1:4" hidden="1" outlineLevel="1" x14ac:dyDescent="0.45">
      <c r="A1360">
        <v>-6.8362071427889859E-3</v>
      </c>
      <c r="B1360">
        <v>0</v>
      </c>
      <c r="C1360">
        <v>1</v>
      </c>
      <c r="D1360">
        <v>0</v>
      </c>
    </row>
    <row r="1361" spans="1:4" hidden="1" outlineLevel="1" x14ac:dyDescent="0.45">
      <c r="A1361">
        <v>8.407550498029881E-3</v>
      </c>
      <c r="B1361">
        <v>0</v>
      </c>
      <c r="C1361">
        <v>1</v>
      </c>
      <c r="D1361">
        <v>0</v>
      </c>
    </row>
    <row r="1362" spans="1:4" hidden="1" outlineLevel="1" x14ac:dyDescent="0.45">
      <c r="A1362">
        <v>2.0838878959577034E-2</v>
      </c>
      <c r="B1362">
        <v>0</v>
      </c>
      <c r="C1362">
        <v>1</v>
      </c>
      <c r="D1362">
        <v>0</v>
      </c>
    </row>
    <row r="1363" spans="1:4" hidden="1" outlineLevel="1" x14ac:dyDescent="0.45">
      <c r="A1363">
        <v>-3.8927174520394514E-3</v>
      </c>
      <c r="B1363">
        <v>0</v>
      </c>
      <c r="C1363">
        <v>1</v>
      </c>
      <c r="D1363">
        <v>0</v>
      </c>
    </row>
    <row r="1364" spans="1:4" hidden="1" outlineLevel="1" x14ac:dyDescent="0.45">
      <c r="A1364">
        <v>4.0986518576690889E-2</v>
      </c>
      <c r="B1364">
        <v>0</v>
      </c>
      <c r="C1364">
        <v>1</v>
      </c>
      <c r="D1364">
        <v>0</v>
      </c>
    </row>
    <row r="1365" spans="1:4" hidden="1" outlineLevel="1" x14ac:dyDescent="0.45">
      <c r="A1365">
        <v>4.3135810895766236E-2</v>
      </c>
      <c r="B1365">
        <v>0</v>
      </c>
      <c r="C1365">
        <v>1</v>
      </c>
      <c r="D1365">
        <v>0</v>
      </c>
    </row>
    <row r="1366" spans="1:4" hidden="1" outlineLevel="1" x14ac:dyDescent="0.45">
      <c r="A1366">
        <v>8.058614366029726E-3</v>
      </c>
      <c r="B1366">
        <v>0</v>
      </c>
      <c r="C1366">
        <v>1</v>
      </c>
      <c r="D1366">
        <v>0</v>
      </c>
    </row>
    <row r="1367" spans="1:4" hidden="1" outlineLevel="1" x14ac:dyDescent="0.45">
      <c r="A1367">
        <v>-8.5066404748685986E-3</v>
      </c>
      <c r="B1367">
        <v>0</v>
      </c>
      <c r="C1367">
        <v>1</v>
      </c>
      <c r="D1367">
        <v>0</v>
      </c>
    </row>
    <row r="1368" spans="1:4" hidden="1" outlineLevel="1" x14ac:dyDescent="0.45">
      <c r="A1368">
        <v>2.575610092256797E-2</v>
      </c>
      <c r="B1368">
        <v>0</v>
      </c>
      <c r="C1368">
        <v>1</v>
      </c>
      <c r="D1368">
        <v>0</v>
      </c>
    </row>
    <row r="1369" spans="1:4" hidden="1" outlineLevel="1" x14ac:dyDescent="0.45">
      <c r="A1369">
        <v>1.1118669118820312E-2</v>
      </c>
      <c r="B1369">
        <v>0</v>
      </c>
      <c r="C1369">
        <v>1</v>
      </c>
      <c r="D1369">
        <v>0</v>
      </c>
    </row>
    <row r="1370" spans="1:4" hidden="1" outlineLevel="1" x14ac:dyDescent="0.45">
      <c r="A1370">
        <v>1.6469689293456158E-2</v>
      </c>
      <c r="B1370">
        <v>0</v>
      </c>
      <c r="C1370">
        <v>1</v>
      </c>
      <c r="D1370">
        <v>0</v>
      </c>
    </row>
    <row r="1371" spans="1:4" hidden="1" outlineLevel="1" x14ac:dyDescent="0.45">
      <c r="A1371">
        <v>-5.6378997597761327E-4</v>
      </c>
      <c r="B1371">
        <v>0</v>
      </c>
      <c r="C1371">
        <v>1</v>
      </c>
      <c r="D1371">
        <v>0</v>
      </c>
    </row>
    <row r="1372" spans="1:4" hidden="1" outlineLevel="1" x14ac:dyDescent="0.45">
      <c r="A1372">
        <v>1.8648266389790447E-2</v>
      </c>
      <c r="B1372">
        <v>0</v>
      </c>
      <c r="C1372">
        <v>1</v>
      </c>
      <c r="D1372">
        <v>0</v>
      </c>
    </row>
    <row r="1373" spans="1:4" hidden="1" outlineLevel="1" x14ac:dyDescent="0.45">
      <c r="A1373">
        <v>-1.9912037111350034E-2</v>
      </c>
      <c r="B1373">
        <v>0</v>
      </c>
      <c r="C1373">
        <v>1</v>
      </c>
      <c r="D1373">
        <v>0</v>
      </c>
    </row>
    <row r="1374" spans="1:4" hidden="1" outlineLevel="1" x14ac:dyDescent="0.45">
      <c r="A1374">
        <v>-1.354438775928013E-2</v>
      </c>
      <c r="B1374">
        <v>0</v>
      </c>
      <c r="C1374">
        <v>1</v>
      </c>
      <c r="D1374">
        <v>0</v>
      </c>
    </row>
    <row r="1375" spans="1:4" hidden="1" outlineLevel="1" x14ac:dyDescent="0.45">
      <c r="A1375">
        <v>2.1342652930775419E-2</v>
      </c>
      <c r="B1375">
        <v>0</v>
      </c>
      <c r="C1375">
        <v>1</v>
      </c>
      <c r="D1375">
        <v>0</v>
      </c>
    </row>
    <row r="1376" spans="1:4" hidden="1" outlineLevel="1" x14ac:dyDescent="0.45">
      <c r="A1376">
        <v>9.1519417396817015E-3</v>
      </c>
      <c r="B1376">
        <v>0</v>
      </c>
      <c r="C1376">
        <v>1</v>
      </c>
      <c r="D1376">
        <v>0</v>
      </c>
    </row>
    <row r="1377" spans="1:4" hidden="1" outlineLevel="1" x14ac:dyDescent="0.45">
      <c r="A1377">
        <v>-7.5467139175257048E-3</v>
      </c>
      <c r="B1377">
        <v>0</v>
      </c>
      <c r="C1377">
        <v>1</v>
      </c>
      <c r="D1377">
        <v>0</v>
      </c>
    </row>
    <row r="1378" spans="1:4" hidden="1" outlineLevel="1" x14ac:dyDescent="0.45">
      <c r="A1378">
        <v>-6.4679483537976035E-3</v>
      </c>
      <c r="B1378">
        <v>0</v>
      </c>
      <c r="C1378">
        <v>1</v>
      </c>
      <c r="D1378">
        <v>0</v>
      </c>
    </row>
    <row r="1379" spans="1:4" hidden="1" outlineLevel="1" x14ac:dyDescent="0.45">
      <c r="A1379">
        <v>6.918465031937604E-3</v>
      </c>
      <c r="B1379">
        <v>0</v>
      </c>
      <c r="C1379">
        <v>1</v>
      </c>
      <c r="D1379">
        <v>0</v>
      </c>
    </row>
    <row r="1380" spans="1:4" hidden="1" outlineLevel="1" x14ac:dyDescent="0.45">
      <c r="A1380">
        <v>7.6821363964534317E-3</v>
      </c>
      <c r="B1380">
        <v>0</v>
      </c>
      <c r="C1380">
        <v>1</v>
      </c>
      <c r="D1380">
        <v>0</v>
      </c>
    </row>
    <row r="1381" spans="1:4" hidden="1" outlineLevel="1" x14ac:dyDescent="0.45">
      <c r="A1381">
        <v>1.0747061664788449E-2</v>
      </c>
      <c r="B1381">
        <v>0</v>
      </c>
      <c r="C1381">
        <v>1</v>
      </c>
      <c r="D1381">
        <v>0</v>
      </c>
    </row>
    <row r="1382" spans="1:4" hidden="1" outlineLevel="1" x14ac:dyDescent="0.45">
      <c r="A1382">
        <v>1.0314204930110149E-2</v>
      </c>
      <c r="B1382">
        <v>0</v>
      </c>
      <c r="C1382">
        <v>1</v>
      </c>
      <c r="D1382">
        <v>0</v>
      </c>
    </row>
    <row r="1383" spans="1:4" hidden="1" outlineLevel="1" x14ac:dyDescent="0.45">
      <c r="A1383">
        <v>-3.7776901852581646E-2</v>
      </c>
      <c r="B1383">
        <v>0</v>
      </c>
      <c r="C1383">
        <v>1</v>
      </c>
      <c r="D1383">
        <v>0</v>
      </c>
    </row>
    <row r="1384" spans="1:4" hidden="1" outlineLevel="1" x14ac:dyDescent="0.45">
      <c r="A1384">
        <v>-2.9412246636845163E-3</v>
      </c>
      <c r="B1384">
        <v>0</v>
      </c>
      <c r="C1384">
        <v>1</v>
      </c>
      <c r="D1384">
        <v>0</v>
      </c>
    </row>
    <row r="1385" spans="1:4" hidden="1" outlineLevel="1" x14ac:dyDescent="0.45">
      <c r="A1385">
        <v>7.3131250051350349E-4</v>
      </c>
      <c r="B1385">
        <v>0</v>
      </c>
      <c r="C1385">
        <v>1</v>
      </c>
      <c r="D1385">
        <v>0</v>
      </c>
    </row>
    <row r="1386" spans="1:4" hidden="1" outlineLevel="1" x14ac:dyDescent="0.45">
      <c r="A1386">
        <v>1.1536440371793688E-2</v>
      </c>
      <c r="B1386">
        <v>0</v>
      </c>
      <c r="C1386">
        <v>1</v>
      </c>
      <c r="D1386">
        <v>0</v>
      </c>
    </row>
    <row r="1387" spans="1:4" hidden="1" outlineLevel="1" x14ac:dyDescent="0.45">
      <c r="A1387">
        <v>1.5422954226296248E-3</v>
      </c>
      <c r="B1387">
        <v>0</v>
      </c>
      <c r="C1387">
        <v>1</v>
      </c>
      <c r="D1387">
        <v>0</v>
      </c>
    </row>
    <row r="1388" spans="1:4" hidden="1" outlineLevel="1" x14ac:dyDescent="0.45">
      <c r="A1388">
        <v>-1.2967750824667279E-3</v>
      </c>
      <c r="B1388">
        <v>0</v>
      </c>
      <c r="C1388">
        <v>1</v>
      </c>
      <c r="D1388">
        <v>0</v>
      </c>
    </row>
    <row r="1389" spans="1:4" hidden="1" outlineLevel="1" x14ac:dyDescent="0.45">
      <c r="A1389">
        <v>1.1483245822614396E-2</v>
      </c>
      <c r="B1389">
        <v>0</v>
      </c>
      <c r="C1389">
        <v>1</v>
      </c>
      <c r="D1389">
        <v>0</v>
      </c>
    </row>
    <row r="1390" spans="1:4" hidden="1" outlineLevel="1" x14ac:dyDescent="0.45">
      <c r="A1390">
        <v>-1.2476130875014091E-2</v>
      </c>
      <c r="B1390">
        <v>0</v>
      </c>
      <c r="C1390">
        <v>1</v>
      </c>
      <c r="D1390">
        <v>0</v>
      </c>
    </row>
    <row r="1391" spans="1:4" hidden="1" outlineLevel="1" x14ac:dyDescent="0.45">
      <c r="A1391">
        <v>-3.4773283069148286E-3</v>
      </c>
      <c r="B1391">
        <v>0</v>
      </c>
      <c r="C1391">
        <v>1</v>
      </c>
      <c r="D1391">
        <v>0</v>
      </c>
    </row>
    <row r="1392" spans="1:4" hidden="1" outlineLevel="1" x14ac:dyDescent="0.45">
      <c r="A1392">
        <v>-2.0716644246056015E-2</v>
      </c>
      <c r="B1392">
        <v>0</v>
      </c>
      <c r="C1392">
        <v>1</v>
      </c>
      <c r="D1392">
        <v>0</v>
      </c>
    </row>
    <row r="1393" spans="1:4" hidden="1" outlineLevel="1" x14ac:dyDescent="0.45">
      <c r="A1393">
        <v>2.157117405131781E-2</v>
      </c>
      <c r="B1393">
        <v>0</v>
      </c>
      <c r="C1393">
        <v>1</v>
      </c>
      <c r="D1393">
        <v>0</v>
      </c>
    </row>
    <row r="1394" spans="1:4" hidden="1" outlineLevel="1" x14ac:dyDescent="0.45">
      <c r="A1394">
        <v>-6.5767491137280754E-3</v>
      </c>
      <c r="B1394">
        <v>0</v>
      </c>
      <c r="C1394">
        <v>1</v>
      </c>
      <c r="D1394">
        <v>0</v>
      </c>
    </row>
    <row r="1395" spans="1:4" hidden="1" outlineLevel="1" x14ac:dyDescent="0.45">
      <c r="A1395">
        <v>-3.2699470048729196E-2</v>
      </c>
      <c r="B1395">
        <v>0</v>
      </c>
      <c r="C1395">
        <v>1</v>
      </c>
      <c r="D1395">
        <v>0</v>
      </c>
    </row>
    <row r="1396" spans="1:4" hidden="1" outlineLevel="1" x14ac:dyDescent="0.45">
      <c r="A1396">
        <v>-8.4809010109321292E-5</v>
      </c>
      <c r="B1396">
        <v>0</v>
      </c>
      <c r="C1396">
        <v>1</v>
      </c>
      <c r="D1396">
        <v>0</v>
      </c>
    </row>
    <row r="1397" spans="1:4" hidden="1" outlineLevel="1" x14ac:dyDescent="0.45">
      <c r="A1397">
        <v>1.5640107886210508E-2</v>
      </c>
      <c r="B1397">
        <v>0</v>
      </c>
      <c r="C1397">
        <v>1</v>
      </c>
      <c r="D1397">
        <v>0</v>
      </c>
    </row>
    <row r="1398" spans="1:4" hidden="1" outlineLevel="1" x14ac:dyDescent="0.45">
      <c r="A1398">
        <v>-8.9940373791190797E-3</v>
      </c>
      <c r="B1398">
        <v>0</v>
      </c>
      <c r="C1398">
        <v>1</v>
      </c>
      <c r="D1398">
        <v>0</v>
      </c>
    </row>
    <row r="1399" spans="1:4" hidden="1" outlineLevel="1" x14ac:dyDescent="0.45">
      <c r="A1399">
        <v>5.0476535573737991E-3</v>
      </c>
      <c r="B1399">
        <v>0</v>
      </c>
      <c r="C1399">
        <v>1</v>
      </c>
      <c r="D1399">
        <v>0</v>
      </c>
    </row>
    <row r="1400" spans="1:4" hidden="1" outlineLevel="1" x14ac:dyDescent="0.45">
      <c r="A1400">
        <v>1.6685112519703171E-3</v>
      </c>
      <c r="B1400">
        <v>0</v>
      </c>
      <c r="C1400">
        <v>1</v>
      </c>
      <c r="D1400">
        <v>0</v>
      </c>
    </row>
    <row r="1401" spans="1:4" hidden="1" outlineLevel="1" x14ac:dyDescent="0.45">
      <c r="A1401">
        <v>1.5426854277750479E-2</v>
      </c>
      <c r="B1401">
        <v>0</v>
      </c>
      <c r="C1401">
        <v>1</v>
      </c>
      <c r="D1401">
        <v>0</v>
      </c>
    </row>
    <row r="1402" spans="1:4" hidden="1" outlineLevel="1" x14ac:dyDescent="0.45">
      <c r="A1402">
        <v>-1.3469623279202092E-2</v>
      </c>
      <c r="B1402">
        <v>0</v>
      </c>
      <c r="C1402">
        <v>1</v>
      </c>
      <c r="D1402">
        <v>0</v>
      </c>
    </row>
    <row r="1403" spans="1:4" hidden="1" outlineLevel="1" x14ac:dyDescent="0.45">
      <c r="A1403">
        <v>-5.2391456933720271E-3</v>
      </c>
      <c r="B1403">
        <v>0</v>
      </c>
      <c r="C1403">
        <v>1</v>
      </c>
      <c r="D1403">
        <v>0</v>
      </c>
    </row>
    <row r="1404" spans="1:4" hidden="1" outlineLevel="1" x14ac:dyDescent="0.45">
      <c r="A1404">
        <v>-2.535930583205237E-2</v>
      </c>
      <c r="B1404">
        <v>0</v>
      </c>
      <c r="C1404">
        <v>1</v>
      </c>
      <c r="D1404">
        <v>0</v>
      </c>
    </row>
    <row r="1405" spans="1:4" hidden="1" outlineLevel="1" x14ac:dyDescent="0.45">
      <c r="A1405">
        <v>5.9208825303800339E-3</v>
      </c>
      <c r="B1405">
        <v>0</v>
      </c>
      <c r="C1405">
        <v>1</v>
      </c>
      <c r="D1405">
        <v>0</v>
      </c>
    </row>
    <row r="1406" spans="1:4" hidden="1" outlineLevel="1" x14ac:dyDescent="0.45">
      <c r="A1406">
        <v>1.5284834257220492E-2</v>
      </c>
      <c r="B1406">
        <v>0</v>
      </c>
      <c r="C1406">
        <v>1</v>
      </c>
      <c r="D1406">
        <v>0</v>
      </c>
    </row>
    <row r="1407" spans="1:4" hidden="1" outlineLevel="1" x14ac:dyDescent="0.45">
      <c r="A1407">
        <v>4.7164158952245128E-2</v>
      </c>
      <c r="B1407">
        <v>0</v>
      </c>
      <c r="C1407">
        <v>1</v>
      </c>
      <c r="D1407">
        <v>0</v>
      </c>
    </row>
    <row r="1408" spans="1:4" hidden="1" outlineLevel="1" x14ac:dyDescent="0.45">
      <c r="A1408">
        <v>7.0674510435972948E-3</v>
      </c>
      <c r="B1408">
        <v>0</v>
      </c>
      <c r="C1408">
        <v>1</v>
      </c>
      <c r="D1408">
        <v>0</v>
      </c>
    </row>
    <row r="1409" spans="1:4" hidden="1" outlineLevel="1" x14ac:dyDescent="0.45">
      <c r="A1409">
        <v>-6.1376203317675682E-3</v>
      </c>
      <c r="B1409">
        <v>0</v>
      </c>
      <c r="C1409">
        <v>1</v>
      </c>
      <c r="D1409">
        <v>0</v>
      </c>
    </row>
    <row r="1410" spans="1:4" hidden="1" outlineLevel="1" x14ac:dyDescent="0.45">
      <c r="A1410">
        <v>-7.141706924315594E-3</v>
      </c>
      <c r="B1410">
        <v>0</v>
      </c>
      <c r="C1410">
        <v>1</v>
      </c>
      <c r="D1410">
        <v>0</v>
      </c>
    </row>
    <row r="1411" spans="1:4" hidden="1" outlineLevel="1" x14ac:dyDescent="0.45">
      <c r="A1411">
        <v>-1.3980683301841657E-2</v>
      </c>
      <c r="B1411">
        <v>0</v>
      </c>
      <c r="C1411">
        <v>1</v>
      </c>
      <c r="D1411">
        <v>0</v>
      </c>
    </row>
    <row r="1412" spans="1:4" hidden="1" outlineLevel="1" x14ac:dyDescent="0.45">
      <c r="A1412">
        <v>-2.3192887514495553E-2</v>
      </c>
      <c r="B1412">
        <v>0</v>
      </c>
      <c r="C1412">
        <v>1</v>
      </c>
      <c r="D1412">
        <v>0</v>
      </c>
    </row>
    <row r="1413" spans="1:4" hidden="1" outlineLevel="1" x14ac:dyDescent="0.45">
      <c r="A1413">
        <v>6.8788993760997563E-3</v>
      </c>
      <c r="B1413">
        <v>0</v>
      </c>
      <c r="C1413">
        <v>1</v>
      </c>
      <c r="D1413">
        <v>0</v>
      </c>
    </row>
    <row r="1414" spans="1:4" hidden="1" outlineLevel="1" x14ac:dyDescent="0.45">
      <c r="A1414">
        <v>1.2585085210643276E-2</v>
      </c>
      <c r="B1414">
        <v>0</v>
      </c>
      <c r="C1414">
        <v>1</v>
      </c>
      <c r="D1414">
        <v>0</v>
      </c>
    </row>
    <row r="1415" spans="1:4" hidden="1" outlineLevel="1" x14ac:dyDescent="0.45">
      <c r="A1415">
        <v>5.5908366435160062E-3</v>
      </c>
      <c r="B1415">
        <v>0</v>
      </c>
      <c r="C1415">
        <v>1</v>
      </c>
      <c r="D1415">
        <v>0</v>
      </c>
    </row>
    <row r="1416" spans="1:4" hidden="1" outlineLevel="1" x14ac:dyDescent="0.45">
      <c r="A1416">
        <v>5.7773799356152677E-2</v>
      </c>
      <c r="B1416">
        <v>0</v>
      </c>
      <c r="C1416">
        <v>1</v>
      </c>
      <c r="D1416">
        <v>0</v>
      </c>
    </row>
    <row r="1417" spans="1:4" hidden="1" outlineLevel="1" x14ac:dyDescent="0.45">
      <c r="A1417">
        <v>1.0092932618028794E-3</v>
      </c>
      <c r="B1417">
        <v>0</v>
      </c>
      <c r="C1417">
        <v>1</v>
      </c>
      <c r="D1417">
        <v>0</v>
      </c>
    </row>
    <row r="1418" spans="1:4" hidden="1" outlineLevel="1" x14ac:dyDescent="0.45">
      <c r="A1418">
        <v>2.4578657131998805E-2</v>
      </c>
      <c r="B1418">
        <v>0</v>
      </c>
      <c r="C1418">
        <v>1</v>
      </c>
      <c r="D1418">
        <v>0</v>
      </c>
    </row>
    <row r="1419" spans="1:4" hidden="1" outlineLevel="1" x14ac:dyDescent="0.45">
      <c r="A1419">
        <v>1.0446473179817062E-3</v>
      </c>
      <c r="B1419">
        <v>0</v>
      </c>
      <c r="C1419">
        <v>1</v>
      </c>
      <c r="D1419">
        <v>0</v>
      </c>
    </row>
    <row r="1420" spans="1:4" hidden="1" outlineLevel="1" x14ac:dyDescent="0.45">
      <c r="A1420">
        <v>-8.8097398669088056E-3</v>
      </c>
      <c r="B1420">
        <v>0</v>
      </c>
      <c r="C1420">
        <v>1</v>
      </c>
      <c r="D1420">
        <v>0</v>
      </c>
    </row>
    <row r="1421" spans="1:4" hidden="1" outlineLevel="1" x14ac:dyDescent="0.45">
      <c r="A1421">
        <v>-2.410070570284184E-2</v>
      </c>
      <c r="B1421">
        <v>0</v>
      </c>
      <c r="C1421">
        <v>1</v>
      </c>
      <c r="D1421">
        <v>0</v>
      </c>
    </row>
    <row r="1422" spans="1:4" hidden="1" outlineLevel="1" x14ac:dyDescent="0.45">
      <c r="A1422">
        <v>5.4723412239288116E-4</v>
      </c>
      <c r="B1422">
        <v>0</v>
      </c>
      <c r="C1422">
        <v>1</v>
      </c>
      <c r="D1422">
        <v>0</v>
      </c>
    </row>
    <row r="1423" spans="1:4" hidden="1" outlineLevel="1" x14ac:dyDescent="0.45">
      <c r="A1423">
        <v>-2.648727204538015E-3</v>
      </c>
      <c r="B1423">
        <v>0</v>
      </c>
      <c r="C1423">
        <v>1</v>
      </c>
      <c r="D1423">
        <v>0</v>
      </c>
    </row>
    <row r="1424" spans="1:4" hidden="1" outlineLevel="1" x14ac:dyDescent="0.45">
      <c r="A1424">
        <v>2.6698629815036901E-2</v>
      </c>
      <c r="B1424">
        <v>0</v>
      </c>
      <c r="C1424">
        <v>1</v>
      </c>
      <c r="D1424">
        <v>0</v>
      </c>
    </row>
    <row r="1425" spans="1:4" hidden="1" outlineLevel="1" x14ac:dyDescent="0.45">
      <c r="A1425">
        <v>-9.919499446796598E-4</v>
      </c>
      <c r="B1425">
        <v>0</v>
      </c>
      <c r="C1425">
        <v>1</v>
      </c>
      <c r="D1425">
        <v>0</v>
      </c>
    </row>
    <row r="1426" spans="1:4" hidden="1" outlineLevel="1" x14ac:dyDescent="0.45">
      <c r="A1426">
        <v>-1.3244223792247545E-2</v>
      </c>
      <c r="B1426">
        <v>0</v>
      </c>
      <c r="C1426">
        <v>1</v>
      </c>
      <c r="D1426">
        <v>0</v>
      </c>
    </row>
    <row r="1427" spans="1:4" hidden="1" outlineLevel="1" x14ac:dyDescent="0.45">
      <c r="A1427">
        <v>2.3221431833486683E-4</v>
      </c>
      <c r="B1427">
        <v>0</v>
      </c>
      <c r="C1427">
        <v>1</v>
      </c>
      <c r="D1427">
        <v>0</v>
      </c>
    </row>
    <row r="1428" spans="1:4" hidden="1" outlineLevel="1" x14ac:dyDescent="0.45">
      <c r="A1428">
        <v>-9.9828975166571521E-4</v>
      </c>
      <c r="B1428">
        <v>0</v>
      </c>
      <c r="C1428">
        <v>1</v>
      </c>
      <c r="D1428">
        <v>0</v>
      </c>
    </row>
    <row r="1429" spans="1:4" hidden="1" outlineLevel="1" x14ac:dyDescent="0.45">
      <c r="A1429">
        <v>1.3656926842871675E-2</v>
      </c>
      <c r="B1429">
        <v>0</v>
      </c>
      <c r="C1429">
        <v>1</v>
      </c>
      <c r="D1429">
        <v>0</v>
      </c>
    </row>
    <row r="1430" spans="1:4" hidden="1" outlineLevel="1" x14ac:dyDescent="0.45">
      <c r="A1430">
        <v>-1.179931985785776E-2</v>
      </c>
      <c r="B1430">
        <v>0</v>
      </c>
      <c r="C1430">
        <v>1</v>
      </c>
      <c r="D1430">
        <v>0</v>
      </c>
    </row>
    <row r="1431" spans="1:4" hidden="1" outlineLevel="1" x14ac:dyDescent="0.45">
      <c r="A1431">
        <v>-8.3210245068091604E-3</v>
      </c>
      <c r="B1431">
        <v>0</v>
      </c>
      <c r="C1431">
        <v>1</v>
      </c>
      <c r="D1431">
        <v>0</v>
      </c>
    </row>
    <row r="1432" spans="1:4" hidden="1" outlineLevel="1" x14ac:dyDescent="0.45">
      <c r="A1432">
        <v>9.4825905564002166E-3</v>
      </c>
      <c r="B1432">
        <v>0</v>
      </c>
      <c r="C1432">
        <v>1</v>
      </c>
      <c r="D1432">
        <v>0</v>
      </c>
    </row>
    <row r="1433" spans="1:4" hidden="1" outlineLevel="1" x14ac:dyDescent="0.45">
      <c r="A1433">
        <v>-1.8941529999768281E-2</v>
      </c>
      <c r="B1433">
        <v>0</v>
      </c>
      <c r="C1433">
        <v>1</v>
      </c>
      <c r="D1433">
        <v>0</v>
      </c>
    </row>
    <row r="1434" spans="1:4" hidden="1" outlineLevel="1" x14ac:dyDescent="0.45">
      <c r="A1434">
        <v>7.1417885180198315E-3</v>
      </c>
      <c r="B1434">
        <v>0</v>
      </c>
      <c r="C1434">
        <v>1</v>
      </c>
      <c r="D1434">
        <v>0</v>
      </c>
    </row>
    <row r="1435" spans="1:4" hidden="1" outlineLevel="1" x14ac:dyDescent="0.45">
      <c r="A1435">
        <v>5.5353149969508131E-3</v>
      </c>
      <c r="B1435">
        <v>0</v>
      </c>
      <c r="C1435">
        <v>1</v>
      </c>
      <c r="D1435">
        <v>0</v>
      </c>
    </row>
    <row r="1436" spans="1:4" hidden="1" outlineLevel="1" x14ac:dyDescent="0.45">
      <c r="A1436">
        <v>2.5487116488096095E-2</v>
      </c>
      <c r="B1436">
        <v>0</v>
      </c>
      <c r="C1436">
        <v>1</v>
      </c>
      <c r="D1436">
        <v>0</v>
      </c>
    </row>
    <row r="1437" spans="1:4" hidden="1" outlineLevel="1" x14ac:dyDescent="0.45">
      <c r="A1437">
        <v>-1.9569041336851334E-2</v>
      </c>
      <c r="B1437">
        <v>0</v>
      </c>
      <c r="C1437">
        <v>1</v>
      </c>
      <c r="D1437">
        <v>0</v>
      </c>
    </row>
    <row r="1438" spans="1:4" hidden="1" outlineLevel="1" x14ac:dyDescent="0.45">
      <c r="A1438">
        <v>7.733294151308634E-4</v>
      </c>
      <c r="B1438">
        <v>0</v>
      </c>
      <c r="C1438">
        <v>1</v>
      </c>
      <c r="D1438">
        <v>0</v>
      </c>
    </row>
    <row r="1439" spans="1:4" hidden="1" outlineLevel="1" x14ac:dyDescent="0.45">
      <c r="A1439">
        <v>8.7009605056758144E-3</v>
      </c>
      <c r="B1439">
        <v>0</v>
      </c>
      <c r="C1439">
        <v>1</v>
      </c>
      <c r="D1439">
        <v>0</v>
      </c>
    </row>
    <row r="1440" spans="1:4" hidden="1" outlineLevel="1" x14ac:dyDescent="0.45">
      <c r="A1440">
        <v>2.7172372584018278E-2</v>
      </c>
      <c r="B1440">
        <v>0</v>
      </c>
      <c r="C1440">
        <v>1</v>
      </c>
      <c r="D1440">
        <v>0</v>
      </c>
    </row>
    <row r="1441" spans="1:4" hidden="1" outlineLevel="1" x14ac:dyDescent="0.45">
      <c r="A1441">
        <v>9.7327048715731834E-3</v>
      </c>
      <c r="B1441">
        <v>0</v>
      </c>
      <c r="C1441">
        <v>1</v>
      </c>
      <c r="D1441">
        <v>0</v>
      </c>
    </row>
    <row r="1442" spans="1:4" hidden="1" outlineLevel="1" x14ac:dyDescent="0.45">
      <c r="A1442">
        <v>2.1419760837291246E-3</v>
      </c>
      <c r="B1442">
        <v>0</v>
      </c>
      <c r="C1442">
        <v>1</v>
      </c>
      <c r="D1442">
        <v>0</v>
      </c>
    </row>
    <row r="1443" spans="1:4" hidden="1" outlineLevel="1" x14ac:dyDescent="0.45">
      <c r="A1443">
        <v>-3.7588720435733913E-3</v>
      </c>
      <c r="B1443">
        <v>0</v>
      </c>
      <c r="C1443">
        <v>1</v>
      </c>
      <c r="D1443">
        <v>0</v>
      </c>
    </row>
    <row r="1444" spans="1:4" hidden="1" outlineLevel="1" x14ac:dyDescent="0.45">
      <c r="A1444">
        <v>8.1379606270659544E-4</v>
      </c>
      <c r="B1444">
        <v>0</v>
      </c>
      <c r="C1444">
        <v>1</v>
      </c>
      <c r="D1444">
        <v>0</v>
      </c>
    </row>
    <row r="1445" spans="1:4" hidden="1" outlineLevel="1" x14ac:dyDescent="0.45">
      <c r="A1445">
        <v>-9.6467300911450282E-3</v>
      </c>
      <c r="B1445">
        <v>0</v>
      </c>
      <c r="C1445">
        <v>1</v>
      </c>
      <c r="D1445">
        <v>0</v>
      </c>
    </row>
    <row r="1446" spans="1:4" hidden="1" outlineLevel="1" x14ac:dyDescent="0.45">
      <c r="A1446">
        <v>5.956379596041117E-3</v>
      </c>
      <c r="B1446">
        <v>0</v>
      </c>
      <c r="C1446">
        <v>1</v>
      </c>
      <c r="D1446">
        <v>0</v>
      </c>
    </row>
    <row r="1447" spans="1:4" hidden="1" outlineLevel="1" x14ac:dyDescent="0.45">
      <c r="A1447">
        <v>8.2732318285698714E-3</v>
      </c>
      <c r="B1447">
        <v>0</v>
      </c>
      <c r="C1447">
        <v>1</v>
      </c>
      <c r="D1447">
        <v>0</v>
      </c>
    </row>
    <row r="1448" spans="1:4" hidden="1" outlineLevel="1" x14ac:dyDescent="0.45">
      <c r="A1448">
        <v>3.9665310147400934E-3</v>
      </c>
      <c r="B1448">
        <v>0</v>
      </c>
      <c r="C1448">
        <v>1</v>
      </c>
      <c r="D1448">
        <v>0</v>
      </c>
    </row>
    <row r="1449" spans="1:4" hidden="1" outlineLevel="1" x14ac:dyDescent="0.45">
      <c r="A1449">
        <v>-1.1544720214621718E-2</v>
      </c>
      <c r="B1449">
        <v>0</v>
      </c>
      <c r="C1449">
        <v>1</v>
      </c>
      <c r="D1449">
        <v>0</v>
      </c>
    </row>
    <row r="1450" spans="1:4" hidden="1" outlineLevel="1" x14ac:dyDescent="0.45">
      <c r="A1450">
        <v>1.0122283112472319E-2</v>
      </c>
      <c r="B1450">
        <v>0</v>
      </c>
      <c r="C1450">
        <v>1</v>
      </c>
      <c r="D1450">
        <v>0</v>
      </c>
    </row>
    <row r="1451" spans="1:4" hidden="1" outlineLevel="1" x14ac:dyDescent="0.45">
      <c r="A1451">
        <v>1.0167674869325127E-2</v>
      </c>
      <c r="B1451">
        <v>0</v>
      </c>
      <c r="C1451">
        <v>1</v>
      </c>
      <c r="D1451">
        <v>0</v>
      </c>
    </row>
    <row r="1452" spans="1:4" hidden="1" outlineLevel="1" x14ac:dyDescent="0.45">
      <c r="A1452">
        <v>-5.0726375535061763E-3</v>
      </c>
      <c r="B1452">
        <v>0</v>
      </c>
      <c r="C1452">
        <v>1</v>
      </c>
      <c r="D1452">
        <v>0</v>
      </c>
    </row>
    <row r="1453" spans="1:4" hidden="1" outlineLevel="1" x14ac:dyDescent="0.45">
      <c r="A1453">
        <v>5.9019889995106656E-3</v>
      </c>
      <c r="B1453">
        <v>0</v>
      </c>
      <c r="C1453">
        <v>1</v>
      </c>
      <c r="D1453">
        <v>0</v>
      </c>
    </row>
    <row r="1454" spans="1:4" hidden="1" outlineLevel="1" x14ac:dyDescent="0.45">
      <c r="A1454">
        <v>-1.2344692871304463E-3</v>
      </c>
      <c r="B1454">
        <v>0</v>
      </c>
      <c r="C1454">
        <v>1</v>
      </c>
      <c r="D1454">
        <v>0</v>
      </c>
    </row>
    <row r="1455" spans="1:4" hidden="1" outlineLevel="1" x14ac:dyDescent="0.45">
      <c r="A1455">
        <v>-3.1147076144567798E-2</v>
      </c>
      <c r="B1455">
        <v>0</v>
      </c>
      <c r="C1455">
        <v>1</v>
      </c>
      <c r="D1455">
        <v>0</v>
      </c>
    </row>
    <row r="1456" spans="1:4" hidden="1" outlineLevel="1" x14ac:dyDescent="0.45">
      <c r="A1456">
        <v>-2.4681630233308716E-2</v>
      </c>
      <c r="B1456">
        <v>0</v>
      </c>
      <c r="C1456">
        <v>1</v>
      </c>
      <c r="D1456">
        <v>0</v>
      </c>
    </row>
    <row r="1457" spans="1:4" hidden="1" outlineLevel="1" x14ac:dyDescent="0.45">
      <c r="A1457">
        <v>-1.4465099101316214E-3</v>
      </c>
      <c r="B1457">
        <v>0</v>
      </c>
      <c r="C1457">
        <v>1</v>
      </c>
      <c r="D1457">
        <v>0</v>
      </c>
    </row>
    <row r="1458" spans="1:4" hidden="1" outlineLevel="1" x14ac:dyDescent="0.45">
      <c r="A1458">
        <v>6.5957774695637461E-3</v>
      </c>
      <c r="B1458">
        <v>0</v>
      </c>
      <c r="C1458">
        <v>1</v>
      </c>
      <c r="D1458">
        <v>0</v>
      </c>
    </row>
    <row r="1459" spans="1:4" hidden="1" outlineLevel="1" x14ac:dyDescent="0.45">
      <c r="A1459">
        <v>-1.9405064453902443E-2</v>
      </c>
      <c r="B1459">
        <v>0</v>
      </c>
      <c r="C1459">
        <v>1</v>
      </c>
      <c r="D1459">
        <v>0</v>
      </c>
    </row>
    <row r="1460" spans="1:4" hidden="1" outlineLevel="1" x14ac:dyDescent="0.45">
      <c r="A1460">
        <v>1.5355071388982289E-2</v>
      </c>
      <c r="B1460">
        <v>0</v>
      </c>
      <c r="C1460">
        <v>1</v>
      </c>
      <c r="D1460">
        <v>0</v>
      </c>
    </row>
    <row r="1461" spans="1:4" hidden="1" outlineLevel="1" x14ac:dyDescent="0.45">
      <c r="A1461">
        <v>1.356213672848039E-2</v>
      </c>
      <c r="B1461">
        <v>0</v>
      </c>
      <c r="C1461">
        <v>1</v>
      </c>
      <c r="D1461">
        <v>0</v>
      </c>
    </row>
    <row r="1462" spans="1:4" hidden="1" outlineLevel="1" x14ac:dyDescent="0.45">
      <c r="A1462">
        <v>-1.0953334546999094E-2</v>
      </c>
      <c r="B1462">
        <v>0</v>
      </c>
      <c r="C1462">
        <v>1</v>
      </c>
      <c r="D1462">
        <v>0</v>
      </c>
    </row>
    <row r="1463" spans="1:4" hidden="1" outlineLevel="1" x14ac:dyDescent="0.45">
      <c r="A1463">
        <v>2.528606927017818E-2</v>
      </c>
      <c r="B1463">
        <v>0</v>
      </c>
      <c r="C1463">
        <v>1</v>
      </c>
      <c r="D1463">
        <v>0</v>
      </c>
    </row>
    <row r="1464" spans="1:4" hidden="1" outlineLevel="1" x14ac:dyDescent="0.45">
      <c r="A1464">
        <v>-1.2963309271795675E-2</v>
      </c>
      <c r="B1464">
        <v>0</v>
      </c>
      <c r="C1464">
        <v>1</v>
      </c>
      <c r="D1464">
        <v>0</v>
      </c>
    </row>
    <row r="1465" spans="1:4" hidden="1" outlineLevel="1" x14ac:dyDescent="0.45">
      <c r="A1465">
        <v>2.1219837516672779E-2</v>
      </c>
      <c r="B1465">
        <v>0</v>
      </c>
      <c r="C1465">
        <v>1</v>
      </c>
      <c r="D1465">
        <v>0</v>
      </c>
    </row>
    <row r="1466" spans="1:4" hidden="1" outlineLevel="1" x14ac:dyDescent="0.45">
      <c r="A1466">
        <v>-1.2615768226075241E-3</v>
      </c>
      <c r="B1466">
        <v>0</v>
      </c>
      <c r="C1466">
        <v>1</v>
      </c>
      <c r="D1466">
        <v>0</v>
      </c>
    </row>
    <row r="1467" spans="1:4" hidden="1" outlineLevel="1" x14ac:dyDescent="0.45">
      <c r="A1467">
        <v>1.8583465842386016E-2</v>
      </c>
      <c r="B1467">
        <v>0</v>
      </c>
      <c r="C1467">
        <v>1</v>
      </c>
      <c r="D1467">
        <v>0</v>
      </c>
    </row>
    <row r="1468" spans="1:4" hidden="1" outlineLevel="1" x14ac:dyDescent="0.45">
      <c r="A1468">
        <v>6.1057899228933454E-3</v>
      </c>
      <c r="B1468">
        <v>0</v>
      </c>
      <c r="C1468">
        <v>1</v>
      </c>
      <c r="D1468">
        <v>0</v>
      </c>
    </row>
    <row r="1469" spans="1:4" hidden="1" outlineLevel="1" x14ac:dyDescent="0.45">
      <c r="A1469">
        <v>-2.6029582366587922E-3</v>
      </c>
      <c r="B1469">
        <v>0</v>
      </c>
      <c r="C1469">
        <v>1</v>
      </c>
      <c r="D1469">
        <v>0</v>
      </c>
    </row>
    <row r="1470" spans="1:4" hidden="1" outlineLevel="1" x14ac:dyDescent="0.45">
      <c r="A1470">
        <v>1.804290460232183E-2</v>
      </c>
      <c r="B1470">
        <v>0</v>
      </c>
      <c r="C1470">
        <v>1</v>
      </c>
      <c r="D1470">
        <v>0</v>
      </c>
    </row>
    <row r="1471" spans="1:4" hidden="1" outlineLevel="1" x14ac:dyDescent="0.45">
      <c r="A1471">
        <v>-1.1246545703819666E-2</v>
      </c>
      <c r="B1471">
        <v>0</v>
      </c>
      <c r="C1471">
        <v>1</v>
      </c>
      <c r="D1471">
        <v>0</v>
      </c>
    </row>
    <row r="1472" spans="1:4" hidden="1" outlineLevel="1" x14ac:dyDescent="0.45">
      <c r="A1472">
        <v>-1.1583903862264044E-2</v>
      </c>
      <c r="B1472">
        <v>0</v>
      </c>
      <c r="C1472">
        <v>1</v>
      </c>
      <c r="D1472">
        <v>0</v>
      </c>
    </row>
    <row r="1473" spans="1:4" hidden="1" outlineLevel="1" x14ac:dyDescent="0.45">
      <c r="A1473">
        <v>1.2632978723404076E-2</v>
      </c>
      <c r="B1473">
        <v>0</v>
      </c>
      <c r="C1473">
        <v>1</v>
      </c>
      <c r="D1473">
        <v>0</v>
      </c>
    </row>
    <row r="1474" spans="1:4" hidden="1" outlineLevel="1" x14ac:dyDescent="0.45">
      <c r="A1474">
        <v>4.4879611524393237E-3</v>
      </c>
      <c r="B1474">
        <v>0</v>
      </c>
      <c r="C1474">
        <v>1</v>
      </c>
      <c r="D1474">
        <v>0</v>
      </c>
    </row>
    <row r="1475" spans="1:4" hidden="1" outlineLevel="1" x14ac:dyDescent="0.45">
      <c r="A1475">
        <v>-1.2599217038393729E-2</v>
      </c>
      <c r="B1475">
        <v>0</v>
      </c>
      <c r="C1475">
        <v>1</v>
      </c>
      <c r="D1475">
        <v>0</v>
      </c>
    </row>
    <row r="1476" spans="1:4" hidden="1" outlineLevel="1" x14ac:dyDescent="0.45">
      <c r="A1476">
        <v>-1.5131564589231372E-3</v>
      </c>
      <c r="B1476">
        <v>0</v>
      </c>
      <c r="C1476">
        <v>1</v>
      </c>
      <c r="D1476">
        <v>0</v>
      </c>
    </row>
    <row r="1477" spans="1:4" hidden="1" outlineLevel="1" x14ac:dyDescent="0.45">
      <c r="A1477">
        <v>-1.5606216257568084E-2</v>
      </c>
      <c r="B1477">
        <v>0</v>
      </c>
      <c r="C1477">
        <v>1</v>
      </c>
      <c r="D1477">
        <v>0</v>
      </c>
    </row>
    <row r="1478" spans="1:4" hidden="1" outlineLevel="1" x14ac:dyDescent="0.45">
      <c r="A1478">
        <v>6.6315844009741109E-3</v>
      </c>
      <c r="B1478">
        <v>0</v>
      </c>
      <c r="C1478">
        <v>1</v>
      </c>
      <c r="D1478">
        <v>0</v>
      </c>
    </row>
    <row r="1479" spans="1:4" hidden="1" outlineLevel="1" x14ac:dyDescent="0.45">
      <c r="A1479">
        <v>1.6918246854941144E-2</v>
      </c>
      <c r="B1479">
        <v>0</v>
      </c>
      <c r="C1479">
        <v>1</v>
      </c>
      <c r="D1479">
        <v>0</v>
      </c>
    </row>
    <row r="1480" spans="1:4" hidden="1" outlineLevel="1" x14ac:dyDescent="0.45">
      <c r="A1480">
        <v>-9.5084883014720734E-2</v>
      </c>
      <c r="B1480">
        <v>0</v>
      </c>
      <c r="C1480">
        <v>1</v>
      </c>
      <c r="D1480">
        <v>0</v>
      </c>
    </row>
    <row r="1481" spans="1:4" hidden="1" outlineLevel="1" x14ac:dyDescent="0.45">
      <c r="A1481">
        <v>-2.6518692522192189E-2</v>
      </c>
      <c r="B1481">
        <v>0</v>
      </c>
      <c r="C1481">
        <v>1</v>
      </c>
      <c r="D1481">
        <v>0</v>
      </c>
    </row>
    <row r="1482" spans="1:4" hidden="1" outlineLevel="1" x14ac:dyDescent="0.45">
      <c r="A1482">
        <v>-9.0283819498016005E-4</v>
      </c>
      <c r="B1482">
        <v>0</v>
      </c>
      <c r="C1482">
        <v>1</v>
      </c>
      <c r="D1482">
        <v>0</v>
      </c>
    </row>
    <row r="1483" spans="1:4" hidden="1" outlineLevel="1" x14ac:dyDescent="0.45">
      <c r="A1483">
        <v>1.8746713985278829E-2</v>
      </c>
      <c r="B1483">
        <v>0</v>
      </c>
      <c r="C1483">
        <v>1</v>
      </c>
      <c r="D1483">
        <v>0</v>
      </c>
    </row>
    <row r="1484" spans="1:4" hidden="1" outlineLevel="1" x14ac:dyDescent="0.45">
      <c r="A1484">
        <v>-3.0481412789291618E-3</v>
      </c>
      <c r="B1484">
        <v>0</v>
      </c>
      <c r="C1484">
        <v>1</v>
      </c>
      <c r="D1484">
        <v>0</v>
      </c>
    </row>
    <row r="1485" spans="1:4" hidden="1" outlineLevel="1" x14ac:dyDescent="0.45">
      <c r="A1485">
        <v>1.9105086061860899E-2</v>
      </c>
      <c r="B1485">
        <v>0</v>
      </c>
      <c r="C1485">
        <v>1</v>
      </c>
      <c r="D1485">
        <v>0</v>
      </c>
    </row>
    <row r="1486" spans="1:4" hidden="1" outlineLevel="1" x14ac:dyDescent="0.45">
      <c r="A1486">
        <v>8.214676889375605E-3</v>
      </c>
      <c r="B1486">
        <v>0</v>
      </c>
      <c r="C1486">
        <v>1</v>
      </c>
      <c r="D1486">
        <v>0</v>
      </c>
    </row>
    <row r="1487" spans="1:4" hidden="1" outlineLevel="1" x14ac:dyDescent="0.45">
      <c r="A1487">
        <v>1.2634910138629607E-2</v>
      </c>
      <c r="B1487">
        <v>0</v>
      </c>
      <c r="C1487">
        <v>1</v>
      </c>
      <c r="D1487">
        <v>0</v>
      </c>
    </row>
    <row r="1488" spans="1:4" hidden="1" outlineLevel="1" x14ac:dyDescent="0.45">
      <c r="A1488">
        <v>8.9089976211578215E-3</v>
      </c>
      <c r="B1488">
        <v>0</v>
      </c>
      <c r="C1488">
        <v>1</v>
      </c>
      <c r="D1488">
        <v>0</v>
      </c>
    </row>
    <row r="1489" spans="1:4" hidden="1" outlineLevel="1" x14ac:dyDescent="0.45">
      <c r="A1489">
        <v>5.5247341655109139E-3</v>
      </c>
      <c r="B1489">
        <v>0</v>
      </c>
      <c r="C1489">
        <v>1</v>
      </c>
      <c r="D1489">
        <v>0</v>
      </c>
    </row>
    <row r="1490" spans="1:4" hidden="1" outlineLevel="1" x14ac:dyDescent="0.45">
      <c r="A1490">
        <v>6.6361678812538738E-3</v>
      </c>
      <c r="B1490">
        <v>0</v>
      </c>
      <c r="C1490">
        <v>1</v>
      </c>
      <c r="D1490">
        <v>0</v>
      </c>
    </row>
    <row r="1491" spans="1:4" hidden="1" outlineLevel="1" x14ac:dyDescent="0.45">
      <c r="A1491">
        <v>-1.2126702343886686E-2</v>
      </c>
      <c r="B1491">
        <v>0</v>
      </c>
      <c r="C1491">
        <v>1</v>
      </c>
      <c r="D1491">
        <v>0</v>
      </c>
    </row>
    <row r="1492" spans="1:4" hidden="1" outlineLevel="1" x14ac:dyDescent="0.45">
      <c r="A1492">
        <v>1.8039608538182872E-2</v>
      </c>
      <c r="B1492">
        <v>0</v>
      </c>
      <c r="C1492">
        <v>1</v>
      </c>
      <c r="D1492">
        <v>0</v>
      </c>
    </row>
    <row r="1493" spans="1:4" hidden="1" outlineLevel="1" x14ac:dyDescent="0.45">
      <c r="A1493">
        <v>-3.7695574176259683E-3</v>
      </c>
      <c r="B1493">
        <v>0</v>
      </c>
      <c r="C1493">
        <v>1</v>
      </c>
      <c r="D1493">
        <v>0</v>
      </c>
    </row>
    <row r="1494" spans="1:4" hidden="1" outlineLevel="1" x14ac:dyDescent="0.45">
      <c r="A1494">
        <v>1.1579403250438824E-2</v>
      </c>
      <c r="B1494">
        <v>0</v>
      </c>
      <c r="C1494">
        <v>1</v>
      </c>
      <c r="D1494">
        <v>0</v>
      </c>
    </row>
    <row r="1495" spans="1:4" hidden="1" outlineLevel="1" x14ac:dyDescent="0.45">
      <c r="A1495">
        <v>7.4885268557951523E-3</v>
      </c>
      <c r="B1495">
        <v>0</v>
      </c>
      <c r="C1495">
        <v>1</v>
      </c>
      <c r="D1495">
        <v>0</v>
      </c>
    </row>
    <row r="1496" spans="1:4" hidden="1" outlineLevel="1" x14ac:dyDescent="0.45">
      <c r="A1496">
        <v>1.7161942535077079E-2</v>
      </c>
      <c r="B1496">
        <v>0</v>
      </c>
      <c r="C1496">
        <v>1</v>
      </c>
      <c r="D1496">
        <v>0</v>
      </c>
    </row>
    <row r="1497" spans="1:4" hidden="1" outlineLevel="1" x14ac:dyDescent="0.45">
      <c r="A1497">
        <v>-1.1837051804509113E-2</v>
      </c>
      <c r="B1497">
        <v>0</v>
      </c>
      <c r="C1497">
        <v>1</v>
      </c>
      <c r="D1497">
        <v>0</v>
      </c>
    </row>
    <row r="1498" spans="1:4" hidden="1" outlineLevel="1" x14ac:dyDescent="0.45">
      <c r="A1498">
        <v>6.9499558674095407E-3</v>
      </c>
      <c r="B1498">
        <v>0</v>
      </c>
      <c r="C1498">
        <v>1</v>
      </c>
      <c r="D1498">
        <v>0</v>
      </c>
    </row>
    <row r="1499" spans="1:4" hidden="1" outlineLevel="1" x14ac:dyDescent="0.45">
      <c r="A1499">
        <v>5.2888227581431302E-3</v>
      </c>
      <c r="B1499">
        <v>0</v>
      </c>
      <c r="C1499">
        <v>1</v>
      </c>
      <c r="D1499">
        <v>0</v>
      </c>
    </row>
    <row r="1500" spans="1:4" hidden="1" outlineLevel="1" x14ac:dyDescent="0.45">
      <c r="A1500">
        <v>1.1093525601570953E-2</v>
      </c>
      <c r="B1500">
        <v>0</v>
      </c>
      <c r="C1500">
        <v>1</v>
      </c>
      <c r="D1500">
        <v>0</v>
      </c>
    </row>
    <row r="1501" spans="1:4" hidden="1" outlineLevel="1" x14ac:dyDescent="0.45">
      <c r="A1501">
        <v>-1.3000942097253554E-2</v>
      </c>
      <c r="B1501">
        <v>0</v>
      </c>
      <c r="C1501">
        <v>1</v>
      </c>
      <c r="D1501">
        <v>0</v>
      </c>
    </row>
    <row r="1502" spans="1:4" hidden="1" outlineLevel="1" x14ac:dyDescent="0.45">
      <c r="A1502">
        <v>-2.0485183118447159E-3</v>
      </c>
      <c r="B1502">
        <v>0</v>
      </c>
      <c r="C1502">
        <v>1</v>
      </c>
      <c r="D1502">
        <v>0</v>
      </c>
    </row>
    <row r="1503" spans="1:4" hidden="1" outlineLevel="1" x14ac:dyDescent="0.45">
      <c r="A1503">
        <v>5.7902984909907751E-3</v>
      </c>
      <c r="B1503">
        <v>0</v>
      </c>
      <c r="C1503">
        <v>1</v>
      </c>
      <c r="D1503">
        <v>0</v>
      </c>
    </row>
    <row r="1504" spans="1:4" hidden="1" outlineLevel="1" x14ac:dyDescent="0.45">
      <c r="A1504">
        <v>-1.6107794943820197E-2</v>
      </c>
      <c r="B1504">
        <v>0</v>
      </c>
      <c r="C1504">
        <v>1</v>
      </c>
      <c r="D1504">
        <v>0</v>
      </c>
    </row>
    <row r="1505" spans="1:4" hidden="1" outlineLevel="1" x14ac:dyDescent="0.45">
      <c r="A1505">
        <v>-1.8215342522787892E-2</v>
      </c>
      <c r="B1505">
        <v>0</v>
      </c>
      <c r="C1505">
        <v>1</v>
      </c>
      <c r="D1505">
        <v>0</v>
      </c>
    </row>
    <row r="1506" spans="1:4" hidden="1" outlineLevel="1" x14ac:dyDescent="0.45">
      <c r="A1506">
        <v>-5.0661860479204179E-3</v>
      </c>
      <c r="B1506">
        <v>0</v>
      </c>
      <c r="C1506">
        <v>1</v>
      </c>
      <c r="D1506">
        <v>0</v>
      </c>
    </row>
    <row r="1507" spans="1:4" hidden="1" outlineLevel="1" x14ac:dyDescent="0.45">
      <c r="A1507">
        <v>-1.9637243783442448E-2</v>
      </c>
      <c r="B1507">
        <v>0</v>
      </c>
      <c r="C1507">
        <v>1</v>
      </c>
      <c r="D1507">
        <v>0</v>
      </c>
    </row>
    <row r="1508" spans="1:4" hidden="1" outlineLevel="1" x14ac:dyDescent="0.45">
      <c r="A1508">
        <v>1.3307143467155225E-2</v>
      </c>
      <c r="B1508">
        <v>0</v>
      </c>
      <c r="C1508">
        <v>1</v>
      </c>
      <c r="D1508">
        <v>0</v>
      </c>
    </row>
    <row r="1509" spans="1:4" hidden="1" outlineLevel="1" x14ac:dyDescent="0.45">
      <c r="A1509">
        <v>-7.401334692032524E-3</v>
      </c>
      <c r="B1509">
        <v>0</v>
      </c>
      <c r="C1509">
        <v>1</v>
      </c>
      <c r="D1509">
        <v>0</v>
      </c>
    </row>
    <row r="1510" spans="1:4" hidden="1" outlineLevel="1" x14ac:dyDescent="0.45">
      <c r="A1510">
        <v>5.3145093438105695E-2</v>
      </c>
      <c r="B1510">
        <v>0</v>
      </c>
      <c r="C1510">
        <v>1</v>
      </c>
      <c r="D1510">
        <v>0</v>
      </c>
    </row>
    <row r="1511" spans="1:4" hidden="1" outlineLevel="1" x14ac:dyDescent="0.45">
      <c r="A1511">
        <v>-1.4175144390043637E-2</v>
      </c>
      <c r="B1511">
        <v>0</v>
      </c>
      <c r="C1511">
        <v>1</v>
      </c>
      <c r="D1511">
        <v>0</v>
      </c>
    </row>
    <row r="1512" spans="1:4" hidden="1" outlineLevel="1" x14ac:dyDescent="0.45">
      <c r="A1512">
        <v>-1.2587173424930542E-2</v>
      </c>
      <c r="B1512">
        <v>0</v>
      </c>
      <c r="C1512">
        <v>1</v>
      </c>
      <c r="D1512">
        <v>0</v>
      </c>
    </row>
    <row r="1513" spans="1:4" hidden="1" outlineLevel="1" x14ac:dyDescent="0.45">
      <c r="A1513">
        <v>-5.7752110173255877E-3</v>
      </c>
      <c r="B1513">
        <v>0</v>
      </c>
      <c r="C1513">
        <v>1</v>
      </c>
      <c r="D1513">
        <v>0</v>
      </c>
    </row>
    <row r="1514" spans="1:4" hidden="1" outlineLevel="1" x14ac:dyDescent="0.45">
      <c r="A1514">
        <v>3.7866739370806535E-4</v>
      </c>
      <c r="B1514">
        <v>0</v>
      </c>
      <c r="C1514">
        <v>1</v>
      </c>
      <c r="D1514">
        <v>0</v>
      </c>
    </row>
    <row r="1515" spans="1:4" hidden="1" outlineLevel="1" x14ac:dyDescent="0.45">
      <c r="A1515">
        <v>-4.7618326620841867E-3</v>
      </c>
      <c r="B1515">
        <v>0</v>
      </c>
      <c r="C1515">
        <v>1</v>
      </c>
      <c r="D1515">
        <v>0</v>
      </c>
    </row>
    <row r="1516" spans="1:4" hidden="1" outlineLevel="1" x14ac:dyDescent="0.45">
      <c r="A1516">
        <v>5.0052105915734391E-3</v>
      </c>
      <c r="B1516">
        <v>0</v>
      </c>
      <c r="C1516">
        <v>1</v>
      </c>
      <c r="D1516">
        <v>0</v>
      </c>
    </row>
    <row r="1517" spans="1:4" hidden="1" outlineLevel="1" x14ac:dyDescent="0.45">
      <c r="A1517">
        <v>2.4129396538021819E-2</v>
      </c>
      <c r="B1517">
        <v>0</v>
      </c>
      <c r="C1517">
        <v>1</v>
      </c>
      <c r="D1517">
        <v>0</v>
      </c>
    </row>
    <row r="1518" spans="1:4" hidden="1" outlineLevel="1" x14ac:dyDescent="0.45">
      <c r="A1518">
        <v>6.2597462105256074E-3</v>
      </c>
      <c r="B1518">
        <v>0</v>
      </c>
      <c r="C1518">
        <v>1</v>
      </c>
      <c r="D1518">
        <v>0</v>
      </c>
    </row>
    <row r="1519" spans="1:4" hidden="1" outlineLevel="1" x14ac:dyDescent="0.45">
      <c r="A1519">
        <v>1.2368165927318708E-2</v>
      </c>
      <c r="B1519">
        <v>0</v>
      </c>
      <c r="C1519">
        <v>1</v>
      </c>
      <c r="D1519">
        <v>0</v>
      </c>
    </row>
    <row r="1520" spans="1:4" hidden="1" outlineLevel="1" x14ac:dyDescent="0.45">
      <c r="A1520">
        <v>1.5039175856065068E-2</v>
      </c>
      <c r="B1520">
        <v>0</v>
      </c>
      <c r="C1520">
        <v>1</v>
      </c>
      <c r="D1520">
        <v>0</v>
      </c>
    </row>
    <row r="1521" spans="1:4" hidden="1" outlineLevel="1" x14ac:dyDescent="0.45">
      <c r="A1521">
        <v>7.6190203912431809E-3</v>
      </c>
      <c r="B1521">
        <v>0</v>
      </c>
      <c r="C1521">
        <v>1</v>
      </c>
      <c r="D1521">
        <v>0</v>
      </c>
    </row>
    <row r="1522" spans="1:4" hidden="1" outlineLevel="1" x14ac:dyDescent="0.45">
      <c r="A1522">
        <v>2.1279765071380297E-4</v>
      </c>
      <c r="B1522">
        <v>0</v>
      </c>
      <c r="C1522">
        <v>1</v>
      </c>
      <c r="D1522">
        <v>0</v>
      </c>
    </row>
    <row r="1523" spans="1:4" hidden="1" outlineLevel="1" x14ac:dyDescent="0.45">
      <c r="A1523">
        <v>-8.1271408207985729E-3</v>
      </c>
      <c r="B1523">
        <v>0</v>
      </c>
      <c r="C1523">
        <v>1</v>
      </c>
      <c r="D1523">
        <v>0</v>
      </c>
    </row>
    <row r="1524" spans="1:4" hidden="1" outlineLevel="1" x14ac:dyDescent="0.45">
      <c r="A1524">
        <v>-1.0009795299684709E-3</v>
      </c>
      <c r="B1524">
        <v>0</v>
      </c>
      <c r="C1524">
        <v>1</v>
      </c>
      <c r="D1524">
        <v>0</v>
      </c>
    </row>
    <row r="1525" spans="1:4" hidden="1" outlineLevel="1" x14ac:dyDescent="0.45">
      <c r="A1525">
        <v>-3.850475583833779E-3</v>
      </c>
      <c r="B1525">
        <v>0</v>
      </c>
      <c r="C1525">
        <v>1</v>
      </c>
      <c r="D1525">
        <v>0</v>
      </c>
    </row>
    <row r="1526" spans="1:4" hidden="1" outlineLevel="1" x14ac:dyDescent="0.45">
      <c r="A1526">
        <v>-1.0877608937744809E-2</v>
      </c>
      <c r="B1526">
        <v>0</v>
      </c>
      <c r="C1526">
        <v>1</v>
      </c>
      <c r="D1526">
        <v>0</v>
      </c>
    </row>
    <row r="1527" spans="1:4" hidden="1" outlineLevel="1" x14ac:dyDescent="0.45">
      <c r="A1527">
        <v>5.4259793275273083E-3</v>
      </c>
      <c r="B1527">
        <v>0</v>
      </c>
      <c r="C1527">
        <v>1</v>
      </c>
      <c r="D1527">
        <v>0</v>
      </c>
    </row>
    <row r="1528" spans="1:4" hidden="1" outlineLevel="1" x14ac:dyDescent="0.45">
      <c r="A1528">
        <v>-1.8212949182909832E-2</v>
      </c>
      <c r="B1528">
        <v>0</v>
      </c>
      <c r="C1528">
        <v>1</v>
      </c>
      <c r="D1528">
        <v>0</v>
      </c>
    </row>
    <row r="1529" spans="1:4" hidden="1" outlineLevel="1" x14ac:dyDescent="0.45">
      <c r="A1529">
        <v>-4.8419023230827918E-3</v>
      </c>
      <c r="B1529">
        <v>0</v>
      </c>
      <c r="C1529">
        <v>1</v>
      </c>
      <c r="D1529">
        <v>0</v>
      </c>
    </row>
    <row r="1530" spans="1:4" hidden="1" outlineLevel="1" x14ac:dyDescent="0.45">
      <c r="A1530">
        <v>2.2914987540576304E-2</v>
      </c>
      <c r="B1530">
        <v>0</v>
      </c>
      <c r="C1530">
        <v>1</v>
      </c>
      <c r="D1530">
        <v>0</v>
      </c>
    </row>
    <row r="1531" spans="1:4" hidden="1" outlineLevel="1" x14ac:dyDescent="0.45">
      <c r="A1531">
        <v>1.5194668131677469E-2</v>
      </c>
      <c r="B1531">
        <v>0</v>
      </c>
      <c r="C1531">
        <v>1</v>
      </c>
      <c r="D1531">
        <v>0</v>
      </c>
    </row>
    <row r="1532" spans="1:4" hidden="1" outlineLevel="1" x14ac:dyDescent="0.45">
      <c r="A1532">
        <v>9.4488749643975023E-3</v>
      </c>
      <c r="B1532">
        <v>0</v>
      </c>
      <c r="C1532">
        <v>1</v>
      </c>
      <c r="D1532">
        <v>0</v>
      </c>
    </row>
    <row r="1533" spans="1:4" hidden="1" outlineLevel="1" x14ac:dyDescent="0.45">
      <c r="A1533">
        <v>-1.4107655519266515E-3</v>
      </c>
      <c r="B1533">
        <v>0</v>
      </c>
      <c r="C1533">
        <v>1</v>
      </c>
      <c r="D1533">
        <v>0</v>
      </c>
    </row>
    <row r="1534" spans="1:4" hidden="1" outlineLevel="1" x14ac:dyDescent="0.45">
      <c r="A1534">
        <v>4.0051706965604783E-3</v>
      </c>
      <c r="B1534">
        <v>0</v>
      </c>
      <c r="C1534">
        <v>1</v>
      </c>
      <c r="D1534">
        <v>0</v>
      </c>
    </row>
    <row r="1535" spans="1:4" hidden="1" outlineLevel="1" x14ac:dyDescent="0.45">
      <c r="A1535">
        <v>-1.1186626704376978E-3</v>
      </c>
      <c r="B1535">
        <v>0</v>
      </c>
      <c r="C1535">
        <v>1</v>
      </c>
      <c r="D1535">
        <v>0</v>
      </c>
    </row>
    <row r="1536" spans="1:4" hidden="1" outlineLevel="1" x14ac:dyDescent="0.45">
      <c r="A1536">
        <v>-7.1561894699770923E-3</v>
      </c>
      <c r="B1536">
        <v>0</v>
      </c>
      <c r="C1536">
        <v>1</v>
      </c>
      <c r="D1536">
        <v>0</v>
      </c>
    </row>
    <row r="1537" spans="1:4" hidden="1" outlineLevel="1" x14ac:dyDescent="0.45">
      <c r="A1537">
        <v>1.4209805688178756E-2</v>
      </c>
      <c r="B1537">
        <v>0</v>
      </c>
      <c r="C1537">
        <v>1</v>
      </c>
      <c r="D1537">
        <v>0</v>
      </c>
    </row>
    <row r="1538" spans="1:4" hidden="1" outlineLevel="1" x14ac:dyDescent="0.45">
      <c r="A1538">
        <v>2.020816720527141E-2</v>
      </c>
      <c r="B1538">
        <v>0</v>
      </c>
      <c r="C1538">
        <v>1</v>
      </c>
      <c r="D1538">
        <v>0</v>
      </c>
    </row>
    <row r="1539" spans="1:4" hidden="1" outlineLevel="1" x14ac:dyDescent="0.45">
      <c r="A1539">
        <v>-2.6602491583876953E-3</v>
      </c>
      <c r="B1539">
        <v>0</v>
      </c>
      <c r="C1539">
        <v>1</v>
      </c>
      <c r="D1539">
        <v>0</v>
      </c>
    </row>
    <row r="1540" spans="1:4" hidden="1" outlineLevel="1" x14ac:dyDescent="0.45">
      <c r="A1540">
        <v>7.1839574324743527E-3</v>
      </c>
      <c r="B1540">
        <v>0</v>
      </c>
      <c r="C1540">
        <v>1</v>
      </c>
      <c r="D1540">
        <v>0</v>
      </c>
    </row>
    <row r="1541" spans="1:4" hidden="1" outlineLevel="1" x14ac:dyDescent="0.45">
      <c r="A1541">
        <v>1.1296311464220388E-2</v>
      </c>
      <c r="B1541">
        <v>0</v>
      </c>
      <c r="C1541">
        <v>1</v>
      </c>
      <c r="D1541">
        <v>0</v>
      </c>
    </row>
    <row r="1542" spans="1:4" hidden="1" outlineLevel="1" x14ac:dyDescent="0.45">
      <c r="A1542">
        <v>2.1321112558466027E-2</v>
      </c>
      <c r="B1542">
        <v>0</v>
      </c>
      <c r="C1542">
        <v>1</v>
      </c>
      <c r="D1542">
        <v>0</v>
      </c>
    </row>
    <row r="1543" spans="1:4" hidden="1" outlineLevel="1" x14ac:dyDescent="0.45">
      <c r="A1543">
        <v>2.0750452677071873E-3</v>
      </c>
      <c r="B1543">
        <v>0</v>
      </c>
      <c r="C1543">
        <v>1</v>
      </c>
      <c r="D1543">
        <v>0</v>
      </c>
    </row>
    <row r="1544" spans="1:4" hidden="1" outlineLevel="1" x14ac:dyDescent="0.45">
      <c r="A1544">
        <v>8.7050568466591205E-3</v>
      </c>
      <c r="B1544">
        <v>0</v>
      </c>
      <c r="C1544">
        <v>1</v>
      </c>
      <c r="D1544">
        <v>0</v>
      </c>
    </row>
    <row r="1545" spans="1:4" hidden="1" outlineLevel="1" x14ac:dyDescent="0.45">
      <c r="A1545">
        <v>-1.3356782342634377E-2</v>
      </c>
      <c r="B1545">
        <v>0</v>
      </c>
      <c r="C1545">
        <v>1</v>
      </c>
      <c r="D1545">
        <v>0</v>
      </c>
    </row>
    <row r="1546" spans="1:4" hidden="1" outlineLevel="1" x14ac:dyDescent="0.45">
      <c r="A1546">
        <v>-7.5003478825548586E-2</v>
      </c>
      <c r="B1546">
        <v>0</v>
      </c>
      <c r="C1546">
        <v>1</v>
      </c>
      <c r="D1546">
        <v>0</v>
      </c>
    </row>
    <row r="1547" spans="1:4" hidden="1" outlineLevel="1" x14ac:dyDescent="0.45">
      <c r="A1547">
        <v>7.5647950484978299E-3</v>
      </c>
      <c r="B1547">
        <v>0</v>
      </c>
      <c r="C1547">
        <v>1</v>
      </c>
      <c r="D1547">
        <v>0</v>
      </c>
    </row>
    <row r="1548" spans="1:4" hidden="1" outlineLevel="1" x14ac:dyDescent="0.45">
      <c r="A1548">
        <v>8.6455741201565406E-3</v>
      </c>
      <c r="B1548">
        <v>0</v>
      </c>
      <c r="C1548">
        <v>1</v>
      </c>
      <c r="D1548">
        <v>0</v>
      </c>
    </row>
    <row r="1549" spans="1:4" hidden="1" outlineLevel="1" x14ac:dyDescent="0.45">
      <c r="A1549">
        <v>9.1283323699828944E-3</v>
      </c>
      <c r="B1549">
        <v>0</v>
      </c>
      <c r="C1549">
        <v>1</v>
      </c>
      <c r="D1549">
        <v>0</v>
      </c>
    </row>
    <row r="1550" spans="1:4" hidden="1" outlineLevel="1" x14ac:dyDescent="0.45">
      <c r="A1550">
        <v>2.9197896075048302E-3</v>
      </c>
      <c r="B1550">
        <v>0</v>
      </c>
      <c r="C1550">
        <v>1</v>
      </c>
      <c r="D1550">
        <v>0</v>
      </c>
    </row>
    <row r="1551" spans="1:4" hidden="1" outlineLevel="1" x14ac:dyDescent="0.45">
      <c r="A1551">
        <v>9.9944978026034192E-3</v>
      </c>
      <c r="B1551">
        <v>0</v>
      </c>
      <c r="C1551">
        <v>1</v>
      </c>
      <c r="D1551">
        <v>0</v>
      </c>
    </row>
    <row r="1552" spans="1:4" hidden="1" outlineLevel="1" x14ac:dyDescent="0.45">
      <c r="A1552">
        <v>2.5445819024370042E-3</v>
      </c>
      <c r="B1552">
        <v>0</v>
      </c>
      <c r="C1552">
        <v>1</v>
      </c>
      <c r="D1552">
        <v>0</v>
      </c>
    </row>
    <row r="1553" spans="1:4" hidden="1" outlineLevel="1" x14ac:dyDescent="0.45">
      <c r="A1553">
        <v>2.117854219544224E-2</v>
      </c>
      <c r="B1553">
        <v>0</v>
      </c>
      <c r="C1553">
        <v>1</v>
      </c>
      <c r="D1553">
        <v>0</v>
      </c>
    </row>
    <row r="1554" spans="1:4" hidden="1" outlineLevel="1" x14ac:dyDescent="0.45">
      <c r="A1554">
        <v>-9.8611092400748834E-3</v>
      </c>
      <c r="B1554">
        <v>0</v>
      </c>
      <c r="C1554">
        <v>1</v>
      </c>
      <c r="D1554">
        <v>0</v>
      </c>
    </row>
    <row r="1555" spans="1:4" hidden="1" outlineLevel="1" x14ac:dyDescent="0.45">
      <c r="A1555">
        <v>-1.6204302099348089E-2</v>
      </c>
      <c r="B1555">
        <v>0</v>
      </c>
      <c r="C1555">
        <v>1</v>
      </c>
      <c r="D1555">
        <v>0</v>
      </c>
    </row>
    <row r="1556" spans="1:4" hidden="1" outlineLevel="1" x14ac:dyDescent="0.45">
      <c r="A1556">
        <v>5.5111467610775566E-3</v>
      </c>
      <c r="B1556">
        <v>0</v>
      </c>
      <c r="C1556">
        <v>1</v>
      </c>
      <c r="D1556">
        <v>0</v>
      </c>
    </row>
    <row r="1557" spans="1:4" hidden="1" outlineLevel="1" x14ac:dyDescent="0.45">
      <c r="A1557">
        <v>-2.1724330011759774E-2</v>
      </c>
      <c r="B1557">
        <v>0</v>
      </c>
      <c r="C1557">
        <v>1</v>
      </c>
      <c r="D1557">
        <v>0</v>
      </c>
    </row>
    <row r="1558" spans="1:4" hidden="1" outlineLevel="1" x14ac:dyDescent="0.45">
      <c r="A1558">
        <v>-1.5753511324813285E-2</v>
      </c>
      <c r="B1558">
        <v>0</v>
      </c>
      <c r="C1558">
        <v>1</v>
      </c>
      <c r="D1558">
        <v>0</v>
      </c>
    </row>
    <row r="1559" spans="1:4" hidden="1" outlineLevel="1" x14ac:dyDescent="0.45">
      <c r="A1559">
        <v>4.2638897816631438E-3</v>
      </c>
      <c r="B1559">
        <v>0</v>
      </c>
      <c r="C1559">
        <v>1</v>
      </c>
      <c r="D1559">
        <v>0</v>
      </c>
    </row>
    <row r="1560" spans="1:4" hidden="1" outlineLevel="1" x14ac:dyDescent="0.45">
      <c r="A1560">
        <v>1.0134414337529263E-2</v>
      </c>
      <c r="B1560">
        <v>0</v>
      </c>
      <c r="C1560">
        <v>1</v>
      </c>
      <c r="D1560">
        <v>0</v>
      </c>
    </row>
    <row r="1561" spans="1:4" hidden="1" outlineLevel="1" x14ac:dyDescent="0.45">
      <c r="A1561">
        <v>1.0800154891399849E-2</v>
      </c>
      <c r="B1561">
        <v>0</v>
      </c>
      <c r="C1561">
        <v>1</v>
      </c>
      <c r="D1561">
        <v>0</v>
      </c>
    </row>
    <row r="1562" spans="1:4" hidden="1" outlineLevel="1" x14ac:dyDescent="0.45">
      <c r="A1562">
        <v>-8.9852266157730565E-4</v>
      </c>
      <c r="B1562">
        <v>0</v>
      </c>
      <c r="C1562">
        <v>1</v>
      </c>
      <c r="D1562">
        <v>0</v>
      </c>
    </row>
    <row r="1563" spans="1:4" hidden="1" outlineLevel="1" x14ac:dyDescent="0.45">
      <c r="A1563">
        <v>-4.4387897378694863E-2</v>
      </c>
      <c r="B1563">
        <v>0</v>
      </c>
      <c r="C1563">
        <v>1</v>
      </c>
      <c r="D1563">
        <v>0</v>
      </c>
    </row>
    <row r="1564" spans="1:4" hidden="1" outlineLevel="1" x14ac:dyDescent="0.45">
      <c r="A1564">
        <v>9.5204744916941308E-3</v>
      </c>
      <c r="B1564">
        <v>0</v>
      </c>
      <c r="C1564">
        <v>1</v>
      </c>
      <c r="D1564">
        <v>0</v>
      </c>
    </row>
    <row r="1565" spans="1:4" hidden="1" outlineLevel="1" x14ac:dyDescent="0.45">
      <c r="A1565">
        <v>-1.8001416410122872E-2</v>
      </c>
      <c r="B1565">
        <v>0</v>
      </c>
      <c r="C1565">
        <v>1</v>
      </c>
      <c r="D1565">
        <v>0</v>
      </c>
    </row>
    <row r="1566" spans="1:4" hidden="1" outlineLevel="1" x14ac:dyDescent="0.45">
      <c r="A1566">
        <v>1.5255322437024876E-2</v>
      </c>
      <c r="B1566">
        <v>0</v>
      </c>
      <c r="C1566">
        <v>1</v>
      </c>
      <c r="D1566">
        <v>0</v>
      </c>
    </row>
    <row r="1567" spans="1:4" hidden="1" outlineLevel="1" x14ac:dyDescent="0.45">
      <c r="A1567">
        <v>-9.5389968106698309E-3</v>
      </c>
      <c r="B1567">
        <v>0</v>
      </c>
      <c r="C1567">
        <v>1</v>
      </c>
      <c r="D1567">
        <v>0</v>
      </c>
    </row>
    <row r="1568" spans="1:4" hidden="1" outlineLevel="1" x14ac:dyDescent="0.45">
      <c r="A1568">
        <v>-2.763385146804842E-2</v>
      </c>
      <c r="B1568">
        <v>0</v>
      </c>
      <c r="C1568">
        <v>1</v>
      </c>
      <c r="D1568">
        <v>0</v>
      </c>
    </row>
    <row r="1569" spans="1:4" hidden="1" outlineLevel="1" x14ac:dyDescent="0.45">
      <c r="A1569">
        <v>-5.0952825360507381E-3</v>
      </c>
      <c r="B1569">
        <v>0</v>
      </c>
      <c r="C1569">
        <v>1</v>
      </c>
      <c r="D1569">
        <v>0</v>
      </c>
    </row>
    <row r="1570" spans="1:4" hidden="1" outlineLevel="1" x14ac:dyDescent="0.45">
      <c r="A1570">
        <v>-9.5770513877646568E-3</v>
      </c>
      <c r="B1570">
        <v>0</v>
      </c>
      <c r="C1570">
        <v>1</v>
      </c>
      <c r="D1570">
        <v>0</v>
      </c>
    </row>
    <row r="1571" spans="1:4" hidden="1" outlineLevel="1" x14ac:dyDescent="0.45">
      <c r="A1571">
        <v>2.2684743173572608E-2</v>
      </c>
      <c r="B1571">
        <v>0</v>
      </c>
      <c r="C1571">
        <v>1</v>
      </c>
      <c r="D1571">
        <v>0</v>
      </c>
    </row>
    <row r="1572" spans="1:4" hidden="1" outlineLevel="1" x14ac:dyDescent="0.45">
      <c r="A1572">
        <v>7.6627207886774684E-3</v>
      </c>
      <c r="B1572">
        <v>0</v>
      </c>
      <c r="C1572">
        <v>1</v>
      </c>
      <c r="D1572">
        <v>0</v>
      </c>
    </row>
    <row r="1573" spans="1:4" hidden="1" outlineLevel="1" x14ac:dyDescent="0.45">
      <c r="A1573">
        <v>1.6691248953091042E-2</v>
      </c>
      <c r="B1573">
        <v>0</v>
      </c>
      <c r="C1573">
        <v>1</v>
      </c>
      <c r="D1573">
        <v>0</v>
      </c>
    </row>
    <row r="1574" spans="1:4" hidden="1" outlineLevel="1" x14ac:dyDescent="0.45">
      <c r="A1574">
        <v>6.0288832350390287E-3</v>
      </c>
      <c r="B1574">
        <v>0</v>
      </c>
      <c r="C1574">
        <v>1</v>
      </c>
      <c r="D1574">
        <v>0</v>
      </c>
    </row>
    <row r="1575" spans="1:4" hidden="1" outlineLevel="1" x14ac:dyDescent="0.45">
      <c r="A1575">
        <v>9.3115942028985099E-3</v>
      </c>
      <c r="B1575">
        <v>0</v>
      </c>
      <c r="C1575">
        <v>1</v>
      </c>
      <c r="D1575">
        <v>0</v>
      </c>
    </row>
    <row r="1576" spans="1:4" hidden="1" outlineLevel="1" x14ac:dyDescent="0.45">
      <c r="A1576">
        <v>2.3685249667947161E-2</v>
      </c>
      <c r="B1576">
        <v>0</v>
      </c>
      <c r="C1576">
        <v>1</v>
      </c>
      <c r="D1576">
        <v>0</v>
      </c>
    </row>
    <row r="1577" spans="1:4" hidden="1" outlineLevel="1" x14ac:dyDescent="0.45">
      <c r="A1577">
        <v>-1.3423666049486749E-2</v>
      </c>
      <c r="B1577">
        <v>0</v>
      </c>
      <c r="C1577">
        <v>1</v>
      </c>
      <c r="D1577">
        <v>0</v>
      </c>
    </row>
    <row r="1578" spans="1:4" hidden="1" outlineLevel="1" x14ac:dyDescent="0.45">
      <c r="A1578">
        <v>4.604393260823203E-2</v>
      </c>
      <c r="B1578">
        <v>0</v>
      </c>
      <c r="C1578">
        <v>1</v>
      </c>
      <c r="D1578">
        <v>0</v>
      </c>
    </row>
    <row r="1579" spans="1:4" hidden="1" outlineLevel="1" x14ac:dyDescent="0.45">
      <c r="A1579">
        <v>-4.4105554309635808E-3</v>
      </c>
      <c r="B1579">
        <v>0</v>
      </c>
      <c r="C1579">
        <v>1</v>
      </c>
      <c r="D1579">
        <v>0</v>
      </c>
    </row>
    <row r="1580" spans="1:4" hidden="1" outlineLevel="1" x14ac:dyDescent="0.45">
      <c r="A1580">
        <v>1.1631558110008378E-2</v>
      </c>
      <c r="B1580">
        <v>0</v>
      </c>
      <c r="C1580">
        <v>1</v>
      </c>
      <c r="D1580">
        <v>0</v>
      </c>
    </row>
    <row r="1581" spans="1:4" hidden="1" outlineLevel="1" x14ac:dyDescent="0.45">
      <c r="A1581">
        <v>-7.6584661475552762E-3</v>
      </c>
      <c r="B1581">
        <v>0</v>
      </c>
      <c r="C1581">
        <v>1</v>
      </c>
      <c r="D1581">
        <v>0</v>
      </c>
    </row>
    <row r="1582" spans="1:4" hidden="1" outlineLevel="1" x14ac:dyDescent="0.45">
      <c r="A1582">
        <v>2.1473206089741348E-2</v>
      </c>
      <c r="B1582">
        <v>0</v>
      </c>
      <c r="C1582">
        <v>1</v>
      </c>
      <c r="D1582">
        <v>0</v>
      </c>
    </row>
    <row r="1583" spans="1:4" hidden="1" outlineLevel="1" x14ac:dyDescent="0.45">
      <c r="A1583">
        <v>-4.6397071060076955E-3</v>
      </c>
      <c r="B1583">
        <v>0</v>
      </c>
      <c r="C1583">
        <v>1</v>
      </c>
      <c r="D1583">
        <v>0</v>
      </c>
    </row>
    <row r="1584" spans="1:4" hidden="1" outlineLevel="1" x14ac:dyDescent="0.45">
      <c r="A1584">
        <v>3.9992509764057438E-3</v>
      </c>
      <c r="B1584">
        <v>0</v>
      </c>
      <c r="C1584">
        <v>1</v>
      </c>
      <c r="D1584">
        <v>0</v>
      </c>
    </row>
    <row r="1585" spans="1:4" hidden="1" outlineLevel="1" x14ac:dyDescent="0.45">
      <c r="A1585">
        <v>1.3255532019769145E-3</v>
      </c>
      <c r="B1585">
        <v>0</v>
      </c>
      <c r="C1585">
        <v>1</v>
      </c>
      <c r="D1585">
        <v>0</v>
      </c>
    </row>
    <row r="1586" spans="1:4" hidden="1" outlineLevel="1" x14ac:dyDescent="0.45">
      <c r="A1586">
        <v>3.9913520705137095E-4</v>
      </c>
      <c r="B1586">
        <v>0</v>
      </c>
      <c r="C1586">
        <v>1</v>
      </c>
      <c r="D1586">
        <v>0</v>
      </c>
    </row>
    <row r="1587" spans="1:4" hidden="1" outlineLevel="1" x14ac:dyDescent="0.45">
      <c r="A1587">
        <v>3.0209129899923637E-2</v>
      </c>
      <c r="B1587">
        <v>0</v>
      </c>
      <c r="C1587">
        <v>1</v>
      </c>
      <c r="D1587">
        <v>0</v>
      </c>
    </row>
    <row r="1588" spans="1:4" hidden="1" outlineLevel="1" x14ac:dyDescent="0.45">
      <c r="A1588">
        <v>-5.9769699473303239E-3</v>
      </c>
      <c r="B1588">
        <v>0</v>
      </c>
      <c r="C1588">
        <v>1</v>
      </c>
      <c r="D1588">
        <v>0</v>
      </c>
    </row>
    <row r="1589" spans="1:4" hidden="1" outlineLevel="1" x14ac:dyDescent="0.45">
      <c r="A1589">
        <v>2.32464513447872E-3</v>
      </c>
      <c r="B1589">
        <v>0</v>
      </c>
      <c r="C1589">
        <v>1</v>
      </c>
      <c r="D1589">
        <v>0</v>
      </c>
    </row>
    <row r="1590" spans="1:4" hidden="1" outlineLevel="1" x14ac:dyDescent="0.45">
      <c r="A1590">
        <v>-2.8336356569059529E-2</v>
      </c>
      <c r="B1590">
        <v>0</v>
      </c>
      <c r="C1590">
        <v>1</v>
      </c>
      <c r="D1590">
        <v>0</v>
      </c>
    </row>
    <row r="1591" spans="1:4" hidden="1" outlineLevel="1" x14ac:dyDescent="0.45">
      <c r="A1591">
        <v>1.3087888202899078E-2</v>
      </c>
      <c r="B1591">
        <v>0</v>
      </c>
      <c r="C1591">
        <v>1</v>
      </c>
      <c r="D1591">
        <v>0</v>
      </c>
    </row>
    <row r="1592" spans="1:4" hidden="1" outlineLevel="1" x14ac:dyDescent="0.45">
      <c r="A1592">
        <v>1.5406485070648568E-2</v>
      </c>
      <c r="B1592">
        <v>0</v>
      </c>
      <c r="C1592">
        <v>1</v>
      </c>
      <c r="D1592">
        <v>0</v>
      </c>
    </row>
    <row r="1593" spans="1:4" hidden="1" outlineLevel="1" x14ac:dyDescent="0.45">
      <c r="A1593">
        <v>1.130338972065581E-2</v>
      </c>
      <c r="B1593">
        <v>0</v>
      </c>
      <c r="C1593">
        <v>1</v>
      </c>
      <c r="D1593">
        <v>0</v>
      </c>
    </row>
    <row r="1594" spans="1:4" hidden="1" outlineLevel="1" x14ac:dyDescent="0.45">
      <c r="A1594">
        <v>-2.935257700244831E-3</v>
      </c>
      <c r="B1594">
        <v>0</v>
      </c>
      <c r="C1594">
        <v>1</v>
      </c>
      <c r="D1594">
        <v>0</v>
      </c>
    </row>
    <row r="1595" spans="1:4" hidden="1" outlineLevel="1" x14ac:dyDescent="0.45">
      <c r="A1595">
        <v>2.0941533398467715E-2</v>
      </c>
      <c r="B1595">
        <v>0</v>
      </c>
      <c r="C1595">
        <v>1</v>
      </c>
      <c r="D1595">
        <v>0</v>
      </c>
    </row>
    <row r="1596" spans="1:4" hidden="1" outlineLevel="1" x14ac:dyDescent="0.45">
      <c r="A1596">
        <v>-1.0539305186546999E-2</v>
      </c>
      <c r="B1596">
        <v>0</v>
      </c>
      <c r="C1596">
        <v>1</v>
      </c>
      <c r="D1596">
        <v>0</v>
      </c>
    </row>
    <row r="1597" spans="1:4" hidden="1" outlineLevel="1" x14ac:dyDescent="0.45">
      <c r="A1597">
        <v>-1.8198014762025871E-2</v>
      </c>
      <c r="B1597">
        <v>0</v>
      </c>
      <c r="C1597">
        <v>1</v>
      </c>
      <c r="D1597">
        <v>0</v>
      </c>
    </row>
    <row r="1598" spans="1:4" hidden="1" outlineLevel="1" x14ac:dyDescent="0.45">
      <c r="A1598">
        <v>-2.961762799740919E-3</v>
      </c>
      <c r="B1598">
        <v>0</v>
      </c>
      <c r="C1598">
        <v>1</v>
      </c>
      <c r="D1598">
        <v>0</v>
      </c>
    </row>
    <row r="1599" spans="1:4" hidden="1" outlineLevel="1" x14ac:dyDescent="0.45">
      <c r="A1599">
        <v>6.9226419141592554E-3</v>
      </c>
      <c r="B1599">
        <v>0</v>
      </c>
      <c r="C1599">
        <v>1</v>
      </c>
      <c r="D1599">
        <v>0</v>
      </c>
    </row>
    <row r="1600" spans="1:4" hidden="1" outlineLevel="1" x14ac:dyDescent="0.45">
      <c r="A1600">
        <v>3.4730291527875767E-3</v>
      </c>
      <c r="B1600">
        <v>0</v>
      </c>
      <c r="C1600">
        <v>1</v>
      </c>
      <c r="D1600">
        <v>0</v>
      </c>
    </row>
    <row r="1601" spans="1:4" hidden="1" outlineLevel="1" x14ac:dyDescent="0.45">
      <c r="A1601">
        <v>-1.2177862408810802E-2</v>
      </c>
      <c r="B1601">
        <v>0</v>
      </c>
      <c r="C1601">
        <v>1</v>
      </c>
      <c r="D1601">
        <v>0</v>
      </c>
    </row>
    <row r="1602" spans="1:4" hidden="1" outlineLevel="1" x14ac:dyDescent="0.45">
      <c r="A1602">
        <v>1.4086341523773527E-2</v>
      </c>
      <c r="B1602">
        <v>0</v>
      </c>
      <c r="C1602">
        <v>1</v>
      </c>
      <c r="D1602">
        <v>0</v>
      </c>
    </row>
    <row r="1603" spans="1:4" hidden="1" outlineLevel="1" x14ac:dyDescent="0.45">
      <c r="A1603">
        <v>1.267050271006176E-2</v>
      </c>
      <c r="B1603">
        <v>0</v>
      </c>
      <c r="C1603">
        <v>1</v>
      </c>
      <c r="D1603">
        <v>0</v>
      </c>
    </row>
    <row r="1604" spans="1:4" hidden="1" outlineLevel="1" x14ac:dyDescent="0.45">
      <c r="A1604">
        <v>5.4918225113991248E-3</v>
      </c>
      <c r="B1604">
        <v>0</v>
      </c>
      <c r="C1604">
        <v>1</v>
      </c>
      <c r="D1604">
        <v>0</v>
      </c>
    </row>
    <row r="1605" spans="1:4" hidden="1" outlineLevel="1" x14ac:dyDescent="0.45">
      <c r="A1605">
        <v>-1.9665100438333694E-2</v>
      </c>
      <c r="B1605">
        <v>1</v>
      </c>
      <c r="C1605">
        <v>1</v>
      </c>
      <c r="D1605">
        <v>1</v>
      </c>
    </row>
    <row r="1606" spans="1:4" hidden="1" outlineLevel="1" x14ac:dyDescent="0.45">
      <c r="A1606">
        <v>0.10224077922245023</v>
      </c>
      <c r="B1606">
        <v>1</v>
      </c>
      <c r="C1606">
        <v>1</v>
      </c>
      <c r="D1606">
        <v>1</v>
      </c>
    </row>
    <row r="1607" spans="1:4" hidden="1" outlineLevel="1" x14ac:dyDescent="0.45">
      <c r="A1607">
        <v>-3.3730425088572269E-2</v>
      </c>
      <c r="B1607">
        <v>1</v>
      </c>
      <c r="C1607">
        <v>1</v>
      </c>
      <c r="D1607">
        <v>1</v>
      </c>
    </row>
    <row r="1608" spans="1:4" hidden="1" outlineLevel="1" x14ac:dyDescent="0.45">
      <c r="A1608">
        <v>-2.0283902144367261E-2</v>
      </c>
      <c r="B1608">
        <v>1</v>
      </c>
      <c r="C1608">
        <v>1</v>
      </c>
      <c r="D1608">
        <v>1</v>
      </c>
    </row>
    <row r="1609" spans="1:4" hidden="1" outlineLevel="1" x14ac:dyDescent="0.45">
      <c r="A1609">
        <v>6.6341126566045183E-3</v>
      </c>
      <c r="B1609">
        <v>1</v>
      </c>
      <c r="C1609">
        <v>1</v>
      </c>
      <c r="D1609">
        <v>1</v>
      </c>
    </row>
    <row r="1610" spans="1:4" hidden="1" outlineLevel="1" x14ac:dyDescent="0.45">
      <c r="A1610">
        <v>1.6843472082710642E-2</v>
      </c>
      <c r="B1610">
        <v>1</v>
      </c>
      <c r="C1610">
        <v>1</v>
      </c>
      <c r="D1610">
        <v>1</v>
      </c>
    </row>
    <row r="1611" spans="1:4" hidden="1" outlineLevel="1" x14ac:dyDescent="0.45">
      <c r="A1611">
        <v>3.7224879229962315E-3</v>
      </c>
      <c r="B1611">
        <v>1</v>
      </c>
      <c r="C1611">
        <v>1</v>
      </c>
      <c r="D1611">
        <v>1</v>
      </c>
    </row>
    <row r="1612" spans="1:4" hidden="1" outlineLevel="1" x14ac:dyDescent="0.45">
      <c r="A1612">
        <v>5.1369451979164094E-3</v>
      </c>
      <c r="B1612">
        <v>1</v>
      </c>
      <c r="C1612">
        <v>1</v>
      </c>
      <c r="D1612">
        <v>1</v>
      </c>
    </row>
    <row r="1613" spans="1:4" hidden="1" outlineLevel="1" x14ac:dyDescent="0.45">
      <c r="A1613">
        <v>1.8741193609246976E-2</v>
      </c>
      <c r="B1613">
        <v>1</v>
      </c>
      <c r="C1613">
        <v>1</v>
      </c>
      <c r="D1613">
        <v>1</v>
      </c>
    </row>
    <row r="1614" spans="1:4" hidden="1" outlineLevel="1" x14ac:dyDescent="0.45">
      <c r="A1614">
        <v>-1.0912436778779955E-2</v>
      </c>
      <c r="B1614">
        <v>1</v>
      </c>
      <c r="C1614">
        <v>1</v>
      </c>
      <c r="D1614">
        <v>1</v>
      </c>
    </row>
    <row r="1615" spans="1:4" hidden="1" outlineLevel="1" x14ac:dyDescent="0.45">
      <c r="A1615">
        <v>3.4188743193359628E-3</v>
      </c>
      <c r="B1615">
        <v>1</v>
      </c>
      <c r="C1615">
        <v>1</v>
      </c>
      <c r="D1615">
        <v>1</v>
      </c>
    </row>
    <row r="1616" spans="1:4" hidden="1" outlineLevel="1" x14ac:dyDescent="0.45">
      <c r="A1616">
        <v>-7.7061164716025754E-3</v>
      </c>
      <c r="B1616">
        <v>1</v>
      </c>
      <c r="C1616">
        <v>1</v>
      </c>
      <c r="D1616">
        <v>1</v>
      </c>
    </row>
    <row r="1617" spans="1:4" hidden="1" outlineLevel="1" x14ac:dyDescent="0.45">
      <c r="A1617">
        <v>2.9040531774984224E-3</v>
      </c>
      <c r="B1617">
        <v>1</v>
      </c>
      <c r="C1617">
        <v>1</v>
      </c>
      <c r="D1617">
        <v>1</v>
      </c>
    </row>
    <row r="1618" spans="1:4" hidden="1" outlineLevel="1" x14ac:dyDescent="0.45">
      <c r="A1618">
        <v>7.0967014579093046E-3</v>
      </c>
      <c r="B1618">
        <v>1</v>
      </c>
      <c r="C1618">
        <v>1</v>
      </c>
      <c r="D1618">
        <v>1</v>
      </c>
    </row>
    <row r="1619" spans="1:4" hidden="1" outlineLevel="1" x14ac:dyDescent="0.45">
      <c r="A1619">
        <v>1.273825305641485E-2</v>
      </c>
      <c r="B1619">
        <v>1</v>
      </c>
      <c r="C1619">
        <v>1</v>
      </c>
      <c r="D1619">
        <v>1</v>
      </c>
    </row>
    <row r="1620" spans="1:4" hidden="1" outlineLevel="1" x14ac:dyDescent="0.45">
      <c r="A1620">
        <v>9.6749608754589378E-3</v>
      </c>
      <c r="B1620">
        <v>1</v>
      </c>
      <c r="C1620">
        <v>1</v>
      </c>
      <c r="D1620">
        <v>1</v>
      </c>
    </row>
    <row r="1621" spans="1:4" hidden="1" outlineLevel="1" x14ac:dyDescent="0.45">
      <c r="A1621">
        <v>1.0798040910400486E-2</v>
      </c>
      <c r="B1621">
        <v>1</v>
      </c>
      <c r="C1621">
        <v>1</v>
      </c>
      <c r="D1621">
        <v>1</v>
      </c>
    </row>
    <row r="1622" spans="1:4" hidden="1" outlineLevel="1" x14ac:dyDescent="0.45">
      <c r="A1622">
        <v>4.885306457497185E-3</v>
      </c>
      <c r="B1622">
        <v>1</v>
      </c>
      <c r="C1622">
        <v>1</v>
      </c>
      <c r="D1622">
        <v>1</v>
      </c>
    </row>
    <row r="1623" spans="1:4" hidden="1" outlineLevel="1" x14ac:dyDescent="0.45">
      <c r="A1623">
        <v>5.2586495424917779E-3</v>
      </c>
      <c r="B1623">
        <v>1</v>
      </c>
      <c r="C1623">
        <v>1</v>
      </c>
      <c r="D1623">
        <v>1</v>
      </c>
    </row>
    <row r="1624" spans="1:4" hidden="1" outlineLevel="1" x14ac:dyDescent="0.45">
      <c r="A1624">
        <v>-8.2614780371089713E-3</v>
      </c>
      <c r="B1624">
        <v>1</v>
      </c>
      <c r="C1624">
        <v>1</v>
      </c>
      <c r="D1624">
        <v>1</v>
      </c>
    </row>
    <row r="1625" spans="1:4" hidden="1" outlineLevel="1" x14ac:dyDescent="0.45">
      <c r="A1625">
        <v>-1.6051757101238184E-2</v>
      </c>
      <c r="B1625">
        <v>1</v>
      </c>
      <c r="C1625">
        <v>1</v>
      </c>
      <c r="D1625">
        <v>1</v>
      </c>
    </row>
    <row r="1626" spans="1:4" hidden="1" outlineLevel="1" x14ac:dyDescent="0.45">
      <c r="A1626">
        <v>8.2927083152617431E-3</v>
      </c>
      <c r="B1626">
        <v>1</v>
      </c>
      <c r="C1626">
        <v>1</v>
      </c>
      <c r="D1626">
        <v>1</v>
      </c>
    </row>
    <row r="1627" spans="1:4" hidden="1" outlineLevel="1" x14ac:dyDescent="0.45">
      <c r="A1627">
        <v>8.0696502004509174E-3</v>
      </c>
      <c r="B1627">
        <v>1</v>
      </c>
      <c r="C1627">
        <v>1</v>
      </c>
      <c r="D1627">
        <v>1</v>
      </c>
    </row>
    <row r="1628" spans="1:4" hidden="1" outlineLevel="1" x14ac:dyDescent="0.45">
      <c r="A1628">
        <v>-2.8447236066543313E-3</v>
      </c>
      <c r="B1628">
        <v>1</v>
      </c>
      <c r="C1628">
        <v>1</v>
      </c>
      <c r="D1628">
        <v>1</v>
      </c>
    </row>
    <row r="1629" spans="1:4" hidden="1" outlineLevel="1" x14ac:dyDescent="0.45">
      <c r="A1629">
        <v>-2.1544641226949102E-2</v>
      </c>
      <c r="B1629">
        <v>1</v>
      </c>
      <c r="C1629">
        <v>1</v>
      </c>
      <c r="D1629">
        <v>1</v>
      </c>
    </row>
    <row r="1630" spans="1:4" hidden="1" outlineLevel="1" x14ac:dyDescent="0.45">
      <c r="A1630">
        <v>2.2683802948311182E-3</v>
      </c>
      <c r="B1630">
        <v>1</v>
      </c>
      <c r="C1630">
        <v>1</v>
      </c>
      <c r="D1630">
        <v>1</v>
      </c>
    </row>
    <row r="1631" spans="1:4" hidden="1" outlineLevel="1" x14ac:dyDescent="0.45">
      <c r="A1631">
        <v>3.8806821156989191E-3</v>
      </c>
      <c r="B1631">
        <v>1</v>
      </c>
      <c r="C1631">
        <v>1</v>
      </c>
      <c r="D1631">
        <v>1</v>
      </c>
    </row>
    <row r="1632" spans="1:4" hidden="1" outlineLevel="1" x14ac:dyDescent="0.45">
      <c r="A1632">
        <v>3.5874907270030398E-3</v>
      </c>
      <c r="B1632">
        <v>1</v>
      </c>
      <c r="C1632">
        <v>1</v>
      </c>
      <c r="D1632">
        <v>1</v>
      </c>
    </row>
    <row r="1633" spans="1:4" hidden="1" outlineLevel="1" x14ac:dyDescent="0.45">
      <c r="A1633">
        <v>9.3206978396076501E-3</v>
      </c>
      <c r="B1633">
        <v>1</v>
      </c>
      <c r="C1633">
        <v>1</v>
      </c>
      <c r="D1633">
        <v>1</v>
      </c>
    </row>
    <row r="1634" spans="1:4" hidden="1" outlineLevel="1" x14ac:dyDescent="0.45">
      <c r="A1634">
        <v>7.5181517018831912E-3</v>
      </c>
      <c r="B1634">
        <v>1</v>
      </c>
      <c r="C1634">
        <v>1</v>
      </c>
      <c r="D1634">
        <v>1</v>
      </c>
    </row>
    <row r="1635" spans="1:4" hidden="1" outlineLevel="1" x14ac:dyDescent="0.45">
      <c r="A1635">
        <v>-1.283995207023636E-2</v>
      </c>
      <c r="B1635">
        <v>1</v>
      </c>
      <c r="C1635">
        <v>1</v>
      </c>
      <c r="D1635">
        <v>1</v>
      </c>
    </row>
    <row r="1636" spans="1:4" hidden="1" outlineLevel="1" x14ac:dyDescent="0.45">
      <c r="A1636">
        <v>4.303054708623355E-3</v>
      </c>
      <c r="B1636">
        <v>1</v>
      </c>
      <c r="C1636">
        <v>1</v>
      </c>
      <c r="D1636">
        <v>1</v>
      </c>
    </row>
    <row r="1637" spans="1:4" hidden="1" outlineLevel="1" x14ac:dyDescent="0.45">
      <c r="A1637">
        <v>9.1993263756029453E-3</v>
      </c>
      <c r="B1637">
        <v>1</v>
      </c>
      <c r="C1637">
        <v>1</v>
      </c>
      <c r="D1637">
        <v>1</v>
      </c>
    </row>
    <row r="1638" spans="1:4" hidden="1" outlineLevel="1" x14ac:dyDescent="0.45">
      <c r="A1638">
        <v>6.6237569813376584E-3</v>
      </c>
      <c r="B1638">
        <v>1</v>
      </c>
      <c r="C1638">
        <v>1</v>
      </c>
      <c r="D1638">
        <v>1</v>
      </c>
    </row>
    <row r="1639" spans="1:4" hidden="1" outlineLevel="1" x14ac:dyDescent="0.45">
      <c r="A1639">
        <v>-1.4789879955568241E-2</v>
      </c>
      <c r="B1639">
        <v>1</v>
      </c>
      <c r="C1639">
        <v>1</v>
      </c>
      <c r="D1639">
        <v>1</v>
      </c>
    </row>
    <row r="1640" spans="1:4" hidden="1" outlineLevel="1" x14ac:dyDescent="0.45">
      <c r="A1640">
        <v>9.3058925873357179E-3</v>
      </c>
      <c r="B1640">
        <v>1</v>
      </c>
      <c r="C1640">
        <v>1</v>
      </c>
      <c r="D1640">
        <v>1</v>
      </c>
    </row>
    <row r="1641" spans="1:4" hidden="1" outlineLevel="1" x14ac:dyDescent="0.45">
      <c r="A1641">
        <v>2.5403449879219941E-3</v>
      </c>
      <c r="B1641">
        <v>1</v>
      </c>
      <c r="C1641">
        <v>1</v>
      </c>
      <c r="D1641">
        <v>1</v>
      </c>
    </row>
    <row r="1642" spans="1:4" hidden="1" outlineLevel="1" x14ac:dyDescent="0.45">
      <c r="A1642">
        <v>-1.2126559654302538E-2</v>
      </c>
      <c r="B1642">
        <v>1</v>
      </c>
      <c r="C1642">
        <v>1</v>
      </c>
      <c r="D1642">
        <v>1</v>
      </c>
    </row>
    <row r="1643" spans="1:4" hidden="1" outlineLevel="1" x14ac:dyDescent="0.45">
      <c r="A1643">
        <v>6.904922763343313E-3</v>
      </c>
      <c r="B1643">
        <v>1</v>
      </c>
      <c r="C1643">
        <v>1</v>
      </c>
      <c r="D1643">
        <v>1</v>
      </c>
    </row>
    <row r="1644" spans="1:4" hidden="1" outlineLevel="1" x14ac:dyDescent="0.45">
      <c r="A1644">
        <v>1.8895282718464301E-2</v>
      </c>
      <c r="B1644">
        <v>1</v>
      </c>
      <c r="C1644">
        <v>1</v>
      </c>
      <c r="D1644">
        <v>1</v>
      </c>
    </row>
    <row r="1645" spans="1:4" hidden="1" outlineLevel="1" x14ac:dyDescent="0.45">
      <c r="A1645">
        <v>-2.2881124188698365E-3</v>
      </c>
      <c r="B1645">
        <v>1</v>
      </c>
      <c r="C1645">
        <v>1</v>
      </c>
      <c r="D1645">
        <v>1</v>
      </c>
    </row>
    <row r="1646" spans="1:4" hidden="1" outlineLevel="1" x14ac:dyDescent="0.45">
      <c r="A1646">
        <v>2.6843497765372648E-2</v>
      </c>
      <c r="B1646">
        <v>1</v>
      </c>
      <c r="C1646">
        <v>1</v>
      </c>
      <c r="D1646">
        <v>1</v>
      </c>
    </row>
    <row r="1647" spans="1:4" hidden="1" outlineLevel="1" x14ac:dyDescent="0.45">
      <c r="A1647">
        <v>-8.1710027454573453E-4</v>
      </c>
      <c r="B1647">
        <v>1</v>
      </c>
      <c r="C1647">
        <v>1</v>
      </c>
      <c r="D1647">
        <v>1</v>
      </c>
    </row>
    <row r="1648" spans="1:4" hidden="1" outlineLevel="1" x14ac:dyDescent="0.45">
      <c r="A1648">
        <v>8.3194312692858041E-3</v>
      </c>
      <c r="B1648">
        <v>1</v>
      </c>
      <c r="C1648">
        <v>1</v>
      </c>
      <c r="D1648">
        <v>1</v>
      </c>
    </row>
    <row r="1649" spans="1:4" hidden="1" outlineLevel="1" x14ac:dyDescent="0.45">
      <c r="A1649">
        <v>-1.7577533630347308E-2</v>
      </c>
      <c r="B1649">
        <v>1</v>
      </c>
      <c r="C1649">
        <v>1</v>
      </c>
      <c r="D1649">
        <v>1</v>
      </c>
    </row>
    <row r="1650" spans="1:4" hidden="1" outlineLevel="1" x14ac:dyDescent="0.45">
      <c r="A1650">
        <v>4.6119724162221321E-3</v>
      </c>
      <c r="B1650">
        <v>1</v>
      </c>
      <c r="C1650">
        <v>1</v>
      </c>
      <c r="D1650">
        <v>1</v>
      </c>
    </row>
    <row r="1651" spans="1:4" hidden="1" outlineLevel="1" x14ac:dyDescent="0.45">
      <c r="A1651">
        <v>1.2293263357419537E-2</v>
      </c>
      <c r="B1651">
        <v>1</v>
      </c>
      <c r="C1651">
        <v>1</v>
      </c>
      <c r="D1651">
        <v>1</v>
      </c>
    </row>
    <row r="1652" spans="1:4" hidden="1" outlineLevel="1" x14ac:dyDescent="0.45">
      <c r="A1652">
        <v>3.1334051292597476E-3</v>
      </c>
      <c r="B1652">
        <v>1</v>
      </c>
      <c r="C1652">
        <v>1</v>
      </c>
      <c r="D1652">
        <v>1</v>
      </c>
    </row>
    <row r="1653" spans="1:4" hidden="1" outlineLevel="1" x14ac:dyDescent="0.45">
      <c r="A1653">
        <v>2.5717245174307513E-2</v>
      </c>
      <c r="B1653">
        <v>1</v>
      </c>
      <c r="C1653">
        <v>1</v>
      </c>
      <c r="D1653">
        <v>1</v>
      </c>
    </row>
    <row r="1654" spans="1:4" hidden="1" outlineLevel="1" x14ac:dyDescent="0.45">
      <c r="A1654">
        <v>-8.2365131042607675E-3</v>
      </c>
      <c r="B1654">
        <v>1</v>
      </c>
      <c r="C1654">
        <v>1</v>
      </c>
      <c r="D1654">
        <v>1</v>
      </c>
    </row>
    <row r="1655" spans="1:4" hidden="1" outlineLevel="1" x14ac:dyDescent="0.45">
      <c r="A1655">
        <v>-2.5986009980738523E-4</v>
      </c>
      <c r="B1655">
        <v>1</v>
      </c>
      <c r="C1655">
        <v>1</v>
      </c>
      <c r="D1655">
        <v>1</v>
      </c>
    </row>
    <row r="1656" spans="1:4" hidden="1" outlineLevel="1" x14ac:dyDescent="0.45">
      <c r="A1656">
        <v>1.1638392904505634E-2</v>
      </c>
      <c r="B1656">
        <v>1</v>
      </c>
      <c r="C1656">
        <v>1</v>
      </c>
      <c r="D1656">
        <v>1</v>
      </c>
    </row>
    <row r="1657" spans="1:4" hidden="1" outlineLevel="1" x14ac:dyDescent="0.45">
      <c r="A1657">
        <v>-2.9343289217022894E-2</v>
      </c>
      <c r="B1657">
        <v>1</v>
      </c>
      <c r="C1657">
        <v>1</v>
      </c>
      <c r="D1657">
        <v>1</v>
      </c>
    </row>
    <row r="1658" spans="1:4" hidden="1" outlineLevel="1" x14ac:dyDescent="0.45">
      <c r="A1658">
        <v>-2.6956653269372133E-3</v>
      </c>
      <c r="B1658">
        <v>1</v>
      </c>
      <c r="C1658">
        <v>1</v>
      </c>
      <c r="D1658">
        <v>1</v>
      </c>
    </row>
    <row r="1659" spans="1:4" hidden="1" outlineLevel="1" x14ac:dyDescent="0.45">
      <c r="A1659">
        <v>7.8921852740596599E-3</v>
      </c>
      <c r="B1659">
        <v>1</v>
      </c>
      <c r="C1659">
        <v>1</v>
      </c>
      <c r="D1659">
        <v>1</v>
      </c>
    </row>
    <row r="1660" spans="1:4" hidden="1" outlineLevel="1" x14ac:dyDescent="0.45">
      <c r="A1660">
        <v>-1.3994733164937823E-2</v>
      </c>
      <c r="B1660">
        <v>1</v>
      </c>
      <c r="C1660">
        <v>1</v>
      </c>
      <c r="D1660">
        <v>1</v>
      </c>
    </row>
    <row r="1661" spans="1:4" hidden="1" outlineLevel="1" x14ac:dyDescent="0.45">
      <c r="A1661">
        <v>-1.5768589275397038E-2</v>
      </c>
      <c r="B1661">
        <v>1</v>
      </c>
      <c r="C1661">
        <v>1</v>
      </c>
      <c r="D1661">
        <v>1</v>
      </c>
    </row>
    <row r="1662" spans="1:4" hidden="1" outlineLevel="1" x14ac:dyDescent="0.45">
      <c r="A1662">
        <v>-1.8391453871841268E-2</v>
      </c>
      <c r="B1662">
        <v>1</v>
      </c>
      <c r="C1662">
        <v>1</v>
      </c>
      <c r="D1662">
        <v>1</v>
      </c>
    </row>
    <row r="1663" spans="1:4" hidden="1" outlineLevel="1" x14ac:dyDescent="0.45">
      <c r="A1663">
        <v>-1.6925055852690107E-4</v>
      </c>
      <c r="B1663">
        <v>1</v>
      </c>
      <c r="C1663">
        <v>1</v>
      </c>
      <c r="D1663">
        <v>1</v>
      </c>
    </row>
    <row r="1664" spans="1:4" hidden="1" outlineLevel="1" x14ac:dyDescent="0.45">
      <c r="A1664">
        <v>2.2564918576700288E-2</v>
      </c>
      <c r="B1664">
        <v>1</v>
      </c>
      <c r="C1664">
        <v>1</v>
      </c>
      <c r="D1664">
        <v>1</v>
      </c>
    </row>
    <row r="1665" spans="1:4" hidden="1" outlineLevel="1" x14ac:dyDescent="0.45">
      <c r="A1665">
        <v>6.6217491350339941E-4</v>
      </c>
      <c r="B1665">
        <v>1</v>
      </c>
      <c r="C1665">
        <v>1</v>
      </c>
      <c r="D1665">
        <v>1</v>
      </c>
    </row>
    <row r="1666" spans="1:4" hidden="1" outlineLevel="1" x14ac:dyDescent="0.45">
      <c r="A1666">
        <v>-5.0385737367721561E-2</v>
      </c>
      <c r="B1666">
        <v>1</v>
      </c>
      <c r="C1666">
        <v>1</v>
      </c>
      <c r="D1666">
        <v>1</v>
      </c>
    </row>
    <row r="1667" spans="1:4" hidden="1" outlineLevel="1" x14ac:dyDescent="0.45">
      <c r="A1667">
        <v>-3.0992311444565823E-2</v>
      </c>
      <c r="B1667">
        <v>1</v>
      </c>
      <c r="C1667">
        <v>1</v>
      </c>
      <c r="D1667">
        <v>1</v>
      </c>
    </row>
    <row r="1668" spans="1:4" hidden="1" outlineLevel="1" x14ac:dyDescent="0.45">
      <c r="A1668">
        <v>-1.6719902676981535E-3</v>
      </c>
      <c r="B1668">
        <v>1</v>
      </c>
      <c r="C1668">
        <v>1</v>
      </c>
      <c r="D1668">
        <v>1</v>
      </c>
    </row>
    <row r="1669" spans="1:4" hidden="1" outlineLevel="1" x14ac:dyDescent="0.45">
      <c r="A1669">
        <v>1.5145148510096851E-2</v>
      </c>
      <c r="B1669">
        <v>1</v>
      </c>
      <c r="C1669">
        <v>1</v>
      </c>
      <c r="D1669">
        <v>1</v>
      </c>
    </row>
    <row r="1670" spans="1:4" hidden="1" outlineLevel="1" x14ac:dyDescent="0.45">
      <c r="A1670">
        <v>4.4822631289509474E-3</v>
      </c>
      <c r="B1670">
        <v>1</v>
      </c>
      <c r="C1670">
        <v>1</v>
      </c>
      <c r="D1670">
        <v>1</v>
      </c>
    </row>
    <row r="1671" spans="1:4" hidden="1" outlineLevel="1" x14ac:dyDescent="0.45">
      <c r="A1671">
        <v>7.3468378574077509E-3</v>
      </c>
      <c r="B1671">
        <v>1</v>
      </c>
      <c r="C1671">
        <v>1</v>
      </c>
      <c r="D1671">
        <v>1</v>
      </c>
    </row>
    <row r="1672" spans="1:4" hidden="1" outlineLevel="1" x14ac:dyDescent="0.45">
      <c r="A1672">
        <v>-4.5465967729682033E-3</v>
      </c>
      <c r="B1672">
        <v>1</v>
      </c>
      <c r="C1672">
        <v>1</v>
      </c>
      <c r="D1672">
        <v>1</v>
      </c>
    </row>
    <row r="1673" spans="1:4" hidden="1" outlineLevel="1" x14ac:dyDescent="0.45">
      <c r="A1673">
        <v>-2.4016813530665315E-2</v>
      </c>
      <c r="B1673">
        <v>1</v>
      </c>
      <c r="C1673">
        <v>1</v>
      </c>
      <c r="D1673">
        <v>1</v>
      </c>
    </row>
    <row r="1674" spans="1:4" hidden="1" outlineLevel="1" x14ac:dyDescent="0.45">
      <c r="A1674">
        <v>-4.4457677686348007E-2</v>
      </c>
      <c r="B1674">
        <v>1</v>
      </c>
      <c r="C1674">
        <v>1</v>
      </c>
      <c r="D1674">
        <v>1</v>
      </c>
    </row>
    <row r="1675" spans="1:4" hidden="1" outlineLevel="1" x14ac:dyDescent="0.45">
      <c r="A1675">
        <v>-6.030580962752663E-3</v>
      </c>
      <c r="B1675">
        <v>1</v>
      </c>
      <c r="C1675">
        <v>1</v>
      </c>
      <c r="D1675">
        <v>1</v>
      </c>
    </row>
    <row r="1676" spans="1:4" hidden="1" outlineLevel="1" x14ac:dyDescent="0.45">
      <c r="A1676">
        <v>4.1038891949916056E-3</v>
      </c>
      <c r="B1676">
        <v>1</v>
      </c>
      <c r="C1676">
        <v>1</v>
      </c>
      <c r="D1676">
        <v>1</v>
      </c>
    </row>
    <row r="1677" spans="1:4" hidden="1" outlineLevel="1" x14ac:dyDescent="0.45">
      <c r="A1677">
        <v>1.9445337975489974E-2</v>
      </c>
      <c r="B1677">
        <v>1</v>
      </c>
      <c r="C1677">
        <v>1</v>
      </c>
      <c r="D1677">
        <v>1</v>
      </c>
    </row>
    <row r="1678" spans="1:4" hidden="1" outlineLevel="1" x14ac:dyDescent="0.45">
      <c r="A1678">
        <v>1.0121883313741309E-2</v>
      </c>
      <c r="B1678">
        <v>1</v>
      </c>
      <c r="C1678">
        <v>1</v>
      </c>
      <c r="D1678">
        <v>1</v>
      </c>
    </row>
    <row r="1679" spans="1:4" hidden="1" outlineLevel="1" x14ac:dyDescent="0.45">
      <c r="A1679">
        <v>-8.4340891551210051E-3</v>
      </c>
      <c r="B1679">
        <v>1</v>
      </c>
      <c r="C1679">
        <v>1</v>
      </c>
      <c r="D1679">
        <v>1</v>
      </c>
    </row>
    <row r="1680" spans="1:4" hidden="1" outlineLevel="1" x14ac:dyDescent="0.45">
      <c r="A1680">
        <v>1.1520239176225466E-2</v>
      </c>
      <c r="B1680">
        <v>1</v>
      </c>
      <c r="C1680">
        <v>1</v>
      </c>
      <c r="D1680">
        <v>1</v>
      </c>
    </row>
    <row r="1681" spans="1:4" hidden="1" outlineLevel="1" x14ac:dyDescent="0.45">
      <c r="A1681">
        <v>-2.3083405596199147E-2</v>
      </c>
      <c r="B1681">
        <v>1</v>
      </c>
      <c r="C1681">
        <v>1</v>
      </c>
      <c r="D1681">
        <v>1</v>
      </c>
    </row>
    <row r="1682" spans="1:4" hidden="1" outlineLevel="1" x14ac:dyDescent="0.45">
      <c r="A1682">
        <v>5.8009426531810959E-3</v>
      </c>
      <c r="B1682">
        <v>1</v>
      </c>
      <c r="C1682">
        <v>1</v>
      </c>
      <c r="D1682">
        <v>1</v>
      </c>
    </row>
    <row r="1683" spans="1:4" hidden="1" outlineLevel="1" x14ac:dyDescent="0.45">
      <c r="A1683">
        <v>1.0291978968564708E-2</v>
      </c>
      <c r="B1683">
        <v>1</v>
      </c>
      <c r="C1683">
        <v>1</v>
      </c>
      <c r="D1683">
        <v>1</v>
      </c>
    </row>
    <row r="1684" spans="1:4" hidden="1" outlineLevel="1" x14ac:dyDescent="0.45">
      <c r="A1684">
        <v>2.27611068049558E-2</v>
      </c>
      <c r="B1684">
        <v>1</v>
      </c>
      <c r="C1684">
        <v>1</v>
      </c>
      <c r="D1684">
        <v>1</v>
      </c>
    </row>
    <row r="1685" spans="1:4" hidden="1" outlineLevel="1" x14ac:dyDescent="0.45">
      <c r="A1685">
        <v>3.0615068147095137E-3</v>
      </c>
      <c r="B1685">
        <v>1</v>
      </c>
      <c r="C1685">
        <v>1</v>
      </c>
      <c r="D1685">
        <v>1</v>
      </c>
    </row>
    <row r="1686" spans="1:4" hidden="1" outlineLevel="1" x14ac:dyDescent="0.45">
      <c r="A1686">
        <v>-7.9572097597245817E-3</v>
      </c>
      <c r="B1686">
        <v>1</v>
      </c>
      <c r="C1686">
        <v>1</v>
      </c>
      <c r="D1686">
        <v>1</v>
      </c>
    </row>
    <row r="1687" spans="1:4" hidden="1" outlineLevel="1" x14ac:dyDescent="0.45">
      <c r="A1687">
        <v>-1.2354932301740895E-2</v>
      </c>
      <c r="B1687">
        <v>1</v>
      </c>
      <c r="C1687">
        <v>1</v>
      </c>
      <c r="D1687">
        <v>1</v>
      </c>
    </row>
    <row r="1688" spans="1:4" hidden="1" outlineLevel="1" x14ac:dyDescent="0.45">
      <c r="A1688">
        <v>1.1114103160420052E-2</v>
      </c>
      <c r="B1688">
        <v>1</v>
      </c>
      <c r="C1688">
        <v>1</v>
      </c>
      <c r="D1688">
        <v>1</v>
      </c>
    </row>
    <row r="1689" spans="1:4" hidden="1" outlineLevel="1" x14ac:dyDescent="0.45">
      <c r="A1689">
        <v>3.2564220516670961E-3</v>
      </c>
      <c r="B1689">
        <v>1</v>
      </c>
      <c r="C1689">
        <v>1</v>
      </c>
      <c r="D1689">
        <v>1</v>
      </c>
    </row>
    <row r="1690" spans="1:4" hidden="1" outlineLevel="1" x14ac:dyDescent="0.45">
      <c r="A1690">
        <v>-8.9049773755656148E-3</v>
      </c>
      <c r="B1690">
        <v>1</v>
      </c>
      <c r="C1690">
        <v>1</v>
      </c>
      <c r="D1690">
        <v>1</v>
      </c>
    </row>
    <row r="1691" spans="1:4" hidden="1" outlineLevel="1" x14ac:dyDescent="0.45">
      <c r="A1691">
        <v>-1.111557519753581E-2</v>
      </c>
      <c r="B1691">
        <v>1</v>
      </c>
      <c r="C1691">
        <v>1</v>
      </c>
      <c r="D1691">
        <v>1</v>
      </c>
    </row>
    <row r="1692" spans="1:4" hidden="1" outlineLevel="1" x14ac:dyDescent="0.45">
      <c r="A1692">
        <v>-6.5682556879740339E-3</v>
      </c>
      <c r="B1692">
        <v>1</v>
      </c>
      <c r="C1692">
        <v>1</v>
      </c>
      <c r="D1692">
        <v>1</v>
      </c>
    </row>
    <row r="1693" spans="1:4" hidden="1" outlineLevel="1" x14ac:dyDescent="0.45">
      <c r="A1693">
        <v>9.8834435280485966E-3</v>
      </c>
      <c r="B1693">
        <v>1</v>
      </c>
      <c r="C1693">
        <v>1</v>
      </c>
      <c r="D1693">
        <v>1</v>
      </c>
    </row>
    <row r="1694" spans="1:4" hidden="1" outlineLevel="1" x14ac:dyDescent="0.45">
      <c r="A1694">
        <v>-3.6845915963086506E-2</v>
      </c>
      <c r="B1694">
        <v>1</v>
      </c>
      <c r="C1694">
        <v>1</v>
      </c>
      <c r="D1694">
        <v>1</v>
      </c>
    </row>
    <row r="1695" spans="1:4" hidden="1" outlineLevel="1" x14ac:dyDescent="0.45">
      <c r="A1695">
        <v>-5.7781373629524069E-3</v>
      </c>
      <c r="B1695">
        <v>1</v>
      </c>
      <c r="C1695">
        <v>1</v>
      </c>
      <c r="D1695">
        <v>1</v>
      </c>
    </row>
    <row r="1696" spans="1:4" hidden="1" outlineLevel="1" x14ac:dyDescent="0.45">
      <c r="A1696">
        <v>5.0492105802748544E-3</v>
      </c>
      <c r="B1696">
        <v>1</v>
      </c>
      <c r="C1696">
        <v>1</v>
      </c>
      <c r="D1696">
        <v>1</v>
      </c>
    </row>
    <row r="1697" spans="1:4" hidden="1" outlineLevel="1" x14ac:dyDescent="0.45">
      <c r="A1697">
        <v>-4.0197128503302482E-2</v>
      </c>
      <c r="B1697">
        <v>1</v>
      </c>
      <c r="C1697">
        <v>1</v>
      </c>
      <c r="D1697">
        <v>1</v>
      </c>
    </row>
    <row r="1698" spans="1:4" hidden="1" outlineLevel="1" x14ac:dyDescent="0.45">
      <c r="A1698">
        <v>-1.333138488312624E-2</v>
      </c>
      <c r="B1698">
        <v>1</v>
      </c>
      <c r="C1698">
        <v>1</v>
      </c>
      <c r="D1698">
        <v>1</v>
      </c>
    </row>
    <row r="1699" spans="1:4" hidden="1" outlineLevel="1" x14ac:dyDescent="0.45">
      <c r="A1699">
        <v>-3.3660966742954379E-4</v>
      </c>
      <c r="B1699">
        <v>1</v>
      </c>
      <c r="C1699">
        <v>1</v>
      </c>
      <c r="D1699">
        <v>1</v>
      </c>
    </row>
    <row r="1700" spans="1:4" hidden="1" outlineLevel="1" x14ac:dyDescent="0.45">
      <c r="A1700">
        <v>1.681594720183166E-2</v>
      </c>
      <c r="B1700">
        <v>1</v>
      </c>
      <c r="C1700">
        <v>1</v>
      </c>
      <c r="D1700">
        <v>1</v>
      </c>
    </row>
    <row r="1701" spans="1:4" hidden="1" outlineLevel="1" x14ac:dyDescent="0.45">
      <c r="A1701">
        <v>2.3353003900998148E-2</v>
      </c>
      <c r="B1701">
        <v>1</v>
      </c>
      <c r="C1701">
        <v>1</v>
      </c>
      <c r="D1701">
        <v>1</v>
      </c>
    </row>
    <row r="1702" spans="1:4" hidden="1" outlineLevel="1" x14ac:dyDescent="0.45">
      <c r="A1702">
        <v>1.7907878301502089E-2</v>
      </c>
      <c r="B1702">
        <v>1</v>
      </c>
      <c r="C1702">
        <v>1</v>
      </c>
      <c r="D1702">
        <v>1</v>
      </c>
    </row>
    <row r="1703" spans="1:4" hidden="1" outlineLevel="1" x14ac:dyDescent="0.45">
      <c r="A1703">
        <v>3.8084944048828451E-3</v>
      </c>
      <c r="B1703">
        <v>1</v>
      </c>
      <c r="C1703">
        <v>1</v>
      </c>
      <c r="D1703">
        <v>1</v>
      </c>
    </row>
    <row r="1704" spans="1:4" hidden="1" outlineLevel="1" x14ac:dyDescent="0.45">
      <c r="A1704">
        <v>7.9744614546584103E-3</v>
      </c>
      <c r="B1704">
        <v>1</v>
      </c>
      <c r="C1704">
        <v>1</v>
      </c>
      <c r="D1704">
        <v>1</v>
      </c>
    </row>
    <row r="1705" spans="1:4" hidden="1" outlineLevel="1" x14ac:dyDescent="0.45">
      <c r="A1705">
        <v>3.0728047355126353E-3</v>
      </c>
      <c r="B1705">
        <v>1</v>
      </c>
      <c r="C1705">
        <v>1</v>
      </c>
      <c r="D1705">
        <v>1</v>
      </c>
    </row>
    <row r="1706" spans="1:4" hidden="1" outlineLevel="1" x14ac:dyDescent="0.45">
      <c r="A1706">
        <v>1.4577734343187654E-2</v>
      </c>
      <c r="B1706">
        <v>1</v>
      </c>
      <c r="C1706">
        <v>1</v>
      </c>
      <c r="D1706">
        <v>1</v>
      </c>
    </row>
    <row r="1707" spans="1:4" hidden="1" outlineLevel="1" x14ac:dyDescent="0.45">
      <c r="A1707">
        <v>8.9469849463426065E-3</v>
      </c>
      <c r="B1707">
        <v>1</v>
      </c>
      <c r="C1707">
        <v>1</v>
      </c>
      <c r="D1707">
        <v>1</v>
      </c>
    </row>
    <row r="1708" spans="1:4" hidden="1" outlineLevel="1" x14ac:dyDescent="0.45">
      <c r="A1708">
        <v>-1.0636279627668999E-2</v>
      </c>
      <c r="B1708">
        <v>1</v>
      </c>
      <c r="C1708">
        <v>1</v>
      </c>
      <c r="D1708">
        <v>1</v>
      </c>
    </row>
    <row r="1709" spans="1:4" hidden="1" outlineLevel="1" x14ac:dyDescent="0.45">
      <c r="A1709">
        <v>2.7154919122878152E-3</v>
      </c>
      <c r="B1709">
        <v>1</v>
      </c>
      <c r="C1709">
        <v>1</v>
      </c>
      <c r="D1709">
        <v>1</v>
      </c>
    </row>
    <row r="1710" spans="1:4" hidden="1" outlineLevel="1" x14ac:dyDescent="0.45">
      <c r="A1710">
        <v>-4.9289345111780403E-3</v>
      </c>
      <c r="B1710">
        <v>1</v>
      </c>
      <c r="C1710">
        <v>1</v>
      </c>
      <c r="D1710">
        <v>1</v>
      </c>
    </row>
    <row r="1711" spans="1:4" hidden="1" outlineLevel="1" x14ac:dyDescent="0.45">
      <c r="A1711">
        <v>7.6811010198072349E-3</v>
      </c>
      <c r="B1711">
        <v>1</v>
      </c>
      <c r="C1711">
        <v>1</v>
      </c>
      <c r="D1711">
        <v>1</v>
      </c>
    </row>
    <row r="1712" spans="1:4" hidden="1" outlineLevel="1" x14ac:dyDescent="0.45">
      <c r="A1712">
        <v>7.4933556452405625E-3</v>
      </c>
      <c r="B1712">
        <v>1</v>
      </c>
      <c r="C1712">
        <v>1</v>
      </c>
      <c r="D1712">
        <v>1</v>
      </c>
    </row>
    <row r="1713" spans="1:4" hidden="1" outlineLevel="1" x14ac:dyDescent="0.45">
      <c r="A1713">
        <v>1.1589990351852153E-2</v>
      </c>
      <c r="B1713">
        <v>1</v>
      </c>
      <c r="C1713">
        <v>1</v>
      </c>
      <c r="D1713">
        <v>1</v>
      </c>
    </row>
    <row r="1714" spans="1:4" hidden="1" outlineLevel="1" x14ac:dyDescent="0.45">
      <c r="A1714">
        <v>6.8755281902692644E-3</v>
      </c>
      <c r="B1714">
        <v>1</v>
      </c>
      <c r="C1714">
        <v>1</v>
      </c>
      <c r="D1714">
        <v>1</v>
      </c>
    </row>
    <row r="1715" spans="1:4" hidden="1" outlineLevel="1" x14ac:dyDescent="0.45">
      <c r="A1715">
        <v>-6.7686257111854164E-3</v>
      </c>
      <c r="B1715">
        <v>1</v>
      </c>
      <c r="C1715">
        <v>1</v>
      </c>
      <c r="D1715">
        <v>1</v>
      </c>
    </row>
    <row r="1716" spans="1:4" hidden="1" outlineLevel="1" x14ac:dyDescent="0.45">
      <c r="A1716">
        <v>0</v>
      </c>
      <c r="B1716">
        <v>1</v>
      </c>
      <c r="C1716">
        <v>1</v>
      </c>
      <c r="D1716">
        <v>1</v>
      </c>
    </row>
    <row r="1717" spans="1:4" hidden="1" outlineLevel="1" x14ac:dyDescent="0.45">
      <c r="A1717">
        <v>7.2372789279895322E-3</v>
      </c>
      <c r="B1717">
        <v>1</v>
      </c>
      <c r="C1717">
        <v>1</v>
      </c>
      <c r="D1717">
        <v>1</v>
      </c>
    </row>
    <row r="1718" spans="1:4" hidden="1" outlineLevel="1" x14ac:dyDescent="0.45">
      <c r="A1718">
        <v>-2.4426346415451605E-2</v>
      </c>
      <c r="B1718">
        <v>1</v>
      </c>
      <c r="C1718">
        <v>1</v>
      </c>
      <c r="D1718">
        <v>1</v>
      </c>
    </row>
    <row r="1719" spans="1:4" hidden="1" outlineLevel="1" x14ac:dyDescent="0.45">
      <c r="A1719">
        <v>8.5937356028822354E-3</v>
      </c>
      <c r="B1719">
        <v>1</v>
      </c>
      <c r="C1719">
        <v>1</v>
      </c>
      <c r="D1719">
        <v>1</v>
      </c>
    </row>
    <row r="1720" spans="1:4" hidden="1" outlineLevel="1" x14ac:dyDescent="0.45">
      <c r="A1720">
        <v>-1.5329614110309864E-2</v>
      </c>
      <c r="B1720">
        <v>1</v>
      </c>
      <c r="C1720">
        <v>1</v>
      </c>
      <c r="D1720">
        <v>1</v>
      </c>
    </row>
    <row r="1721" spans="1:4" hidden="1" outlineLevel="1" x14ac:dyDescent="0.45">
      <c r="A1721">
        <v>1.354569352095325E-3</v>
      </c>
      <c r="B1721">
        <v>1</v>
      </c>
      <c r="C1721">
        <v>1</v>
      </c>
      <c r="D1721">
        <v>1</v>
      </c>
    </row>
    <row r="1722" spans="1:4" hidden="1" outlineLevel="1" x14ac:dyDescent="0.45">
      <c r="A1722">
        <v>7.1590052750565292E-3</v>
      </c>
      <c r="B1722">
        <v>1</v>
      </c>
      <c r="C1722">
        <v>1</v>
      </c>
      <c r="D1722">
        <v>1</v>
      </c>
    </row>
    <row r="1723" spans="1:4" hidden="1" outlineLevel="1" x14ac:dyDescent="0.45">
      <c r="A1723">
        <v>1.0536451337908481E-2</v>
      </c>
      <c r="B1723">
        <v>1</v>
      </c>
      <c r="C1723">
        <v>1</v>
      </c>
      <c r="D1723">
        <v>1</v>
      </c>
    </row>
    <row r="1724" spans="1:4" hidden="1" outlineLevel="1" x14ac:dyDescent="0.45">
      <c r="A1724">
        <v>3.0345145687045161E-3</v>
      </c>
      <c r="B1724">
        <v>1</v>
      </c>
      <c r="C1724">
        <v>1</v>
      </c>
      <c r="D1724">
        <v>1</v>
      </c>
    </row>
    <row r="1725" spans="1:4" hidden="1" outlineLevel="1" x14ac:dyDescent="0.45">
      <c r="A1725">
        <v>-1.8152004888939421E-3</v>
      </c>
      <c r="B1725">
        <v>1</v>
      </c>
      <c r="C1725">
        <v>1</v>
      </c>
      <c r="D1725">
        <v>1</v>
      </c>
    </row>
    <row r="1726" spans="1:4" hidden="1" outlineLevel="1" x14ac:dyDescent="0.45">
      <c r="A1726">
        <v>-1.3505403980093478E-2</v>
      </c>
      <c r="B1726">
        <v>1</v>
      </c>
      <c r="C1726">
        <v>1</v>
      </c>
      <c r="D1726">
        <v>1</v>
      </c>
    </row>
    <row r="1727" spans="1:4" hidden="1" outlineLevel="1" x14ac:dyDescent="0.45">
      <c r="A1727">
        <v>3.0108821884813342E-3</v>
      </c>
      <c r="B1727">
        <v>1</v>
      </c>
      <c r="C1727">
        <v>1</v>
      </c>
      <c r="D1727">
        <v>1</v>
      </c>
    </row>
    <row r="1728" spans="1:4" hidden="1" outlineLevel="1" x14ac:dyDescent="0.45">
      <c r="A1728">
        <v>3.9759117335342875E-3</v>
      </c>
      <c r="B1728">
        <v>1</v>
      </c>
      <c r="C1728">
        <v>1</v>
      </c>
      <c r="D1728">
        <v>1</v>
      </c>
    </row>
    <row r="1729" spans="1:4" hidden="1" outlineLevel="1" x14ac:dyDescent="0.45">
      <c r="A1729">
        <v>6.5229860509390392E-3</v>
      </c>
      <c r="B1729">
        <v>1</v>
      </c>
      <c r="C1729">
        <v>1</v>
      </c>
      <c r="D1729">
        <v>1</v>
      </c>
    </row>
    <row r="1730" spans="1:4" hidden="1" outlineLevel="1" x14ac:dyDescent="0.45">
      <c r="A1730">
        <v>-1.4289091912143559E-2</v>
      </c>
      <c r="B1730">
        <v>1</v>
      </c>
      <c r="C1730">
        <v>1</v>
      </c>
      <c r="D1730">
        <v>1</v>
      </c>
    </row>
    <row r="1731" spans="1:4" hidden="1" outlineLevel="1" x14ac:dyDescent="0.45">
      <c r="A1731">
        <v>-3.6901730691174528E-4</v>
      </c>
      <c r="B1731">
        <v>1</v>
      </c>
      <c r="C1731">
        <v>1</v>
      </c>
      <c r="D1731">
        <v>1</v>
      </c>
    </row>
    <row r="1732" spans="1:4" hidden="1" outlineLevel="1" x14ac:dyDescent="0.45">
      <c r="A1732">
        <v>1.5670567388976986E-2</v>
      </c>
      <c r="B1732">
        <v>1</v>
      </c>
      <c r="C1732">
        <v>1</v>
      </c>
      <c r="D1732">
        <v>1</v>
      </c>
    </row>
    <row r="1733" spans="1:4" hidden="1" outlineLevel="1" x14ac:dyDescent="0.45">
      <c r="A1733">
        <v>8.7714515904313561E-3</v>
      </c>
      <c r="B1733">
        <v>1</v>
      </c>
      <c r="C1733">
        <v>1</v>
      </c>
      <c r="D1733">
        <v>1</v>
      </c>
    </row>
    <row r="1734" spans="1:4" hidden="1" outlineLevel="1" x14ac:dyDescent="0.45">
      <c r="A1734">
        <v>1.7756667006947779E-2</v>
      </c>
      <c r="B1734">
        <v>1</v>
      </c>
      <c r="C1734">
        <v>1</v>
      </c>
      <c r="D1734">
        <v>1</v>
      </c>
    </row>
    <row r="1735" spans="1:4" hidden="1" outlineLevel="1" x14ac:dyDescent="0.45">
      <c r="A1735">
        <v>2.8167518261095426E-2</v>
      </c>
      <c r="B1735">
        <v>1</v>
      </c>
      <c r="C1735">
        <v>1</v>
      </c>
      <c r="D1735">
        <v>1</v>
      </c>
    </row>
    <row r="1736" spans="1:4" hidden="1" outlineLevel="1" x14ac:dyDescent="0.45">
      <c r="A1736">
        <v>-1.9201193618730628E-2</v>
      </c>
      <c r="B1736">
        <v>1</v>
      </c>
      <c r="C1736">
        <v>1</v>
      </c>
      <c r="D1736">
        <v>1</v>
      </c>
    </row>
    <row r="1737" spans="1:4" hidden="1" outlineLevel="1" x14ac:dyDescent="0.45">
      <c r="A1737">
        <v>1.0531612389856893E-3</v>
      </c>
      <c r="B1737">
        <v>1</v>
      </c>
      <c r="C1737">
        <v>1</v>
      </c>
      <c r="D1737">
        <v>1</v>
      </c>
    </row>
    <row r="1738" spans="1:4" hidden="1" outlineLevel="1" x14ac:dyDescent="0.45">
      <c r="A1738">
        <v>-1.1970028171648384E-2</v>
      </c>
      <c r="B1738">
        <v>1</v>
      </c>
      <c r="C1738">
        <v>1</v>
      </c>
      <c r="D1738">
        <v>1</v>
      </c>
    </row>
    <row r="1739" spans="1:4" hidden="1" outlineLevel="1" x14ac:dyDescent="0.45">
      <c r="A1739">
        <v>2.9577748068572163E-3</v>
      </c>
      <c r="B1739">
        <v>1</v>
      </c>
      <c r="C1739">
        <v>1</v>
      </c>
      <c r="D1739">
        <v>1</v>
      </c>
    </row>
    <row r="1740" spans="1:4" hidden="1" outlineLevel="1" x14ac:dyDescent="0.45">
      <c r="A1740">
        <v>3.9882981609710599E-2</v>
      </c>
      <c r="B1740">
        <v>1</v>
      </c>
      <c r="C1740">
        <v>1</v>
      </c>
      <c r="D1740">
        <v>1</v>
      </c>
    </row>
    <row r="1741" spans="1:4" hidden="1" outlineLevel="1" x14ac:dyDescent="0.45">
      <c r="A1741">
        <v>2.4020464187671564E-2</v>
      </c>
      <c r="B1741">
        <v>1</v>
      </c>
      <c r="C1741">
        <v>1</v>
      </c>
      <c r="D1741">
        <v>1</v>
      </c>
    </row>
    <row r="1742" spans="1:4" hidden="1" outlineLevel="1" x14ac:dyDescent="0.45">
      <c r="A1742">
        <v>-1.3276615543111769E-2</v>
      </c>
      <c r="B1742">
        <v>1</v>
      </c>
      <c r="C1742">
        <v>1</v>
      </c>
      <c r="D1742">
        <v>1</v>
      </c>
    </row>
    <row r="1743" spans="1:4" hidden="1" outlineLevel="1" x14ac:dyDescent="0.45">
      <c r="A1743">
        <v>1.1215519854501421E-2</v>
      </c>
      <c r="B1743">
        <v>1</v>
      </c>
      <c r="C1743">
        <v>1</v>
      </c>
      <c r="D1743">
        <v>1</v>
      </c>
    </row>
    <row r="1744" spans="1:4" hidden="1" outlineLevel="1" x14ac:dyDescent="0.45">
      <c r="A1744">
        <v>7.0388133937293595E-3</v>
      </c>
      <c r="B1744">
        <v>1</v>
      </c>
      <c r="C1744">
        <v>1</v>
      </c>
      <c r="D1744">
        <v>1</v>
      </c>
    </row>
    <row r="1745" spans="1:4" hidden="1" outlineLevel="1" x14ac:dyDescent="0.45">
      <c r="A1745">
        <v>-1.508720481555792E-2</v>
      </c>
      <c r="B1745">
        <v>1</v>
      </c>
      <c r="C1745">
        <v>1</v>
      </c>
      <c r="D1745">
        <v>1</v>
      </c>
    </row>
    <row r="1746" spans="1:4" hidden="1" outlineLevel="1" x14ac:dyDescent="0.45">
      <c r="A1746">
        <v>-1.8446900797537524E-2</v>
      </c>
      <c r="B1746">
        <v>1</v>
      </c>
      <c r="C1746">
        <v>1</v>
      </c>
      <c r="D1746">
        <v>1</v>
      </c>
    </row>
    <row r="1747" spans="1:4" hidden="1" outlineLevel="1" x14ac:dyDescent="0.45">
      <c r="A1747">
        <v>-1.7596177421470016E-2</v>
      </c>
      <c r="B1747">
        <v>1</v>
      </c>
      <c r="C1747">
        <v>1</v>
      </c>
      <c r="D1747">
        <v>1</v>
      </c>
    </row>
    <row r="1748" spans="1:4" hidden="1" outlineLevel="1" x14ac:dyDescent="0.45">
      <c r="A1748">
        <v>1.6286210118809041E-2</v>
      </c>
      <c r="B1748">
        <v>1</v>
      </c>
      <c r="C1748">
        <v>1</v>
      </c>
      <c r="D1748">
        <v>1</v>
      </c>
    </row>
    <row r="1749" spans="1:4" hidden="1" outlineLevel="1" x14ac:dyDescent="0.45">
      <c r="A1749">
        <v>1.6088041622168037E-2</v>
      </c>
      <c r="B1749">
        <v>1</v>
      </c>
      <c r="C1749">
        <v>1</v>
      </c>
      <c r="D1749">
        <v>1</v>
      </c>
    </row>
    <row r="1750" spans="1:4" hidden="1" outlineLevel="1" x14ac:dyDescent="0.45">
      <c r="A1750">
        <v>-1.201128622496006E-2</v>
      </c>
      <c r="B1750">
        <v>1</v>
      </c>
      <c r="C1750">
        <v>1</v>
      </c>
      <c r="D1750">
        <v>1</v>
      </c>
    </row>
    <row r="1751" spans="1:4" hidden="1" outlineLevel="1" x14ac:dyDescent="0.45">
      <c r="A1751">
        <v>-4.7451629603081136E-2</v>
      </c>
      <c r="B1751">
        <v>1</v>
      </c>
      <c r="C1751">
        <v>1</v>
      </c>
      <c r="D1751">
        <v>1</v>
      </c>
    </row>
    <row r="1752" spans="1:4" hidden="1" outlineLevel="1" x14ac:dyDescent="0.45">
      <c r="A1752">
        <v>-1.7122755885760621E-2</v>
      </c>
      <c r="B1752">
        <v>1</v>
      </c>
      <c r="C1752">
        <v>1</v>
      </c>
      <c r="D1752">
        <v>1</v>
      </c>
    </row>
    <row r="1753" spans="1:4" hidden="1" outlineLevel="1" x14ac:dyDescent="0.45">
      <c r="A1753">
        <v>1.754258040602541E-2</v>
      </c>
      <c r="B1753">
        <v>1</v>
      </c>
      <c r="C1753">
        <v>1</v>
      </c>
      <c r="D1753">
        <v>1</v>
      </c>
    </row>
    <row r="1754" spans="1:4" hidden="1" outlineLevel="1" x14ac:dyDescent="0.45">
      <c r="A1754">
        <v>8.7663772408603791E-3</v>
      </c>
      <c r="B1754">
        <v>1</v>
      </c>
      <c r="C1754">
        <v>1</v>
      </c>
      <c r="D1754">
        <v>1</v>
      </c>
    </row>
    <row r="1755" spans="1:4" hidden="1" outlineLevel="1" x14ac:dyDescent="0.45">
      <c r="A1755">
        <v>6.5117270284043016E-4</v>
      </c>
      <c r="B1755">
        <v>1</v>
      </c>
      <c r="C1755">
        <v>1</v>
      </c>
      <c r="D1755">
        <v>1</v>
      </c>
    </row>
    <row r="1756" spans="1:4" hidden="1" outlineLevel="1" x14ac:dyDescent="0.45">
      <c r="A1756">
        <v>-1.6505359805011333E-3</v>
      </c>
      <c r="B1756">
        <v>1</v>
      </c>
      <c r="C1756">
        <v>1</v>
      </c>
      <c r="D1756">
        <v>1</v>
      </c>
    </row>
    <row r="1757" spans="1:4" hidden="1" outlineLevel="1" x14ac:dyDescent="0.45">
      <c r="A1757">
        <v>1.5033450464277065E-2</v>
      </c>
      <c r="B1757">
        <v>1</v>
      </c>
      <c r="C1757">
        <v>1</v>
      </c>
      <c r="D1757">
        <v>1</v>
      </c>
    </row>
    <row r="1758" spans="1:4" hidden="1" outlineLevel="1" x14ac:dyDescent="0.45">
      <c r="A1758">
        <v>-8.7568741462051847E-4</v>
      </c>
      <c r="B1758">
        <v>1</v>
      </c>
      <c r="C1758">
        <v>1</v>
      </c>
      <c r="D1758">
        <v>1</v>
      </c>
    </row>
    <row r="1759" spans="1:4" hidden="1" outlineLevel="1" x14ac:dyDescent="0.45">
      <c r="A1759">
        <v>1.768101715514403E-2</v>
      </c>
      <c r="B1759">
        <v>1</v>
      </c>
      <c r="C1759">
        <v>1</v>
      </c>
      <c r="D1759">
        <v>1</v>
      </c>
    </row>
    <row r="1760" spans="1:4" hidden="1" outlineLevel="1" x14ac:dyDescent="0.45">
      <c r="A1760">
        <v>-9.9213412183497551E-3</v>
      </c>
      <c r="B1760">
        <v>1</v>
      </c>
      <c r="C1760">
        <v>1</v>
      </c>
      <c r="D1760">
        <v>1</v>
      </c>
    </row>
    <row r="1761" spans="1:4" hidden="1" outlineLevel="1" x14ac:dyDescent="0.45">
      <c r="A1761">
        <v>1.199243803713701E-2</v>
      </c>
      <c r="B1761">
        <v>1</v>
      </c>
      <c r="C1761">
        <v>1</v>
      </c>
      <c r="D1761">
        <v>1</v>
      </c>
    </row>
    <row r="1762" spans="1:4" hidden="1" outlineLevel="1" x14ac:dyDescent="0.45">
      <c r="A1762">
        <v>4.928084350467099E-3</v>
      </c>
      <c r="B1762">
        <v>1</v>
      </c>
      <c r="C1762">
        <v>1</v>
      </c>
      <c r="D1762">
        <v>1</v>
      </c>
    </row>
    <row r="1763" spans="1:4" hidden="1" outlineLevel="1" x14ac:dyDescent="0.45">
      <c r="A1763">
        <v>5.5881849803272932E-2</v>
      </c>
      <c r="B1763">
        <v>1</v>
      </c>
      <c r="C1763">
        <v>1</v>
      </c>
      <c r="D1763">
        <v>1</v>
      </c>
    </row>
    <row r="1764" spans="1:4" hidden="1" outlineLevel="1" x14ac:dyDescent="0.45">
      <c r="A1764">
        <v>5.5246530215477874E-2</v>
      </c>
      <c r="B1764">
        <v>1</v>
      </c>
      <c r="C1764">
        <v>1</v>
      </c>
      <c r="D1764">
        <v>1</v>
      </c>
    </row>
    <row r="1765" spans="1:4" hidden="1" outlineLevel="1" x14ac:dyDescent="0.45">
      <c r="A1765">
        <v>-1.7604912998976485E-2</v>
      </c>
      <c r="B1765">
        <v>1</v>
      </c>
      <c r="C1765">
        <v>1</v>
      </c>
      <c r="D1765">
        <v>1</v>
      </c>
    </row>
    <row r="1766" spans="1:4" hidden="1" outlineLevel="1" x14ac:dyDescent="0.45">
      <c r="A1766">
        <v>-1.114815586580542E-2</v>
      </c>
      <c r="B1766">
        <v>1</v>
      </c>
      <c r="C1766">
        <v>1</v>
      </c>
      <c r="D1766">
        <v>1</v>
      </c>
    </row>
    <row r="1767" spans="1:4" hidden="1" outlineLevel="1" x14ac:dyDescent="0.45">
      <c r="A1767">
        <v>3.6034137604046057E-2</v>
      </c>
      <c r="B1767">
        <v>1</v>
      </c>
      <c r="C1767">
        <v>1</v>
      </c>
      <c r="D1767">
        <v>1</v>
      </c>
    </row>
    <row r="1768" spans="1:4" hidden="1" outlineLevel="1" x14ac:dyDescent="0.45">
      <c r="A1768">
        <v>-6.3052984846944105E-3</v>
      </c>
      <c r="B1768">
        <v>1</v>
      </c>
      <c r="C1768">
        <v>1</v>
      </c>
      <c r="D1768">
        <v>1</v>
      </c>
    </row>
    <row r="1769" spans="1:4" hidden="1" outlineLevel="1" x14ac:dyDescent="0.45">
      <c r="A1769">
        <v>-3.592262818544667E-2</v>
      </c>
      <c r="B1769">
        <v>1</v>
      </c>
      <c r="C1769">
        <v>1</v>
      </c>
      <c r="D1769">
        <v>1</v>
      </c>
    </row>
    <row r="1770" spans="1:4" hidden="1" outlineLevel="1" x14ac:dyDescent="0.45">
      <c r="A1770">
        <v>5.8386411889599366E-4</v>
      </c>
      <c r="B1770">
        <v>1</v>
      </c>
      <c r="C1770">
        <v>1</v>
      </c>
      <c r="D1770">
        <v>1</v>
      </c>
    </row>
    <row r="1771" spans="1:4" hidden="1" outlineLevel="1" x14ac:dyDescent="0.45">
      <c r="A1771">
        <v>1.538379926794331E-2</v>
      </c>
      <c r="B1771">
        <v>1</v>
      </c>
      <c r="C1771">
        <v>1</v>
      </c>
      <c r="D1771">
        <v>1</v>
      </c>
    </row>
    <row r="1772" spans="1:4" hidden="1" outlineLevel="1" x14ac:dyDescent="0.45">
      <c r="A1772">
        <v>1.6822527558643774E-2</v>
      </c>
      <c r="B1772">
        <v>1</v>
      </c>
      <c r="C1772">
        <v>1</v>
      </c>
      <c r="D1772">
        <v>1</v>
      </c>
    </row>
    <row r="1773" spans="1:4" hidden="1" outlineLevel="1" x14ac:dyDescent="0.45">
      <c r="A1773">
        <v>7.6041720187023376E-3</v>
      </c>
      <c r="B1773">
        <v>1</v>
      </c>
      <c r="C1773">
        <v>1</v>
      </c>
      <c r="D1773">
        <v>1</v>
      </c>
    </row>
    <row r="1774" spans="1:4" hidden="1" outlineLevel="1" x14ac:dyDescent="0.45">
      <c r="A1774">
        <v>-2.6005813064097216E-3</v>
      </c>
      <c r="B1774">
        <v>1</v>
      </c>
      <c r="C1774">
        <v>1</v>
      </c>
      <c r="D1774">
        <v>1</v>
      </c>
    </row>
    <row r="1775" spans="1:4" hidden="1" outlineLevel="1" x14ac:dyDescent="0.45">
      <c r="A1775">
        <v>-1.451942740286305E-2</v>
      </c>
      <c r="B1775">
        <v>1</v>
      </c>
      <c r="C1775">
        <v>1</v>
      </c>
      <c r="D1775">
        <v>1</v>
      </c>
    </row>
    <row r="1776" spans="1:4" hidden="1" outlineLevel="1" x14ac:dyDescent="0.45">
      <c r="A1776">
        <v>-7.885453413571164E-3</v>
      </c>
      <c r="B1776">
        <v>1</v>
      </c>
      <c r="C1776">
        <v>1</v>
      </c>
      <c r="D1776">
        <v>1</v>
      </c>
    </row>
    <row r="1777" spans="1:4" hidden="1" outlineLevel="1" x14ac:dyDescent="0.45">
      <c r="A1777">
        <v>-1.0144321271700507E-2</v>
      </c>
      <c r="B1777">
        <v>1</v>
      </c>
      <c r="C1777">
        <v>1</v>
      </c>
      <c r="D1777">
        <v>1</v>
      </c>
    </row>
    <row r="1778" spans="1:4" hidden="1" outlineLevel="1" x14ac:dyDescent="0.45">
      <c r="A1778">
        <v>6.8674062334905805E-4</v>
      </c>
      <c r="B1778">
        <v>1</v>
      </c>
      <c r="C1778">
        <v>1</v>
      </c>
      <c r="D1778">
        <v>1</v>
      </c>
    </row>
    <row r="1779" spans="1:4" hidden="1" outlineLevel="1" x14ac:dyDescent="0.45">
      <c r="A1779">
        <v>1.245842791532481E-2</v>
      </c>
      <c r="B1779">
        <v>1</v>
      </c>
      <c r="C1779">
        <v>1</v>
      </c>
      <c r="D1779">
        <v>1</v>
      </c>
    </row>
    <row r="1780" spans="1:4" hidden="1" outlineLevel="1" x14ac:dyDescent="0.45">
      <c r="A1780">
        <v>2.6487303821888686E-2</v>
      </c>
      <c r="B1780">
        <v>1</v>
      </c>
      <c r="C1780">
        <v>1</v>
      </c>
      <c r="D1780">
        <v>1</v>
      </c>
    </row>
    <row r="1781" spans="1:4" hidden="1" outlineLevel="1" x14ac:dyDescent="0.45">
      <c r="A1781">
        <v>-7.0097018336973127E-3</v>
      </c>
      <c r="B1781">
        <v>1</v>
      </c>
      <c r="C1781">
        <v>1</v>
      </c>
      <c r="D1781">
        <v>1</v>
      </c>
    </row>
    <row r="1782" spans="1:4" hidden="1" outlineLevel="1" x14ac:dyDescent="0.45">
      <c r="A1782">
        <v>-7.8776408000410525E-3</v>
      </c>
      <c r="B1782">
        <v>1</v>
      </c>
      <c r="C1782">
        <v>1</v>
      </c>
      <c r="D1782">
        <v>1</v>
      </c>
    </row>
    <row r="1783" spans="1:4" hidden="1" outlineLevel="1" x14ac:dyDescent="0.45">
      <c r="A1783">
        <v>-9.8478989430265118E-3</v>
      </c>
      <c r="B1783">
        <v>1</v>
      </c>
      <c r="C1783">
        <v>1</v>
      </c>
      <c r="D1783">
        <v>1</v>
      </c>
    </row>
    <row r="1784" spans="1:4" hidden="1" outlineLevel="1" x14ac:dyDescent="0.45">
      <c r="A1784">
        <v>-5.363465944594914E-3</v>
      </c>
      <c r="B1784">
        <v>1</v>
      </c>
      <c r="C1784">
        <v>1</v>
      </c>
      <c r="D1784">
        <v>1</v>
      </c>
    </row>
    <row r="1785" spans="1:4" hidden="1" outlineLevel="1" x14ac:dyDescent="0.45">
      <c r="A1785">
        <v>-7.0676927909533172E-3</v>
      </c>
      <c r="B1785">
        <v>1</v>
      </c>
      <c r="C1785">
        <v>1</v>
      </c>
      <c r="D1785">
        <v>1</v>
      </c>
    </row>
    <row r="1786" spans="1:4" hidden="1" outlineLevel="1" x14ac:dyDescent="0.45">
      <c r="A1786">
        <v>3.1055573130865932E-2</v>
      </c>
      <c r="B1786">
        <v>1</v>
      </c>
      <c r="C1786">
        <v>1</v>
      </c>
      <c r="D1786">
        <v>1</v>
      </c>
    </row>
    <row r="1787" spans="1:4" hidden="1" outlineLevel="1" x14ac:dyDescent="0.45">
      <c r="A1787">
        <v>-1.350038353362315E-2</v>
      </c>
      <c r="B1787">
        <v>1</v>
      </c>
      <c r="C1787">
        <v>1</v>
      </c>
      <c r="D1787">
        <v>1</v>
      </c>
    </row>
    <row r="1788" spans="1:4" hidden="1" outlineLevel="1" x14ac:dyDescent="0.45">
      <c r="A1788">
        <v>1.601783214970709E-2</v>
      </c>
      <c r="B1788">
        <v>1</v>
      </c>
      <c r="C1788">
        <v>1</v>
      </c>
      <c r="D1788">
        <v>1</v>
      </c>
    </row>
    <row r="1789" spans="1:4" hidden="1" outlineLevel="1" x14ac:dyDescent="0.45">
      <c r="A1789">
        <v>1.0459183673469541E-2</v>
      </c>
      <c r="B1789">
        <v>1</v>
      </c>
      <c r="C1789">
        <v>1</v>
      </c>
      <c r="D1789">
        <v>1</v>
      </c>
    </row>
    <row r="1790" spans="1:4" hidden="1" outlineLevel="1" x14ac:dyDescent="0.45">
      <c r="A1790">
        <v>1.6157535975762638E-3</v>
      </c>
      <c r="B1790">
        <v>1</v>
      </c>
      <c r="C1790">
        <v>1</v>
      </c>
      <c r="D1790">
        <v>1</v>
      </c>
    </row>
    <row r="1791" spans="1:4" hidden="1" outlineLevel="1" x14ac:dyDescent="0.45">
      <c r="A1791">
        <v>-1.9660230881686225E-3</v>
      </c>
      <c r="B1791">
        <v>1</v>
      </c>
      <c r="C1791">
        <v>1</v>
      </c>
      <c r="D1791">
        <v>1</v>
      </c>
    </row>
    <row r="1792" spans="1:4" hidden="1" outlineLevel="1" x14ac:dyDescent="0.45">
      <c r="A1792">
        <v>1.1263764016567368E-2</v>
      </c>
      <c r="B1792">
        <v>1</v>
      </c>
      <c r="C1792">
        <v>1</v>
      </c>
      <c r="D1792">
        <v>1</v>
      </c>
    </row>
    <row r="1793" spans="1:4" hidden="1" outlineLevel="1" x14ac:dyDescent="0.45">
      <c r="A1793">
        <v>-4.1955946256430732E-2</v>
      </c>
      <c r="B1793">
        <v>1</v>
      </c>
      <c r="C1793">
        <v>1</v>
      </c>
      <c r="D1793">
        <v>1</v>
      </c>
    </row>
    <row r="1794" spans="1:4" hidden="1" outlineLevel="1" x14ac:dyDescent="0.45">
      <c r="A1794">
        <v>1.8195088890047506E-2</v>
      </c>
      <c r="B1794">
        <v>1</v>
      </c>
      <c r="C1794">
        <v>1</v>
      </c>
      <c r="D1794">
        <v>1</v>
      </c>
    </row>
    <row r="1795" spans="1:4" hidden="1" outlineLevel="1" x14ac:dyDescent="0.45">
      <c r="A1795">
        <v>5.6323604710684094E-4</v>
      </c>
      <c r="B1795">
        <v>1</v>
      </c>
      <c r="C1795">
        <v>1</v>
      </c>
      <c r="D1795">
        <v>1</v>
      </c>
    </row>
    <row r="1796" spans="1:4" hidden="1" outlineLevel="1" x14ac:dyDescent="0.45">
      <c r="A1796">
        <v>2.7941251727137795E-2</v>
      </c>
      <c r="B1796">
        <v>1</v>
      </c>
      <c r="C1796">
        <v>1</v>
      </c>
      <c r="D1796">
        <v>1</v>
      </c>
    </row>
    <row r="1797" spans="1:4" hidden="1" outlineLevel="1" x14ac:dyDescent="0.45">
      <c r="A1797">
        <v>1.5681784238562368E-2</v>
      </c>
      <c r="B1797">
        <v>1</v>
      </c>
      <c r="C1797">
        <v>1</v>
      </c>
      <c r="D1797">
        <v>1</v>
      </c>
    </row>
    <row r="1798" spans="1:4" hidden="1" outlineLevel="1" x14ac:dyDescent="0.45">
      <c r="A1798">
        <v>-1.36751298892267E-2</v>
      </c>
      <c r="B1798">
        <v>1</v>
      </c>
      <c r="C1798">
        <v>1</v>
      </c>
      <c r="D1798">
        <v>1</v>
      </c>
    </row>
    <row r="1799" spans="1:4" hidden="1" outlineLevel="1" x14ac:dyDescent="0.45">
      <c r="A1799">
        <v>2.5592605476320696E-2</v>
      </c>
      <c r="B1799">
        <v>1</v>
      </c>
      <c r="C1799">
        <v>1</v>
      </c>
      <c r="D1799">
        <v>1</v>
      </c>
    </row>
    <row r="1800" spans="1:4" hidden="1" outlineLevel="1" x14ac:dyDescent="0.45">
      <c r="A1800">
        <v>-7.2923732919856543E-2</v>
      </c>
      <c r="B1800">
        <v>1</v>
      </c>
      <c r="C1800">
        <v>1</v>
      </c>
      <c r="D1800">
        <v>1</v>
      </c>
    </row>
    <row r="1801" spans="1:4" hidden="1" outlineLevel="1" x14ac:dyDescent="0.45">
      <c r="A1801">
        <v>1.4111744107039303E-3</v>
      </c>
      <c r="B1801">
        <v>1</v>
      </c>
      <c r="C1801">
        <v>1</v>
      </c>
      <c r="D1801">
        <v>1</v>
      </c>
    </row>
    <row r="1802" spans="1:4" hidden="1" outlineLevel="1" x14ac:dyDescent="0.45">
      <c r="A1802">
        <v>-3.2672233820459251E-2</v>
      </c>
      <c r="B1802">
        <v>1</v>
      </c>
      <c r="C1802">
        <v>1</v>
      </c>
      <c r="D1802">
        <v>1</v>
      </c>
    </row>
    <row r="1803" spans="1:4" hidden="1" outlineLevel="1" x14ac:dyDescent="0.45">
      <c r="A1803">
        <v>6.0969029891011495E-3</v>
      </c>
      <c r="B1803">
        <v>1</v>
      </c>
      <c r="C1803">
        <v>1</v>
      </c>
      <c r="D1803">
        <v>1</v>
      </c>
    </row>
    <row r="1804" spans="1:4" hidden="1" outlineLevel="1" x14ac:dyDescent="0.45">
      <c r="A1804">
        <v>-6.1672118839491974E-3</v>
      </c>
      <c r="B1804">
        <v>1</v>
      </c>
      <c r="C1804">
        <v>1</v>
      </c>
      <c r="D1804">
        <v>1</v>
      </c>
    </row>
    <row r="1805" spans="1:4" hidden="1" outlineLevel="1" x14ac:dyDescent="0.45">
      <c r="A1805">
        <v>-9.2272825383119539E-3</v>
      </c>
      <c r="B1805">
        <v>1</v>
      </c>
      <c r="C1805">
        <v>1</v>
      </c>
      <c r="D1805">
        <v>1</v>
      </c>
    </row>
    <row r="1806" spans="1:4" hidden="1" outlineLevel="1" x14ac:dyDescent="0.45">
      <c r="A1806">
        <v>1.3779205925603E-2</v>
      </c>
      <c r="B1806">
        <v>1</v>
      </c>
      <c r="C1806">
        <v>1</v>
      </c>
      <c r="D1806">
        <v>1</v>
      </c>
    </row>
    <row r="1807" spans="1:4" hidden="1" outlineLevel="1" x14ac:dyDescent="0.45">
      <c r="A1807">
        <v>-4.8887933813258622E-3</v>
      </c>
      <c r="B1807">
        <v>1</v>
      </c>
      <c r="C1807">
        <v>1</v>
      </c>
      <c r="D1807">
        <v>1</v>
      </c>
    </row>
    <row r="1808" spans="1:4" hidden="1" outlineLevel="1" x14ac:dyDescent="0.45">
      <c r="A1808">
        <v>-7.8820925336067216E-3</v>
      </c>
      <c r="B1808">
        <v>1</v>
      </c>
      <c r="C1808">
        <v>1</v>
      </c>
      <c r="D1808">
        <v>1</v>
      </c>
    </row>
    <row r="1809" spans="1:4" hidden="1" outlineLevel="1" x14ac:dyDescent="0.45">
      <c r="A1809">
        <v>8.1623768841485589E-3</v>
      </c>
      <c r="B1809">
        <v>1</v>
      </c>
      <c r="C1809">
        <v>1</v>
      </c>
      <c r="D1809">
        <v>1</v>
      </c>
    </row>
    <row r="1810" spans="1:4" hidden="1" outlineLevel="1" x14ac:dyDescent="0.45">
      <c r="A1810">
        <v>-3.8322448318670599E-3</v>
      </c>
      <c r="B1810">
        <v>1</v>
      </c>
      <c r="C1810">
        <v>1</v>
      </c>
      <c r="D1810">
        <v>1</v>
      </c>
    </row>
    <row r="1811" spans="1:4" hidden="1" outlineLevel="1" x14ac:dyDescent="0.45">
      <c r="A1811">
        <v>-2.6549631556133546E-2</v>
      </c>
      <c r="B1811">
        <v>1</v>
      </c>
      <c r="C1811">
        <v>1</v>
      </c>
      <c r="D1811">
        <v>1</v>
      </c>
    </row>
    <row r="1812" spans="1:4" hidden="1" outlineLevel="1" x14ac:dyDescent="0.45">
      <c r="A1812">
        <v>-1.8924635422464808E-3</v>
      </c>
      <c r="B1812">
        <v>1</v>
      </c>
      <c r="C1812">
        <v>1</v>
      </c>
      <c r="D1812">
        <v>1</v>
      </c>
    </row>
    <row r="1813" spans="1:4" hidden="1" outlineLevel="1" x14ac:dyDescent="0.45">
      <c r="A1813">
        <v>-2.1748828909212592E-2</v>
      </c>
      <c r="B1813">
        <v>1</v>
      </c>
      <c r="C1813">
        <v>1</v>
      </c>
      <c r="D1813">
        <v>1</v>
      </c>
    </row>
    <row r="1814" spans="1:4" hidden="1" outlineLevel="1" x14ac:dyDescent="0.45">
      <c r="A1814">
        <v>-1.5334625470299845E-2</v>
      </c>
      <c r="B1814">
        <v>1</v>
      </c>
      <c r="C1814">
        <v>1</v>
      </c>
      <c r="D1814">
        <v>1</v>
      </c>
    </row>
    <row r="1815" spans="1:4" hidden="1" outlineLevel="1" x14ac:dyDescent="0.45">
      <c r="A1815">
        <v>-2.4489087014415545E-2</v>
      </c>
      <c r="B1815">
        <v>1</v>
      </c>
      <c r="C1815">
        <v>1</v>
      </c>
      <c r="D1815">
        <v>1</v>
      </c>
    </row>
    <row r="1816" spans="1:4" hidden="1" outlineLevel="1" x14ac:dyDescent="0.45">
      <c r="A1816">
        <v>1.056379821958453E-2</v>
      </c>
      <c r="B1816">
        <v>1</v>
      </c>
      <c r="C1816">
        <v>1</v>
      </c>
      <c r="D1816">
        <v>1</v>
      </c>
    </row>
    <row r="1817" spans="1:4" hidden="1" outlineLevel="1" x14ac:dyDescent="0.45">
      <c r="A1817">
        <v>-1.9203664552501776E-2</v>
      </c>
      <c r="B1817">
        <v>1</v>
      </c>
      <c r="C1817">
        <v>1</v>
      </c>
      <c r="D1817">
        <v>1</v>
      </c>
    </row>
    <row r="1818" spans="1:4" hidden="1" outlineLevel="1" x14ac:dyDescent="0.45">
      <c r="A1818">
        <v>2.3411771750194488E-2</v>
      </c>
      <c r="B1818">
        <v>1</v>
      </c>
      <c r="C1818">
        <v>1</v>
      </c>
      <c r="D1818">
        <v>1</v>
      </c>
    </row>
    <row r="1819" spans="1:4" hidden="1" outlineLevel="1" x14ac:dyDescent="0.45">
      <c r="A1819">
        <v>1.2286449801076627E-2</v>
      </c>
      <c r="B1819">
        <v>1</v>
      </c>
      <c r="C1819">
        <v>1</v>
      </c>
      <c r="D1819">
        <v>1</v>
      </c>
    </row>
    <row r="1820" spans="1:4" hidden="1" outlineLevel="1" x14ac:dyDescent="0.45">
      <c r="A1820">
        <v>-3.8723846954110686E-3</v>
      </c>
      <c r="B1820">
        <v>1</v>
      </c>
      <c r="C1820">
        <v>1</v>
      </c>
      <c r="D1820">
        <v>1</v>
      </c>
    </row>
    <row r="1821" spans="1:4" hidden="1" outlineLevel="1" x14ac:dyDescent="0.45">
      <c r="A1821">
        <v>8.7612416594140541E-3</v>
      </c>
      <c r="B1821">
        <v>1</v>
      </c>
      <c r="C1821">
        <v>1</v>
      </c>
      <c r="D1821">
        <v>1</v>
      </c>
    </row>
    <row r="1822" spans="1:4" hidden="1" outlineLevel="1" x14ac:dyDescent="0.45">
      <c r="A1822">
        <v>-4.5956516737605035E-2</v>
      </c>
      <c r="B1822">
        <v>1</v>
      </c>
      <c r="C1822">
        <v>1</v>
      </c>
      <c r="D1822">
        <v>1</v>
      </c>
    </row>
    <row r="1823" spans="1:4" hidden="1" outlineLevel="1" x14ac:dyDescent="0.45">
      <c r="A1823">
        <v>-1.1032736480376282E-2</v>
      </c>
      <c r="B1823">
        <v>1</v>
      </c>
      <c r="C1823">
        <v>1</v>
      </c>
      <c r="D1823">
        <v>1</v>
      </c>
    </row>
    <row r="1824" spans="1:4" hidden="1" outlineLevel="1" x14ac:dyDescent="0.45">
      <c r="A1824">
        <v>1.8714947573762686E-2</v>
      </c>
      <c r="B1824">
        <v>1</v>
      </c>
      <c r="C1824">
        <v>1</v>
      </c>
      <c r="D1824">
        <v>1</v>
      </c>
    </row>
    <row r="1825" spans="1:4" hidden="1" outlineLevel="1" x14ac:dyDescent="0.45">
      <c r="A1825">
        <v>-2.6030758183232749E-2</v>
      </c>
      <c r="B1825">
        <v>1</v>
      </c>
      <c r="C1825">
        <v>1</v>
      </c>
      <c r="D1825">
        <v>1</v>
      </c>
    </row>
    <row r="1826" spans="1:4" hidden="1" outlineLevel="1" x14ac:dyDescent="0.45">
      <c r="A1826">
        <v>1.6773162939297315E-2</v>
      </c>
      <c r="B1826">
        <v>1</v>
      </c>
      <c r="C1826">
        <v>1</v>
      </c>
      <c r="D1826">
        <v>1</v>
      </c>
    </row>
    <row r="1827" spans="1:4" hidden="1" outlineLevel="1" x14ac:dyDescent="0.45">
      <c r="A1827">
        <v>-7.2511934255847788E-3</v>
      </c>
      <c r="B1827">
        <v>1</v>
      </c>
      <c r="C1827">
        <v>1</v>
      </c>
      <c r="D1827">
        <v>1</v>
      </c>
    </row>
    <row r="1828" spans="1:4" hidden="1" outlineLevel="1" x14ac:dyDescent="0.45">
      <c r="A1828">
        <v>-2.2034207803274697E-2</v>
      </c>
      <c r="B1828">
        <v>1</v>
      </c>
      <c r="C1828">
        <v>1</v>
      </c>
      <c r="D1828">
        <v>1</v>
      </c>
    </row>
    <row r="1829" spans="1:4" hidden="1" outlineLevel="1" x14ac:dyDescent="0.45">
      <c r="A1829">
        <v>2.0041077985933908E-2</v>
      </c>
      <c r="B1829">
        <v>1</v>
      </c>
      <c r="C1829">
        <v>1</v>
      </c>
      <c r="D1829">
        <v>1</v>
      </c>
    </row>
    <row r="1830" spans="1:4" hidden="1" outlineLevel="1" x14ac:dyDescent="0.45">
      <c r="A1830">
        <v>-6.6508023674414218E-3</v>
      </c>
      <c r="B1830">
        <v>1</v>
      </c>
      <c r="C1830">
        <v>1</v>
      </c>
      <c r="D1830">
        <v>1</v>
      </c>
    </row>
    <row r="1831" spans="1:4" hidden="1" outlineLevel="1" x14ac:dyDescent="0.45">
      <c r="A1831">
        <v>7.3095823095823409E-3</v>
      </c>
      <c r="B1831">
        <v>1</v>
      </c>
      <c r="C1831">
        <v>1</v>
      </c>
      <c r="D1831">
        <v>1</v>
      </c>
    </row>
    <row r="1832" spans="1:4" hidden="1" outlineLevel="1" x14ac:dyDescent="0.45">
      <c r="A1832">
        <v>2.2501372034880118E-2</v>
      </c>
      <c r="B1832">
        <v>1</v>
      </c>
      <c r="C1832">
        <v>1</v>
      </c>
      <c r="D1832">
        <v>1</v>
      </c>
    </row>
    <row r="1833" spans="1:4" hidden="1" outlineLevel="1" x14ac:dyDescent="0.45">
      <c r="A1833">
        <v>1.7175572519083859E-2</v>
      </c>
      <c r="B1833">
        <v>1</v>
      </c>
      <c r="C1833">
        <v>1</v>
      </c>
      <c r="D1833">
        <v>1</v>
      </c>
    </row>
    <row r="1834" spans="1:4" hidden="1" outlineLevel="1" x14ac:dyDescent="0.45">
      <c r="A1834">
        <v>-3.2246716697936217E-2</v>
      </c>
      <c r="B1834">
        <v>1</v>
      </c>
      <c r="C1834">
        <v>1</v>
      </c>
      <c r="D1834">
        <v>1</v>
      </c>
    </row>
    <row r="1835" spans="1:4" hidden="1" outlineLevel="1" x14ac:dyDescent="0.45">
      <c r="A1835">
        <v>-1.7084696474009453E-2</v>
      </c>
      <c r="B1835">
        <v>1</v>
      </c>
      <c r="C1835">
        <v>1</v>
      </c>
      <c r="D1835">
        <v>1</v>
      </c>
    </row>
    <row r="1836" spans="1:4" hidden="1" outlineLevel="1" x14ac:dyDescent="0.45">
      <c r="A1836">
        <v>-4.8754930966469434E-2</v>
      </c>
      <c r="B1836">
        <v>1</v>
      </c>
      <c r="C1836">
        <v>1</v>
      </c>
      <c r="D1836">
        <v>1</v>
      </c>
    </row>
    <row r="1837" spans="1:4" hidden="1" outlineLevel="1" x14ac:dyDescent="0.45">
      <c r="A1837">
        <v>2.0086826929306412E-3</v>
      </c>
      <c r="B1837">
        <v>1</v>
      </c>
      <c r="C1837">
        <v>1</v>
      </c>
      <c r="D1837">
        <v>1</v>
      </c>
    </row>
    <row r="1838" spans="1:4" hidden="1" outlineLevel="1" x14ac:dyDescent="0.45">
      <c r="A1838">
        <v>1.5713916192447108E-2</v>
      </c>
      <c r="B1838">
        <v>1</v>
      </c>
      <c r="C1838">
        <v>1</v>
      </c>
      <c r="D1838">
        <v>1</v>
      </c>
    </row>
    <row r="1839" spans="1:4" hidden="1" outlineLevel="1" x14ac:dyDescent="0.45">
      <c r="A1839">
        <v>-1.9099764436236732E-4</v>
      </c>
      <c r="B1839">
        <v>1</v>
      </c>
      <c r="C1839">
        <v>1</v>
      </c>
      <c r="D1839">
        <v>1</v>
      </c>
    </row>
    <row r="1840" spans="1:4" hidden="1" outlineLevel="1" x14ac:dyDescent="0.45">
      <c r="A1840">
        <v>-4.0244523688232281E-2</v>
      </c>
      <c r="B1840">
        <v>1</v>
      </c>
      <c r="C1840">
        <v>1</v>
      </c>
      <c r="D1840">
        <v>1</v>
      </c>
    </row>
    <row r="1841" spans="1:4" hidden="1" outlineLevel="1" x14ac:dyDescent="0.45">
      <c r="A1841">
        <v>-3.3970276008492561E-2</v>
      </c>
      <c r="B1841">
        <v>1</v>
      </c>
      <c r="C1841">
        <v>1</v>
      </c>
      <c r="D1841">
        <v>1</v>
      </c>
    </row>
    <row r="1842" spans="1:4" hidden="1" outlineLevel="1" x14ac:dyDescent="0.45">
      <c r="A1842">
        <v>7.8983516483517313E-3</v>
      </c>
      <c r="B1842">
        <v>1</v>
      </c>
      <c r="C1842">
        <v>1</v>
      </c>
      <c r="D1842">
        <v>1</v>
      </c>
    </row>
    <row r="1843" spans="1:4" hidden="1" outlineLevel="1" x14ac:dyDescent="0.45">
      <c r="A1843">
        <v>-1.3969335604770095E-2</v>
      </c>
      <c r="B1843">
        <v>1</v>
      </c>
      <c r="C1843">
        <v>1</v>
      </c>
      <c r="D1843">
        <v>1</v>
      </c>
    </row>
    <row r="1844" spans="1:4" hidden="1" outlineLevel="1" x14ac:dyDescent="0.45">
      <c r="A1844">
        <v>9.6821008984105283E-2</v>
      </c>
      <c r="B1844">
        <v>1</v>
      </c>
      <c r="C1844">
        <v>1</v>
      </c>
      <c r="D1844">
        <v>1</v>
      </c>
    </row>
    <row r="1845" spans="1:4" hidden="1" outlineLevel="1" x14ac:dyDescent="0.45">
      <c r="A1845">
        <v>-3.7111713187574891E-2</v>
      </c>
      <c r="B1845">
        <v>1</v>
      </c>
      <c r="C1845">
        <v>1</v>
      </c>
      <c r="D1845">
        <v>1</v>
      </c>
    </row>
    <row r="1846" spans="1:4" hidden="1" outlineLevel="1" x14ac:dyDescent="0.45">
      <c r="A1846">
        <v>2.8268551236749095E-2</v>
      </c>
      <c r="B1846">
        <v>1</v>
      </c>
      <c r="C1846">
        <v>1</v>
      </c>
      <c r="D1846">
        <v>1</v>
      </c>
    </row>
    <row r="1847" spans="1:4" hidden="1" outlineLevel="1" x14ac:dyDescent="0.45">
      <c r="A1847">
        <v>1.2282041491663565E-2</v>
      </c>
      <c r="B1847">
        <v>1</v>
      </c>
      <c r="C1847">
        <v>1</v>
      </c>
      <c r="D1847">
        <v>1</v>
      </c>
    </row>
    <row r="1848" spans="1:4" hidden="1" outlineLevel="1" x14ac:dyDescent="0.45">
      <c r="A1848">
        <v>-1.7350851826239966E-2</v>
      </c>
      <c r="B1848">
        <v>1</v>
      </c>
      <c r="C1848">
        <v>1</v>
      </c>
      <c r="D1848">
        <v>1</v>
      </c>
    </row>
    <row r="1849" spans="1:4" hidden="1" outlineLevel="1" x14ac:dyDescent="0.45">
      <c r="A1849">
        <v>-1.9064679163201315E-2</v>
      </c>
      <c r="B1849">
        <v>1</v>
      </c>
      <c r="C1849">
        <v>1</v>
      </c>
      <c r="D1849">
        <v>1</v>
      </c>
    </row>
    <row r="1850" spans="1:4" hidden="1" outlineLevel="1" x14ac:dyDescent="0.45">
      <c r="A1850">
        <v>-1.4152481575686493E-2</v>
      </c>
      <c r="B1850">
        <v>1</v>
      </c>
      <c r="C1850">
        <v>1</v>
      </c>
      <c r="D1850">
        <v>1</v>
      </c>
    </row>
    <row r="1851" spans="1:4" hidden="1" outlineLevel="1" x14ac:dyDescent="0.45">
      <c r="A1851">
        <v>-2.308811854988102E-2</v>
      </c>
      <c r="B1851">
        <v>1</v>
      </c>
      <c r="C1851">
        <v>1</v>
      </c>
      <c r="D1851">
        <v>1</v>
      </c>
    </row>
    <row r="1852" spans="1:4" hidden="1" outlineLevel="1" x14ac:dyDescent="0.45">
      <c r="A1852">
        <v>2.5733053429945141E-2</v>
      </c>
      <c r="B1852">
        <v>1</v>
      </c>
      <c r="C1852">
        <v>1</v>
      </c>
      <c r="D1852">
        <v>1</v>
      </c>
    </row>
    <row r="1853" spans="1:4" hidden="1" outlineLevel="1" x14ac:dyDescent="0.45">
      <c r="A1853">
        <v>2.5615633458770715E-2</v>
      </c>
      <c r="B1853">
        <v>1</v>
      </c>
      <c r="C1853">
        <v>1</v>
      </c>
      <c r="D1853">
        <v>1</v>
      </c>
    </row>
    <row r="1854" spans="1:4" hidden="1" outlineLevel="1" x14ac:dyDescent="0.45">
      <c r="A1854">
        <v>2.5297714837463792E-2</v>
      </c>
      <c r="B1854">
        <v>1</v>
      </c>
      <c r="C1854">
        <v>1</v>
      </c>
      <c r="D1854">
        <v>1</v>
      </c>
    </row>
    <row r="1855" spans="1:4" hidden="1" outlineLevel="1" x14ac:dyDescent="0.45">
      <c r="A1855">
        <v>1.6825715720743428E-2</v>
      </c>
      <c r="B1855">
        <v>1</v>
      </c>
      <c r="C1855">
        <v>1</v>
      </c>
      <c r="D1855">
        <v>1</v>
      </c>
    </row>
    <row r="1856" spans="1:4" hidden="1" outlineLevel="1" x14ac:dyDescent="0.45">
      <c r="A1856">
        <v>-8.3353914546800967E-3</v>
      </c>
      <c r="B1856">
        <v>1</v>
      </c>
      <c r="C1856">
        <v>1</v>
      </c>
      <c r="D1856">
        <v>1</v>
      </c>
    </row>
    <row r="1857" spans="1:4" hidden="1" outlineLevel="1" x14ac:dyDescent="0.45">
      <c r="A1857">
        <v>-2.8018180686135707E-3</v>
      </c>
      <c r="B1857">
        <v>1</v>
      </c>
      <c r="C1857">
        <v>1</v>
      </c>
      <c r="D1857">
        <v>1</v>
      </c>
    </row>
    <row r="1858" spans="1:4" hidden="1" outlineLevel="1" x14ac:dyDescent="0.45">
      <c r="A1858">
        <v>-8.4915084915083705E-3</v>
      </c>
      <c r="B1858">
        <v>1</v>
      </c>
      <c r="C1858">
        <v>1</v>
      </c>
      <c r="D1858">
        <v>1</v>
      </c>
    </row>
    <row r="1859" spans="1:4" hidden="1" outlineLevel="1" x14ac:dyDescent="0.45">
      <c r="A1859">
        <v>1.5743073047858935E-2</v>
      </c>
      <c r="B1859">
        <v>1</v>
      </c>
      <c r="C1859">
        <v>1</v>
      </c>
      <c r="D1859">
        <v>1</v>
      </c>
    </row>
    <row r="1860" spans="1:4" hidden="1" outlineLevel="1" x14ac:dyDescent="0.45">
      <c r="A1860">
        <v>1.6924984500929829E-2</v>
      </c>
      <c r="B1860">
        <v>1</v>
      </c>
      <c r="C1860">
        <v>1</v>
      </c>
      <c r="D1860">
        <v>1</v>
      </c>
    </row>
    <row r="1861" spans="1:4" hidden="1" outlineLevel="1" x14ac:dyDescent="0.45">
      <c r="A1861">
        <v>1.0973602389807713E-3</v>
      </c>
      <c r="B1861">
        <v>1</v>
      </c>
      <c r="C1861">
        <v>1</v>
      </c>
      <c r="D1861">
        <v>1</v>
      </c>
    </row>
    <row r="1862" spans="1:4" hidden="1" outlineLevel="1" x14ac:dyDescent="0.45">
      <c r="A1862">
        <v>-5.9679678460509145E-3</v>
      </c>
      <c r="B1862">
        <v>1</v>
      </c>
      <c r="C1862">
        <v>1</v>
      </c>
      <c r="D1862">
        <v>1</v>
      </c>
    </row>
    <row r="1863" spans="1:4" hidden="1" outlineLevel="1" x14ac:dyDescent="0.45">
      <c r="A1863">
        <v>-7.2596949090240726E-2</v>
      </c>
      <c r="B1863">
        <v>1</v>
      </c>
      <c r="C1863">
        <v>1</v>
      </c>
      <c r="D1863">
        <v>1</v>
      </c>
    </row>
    <row r="1864" spans="1:4" hidden="1" outlineLevel="1" x14ac:dyDescent="0.45">
      <c r="A1864">
        <v>1.9157088122605304E-2</v>
      </c>
      <c r="B1864">
        <v>1</v>
      </c>
      <c r="C1864">
        <v>1</v>
      </c>
      <c r="D1864">
        <v>1</v>
      </c>
    </row>
    <row r="1865" spans="1:4" hidden="1" outlineLevel="1" x14ac:dyDescent="0.45">
      <c r="A1865">
        <v>-9.9170339642209449E-3</v>
      </c>
      <c r="B1865">
        <v>1</v>
      </c>
      <c r="C1865">
        <v>1</v>
      </c>
      <c r="D1865">
        <v>1</v>
      </c>
    </row>
    <row r="1866" spans="1:4" hidden="1" outlineLevel="1" x14ac:dyDescent="0.45">
      <c r="A1866">
        <v>3.7381342062193124E-2</v>
      </c>
      <c r="B1866">
        <v>1</v>
      </c>
      <c r="C1866">
        <v>1</v>
      </c>
      <c r="D1866">
        <v>1</v>
      </c>
    </row>
    <row r="1867" spans="1:4" hidden="1" outlineLevel="1" x14ac:dyDescent="0.45">
      <c r="A1867">
        <v>6.7524927426478865E-3</v>
      </c>
      <c r="B1867">
        <v>1</v>
      </c>
      <c r="C1867">
        <v>1</v>
      </c>
      <c r="D1867">
        <v>1</v>
      </c>
    </row>
    <row r="1868" spans="1:4" hidden="1" outlineLevel="1" x14ac:dyDescent="0.45">
      <c r="A1868">
        <v>3.6607534632984384E-2</v>
      </c>
      <c r="B1868">
        <v>1</v>
      </c>
      <c r="C1868">
        <v>1</v>
      </c>
      <c r="D1868">
        <v>1</v>
      </c>
    </row>
    <row r="1869" spans="1:4" hidden="1" outlineLevel="1" x14ac:dyDescent="0.45">
      <c r="A1869">
        <v>-8.5263348854084375E-3</v>
      </c>
      <c r="B1869">
        <v>1</v>
      </c>
      <c r="C1869">
        <v>1</v>
      </c>
      <c r="D1869">
        <v>1</v>
      </c>
    </row>
    <row r="1870" spans="1:4" hidden="1" outlineLevel="1" x14ac:dyDescent="0.45">
      <c r="A1870">
        <v>1.3600878262990834E-2</v>
      </c>
      <c r="B1870">
        <v>1</v>
      </c>
      <c r="C1870">
        <v>1</v>
      </c>
      <c r="D1870">
        <v>1</v>
      </c>
    </row>
    <row r="1871" spans="1:4" hidden="1" outlineLevel="1" x14ac:dyDescent="0.45">
      <c r="A1871">
        <v>2.1060232264276113E-3</v>
      </c>
      <c r="B1871">
        <v>1</v>
      </c>
      <c r="C1871">
        <v>1</v>
      </c>
      <c r="D1871">
        <v>1</v>
      </c>
    </row>
    <row r="1872" spans="1:4" hidden="1" outlineLevel="1" x14ac:dyDescent="0.45">
      <c r="A1872">
        <v>-1.5371682478683812E-2</v>
      </c>
      <c r="B1872">
        <v>1</v>
      </c>
      <c r="C1872">
        <v>1</v>
      </c>
      <c r="D1872">
        <v>1</v>
      </c>
    </row>
    <row r="1873" spans="1:4" hidden="1" outlineLevel="1" x14ac:dyDescent="0.45">
      <c r="A1873">
        <v>2.7930235394560299E-2</v>
      </c>
      <c r="B1873">
        <v>1</v>
      </c>
      <c r="C1873">
        <v>1</v>
      </c>
      <c r="D1873">
        <v>1</v>
      </c>
    </row>
    <row r="1874" spans="1:4" hidden="1" outlineLevel="1" x14ac:dyDescent="0.45">
      <c r="A1874">
        <v>1.3704318936877069E-2</v>
      </c>
      <c r="B1874">
        <v>1</v>
      </c>
      <c r="C1874">
        <v>1</v>
      </c>
      <c r="D1874">
        <v>1</v>
      </c>
    </row>
    <row r="1875" spans="1:4" hidden="1" outlineLevel="1" x14ac:dyDescent="0.45">
      <c r="A1875">
        <v>-1.4045765786855569E-2</v>
      </c>
      <c r="B1875">
        <v>1</v>
      </c>
      <c r="C1875">
        <v>1</v>
      </c>
      <c r="D1875">
        <v>1</v>
      </c>
    </row>
    <row r="1876" spans="1:4" hidden="1" outlineLevel="1" x14ac:dyDescent="0.45">
      <c r="A1876">
        <v>2.6295482875289489E-2</v>
      </c>
      <c r="B1876">
        <v>1</v>
      </c>
      <c r="C1876">
        <v>1</v>
      </c>
      <c r="D1876">
        <v>1</v>
      </c>
    </row>
    <row r="1877" spans="1:4" hidden="1" outlineLevel="1" x14ac:dyDescent="0.45">
      <c r="A1877">
        <v>-3.1231925968767671E-3</v>
      </c>
      <c r="B1877">
        <v>1</v>
      </c>
      <c r="C1877">
        <v>1</v>
      </c>
      <c r="D1877">
        <v>1</v>
      </c>
    </row>
    <row r="1878" spans="1:4" hidden="1" outlineLevel="1" x14ac:dyDescent="0.45">
      <c r="A1878">
        <v>-2.9009050823857185E-3</v>
      </c>
      <c r="B1878">
        <v>1</v>
      </c>
      <c r="C1878">
        <v>1</v>
      </c>
      <c r="D1878">
        <v>1</v>
      </c>
    </row>
    <row r="1879" spans="1:4" hidden="1" outlineLevel="1" x14ac:dyDescent="0.45">
      <c r="A1879">
        <v>-6.9824275573138195E-4</v>
      </c>
      <c r="B1879">
        <v>1</v>
      </c>
      <c r="C1879">
        <v>1</v>
      </c>
      <c r="D1879">
        <v>1</v>
      </c>
    </row>
    <row r="1880" spans="1:4" hidden="1" outlineLevel="1" x14ac:dyDescent="0.45">
      <c r="A1880">
        <v>-1.5779666938395276E-2</v>
      </c>
      <c r="B1880">
        <v>1</v>
      </c>
      <c r="C1880">
        <v>1</v>
      </c>
      <c r="D1880">
        <v>1</v>
      </c>
    </row>
    <row r="1881" spans="1:4" hidden="1" outlineLevel="1" x14ac:dyDescent="0.45">
      <c r="A1881">
        <v>-1.686091226409514E-2</v>
      </c>
      <c r="B1881">
        <v>1</v>
      </c>
      <c r="C1881">
        <v>1</v>
      </c>
      <c r="D1881">
        <v>1</v>
      </c>
    </row>
    <row r="1882" spans="1:4" hidden="1" outlineLevel="1" x14ac:dyDescent="0.45">
      <c r="A1882">
        <v>1.1252858346371353E-2</v>
      </c>
      <c r="B1882">
        <v>1</v>
      </c>
      <c r="C1882">
        <v>1</v>
      </c>
      <c r="D1882">
        <v>1</v>
      </c>
    </row>
    <row r="1883" spans="1:4" hidden="1" outlineLevel="1" x14ac:dyDescent="0.45">
      <c r="A1883">
        <v>9.5209759000303151E-4</v>
      </c>
      <c r="B1883">
        <v>1</v>
      </c>
      <c r="C1883">
        <v>1</v>
      </c>
      <c r="D1883">
        <v>1</v>
      </c>
    </row>
    <row r="1884" spans="1:4" hidden="1" outlineLevel="1" x14ac:dyDescent="0.45">
      <c r="A1884">
        <v>3.2518875215504339E-2</v>
      </c>
      <c r="B1884">
        <v>1</v>
      </c>
      <c r="C1884">
        <v>1</v>
      </c>
      <c r="D1884">
        <v>1</v>
      </c>
    </row>
    <row r="1885" spans="1:4" hidden="1" outlineLevel="1" x14ac:dyDescent="0.45">
      <c r="A1885">
        <v>1.3876093965914382E-2</v>
      </c>
      <c r="B1885">
        <v>1</v>
      </c>
      <c r="C1885">
        <v>1</v>
      </c>
      <c r="D1885">
        <v>1</v>
      </c>
    </row>
    <row r="1886" spans="1:4" hidden="1" outlineLevel="1" x14ac:dyDescent="0.45">
      <c r="A1886">
        <v>1.4254074620932533E-2</v>
      </c>
      <c r="B1886">
        <v>1</v>
      </c>
      <c r="C1886">
        <v>1</v>
      </c>
      <c r="D1886">
        <v>1</v>
      </c>
    </row>
    <row r="1887" spans="1:4" hidden="1" outlineLevel="1" x14ac:dyDescent="0.45">
      <c r="A1887">
        <v>-6.9988801791713851E-3</v>
      </c>
      <c r="B1887">
        <v>1</v>
      </c>
      <c r="C1887">
        <v>1</v>
      </c>
      <c r="D1887">
        <v>1</v>
      </c>
    </row>
    <row r="1888" spans="1:4" hidden="1" outlineLevel="1" x14ac:dyDescent="0.45">
      <c r="A1888">
        <v>-9.3036368762334787E-3</v>
      </c>
      <c r="B1888">
        <v>1</v>
      </c>
      <c r="C1888">
        <v>1</v>
      </c>
      <c r="D1888">
        <v>1</v>
      </c>
    </row>
    <row r="1889" spans="1:4" hidden="1" outlineLevel="1" x14ac:dyDescent="0.45">
      <c r="A1889">
        <v>-5.8622652248150331E-3</v>
      </c>
      <c r="B1889">
        <v>1</v>
      </c>
      <c r="C1889">
        <v>1</v>
      </c>
      <c r="D1889">
        <v>1</v>
      </c>
    </row>
    <row r="1890" spans="1:4" hidden="1" outlineLevel="1" x14ac:dyDescent="0.45">
      <c r="A1890">
        <v>1.2022671323066447E-2</v>
      </c>
      <c r="B1890">
        <v>1</v>
      </c>
      <c r="C1890">
        <v>1</v>
      </c>
      <c r="D1890">
        <v>1</v>
      </c>
    </row>
    <row r="1891" spans="1:4" hidden="1" outlineLevel="1" x14ac:dyDescent="0.45">
      <c r="A1891">
        <v>-4.6387961758218577E-3</v>
      </c>
      <c r="B1891">
        <v>1</v>
      </c>
      <c r="C1891">
        <v>1</v>
      </c>
      <c r="D1891">
        <v>1</v>
      </c>
    </row>
    <row r="1892" spans="1:4" hidden="1" outlineLevel="1" x14ac:dyDescent="0.45">
      <c r="A1892">
        <v>-1.4947428246660954E-2</v>
      </c>
      <c r="B1892">
        <v>1</v>
      </c>
      <c r="C1892">
        <v>1</v>
      </c>
      <c r="D1892">
        <v>1</v>
      </c>
    </row>
    <row r="1893" spans="1:4" hidden="1" outlineLevel="1" x14ac:dyDescent="0.45">
      <c r="A1893">
        <v>-3.8541426263558831E-2</v>
      </c>
      <c r="B1893">
        <v>1</v>
      </c>
      <c r="C1893">
        <v>1</v>
      </c>
      <c r="D1893">
        <v>1</v>
      </c>
    </row>
    <row r="1894" spans="1:4" hidden="1" outlineLevel="1" x14ac:dyDescent="0.45">
      <c r="A1894">
        <v>-8.7013922227555662E-3</v>
      </c>
      <c r="B1894">
        <v>1</v>
      </c>
      <c r="C1894">
        <v>1</v>
      </c>
      <c r="D1894">
        <v>1</v>
      </c>
    </row>
    <row r="1895" spans="1:4" hidden="1" outlineLevel="1" x14ac:dyDescent="0.45">
      <c r="A1895">
        <v>9.5647436285490883E-3</v>
      </c>
      <c r="B1895">
        <v>1</v>
      </c>
      <c r="C1895">
        <v>1</v>
      </c>
      <c r="D1895">
        <v>1</v>
      </c>
    </row>
    <row r="1896" spans="1:4" hidden="1" outlineLevel="1" x14ac:dyDescent="0.45">
      <c r="A1896">
        <v>2.3445463812436174E-2</v>
      </c>
      <c r="B1896">
        <v>1</v>
      </c>
      <c r="C1896">
        <v>1</v>
      </c>
      <c r="D1896">
        <v>1</v>
      </c>
    </row>
    <row r="1897" spans="1:4" hidden="1" outlineLevel="1" x14ac:dyDescent="0.45">
      <c r="A1897">
        <v>1.6756503398172029E-2</v>
      </c>
      <c r="B1897">
        <v>1</v>
      </c>
      <c r="C1897">
        <v>1</v>
      </c>
      <c r="D1897">
        <v>1</v>
      </c>
    </row>
    <row r="1898" spans="1:4" hidden="1" outlineLevel="1" x14ac:dyDescent="0.45">
      <c r="A1898">
        <v>2.8754177711190598E-2</v>
      </c>
      <c r="B1898">
        <v>1</v>
      </c>
      <c r="C1898">
        <v>1</v>
      </c>
      <c r="D1898">
        <v>1</v>
      </c>
    </row>
    <row r="1899" spans="1:4" hidden="1" outlineLevel="1" x14ac:dyDescent="0.45">
      <c r="A1899">
        <v>-1.2882988853414101E-2</v>
      </c>
      <c r="B1899">
        <v>1</v>
      </c>
      <c r="C1899">
        <v>1</v>
      </c>
      <c r="D1899">
        <v>1</v>
      </c>
    </row>
    <row r="1900" spans="1:4" hidden="1" outlineLevel="1" x14ac:dyDescent="0.45">
      <c r="A1900">
        <v>1.332660572242661E-2</v>
      </c>
      <c r="B1900">
        <v>0</v>
      </c>
      <c r="C1900">
        <v>0</v>
      </c>
      <c r="D1900">
        <v>0</v>
      </c>
    </row>
    <row r="1901" spans="1:4" hidden="1" outlineLevel="1" x14ac:dyDescent="0.45">
      <c r="A1901">
        <v>-3.7989514073987318E-2</v>
      </c>
      <c r="B1901">
        <v>0</v>
      </c>
      <c r="C1901">
        <v>0</v>
      </c>
      <c r="D1901">
        <v>0</v>
      </c>
    </row>
    <row r="1902" spans="1:4" hidden="1" outlineLevel="1" x14ac:dyDescent="0.45">
      <c r="A1902">
        <v>1.3122640360492044E-2</v>
      </c>
      <c r="B1902">
        <v>0</v>
      </c>
      <c r="C1902">
        <v>0</v>
      </c>
      <c r="D1902">
        <v>0</v>
      </c>
    </row>
    <row r="1903" spans="1:4" hidden="1" outlineLevel="1" x14ac:dyDescent="0.45">
      <c r="A1903">
        <v>2.7738542449286197E-2</v>
      </c>
      <c r="B1903">
        <v>0</v>
      </c>
      <c r="C1903">
        <v>0</v>
      </c>
      <c r="D1903">
        <v>0</v>
      </c>
    </row>
    <row r="1904" spans="1:4" hidden="1" outlineLevel="1" x14ac:dyDescent="0.45">
      <c r="A1904">
        <v>-9.5912041639862888E-3</v>
      </c>
      <c r="B1904">
        <v>0</v>
      </c>
      <c r="C1904">
        <v>0</v>
      </c>
      <c r="D1904">
        <v>0</v>
      </c>
    </row>
    <row r="1905" spans="1:4" hidden="1" outlineLevel="1" x14ac:dyDescent="0.45">
      <c r="A1905">
        <v>1.2488928255093068E-2</v>
      </c>
      <c r="B1905">
        <v>0</v>
      </c>
      <c r="C1905">
        <v>0</v>
      </c>
      <c r="D1905">
        <v>0</v>
      </c>
    </row>
    <row r="1906" spans="1:4" hidden="1" outlineLevel="1" x14ac:dyDescent="0.45">
      <c r="A1906">
        <v>4.6948356807512415E-3</v>
      </c>
      <c r="B1906">
        <v>0</v>
      </c>
      <c r="C1906">
        <v>0</v>
      </c>
      <c r="D1906">
        <v>0</v>
      </c>
    </row>
    <row r="1907" spans="1:4" hidden="1" outlineLevel="1" x14ac:dyDescent="0.45">
      <c r="A1907">
        <v>-4.6438729900744047E-4</v>
      </c>
      <c r="B1907">
        <v>0</v>
      </c>
      <c r="C1907">
        <v>0</v>
      </c>
      <c r="D1907">
        <v>0</v>
      </c>
    </row>
    <row r="1908" spans="1:4" hidden="1" outlineLevel="1" x14ac:dyDescent="0.45">
      <c r="A1908">
        <v>0</v>
      </c>
      <c r="B1908">
        <v>0</v>
      </c>
      <c r="C1908">
        <v>0</v>
      </c>
      <c r="D1908">
        <v>0</v>
      </c>
    </row>
    <row r="1909" spans="1:4" hidden="1" outlineLevel="1" x14ac:dyDescent="0.45">
      <c r="A1909">
        <v>-8.9145711133050698E-3</v>
      </c>
      <c r="B1909">
        <v>0</v>
      </c>
      <c r="C1909">
        <v>0</v>
      </c>
      <c r="D1909">
        <v>0</v>
      </c>
    </row>
    <row r="1910" spans="1:4" hidden="1" outlineLevel="1" x14ac:dyDescent="0.45">
      <c r="A1910">
        <v>3.5744630980631964E-3</v>
      </c>
      <c r="B1910">
        <v>0</v>
      </c>
      <c r="C1910">
        <v>0</v>
      </c>
      <c r="D1910">
        <v>0</v>
      </c>
    </row>
    <row r="1911" spans="1:4" hidden="1" outlineLevel="1" x14ac:dyDescent="0.45">
      <c r="A1911">
        <v>4.0434414503839111E-2</v>
      </c>
      <c r="B1911">
        <v>0</v>
      </c>
      <c r="C1911">
        <v>0</v>
      </c>
      <c r="D1911">
        <v>0</v>
      </c>
    </row>
    <row r="1912" spans="1:4" hidden="1" outlineLevel="1" x14ac:dyDescent="0.45">
      <c r="A1912">
        <v>2.4131544980077413E-2</v>
      </c>
      <c r="B1912">
        <v>0</v>
      </c>
      <c r="C1912">
        <v>0</v>
      </c>
      <c r="D1912">
        <v>0</v>
      </c>
    </row>
    <row r="1913" spans="1:4" hidden="1" outlineLevel="1" x14ac:dyDescent="0.45">
      <c r="A1913">
        <v>-1.0027946736807514E-2</v>
      </c>
      <c r="B1913">
        <v>0</v>
      </c>
      <c r="C1913">
        <v>0</v>
      </c>
      <c r="D1913">
        <v>0</v>
      </c>
    </row>
    <row r="1914" spans="1:4" hidden="1" outlineLevel="1" x14ac:dyDescent="0.45">
      <c r="A1914">
        <v>-8.7180338757887332E-3</v>
      </c>
      <c r="B1914">
        <v>0</v>
      </c>
      <c r="C1914">
        <v>0</v>
      </c>
      <c r="D1914">
        <v>0</v>
      </c>
    </row>
    <row r="1915" spans="1:4" hidden="1" outlineLevel="1" x14ac:dyDescent="0.45">
      <c r="A1915">
        <v>2.1358572744786031E-2</v>
      </c>
      <c r="B1915">
        <v>0</v>
      </c>
      <c r="C1915">
        <v>0</v>
      </c>
      <c r="D1915">
        <v>0</v>
      </c>
    </row>
    <row r="1916" spans="1:4" hidden="1" outlineLevel="1" x14ac:dyDescent="0.45">
      <c r="A1916">
        <v>1.3367229785140156E-2</v>
      </c>
      <c r="B1916">
        <v>0</v>
      </c>
      <c r="C1916">
        <v>0</v>
      </c>
      <c r="D1916">
        <v>0</v>
      </c>
    </row>
    <row r="1917" spans="1:4" hidden="1" outlineLevel="1" x14ac:dyDescent="0.45">
      <c r="A1917">
        <v>-1.9664967225054508E-2</v>
      </c>
      <c r="B1917">
        <v>0</v>
      </c>
      <c r="C1917">
        <v>0</v>
      </c>
      <c r="D1917">
        <v>0</v>
      </c>
    </row>
    <row r="1918" spans="1:4" hidden="1" outlineLevel="1" x14ac:dyDescent="0.45">
      <c r="A1918">
        <v>1.9041329591106493E-2</v>
      </c>
      <c r="B1918">
        <v>0</v>
      </c>
      <c r="C1918">
        <v>0</v>
      </c>
      <c r="D1918">
        <v>0</v>
      </c>
    </row>
    <row r="1919" spans="1:4" hidden="1" outlineLevel="1" x14ac:dyDescent="0.45">
      <c r="A1919">
        <v>3.6669006858562447E-2</v>
      </c>
      <c r="B1919">
        <v>0</v>
      </c>
      <c r="C1919">
        <v>0</v>
      </c>
      <c r="D1919">
        <v>0</v>
      </c>
    </row>
    <row r="1920" spans="1:4" hidden="1" outlineLevel="1" x14ac:dyDescent="0.45">
      <c r="A1920">
        <v>2.1645134403000643E-2</v>
      </c>
      <c r="B1920">
        <v>0</v>
      </c>
      <c r="C1920">
        <v>0</v>
      </c>
      <c r="D1920">
        <v>0</v>
      </c>
    </row>
    <row r="1921" spans="1:4" hidden="1" outlineLevel="1" x14ac:dyDescent="0.45">
      <c r="A1921">
        <v>-3.2888866226448821E-2</v>
      </c>
      <c r="B1921">
        <v>0</v>
      </c>
      <c r="C1921">
        <v>0</v>
      </c>
      <c r="D1921">
        <v>0</v>
      </c>
    </row>
    <row r="1922" spans="1:4" hidden="1" outlineLevel="1" x14ac:dyDescent="0.45">
      <c r="A1922">
        <v>-1.0808530830675012E-2</v>
      </c>
      <c r="B1922">
        <v>0</v>
      </c>
      <c r="C1922">
        <v>0</v>
      </c>
      <c r="D1922">
        <v>0</v>
      </c>
    </row>
    <row r="1923" spans="1:4" hidden="1" outlineLevel="1" x14ac:dyDescent="0.45">
      <c r="A1923">
        <v>2.2892625856141491E-2</v>
      </c>
      <c r="B1923">
        <v>0</v>
      </c>
      <c r="C1923">
        <v>0</v>
      </c>
      <c r="D1923">
        <v>0</v>
      </c>
    </row>
    <row r="1924" spans="1:4" hidden="1" outlineLevel="1" x14ac:dyDescent="0.45">
      <c r="A1924">
        <v>-1.4225418164764636E-2</v>
      </c>
      <c r="B1924">
        <v>0</v>
      </c>
      <c r="C1924">
        <v>0</v>
      </c>
      <c r="D1924">
        <v>0</v>
      </c>
    </row>
    <row r="1925" spans="1:4" hidden="1" outlineLevel="1" x14ac:dyDescent="0.45">
      <c r="A1925">
        <v>-6.7396130669203913E-3</v>
      </c>
      <c r="B1925">
        <v>0</v>
      </c>
      <c r="C1925">
        <v>0</v>
      </c>
      <c r="D1925">
        <v>0</v>
      </c>
    </row>
    <row r="1926" spans="1:4" hidden="1" outlineLevel="1" x14ac:dyDescent="0.45">
      <c r="A1926">
        <v>-1.2825629972592512E-2</v>
      </c>
      <c r="B1926">
        <v>0</v>
      </c>
      <c r="C1926">
        <v>0</v>
      </c>
      <c r="D1926">
        <v>0</v>
      </c>
    </row>
    <row r="1927" spans="1:4" hidden="1" outlineLevel="1" x14ac:dyDescent="0.45">
      <c r="A1927">
        <v>1.0808916682390368E-2</v>
      </c>
      <c r="B1927">
        <v>0</v>
      </c>
      <c r="C1927">
        <v>0</v>
      </c>
      <c r="D1927">
        <v>0</v>
      </c>
    </row>
    <row r="1928" spans="1:4" hidden="1" outlineLevel="1" x14ac:dyDescent="0.45">
      <c r="A1928">
        <v>7.7333333333333698E-3</v>
      </c>
      <c r="B1928">
        <v>0</v>
      </c>
      <c r="C1928">
        <v>0</v>
      </c>
      <c r="D1928">
        <v>0</v>
      </c>
    </row>
    <row r="1929" spans="1:4" hidden="1" outlineLevel="1" x14ac:dyDescent="0.45">
      <c r="A1929">
        <v>-5.186557290288385E-3</v>
      </c>
      <c r="B1929">
        <v>0</v>
      </c>
      <c r="C1929">
        <v>0</v>
      </c>
      <c r="D1929">
        <v>0</v>
      </c>
    </row>
    <row r="1930" spans="1:4" hidden="1" outlineLevel="1" x14ac:dyDescent="0.45">
      <c r="A1930">
        <v>-2.8674788530084538E-2</v>
      </c>
      <c r="B1930">
        <v>0</v>
      </c>
      <c r="C1930">
        <v>0</v>
      </c>
      <c r="D1930">
        <v>0</v>
      </c>
    </row>
    <row r="1931" spans="1:4" hidden="1" outlineLevel="1" x14ac:dyDescent="0.45">
      <c r="A1931">
        <v>-2.2757147551758172E-2</v>
      </c>
      <c r="B1931">
        <v>0</v>
      </c>
      <c r="C1931">
        <v>0</v>
      </c>
      <c r="D1931">
        <v>0</v>
      </c>
    </row>
    <row r="1932" spans="1:4" hidden="1" outlineLevel="1" x14ac:dyDescent="0.45">
      <c r="A1932">
        <v>-2.8443323525290887E-2</v>
      </c>
      <c r="B1932">
        <v>0</v>
      </c>
      <c r="C1932">
        <v>0</v>
      </c>
      <c r="D1932">
        <v>0</v>
      </c>
    </row>
    <row r="1933" spans="1:4" hidden="1" outlineLevel="1" x14ac:dyDescent="0.45">
      <c r="A1933">
        <v>5.8263628497261521E-3</v>
      </c>
      <c r="B1933">
        <v>0</v>
      </c>
      <c r="C1933">
        <v>0</v>
      </c>
      <c r="D1933">
        <v>0</v>
      </c>
    </row>
    <row r="1934" spans="1:4" hidden="1" outlineLevel="1" x14ac:dyDescent="0.45">
      <c r="A1934">
        <v>-4.8749713236981851E-3</v>
      </c>
      <c r="B1934">
        <v>0</v>
      </c>
      <c r="C1934">
        <v>0</v>
      </c>
      <c r="D1934">
        <v>0</v>
      </c>
    </row>
    <row r="1935" spans="1:4" hidden="1" outlineLevel="1" x14ac:dyDescent="0.45">
      <c r="A1935">
        <v>-7.6306841104259004E-2</v>
      </c>
      <c r="B1935">
        <v>0</v>
      </c>
      <c r="C1935">
        <v>0</v>
      </c>
      <c r="D1935">
        <v>0</v>
      </c>
    </row>
    <row r="1936" spans="1:4" hidden="1" outlineLevel="1" x14ac:dyDescent="0.45">
      <c r="A1936">
        <v>5.5531290946526646E-3</v>
      </c>
      <c r="B1936">
        <v>0</v>
      </c>
      <c r="C1936">
        <v>0</v>
      </c>
      <c r="D1936">
        <v>0</v>
      </c>
    </row>
    <row r="1937" spans="1:4" hidden="1" outlineLevel="1" x14ac:dyDescent="0.45">
      <c r="A1937">
        <v>5.0570861255894162E-3</v>
      </c>
      <c r="B1937">
        <v>0</v>
      </c>
      <c r="C1937">
        <v>0</v>
      </c>
      <c r="D1937">
        <v>0</v>
      </c>
    </row>
    <row r="1938" spans="1:4" hidden="1" outlineLevel="1" x14ac:dyDescent="0.45">
      <c r="A1938">
        <v>-1.7595307917888103E-3</v>
      </c>
      <c r="B1938">
        <v>0</v>
      </c>
      <c r="C1938">
        <v>0</v>
      </c>
      <c r="D1938">
        <v>0</v>
      </c>
    </row>
    <row r="1939" spans="1:4" hidden="1" outlineLevel="1" x14ac:dyDescent="0.45">
      <c r="A1939">
        <v>3.1294452347083945E-2</v>
      </c>
      <c r="B1939">
        <v>0</v>
      </c>
      <c r="C1939">
        <v>0</v>
      </c>
      <c r="D1939">
        <v>0</v>
      </c>
    </row>
    <row r="1940" spans="1:4" hidden="1" outlineLevel="1" x14ac:dyDescent="0.45">
      <c r="A1940">
        <v>3.1604197901049513E-2</v>
      </c>
      <c r="B1940">
        <v>0</v>
      </c>
      <c r="C1940">
        <v>0</v>
      </c>
      <c r="D1940">
        <v>0</v>
      </c>
    </row>
    <row r="1941" spans="1:4" hidden="1" outlineLevel="1" x14ac:dyDescent="0.45">
      <c r="A1941">
        <v>8.6617835135447407E-3</v>
      </c>
      <c r="B1941">
        <v>0</v>
      </c>
      <c r="C1941">
        <v>0</v>
      </c>
      <c r="D1941">
        <v>0</v>
      </c>
    </row>
    <row r="1942" spans="1:4" hidden="1" outlineLevel="1" x14ac:dyDescent="0.45">
      <c r="A1942">
        <v>-6.3973258025473712E-3</v>
      </c>
      <c r="B1942">
        <v>0</v>
      </c>
      <c r="C1942">
        <v>0</v>
      </c>
      <c r="D1942">
        <v>0</v>
      </c>
    </row>
    <row r="1943" spans="1:4" hidden="1" outlineLevel="1" x14ac:dyDescent="0.45">
      <c r="A1943">
        <v>3.016241299303779E-3</v>
      </c>
      <c r="B1943">
        <v>0</v>
      </c>
      <c r="C1943">
        <v>0</v>
      </c>
      <c r="D1943">
        <v>0</v>
      </c>
    </row>
    <row r="1944" spans="1:4" hidden="1" outlineLevel="1" x14ac:dyDescent="0.45">
      <c r="A1944">
        <v>-2.1599583622484264E-2</v>
      </c>
      <c r="B1944">
        <v>0</v>
      </c>
      <c r="C1944">
        <v>0</v>
      </c>
      <c r="D1944">
        <v>0</v>
      </c>
    </row>
    <row r="1945" spans="1:4" hidden="1" outlineLevel="1" x14ac:dyDescent="0.45">
      <c r="A1945">
        <v>-2.6804976800543723E-2</v>
      </c>
      <c r="B1945">
        <v>0</v>
      </c>
      <c r="C1945">
        <v>0</v>
      </c>
      <c r="D1945">
        <v>0</v>
      </c>
    </row>
    <row r="1946" spans="1:4" hidden="1" outlineLevel="1" x14ac:dyDescent="0.45">
      <c r="A1946">
        <v>-1.5274825387185054E-2</v>
      </c>
      <c r="B1946">
        <v>0</v>
      </c>
      <c r="C1946">
        <v>0</v>
      </c>
      <c r="D1946">
        <v>0</v>
      </c>
    </row>
    <row r="1947" spans="1:4" hidden="1" outlineLevel="1" x14ac:dyDescent="0.45">
      <c r="A1947">
        <v>2.7939679896382685E-2</v>
      </c>
      <c r="B1947">
        <v>0</v>
      </c>
      <c r="C1947">
        <v>0</v>
      </c>
      <c r="D1947">
        <v>0</v>
      </c>
    </row>
    <row r="1948" spans="1:4" hidden="1" outlineLevel="1" x14ac:dyDescent="0.45">
      <c r="A1948">
        <v>8.4000840008413569E-4</v>
      </c>
      <c r="B1948">
        <v>0</v>
      </c>
      <c r="C1948">
        <v>0</v>
      </c>
      <c r="D1948">
        <v>0</v>
      </c>
    </row>
    <row r="1949" spans="1:4" hidden="1" outlineLevel="1" x14ac:dyDescent="0.45">
      <c r="A1949">
        <v>5.8991037438925753E-2</v>
      </c>
      <c r="B1949">
        <v>0</v>
      </c>
      <c r="C1949">
        <v>0</v>
      </c>
      <c r="D1949">
        <v>0</v>
      </c>
    </row>
    <row r="1950" spans="1:4" hidden="1" outlineLevel="1" x14ac:dyDescent="0.45">
      <c r="A1950">
        <v>1.3728098729089311E-2</v>
      </c>
      <c r="B1950">
        <v>0</v>
      </c>
      <c r="C1950">
        <v>0</v>
      </c>
      <c r="D1950">
        <v>0</v>
      </c>
    </row>
    <row r="1951" spans="1:4" hidden="1" outlineLevel="1" x14ac:dyDescent="0.45">
      <c r="A1951">
        <v>1.3235047746691153E-2</v>
      </c>
      <c r="B1951">
        <v>0</v>
      </c>
      <c r="C1951">
        <v>0</v>
      </c>
      <c r="D1951">
        <v>0</v>
      </c>
    </row>
    <row r="1952" spans="1:4" hidden="1" outlineLevel="1" x14ac:dyDescent="0.45">
      <c r="A1952">
        <v>3.125E-2</v>
      </c>
      <c r="B1952">
        <v>0</v>
      </c>
      <c r="C1952">
        <v>0</v>
      </c>
      <c r="D1952">
        <v>0</v>
      </c>
    </row>
    <row r="1953" spans="1:4" hidden="1" outlineLevel="1" x14ac:dyDescent="0.45">
      <c r="A1953">
        <v>-3.3429533429533587E-2</v>
      </c>
      <c r="B1953">
        <v>0</v>
      </c>
      <c r="C1953">
        <v>0</v>
      </c>
      <c r="D1953">
        <v>0</v>
      </c>
    </row>
    <row r="1954" spans="1:4" hidden="1" outlineLevel="1" x14ac:dyDescent="0.45">
      <c r="A1954">
        <v>2.0154267230654499E-2</v>
      </c>
      <c r="B1954">
        <v>0</v>
      </c>
      <c r="C1954">
        <v>0</v>
      </c>
      <c r="D1954">
        <v>0</v>
      </c>
    </row>
    <row r="1955" spans="1:4" hidden="1" outlineLevel="1" x14ac:dyDescent="0.45">
      <c r="A1955">
        <v>1.6151761517615215E-2</v>
      </c>
      <c r="B1955">
        <v>0</v>
      </c>
      <c r="C1955">
        <v>0</v>
      </c>
      <c r="D1955">
        <v>0</v>
      </c>
    </row>
    <row r="1956" spans="1:4" hidden="1" outlineLevel="1" x14ac:dyDescent="0.45">
      <c r="A1956">
        <v>-4.8271815660336781E-3</v>
      </c>
      <c r="B1956">
        <v>0</v>
      </c>
      <c r="C1956">
        <v>0</v>
      </c>
      <c r="D1956">
        <v>0</v>
      </c>
    </row>
    <row r="1957" spans="1:4" hidden="1" outlineLevel="1" x14ac:dyDescent="0.45">
      <c r="A1957">
        <v>6.6997186118178398E-4</v>
      </c>
      <c r="B1957">
        <v>0</v>
      </c>
      <c r="C1957">
        <v>0</v>
      </c>
      <c r="D1957">
        <v>0</v>
      </c>
    </row>
    <row r="1958" spans="1:4" hidden="1" outlineLevel="1" x14ac:dyDescent="0.45">
      <c r="A1958">
        <v>1.5425816818425364E-2</v>
      </c>
      <c r="B1958">
        <v>0</v>
      </c>
      <c r="C1958">
        <v>0</v>
      </c>
      <c r="D1958">
        <v>0</v>
      </c>
    </row>
    <row r="1959" spans="1:4" hidden="1" outlineLevel="1" x14ac:dyDescent="0.45">
      <c r="A1959">
        <v>7.2265006857261671E-3</v>
      </c>
      <c r="B1959">
        <v>0</v>
      </c>
      <c r="C1959">
        <v>0</v>
      </c>
      <c r="D1959">
        <v>0</v>
      </c>
    </row>
    <row r="1960" spans="1:4" hidden="1" outlineLevel="1" x14ac:dyDescent="0.45">
      <c r="A1960">
        <v>9.0861482063369081E-3</v>
      </c>
      <c r="B1960">
        <v>0</v>
      </c>
      <c r="C1960">
        <v>0</v>
      </c>
      <c r="D1960">
        <v>0</v>
      </c>
    </row>
    <row r="1961" spans="1:4" hidden="1" outlineLevel="1" x14ac:dyDescent="0.45">
      <c r="A1961">
        <v>-1.372706749357766E-2</v>
      </c>
      <c r="B1961">
        <v>0</v>
      </c>
      <c r="C1961">
        <v>0</v>
      </c>
      <c r="D1961">
        <v>0</v>
      </c>
    </row>
    <row r="1962" spans="1:4" hidden="1" outlineLevel="1" x14ac:dyDescent="0.45">
      <c r="A1962">
        <v>1.3339296990107385E-2</v>
      </c>
      <c r="B1962">
        <v>0</v>
      </c>
      <c r="C1962">
        <v>0</v>
      </c>
      <c r="D1962">
        <v>0</v>
      </c>
    </row>
    <row r="1963" spans="1:4" hidden="1" outlineLevel="1" x14ac:dyDescent="0.45">
      <c r="A1963">
        <v>-8.1267038816045245E-3</v>
      </c>
      <c r="B1963">
        <v>0</v>
      </c>
      <c r="C1963">
        <v>0</v>
      </c>
      <c r="D1963">
        <v>0</v>
      </c>
    </row>
    <row r="1964" spans="1:4" hidden="1" outlineLevel="1" x14ac:dyDescent="0.45">
      <c r="A1964">
        <v>-3.7170828752419727E-3</v>
      </c>
      <c r="B1964">
        <v>0</v>
      </c>
      <c r="C1964">
        <v>0</v>
      </c>
      <c r="D1964">
        <v>0</v>
      </c>
    </row>
    <row r="1965" spans="1:4" hidden="1" outlineLevel="1" x14ac:dyDescent="0.45">
      <c r="A1965">
        <v>-1.142932212296377E-2</v>
      </c>
      <c r="B1965">
        <v>0</v>
      </c>
      <c r="C1965">
        <v>0</v>
      </c>
      <c r="D1965">
        <v>0</v>
      </c>
    </row>
    <row r="1966" spans="1:4" hidden="1" outlineLevel="1" x14ac:dyDescent="0.45">
      <c r="A1966">
        <v>-1.3661129568106278E-2</v>
      </c>
      <c r="B1966">
        <v>0</v>
      </c>
      <c r="C1966">
        <v>0</v>
      </c>
      <c r="D1966">
        <v>0</v>
      </c>
    </row>
    <row r="1967" spans="1:4" hidden="1" outlineLevel="1" x14ac:dyDescent="0.45">
      <c r="A1967">
        <v>-3.287434992320426E-3</v>
      </c>
      <c r="B1967">
        <v>0</v>
      </c>
      <c r="C1967">
        <v>0</v>
      </c>
      <c r="D1967">
        <v>0</v>
      </c>
    </row>
    <row r="1968" spans="1:4" hidden="1" outlineLevel="1" x14ac:dyDescent="0.45">
      <c r="A1968">
        <v>2.4088242450458264E-2</v>
      </c>
      <c r="B1968">
        <v>0</v>
      </c>
      <c r="C1968">
        <v>0</v>
      </c>
      <c r="D1968">
        <v>0</v>
      </c>
    </row>
    <row r="1969" spans="1:4" hidden="1" outlineLevel="1" x14ac:dyDescent="0.45">
      <c r="A1969">
        <v>1.5311510031679187E-3</v>
      </c>
      <c r="B1969">
        <v>0</v>
      </c>
      <c r="C1969">
        <v>0</v>
      </c>
      <c r="D1969">
        <v>0</v>
      </c>
    </row>
    <row r="1970" spans="1:4" hidden="1" outlineLevel="1" x14ac:dyDescent="0.45">
      <c r="A1970">
        <v>-3.8483842058094631E-3</v>
      </c>
      <c r="B1970">
        <v>0</v>
      </c>
      <c r="C1970">
        <v>0</v>
      </c>
      <c r="D1970">
        <v>0</v>
      </c>
    </row>
    <row r="1971" spans="1:4" hidden="1" outlineLevel="1" x14ac:dyDescent="0.45">
      <c r="A1971">
        <v>-9.7904318374264498E-4</v>
      </c>
      <c r="B1971">
        <v>0</v>
      </c>
      <c r="C1971">
        <v>0</v>
      </c>
      <c r="D1971">
        <v>0</v>
      </c>
    </row>
    <row r="1972" spans="1:4" hidden="1" outlineLevel="1" x14ac:dyDescent="0.45">
      <c r="A1972">
        <v>6.7805588663754079E-3</v>
      </c>
      <c r="B1972">
        <v>0</v>
      </c>
      <c r="C1972">
        <v>0</v>
      </c>
      <c r="D1972">
        <v>0</v>
      </c>
    </row>
    <row r="1973" spans="1:4" hidden="1" outlineLevel="1" x14ac:dyDescent="0.45">
      <c r="A1973">
        <v>3.9462260924461035E-4</v>
      </c>
      <c r="B1973">
        <v>0</v>
      </c>
      <c r="C1973">
        <v>0</v>
      </c>
      <c r="D1973">
        <v>0</v>
      </c>
    </row>
    <row r="1974" spans="1:4" hidden="1" outlineLevel="1" x14ac:dyDescent="0.45">
      <c r="A1974">
        <v>-6.8111292273707047E-3</v>
      </c>
      <c r="B1974">
        <v>0</v>
      </c>
      <c r="C1974">
        <v>0</v>
      </c>
      <c r="D1974">
        <v>0</v>
      </c>
    </row>
    <row r="1975" spans="1:4" hidden="1" outlineLevel="1" x14ac:dyDescent="0.45">
      <c r="A1975">
        <v>-8.737786956868332E-4</v>
      </c>
      <c r="B1975">
        <v>0</v>
      </c>
      <c r="C1975">
        <v>0</v>
      </c>
      <c r="D1975">
        <v>0</v>
      </c>
    </row>
    <row r="1976" spans="1:4" hidden="1" outlineLevel="1" x14ac:dyDescent="0.45">
      <c r="A1976">
        <v>-2.0538506386812982E-2</v>
      </c>
      <c r="B1976">
        <v>0</v>
      </c>
      <c r="C1976">
        <v>0</v>
      </c>
      <c r="D1976">
        <v>0</v>
      </c>
    </row>
    <row r="1977" spans="1:4" hidden="1" outlineLevel="1" x14ac:dyDescent="0.45">
      <c r="A1977">
        <v>-1.7668226954192456E-2</v>
      </c>
      <c r="B1977">
        <v>0</v>
      </c>
      <c r="C1977">
        <v>0</v>
      </c>
      <c r="D1977">
        <v>0</v>
      </c>
    </row>
    <row r="1978" spans="1:4" hidden="1" outlineLevel="1" x14ac:dyDescent="0.45">
      <c r="A1978">
        <v>2.3026496997741397E-2</v>
      </c>
      <c r="B1978">
        <v>0</v>
      </c>
      <c r="C1978">
        <v>0</v>
      </c>
      <c r="D1978">
        <v>0</v>
      </c>
    </row>
    <row r="1979" spans="1:4" hidden="1" outlineLevel="1" x14ac:dyDescent="0.45">
      <c r="A1979">
        <v>1.6531150718862797E-2</v>
      </c>
      <c r="B1979">
        <v>0</v>
      </c>
      <c r="C1979">
        <v>0</v>
      </c>
      <c r="D1979">
        <v>0</v>
      </c>
    </row>
    <row r="1980" spans="1:4" hidden="1" outlineLevel="1" x14ac:dyDescent="0.45">
      <c r="A1980">
        <v>-9.0316770844369731E-3</v>
      </c>
      <c r="B1980">
        <v>0</v>
      </c>
      <c r="C1980">
        <v>0</v>
      </c>
      <c r="D1980">
        <v>0</v>
      </c>
    </row>
    <row r="1981" spans="1:4" hidden="1" outlineLevel="1" x14ac:dyDescent="0.45">
      <c r="A1981">
        <v>-1.4673259387945836E-2</v>
      </c>
      <c r="B1981">
        <v>0</v>
      </c>
      <c r="C1981">
        <v>0</v>
      </c>
      <c r="D1981">
        <v>0</v>
      </c>
    </row>
    <row r="1982" spans="1:4" hidden="1" outlineLevel="1" x14ac:dyDescent="0.45">
      <c r="A1982">
        <v>-6.3500244127380312E-2</v>
      </c>
      <c r="B1982">
        <v>0</v>
      </c>
      <c r="C1982">
        <v>0</v>
      </c>
      <c r="D1982">
        <v>0</v>
      </c>
    </row>
    <row r="1983" spans="1:4" hidden="1" outlineLevel="1" x14ac:dyDescent="0.45">
      <c r="A1983">
        <v>-2.7284576393917459E-2</v>
      </c>
      <c r="B1983">
        <v>0</v>
      </c>
      <c r="C1983">
        <v>0</v>
      </c>
      <c r="D1983">
        <v>0</v>
      </c>
    </row>
    <row r="1984" spans="1:4" hidden="1" outlineLevel="1" x14ac:dyDescent="0.45">
      <c r="A1984">
        <v>3.7429651907215034E-2</v>
      </c>
      <c r="B1984">
        <v>0</v>
      </c>
      <c r="C1984">
        <v>0</v>
      </c>
      <c r="D1984">
        <v>0</v>
      </c>
    </row>
    <row r="1985" spans="1:4" hidden="1" outlineLevel="1" x14ac:dyDescent="0.45">
      <c r="A1985">
        <v>-1.2456946039035466E-2</v>
      </c>
      <c r="B1985">
        <v>0</v>
      </c>
      <c r="C1985">
        <v>0</v>
      </c>
      <c r="D1985">
        <v>0</v>
      </c>
    </row>
    <row r="1986" spans="1:4" hidden="1" outlineLevel="1" x14ac:dyDescent="0.45">
      <c r="A1986">
        <v>-4.0981224205081102E-3</v>
      </c>
      <c r="B1986">
        <v>0</v>
      </c>
      <c r="C1986">
        <v>0</v>
      </c>
      <c r="D1986">
        <v>0</v>
      </c>
    </row>
    <row r="1987" spans="1:4" hidden="1" outlineLevel="1" x14ac:dyDescent="0.45">
      <c r="A1987">
        <v>3.998248942069127E-3</v>
      </c>
      <c r="B1987">
        <v>0</v>
      </c>
      <c r="C1987">
        <v>0</v>
      </c>
      <c r="D1987">
        <v>0</v>
      </c>
    </row>
    <row r="1988" spans="1:4" hidden="1" outlineLevel="1" x14ac:dyDescent="0.45">
      <c r="A1988">
        <v>-7.0926108947154676E-3</v>
      </c>
      <c r="B1988">
        <v>0</v>
      </c>
      <c r="C1988">
        <v>0</v>
      </c>
      <c r="D1988">
        <v>0</v>
      </c>
    </row>
    <row r="1989" spans="1:4" hidden="1" outlineLevel="1" x14ac:dyDescent="0.45">
      <c r="A1989">
        <v>-1.7946015574682339E-2</v>
      </c>
      <c r="B1989">
        <v>0</v>
      </c>
      <c r="C1989">
        <v>0</v>
      </c>
      <c r="D1989">
        <v>0</v>
      </c>
    </row>
    <row r="1990" spans="1:4" hidden="1" outlineLevel="1" x14ac:dyDescent="0.45">
      <c r="A1990">
        <v>3.0466537486957934E-2</v>
      </c>
      <c r="B1990">
        <v>0</v>
      </c>
      <c r="C1990">
        <v>0</v>
      </c>
      <c r="D1990">
        <v>0</v>
      </c>
    </row>
    <row r="1991" spans="1:4" hidden="1" outlineLevel="1" x14ac:dyDescent="0.45">
      <c r="A1991">
        <v>-1.6200422368154443E-3</v>
      </c>
      <c r="B1991">
        <v>0</v>
      </c>
      <c r="C1991">
        <v>0</v>
      </c>
      <c r="D1991">
        <v>0</v>
      </c>
    </row>
    <row r="1992" spans="1:4" hidden="1" outlineLevel="1" x14ac:dyDescent="0.45">
      <c r="A1992">
        <v>3.3380661238445741E-2</v>
      </c>
      <c r="B1992">
        <v>0</v>
      </c>
      <c r="C1992">
        <v>0</v>
      </c>
      <c r="D1992">
        <v>0</v>
      </c>
    </row>
    <row r="1993" spans="1:4" hidden="1" outlineLevel="1" x14ac:dyDescent="0.45">
      <c r="A1993">
        <v>1.0655301012253648E-2</v>
      </c>
      <c r="B1993">
        <v>0</v>
      </c>
      <c r="C1993">
        <v>0</v>
      </c>
      <c r="D1993">
        <v>0</v>
      </c>
    </row>
    <row r="1994" spans="1:4" hidden="1" outlineLevel="1" x14ac:dyDescent="0.45">
      <c r="A1994">
        <v>3.0019698693227514E-2</v>
      </c>
      <c r="B1994">
        <v>0</v>
      </c>
      <c r="C1994">
        <v>0</v>
      </c>
      <c r="D1994">
        <v>0</v>
      </c>
    </row>
    <row r="1995" spans="1:4" hidden="1" outlineLevel="1" x14ac:dyDescent="0.45">
      <c r="A1995">
        <v>2.1548821548822428E-3</v>
      </c>
      <c r="B1995">
        <v>0</v>
      </c>
      <c r="C1995">
        <v>0</v>
      </c>
      <c r="D1995">
        <v>0</v>
      </c>
    </row>
    <row r="1996" spans="1:4" hidden="1" outlineLevel="1" x14ac:dyDescent="0.45">
      <c r="A1996">
        <v>-4.3811315683375263E-3</v>
      </c>
      <c r="B1996">
        <v>0</v>
      </c>
      <c r="C1996">
        <v>0</v>
      </c>
      <c r="D1996">
        <v>0</v>
      </c>
    </row>
    <row r="1997" spans="1:4" hidden="1" outlineLevel="1" x14ac:dyDescent="0.45">
      <c r="A1997">
        <v>-1.2580314237892187E-2</v>
      </c>
      <c r="B1997">
        <v>0</v>
      </c>
      <c r="C1997">
        <v>0</v>
      </c>
      <c r="D1997">
        <v>0</v>
      </c>
    </row>
    <row r="1998" spans="1:4" hidden="1" outlineLevel="1" x14ac:dyDescent="0.45">
      <c r="A1998">
        <v>7.1905074365704369E-2</v>
      </c>
      <c r="B1998">
        <v>0</v>
      </c>
      <c r="C1998">
        <v>0</v>
      </c>
      <c r="D1998">
        <v>0</v>
      </c>
    </row>
    <row r="1999" spans="1:4" hidden="1" outlineLevel="1" x14ac:dyDescent="0.45">
      <c r="A1999">
        <v>5.9506198030913504E-2</v>
      </c>
      <c r="B1999">
        <v>0</v>
      </c>
      <c r="C1999">
        <v>0</v>
      </c>
      <c r="D1999">
        <v>0</v>
      </c>
    </row>
    <row r="2000" spans="1:4" hidden="1" outlineLevel="1" x14ac:dyDescent="0.45">
      <c r="A2000">
        <v>4.3814246852356131E-3</v>
      </c>
      <c r="B2000">
        <v>0</v>
      </c>
      <c r="C2000">
        <v>0</v>
      </c>
      <c r="D2000">
        <v>0</v>
      </c>
    </row>
    <row r="2001" spans="1:4" hidden="1" outlineLevel="1" x14ac:dyDescent="0.45">
      <c r="A2001">
        <v>1.3901871958965639E-3</v>
      </c>
      <c r="B2001">
        <v>0</v>
      </c>
      <c r="C2001">
        <v>0</v>
      </c>
      <c r="D2001">
        <v>0</v>
      </c>
    </row>
    <row r="2002" spans="1:4" hidden="1" outlineLevel="1" x14ac:dyDescent="0.45">
      <c r="A2002">
        <v>2.1446181095765793E-2</v>
      </c>
      <c r="B2002">
        <v>0</v>
      </c>
      <c r="C2002">
        <v>0</v>
      </c>
      <c r="D2002">
        <v>0</v>
      </c>
    </row>
    <row r="2003" spans="1:4" hidden="1" outlineLevel="1" x14ac:dyDescent="0.45">
      <c r="A2003">
        <v>2.2542472173403549E-2</v>
      </c>
      <c r="B2003">
        <v>0</v>
      </c>
      <c r="C2003">
        <v>0</v>
      </c>
      <c r="D2003">
        <v>0</v>
      </c>
    </row>
    <row r="2004" spans="1:4" hidden="1" outlineLevel="1" x14ac:dyDescent="0.45">
      <c r="A2004">
        <v>-5.0186768109631297E-3</v>
      </c>
      <c r="B2004">
        <v>0</v>
      </c>
      <c r="C2004">
        <v>0</v>
      </c>
      <c r="D2004">
        <v>0</v>
      </c>
    </row>
    <row r="2005" spans="1:4" hidden="1" outlineLevel="1" x14ac:dyDescent="0.45">
      <c r="A2005">
        <v>-2.9711179695057766E-3</v>
      </c>
      <c r="B2005">
        <v>0</v>
      </c>
      <c r="C2005">
        <v>0</v>
      </c>
      <c r="D2005">
        <v>0</v>
      </c>
    </row>
    <row r="2006" spans="1:4" hidden="1" outlineLevel="1" x14ac:dyDescent="0.45">
      <c r="A2006">
        <v>-3.3657511146018559E-2</v>
      </c>
      <c r="B2006">
        <v>0</v>
      </c>
      <c r="C2006">
        <v>0</v>
      </c>
      <c r="D2006">
        <v>0</v>
      </c>
    </row>
    <row r="2007" spans="1:4" hidden="1" outlineLevel="1" x14ac:dyDescent="0.45">
      <c r="A2007">
        <v>4.9507554025626233E-2</v>
      </c>
      <c r="B2007">
        <v>0</v>
      </c>
      <c r="C2007">
        <v>0</v>
      </c>
      <c r="D2007">
        <v>0</v>
      </c>
    </row>
    <row r="2008" spans="1:4" hidden="1" outlineLevel="1" x14ac:dyDescent="0.45">
      <c r="A2008">
        <v>3.4097897637974661E-2</v>
      </c>
      <c r="B2008">
        <v>0</v>
      </c>
      <c r="C2008">
        <v>0</v>
      </c>
      <c r="D2008">
        <v>0</v>
      </c>
    </row>
    <row r="2009" spans="1:4" hidden="1" outlineLevel="1" x14ac:dyDescent="0.45">
      <c r="A2009">
        <v>4.5440528634361321E-2</v>
      </c>
      <c r="B2009">
        <v>0</v>
      </c>
      <c r="C2009">
        <v>0</v>
      </c>
      <c r="D2009">
        <v>0</v>
      </c>
    </row>
    <row r="2010" spans="1:4" hidden="1" outlineLevel="1" x14ac:dyDescent="0.45">
      <c r="A2010">
        <v>9.1861028590691785E-3</v>
      </c>
      <c r="B2010">
        <v>0</v>
      </c>
      <c r="C2010">
        <v>0</v>
      </c>
      <c r="D2010">
        <v>0</v>
      </c>
    </row>
    <row r="2011" spans="1:4" hidden="1" outlineLevel="1" x14ac:dyDescent="0.45">
      <c r="A2011">
        <v>1.1273721789597513E-3</v>
      </c>
      <c r="B2011">
        <v>0</v>
      </c>
      <c r="C2011">
        <v>0</v>
      </c>
      <c r="D2011">
        <v>0</v>
      </c>
    </row>
    <row r="2012" spans="1:4" hidden="1" outlineLevel="1" x14ac:dyDescent="0.45">
      <c r="A2012">
        <v>2.3731570496110965E-2</v>
      </c>
      <c r="B2012">
        <v>0</v>
      </c>
      <c r="C2012">
        <v>0</v>
      </c>
      <c r="D2012">
        <v>0</v>
      </c>
    </row>
    <row r="2013" spans="1:4" hidden="1" outlineLevel="1" x14ac:dyDescent="0.45">
      <c r="A2013">
        <v>8.698132040496187E-3</v>
      </c>
      <c r="B2013">
        <v>0</v>
      </c>
      <c r="C2013">
        <v>0</v>
      </c>
      <c r="D2013">
        <v>0</v>
      </c>
    </row>
    <row r="2014" spans="1:4" hidden="1" outlineLevel="1" x14ac:dyDescent="0.45">
      <c r="A2014">
        <v>-1.8821438668766954E-2</v>
      </c>
      <c r="B2014">
        <v>0</v>
      </c>
      <c r="C2014">
        <v>0</v>
      </c>
      <c r="D2014">
        <v>0</v>
      </c>
    </row>
    <row r="2015" spans="1:4" hidden="1" outlineLevel="1" x14ac:dyDescent="0.45">
      <c r="A2015">
        <v>-1.7247766846416601E-2</v>
      </c>
      <c r="B2015">
        <v>0</v>
      </c>
      <c r="C2015">
        <v>0</v>
      </c>
      <c r="D2015">
        <v>0</v>
      </c>
    </row>
    <row r="2016" spans="1:4" hidden="1" outlineLevel="1" x14ac:dyDescent="0.45">
      <c r="A2016">
        <v>2.0943285582641913E-4</v>
      </c>
      <c r="B2016">
        <v>0</v>
      </c>
      <c r="C2016">
        <v>0</v>
      </c>
      <c r="D2016">
        <v>0</v>
      </c>
    </row>
    <row r="2017" spans="1:4" hidden="1" outlineLevel="1" x14ac:dyDescent="0.45">
      <c r="A2017">
        <v>1.4950374806315336E-2</v>
      </c>
      <c r="B2017">
        <v>0</v>
      </c>
      <c r="C2017">
        <v>0</v>
      </c>
      <c r="D2017">
        <v>0</v>
      </c>
    </row>
    <row r="2018" spans="1:4" hidden="1" outlineLevel="1" x14ac:dyDescent="0.45">
      <c r="A2018">
        <v>-1.0748473345436604E-2</v>
      </c>
      <c r="B2018">
        <v>0</v>
      </c>
      <c r="C2018">
        <v>0</v>
      </c>
      <c r="D2018">
        <v>0</v>
      </c>
    </row>
    <row r="2019" spans="1:4" hidden="1" outlineLevel="1" x14ac:dyDescent="0.45">
      <c r="A2019">
        <v>2.0354111488811499E-2</v>
      </c>
      <c r="B2019">
        <v>0</v>
      </c>
      <c r="C2019">
        <v>0</v>
      </c>
      <c r="D2019">
        <v>0</v>
      </c>
    </row>
    <row r="2020" spans="1:4" hidden="1" outlineLevel="1" x14ac:dyDescent="0.45">
      <c r="A2020">
        <v>-1.3980011036850759E-2</v>
      </c>
      <c r="B2020">
        <v>0</v>
      </c>
      <c r="C2020">
        <v>0</v>
      </c>
      <c r="D2020">
        <v>0</v>
      </c>
    </row>
    <row r="2021" spans="1:4" hidden="1" outlineLevel="1" x14ac:dyDescent="0.45">
      <c r="A2021">
        <v>2.7776050411458808E-3</v>
      </c>
      <c r="B2021">
        <v>0</v>
      </c>
      <c r="C2021">
        <v>0</v>
      </c>
      <c r="D2021">
        <v>0</v>
      </c>
    </row>
    <row r="2022" spans="1:4" hidden="1" outlineLevel="1" x14ac:dyDescent="0.45">
      <c r="A2022">
        <v>1.0790251565826692E-2</v>
      </c>
      <c r="B2022">
        <v>0</v>
      </c>
      <c r="C2022">
        <v>0</v>
      </c>
      <c r="D2022">
        <v>0</v>
      </c>
    </row>
    <row r="2023" spans="1:4" hidden="1" outlineLevel="1" x14ac:dyDescent="0.45">
      <c r="A2023">
        <v>-7.7302194318902284E-3</v>
      </c>
      <c r="B2023">
        <v>0</v>
      </c>
      <c r="C2023">
        <v>0</v>
      </c>
      <c r="D2023">
        <v>0</v>
      </c>
    </row>
    <row r="2024" spans="1:4" hidden="1" outlineLevel="1" x14ac:dyDescent="0.45">
      <c r="A2024">
        <v>4.2249747531997173E-3</v>
      </c>
      <c r="B2024">
        <v>0</v>
      </c>
      <c r="C2024">
        <v>0</v>
      </c>
      <c r="D2024">
        <v>0</v>
      </c>
    </row>
    <row r="2025" spans="1:4" hidden="1" outlineLevel="1" x14ac:dyDescent="0.45">
      <c r="A2025">
        <v>-1.2252185691417283E-2</v>
      </c>
      <c r="B2025">
        <v>0</v>
      </c>
      <c r="C2025">
        <v>0</v>
      </c>
      <c r="D2025">
        <v>0</v>
      </c>
    </row>
    <row r="2026" spans="1:4" hidden="1" outlineLevel="1" x14ac:dyDescent="0.45">
      <c r="A2026">
        <v>8.2694425398408544E-3</v>
      </c>
      <c r="B2026">
        <v>0</v>
      </c>
      <c r="C2026">
        <v>0</v>
      </c>
      <c r="D2026">
        <v>0</v>
      </c>
    </row>
    <row r="2027" spans="1:4" hidden="1" outlineLevel="1" x14ac:dyDescent="0.45">
      <c r="A2027">
        <v>2.2832649865023757E-2</v>
      </c>
      <c r="B2027">
        <v>0</v>
      </c>
      <c r="C2027">
        <v>0</v>
      </c>
      <c r="D2027">
        <v>0</v>
      </c>
    </row>
    <row r="2028" spans="1:4" hidden="1" outlineLevel="1" x14ac:dyDescent="0.45">
      <c r="A2028">
        <v>1.6903394781907943E-2</v>
      </c>
      <c r="B2028">
        <v>0</v>
      </c>
      <c r="C2028">
        <v>0</v>
      </c>
      <c r="D2028">
        <v>0</v>
      </c>
    </row>
    <row r="2029" spans="1:4" hidden="1" outlineLevel="1" x14ac:dyDescent="0.45">
      <c r="A2029">
        <v>5.190791298490316E-3</v>
      </c>
      <c r="B2029">
        <v>0</v>
      </c>
      <c r="C2029">
        <v>0</v>
      </c>
      <c r="D2029">
        <v>0</v>
      </c>
    </row>
    <row r="2030" spans="1:4" hidden="1" outlineLevel="1" x14ac:dyDescent="0.45">
      <c r="A2030">
        <v>1.9552191737622016E-2</v>
      </c>
      <c r="B2030">
        <v>0</v>
      </c>
      <c r="C2030">
        <v>0</v>
      </c>
      <c r="D2030">
        <v>0</v>
      </c>
    </row>
    <row r="2031" spans="1:4" hidden="1" outlineLevel="1" x14ac:dyDescent="0.45">
      <c r="A2031">
        <v>-4.7363130219608696E-3</v>
      </c>
      <c r="B2031">
        <v>0</v>
      </c>
      <c r="C2031">
        <v>0</v>
      </c>
      <c r="D2031">
        <v>0</v>
      </c>
    </row>
    <row r="2032" spans="1:4" hidden="1" outlineLevel="1" x14ac:dyDescent="0.45">
      <c r="A2032">
        <v>1.3926927335236705E-2</v>
      </c>
      <c r="B2032">
        <v>0</v>
      </c>
      <c r="C2032">
        <v>0</v>
      </c>
      <c r="D2032">
        <v>0</v>
      </c>
    </row>
    <row r="2033" spans="1:4" hidden="1" outlineLevel="1" x14ac:dyDescent="0.45">
      <c r="A2033">
        <v>1.9597701149425273E-2</v>
      </c>
      <c r="B2033">
        <v>0</v>
      </c>
      <c r="C2033">
        <v>0</v>
      </c>
      <c r="D2033">
        <v>0</v>
      </c>
    </row>
    <row r="2034" spans="1:4" hidden="1" outlineLevel="1" x14ac:dyDescent="0.45">
      <c r="A2034">
        <v>-9.5071679537043208E-3</v>
      </c>
      <c r="B2034">
        <v>0</v>
      </c>
      <c r="C2034">
        <v>0</v>
      </c>
      <c r="D2034">
        <v>0</v>
      </c>
    </row>
    <row r="2035" spans="1:4" hidden="1" outlineLevel="1" x14ac:dyDescent="0.45">
      <c r="A2035">
        <v>-1.9519320143407182E-2</v>
      </c>
      <c r="B2035">
        <v>0</v>
      </c>
      <c r="C2035">
        <v>0</v>
      </c>
      <c r="D2035">
        <v>0</v>
      </c>
    </row>
    <row r="2036" spans="1:4" hidden="1" outlineLevel="1" x14ac:dyDescent="0.45">
      <c r="A2036">
        <v>6.4811948614766912E-3</v>
      </c>
      <c r="B2036">
        <v>0</v>
      </c>
      <c r="C2036">
        <v>0</v>
      </c>
      <c r="D2036">
        <v>0</v>
      </c>
    </row>
    <row r="2037" spans="1:4" hidden="1" outlineLevel="1" x14ac:dyDescent="0.45">
      <c r="A2037">
        <v>6.9776829479268887E-3</v>
      </c>
      <c r="B2037">
        <v>0</v>
      </c>
      <c r="C2037">
        <v>0</v>
      </c>
      <c r="D2037">
        <v>0</v>
      </c>
    </row>
    <row r="2038" spans="1:4" hidden="1" outlineLevel="1" x14ac:dyDescent="0.45">
      <c r="A2038">
        <v>2.8251823006146815E-3</v>
      </c>
      <c r="B2038">
        <v>0</v>
      </c>
      <c r="C2038">
        <v>0</v>
      </c>
      <c r="D2038">
        <v>0</v>
      </c>
    </row>
    <row r="2039" spans="1:4" hidden="1" outlineLevel="1" x14ac:dyDescent="0.45">
      <c r="A2039">
        <v>-2.0539079453306575E-2</v>
      </c>
      <c r="B2039">
        <v>0</v>
      </c>
      <c r="C2039">
        <v>0</v>
      </c>
      <c r="D2039">
        <v>0</v>
      </c>
    </row>
    <row r="2040" spans="1:4" hidden="1" outlineLevel="1" x14ac:dyDescent="0.45">
      <c r="A2040">
        <v>-1.1271985229811543E-3</v>
      </c>
      <c r="B2040">
        <v>0</v>
      </c>
      <c r="C2040">
        <v>0</v>
      </c>
      <c r="D2040">
        <v>0</v>
      </c>
    </row>
    <row r="2041" spans="1:4" hidden="1" outlineLevel="1" x14ac:dyDescent="0.45">
      <c r="A2041">
        <v>2.899001887269681E-2</v>
      </c>
      <c r="B2041">
        <v>0</v>
      </c>
      <c r="C2041">
        <v>0</v>
      </c>
      <c r="D2041">
        <v>0</v>
      </c>
    </row>
    <row r="2042" spans="1:4" hidden="1" outlineLevel="1" x14ac:dyDescent="0.45">
      <c r="A2042">
        <v>3.2711252292623838E-2</v>
      </c>
      <c r="B2042">
        <v>0</v>
      </c>
      <c r="C2042">
        <v>0</v>
      </c>
      <c r="D2042">
        <v>0</v>
      </c>
    </row>
    <row r="2043" spans="1:4" hidden="1" outlineLevel="1" x14ac:dyDescent="0.45">
      <c r="A2043">
        <v>5.3646300602376851E-3</v>
      </c>
      <c r="B2043">
        <v>0</v>
      </c>
      <c r="C2043">
        <v>0</v>
      </c>
      <c r="D2043">
        <v>0</v>
      </c>
    </row>
    <row r="2044" spans="1:4" hidden="1" outlineLevel="1" x14ac:dyDescent="0.45">
      <c r="A2044">
        <v>-3.4237843744308938E-2</v>
      </c>
      <c r="B2044">
        <v>0</v>
      </c>
      <c r="C2044">
        <v>0</v>
      </c>
      <c r="D2044">
        <v>0</v>
      </c>
    </row>
    <row r="2045" spans="1:4" hidden="1" outlineLevel="1" x14ac:dyDescent="0.45">
      <c r="A2045">
        <v>-1.2332641900810848E-2</v>
      </c>
      <c r="B2045">
        <v>0</v>
      </c>
      <c r="C2045">
        <v>0</v>
      </c>
      <c r="D2045">
        <v>0</v>
      </c>
    </row>
    <row r="2046" spans="1:4" hidden="1" outlineLevel="1" x14ac:dyDescent="0.45">
      <c r="A2046">
        <v>5.956926836719223E-3</v>
      </c>
      <c r="B2046">
        <v>0</v>
      </c>
      <c r="C2046">
        <v>0</v>
      </c>
      <c r="D2046">
        <v>0</v>
      </c>
    </row>
    <row r="2047" spans="1:4" hidden="1" outlineLevel="1" x14ac:dyDescent="0.45">
      <c r="A2047">
        <v>5.4092013361677349E-3</v>
      </c>
      <c r="B2047">
        <v>0</v>
      </c>
      <c r="C2047">
        <v>0</v>
      </c>
      <c r="D2047">
        <v>0</v>
      </c>
    </row>
    <row r="2048" spans="1:4" hidden="1" outlineLevel="1" x14ac:dyDescent="0.45">
      <c r="A2048">
        <v>-1.7235195288165639E-2</v>
      </c>
      <c r="B2048">
        <v>0</v>
      </c>
      <c r="C2048">
        <v>0</v>
      </c>
      <c r="D2048">
        <v>0</v>
      </c>
    </row>
    <row r="2049" spans="1:4" hidden="1" outlineLevel="1" x14ac:dyDescent="0.45">
      <c r="A2049">
        <v>-1.3100268920476443E-2</v>
      </c>
      <c r="B2049">
        <v>0</v>
      </c>
      <c r="C2049">
        <v>0</v>
      </c>
      <c r="D2049">
        <v>0</v>
      </c>
    </row>
    <row r="2050" spans="1:4" hidden="1" outlineLevel="1" x14ac:dyDescent="0.45">
      <c r="A2050">
        <v>3.990034645179108E-3</v>
      </c>
      <c r="B2050">
        <v>0</v>
      </c>
      <c r="C2050">
        <v>0</v>
      </c>
      <c r="D2050">
        <v>0</v>
      </c>
    </row>
    <row r="2051" spans="1:4" hidden="1" outlineLevel="1" x14ac:dyDescent="0.45">
      <c r="A2051">
        <v>-1.4307039140802336E-2</v>
      </c>
      <c r="B2051">
        <v>0</v>
      </c>
      <c r="C2051">
        <v>0</v>
      </c>
      <c r="D2051">
        <v>0</v>
      </c>
    </row>
    <row r="2052" spans="1:4" hidden="1" outlineLevel="1" x14ac:dyDescent="0.45">
      <c r="A2052">
        <v>2.7141311830071846E-2</v>
      </c>
      <c r="B2052">
        <v>0</v>
      </c>
      <c r="C2052">
        <v>0</v>
      </c>
      <c r="D2052">
        <v>0</v>
      </c>
    </row>
    <row r="2053" spans="1:4" hidden="1" outlineLevel="1" x14ac:dyDescent="0.45">
      <c r="A2053">
        <v>-6.7975107707035631E-3</v>
      </c>
      <c r="B2053">
        <v>0</v>
      </c>
      <c r="C2053">
        <v>0</v>
      </c>
      <c r="D2053">
        <v>0</v>
      </c>
    </row>
    <row r="2054" spans="1:4" hidden="1" outlineLevel="1" x14ac:dyDescent="0.45">
      <c r="A2054">
        <v>-8.1164449585502396E-3</v>
      </c>
      <c r="B2054">
        <v>0</v>
      </c>
      <c r="C2054">
        <v>0</v>
      </c>
      <c r="D2054">
        <v>0</v>
      </c>
    </row>
    <row r="2055" spans="1:4" hidden="1" outlineLevel="1" x14ac:dyDescent="0.45">
      <c r="A2055">
        <v>-5.4811560963283767E-3</v>
      </c>
      <c r="B2055">
        <v>0</v>
      </c>
      <c r="C2055">
        <v>0</v>
      </c>
      <c r="D2055">
        <v>0</v>
      </c>
    </row>
    <row r="2056" spans="1:4" hidden="1" outlineLevel="1" x14ac:dyDescent="0.45">
      <c r="A2056">
        <v>-6.9185217034417601E-3</v>
      </c>
      <c r="B2056">
        <v>0</v>
      </c>
      <c r="C2056">
        <v>0</v>
      </c>
      <c r="D2056">
        <v>0</v>
      </c>
    </row>
    <row r="2057" spans="1:4" hidden="1" outlineLevel="1" x14ac:dyDescent="0.45">
      <c r="A2057">
        <v>2.4285123885619875E-2</v>
      </c>
      <c r="B2057">
        <v>0</v>
      </c>
      <c r="C2057">
        <v>0</v>
      </c>
      <c r="D2057">
        <v>0</v>
      </c>
    </row>
    <row r="2058" spans="1:4" hidden="1" outlineLevel="1" x14ac:dyDescent="0.45">
      <c r="A2058">
        <v>-1.9021269237420313E-3</v>
      </c>
      <c r="B2058">
        <v>0</v>
      </c>
      <c r="C2058">
        <v>0</v>
      </c>
      <c r="D2058">
        <v>0</v>
      </c>
    </row>
    <row r="2059" spans="1:4" hidden="1" outlineLevel="1" x14ac:dyDescent="0.45">
      <c r="A2059">
        <v>2.1617771617771675E-2</v>
      </c>
      <c r="B2059">
        <v>0</v>
      </c>
      <c r="C2059">
        <v>0</v>
      </c>
      <c r="D2059">
        <v>0</v>
      </c>
    </row>
    <row r="2060" spans="1:4" hidden="1" outlineLevel="1" x14ac:dyDescent="0.45">
      <c r="A2060">
        <v>-3.4444423508130817E-2</v>
      </c>
      <c r="B2060">
        <v>0</v>
      </c>
      <c r="C2060">
        <v>0</v>
      </c>
      <c r="D2060">
        <v>0</v>
      </c>
    </row>
    <row r="2061" spans="1:4" hidden="1" outlineLevel="1" x14ac:dyDescent="0.45">
      <c r="A2061">
        <v>2.4647268895263696E-2</v>
      </c>
      <c r="B2061">
        <v>0</v>
      </c>
      <c r="C2061">
        <v>0</v>
      </c>
      <c r="D2061">
        <v>0</v>
      </c>
    </row>
    <row r="2062" spans="1:4" hidden="1" outlineLevel="1" x14ac:dyDescent="0.45">
      <c r="A2062">
        <v>9.2560850188549981E-3</v>
      </c>
      <c r="B2062">
        <v>0</v>
      </c>
      <c r="C2062">
        <v>0</v>
      </c>
      <c r="D2062">
        <v>0</v>
      </c>
    </row>
    <row r="2063" spans="1:4" hidden="1" outlineLevel="1" x14ac:dyDescent="0.45">
      <c r="A2063">
        <v>2.0097373188405987E-2</v>
      </c>
      <c r="B2063">
        <v>0</v>
      </c>
      <c r="C2063">
        <v>0</v>
      </c>
      <c r="D2063">
        <v>0</v>
      </c>
    </row>
    <row r="2064" spans="1:4" hidden="1" outlineLevel="1" x14ac:dyDescent="0.45">
      <c r="A2064">
        <v>8.8610170745693217E-3</v>
      </c>
      <c r="B2064">
        <v>0</v>
      </c>
      <c r="C2064">
        <v>0</v>
      </c>
      <c r="D2064">
        <v>0</v>
      </c>
    </row>
    <row r="2065" spans="1:4" hidden="1" outlineLevel="1" x14ac:dyDescent="0.45">
      <c r="A2065">
        <v>2.563444330350606E-2</v>
      </c>
      <c r="B2065">
        <v>0</v>
      </c>
      <c r="C2065">
        <v>0</v>
      </c>
      <c r="D2065">
        <v>0</v>
      </c>
    </row>
    <row r="2066" spans="1:4" hidden="1" outlineLevel="1" x14ac:dyDescent="0.45">
      <c r="A2066">
        <v>6.918868666642819E-3</v>
      </c>
      <c r="B2066">
        <v>0</v>
      </c>
      <c r="C2066">
        <v>0</v>
      </c>
      <c r="D2066">
        <v>0</v>
      </c>
    </row>
    <row r="2067" spans="1:4" hidden="1" outlineLevel="1" x14ac:dyDescent="0.45">
      <c r="A2067">
        <v>2.965146215443637E-3</v>
      </c>
      <c r="B2067">
        <v>0</v>
      </c>
      <c r="C2067">
        <v>0</v>
      </c>
      <c r="D2067">
        <v>0</v>
      </c>
    </row>
    <row r="2068" spans="1:4" hidden="1" outlineLevel="1" x14ac:dyDescent="0.45">
      <c r="A2068">
        <v>-5.2046452343859073E-3</v>
      </c>
      <c r="B2068">
        <v>0</v>
      </c>
      <c r="C2068">
        <v>0</v>
      </c>
      <c r="D2068">
        <v>0</v>
      </c>
    </row>
    <row r="2069" spans="1:4" hidden="1" outlineLevel="1" x14ac:dyDescent="0.45">
      <c r="A2069">
        <v>-2.6337331387692453E-3</v>
      </c>
      <c r="B2069">
        <v>0</v>
      </c>
      <c r="C2069">
        <v>0</v>
      </c>
      <c r="D2069">
        <v>0</v>
      </c>
    </row>
    <row r="2070" spans="1:4" hidden="1" outlineLevel="1" x14ac:dyDescent="0.45">
      <c r="A2070">
        <v>-1.7842486528929502E-4</v>
      </c>
      <c r="B2070">
        <v>0</v>
      </c>
      <c r="C2070">
        <v>0</v>
      </c>
      <c r="D2070">
        <v>0</v>
      </c>
    </row>
    <row r="2071" spans="1:4" hidden="1" outlineLevel="1" x14ac:dyDescent="0.45">
      <c r="A2071">
        <v>7.3881076450852401E-3</v>
      </c>
      <c r="B2071">
        <v>0</v>
      </c>
      <c r="C2071">
        <v>0</v>
      </c>
      <c r="D2071">
        <v>0</v>
      </c>
    </row>
    <row r="2072" spans="1:4" hidden="1" outlineLevel="1" x14ac:dyDescent="0.45">
      <c r="A2072">
        <v>-3.9486271036315301E-2</v>
      </c>
      <c r="B2072">
        <v>0</v>
      </c>
      <c r="C2072">
        <v>0</v>
      </c>
      <c r="D2072">
        <v>0</v>
      </c>
    </row>
    <row r="2073" spans="1:4" hidden="1" outlineLevel="1" x14ac:dyDescent="0.45">
      <c r="A2073">
        <v>2.0932848896183964E-2</v>
      </c>
      <c r="B2073">
        <v>0</v>
      </c>
      <c r="C2073">
        <v>0</v>
      </c>
      <c r="D2073">
        <v>0</v>
      </c>
    </row>
    <row r="2074" spans="1:4" hidden="1" outlineLevel="1" x14ac:dyDescent="0.45">
      <c r="A2074">
        <v>-2.5290844714213057E-3</v>
      </c>
      <c r="B2074">
        <v>0</v>
      </c>
      <c r="C2074">
        <v>0</v>
      </c>
      <c r="D2074">
        <v>0</v>
      </c>
    </row>
    <row r="2075" spans="1:4" hidden="1" outlineLevel="1" x14ac:dyDescent="0.45">
      <c r="A2075">
        <v>-4.2143581570559197E-2</v>
      </c>
      <c r="B2075">
        <v>0</v>
      </c>
      <c r="C2075">
        <v>0</v>
      </c>
      <c r="D2075">
        <v>0</v>
      </c>
    </row>
    <row r="2076" spans="1:4" hidden="1" outlineLevel="1" x14ac:dyDescent="0.45">
      <c r="A2076">
        <v>6.6743557261432773E-3</v>
      </c>
      <c r="B2076">
        <v>0</v>
      </c>
      <c r="C2076">
        <v>0</v>
      </c>
      <c r="D2076">
        <v>0</v>
      </c>
    </row>
    <row r="2077" spans="1:4" hidden="1" outlineLevel="1" x14ac:dyDescent="0.45">
      <c r="A2077">
        <v>1.7411066451298085E-2</v>
      </c>
      <c r="B2077">
        <v>0</v>
      </c>
      <c r="C2077">
        <v>0</v>
      </c>
      <c r="D2077">
        <v>0</v>
      </c>
    </row>
    <row r="2078" spans="1:4" hidden="1" outlineLevel="1" x14ac:dyDescent="0.45">
      <c r="A2078">
        <v>-1.0910299248647948E-2</v>
      </c>
      <c r="B2078">
        <v>0</v>
      </c>
      <c r="C2078">
        <v>0</v>
      </c>
      <c r="D2078">
        <v>0</v>
      </c>
    </row>
    <row r="2079" spans="1:4" hidden="1" outlineLevel="1" x14ac:dyDescent="0.45">
      <c r="A2079">
        <v>-4.0874986001717128E-2</v>
      </c>
      <c r="B2079">
        <v>0</v>
      </c>
      <c r="C2079">
        <v>0</v>
      </c>
      <c r="D2079">
        <v>0</v>
      </c>
    </row>
    <row r="2080" spans="1:4" hidden="1" outlineLevel="1" x14ac:dyDescent="0.45">
      <c r="A2080">
        <v>-1.907060014011086E-3</v>
      </c>
      <c r="B2080">
        <v>0</v>
      </c>
      <c r="C2080">
        <v>0</v>
      </c>
      <c r="D2080">
        <v>0</v>
      </c>
    </row>
    <row r="2081" spans="1:4" hidden="1" outlineLevel="1" x14ac:dyDescent="0.45">
      <c r="A2081">
        <v>-2.5346071358938183E-3</v>
      </c>
      <c r="B2081">
        <v>0</v>
      </c>
      <c r="C2081">
        <v>0</v>
      </c>
      <c r="D2081">
        <v>0</v>
      </c>
    </row>
    <row r="2082" spans="1:4" hidden="1" outlineLevel="1" x14ac:dyDescent="0.45">
      <c r="A2082">
        <v>-1.0359655981235338E-2</v>
      </c>
      <c r="B2082">
        <v>0</v>
      </c>
      <c r="C2082">
        <v>0</v>
      </c>
      <c r="D2082">
        <v>0</v>
      </c>
    </row>
    <row r="2083" spans="1:4" hidden="1" outlineLevel="1" x14ac:dyDescent="0.45">
      <c r="A2083">
        <v>-7.307920205411822E-3</v>
      </c>
      <c r="B2083">
        <v>0</v>
      </c>
      <c r="C2083">
        <v>0</v>
      </c>
      <c r="D2083">
        <v>0</v>
      </c>
    </row>
    <row r="2084" spans="1:4" hidden="1" outlineLevel="1" x14ac:dyDescent="0.45">
      <c r="A2084">
        <v>4.1185833664942884E-3</v>
      </c>
      <c r="B2084">
        <v>0</v>
      </c>
      <c r="C2084">
        <v>0</v>
      </c>
      <c r="D2084">
        <v>0</v>
      </c>
    </row>
    <row r="2085" spans="1:4" hidden="1" outlineLevel="1" x14ac:dyDescent="0.45">
      <c r="A2085">
        <v>1.0363207640636363E-2</v>
      </c>
      <c r="B2085">
        <v>0</v>
      </c>
      <c r="C2085">
        <v>0</v>
      </c>
      <c r="D2085">
        <v>0</v>
      </c>
    </row>
    <row r="2086" spans="1:4" hidden="1" outlineLevel="1" x14ac:dyDescent="0.45">
      <c r="A2086">
        <v>2.2023926260051008E-2</v>
      </c>
      <c r="B2086">
        <v>0</v>
      </c>
      <c r="C2086">
        <v>0</v>
      </c>
      <c r="D2086">
        <v>0</v>
      </c>
    </row>
    <row r="2087" spans="1:4" hidden="1" outlineLevel="1" x14ac:dyDescent="0.45">
      <c r="A2087">
        <v>-2.7056588567152207E-2</v>
      </c>
      <c r="B2087">
        <v>0</v>
      </c>
      <c r="C2087">
        <v>0</v>
      </c>
      <c r="D2087">
        <v>0</v>
      </c>
    </row>
    <row r="2088" spans="1:4" hidden="1" outlineLevel="1" x14ac:dyDescent="0.45">
      <c r="A2088">
        <v>2.2464153994832703E-2</v>
      </c>
      <c r="B2088">
        <v>0</v>
      </c>
      <c r="C2088">
        <v>0</v>
      </c>
      <c r="D2088">
        <v>0</v>
      </c>
    </row>
    <row r="2089" spans="1:4" hidden="1" outlineLevel="1" x14ac:dyDescent="0.45">
      <c r="A2089">
        <v>-3.8192970950192695E-3</v>
      </c>
      <c r="B2089">
        <v>0</v>
      </c>
      <c r="C2089">
        <v>0</v>
      </c>
      <c r="D2089">
        <v>0</v>
      </c>
    </row>
    <row r="2090" spans="1:4" hidden="1" outlineLevel="1" x14ac:dyDescent="0.45">
      <c r="A2090">
        <v>1.9828053597707118E-2</v>
      </c>
      <c r="B2090">
        <v>0</v>
      </c>
      <c r="C2090">
        <v>0</v>
      </c>
      <c r="D2090">
        <v>0</v>
      </c>
    </row>
    <row r="2091" spans="1:4" hidden="1" outlineLevel="1" x14ac:dyDescent="0.45">
      <c r="A2091">
        <v>4.9555707450443798E-3</v>
      </c>
      <c r="B2091">
        <v>0</v>
      </c>
      <c r="C2091">
        <v>0</v>
      </c>
      <c r="D2091">
        <v>0</v>
      </c>
    </row>
    <row r="2092" spans="1:4" hidden="1" outlineLevel="1" x14ac:dyDescent="0.45">
      <c r="A2092">
        <v>6.4803793761454287E-3</v>
      </c>
      <c r="B2092">
        <v>0</v>
      </c>
      <c r="C2092">
        <v>0</v>
      </c>
      <c r="D2092">
        <v>0</v>
      </c>
    </row>
    <row r="2093" spans="1:4" hidden="1" outlineLevel="1" x14ac:dyDescent="0.45">
      <c r="A2093">
        <v>3.226835861240418E-2</v>
      </c>
      <c r="B2093">
        <v>0</v>
      </c>
      <c r="C2093">
        <v>0</v>
      </c>
      <c r="D2093">
        <v>0</v>
      </c>
    </row>
    <row r="2094" spans="1:4" hidden="1" outlineLevel="1" x14ac:dyDescent="0.45">
      <c r="A2094">
        <v>1.7675619646851271E-2</v>
      </c>
      <c r="B2094">
        <v>0</v>
      </c>
      <c r="C2094">
        <v>0</v>
      </c>
      <c r="D2094">
        <v>0</v>
      </c>
    </row>
    <row r="2095" spans="1:4" hidden="1" outlineLevel="1" x14ac:dyDescent="0.45">
      <c r="A2095">
        <v>-1.9423547701159727E-2</v>
      </c>
      <c r="B2095">
        <v>0</v>
      </c>
      <c r="C2095">
        <v>0</v>
      </c>
      <c r="D2095">
        <v>0</v>
      </c>
    </row>
    <row r="2096" spans="1:4" hidden="1" outlineLevel="1" x14ac:dyDescent="0.45">
      <c r="A2096">
        <v>3.6081347036955869E-3</v>
      </c>
      <c r="B2096">
        <v>0</v>
      </c>
      <c r="C2096">
        <v>0</v>
      </c>
      <c r="D2096">
        <v>0</v>
      </c>
    </row>
    <row r="2097" spans="1:4" hidden="1" outlineLevel="1" x14ac:dyDescent="0.45">
      <c r="A2097">
        <v>1.6977158005592408E-2</v>
      </c>
      <c r="B2097">
        <v>0</v>
      </c>
      <c r="C2097">
        <v>0</v>
      </c>
      <c r="D2097">
        <v>0</v>
      </c>
    </row>
    <row r="2098" spans="1:4" hidden="1" outlineLevel="1" x14ac:dyDescent="0.45">
      <c r="A2098">
        <v>-3.9636486993162023E-3</v>
      </c>
      <c r="B2098">
        <v>0</v>
      </c>
      <c r="C2098">
        <v>0</v>
      </c>
      <c r="D2098">
        <v>0</v>
      </c>
    </row>
    <row r="2099" spans="1:4" hidden="1" outlineLevel="1" x14ac:dyDescent="0.45">
      <c r="A2099">
        <v>-3.8180938211410664E-3</v>
      </c>
      <c r="B2099">
        <v>0</v>
      </c>
      <c r="C2099">
        <v>0</v>
      </c>
      <c r="D2099">
        <v>0</v>
      </c>
    </row>
    <row r="2100" spans="1:4" hidden="1" outlineLevel="1" x14ac:dyDescent="0.45">
      <c r="A2100">
        <v>-2.6595170403425961E-2</v>
      </c>
      <c r="B2100">
        <v>0</v>
      </c>
      <c r="C2100">
        <v>0</v>
      </c>
      <c r="D2100">
        <v>0</v>
      </c>
    </row>
    <row r="2101" spans="1:4" hidden="1" outlineLevel="1" x14ac:dyDescent="0.45">
      <c r="A2101">
        <v>-1.0167110322391038E-3</v>
      </c>
      <c r="B2101">
        <v>0</v>
      </c>
      <c r="C2101">
        <v>0</v>
      </c>
      <c r="D2101">
        <v>0</v>
      </c>
    </row>
    <row r="2102" spans="1:4" hidden="1" outlineLevel="1" x14ac:dyDescent="0.45">
      <c r="A2102">
        <v>-1.5728798504839325E-3</v>
      </c>
      <c r="B2102">
        <v>0</v>
      </c>
      <c r="C2102">
        <v>0</v>
      </c>
      <c r="D2102">
        <v>0</v>
      </c>
    </row>
    <row r="2103" spans="1:4" hidden="1" outlineLevel="1" x14ac:dyDescent="0.45">
      <c r="A2103">
        <v>-3.4138928015419845E-2</v>
      </c>
      <c r="B2103">
        <v>0</v>
      </c>
      <c r="C2103">
        <v>0</v>
      </c>
      <c r="D2103">
        <v>0</v>
      </c>
    </row>
    <row r="2104" spans="1:4" hidden="1" outlineLevel="1" x14ac:dyDescent="0.45">
      <c r="A2104">
        <v>-1.3163449361016211E-2</v>
      </c>
      <c r="B2104">
        <v>0</v>
      </c>
      <c r="C2104">
        <v>0</v>
      </c>
      <c r="D2104">
        <v>0</v>
      </c>
    </row>
    <row r="2105" spans="1:4" hidden="1" outlineLevel="1" x14ac:dyDescent="0.45">
      <c r="A2105">
        <v>-1.1977910865676233E-2</v>
      </c>
      <c r="B2105">
        <v>0</v>
      </c>
      <c r="C2105">
        <v>0</v>
      </c>
      <c r="D2105">
        <v>0</v>
      </c>
    </row>
    <row r="2106" spans="1:4" hidden="1" outlineLevel="1" x14ac:dyDescent="0.45">
      <c r="A2106">
        <v>3.703849484373789E-2</v>
      </c>
      <c r="B2106">
        <v>0</v>
      </c>
      <c r="C2106">
        <v>0</v>
      </c>
      <c r="D2106">
        <v>0</v>
      </c>
    </row>
    <row r="2107" spans="1:4" hidden="1" outlineLevel="1" x14ac:dyDescent="0.45">
      <c r="A2107">
        <v>9.7164762591563925E-3</v>
      </c>
      <c r="B2107">
        <v>0</v>
      </c>
      <c r="C2107">
        <v>0</v>
      </c>
      <c r="D2107">
        <v>0</v>
      </c>
    </row>
    <row r="2108" spans="1:4" hidden="1" outlineLevel="1" x14ac:dyDescent="0.45">
      <c r="A2108">
        <v>2.3380821711837196E-2</v>
      </c>
      <c r="B2108">
        <v>0</v>
      </c>
      <c r="C2108">
        <v>0</v>
      </c>
      <c r="D2108">
        <v>0</v>
      </c>
    </row>
    <row r="2109" spans="1:4" hidden="1" outlineLevel="1" x14ac:dyDescent="0.45">
      <c r="A2109">
        <v>2.6097337006427912E-2</v>
      </c>
      <c r="B2109">
        <v>0</v>
      </c>
      <c r="C2109">
        <v>0</v>
      </c>
      <c r="D2109">
        <v>0</v>
      </c>
    </row>
    <row r="2110" spans="1:4" hidden="1" outlineLevel="1" x14ac:dyDescent="0.45">
      <c r="A2110">
        <v>8.8596946537558008E-3</v>
      </c>
      <c r="B2110">
        <v>0</v>
      </c>
      <c r="C2110">
        <v>0</v>
      </c>
      <c r="D2110">
        <v>0</v>
      </c>
    </row>
    <row r="2111" spans="1:4" hidden="1" outlineLevel="1" x14ac:dyDescent="0.45">
      <c r="A2111">
        <v>3.1756732782175501E-3</v>
      </c>
      <c r="B2111">
        <v>0</v>
      </c>
      <c r="C2111">
        <v>0</v>
      </c>
      <c r="D2111">
        <v>0</v>
      </c>
    </row>
    <row r="2112" spans="1:4" hidden="1" outlineLevel="1" x14ac:dyDescent="0.45">
      <c r="A2112">
        <v>3.4927933504288688E-2</v>
      </c>
      <c r="B2112">
        <v>0</v>
      </c>
      <c r="C2112">
        <v>0</v>
      </c>
      <c r="D2112">
        <v>0</v>
      </c>
    </row>
    <row r="2113" spans="1:4" hidden="1" outlineLevel="1" x14ac:dyDescent="0.45">
      <c r="A2113">
        <v>1.8796992481195929E-4</v>
      </c>
      <c r="B2113">
        <v>0</v>
      </c>
      <c r="C2113">
        <v>0</v>
      </c>
      <c r="D2113">
        <v>0</v>
      </c>
    </row>
    <row r="2114" spans="1:4" hidden="1" outlineLevel="1" x14ac:dyDescent="0.45">
      <c r="A2114">
        <v>-1.2933317387367249E-2</v>
      </c>
      <c r="B2114">
        <v>0</v>
      </c>
      <c r="C2114">
        <v>0</v>
      </c>
      <c r="D2114">
        <v>0</v>
      </c>
    </row>
    <row r="2115" spans="1:4" hidden="1" outlineLevel="1" x14ac:dyDescent="0.45">
      <c r="A2115">
        <v>3.3717589226987865E-2</v>
      </c>
      <c r="B2115">
        <v>0</v>
      </c>
      <c r="C2115">
        <v>0</v>
      </c>
      <c r="D2115">
        <v>0</v>
      </c>
    </row>
    <row r="2116" spans="1:4" hidden="1" outlineLevel="1" x14ac:dyDescent="0.45">
      <c r="A2116">
        <v>-1.1520042865275748E-2</v>
      </c>
      <c r="B2116">
        <v>0</v>
      </c>
      <c r="C2116">
        <v>0</v>
      </c>
      <c r="D2116">
        <v>0</v>
      </c>
    </row>
    <row r="2117" spans="1:4" hidden="1" outlineLevel="1" x14ac:dyDescent="0.45">
      <c r="A2117">
        <v>2.3698207812447025E-2</v>
      </c>
      <c r="B2117">
        <v>0</v>
      </c>
      <c r="C2117">
        <v>0</v>
      </c>
      <c r="D2117">
        <v>0</v>
      </c>
    </row>
    <row r="2118" spans="1:4" hidden="1" outlineLevel="1" x14ac:dyDescent="0.45">
      <c r="A2118">
        <v>-1.4925620108219184E-2</v>
      </c>
      <c r="B2118">
        <v>0</v>
      </c>
      <c r="C2118">
        <v>0</v>
      </c>
      <c r="D2118">
        <v>0</v>
      </c>
    </row>
    <row r="2119" spans="1:4" hidden="1" outlineLevel="1" x14ac:dyDescent="0.45">
      <c r="A2119">
        <v>1.1338630293460605E-2</v>
      </c>
      <c r="B2119">
        <v>0</v>
      </c>
      <c r="C2119">
        <v>0</v>
      </c>
      <c r="D2119">
        <v>0</v>
      </c>
    </row>
    <row r="2120" spans="1:4" hidden="1" outlineLevel="1" x14ac:dyDescent="0.45">
      <c r="A2120">
        <v>9.9657841411149306E-4</v>
      </c>
      <c r="B2120">
        <v>0</v>
      </c>
      <c r="C2120">
        <v>0</v>
      </c>
      <c r="D2120">
        <v>0</v>
      </c>
    </row>
    <row r="2121" spans="1:4" hidden="1" outlineLevel="1" x14ac:dyDescent="0.45">
      <c r="A2121">
        <v>1.6659476321640776E-2</v>
      </c>
      <c r="B2121">
        <v>0</v>
      </c>
      <c r="C2121">
        <v>0</v>
      </c>
      <c r="D2121">
        <v>0</v>
      </c>
    </row>
    <row r="2122" spans="1:4" hidden="1" outlineLevel="1" x14ac:dyDescent="0.45">
      <c r="A2122">
        <v>-2.7909254121103455E-3</v>
      </c>
      <c r="B2122">
        <v>0</v>
      </c>
      <c r="C2122">
        <v>0</v>
      </c>
      <c r="D2122">
        <v>0</v>
      </c>
    </row>
    <row r="2123" spans="1:4" hidden="1" outlineLevel="1" x14ac:dyDescent="0.45">
      <c r="A2123">
        <v>1.4288286223997249E-2</v>
      </c>
      <c r="B2123">
        <v>0</v>
      </c>
      <c r="C2123">
        <v>0</v>
      </c>
      <c r="D2123">
        <v>0</v>
      </c>
    </row>
    <row r="2124" spans="1:4" hidden="1" outlineLevel="1" x14ac:dyDescent="0.45">
      <c r="A2124">
        <v>-4.6795326921844627E-4</v>
      </c>
      <c r="B2124">
        <v>0</v>
      </c>
      <c r="C2124">
        <v>0</v>
      </c>
      <c r="D2124">
        <v>0</v>
      </c>
    </row>
    <row r="2125" spans="1:4" hidden="1" outlineLevel="1" x14ac:dyDescent="0.45">
      <c r="A2125">
        <v>-2.5830198731091603E-4</v>
      </c>
      <c r="B2125">
        <v>0</v>
      </c>
      <c r="C2125">
        <v>0</v>
      </c>
      <c r="D2125">
        <v>0</v>
      </c>
    </row>
    <row r="2126" spans="1:4" hidden="1" outlineLevel="1" x14ac:dyDescent="0.45">
      <c r="A2126">
        <v>6.5399583380432169E-3</v>
      </c>
      <c r="B2126">
        <v>0</v>
      </c>
      <c r="C2126">
        <v>0</v>
      </c>
      <c r="D2126">
        <v>0</v>
      </c>
    </row>
    <row r="2127" spans="1:4" hidden="1" outlineLevel="1" x14ac:dyDescent="0.45">
      <c r="A2127">
        <v>-9.5135724828339097E-3</v>
      </c>
      <c r="B2127">
        <v>0</v>
      </c>
      <c r="C2127">
        <v>0</v>
      </c>
      <c r="D2127">
        <v>0</v>
      </c>
    </row>
    <row r="2128" spans="1:4" hidden="1" outlineLevel="1" x14ac:dyDescent="0.45">
      <c r="A2128">
        <v>-1.0333824648925294E-2</v>
      </c>
      <c r="B2128">
        <v>0</v>
      </c>
      <c r="C2128">
        <v>0</v>
      </c>
      <c r="D2128">
        <v>0</v>
      </c>
    </row>
    <row r="2129" spans="1:4" hidden="1" outlineLevel="1" x14ac:dyDescent="0.45">
      <c r="A2129">
        <v>2.389486260454099E-3</v>
      </c>
      <c r="B2129">
        <v>0</v>
      </c>
      <c r="C2129">
        <v>0</v>
      </c>
      <c r="D2129">
        <v>0</v>
      </c>
    </row>
    <row r="2130" spans="1:4" hidden="1" outlineLevel="1" x14ac:dyDescent="0.45">
      <c r="A2130">
        <v>-1.2914918281711874E-2</v>
      </c>
      <c r="B2130">
        <v>0</v>
      </c>
      <c r="C2130">
        <v>0</v>
      </c>
      <c r="D2130">
        <v>0</v>
      </c>
    </row>
    <row r="2131" spans="1:4" hidden="1" outlineLevel="1" x14ac:dyDescent="0.45">
      <c r="A2131">
        <v>-3.870583564906549E-3</v>
      </c>
      <c r="B2131">
        <v>0</v>
      </c>
      <c r="C2131">
        <v>0</v>
      </c>
      <c r="D2131">
        <v>0</v>
      </c>
    </row>
    <row r="2132" spans="1:4" hidden="1" outlineLevel="1" x14ac:dyDescent="0.45">
      <c r="A2132">
        <v>-1.0826608216266465E-2</v>
      </c>
      <c r="B2132">
        <v>0</v>
      </c>
      <c r="C2132">
        <v>0</v>
      </c>
      <c r="D2132">
        <v>0</v>
      </c>
    </row>
    <row r="2133" spans="1:4" hidden="1" outlineLevel="1" x14ac:dyDescent="0.45">
      <c r="A2133">
        <v>2.1957361087795668E-2</v>
      </c>
      <c r="B2133">
        <v>0</v>
      </c>
      <c r="C2133">
        <v>0</v>
      </c>
      <c r="D2133">
        <v>0</v>
      </c>
    </row>
    <row r="2134" spans="1:4" hidden="1" outlineLevel="1" x14ac:dyDescent="0.45">
      <c r="A2134">
        <v>2.0204343112455447E-3</v>
      </c>
      <c r="B2134">
        <v>0</v>
      </c>
      <c r="C2134">
        <v>0</v>
      </c>
      <c r="D2134">
        <v>0</v>
      </c>
    </row>
    <row r="2135" spans="1:4" hidden="1" outlineLevel="1" x14ac:dyDescent="0.45">
      <c r="A2135">
        <v>2.4901231127358647E-2</v>
      </c>
      <c r="B2135">
        <v>0</v>
      </c>
      <c r="C2135">
        <v>0</v>
      </c>
      <c r="D2135">
        <v>0</v>
      </c>
    </row>
    <row r="2136" spans="1:4" hidden="1" outlineLevel="1" x14ac:dyDescent="0.45">
      <c r="A2136">
        <v>1.3531669865642915E-2</v>
      </c>
      <c r="B2136">
        <v>0</v>
      </c>
      <c r="C2136">
        <v>0</v>
      </c>
      <c r="D2136">
        <v>0</v>
      </c>
    </row>
    <row r="2137" spans="1:4" hidden="1" outlineLevel="1" x14ac:dyDescent="0.45">
      <c r="A2137">
        <v>-1.483445380803583E-2</v>
      </c>
      <c r="B2137">
        <v>0</v>
      </c>
      <c r="C2137">
        <v>0</v>
      </c>
      <c r="D2137">
        <v>0</v>
      </c>
    </row>
    <row r="2138" spans="1:4" hidden="1" outlineLevel="1" x14ac:dyDescent="0.45">
      <c r="A2138">
        <v>-6.3467145099798117E-2</v>
      </c>
      <c r="B2138">
        <v>0</v>
      </c>
      <c r="C2138">
        <v>0</v>
      </c>
      <c r="D2138">
        <v>0</v>
      </c>
    </row>
    <row r="2139" spans="1:4" hidden="1" outlineLevel="1" x14ac:dyDescent="0.45">
      <c r="A2139">
        <v>6.8418171866424515E-5</v>
      </c>
      <c r="B2139">
        <v>0</v>
      </c>
      <c r="C2139">
        <v>0</v>
      </c>
      <c r="D2139">
        <v>0</v>
      </c>
    </row>
    <row r="2140" spans="1:4" hidden="1" outlineLevel="1" x14ac:dyDescent="0.45">
      <c r="A2140">
        <v>2.4714373674488588E-2</v>
      </c>
      <c r="B2140">
        <v>0</v>
      </c>
      <c r="C2140">
        <v>0</v>
      </c>
      <c r="D2140">
        <v>0</v>
      </c>
    </row>
    <row r="2141" spans="1:4" hidden="1" outlineLevel="1" x14ac:dyDescent="0.45">
      <c r="A2141">
        <v>9.1966685026620976E-3</v>
      </c>
      <c r="B2141">
        <v>0</v>
      </c>
      <c r="C2141">
        <v>0</v>
      </c>
      <c r="D2141">
        <v>0</v>
      </c>
    </row>
    <row r="2142" spans="1:4" hidden="1" outlineLevel="1" x14ac:dyDescent="0.45">
      <c r="A2142">
        <v>-1.4190261974067253E-2</v>
      </c>
      <c r="B2142">
        <v>0</v>
      </c>
      <c r="C2142">
        <v>0</v>
      </c>
      <c r="D2142">
        <v>0</v>
      </c>
    </row>
    <row r="2143" spans="1:4" hidden="1" outlineLevel="1" x14ac:dyDescent="0.45">
      <c r="A2143">
        <v>6.844948495118075E-3</v>
      </c>
      <c r="B2143">
        <v>0</v>
      </c>
      <c r="C2143">
        <v>0</v>
      </c>
      <c r="D2143">
        <v>0</v>
      </c>
    </row>
    <row r="2144" spans="1:4" hidden="1" outlineLevel="1" x14ac:dyDescent="0.45">
      <c r="A2144">
        <v>-2.3161262372113356E-3</v>
      </c>
      <c r="B2144">
        <v>0</v>
      </c>
      <c r="C2144">
        <v>0</v>
      </c>
      <c r="D2144">
        <v>0</v>
      </c>
    </row>
    <row r="2145" spans="1:4" hidden="1" outlineLevel="1" x14ac:dyDescent="0.45">
      <c r="A2145">
        <v>-8.1837160751563331E-4</v>
      </c>
      <c r="B2145">
        <v>0</v>
      </c>
      <c r="C2145">
        <v>0</v>
      </c>
      <c r="D2145">
        <v>0</v>
      </c>
    </row>
    <row r="2146" spans="1:4" hidden="1" outlineLevel="1" x14ac:dyDescent="0.45">
      <c r="A2146">
        <v>-3.6439006452043676E-3</v>
      </c>
      <c r="B2146">
        <v>0</v>
      </c>
      <c r="C2146">
        <v>0</v>
      </c>
      <c r="D2146">
        <v>0</v>
      </c>
    </row>
    <row r="2147" spans="1:4" hidden="1" outlineLevel="1" x14ac:dyDescent="0.45">
      <c r="A2147">
        <v>-9.3947121191795269E-4</v>
      </c>
      <c r="B2147">
        <v>0</v>
      </c>
      <c r="C2147">
        <v>0</v>
      </c>
      <c r="D2147">
        <v>0</v>
      </c>
    </row>
    <row r="2148" spans="1:4" hidden="1" outlineLevel="1" x14ac:dyDescent="0.45">
      <c r="A2148">
        <v>1.8135411069317708E-3</v>
      </c>
      <c r="B2148">
        <v>0</v>
      </c>
      <c r="C2148">
        <v>0</v>
      </c>
      <c r="D2148">
        <v>0</v>
      </c>
    </row>
    <row r="2149" spans="1:4" hidden="1" outlineLevel="1" x14ac:dyDescent="0.45">
      <c r="A2149">
        <v>-2.770700636942669E-2</v>
      </c>
      <c r="B2149">
        <v>0</v>
      </c>
      <c r="C2149">
        <v>0</v>
      </c>
      <c r="D2149">
        <v>0</v>
      </c>
    </row>
    <row r="2150" spans="1:4" hidden="1" outlineLevel="1" x14ac:dyDescent="0.45">
      <c r="A2150">
        <v>-1.4274139328012247E-2</v>
      </c>
      <c r="B2150">
        <v>0</v>
      </c>
      <c r="C2150">
        <v>0</v>
      </c>
      <c r="D2150">
        <v>0</v>
      </c>
    </row>
    <row r="2151" spans="1:4" hidden="1" outlineLevel="1" x14ac:dyDescent="0.45">
      <c r="A2151">
        <v>-8.2897567288690022E-3</v>
      </c>
      <c r="B2151">
        <v>0</v>
      </c>
      <c r="C2151">
        <v>0</v>
      </c>
      <c r="D2151">
        <v>0</v>
      </c>
    </row>
    <row r="2152" spans="1:4" hidden="1" outlineLevel="1" x14ac:dyDescent="0.45">
      <c r="A2152">
        <v>-4.3206066484435812E-3</v>
      </c>
      <c r="B2152">
        <v>0</v>
      </c>
      <c r="C2152">
        <v>0</v>
      </c>
      <c r="D2152">
        <v>0</v>
      </c>
    </row>
    <row r="2153" spans="1:4" hidden="1" outlineLevel="1" x14ac:dyDescent="0.45">
      <c r="A2153">
        <v>2.8250088558271269E-2</v>
      </c>
      <c r="B2153">
        <v>0</v>
      </c>
      <c r="C2153">
        <v>0</v>
      </c>
      <c r="D2153">
        <v>0</v>
      </c>
    </row>
    <row r="2154" spans="1:4" hidden="1" outlineLevel="1" x14ac:dyDescent="0.45">
      <c r="A2154">
        <v>9.7321505468952463E-3</v>
      </c>
      <c r="B2154">
        <v>0</v>
      </c>
      <c r="C2154">
        <v>0</v>
      </c>
      <c r="D2154">
        <v>0</v>
      </c>
    </row>
    <row r="2155" spans="1:4" hidden="1" outlineLevel="1" x14ac:dyDescent="0.45">
      <c r="A2155">
        <v>8.2395087001021494E-3</v>
      </c>
      <c r="B2155">
        <v>0</v>
      </c>
      <c r="C2155">
        <v>0</v>
      </c>
      <c r="D2155">
        <v>0</v>
      </c>
    </row>
    <row r="2156" spans="1:4" hidden="1" outlineLevel="1" x14ac:dyDescent="0.45">
      <c r="A2156">
        <v>1.0930071231578742E-2</v>
      </c>
      <c r="B2156">
        <v>0</v>
      </c>
      <c r="C2156">
        <v>0</v>
      </c>
      <c r="D2156">
        <v>0</v>
      </c>
    </row>
    <row r="2157" spans="1:4" hidden="1" outlineLevel="1" x14ac:dyDescent="0.45">
      <c r="A2157">
        <v>-1.58998476961969E-3</v>
      </c>
      <c r="B2157">
        <v>0</v>
      </c>
      <c r="C2157">
        <v>0</v>
      </c>
      <c r="D2157">
        <v>0</v>
      </c>
    </row>
    <row r="2158" spans="1:4" hidden="1" outlineLevel="1" x14ac:dyDescent="0.45">
      <c r="A2158">
        <v>1.9110202165821821E-3</v>
      </c>
      <c r="B2158">
        <v>0</v>
      </c>
      <c r="C2158">
        <v>0</v>
      </c>
      <c r="D2158">
        <v>0</v>
      </c>
    </row>
    <row r="2159" spans="1:4" hidden="1" outlineLevel="1" x14ac:dyDescent="0.45">
      <c r="A2159">
        <v>-2.6435550796412022E-3</v>
      </c>
      <c r="B2159">
        <v>0</v>
      </c>
      <c r="C2159">
        <v>0</v>
      </c>
      <c r="D2159">
        <v>0</v>
      </c>
    </row>
    <row r="2160" spans="1:4" hidden="1" outlineLevel="1" x14ac:dyDescent="0.45">
      <c r="A2160">
        <v>-4.0261701056869548E-3</v>
      </c>
      <c r="B2160">
        <v>0</v>
      </c>
      <c r="C2160">
        <v>0</v>
      </c>
      <c r="D2160">
        <v>0</v>
      </c>
    </row>
    <row r="2161" spans="1:4" hidden="1" outlineLevel="1" x14ac:dyDescent="0.45">
      <c r="A2161">
        <v>3.0065689742293955E-2</v>
      </c>
      <c r="B2161">
        <v>0</v>
      </c>
      <c r="C2161">
        <v>0</v>
      </c>
      <c r="D2161">
        <v>0</v>
      </c>
    </row>
    <row r="2162" spans="1:4" hidden="1" outlineLevel="1" x14ac:dyDescent="0.45">
      <c r="A2162">
        <v>-1.3016106614340495E-2</v>
      </c>
      <c r="B2162">
        <v>0</v>
      </c>
      <c r="C2162">
        <v>0</v>
      </c>
      <c r="D2162">
        <v>0</v>
      </c>
    </row>
    <row r="2163" spans="1:4" hidden="1" outlineLevel="1" x14ac:dyDescent="0.45">
      <c r="A2163">
        <v>-1.0619791580377513E-2</v>
      </c>
      <c r="B2163">
        <v>0</v>
      </c>
      <c r="C2163">
        <v>0</v>
      </c>
      <c r="D2163">
        <v>0</v>
      </c>
    </row>
    <row r="2164" spans="1:4" hidden="1" outlineLevel="1" x14ac:dyDescent="0.45">
      <c r="A2164">
        <v>1.5573194011855751E-2</v>
      </c>
      <c r="B2164">
        <v>0</v>
      </c>
      <c r="C2164">
        <v>0</v>
      </c>
      <c r="D2164">
        <v>0</v>
      </c>
    </row>
    <row r="2165" spans="1:4" hidden="1" outlineLevel="1" x14ac:dyDescent="0.45">
      <c r="A2165">
        <v>2.6546629732225435E-2</v>
      </c>
      <c r="B2165">
        <v>0</v>
      </c>
      <c r="C2165">
        <v>0</v>
      </c>
      <c r="D2165">
        <v>0</v>
      </c>
    </row>
    <row r="2166" spans="1:4" hidden="1" outlineLevel="1" x14ac:dyDescent="0.45">
      <c r="A2166">
        <v>-1.3893796781136669E-2</v>
      </c>
      <c r="B2166">
        <v>0</v>
      </c>
      <c r="C2166">
        <v>0</v>
      </c>
      <c r="D2166">
        <v>0</v>
      </c>
    </row>
    <row r="2167" spans="1:4" hidden="1" outlineLevel="1" x14ac:dyDescent="0.45">
      <c r="A2167">
        <v>2.6550258172755914E-2</v>
      </c>
      <c r="B2167">
        <v>0</v>
      </c>
      <c r="C2167">
        <v>0</v>
      </c>
      <c r="D2167">
        <v>0</v>
      </c>
    </row>
    <row r="2168" spans="1:4" hidden="1" outlineLevel="1" x14ac:dyDescent="0.45">
      <c r="A2168">
        <v>-3.6018596385446466E-3</v>
      </c>
      <c r="B2168">
        <v>0</v>
      </c>
      <c r="C2168">
        <v>0</v>
      </c>
      <c r="D2168">
        <v>0</v>
      </c>
    </row>
    <row r="2169" spans="1:4" hidden="1" outlineLevel="1" x14ac:dyDescent="0.45">
      <c r="A2169">
        <v>-1.6211223644818196E-2</v>
      </c>
      <c r="B2169">
        <v>0</v>
      </c>
      <c r="C2169">
        <v>0</v>
      </c>
      <c r="D2169">
        <v>0</v>
      </c>
    </row>
    <row r="2170" spans="1:4" hidden="1" outlineLevel="1" x14ac:dyDescent="0.45">
      <c r="A2170">
        <v>1.6397423030852343E-2</v>
      </c>
      <c r="B2170">
        <v>0</v>
      </c>
      <c r="C2170">
        <v>0</v>
      </c>
      <c r="D2170">
        <v>0</v>
      </c>
    </row>
    <row r="2171" spans="1:4" hidden="1" outlineLevel="1" x14ac:dyDescent="0.45">
      <c r="A2171">
        <v>1.0909206733449084E-2</v>
      </c>
      <c r="B2171">
        <v>0</v>
      </c>
      <c r="C2171">
        <v>0</v>
      </c>
      <c r="D2171">
        <v>0</v>
      </c>
    </row>
    <row r="2172" spans="1:4" hidden="1" outlineLevel="1" x14ac:dyDescent="0.45">
      <c r="A2172">
        <v>-6.7111979330770621E-3</v>
      </c>
      <c r="B2172">
        <v>0</v>
      </c>
      <c r="C2172">
        <v>0</v>
      </c>
      <c r="D2172">
        <v>0</v>
      </c>
    </row>
    <row r="2173" spans="1:4" hidden="1" outlineLevel="1" x14ac:dyDescent="0.45">
      <c r="A2173">
        <v>-3.7049960348929489E-2</v>
      </c>
      <c r="B2173">
        <v>0</v>
      </c>
      <c r="C2173">
        <v>0</v>
      </c>
      <c r="D2173">
        <v>0</v>
      </c>
    </row>
    <row r="2174" spans="1:4" hidden="1" outlineLevel="1" x14ac:dyDescent="0.45">
      <c r="A2174">
        <v>1.4345949863293628E-2</v>
      </c>
      <c r="B2174">
        <v>0</v>
      </c>
      <c r="C2174">
        <v>0</v>
      </c>
      <c r="D2174">
        <v>0</v>
      </c>
    </row>
    <row r="2175" spans="1:4" hidden="1" outlineLevel="1" x14ac:dyDescent="0.45">
      <c r="A2175">
        <v>1.6237720223966079E-5</v>
      </c>
      <c r="B2175">
        <v>0</v>
      </c>
      <c r="C2175">
        <v>0</v>
      </c>
      <c r="D2175">
        <v>0</v>
      </c>
    </row>
    <row r="2176" spans="1:4" hidden="1" outlineLevel="1" x14ac:dyDescent="0.45">
      <c r="A2176">
        <v>1.8429513201052128E-2</v>
      </c>
      <c r="B2176">
        <v>0</v>
      </c>
      <c r="C2176">
        <v>0</v>
      </c>
      <c r="D2176">
        <v>0</v>
      </c>
    </row>
    <row r="2177" spans="1:4" hidden="1" outlineLevel="1" x14ac:dyDescent="0.45">
      <c r="A2177">
        <v>-2.4505349085633177E-2</v>
      </c>
      <c r="B2177">
        <v>0</v>
      </c>
      <c r="C2177">
        <v>0</v>
      </c>
      <c r="D2177">
        <v>0</v>
      </c>
    </row>
    <row r="2178" spans="1:4" hidden="1" outlineLevel="1" x14ac:dyDescent="0.45">
      <c r="A2178">
        <v>-1.626242154811719E-2</v>
      </c>
      <c r="B2178">
        <v>0</v>
      </c>
      <c r="C2178">
        <v>0</v>
      </c>
      <c r="D2178">
        <v>0</v>
      </c>
    </row>
    <row r="2179" spans="1:4" hidden="1" outlineLevel="1" x14ac:dyDescent="0.45">
      <c r="A2179">
        <v>4.6021698316967008E-3</v>
      </c>
      <c r="B2179">
        <v>0</v>
      </c>
      <c r="C2179">
        <v>0</v>
      </c>
      <c r="D2179">
        <v>0</v>
      </c>
    </row>
    <row r="2180" spans="1:4" hidden="1" outlineLevel="1" x14ac:dyDescent="0.45">
      <c r="A2180">
        <v>-2.3517348592597354E-2</v>
      </c>
      <c r="B2180">
        <v>0</v>
      </c>
      <c r="C2180">
        <v>0</v>
      </c>
      <c r="D2180">
        <v>0</v>
      </c>
    </row>
    <row r="2181" spans="1:4" hidden="1" outlineLevel="1" x14ac:dyDescent="0.45">
      <c r="A2181">
        <v>-7.414809294763236E-2</v>
      </c>
      <c r="B2181">
        <v>0</v>
      </c>
      <c r="C2181">
        <v>0</v>
      </c>
      <c r="D2181">
        <v>0</v>
      </c>
    </row>
    <row r="2182" spans="1:4" hidden="1" outlineLevel="1" x14ac:dyDescent="0.45">
      <c r="A2182">
        <v>-8.6891303552482091E-3</v>
      </c>
      <c r="B2182">
        <v>0</v>
      </c>
      <c r="C2182">
        <v>0</v>
      </c>
      <c r="D2182">
        <v>0</v>
      </c>
    </row>
    <row r="2183" spans="1:4" hidden="1" outlineLevel="1" x14ac:dyDescent="0.45">
      <c r="A2183">
        <v>-6.2556513074126796E-3</v>
      </c>
      <c r="B2183">
        <v>0</v>
      </c>
      <c r="C2183">
        <v>0</v>
      </c>
      <c r="D2183">
        <v>0</v>
      </c>
    </row>
    <row r="2184" spans="1:4" hidden="1" outlineLevel="1" x14ac:dyDescent="0.45">
      <c r="A2184">
        <v>-1.7640941840598723E-3</v>
      </c>
      <c r="B2184">
        <v>0</v>
      </c>
      <c r="C2184">
        <v>0</v>
      </c>
      <c r="D2184">
        <v>0</v>
      </c>
    </row>
    <row r="2185" spans="1:4" hidden="1" outlineLevel="1" x14ac:dyDescent="0.45">
      <c r="A2185">
        <v>2.9521736704057222E-2</v>
      </c>
      <c r="B2185">
        <v>0</v>
      </c>
      <c r="C2185">
        <v>0</v>
      </c>
      <c r="D2185">
        <v>0</v>
      </c>
    </row>
    <row r="2186" spans="1:4" hidden="1" outlineLevel="1" x14ac:dyDescent="0.45">
      <c r="A2186">
        <v>1.2720439433362207E-2</v>
      </c>
      <c r="B2186">
        <v>0</v>
      </c>
      <c r="C2186">
        <v>0</v>
      </c>
      <c r="D2186">
        <v>0</v>
      </c>
    </row>
    <row r="2187" spans="1:4" hidden="1" outlineLevel="1" x14ac:dyDescent="0.45">
      <c r="A2187">
        <v>-1.4255638024550432E-2</v>
      </c>
      <c r="B2187">
        <v>0</v>
      </c>
      <c r="C2187">
        <v>0</v>
      </c>
      <c r="D2187">
        <v>0</v>
      </c>
    </row>
    <row r="2188" spans="1:4" hidden="1" outlineLevel="1" x14ac:dyDescent="0.45">
      <c r="A2188">
        <v>-1.2126916324276538E-3</v>
      </c>
      <c r="B2188">
        <v>0</v>
      </c>
      <c r="C2188">
        <v>0</v>
      </c>
      <c r="D2188">
        <v>0</v>
      </c>
    </row>
    <row r="2189" spans="1:4" hidden="1" outlineLevel="1" x14ac:dyDescent="0.45">
      <c r="A2189">
        <v>1.5331086223768553E-2</v>
      </c>
      <c r="B2189">
        <v>0</v>
      </c>
      <c r="C2189">
        <v>0</v>
      </c>
      <c r="D2189">
        <v>0</v>
      </c>
    </row>
    <row r="2190" spans="1:4" hidden="1" outlineLevel="1" x14ac:dyDescent="0.45">
      <c r="A2190">
        <v>1.900835296637382E-2</v>
      </c>
      <c r="B2190">
        <v>0</v>
      </c>
      <c r="C2190">
        <v>0</v>
      </c>
      <c r="D2190">
        <v>0</v>
      </c>
    </row>
    <row r="2191" spans="1:4" hidden="1" outlineLevel="1" x14ac:dyDescent="0.45">
      <c r="A2191">
        <v>-5.2370693430016102E-3</v>
      </c>
      <c r="B2191">
        <v>0</v>
      </c>
      <c r="C2191">
        <v>0</v>
      </c>
      <c r="D2191">
        <v>0</v>
      </c>
    </row>
    <row r="2192" spans="1:4" hidden="1" outlineLevel="1" x14ac:dyDescent="0.45">
      <c r="A2192">
        <v>-4.0673310560974785E-2</v>
      </c>
      <c r="B2192">
        <v>0</v>
      </c>
      <c r="C2192">
        <v>0</v>
      </c>
      <c r="D2192">
        <v>0</v>
      </c>
    </row>
    <row r="2193" spans="1:4" hidden="1" outlineLevel="1" x14ac:dyDescent="0.45">
      <c r="A2193">
        <v>-3.2119521327361733E-3</v>
      </c>
      <c r="B2193">
        <v>0</v>
      </c>
      <c r="C2193">
        <v>0</v>
      </c>
      <c r="D2193">
        <v>0</v>
      </c>
    </row>
    <row r="2194" spans="1:4" hidden="1" outlineLevel="1" x14ac:dyDescent="0.45">
      <c r="A2194">
        <v>2.384503489292733E-2</v>
      </c>
      <c r="B2194">
        <v>0</v>
      </c>
      <c r="C2194">
        <v>0</v>
      </c>
      <c r="D2194">
        <v>0</v>
      </c>
    </row>
    <row r="2195" spans="1:4" hidden="1" outlineLevel="1" x14ac:dyDescent="0.45">
      <c r="A2195">
        <v>-7.8231781886193286E-3</v>
      </c>
      <c r="B2195">
        <v>0</v>
      </c>
      <c r="C2195">
        <v>0</v>
      </c>
      <c r="D2195">
        <v>0</v>
      </c>
    </row>
    <row r="2196" spans="1:4" hidden="1" outlineLevel="1" x14ac:dyDescent="0.45">
      <c r="A2196">
        <v>1.5824104116441973E-2</v>
      </c>
      <c r="B2196">
        <v>0</v>
      </c>
      <c r="C2196">
        <v>0</v>
      </c>
      <c r="D2196">
        <v>0</v>
      </c>
    </row>
    <row r="2197" spans="1:4" hidden="1" outlineLevel="1" x14ac:dyDescent="0.45">
      <c r="A2197">
        <v>3.3403518789479447E-2</v>
      </c>
      <c r="B2197">
        <v>0</v>
      </c>
      <c r="C2197">
        <v>0</v>
      </c>
      <c r="D2197">
        <v>0</v>
      </c>
    </row>
    <row r="2198" spans="1:4" hidden="1" outlineLevel="1" x14ac:dyDescent="0.45">
      <c r="A2198">
        <v>-9.6522429809718924E-3</v>
      </c>
      <c r="B2198">
        <v>0</v>
      </c>
      <c r="C2198">
        <v>0</v>
      </c>
      <c r="D2198">
        <v>0</v>
      </c>
    </row>
    <row r="2199" spans="1:4" hidden="1" outlineLevel="1" x14ac:dyDescent="0.45">
      <c r="A2199">
        <v>-5.4049341818497298E-3</v>
      </c>
      <c r="B2199">
        <v>0</v>
      </c>
      <c r="C2199">
        <v>0</v>
      </c>
      <c r="D2199">
        <v>0</v>
      </c>
    </row>
    <row r="2200" spans="1:4" hidden="1" outlineLevel="1" x14ac:dyDescent="0.45">
      <c r="A2200">
        <v>-0.13671662722412137</v>
      </c>
      <c r="B2200">
        <v>0</v>
      </c>
      <c r="C2200">
        <v>0</v>
      </c>
      <c r="D2200">
        <v>0</v>
      </c>
    </row>
    <row r="2201" spans="1:4" hidden="1" outlineLevel="1" x14ac:dyDescent="0.45">
      <c r="A2201">
        <v>4.3455306014701822E-2</v>
      </c>
      <c r="B2201">
        <v>0</v>
      </c>
      <c r="C2201">
        <v>0</v>
      </c>
      <c r="D2201">
        <v>0</v>
      </c>
    </row>
    <row r="2202" spans="1:4" hidden="1" outlineLevel="1" x14ac:dyDescent="0.45">
      <c r="A2202">
        <v>1.4264585684816922E-2</v>
      </c>
      <c r="B2202">
        <v>0</v>
      </c>
      <c r="C2202">
        <v>0</v>
      </c>
      <c r="D2202">
        <v>0</v>
      </c>
    </row>
    <row r="2203" spans="1:4" hidden="1" outlineLevel="1" x14ac:dyDescent="0.45">
      <c r="A2203">
        <v>-3.9333064717282928E-3</v>
      </c>
      <c r="B2203">
        <v>0</v>
      </c>
      <c r="C2203">
        <v>0</v>
      </c>
      <c r="D2203">
        <v>0</v>
      </c>
    </row>
    <row r="2204" spans="1:4" hidden="1" outlineLevel="1" x14ac:dyDescent="0.45">
      <c r="A2204">
        <v>-1.5198212428246705E-2</v>
      </c>
      <c r="B2204">
        <v>0</v>
      </c>
      <c r="C2204">
        <v>0</v>
      </c>
      <c r="D2204">
        <v>0</v>
      </c>
    </row>
    <row r="2205" spans="1:4" hidden="1" outlineLevel="1" x14ac:dyDescent="0.45">
      <c r="A2205">
        <v>-2.2943765281173589E-2</v>
      </c>
      <c r="B2205">
        <v>0</v>
      </c>
      <c r="C2205">
        <v>0</v>
      </c>
      <c r="D2205">
        <v>0</v>
      </c>
    </row>
    <row r="2206" spans="1:4" hidden="1" outlineLevel="1" x14ac:dyDescent="0.45">
      <c r="A2206">
        <v>1.5434817424727854E-2</v>
      </c>
      <c r="B2206">
        <v>0</v>
      </c>
      <c r="C2206">
        <v>0</v>
      </c>
      <c r="D2206">
        <v>0</v>
      </c>
    </row>
    <row r="2207" spans="1:4" hidden="1" outlineLevel="1" x14ac:dyDescent="0.45">
      <c r="A2207">
        <v>7.2945212231134704E-4</v>
      </c>
      <c r="B2207">
        <v>0</v>
      </c>
      <c r="C2207">
        <v>0</v>
      </c>
      <c r="D2207">
        <v>0</v>
      </c>
    </row>
    <row r="2208" spans="1:4" hidden="1" outlineLevel="1" x14ac:dyDescent="0.45">
      <c r="A2208">
        <v>-6.3041765169425945E-3</v>
      </c>
      <c r="B2208">
        <v>0</v>
      </c>
      <c r="C2208">
        <v>0</v>
      </c>
      <c r="D2208">
        <v>0</v>
      </c>
    </row>
    <row r="2209" spans="1:4" hidden="1" outlineLevel="1" x14ac:dyDescent="0.45">
      <c r="A2209">
        <v>3.965107057890549E-4</v>
      </c>
      <c r="B2209">
        <v>0</v>
      </c>
      <c r="C2209">
        <v>0</v>
      </c>
      <c r="D2209">
        <v>0</v>
      </c>
    </row>
    <row r="2210" spans="1:4" hidden="1" outlineLevel="1" x14ac:dyDescent="0.45">
      <c r="A2210">
        <v>-4.9742370194214569E-3</v>
      </c>
      <c r="B2210">
        <v>0</v>
      </c>
      <c r="C2210">
        <v>0</v>
      </c>
      <c r="D2210">
        <v>0</v>
      </c>
    </row>
    <row r="2211" spans="1:4" hidden="1" outlineLevel="1" x14ac:dyDescent="0.45">
      <c r="A2211">
        <v>-5.7360234220956707E-3</v>
      </c>
      <c r="B2211">
        <v>0</v>
      </c>
      <c r="C2211">
        <v>0</v>
      </c>
      <c r="D2211">
        <v>0</v>
      </c>
    </row>
    <row r="2212" spans="1:4" hidden="1" outlineLevel="1" x14ac:dyDescent="0.45">
      <c r="A2212">
        <v>-4.4069630015424188E-3</v>
      </c>
      <c r="B2212">
        <v>0</v>
      </c>
      <c r="C2212">
        <v>0</v>
      </c>
      <c r="D2212">
        <v>0</v>
      </c>
    </row>
    <row r="2213" spans="1:4" hidden="1" outlineLevel="1" x14ac:dyDescent="0.45">
      <c r="A2213">
        <v>-1.9919116315567087E-2</v>
      </c>
      <c r="B2213">
        <v>0</v>
      </c>
      <c r="C2213">
        <v>0</v>
      </c>
      <c r="D2213">
        <v>0</v>
      </c>
    </row>
    <row r="2214" spans="1:4" hidden="1" outlineLevel="1" x14ac:dyDescent="0.45">
      <c r="A2214">
        <v>-4.0853195376814311E-3</v>
      </c>
      <c r="B2214">
        <v>0</v>
      </c>
      <c r="C2214">
        <v>0</v>
      </c>
      <c r="D2214">
        <v>0</v>
      </c>
    </row>
    <row r="2215" spans="1:4" hidden="1" outlineLevel="1" x14ac:dyDescent="0.45">
      <c r="A2215">
        <v>-1.731530343007992E-3</v>
      </c>
      <c r="B2215">
        <v>0</v>
      </c>
      <c r="C2215">
        <v>0</v>
      </c>
      <c r="D2215">
        <v>0</v>
      </c>
    </row>
    <row r="2216" spans="1:4" hidden="1" outlineLevel="1" x14ac:dyDescent="0.45">
      <c r="A2216">
        <v>1.7076897662509305E-2</v>
      </c>
      <c r="B2216">
        <v>0</v>
      </c>
      <c r="C2216">
        <v>0</v>
      </c>
      <c r="D2216">
        <v>0</v>
      </c>
    </row>
    <row r="2217" spans="1:4" hidden="1" outlineLevel="1" x14ac:dyDescent="0.45">
      <c r="A2217">
        <v>-1.0821236422698166E-2</v>
      </c>
      <c r="B2217">
        <v>0</v>
      </c>
      <c r="C2217">
        <v>0</v>
      </c>
      <c r="D2217">
        <v>0</v>
      </c>
    </row>
    <row r="2218" spans="1:4" hidden="1" outlineLevel="1" x14ac:dyDescent="0.45">
      <c r="A2218">
        <v>-6.0342350478224116E-3</v>
      </c>
      <c r="B2218">
        <v>0</v>
      </c>
      <c r="C2218">
        <v>0</v>
      </c>
      <c r="D2218">
        <v>0</v>
      </c>
    </row>
    <row r="2219" spans="1:4" hidden="1" outlineLevel="1" x14ac:dyDescent="0.45">
      <c r="A2219">
        <v>-2.1041546212934636E-2</v>
      </c>
      <c r="B2219">
        <v>0</v>
      </c>
      <c r="C2219">
        <v>0</v>
      </c>
      <c r="D2219">
        <v>0</v>
      </c>
    </row>
    <row r="2220" spans="1:4" hidden="1" outlineLevel="1" x14ac:dyDescent="0.45">
      <c r="A2220">
        <v>-8.4161235208504159E-3</v>
      </c>
      <c r="B2220">
        <v>0</v>
      </c>
      <c r="C2220">
        <v>0</v>
      </c>
      <c r="D2220">
        <v>0</v>
      </c>
    </row>
    <row r="2221" spans="1:4" hidden="1" outlineLevel="1" x14ac:dyDescent="0.45">
      <c r="A2221">
        <v>1.3018506700702037E-2</v>
      </c>
      <c r="B2221">
        <v>0</v>
      </c>
      <c r="C2221">
        <v>0</v>
      </c>
      <c r="D2221">
        <v>0</v>
      </c>
    </row>
    <row r="2222" spans="1:4" hidden="1" outlineLevel="1" x14ac:dyDescent="0.45">
      <c r="A2222">
        <v>-3.7167695602873252E-3</v>
      </c>
      <c r="B2222">
        <v>0</v>
      </c>
      <c r="C2222">
        <v>0</v>
      </c>
      <c r="D2222">
        <v>0</v>
      </c>
    </row>
    <row r="2223" spans="1:4" hidden="1" outlineLevel="1" x14ac:dyDescent="0.45">
      <c r="A2223">
        <v>-2.676783644219638E-3</v>
      </c>
      <c r="B2223">
        <v>0</v>
      </c>
      <c r="C2223">
        <v>0</v>
      </c>
      <c r="D2223">
        <v>0</v>
      </c>
    </row>
    <row r="2224" spans="1:4" hidden="1" outlineLevel="1" x14ac:dyDescent="0.45">
      <c r="A2224">
        <v>-1.7223889428970018E-2</v>
      </c>
      <c r="B2224">
        <v>0</v>
      </c>
      <c r="C2224">
        <v>0</v>
      </c>
      <c r="D2224">
        <v>0</v>
      </c>
    </row>
    <row r="2225" spans="1:4" hidden="1" outlineLevel="1" x14ac:dyDescent="0.45">
      <c r="A2225">
        <v>3.999741952132041E-3</v>
      </c>
      <c r="B2225">
        <v>0</v>
      </c>
      <c r="C2225">
        <v>0</v>
      </c>
      <c r="D2225">
        <v>0</v>
      </c>
    </row>
    <row r="2226" spans="1:4" hidden="1" outlineLevel="1" x14ac:dyDescent="0.45">
      <c r="A2226">
        <v>1.287241106042103E-2</v>
      </c>
      <c r="B2226">
        <v>0</v>
      </c>
      <c r="C2226">
        <v>0</v>
      </c>
      <c r="D2226">
        <v>0</v>
      </c>
    </row>
    <row r="2227" spans="1:4" hidden="1" outlineLevel="1" x14ac:dyDescent="0.45">
      <c r="A2227">
        <v>8.9236625079298637E-3</v>
      </c>
      <c r="B2227">
        <v>0</v>
      </c>
      <c r="C2227">
        <v>0</v>
      </c>
      <c r="D2227">
        <v>0</v>
      </c>
    </row>
    <row r="2228" spans="1:4" hidden="1" outlineLevel="1" x14ac:dyDescent="0.45">
      <c r="A2228">
        <v>-7.7129443326626745E-3</v>
      </c>
      <c r="B2228">
        <v>1</v>
      </c>
      <c r="C2228">
        <v>0</v>
      </c>
      <c r="D2228">
        <v>0</v>
      </c>
    </row>
    <row r="2229" spans="1:4" hidden="1" outlineLevel="1" x14ac:dyDescent="0.45">
      <c r="A2229">
        <v>8.7022642784724269E-3</v>
      </c>
      <c r="B2229">
        <v>1</v>
      </c>
      <c r="C2229">
        <v>0</v>
      </c>
      <c r="D2229">
        <v>0</v>
      </c>
    </row>
    <row r="2230" spans="1:4" hidden="1" outlineLevel="1" x14ac:dyDescent="0.45">
      <c r="A2230">
        <v>-9.4019599631459672E-3</v>
      </c>
      <c r="B2230">
        <v>1</v>
      </c>
      <c r="C2230">
        <v>0</v>
      </c>
      <c r="D2230">
        <v>0</v>
      </c>
    </row>
    <row r="2231" spans="1:4" hidden="1" outlineLevel="1" x14ac:dyDescent="0.45">
      <c r="A2231">
        <v>-2.1645845223751237E-2</v>
      </c>
      <c r="B2231">
        <v>1</v>
      </c>
      <c r="C2231">
        <v>0</v>
      </c>
      <c r="D2231">
        <v>0</v>
      </c>
    </row>
    <row r="2232" spans="1:4" hidden="1" outlineLevel="1" x14ac:dyDescent="0.45">
      <c r="A2232">
        <v>1.4173670678218731E-2</v>
      </c>
      <c r="B2232">
        <v>1</v>
      </c>
      <c r="C2232">
        <v>0</v>
      </c>
      <c r="D2232">
        <v>0</v>
      </c>
    </row>
    <row r="2233" spans="1:4" hidden="1" outlineLevel="1" x14ac:dyDescent="0.45">
      <c r="A2233">
        <v>1.5296448582202471E-2</v>
      </c>
      <c r="B2233">
        <v>1</v>
      </c>
      <c r="C2233">
        <v>0</v>
      </c>
      <c r="D2233">
        <v>0</v>
      </c>
    </row>
    <row r="2234" spans="1:4" hidden="1" outlineLevel="1" x14ac:dyDescent="0.45">
      <c r="A2234">
        <v>2.0164928551944072E-2</v>
      </c>
      <c r="B2234">
        <v>1</v>
      </c>
      <c r="C2234">
        <v>0</v>
      </c>
      <c r="D2234">
        <v>0</v>
      </c>
    </row>
    <row r="2235" spans="1:4" hidden="1" outlineLevel="1" x14ac:dyDescent="0.45">
      <c r="A2235">
        <v>1.5241268665926233E-2</v>
      </c>
      <c r="B2235">
        <v>1</v>
      </c>
      <c r="C2235">
        <v>0</v>
      </c>
      <c r="D2235">
        <v>0</v>
      </c>
    </row>
    <row r="2236" spans="1:4" hidden="1" outlineLevel="1" x14ac:dyDescent="0.45">
      <c r="A2236">
        <v>-2.6742843250471271E-3</v>
      </c>
      <c r="B2236">
        <v>1</v>
      </c>
      <c r="C2236">
        <v>0</v>
      </c>
      <c r="D2236">
        <v>0</v>
      </c>
    </row>
    <row r="2237" spans="1:4" hidden="1" outlineLevel="1" x14ac:dyDescent="0.45">
      <c r="A2237">
        <v>-8.4709610579558614E-3</v>
      </c>
      <c r="B2237">
        <v>1</v>
      </c>
      <c r="C2237">
        <v>0</v>
      </c>
      <c r="D2237">
        <v>0</v>
      </c>
    </row>
    <row r="2238" spans="1:4" hidden="1" outlineLevel="1" x14ac:dyDescent="0.45">
      <c r="A2238">
        <v>-1.1165744724441762E-2</v>
      </c>
      <c r="B2238">
        <v>1</v>
      </c>
      <c r="C2238">
        <v>0</v>
      </c>
      <c r="D2238">
        <v>0</v>
      </c>
    </row>
    <row r="2239" spans="1:4" hidden="1" outlineLevel="1" x14ac:dyDescent="0.45">
      <c r="A2239">
        <v>-7.4588210918880016E-4</v>
      </c>
      <c r="B2239">
        <v>1</v>
      </c>
      <c r="C2239">
        <v>0</v>
      </c>
      <c r="D2239">
        <v>0</v>
      </c>
    </row>
    <row r="2240" spans="1:4" hidden="1" outlineLevel="1" x14ac:dyDescent="0.45">
      <c r="A2240">
        <v>1.7002218582180539E-3</v>
      </c>
      <c r="B2240">
        <v>1</v>
      </c>
      <c r="C2240">
        <v>0</v>
      </c>
      <c r="D2240">
        <v>0</v>
      </c>
    </row>
    <row r="2241" spans="1:4" hidden="1" outlineLevel="1" x14ac:dyDescent="0.45">
      <c r="A2241">
        <v>-1.4820641261824474E-2</v>
      </c>
      <c r="B2241">
        <v>1</v>
      </c>
      <c r="C2241">
        <v>0</v>
      </c>
      <c r="D2241">
        <v>0</v>
      </c>
    </row>
    <row r="2242" spans="1:4" hidden="1" outlineLevel="1" x14ac:dyDescent="0.45">
      <c r="A2242">
        <v>1.9749973736737036E-2</v>
      </c>
      <c r="B2242">
        <v>1</v>
      </c>
      <c r="C2242">
        <v>0</v>
      </c>
      <c r="D2242">
        <v>0</v>
      </c>
    </row>
    <row r="2243" spans="1:4" hidden="1" outlineLevel="1" x14ac:dyDescent="0.45">
      <c r="A2243">
        <v>-5.0891109508602872E-3</v>
      </c>
      <c r="B2243">
        <v>1</v>
      </c>
      <c r="C2243">
        <v>0</v>
      </c>
      <c r="D2243">
        <v>0</v>
      </c>
    </row>
    <row r="2244" spans="1:4" hidden="1" outlineLevel="1" x14ac:dyDescent="0.45">
      <c r="A2244">
        <v>1.138999337309432E-3</v>
      </c>
      <c r="B2244">
        <v>1</v>
      </c>
      <c r="C2244">
        <v>0</v>
      </c>
      <c r="D2244">
        <v>0</v>
      </c>
    </row>
    <row r="2245" spans="1:4" hidden="1" outlineLevel="1" x14ac:dyDescent="0.45">
      <c r="A2245">
        <v>2.6063752766687376E-3</v>
      </c>
      <c r="B2245">
        <v>1</v>
      </c>
      <c r="C2245">
        <v>0</v>
      </c>
      <c r="D2245">
        <v>0</v>
      </c>
    </row>
    <row r="2246" spans="1:4" hidden="1" outlineLevel="1" x14ac:dyDescent="0.45">
      <c r="A2246">
        <v>-5.8594152963749035E-3</v>
      </c>
      <c r="B2246">
        <v>1</v>
      </c>
      <c r="C2246">
        <v>0</v>
      </c>
      <c r="D2246">
        <v>0</v>
      </c>
    </row>
    <row r="2247" spans="1:4" hidden="1" outlineLevel="1" x14ac:dyDescent="0.45">
      <c r="A2247">
        <v>4.3166960672407217E-3</v>
      </c>
      <c r="B2247">
        <v>1</v>
      </c>
      <c r="C2247">
        <v>0</v>
      </c>
      <c r="D2247">
        <v>0</v>
      </c>
    </row>
    <row r="2248" spans="1:4" hidden="1" outlineLevel="1" x14ac:dyDescent="0.45">
      <c r="A2248">
        <v>-1.2811770297357361E-3</v>
      </c>
      <c r="B2248">
        <v>1</v>
      </c>
      <c r="C2248">
        <v>0</v>
      </c>
      <c r="D2248">
        <v>0</v>
      </c>
    </row>
    <row r="2249" spans="1:4" hidden="1" outlineLevel="1" x14ac:dyDescent="0.45">
      <c r="A2249">
        <v>-1.6304235376880305E-2</v>
      </c>
      <c r="B2249">
        <v>1</v>
      </c>
      <c r="C2249">
        <v>0</v>
      </c>
      <c r="D2249">
        <v>0</v>
      </c>
    </row>
    <row r="2250" spans="1:4" hidden="1" outlineLevel="1" x14ac:dyDescent="0.45">
      <c r="A2250">
        <v>6.3100771932775856E-3</v>
      </c>
      <c r="B2250">
        <v>1</v>
      </c>
      <c r="C2250">
        <v>0</v>
      </c>
      <c r="D2250">
        <v>0</v>
      </c>
    </row>
    <row r="2251" spans="1:4" hidden="1" outlineLevel="1" x14ac:dyDescent="0.45">
      <c r="A2251">
        <v>-1.7348410425767069E-3</v>
      </c>
      <c r="B2251">
        <v>1</v>
      </c>
      <c r="C2251">
        <v>0</v>
      </c>
      <c r="D2251">
        <v>0</v>
      </c>
    </row>
    <row r="2252" spans="1:4" hidden="1" outlineLevel="1" x14ac:dyDescent="0.45">
      <c r="A2252">
        <v>-6.6436348408710266E-2</v>
      </c>
      <c r="B2252">
        <v>1</v>
      </c>
      <c r="C2252">
        <v>0</v>
      </c>
      <c r="D2252">
        <v>0</v>
      </c>
    </row>
    <row r="2253" spans="1:4" hidden="1" outlineLevel="1" x14ac:dyDescent="0.45">
      <c r="A2253">
        <v>-2.489514881019117E-3</v>
      </c>
      <c r="B2253">
        <v>1</v>
      </c>
      <c r="C2253">
        <v>0</v>
      </c>
      <c r="D2253">
        <v>0</v>
      </c>
    </row>
    <row r="2254" spans="1:4" hidden="1" outlineLevel="1" x14ac:dyDescent="0.45">
      <c r="A2254">
        <v>-1.2905836855832353E-2</v>
      </c>
      <c r="B2254">
        <v>1</v>
      </c>
      <c r="C2254">
        <v>0</v>
      </c>
      <c r="D2254">
        <v>0</v>
      </c>
    </row>
    <row r="2255" spans="1:4" hidden="1" outlineLevel="1" x14ac:dyDescent="0.45">
      <c r="A2255">
        <v>2.1297435196574233E-2</v>
      </c>
      <c r="B2255">
        <v>1</v>
      </c>
      <c r="C2255">
        <v>0</v>
      </c>
      <c r="D2255">
        <v>0</v>
      </c>
    </row>
    <row r="2256" spans="1:4" hidden="1" outlineLevel="1" x14ac:dyDescent="0.45">
      <c r="A2256">
        <v>1.6571135446171725E-2</v>
      </c>
      <c r="B2256">
        <v>1</v>
      </c>
      <c r="C2256">
        <v>0</v>
      </c>
      <c r="D2256">
        <v>0</v>
      </c>
    </row>
    <row r="2257" spans="1:4" hidden="1" outlineLevel="1" x14ac:dyDescent="0.45">
      <c r="A2257">
        <v>5.1118911803422762E-3</v>
      </c>
      <c r="B2257">
        <v>1</v>
      </c>
      <c r="C2257">
        <v>0</v>
      </c>
      <c r="D2257">
        <v>0</v>
      </c>
    </row>
    <row r="2258" spans="1:4" hidden="1" outlineLevel="1" x14ac:dyDescent="0.45">
      <c r="A2258">
        <v>1.5934341780717398E-2</v>
      </c>
      <c r="B2258">
        <v>1</v>
      </c>
      <c r="C2258">
        <v>0</v>
      </c>
      <c r="D2258">
        <v>0</v>
      </c>
    </row>
    <row r="2259" spans="1:4" hidden="1" outlineLevel="1" x14ac:dyDescent="0.45">
      <c r="A2259">
        <v>-1.1795543905635641E-2</v>
      </c>
      <c r="B2259">
        <v>1</v>
      </c>
      <c r="C2259">
        <v>0</v>
      </c>
      <c r="D2259">
        <v>0</v>
      </c>
    </row>
    <row r="2260" spans="1:4" hidden="1" outlineLevel="1" x14ac:dyDescent="0.45">
      <c r="A2260">
        <v>5.9790407444448856E-3</v>
      </c>
      <c r="B2260">
        <v>1</v>
      </c>
      <c r="C2260">
        <v>0</v>
      </c>
      <c r="D2260">
        <v>0</v>
      </c>
    </row>
    <row r="2261" spans="1:4" hidden="1" outlineLevel="1" x14ac:dyDescent="0.45">
      <c r="A2261">
        <v>-6.0947934902417789E-3</v>
      </c>
      <c r="B2261">
        <v>1</v>
      </c>
      <c r="C2261">
        <v>0</v>
      </c>
      <c r="D2261">
        <v>0</v>
      </c>
    </row>
    <row r="2262" spans="1:4" hidden="1" outlineLevel="1" x14ac:dyDescent="0.45">
      <c r="A2262">
        <v>-2.4572161697871131E-3</v>
      </c>
      <c r="B2262">
        <v>1</v>
      </c>
      <c r="C2262">
        <v>0</v>
      </c>
      <c r="D2262">
        <v>0</v>
      </c>
    </row>
    <row r="2263" spans="1:4" hidden="1" outlineLevel="1" x14ac:dyDescent="0.45">
      <c r="A2263">
        <v>0.14511487988838989</v>
      </c>
      <c r="B2263">
        <v>1</v>
      </c>
      <c r="C2263">
        <v>0</v>
      </c>
      <c r="D2263">
        <v>0</v>
      </c>
    </row>
    <row r="2264" spans="1:4" hidden="1" outlineLevel="1" x14ac:dyDescent="0.45">
      <c r="A2264">
        <v>-1.2506900687213163E-2</v>
      </c>
      <c r="B2264">
        <v>1</v>
      </c>
      <c r="C2264">
        <v>0</v>
      </c>
      <c r="D2264">
        <v>0</v>
      </c>
    </row>
    <row r="2265" spans="1:4" hidden="1" outlineLevel="1" x14ac:dyDescent="0.45">
      <c r="A2265">
        <v>6.7663954967807083E-3</v>
      </c>
      <c r="B2265">
        <v>1</v>
      </c>
      <c r="C2265">
        <v>0</v>
      </c>
      <c r="D2265">
        <v>0</v>
      </c>
    </row>
    <row r="2266" spans="1:4" hidden="1" outlineLevel="1" x14ac:dyDescent="0.45">
      <c r="A2266">
        <v>1.3403542364769372E-3</v>
      </c>
      <c r="B2266">
        <v>1</v>
      </c>
      <c r="C2266">
        <v>0</v>
      </c>
      <c r="D2266">
        <v>0</v>
      </c>
    </row>
    <row r="2267" spans="1:4" hidden="1" outlineLevel="1" x14ac:dyDescent="0.45">
      <c r="A2267">
        <v>2.0059279089779114E-2</v>
      </c>
      <c r="B2267">
        <v>1</v>
      </c>
      <c r="C2267">
        <v>0</v>
      </c>
      <c r="D2267">
        <v>0</v>
      </c>
    </row>
    <row r="2268" spans="1:4" hidden="1" outlineLevel="1" x14ac:dyDescent="0.45">
      <c r="A2268">
        <v>-1.7377774445111127E-2</v>
      </c>
      <c r="B2268">
        <v>1</v>
      </c>
      <c r="C2268">
        <v>0</v>
      </c>
      <c r="D2268">
        <v>0</v>
      </c>
    </row>
    <row r="2269" spans="1:4" hidden="1" outlineLevel="1" x14ac:dyDescent="0.45">
      <c r="A2269">
        <v>5.1700784096764263E-3</v>
      </c>
      <c r="B2269">
        <v>1</v>
      </c>
      <c r="C2269">
        <v>0</v>
      </c>
      <c r="D2269">
        <v>0</v>
      </c>
    </row>
    <row r="2270" spans="1:4" hidden="1" outlineLevel="1" x14ac:dyDescent="0.45">
      <c r="A2270">
        <v>3.3783783783782884E-3</v>
      </c>
      <c r="B2270">
        <v>1</v>
      </c>
      <c r="C2270">
        <v>0</v>
      </c>
      <c r="D2270">
        <v>0</v>
      </c>
    </row>
    <row r="2271" spans="1:4" hidden="1" outlineLevel="1" x14ac:dyDescent="0.45">
      <c r="A2271">
        <v>3.4237506147618557E-2</v>
      </c>
      <c r="B2271">
        <v>1</v>
      </c>
      <c r="C2271">
        <v>0</v>
      </c>
      <c r="D2271">
        <v>0</v>
      </c>
    </row>
    <row r="2272" spans="1:4" hidden="1" outlineLevel="1" x14ac:dyDescent="0.45">
      <c r="A2272">
        <v>1.6058233960055457E-2</v>
      </c>
      <c r="B2272">
        <v>1</v>
      </c>
      <c r="C2272">
        <v>0</v>
      </c>
      <c r="D2272">
        <v>0</v>
      </c>
    </row>
    <row r="2273" spans="1:4" hidden="1" outlineLevel="1" x14ac:dyDescent="0.45">
      <c r="A2273">
        <v>8.0462252943083179E-3</v>
      </c>
      <c r="B2273">
        <v>1</v>
      </c>
      <c r="C2273">
        <v>0</v>
      </c>
      <c r="D2273">
        <v>0</v>
      </c>
    </row>
    <row r="2274" spans="1:4" hidden="1" outlineLevel="1" x14ac:dyDescent="0.45">
      <c r="A2274">
        <v>1.3749754468670217E-2</v>
      </c>
      <c r="B2274">
        <v>1</v>
      </c>
      <c r="C2274">
        <v>0</v>
      </c>
      <c r="D2274">
        <v>0</v>
      </c>
    </row>
    <row r="2275" spans="1:4" hidden="1" outlineLevel="1" x14ac:dyDescent="0.45">
      <c r="A2275">
        <v>4.2979690334852272E-3</v>
      </c>
      <c r="B2275">
        <v>1</v>
      </c>
      <c r="C2275">
        <v>0</v>
      </c>
      <c r="D2275">
        <v>0</v>
      </c>
    </row>
    <row r="2276" spans="1:4" hidden="1" outlineLevel="1" x14ac:dyDescent="0.45">
      <c r="A2276">
        <v>1.436464088397793E-2</v>
      </c>
      <c r="B2276">
        <v>1</v>
      </c>
      <c r="C2276">
        <v>0</v>
      </c>
      <c r="D2276">
        <v>0</v>
      </c>
    </row>
    <row r="2277" spans="1:4" hidden="1" outlineLevel="1" x14ac:dyDescent="0.45">
      <c r="A2277">
        <v>-5.0835148874365244E-3</v>
      </c>
      <c r="B2277">
        <v>1</v>
      </c>
      <c r="C2277">
        <v>0</v>
      </c>
      <c r="D2277">
        <v>0</v>
      </c>
    </row>
    <row r="2278" spans="1:4" hidden="1" outlineLevel="1" x14ac:dyDescent="0.45">
      <c r="A2278">
        <v>-1.6301703163017045E-2</v>
      </c>
      <c r="B2278">
        <v>1</v>
      </c>
      <c r="C2278">
        <v>0</v>
      </c>
      <c r="D2278">
        <v>0</v>
      </c>
    </row>
    <row r="2279" spans="1:4" hidden="1" outlineLevel="1" x14ac:dyDescent="0.45">
      <c r="A2279">
        <v>-2.5970813752165256E-3</v>
      </c>
      <c r="B2279">
        <v>1</v>
      </c>
      <c r="C2279">
        <v>0</v>
      </c>
      <c r="D2279">
        <v>0</v>
      </c>
    </row>
    <row r="2280" spans="1:4" hidden="1" outlineLevel="1" x14ac:dyDescent="0.45">
      <c r="A2280">
        <v>-1.2257550261269956E-2</v>
      </c>
      <c r="B2280">
        <v>1</v>
      </c>
      <c r="C2280">
        <v>0</v>
      </c>
      <c r="D2280">
        <v>0</v>
      </c>
    </row>
    <row r="2281" spans="1:4" hidden="1" outlineLevel="1" x14ac:dyDescent="0.45">
      <c r="A2281">
        <v>2.5464914011081863E-3</v>
      </c>
      <c r="B2281">
        <v>1</v>
      </c>
      <c r="C2281">
        <v>0</v>
      </c>
      <c r="D2281">
        <v>0</v>
      </c>
    </row>
    <row r="2282" spans="1:4" hidden="1" outlineLevel="1" x14ac:dyDescent="0.45">
      <c r="A2282">
        <v>1.191306680976667E-2</v>
      </c>
      <c r="B2282">
        <v>1</v>
      </c>
      <c r="C2282">
        <v>0</v>
      </c>
      <c r="D2282">
        <v>0</v>
      </c>
    </row>
    <row r="2283" spans="1:4" hidden="1" outlineLevel="1" x14ac:dyDescent="0.45">
      <c r="A2283">
        <v>1.467182832193048E-3</v>
      </c>
      <c r="B2283">
        <v>1</v>
      </c>
      <c r="C2283">
        <v>0</v>
      </c>
      <c r="D2283">
        <v>0</v>
      </c>
    </row>
    <row r="2284" spans="1:4" hidden="1" outlineLevel="1" x14ac:dyDescent="0.45">
      <c r="A2284">
        <v>-6.0895964980406392E-3</v>
      </c>
      <c r="B2284">
        <v>1</v>
      </c>
      <c r="C2284">
        <v>0</v>
      </c>
      <c r="D2284">
        <v>0</v>
      </c>
    </row>
    <row r="2285" spans="1:4" hidden="1" outlineLevel="1" x14ac:dyDescent="0.45">
      <c r="A2285">
        <v>-1.1081709851000765E-2</v>
      </c>
      <c r="B2285">
        <v>1</v>
      </c>
      <c r="C2285">
        <v>0</v>
      </c>
      <c r="D2285">
        <v>0</v>
      </c>
    </row>
    <row r="2286" spans="1:4" hidden="1" outlineLevel="1" x14ac:dyDescent="0.45">
      <c r="A2286">
        <v>-1.0505522133429146E-2</v>
      </c>
      <c r="B2286">
        <v>1</v>
      </c>
      <c r="C2286">
        <v>0</v>
      </c>
      <c r="D2286">
        <v>0</v>
      </c>
    </row>
    <row r="2287" spans="1:4" hidden="1" outlineLevel="1" x14ac:dyDescent="0.45">
      <c r="A2287">
        <v>6.932849364791327E-3</v>
      </c>
      <c r="B2287">
        <v>1</v>
      </c>
      <c r="C2287">
        <v>0</v>
      </c>
      <c r="D2287">
        <v>0</v>
      </c>
    </row>
    <row r="2288" spans="1:4" hidden="1" outlineLevel="1" x14ac:dyDescent="0.45">
      <c r="A2288">
        <v>-1.58790238275478E-2</v>
      </c>
      <c r="B2288">
        <v>1</v>
      </c>
      <c r="C2288">
        <v>0</v>
      </c>
      <c r="D2288">
        <v>0</v>
      </c>
    </row>
    <row r="2289" spans="1:4" hidden="1" outlineLevel="1" x14ac:dyDescent="0.45">
      <c r="A2289">
        <v>-2.7417080273255068E-2</v>
      </c>
      <c r="B2289">
        <v>1</v>
      </c>
      <c r="C2289">
        <v>0</v>
      </c>
      <c r="D2289">
        <v>0</v>
      </c>
    </row>
    <row r="2290" spans="1:4" hidden="1" outlineLevel="1" x14ac:dyDescent="0.45">
      <c r="A2290">
        <v>2.0902380235010565E-3</v>
      </c>
      <c r="B2290">
        <v>1</v>
      </c>
      <c r="C2290">
        <v>0</v>
      </c>
      <c r="D2290">
        <v>0</v>
      </c>
    </row>
    <row r="2291" spans="1:4" hidden="1" outlineLevel="1" x14ac:dyDescent="0.45">
      <c r="A2291">
        <v>1.9336653199286014E-2</v>
      </c>
      <c r="B2291">
        <v>1</v>
      </c>
      <c r="C2291">
        <v>0</v>
      </c>
      <c r="D2291">
        <v>0</v>
      </c>
    </row>
    <row r="2292" spans="1:4" hidden="1" outlineLevel="1" x14ac:dyDescent="0.45">
      <c r="A2292">
        <v>-1.0747732468107118E-2</v>
      </c>
      <c r="B2292">
        <v>1</v>
      </c>
      <c r="C2292">
        <v>0</v>
      </c>
      <c r="D2292">
        <v>0</v>
      </c>
    </row>
    <row r="2293" spans="1:4" hidden="1" outlineLevel="1" x14ac:dyDescent="0.45">
      <c r="A2293">
        <v>3.913456700396889E-3</v>
      </c>
      <c r="B2293">
        <v>1</v>
      </c>
      <c r="C2293">
        <v>0</v>
      </c>
      <c r="D2293">
        <v>0</v>
      </c>
    </row>
    <row r="2294" spans="1:4" hidden="1" outlineLevel="1" x14ac:dyDescent="0.45">
      <c r="A2294">
        <v>2.4020344897996981E-2</v>
      </c>
      <c r="B2294">
        <v>1</v>
      </c>
      <c r="C2294">
        <v>0</v>
      </c>
      <c r="D2294">
        <v>0</v>
      </c>
    </row>
    <row r="2295" spans="1:4" hidden="1" outlineLevel="1" x14ac:dyDescent="0.45">
      <c r="A2295">
        <v>-9.4987763980785012E-3</v>
      </c>
      <c r="B2295">
        <v>1</v>
      </c>
      <c r="C2295">
        <v>0</v>
      </c>
      <c r="D2295">
        <v>0</v>
      </c>
    </row>
    <row r="2296" spans="1:4" hidden="1" outlineLevel="1" x14ac:dyDescent="0.45">
      <c r="A2296">
        <v>-3.7041781812192309E-2</v>
      </c>
      <c r="B2296">
        <v>1</v>
      </c>
      <c r="C2296">
        <v>0</v>
      </c>
      <c r="D2296">
        <v>0</v>
      </c>
    </row>
    <row r="2297" spans="1:4" hidden="1" outlineLevel="1" x14ac:dyDescent="0.45">
      <c r="A2297">
        <v>-3.20238706121595E-2</v>
      </c>
      <c r="B2297">
        <v>1</v>
      </c>
      <c r="C2297">
        <v>0</v>
      </c>
      <c r="D2297">
        <v>0</v>
      </c>
    </row>
    <row r="2298" spans="1:4" hidden="1" outlineLevel="1" x14ac:dyDescent="0.45">
      <c r="A2298">
        <v>9.5814026545197883E-3</v>
      </c>
      <c r="B2298">
        <v>1</v>
      </c>
      <c r="C2298">
        <v>0</v>
      </c>
      <c r="D2298">
        <v>0</v>
      </c>
    </row>
    <row r="2299" spans="1:4" hidden="1" outlineLevel="1" x14ac:dyDescent="0.45">
      <c r="A2299">
        <v>-1.1279657720731917E-3</v>
      </c>
      <c r="B2299">
        <v>1</v>
      </c>
      <c r="C2299">
        <v>0</v>
      </c>
      <c r="D2299">
        <v>0</v>
      </c>
    </row>
    <row r="2300" spans="1:4" hidden="1" outlineLevel="1" x14ac:dyDescent="0.45">
      <c r="A2300">
        <v>3.2358553015848335E-2</v>
      </c>
      <c r="B2300">
        <v>1</v>
      </c>
      <c r="C2300">
        <v>0</v>
      </c>
      <c r="D2300">
        <v>0</v>
      </c>
    </row>
    <row r="2301" spans="1:4" hidden="1" outlineLevel="1" x14ac:dyDescent="0.45">
      <c r="A2301">
        <v>1.1428786964393423E-2</v>
      </c>
      <c r="B2301">
        <v>1</v>
      </c>
      <c r="C2301">
        <v>0</v>
      </c>
      <c r="D2301">
        <v>0</v>
      </c>
    </row>
    <row r="2302" spans="1:4" hidden="1" outlineLevel="1" x14ac:dyDescent="0.45">
      <c r="A2302">
        <v>-1.0013052396046995E-2</v>
      </c>
      <c r="B2302">
        <v>1</v>
      </c>
      <c r="C2302">
        <v>0</v>
      </c>
      <c r="D2302">
        <v>0</v>
      </c>
    </row>
    <row r="2303" spans="1:4" hidden="1" outlineLevel="1" x14ac:dyDescent="0.45">
      <c r="A2303">
        <v>8.080161226527105E-3</v>
      </c>
      <c r="B2303">
        <v>1</v>
      </c>
      <c r="C2303">
        <v>0</v>
      </c>
      <c r="D2303">
        <v>0</v>
      </c>
    </row>
    <row r="2304" spans="1:4" hidden="1" outlineLevel="1" x14ac:dyDescent="0.45">
      <c r="A2304">
        <v>8.5385448974253375E-3</v>
      </c>
      <c r="B2304">
        <v>1</v>
      </c>
      <c r="C2304">
        <v>0</v>
      </c>
      <c r="D2304">
        <v>0</v>
      </c>
    </row>
    <row r="2305" spans="1:4" hidden="1" outlineLevel="1" x14ac:dyDescent="0.45">
      <c r="A2305">
        <v>2.6621463902628761E-2</v>
      </c>
      <c r="B2305">
        <v>1</v>
      </c>
      <c r="C2305">
        <v>0</v>
      </c>
      <c r="D2305">
        <v>0</v>
      </c>
    </row>
    <row r="2306" spans="1:4" hidden="1" outlineLevel="1" x14ac:dyDescent="0.45">
      <c r="A2306">
        <v>-1.2631730908039263E-3</v>
      </c>
      <c r="B2306">
        <v>1</v>
      </c>
      <c r="C2306">
        <v>0</v>
      </c>
      <c r="D2306">
        <v>0</v>
      </c>
    </row>
    <row r="2307" spans="1:4" hidden="1" outlineLevel="1" x14ac:dyDescent="0.45">
      <c r="A2307">
        <v>1.7453835868897372E-2</v>
      </c>
      <c r="B2307">
        <v>1</v>
      </c>
      <c r="C2307">
        <v>0</v>
      </c>
      <c r="D2307">
        <v>0</v>
      </c>
    </row>
    <row r="2308" spans="1:4" hidden="1" outlineLevel="1" x14ac:dyDescent="0.45">
      <c r="A2308">
        <v>-1.544963773263297E-3</v>
      </c>
      <c r="B2308">
        <v>1</v>
      </c>
      <c r="C2308">
        <v>0</v>
      </c>
      <c r="D2308">
        <v>0</v>
      </c>
    </row>
    <row r="2309" spans="1:4" hidden="1" outlineLevel="1" x14ac:dyDescent="0.45">
      <c r="A2309">
        <v>6.2961316140506263E-3</v>
      </c>
      <c r="B2309">
        <v>1</v>
      </c>
      <c r="C2309">
        <v>0</v>
      </c>
      <c r="D2309">
        <v>0</v>
      </c>
    </row>
    <row r="2310" spans="1:4" hidden="1" outlineLevel="1" x14ac:dyDescent="0.45">
      <c r="A2310">
        <v>-1.4758125806394462E-2</v>
      </c>
      <c r="B2310">
        <v>1</v>
      </c>
      <c r="C2310">
        <v>0</v>
      </c>
      <c r="D2310">
        <v>0</v>
      </c>
    </row>
    <row r="2311" spans="1:4" hidden="1" outlineLevel="1" x14ac:dyDescent="0.45">
      <c r="A2311">
        <v>1.5427669345577932E-3</v>
      </c>
      <c r="B2311">
        <v>1</v>
      </c>
      <c r="C2311">
        <v>0</v>
      </c>
      <c r="D2311">
        <v>0</v>
      </c>
    </row>
    <row r="2312" spans="1:4" hidden="1" outlineLevel="1" x14ac:dyDescent="0.45">
      <c r="A2312">
        <v>2.0419129500270916E-3</v>
      </c>
      <c r="B2312">
        <v>1</v>
      </c>
      <c r="C2312">
        <v>0</v>
      </c>
      <c r="D2312">
        <v>0</v>
      </c>
    </row>
    <row r="2313" spans="1:4" hidden="1" outlineLevel="1" x14ac:dyDescent="0.45">
      <c r="A2313">
        <v>1.497926497926505E-2</v>
      </c>
      <c r="B2313">
        <v>1</v>
      </c>
      <c r="C2313">
        <v>0</v>
      </c>
      <c r="D2313">
        <v>0</v>
      </c>
    </row>
    <row r="2314" spans="1:4" hidden="1" outlineLevel="1" x14ac:dyDescent="0.45">
      <c r="A2314">
        <v>-1.2820964390123812E-2</v>
      </c>
      <c r="B2314">
        <v>1</v>
      </c>
      <c r="C2314">
        <v>0</v>
      </c>
      <c r="D2314">
        <v>0</v>
      </c>
    </row>
    <row r="2315" spans="1:4" hidden="1" outlineLevel="1" x14ac:dyDescent="0.45">
      <c r="A2315">
        <v>1.6216505512541612E-2</v>
      </c>
      <c r="B2315">
        <v>1</v>
      </c>
      <c r="C2315">
        <v>0</v>
      </c>
      <c r="D2315">
        <v>0</v>
      </c>
    </row>
    <row r="2316" spans="1:4" hidden="1" outlineLevel="1" x14ac:dyDescent="0.45">
      <c r="A2316">
        <v>8.3914119691730349E-3</v>
      </c>
      <c r="B2316">
        <v>1</v>
      </c>
      <c r="C2316">
        <v>0</v>
      </c>
      <c r="D2316">
        <v>0</v>
      </c>
    </row>
    <row r="2317" spans="1:4" hidden="1" outlineLevel="1" x14ac:dyDescent="0.45">
      <c r="A2317">
        <v>-5.8668895040128177E-3</v>
      </c>
      <c r="B2317">
        <v>1</v>
      </c>
      <c r="C2317">
        <v>0</v>
      </c>
      <c r="D2317">
        <v>0</v>
      </c>
    </row>
    <row r="2318" spans="1:4" hidden="1" outlineLevel="1" x14ac:dyDescent="0.45">
      <c r="A2318">
        <v>7.3725133090503103E-3</v>
      </c>
      <c r="B2318">
        <v>1</v>
      </c>
      <c r="C2318">
        <v>0</v>
      </c>
      <c r="D2318">
        <v>0</v>
      </c>
    </row>
    <row r="2319" spans="1:4" hidden="1" outlineLevel="1" x14ac:dyDescent="0.45">
      <c r="A2319">
        <v>-1.2724902216427747E-2</v>
      </c>
      <c r="B2319">
        <v>1</v>
      </c>
      <c r="C2319">
        <v>0</v>
      </c>
      <c r="D2319">
        <v>0</v>
      </c>
    </row>
    <row r="2320" spans="1:4" hidden="1" outlineLevel="1" x14ac:dyDescent="0.45">
      <c r="A2320">
        <v>-7.9587273079428922E-3</v>
      </c>
      <c r="B2320">
        <v>1</v>
      </c>
      <c r="C2320">
        <v>0</v>
      </c>
      <c r="D2320">
        <v>0</v>
      </c>
    </row>
    <row r="2321" spans="1:4" hidden="1" outlineLevel="1" x14ac:dyDescent="0.45">
      <c r="A2321">
        <v>1.1483644237766599E-2</v>
      </c>
      <c r="B2321">
        <v>1</v>
      </c>
      <c r="C2321">
        <v>0</v>
      </c>
      <c r="D2321">
        <v>0</v>
      </c>
    </row>
    <row r="2322" spans="1:4" hidden="1" outlineLevel="1" x14ac:dyDescent="0.45">
      <c r="A2322">
        <v>8.0718747806556301E-3</v>
      </c>
      <c r="B2322">
        <v>1</v>
      </c>
      <c r="C2322">
        <v>0</v>
      </c>
      <c r="D2322">
        <v>0</v>
      </c>
    </row>
    <row r="2323" spans="1:4" hidden="1" outlineLevel="1" x14ac:dyDescent="0.45">
      <c r="A2323">
        <v>1.0270157359699272E-2</v>
      </c>
      <c r="B2323">
        <v>1</v>
      </c>
      <c r="C2323">
        <v>0</v>
      </c>
      <c r="D2323">
        <v>0</v>
      </c>
    </row>
    <row r="2324" spans="1:4" hidden="1" outlineLevel="1" x14ac:dyDescent="0.45">
      <c r="A2324">
        <v>1.0630965918880575E-2</v>
      </c>
      <c r="B2324">
        <v>1</v>
      </c>
      <c r="C2324">
        <v>0</v>
      </c>
      <c r="D2324">
        <v>0</v>
      </c>
    </row>
    <row r="2325" spans="1:4" hidden="1" outlineLevel="1" x14ac:dyDescent="0.45">
      <c r="A2325">
        <v>-8.4698661665672081E-2</v>
      </c>
      <c r="B2325">
        <v>1</v>
      </c>
      <c r="C2325">
        <v>0</v>
      </c>
      <c r="D2325">
        <v>0</v>
      </c>
    </row>
    <row r="2326" spans="1:4" hidden="1" outlineLevel="1" x14ac:dyDescent="0.45">
      <c r="A2326">
        <v>-2.8628904576526892E-2</v>
      </c>
      <c r="B2326">
        <v>1</v>
      </c>
      <c r="C2326">
        <v>0</v>
      </c>
      <c r="D2326">
        <v>0</v>
      </c>
    </row>
    <row r="2327" spans="1:4" hidden="1" outlineLevel="1" x14ac:dyDescent="0.45">
      <c r="A2327">
        <v>-1.2406519654841852E-2</v>
      </c>
      <c r="B2327">
        <v>1</v>
      </c>
      <c r="C2327">
        <v>0</v>
      </c>
      <c r="D2327">
        <v>0</v>
      </c>
    </row>
    <row r="2328" spans="1:4" hidden="1" outlineLevel="1" x14ac:dyDescent="0.45">
      <c r="A2328">
        <v>-1.3397277828475995E-2</v>
      </c>
      <c r="B2328">
        <v>1</v>
      </c>
      <c r="C2328">
        <v>0</v>
      </c>
      <c r="D2328">
        <v>0</v>
      </c>
    </row>
    <row r="2329" spans="1:4" hidden="1" outlineLevel="1" x14ac:dyDescent="0.45">
      <c r="A2329">
        <v>3.6034085765453749E-2</v>
      </c>
      <c r="B2329">
        <v>1</v>
      </c>
      <c r="C2329">
        <v>0</v>
      </c>
      <c r="D2329">
        <v>0</v>
      </c>
    </row>
    <row r="2330" spans="1:4" hidden="1" outlineLevel="1" x14ac:dyDescent="0.45">
      <c r="A2330">
        <v>-7.8641440620015324E-3</v>
      </c>
      <c r="B2330">
        <v>1</v>
      </c>
      <c r="C2330">
        <v>0</v>
      </c>
      <c r="D2330">
        <v>0</v>
      </c>
    </row>
    <row r="2331" spans="1:4" hidden="1" outlineLevel="1" x14ac:dyDescent="0.45">
      <c r="A2331">
        <v>1.0664369136511587E-2</v>
      </c>
      <c r="B2331">
        <v>1</v>
      </c>
      <c r="C2331">
        <v>0</v>
      </c>
      <c r="D2331">
        <v>0</v>
      </c>
    </row>
    <row r="2332" spans="1:4" hidden="1" outlineLevel="1" x14ac:dyDescent="0.45">
      <c r="A2332">
        <v>-7.1987421145356389E-3</v>
      </c>
      <c r="B2332">
        <v>1</v>
      </c>
      <c r="C2332">
        <v>0</v>
      </c>
      <c r="D2332">
        <v>0</v>
      </c>
    </row>
    <row r="2333" spans="1:4" hidden="1" outlineLevel="1" x14ac:dyDescent="0.45">
      <c r="A2333">
        <v>-1.1773236399717724E-2</v>
      </c>
      <c r="B2333">
        <v>1</v>
      </c>
      <c r="C2333">
        <v>0</v>
      </c>
      <c r="D2333">
        <v>0</v>
      </c>
    </row>
    <row r="2334" spans="1:4" hidden="1" outlineLevel="1" x14ac:dyDescent="0.45">
      <c r="A2334">
        <v>-4.8658042093068232E-3</v>
      </c>
      <c r="B2334">
        <v>1</v>
      </c>
      <c r="C2334">
        <v>0</v>
      </c>
      <c r="D2334">
        <v>0</v>
      </c>
    </row>
    <row r="2335" spans="1:4" hidden="1" outlineLevel="1" x14ac:dyDescent="0.45">
      <c r="A2335">
        <v>1.9403158834263579E-4</v>
      </c>
      <c r="B2335">
        <v>1</v>
      </c>
      <c r="C2335">
        <v>0</v>
      </c>
      <c r="D2335">
        <v>0</v>
      </c>
    </row>
    <row r="2336" spans="1:4" hidden="1" outlineLevel="1" x14ac:dyDescent="0.45">
      <c r="A2336">
        <v>4.4618607899433727E-3</v>
      </c>
      <c r="B2336">
        <v>1</v>
      </c>
      <c r="C2336">
        <v>0</v>
      </c>
      <c r="D2336">
        <v>0</v>
      </c>
    </row>
    <row r="2337" spans="1:4" hidden="1" outlineLevel="1" x14ac:dyDescent="0.45">
      <c r="A2337">
        <v>-2.8931206303835499E-2</v>
      </c>
      <c r="B2337">
        <v>1</v>
      </c>
      <c r="C2337">
        <v>0</v>
      </c>
      <c r="D2337">
        <v>0</v>
      </c>
    </row>
    <row r="2338" spans="1:4" hidden="1" outlineLevel="1" x14ac:dyDescent="0.45">
      <c r="A2338">
        <v>5.98647573587896E-3</v>
      </c>
      <c r="B2338">
        <v>1</v>
      </c>
      <c r="C2338">
        <v>0</v>
      </c>
      <c r="D2338">
        <v>0</v>
      </c>
    </row>
    <row r="2339" spans="1:4" hidden="1" outlineLevel="1" x14ac:dyDescent="0.45">
      <c r="A2339">
        <v>-3.9738241632233384E-3</v>
      </c>
      <c r="B2339">
        <v>1</v>
      </c>
      <c r="C2339">
        <v>0</v>
      </c>
      <c r="D2339">
        <v>0</v>
      </c>
    </row>
    <row r="2340" spans="1:4" hidden="1" outlineLevel="1" x14ac:dyDescent="0.45">
      <c r="A2340">
        <v>6.7884080984517148E-3</v>
      </c>
      <c r="B2340">
        <v>1</v>
      </c>
      <c r="C2340">
        <v>0</v>
      </c>
      <c r="D2340">
        <v>0</v>
      </c>
    </row>
    <row r="2341" spans="1:4" hidden="1" outlineLevel="1" x14ac:dyDescent="0.45">
      <c r="A2341">
        <v>-3.9272899333622546E-2</v>
      </c>
      <c r="B2341">
        <v>1</v>
      </c>
      <c r="C2341">
        <v>0</v>
      </c>
      <c r="D2341">
        <v>0</v>
      </c>
    </row>
    <row r="2342" spans="1:4" hidden="1" outlineLevel="1" x14ac:dyDescent="0.45">
      <c r="A2342">
        <v>1.8345988097681065E-2</v>
      </c>
      <c r="B2342">
        <v>1</v>
      </c>
      <c r="C2342">
        <v>0</v>
      </c>
      <c r="D2342">
        <v>0</v>
      </c>
    </row>
    <row r="2343" spans="1:4" hidden="1" outlineLevel="1" x14ac:dyDescent="0.45">
      <c r="A2343">
        <v>-4.3527325487667801E-3</v>
      </c>
      <c r="B2343">
        <v>1</v>
      </c>
      <c r="C2343">
        <v>0</v>
      </c>
      <c r="D2343">
        <v>0</v>
      </c>
    </row>
    <row r="2344" spans="1:4" hidden="1" outlineLevel="1" x14ac:dyDescent="0.45">
      <c r="A2344">
        <v>1.9207415803108807E-2</v>
      </c>
      <c r="B2344">
        <v>1</v>
      </c>
      <c r="C2344">
        <v>0</v>
      </c>
      <c r="D2344">
        <v>0</v>
      </c>
    </row>
    <row r="2345" spans="1:4" hidden="1" outlineLevel="1" x14ac:dyDescent="0.45">
      <c r="A2345">
        <v>-1.6184443076434185E-2</v>
      </c>
      <c r="B2345">
        <v>1</v>
      </c>
      <c r="C2345">
        <v>0</v>
      </c>
      <c r="D2345">
        <v>0</v>
      </c>
    </row>
    <row r="2346" spans="1:4" hidden="1" outlineLevel="1" x14ac:dyDescent="0.45">
      <c r="A2346">
        <v>2.8723103629243685E-2</v>
      </c>
      <c r="B2346">
        <v>1</v>
      </c>
      <c r="C2346">
        <v>0</v>
      </c>
      <c r="D2346">
        <v>0</v>
      </c>
    </row>
    <row r="2347" spans="1:4" hidden="1" outlineLevel="1" x14ac:dyDescent="0.45">
      <c r="A2347">
        <v>-3.1786520160894671E-3</v>
      </c>
      <c r="B2347">
        <v>1</v>
      </c>
      <c r="C2347">
        <v>0</v>
      </c>
      <c r="D2347">
        <v>0</v>
      </c>
    </row>
    <row r="2348" spans="1:4" hidden="1" outlineLevel="1" x14ac:dyDescent="0.45">
      <c r="A2348">
        <v>-1.0806448438084315E-2</v>
      </c>
      <c r="B2348">
        <v>1</v>
      </c>
      <c r="C2348">
        <v>0</v>
      </c>
      <c r="D2348">
        <v>0</v>
      </c>
    </row>
    <row r="2349" spans="1:4" hidden="1" outlineLevel="1" x14ac:dyDescent="0.45">
      <c r="A2349">
        <v>-1.1362279619532845E-2</v>
      </c>
      <c r="B2349">
        <v>1</v>
      </c>
      <c r="C2349">
        <v>0</v>
      </c>
      <c r="D2349">
        <v>0</v>
      </c>
    </row>
    <row r="2350" spans="1:4" hidden="1" outlineLevel="1" x14ac:dyDescent="0.45">
      <c r="A2350">
        <v>-3.8846285449751772E-3</v>
      </c>
      <c r="B2350">
        <v>1</v>
      </c>
      <c r="C2350">
        <v>0</v>
      </c>
      <c r="D2350">
        <v>0</v>
      </c>
    </row>
    <row r="2351" spans="1:4" hidden="1" outlineLevel="1" x14ac:dyDescent="0.45">
      <c r="A2351">
        <v>5.6779147302485899E-3</v>
      </c>
      <c r="B2351">
        <v>1</v>
      </c>
      <c r="C2351">
        <v>0</v>
      </c>
      <c r="D2351">
        <v>0</v>
      </c>
    </row>
    <row r="2352" spans="1:4" hidden="1" outlineLevel="1" x14ac:dyDescent="0.45">
      <c r="A2352">
        <v>-9.2423298708081969E-3</v>
      </c>
      <c r="B2352">
        <v>1</v>
      </c>
      <c r="C2352">
        <v>0</v>
      </c>
      <c r="D2352">
        <v>0</v>
      </c>
    </row>
    <row r="2353" spans="1:4" hidden="1" outlineLevel="1" x14ac:dyDescent="0.45">
      <c r="A2353">
        <v>-1.6385796272637032E-2</v>
      </c>
      <c r="B2353">
        <v>1</v>
      </c>
      <c r="C2353">
        <v>0</v>
      </c>
      <c r="D2353">
        <v>0</v>
      </c>
    </row>
    <row r="2354" spans="1:4" hidden="1" outlineLevel="1" x14ac:dyDescent="0.45">
      <c r="A2354">
        <v>-4.453332783539099E-3</v>
      </c>
      <c r="B2354">
        <v>1</v>
      </c>
      <c r="C2354">
        <v>0</v>
      </c>
      <c r="D2354">
        <v>0</v>
      </c>
    </row>
    <row r="2355" spans="1:4" hidden="1" outlineLevel="1" x14ac:dyDescent="0.45">
      <c r="A2355">
        <v>1.7603081574750767E-3</v>
      </c>
      <c r="B2355">
        <v>1</v>
      </c>
      <c r="C2355">
        <v>0</v>
      </c>
      <c r="D2355">
        <v>0</v>
      </c>
    </row>
    <row r="2356" spans="1:4" hidden="1" outlineLevel="1" x14ac:dyDescent="0.45">
      <c r="A2356">
        <v>-5.5403952699909498E-3</v>
      </c>
      <c r="B2356">
        <v>1</v>
      </c>
      <c r="C2356">
        <v>0</v>
      </c>
      <c r="D2356">
        <v>0</v>
      </c>
    </row>
    <row r="2357" spans="1:4" hidden="1" outlineLevel="1" x14ac:dyDescent="0.45">
      <c r="A2357">
        <v>9.0429070347579632E-3</v>
      </c>
      <c r="B2357">
        <v>1</v>
      </c>
      <c r="C2357">
        <v>0</v>
      </c>
      <c r="D2357">
        <v>0</v>
      </c>
    </row>
    <row r="2358" spans="1:4" hidden="1" outlineLevel="1" x14ac:dyDescent="0.45">
      <c r="A2358">
        <v>2.6576567296401343E-3</v>
      </c>
      <c r="B2358">
        <v>1</v>
      </c>
      <c r="C2358">
        <v>0</v>
      </c>
      <c r="D2358">
        <v>0</v>
      </c>
    </row>
    <row r="2359" spans="1:4" hidden="1" outlineLevel="1" x14ac:dyDescent="0.45">
      <c r="A2359">
        <v>-1.7670748746609677E-2</v>
      </c>
      <c r="B2359">
        <v>1</v>
      </c>
      <c r="C2359">
        <v>0</v>
      </c>
      <c r="D2359">
        <v>0</v>
      </c>
    </row>
    <row r="2360" spans="1:4" hidden="1" outlineLevel="1" x14ac:dyDescent="0.45">
      <c r="A2360">
        <v>9.8728246318608992E-3</v>
      </c>
      <c r="B2360">
        <v>1</v>
      </c>
      <c r="C2360">
        <v>0</v>
      </c>
      <c r="D2360">
        <v>0</v>
      </c>
    </row>
    <row r="2361" spans="1:4" hidden="1" outlineLevel="1" x14ac:dyDescent="0.45">
      <c r="A2361">
        <v>-3.003314001656987E-3</v>
      </c>
      <c r="B2361">
        <v>1</v>
      </c>
      <c r="C2361">
        <v>0</v>
      </c>
      <c r="D2361">
        <v>0</v>
      </c>
    </row>
    <row r="2362" spans="1:4" hidden="1" outlineLevel="1" x14ac:dyDescent="0.45">
      <c r="A2362">
        <v>1.0532876285447079E-2</v>
      </c>
      <c r="B2362">
        <v>1</v>
      </c>
      <c r="C2362">
        <v>0</v>
      </c>
      <c r="D2362">
        <v>0</v>
      </c>
    </row>
    <row r="2363" spans="1:4" hidden="1" outlineLevel="1" x14ac:dyDescent="0.45">
      <c r="A2363">
        <v>3.7847950330989644E-2</v>
      </c>
      <c r="B2363">
        <v>1</v>
      </c>
      <c r="C2363">
        <v>0</v>
      </c>
      <c r="D2363">
        <v>0</v>
      </c>
    </row>
    <row r="2364" spans="1:4" hidden="1" outlineLevel="1" x14ac:dyDescent="0.45">
      <c r="A2364">
        <v>-7.7451815462630247E-3</v>
      </c>
      <c r="B2364">
        <v>1</v>
      </c>
      <c r="C2364">
        <v>0</v>
      </c>
      <c r="D2364">
        <v>0</v>
      </c>
    </row>
    <row r="2365" spans="1:4" hidden="1" outlineLevel="1" x14ac:dyDescent="0.45">
      <c r="A2365">
        <v>-1.245707897468662E-2</v>
      </c>
      <c r="B2365">
        <v>1</v>
      </c>
      <c r="C2365">
        <v>0</v>
      </c>
      <c r="D2365">
        <v>0</v>
      </c>
    </row>
    <row r="2366" spans="1:4" hidden="1" outlineLevel="1" x14ac:dyDescent="0.45">
      <c r="A2366">
        <v>1.9810786771246036E-2</v>
      </c>
      <c r="B2366">
        <v>1</v>
      </c>
      <c r="C2366">
        <v>0</v>
      </c>
      <c r="D2366">
        <v>0</v>
      </c>
    </row>
    <row r="2367" spans="1:4" hidden="1" outlineLevel="1" x14ac:dyDescent="0.45">
      <c r="A2367">
        <v>4.3490326673009783E-2</v>
      </c>
      <c r="B2367">
        <v>1</v>
      </c>
      <c r="C2367">
        <v>0</v>
      </c>
      <c r="D2367">
        <v>0</v>
      </c>
    </row>
    <row r="2368" spans="1:4" hidden="1" outlineLevel="1" x14ac:dyDescent="0.45">
      <c r="A2368">
        <v>1.1549713156794983E-2</v>
      </c>
      <c r="B2368">
        <v>1</v>
      </c>
      <c r="C2368">
        <v>0</v>
      </c>
      <c r="D2368">
        <v>0</v>
      </c>
    </row>
    <row r="2369" spans="1:4" hidden="1" outlineLevel="1" x14ac:dyDescent="0.45">
      <c r="A2369">
        <v>-4.9389671361502741E-3</v>
      </c>
      <c r="B2369">
        <v>1</v>
      </c>
      <c r="C2369">
        <v>0</v>
      </c>
      <c r="D2369">
        <v>0</v>
      </c>
    </row>
    <row r="2370" spans="1:4" hidden="1" outlineLevel="1" x14ac:dyDescent="0.45">
      <c r="A2370">
        <v>-5.0012267159869395E-2</v>
      </c>
      <c r="B2370">
        <v>1</v>
      </c>
      <c r="C2370">
        <v>0</v>
      </c>
      <c r="D2370">
        <v>0</v>
      </c>
    </row>
    <row r="2371" spans="1:4" hidden="1" outlineLevel="1" x14ac:dyDescent="0.45">
      <c r="A2371">
        <v>-7.6683155531716007E-3</v>
      </c>
      <c r="B2371">
        <v>1</v>
      </c>
      <c r="C2371">
        <v>0</v>
      </c>
      <c r="D2371">
        <v>0</v>
      </c>
    </row>
    <row r="2372" spans="1:4" hidden="1" outlineLevel="1" x14ac:dyDescent="0.45">
      <c r="A2372">
        <v>2.0019619226840923E-4</v>
      </c>
      <c r="B2372">
        <v>1</v>
      </c>
      <c r="C2372">
        <v>0</v>
      </c>
      <c r="D2372">
        <v>0</v>
      </c>
    </row>
    <row r="2373" spans="1:4" hidden="1" outlineLevel="1" x14ac:dyDescent="0.45">
      <c r="A2373">
        <v>-2.2017173395250111E-4</v>
      </c>
      <c r="B2373">
        <v>1</v>
      </c>
      <c r="C2373">
        <v>0</v>
      </c>
      <c r="D2373">
        <v>0</v>
      </c>
    </row>
    <row r="2374" spans="1:4" hidden="1" outlineLevel="1" x14ac:dyDescent="0.45">
      <c r="A2374">
        <v>9.8898898898898135E-3</v>
      </c>
      <c r="B2374">
        <v>1</v>
      </c>
      <c r="C2374">
        <v>0</v>
      </c>
      <c r="D2374">
        <v>0</v>
      </c>
    </row>
    <row r="2375" spans="1:4" hidden="1" outlineLevel="1" x14ac:dyDescent="0.45">
      <c r="A2375">
        <v>1.5284275632384325E-2</v>
      </c>
      <c r="B2375">
        <v>1</v>
      </c>
      <c r="C2375">
        <v>0</v>
      </c>
      <c r="D2375">
        <v>0</v>
      </c>
    </row>
    <row r="2376" spans="1:4" hidden="1" outlineLevel="1" x14ac:dyDescent="0.45">
      <c r="A2376">
        <v>1.284779849653428E-2</v>
      </c>
      <c r="B2376">
        <v>1</v>
      </c>
      <c r="C2376">
        <v>0</v>
      </c>
      <c r="D2376">
        <v>0</v>
      </c>
    </row>
    <row r="2377" spans="1:4" hidden="1" outlineLevel="1" x14ac:dyDescent="0.45">
      <c r="A2377">
        <v>1.2665548551269223E-2</v>
      </c>
      <c r="B2377">
        <v>1</v>
      </c>
      <c r="C2377">
        <v>0</v>
      </c>
      <c r="D2377">
        <v>0</v>
      </c>
    </row>
    <row r="2378" spans="1:4" hidden="1" outlineLevel="1" x14ac:dyDescent="0.45">
      <c r="A2378">
        <v>-2.212069293736918E-2</v>
      </c>
      <c r="B2378">
        <v>1</v>
      </c>
      <c r="C2378">
        <v>0</v>
      </c>
      <c r="D2378">
        <v>0</v>
      </c>
    </row>
    <row r="2379" spans="1:4" hidden="1" outlineLevel="1" x14ac:dyDescent="0.45">
      <c r="A2379">
        <v>4.3801588537610847E-3</v>
      </c>
      <c r="B2379">
        <v>1</v>
      </c>
      <c r="C2379">
        <v>0</v>
      </c>
      <c r="D2379">
        <v>0</v>
      </c>
    </row>
    <row r="2380" spans="1:4" hidden="1" outlineLevel="1" x14ac:dyDescent="0.45">
      <c r="A2380">
        <v>5.233268079005704E-4</v>
      </c>
      <c r="B2380">
        <v>1</v>
      </c>
      <c r="C2380">
        <v>0</v>
      </c>
      <c r="D2380">
        <v>0</v>
      </c>
    </row>
    <row r="2381" spans="1:4" hidden="1" outlineLevel="1" x14ac:dyDescent="0.45">
      <c r="A2381">
        <v>1.1623401782245857E-4</v>
      </c>
      <c r="B2381">
        <v>1</v>
      </c>
      <c r="C2381">
        <v>0</v>
      </c>
      <c r="D2381">
        <v>0</v>
      </c>
    </row>
    <row r="2382" spans="1:4" hidden="1" outlineLevel="1" x14ac:dyDescent="0.45">
      <c r="A2382">
        <v>3.9185681633285618E-2</v>
      </c>
      <c r="B2382">
        <v>1</v>
      </c>
      <c r="C2382">
        <v>0</v>
      </c>
      <c r="D2382">
        <v>0</v>
      </c>
    </row>
    <row r="2383" spans="1:4" hidden="1" outlineLevel="1" x14ac:dyDescent="0.45">
      <c r="A2383">
        <v>3.2246640198325682E-3</v>
      </c>
      <c r="B2383">
        <v>1</v>
      </c>
      <c r="C2383">
        <v>0</v>
      </c>
      <c r="D2383">
        <v>0</v>
      </c>
    </row>
    <row r="2384" spans="1:4" hidden="1" outlineLevel="1" x14ac:dyDescent="0.45">
      <c r="A2384">
        <v>2.7386570547359934E-2</v>
      </c>
      <c r="B2384">
        <v>1</v>
      </c>
      <c r="C2384">
        <v>0</v>
      </c>
      <c r="D2384">
        <v>0</v>
      </c>
    </row>
    <row r="2385" spans="1:4" hidden="1" outlineLevel="1" x14ac:dyDescent="0.45">
      <c r="A2385">
        <v>-9.0964988425927817E-3</v>
      </c>
      <c r="B2385">
        <v>1</v>
      </c>
      <c r="C2385">
        <v>0</v>
      </c>
      <c r="D2385">
        <v>0</v>
      </c>
    </row>
    <row r="2386" spans="1:4" hidden="1" outlineLevel="1" x14ac:dyDescent="0.45">
      <c r="A2386">
        <v>-1.6060445677367197E-3</v>
      </c>
      <c r="B2386">
        <v>1</v>
      </c>
      <c r="C2386">
        <v>0</v>
      </c>
      <c r="D2386">
        <v>0</v>
      </c>
    </row>
    <row r="2387" spans="1:4" hidden="1" outlineLevel="1" x14ac:dyDescent="0.45">
      <c r="A2387">
        <v>5.2646010419523659E-3</v>
      </c>
      <c r="B2387">
        <v>1</v>
      </c>
      <c r="C2387">
        <v>0</v>
      </c>
      <c r="D2387">
        <v>0</v>
      </c>
    </row>
    <row r="2388" spans="1:4" hidden="1" outlineLevel="1" x14ac:dyDescent="0.45">
      <c r="A2388">
        <v>-0.13692651792046251</v>
      </c>
      <c r="B2388">
        <v>1</v>
      </c>
      <c r="C2388">
        <v>0</v>
      </c>
      <c r="D2388">
        <v>0</v>
      </c>
    </row>
    <row r="2389" spans="1:4" hidden="1" outlineLevel="1" x14ac:dyDescent="0.45">
      <c r="A2389">
        <v>-1.8835724669742704E-2</v>
      </c>
      <c r="B2389">
        <v>1</v>
      </c>
      <c r="C2389">
        <v>0</v>
      </c>
      <c r="D2389">
        <v>0</v>
      </c>
    </row>
    <row r="2390" spans="1:4" hidden="1" outlineLevel="1" x14ac:dyDescent="0.45">
      <c r="A2390">
        <v>-8.93298116772967E-3</v>
      </c>
      <c r="B2390">
        <v>1</v>
      </c>
      <c r="C2390">
        <v>0</v>
      </c>
      <c r="D2390">
        <v>0</v>
      </c>
    </row>
    <row r="2391" spans="1:4" hidden="1" outlineLevel="1" x14ac:dyDescent="0.45">
      <c r="A2391">
        <v>-1.3650250254587881E-2</v>
      </c>
      <c r="B2391">
        <v>1</v>
      </c>
      <c r="C2391">
        <v>0</v>
      </c>
      <c r="D2391">
        <v>0</v>
      </c>
    </row>
    <row r="2392" spans="1:4" hidden="1" outlineLevel="1" x14ac:dyDescent="0.45">
      <c r="A2392">
        <v>-3.0577949607890509E-2</v>
      </c>
      <c r="B2392">
        <v>1</v>
      </c>
      <c r="C2392">
        <v>0</v>
      </c>
      <c r="D2392">
        <v>0</v>
      </c>
    </row>
    <row r="2393" spans="1:4" hidden="1" outlineLevel="1" x14ac:dyDescent="0.45">
      <c r="A2393">
        <v>-8.8826448528245283E-3</v>
      </c>
      <c r="B2393">
        <v>1</v>
      </c>
      <c r="C2393">
        <v>0</v>
      </c>
      <c r="D2393">
        <v>0</v>
      </c>
    </row>
    <row r="2394" spans="1:4" hidden="1" outlineLevel="1" x14ac:dyDescent="0.45">
      <c r="A2394">
        <v>2.2359907633919374E-2</v>
      </c>
      <c r="B2394">
        <v>1</v>
      </c>
      <c r="C2394">
        <v>0</v>
      </c>
      <c r="D2394">
        <v>0</v>
      </c>
    </row>
    <row r="2395" spans="1:4" hidden="1" outlineLevel="1" x14ac:dyDescent="0.45">
      <c r="A2395">
        <v>-9.6160296978775595E-4</v>
      </c>
      <c r="B2395">
        <v>1</v>
      </c>
      <c r="C2395">
        <v>0</v>
      </c>
      <c r="D2395">
        <v>0</v>
      </c>
    </row>
    <row r="2396" spans="1:4" hidden="1" outlineLevel="1" x14ac:dyDescent="0.45">
      <c r="A2396">
        <v>2.6861261583919216E-3</v>
      </c>
      <c r="B2396">
        <v>1</v>
      </c>
      <c r="C2396">
        <v>0</v>
      </c>
      <c r="D2396">
        <v>0</v>
      </c>
    </row>
    <row r="2397" spans="1:4" hidden="1" outlineLevel="1" x14ac:dyDescent="0.45">
      <c r="A2397">
        <v>4.9560208956558327E-3</v>
      </c>
      <c r="B2397">
        <v>1</v>
      </c>
      <c r="C2397">
        <v>0</v>
      </c>
      <c r="D2397">
        <v>0</v>
      </c>
    </row>
    <row r="2398" spans="1:4" hidden="1" outlineLevel="1" x14ac:dyDescent="0.45">
      <c r="A2398">
        <v>-8.1748711569219479E-3</v>
      </c>
      <c r="B2398">
        <v>1</v>
      </c>
      <c r="C2398">
        <v>0</v>
      </c>
      <c r="D2398">
        <v>0</v>
      </c>
    </row>
    <row r="2399" spans="1:4" hidden="1" outlineLevel="1" x14ac:dyDescent="0.45">
      <c r="A2399">
        <v>-1.5230245475721382E-3</v>
      </c>
      <c r="B2399">
        <v>1</v>
      </c>
      <c r="C2399">
        <v>0</v>
      </c>
      <c r="D2399">
        <v>0</v>
      </c>
    </row>
    <row r="2400" spans="1:4" hidden="1" outlineLevel="1" x14ac:dyDescent="0.45">
      <c r="A2400">
        <v>-2.5123373710184138E-3</v>
      </c>
      <c r="B2400">
        <v>1</v>
      </c>
      <c r="C2400">
        <v>0</v>
      </c>
      <c r="D2400">
        <v>0</v>
      </c>
    </row>
    <row r="2401" spans="1:4" hidden="1" outlineLevel="1" x14ac:dyDescent="0.45">
      <c r="A2401">
        <v>-8.2756139246199512E-3</v>
      </c>
      <c r="B2401">
        <v>1</v>
      </c>
      <c r="C2401">
        <v>0</v>
      </c>
      <c r="D2401">
        <v>0</v>
      </c>
    </row>
    <row r="2402" spans="1:4" hidden="1" outlineLevel="1" x14ac:dyDescent="0.45">
      <c r="A2402">
        <v>-2.36507936507937E-2</v>
      </c>
      <c r="B2402">
        <v>1</v>
      </c>
      <c r="C2402">
        <v>0</v>
      </c>
      <c r="D2402">
        <v>0</v>
      </c>
    </row>
    <row r="2403" spans="1:4" hidden="1" outlineLevel="1" x14ac:dyDescent="0.45">
      <c r="A2403">
        <v>1.4167266646538668E-3</v>
      </c>
      <c r="B2403">
        <v>1</v>
      </c>
      <c r="C2403">
        <v>0</v>
      </c>
      <c r="D2403">
        <v>0</v>
      </c>
    </row>
    <row r="2404" spans="1:4" hidden="1" outlineLevel="1" x14ac:dyDescent="0.45">
      <c r="A2404">
        <v>-1.9829305626420601E-2</v>
      </c>
      <c r="B2404">
        <v>1</v>
      </c>
      <c r="C2404">
        <v>0</v>
      </c>
      <c r="D2404">
        <v>0</v>
      </c>
    </row>
    <row r="2405" spans="1:4" hidden="1" outlineLevel="1" x14ac:dyDescent="0.45">
      <c r="A2405">
        <v>-7.2167143837399417E-3</v>
      </c>
      <c r="B2405">
        <v>1</v>
      </c>
      <c r="C2405">
        <v>0</v>
      </c>
      <c r="D2405">
        <v>0</v>
      </c>
    </row>
    <row r="2406" spans="1:4" hidden="1" outlineLevel="1" x14ac:dyDescent="0.45">
      <c r="A2406">
        <v>-3.2556365889699124E-2</v>
      </c>
      <c r="B2406">
        <v>1</v>
      </c>
      <c r="C2406">
        <v>0</v>
      </c>
      <c r="D2406">
        <v>0</v>
      </c>
    </row>
    <row r="2407" spans="1:4" hidden="1" outlineLevel="1" x14ac:dyDescent="0.45">
      <c r="A2407">
        <v>6.3559322033897026E-3</v>
      </c>
      <c r="B2407">
        <v>1</v>
      </c>
      <c r="C2407">
        <v>0</v>
      </c>
      <c r="D2407">
        <v>0</v>
      </c>
    </row>
    <row r="2408" spans="1:4" hidden="1" outlineLevel="1" x14ac:dyDescent="0.45">
      <c r="A2408">
        <v>1.0305997552019441E-2</v>
      </c>
      <c r="B2408">
        <v>1</v>
      </c>
      <c r="C2408">
        <v>0</v>
      </c>
      <c r="D2408">
        <v>0</v>
      </c>
    </row>
    <row r="2409" spans="1:4" hidden="1" outlineLevel="1" x14ac:dyDescent="0.45">
      <c r="A2409">
        <v>1.1073150638462925E-2</v>
      </c>
      <c r="B2409">
        <v>1</v>
      </c>
      <c r="C2409">
        <v>0</v>
      </c>
      <c r="D2409">
        <v>0</v>
      </c>
    </row>
    <row r="2410" spans="1:4" hidden="1" outlineLevel="1" x14ac:dyDescent="0.45">
      <c r="A2410">
        <v>2.3125958588957163E-2</v>
      </c>
      <c r="B2410">
        <v>1</v>
      </c>
      <c r="C2410">
        <v>0</v>
      </c>
      <c r="D2410">
        <v>0</v>
      </c>
    </row>
    <row r="2411" spans="1:4" hidden="1" outlineLevel="1" x14ac:dyDescent="0.45">
      <c r="A2411">
        <v>7.1674513386268401E-3</v>
      </c>
      <c r="B2411">
        <v>1</v>
      </c>
      <c r="C2411">
        <v>0</v>
      </c>
      <c r="D2411">
        <v>0</v>
      </c>
    </row>
    <row r="2412" spans="1:4" hidden="1" outlineLevel="1" x14ac:dyDescent="0.45">
      <c r="A2412">
        <v>1.4814298006930349E-2</v>
      </c>
      <c r="B2412">
        <v>1</v>
      </c>
      <c r="C2412">
        <v>0</v>
      </c>
      <c r="D2412">
        <v>0</v>
      </c>
    </row>
    <row r="2413" spans="1:4" hidden="1" outlineLevel="1" x14ac:dyDescent="0.45">
      <c r="A2413">
        <v>2.2000183334860424E-3</v>
      </c>
      <c r="B2413">
        <v>1</v>
      </c>
      <c r="C2413">
        <v>0</v>
      </c>
      <c r="D2413">
        <v>0</v>
      </c>
    </row>
    <row r="2414" spans="1:4" hidden="1" outlineLevel="1" x14ac:dyDescent="0.45">
      <c r="A2414">
        <v>-9.1466203237966504E-5</v>
      </c>
      <c r="B2414">
        <v>1</v>
      </c>
      <c r="C2414">
        <v>0</v>
      </c>
      <c r="D2414">
        <v>0</v>
      </c>
    </row>
    <row r="2415" spans="1:4" hidden="1" outlineLevel="1" x14ac:dyDescent="0.45">
      <c r="A2415">
        <v>-4.3450420783022192E-3</v>
      </c>
      <c r="B2415">
        <v>1</v>
      </c>
      <c r="C2415">
        <v>0</v>
      </c>
      <c r="D2415">
        <v>0</v>
      </c>
    </row>
    <row r="2416" spans="1:4" hidden="1" outlineLevel="1" x14ac:dyDescent="0.45">
      <c r="A2416">
        <v>7.3958381184253685E-3</v>
      </c>
      <c r="B2416">
        <v>1</v>
      </c>
      <c r="C2416">
        <v>0</v>
      </c>
      <c r="D2416">
        <v>0</v>
      </c>
    </row>
    <row r="2417" spans="1:4" hidden="1" outlineLevel="1" x14ac:dyDescent="0.45">
      <c r="A2417">
        <v>9.6671226630185014E-3</v>
      </c>
      <c r="B2417">
        <v>1</v>
      </c>
      <c r="C2417">
        <v>0</v>
      </c>
      <c r="D2417">
        <v>0</v>
      </c>
    </row>
    <row r="2418" spans="1:4" hidden="1" outlineLevel="1" x14ac:dyDescent="0.45">
      <c r="A2418">
        <v>-2.6194562370155383E-3</v>
      </c>
      <c r="B2418">
        <v>1</v>
      </c>
      <c r="C2418">
        <v>0</v>
      </c>
      <c r="D2418">
        <v>0</v>
      </c>
    </row>
    <row r="2419" spans="1:4" hidden="1" outlineLevel="1" x14ac:dyDescent="0.45">
      <c r="A2419">
        <v>9.7808368049265848E-3</v>
      </c>
      <c r="B2419">
        <v>1</v>
      </c>
      <c r="C2419">
        <v>0</v>
      </c>
      <c r="D2419">
        <v>0</v>
      </c>
    </row>
    <row r="2420" spans="1:4" hidden="1" outlineLevel="1" x14ac:dyDescent="0.45">
      <c r="A2420">
        <v>-1.9170403587443929E-2</v>
      </c>
      <c r="B2420">
        <v>1</v>
      </c>
      <c r="C2420">
        <v>0</v>
      </c>
      <c r="D2420">
        <v>0</v>
      </c>
    </row>
    <row r="2421" spans="1:4" hidden="1" outlineLevel="1" x14ac:dyDescent="0.45">
      <c r="A2421">
        <v>2.6288718710709702E-3</v>
      </c>
      <c r="B2421">
        <v>1</v>
      </c>
      <c r="C2421">
        <v>0</v>
      </c>
      <c r="D2421">
        <v>0</v>
      </c>
    </row>
    <row r="2422" spans="1:4" hidden="1" outlineLevel="1" x14ac:dyDescent="0.45">
      <c r="A2422">
        <v>3.7163702690379274E-3</v>
      </c>
      <c r="B2422">
        <v>1</v>
      </c>
      <c r="C2422">
        <v>0</v>
      </c>
      <c r="D2422">
        <v>0</v>
      </c>
    </row>
    <row r="2423" spans="1:4" hidden="1" outlineLevel="1" x14ac:dyDescent="0.45">
      <c r="A2423">
        <v>-5.9060036798946891E-3</v>
      </c>
      <c r="B2423">
        <v>1</v>
      </c>
      <c r="C2423">
        <v>0</v>
      </c>
      <c r="D2423">
        <v>0</v>
      </c>
    </row>
    <row r="2424" spans="1:4" hidden="1" outlineLevel="1" x14ac:dyDescent="0.45">
      <c r="A2424">
        <v>-5.0956287274638301E-3</v>
      </c>
      <c r="B2424">
        <v>1</v>
      </c>
      <c r="C2424">
        <v>0</v>
      </c>
      <c r="D2424">
        <v>0</v>
      </c>
    </row>
    <row r="2425" spans="1:4" hidden="1" outlineLevel="1" x14ac:dyDescent="0.45">
      <c r="A2425">
        <v>-5.3514010105649712E-3</v>
      </c>
      <c r="B2425">
        <v>1</v>
      </c>
      <c r="C2425">
        <v>0</v>
      </c>
      <c r="D2425">
        <v>0</v>
      </c>
    </row>
    <row r="2426" spans="1:4" hidden="1" outlineLevel="1" x14ac:dyDescent="0.45">
      <c r="A2426">
        <v>4.1632992356893883E-2</v>
      </c>
      <c r="B2426">
        <v>1</v>
      </c>
      <c r="C2426">
        <v>0</v>
      </c>
      <c r="D2426">
        <v>0</v>
      </c>
    </row>
    <row r="2427" spans="1:4" hidden="1" outlineLevel="1" x14ac:dyDescent="0.45">
      <c r="A2427">
        <v>1.7113722012857435E-2</v>
      </c>
      <c r="B2427">
        <v>1</v>
      </c>
      <c r="C2427">
        <v>0</v>
      </c>
      <c r="D2427">
        <v>0</v>
      </c>
    </row>
    <row r="2428" spans="1:4" hidden="1" outlineLevel="1" x14ac:dyDescent="0.45">
      <c r="A2428">
        <v>8.5872455429143457E-3</v>
      </c>
      <c r="B2428">
        <v>1</v>
      </c>
      <c r="C2428">
        <v>0</v>
      </c>
      <c r="D2428">
        <v>0</v>
      </c>
    </row>
    <row r="2429" spans="1:4" hidden="1" outlineLevel="1" x14ac:dyDescent="0.45">
      <c r="A2429">
        <v>-7.6497536520009346E-3</v>
      </c>
      <c r="B2429">
        <v>1</v>
      </c>
      <c r="C2429">
        <v>0</v>
      </c>
      <c r="D2429">
        <v>0</v>
      </c>
    </row>
    <row r="2430" spans="1:4" hidden="1" outlineLevel="1" x14ac:dyDescent="0.45">
      <c r="A2430">
        <v>2.0469491746875068E-3</v>
      </c>
      <c r="B2430">
        <v>1</v>
      </c>
      <c r="C2430">
        <v>0</v>
      </c>
      <c r="D2430">
        <v>0</v>
      </c>
    </row>
    <row r="2431" spans="1:4" hidden="1" outlineLevel="1" x14ac:dyDescent="0.45">
      <c r="A2431">
        <v>8.5839707927677367E-3</v>
      </c>
      <c r="B2431">
        <v>1</v>
      </c>
      <c r="C2431">
        <v>0</v>
      </c>
      <c r="D2431">
        <v>0</v>
      </c>
    </row>
    <row r="2432" spans="1:4" hidden="1" outlineLevel="1" x14ac:dyDescent="0.45">
      <c r="A2432">
        <v>-1.5341190666005922E-2</v>
      </c>
      <c r="B2432">
        <v>1</v>
      </c>
      <c r="C2432">
        <v>0</v>
      </c>
      <c r="D2432">
        <v>0</v>
      </c>
    </row>
    <row r="2433" spans="1:4" hidden="1" outlineLevel="1" x14ac:dyDescent="0.45">
      <c r="A2433">
        <v>-5.0329328869340717E-3</v>
      </c>
      <c r="B2433">
        <v>1</v>
      </c>
      <c r="C2433">
        <v>0</v>
      </c>
      <c r="D2433">
        <v>0</v>
      </c>
    </row>
    <row r="2434" spans="1:4" hidden="1" outlineLevel="1" x14ac:dyDescent="0.45">
      <c r="A2434">
        <v>-2.2806747454309551E-2</v>
      </c>
      <c r="B2434">
        <v>1</v>
      </c>
      <c r="C2434">
        <v>0</v>
      </c>
      <c r="D2434">
        <v>0</v>
      </c>
    </row>
    <row r="2435" spans="1:4" hidden="1" outlineLevel="1" x14ac:dyDescent="0.45">
      <c r="A2435">
        <v>2.250630176450219E-4</v>
      </c>
      <c r="B2435">
        <v>1</v>
      </c>
      <c r="C2435">
        <v>0</v>
      </c>
      <c r="D2435">
        <v>0</v>
      </c>
    </row>
    <row r="2436" spans="1:4" hidden="1" outlineLevel="1" x14ac:dyDescent="0.45">
      <c r="A2436">
        <v>-2.2726249943746391E-3</v>
      </c>
      <c r="B2436">
        <v>1</v>
      </c>
      <c r="C2436">
        <v>0</v>
      </c>
      <c r="D2436">
        <v>0</v>
      </c>
    </row>
    <row r="2437" spans="1:4" hidden="1" outlineLevel="1" x14ac:dyDescent="0.45">
      <c r="A2437">
        <v>-4.3075257662209543E-3</v>
      </c>
      <c r="B2437">
        <v>1</v>
      </c>
      <c r="C2437">
        <v>0</v>
      </c>
      <c r="D2437">
        <v>0</v>
      </c>
    </row>
    <row r="2438" spans="1:4" hidden="1" outlineLevel="1" x14ac:dyDescent="0.45">
      <c r="A2438">
        <v>-9.7621744054360304E-3</v>
      </c>
      <c r="B2438">
        <v>1</v>
      </c>
      <c r="C2438">
        <v>0</v>
      </c>
      <c r="D2438">
        <v>0</v>
      </c>
    </row>
    <row r="2439" spans="1:4" hidden="1" outlineLevel="1" x14ac:dyDescent="0.45">
      <c r="A2439">
        <v>3.1336489855668948E-3</v>
      </c>
      <c r="B2439">
        <v>1</v>
      </c>
      <c r="C2439">
        <v>0</v>
      </c>
      <c r="D2439">
        <v>0</v>
      </c>
    </row>
    <row r="2440" spans="1:4" hidden="1" outlineLevel="1" x14ac:dyDescent="0.45">
      <c r="A2440">
        <v>4.9252097774534764E-3</v>
      </c>
      <c r="B2440">
        <v>1</v>
      </c>
      <c r="C2440">
        <v>0</v>
      </c>
      <c r="D2440">
        <v>0</v>
      </c>
    </row>
    <row r="2441" spans="1:4" hidden="1" outlineLevel="1" x14ac:dyDescent="0.45">
      <c r="A2441">
        <v>1.2048466146305836E-2</v>
      </c>
      <c r="B2441">
        <v>1</v>
      </c>
      <c r="C2441">
        <v>0</v>
      </c>
      <c r="D2441">
        <v>0</v>
      </c>
    </row>
    <row r="2442" spans="1:4" hidden="1" outlineLevel="1" x14ac:dyDescent="0.45">
      <c r="A2442">
        <v>1.1680828643813257E-2</v>
      </c>
      <c r="B2442">
        <v>1</v>
      </c>
      <c r="C2442">
        <v>0</v>
      </c>
      <c r="D2442">
        <v>0</v>
      </c>
    </row>
    <row r="2443" spans="1:4" hidden="1" outlineLevel="1" x14ac:dyDescent="0.45">
      <c r="A2443">
        <v>-1.4316106728126998E-2</v>
      </c>
      <c r="B2443">
        <v>1</v>
      </c>
      <c r="C2443">
        <v>0</v>
      </c>
      <c r="D2443">
        <v>0</v>
      </c>
    </row>
    <row r="2444" spans="1:4" hidden="1" outlineLevel="1" x14ac:dyDescent="0.45">
      <c r="A2444">
        <v>1.0387157695939564E-2</v>
      </c>
      <c r="B2444">
        <v>1</v>
      </c>
      <c r="C2444">
        <v>0</v>
      </c>
      <c r="D2444">
        <v>0</v>
      </c>
    </row>
    <row r="2445" spans="1:4" hidden="1" outlineLevel="1" x14ac:dyDescent="0.45">
      <c r="A2445">
        <v>-3.1864708500222494E-2</v>
      </c>
      <c r="B2445">
        <v>1</v>
      </c>
      <c r="C2445">
        <v>0</v>
      </c>
      <c r="D2445">
        <v>0</v>
      </c>
    </row>
    <row r="2446" spans="1:4" hidden="1" outlineLevel="1" x14ac:dyDescent="0.45">
      <c r="A2446">
        <v>-3.2637675829731982E-3</v>
      </c>
      <c r="B2446">
        <v>1</v>
      </c>
      <c r="C2446">
        <v>0</v>
      </c>
      <c r="D2446">
        <v>0</v>
      </c>
    </row>
    <row r="2447" spans="1:4" hidden="1" outlineLevel="1" x14ac:dyDescent="0.45">
      <c r="A2447">
        <v>1.1391412627403952E-2</v>
      </c>
      <c r="B2447">
        <v>1</v>
      </c>
      <c r="C2447">
        <v>0</v>
      </c>
      <c r="D2447">
        <v>0</v>
      </c>
    </row>
    <row r="2448" spans="1:4" hidden="1" outlineLevel="1" x14ac:dyDescent="0.45">
      <c r="A2448">
        <v>-0.13853169174646618</v>
      </c>
      <c r="B2448">
        <v>1</v>
      </c>
      <c r="C2448">
        <v>0</v>
      </c>
      <c r="D2448">
        <v>0</v>
      </c>
    </row>
    <row r="2449" spans="1:4" hidden="1" outlineLevel="1" x14ac:dyDescent="0.45">
      <c r="A2449">
        <v>4.4727927164937675E-2</v>
      </c>
      <c r="B2449">
        <v>1</v>
      </c>
      <c r="C2449">
        <v>0</v>
      </c>
      <c r="D2449">
        <v>0</v>
      </c>
    </row>
    <row r="2450" spans="1:4" hidden="1" outlineLevel="1" x14ac:dyDescent="0.45">
      <c r="A2450">
        <v>1.165324010741231E-2</v>
      </c>
      <c r="B2450">
        <v>1</v>
      </c>
      <c r="C2450">
        <v>0</v>
      </c>
      <c r="D2450">
        <v>0</v>
      </c>
    </row>
    <row r="2451" spans="1:4" hidden="1" outlineLevel="1" x14ac:dyDescent="0.45">
      <c r="A2451">
        <v>-1.9957930585465911E-2</v>
      </c>
      <c r="B2451">
        <v>1</v>
      </c>
      <c r="C2451">
        <v>0</v>
      </c>
      <c r="D2451">
        <v>0</v>
      </c>
    </row>
    <row r="2452" spans="1:4" hidden="1" outlineLevel="1" x14ac:dyDescent="0.45">
      <c r="A2452">
        <v>-8.8918414799294965E-3</v>
      </c>
      <c r="B2452">
        <v>1</v>
      </c>
      <c r="C2452">
        <v>0</v>
      </c>
      <c r="D2452">
        <v>0</v>
      </c>
    </row>
    <row r="2453" spans="1:4" hidden="1" outlineLevel="1" x14ac:dyDescent="0.45">
      <c r="A2453">
        <v>4.4342468225528897E-3</v>
      </c>
      <c r="B2453">
        <v>1</v>
      </c>
      <c r="C2453">
        <v>0</v>
      </c>
      <c r="D2453">
        <v>0</v>
      </c>
    </row>
    <row r="2454" spans="1:4" hidden="1" outlineLevel="1" x14ac:dyDescent="0.45">
      <c r="A2454">
        <v>-6.0316726983393743E-3</v>
      </c>
      <c r="B2454">
        <v>1</v>
      </c>
      <c r="C2454">
        <v>0</v>
      </c>
      <c r="D2454">
        <v>0</v>
      </c>
    </row>
    <row r="2455" spans="1:4" hidden="1" outlineLevel="1" x14ac:dyDescent="0.45">
      <c r="A2455">
        <v>1.8617982750606998E-2</v>
      </c>
      <c r="B2455">
        <v>1</v>
      </c>
      <c r="C2455">
        <v>0</v>
      </c>
      <c r="D2455">
        <v>0</v>
      </c>
    </row>
    <row r="2456" spans="1:4" hidden="1" outlineLevel="1" x14ac:dyDescent="0.45">
      <c r="A2456">
        <v>2.3246381220371592E-2</v>
      </c>
      <c r="B2456">
        <v>1</v>
      </c>
      <c r="C2456">
        <v>0</v>
      </c>
      <c r="D2456">
        <v>0</v>
      </c>
    </row>
    <row r="2457" spans="1:4" hidden="1" outlineLevel="1" x14ac:dyDescent="0.45">
      <c r="A2457">
        <v>-1.444356357149934E-2</v>
      </c>
      <c r="B2457">
        <v>1</v>
      </c>
      <c r="C2457">
        <v>0</v>
      </c>
      <c r="D2457">
        <v>0</v>
      </c>
    </row>
    <row r="2458" spans="1:4" hidden="1" outlineLevel="1" x14ac:dyDescent="0.45">
      <c r="A2458">
        <v>-4.1728463336769828E-3</v>
      </c>
      <c r="B2458">
        <v>1</v>
      </c>
      <c r="C2458">
        <v>0</v>
      </c>
      <c r="D2458">
        <v>0</v>
      </c>
    </row>
    <row r="2459" spans="1:4" hidden="1" outlineLevel="1" x14ac:dyDescent="0.45">
      <c r="A2459">
        <v>-2.6353653918970044E-2</v>
      </c>
      <c r="B2459">
        <v>1</v>
      </c>
      <c r="C2459">
        <v>0</v>
      </c>
      <c r="D2459">
        <v>0</v>
      </c>
    </row>
    <row r="2460" spans="1:4" hidden="1" outlineLevel="1" x14ac:dyDescent="0.45">
      <c r="A2460">
        <v>-5.6519146509035334E-3</v>
      </c>
      <c r="B2460">
        <v>1</v>
      </c>
      <c r="C2460">
        <v>0</v>
      </c>
      <c r="D2460">
        <v>0</v>
      </c>
    </row>
    <row r="2461" spans="1:4" hidden="1" outlineLevel="1" x14ac:dyDescent="0.45">
      <c r="A2461">
        <v>-8.6042812817765935E-4</v>
      </c>
      <c r="B2461">
        <v>1</v>
      </c>
      <c r="C2461">
        <v>0</v>
      </c>
      <c r="D2461">
        <v>0</v>
      </c>
    </row>
    <row r="2462" spans="1:4" hidden="1" outlineLevel="1" x14ac:dyDescent="0.45">
      <c r="A2462">
        <v>6.7327766179541282E-3</v>
      </c>
      <c r="B2462">
        <v>1</v>
      </c>
      <c r="C2462">
        <v>0</v>
      </c>
      <c r="D2462">
        <v>0</v>
      </c>
    </row>
    <row r="2463" spans="1:4" hidden="1" outlineLevel="1" x14ac:dyDescent="0.45">
      <c r="A2463">
        <v>-4.8032557416143873E-2</v>
      </c>
      <c r="B2463">
        <v>1</v>
      </c>
      <c r="C2463">
        <v>0</v>
      </c>
      <c r="D2463">
        <v>0</v>
      </c>
    </row>
    <row r="2464" spans="1:4" hidden="1" outlineLevel="1" x14ac:dyDescent="0.45">
      <c r="A2464">
        <v>-4.9503063308373063E-2</v>
      </c>
      <c r="B2464">
        <v>1</v>
      </c>
      <c r="C2464">
        <v>0</v>
      </c>
      <c r="D2464">
        <v>0</v>
      </c>
    </row>
    <row r="2465" spans="1:4" hidden="1" outlineLevel="1" x14ac:dyDescent="0.45">
      <c r="A2465">
        <v>-2.3977998682212731E-2</v>
      </c>
      <c r="B2465">
        <v>1</v>
      </c>
      <c r="C2465">
        <v>0</v>
      </c>
      <c r="D2465">
        <v>0</v>
      </c>
    </row>
    <row r="2466" spans="1:4" hidden="1" outlineLevel="1" x14ac:dyDescent="0.45">
      <c r="A2466">
        <v>-2.0545934840034974E-3</v>
      </c>
      <c r="B2466">
        <v>1</v>
      </c>
      <c r="C2466">
        <v>0</v>
      </c>
      <c r="D2466">
        <v>0</v>
      </c>
    </row>
    <row r="2467" spans="1:4" hidden="1" outlineLevel="1" x14ac:dyDescent="0.45">
      <c r="A2467">
        <v>7.2470588235294064E-2</v>
      </c>
      <c r="B2467">
        <v>1</v>
      </c>
      <c r="C2467">
        <v>0</v>
      </c>
      <c r="D2467">
        <v>0</v>
      </c>
    </row>
    <row r="2468" spans="1:4" hidden="1" outlineLevel="1" x14ac:dyDescent="0.45">
      <c r="A2468">
        <v>-4.0012066695919168E-2</v>
      </c>
      <c r="B2468">
        <v>1</v>
      </c>
      <c r="C2468">
        <v>0</v>
      </c>
      <c r="D2468">
        <v>0</v>
      </c>
    </row>
    <row r="2469" spans="1:4" hidden="1" outlineLevel="1" x14ac:dyDescent="0.45">
      <c r="A2469">
        <v>6.9132981002715255E-3</v>
      </c>
      <c r="B2469">
        <v>1</v>
      </c>
      <c r="C2469">
        <v>0</v>
      </c>
      <c r="D2469">
        <v>0</v>
      </c>
    </row>
    <row r="2470" spans="1:4" hidden="1" outlineLevel="1" x14ac:dyDescent="0.45">
      <c r="A2470">
        <v>-4.4259085879649884E-3</v>
      </c>
      <c r="B2470">
        <v>1</v>
      </c>
      <c r="C2470">
        <v>0</v>
      </c>
      <c r="D2470">
        <v>0</v>
      </c>
    </row>
    <row r="2471" spans="1:4" hidden="1" outlineLevel="1" x14ac:dyDescent="0.45">
      <c r="A2471">
        <v>-1.510358781454002E-3</v>
      </c>
      <c r="B2471">
        <v>1</v>
      </c>
      <c r="C2471">
        <v>0</v>
      </c>
      <c r="D2471">
        <v>0</v>
      </c>
    </row>
    <row r="2472" spans="1:4" hidden="1" outlineLevel="1" x14ac:dyDescent="0.45">
      <c r="A2472">
        <v>-1.7666533477938229E-2</v>
      </c>
      <c r="B2472">
        <v>1</v>
      </c>
      <c r="C2472">
        <v>0</v>
      </c>
      <c r="D2472">
        <v>0</v>
      </c>
    </row>
    <row r="2473" spans="1:4" hidden="1" outlineLevel="1" x14ac:dyDescent="0.45">
      <c r="A2473">
        <v>1.3393765071617381E-2</v>
      </c>
      <c r="B2473">
        <v>1</v>
      </c>
      <c r="C2473">
        <v>0</v>
      </c>
      <c r="D2473">
        <v>0</v>
      </c>
    </row>
    <row r="2474" spans="1:4" hidden="1" outlineLevel="1" x14ac:dyDescent="0.45">
      <c r="A2474">
        <v>-1.5997706422018254E-2</v>
      </c>
      <c r="B2474">
        <v>1</v>
      </c>
      <c r="C2474">
        <v>0</v>
      </c>
      <c r="D2474">
        <v>0</v>
      </c>
    </row>
    <row r="2475" spans="1:4" hidden="1" outlineLevel="1" x14ac:dyDescent="0.45">
      <c r="A2475">
        <v>1.9491871103082481E-2</v>
      </c>
      <c r="B2475">
        <v>1</v>
      </c>
      <c r="C2475">
        <v>0</v>
      </c>
      <c r="D2475">
        <v>0</v>
      </c>
    </row>
    <row r="2476" spans="1:4" hidden="1" outlineLevel="1" x14ac:dyDescent="0.45">
      <c r="A2476">
        <v>5.8586493669798845E-3</v>
      </c>
      <c r="B2476">
        <v>1</v>
      </c>
      <c r="C2476">
        <v>0</v>
      </c>
      <c r="D2476">
        <v>0</v>
      </c>
    </row>
    <row r="2477" spans="1:4" hidden="1" outlineLevel="1" x14ac:dyDescent="0.45">
      <c r="A2477">
        <v>2.5429026025684864E-2</v>
      </c>
      <c r="B2477">
        <v>1</v>
      </c>
      <c r="C2477">
        <v>0</v>
      </c>
      <c r="D2477">
        <v>0</v>
      </c>
    </row>
    <row r="2478" spans="1:4" hidden="1" outlineLevel="1" x14ac:dyDescent="0.45">
      <c r="A2478">
        <v>1.886897010334998E-2</v>
      </c>
      <c r="B2478">
        <v>1</v>
      </c>
      <c r="C2478">
        <v>0</v>
      </c>
      <c r="D2478">
        <v>0</v>
      </c>
    </row>
    <row r="2479" spans="1:4" hidden="1" outlineLevel="1" x14ac:dyDescent="0.45">
      <c r="A2479">
        <v>2.4475144131403948E-3</v>
      </c>
      <c r="B2479">
        <v>1</v>
      </c>
      <c r="C2479">
        <v>0</v>
      </c>
      <c r="D2479">
        <v>0</v>
      </c>
    </row>
    <row r="2480" spans="1:4" hidden="1" outlineLevel="1" x14ac:dyDescent="0.45">
      <c r="A2480">
        <v>6.4022570668982315E-3</v>
      </c>
      <c r="B2480">
        <v>1</v>
      </c>
      <c r="C2480">
        <v>0</v>
      </c>
      <c r="D2480">
        <v>0</v>
      </c>
    </row>
    <row r="2481" spans="1:4" hidden="1" outlineLevel="1" x14ac:dyDescent="0.45">
      <c r="A2481">
        <v>1.0782252412528948E-2</v>
      </c>
      <c r="B2481">
        <v>1</v>
      </c>
      <c r="C2481">
        <v>0</v>
      </c>
      <c r="D2481">
        <v>0</v>
      </c>
    </row>
    <row r="2482" spans="1:4" hidden="1" outlineLevel="1" x14ac:dyDescent="0.45">
      <c r="A2482">
        <v>-9.3338311376611749E-4</v>
      </c>
      <c r="B2482">
        <v>1</v>
      </c>
      <c r="C2482">
        <v>0</v>
      </c>
      <c r="D2482">
        <v>0</v>
      </c>
    </row>
    <row r="2483" spans="1:4" hidden="1" outlineLevel="1" x14ac:dyDescent="0.45">
      <c r="A2483">
        <v>1.6656434348557347E-2</v>
      </c>
      <c r="B2483">
        <v>1</v>
      </c>
      <c r="C2483">
        <v>0</v>
      </c>
      <c r="D2483">
        <v>0</v>
      </c>
    </row>
    <row r="2484" spans="1:4" hidden="1" outlineLevel="1" x14ac:dyDescent="0.45">
      <c r="A2484">
        <v>4.9885787801606796E-4</v>
      </c>
      <c r="B2484">
        <v>1</v>
      </c>
      <c r="C2484">
        <v>0</v>
      </c>
      <c r="D2484">
        <v>0</v>
      </c>
    </row>
    <row r="2485" spans="1:4" hidden="1" outlineLevel="1" x14ac:dyDescent="0.45">
      <c r="A2485">
        <v>5.0385766021099343E-3</v>
      </c>
      <c r="B2485">
        <v>1</v>
      </c>
      <c r="C2485">
        <v>0</v>
      </c>
      <c r="D2485">
        <v>0</v>
      </c>
    </row>
    <row r="2486" spans="1:4" hidden="1" outlineLevel="1" x14ac:dyDescent="0.45">
      <c r="A2486">
        <v>5.1960937907984395E-3</v>
      </c>
      <c r="B2486">
        <v>1</v>
      </c>
      <c r="C2486">
        <v>0</v>
      </c>
      <c r="D2486">
        <v>0</v>
      </c>
    </row>
    <row r="2487" spans="1:4" hidden="1" outlineLevel="1" x14ac:dyDescent="0.45">
      <c r="A2487">
        <v>-2.5456529080188917E-3</v>
      </c>
      <c r="B2487">
        <v>1</v>
      </c>
      <c r="C2487">
        <v>0</v>
      </c>
      <c r="D2487">
        <v>0</v>
      </c>
    </row>
    <row r="2488" spans="1:4" hidden="1" outlineLevel="1" x14ac:dyDescent="0.45">
      <c r="A2488">
        <v>-1.8490064845440024E-3</v>
      </c>
      <c r="B2488">
        <v>1</v>
      </c>
      <c r="C2488">
        <v>0</v>
      </c>
      <c r="D2488">
        <v>0</v>
      </c>
    </row>
    <row r="2489" spans="1:4" hidden="1" outlineLevel="1" x14ac:dyDescent="0.45">
      <c r="A2489">
        <v>3.3030682529743283E-2</v>
      </c>
      <c r="B2489">
        <v>1</v>
      </c>
      <c r="C2489">
        <v>0</v>
      </c>
      <c r="D2489">
        <v>0</v>
      </c>
    </row>
    <row r="2490" spans="1:4" hidden="1" outlineLevel="1" x14ac:dyDescent="0.45">
      <c r="A2490">
        <v>3.687427387988107E-3</v>
      </c>
      <c r="B2490">
        <v>1</v>
      </c>
      <c r="C2490">
        <v>0</v>
      </c>
      <c r="D2490">
        <v>0</v>
      </c>
    </row>
    <row r="2491" spans="1:4" hidden="1" outlineLevel="1" x14ac:dyDescent="0.45">
      <c r="A2491">
        <v>5.2088575742326171E-3</v>
      </c>
      <c r="B2491">
        <v>1</v>
      </c>
      <c r="C2491">
        <v>0</v>
      </c>
      <c r="D2491">
        <v>0</v>
      </c>
    </row>
    <row r="2492" spans="1:4" hidden="1" outlineLevel="1" x14ac:dyDescent="0.45">
      <c r="A2492">
        <v>1.3067314191303359E-2</v>
      </c>
      <c r="B2492">
        <v>1</v>
      </c>
      <c r="C2492">
        <v>0</v>
      </c>
      <c r="D2492">
        <v>0</v>
      </c>
    </row>
    <row r="2493" spans="1:4" hidden="1" outlineLevel="1" x14ac:dyDescent="0.45">
      <c r="A2493">
        <v>3.0727223306728613E-2</v>
      </c>
      <c r="B2493">
        <v>1</v>
      </c>
      <c r="C2493">
        <v>0</v>
      </c>
      <c r="D2493">
        <v>0</v>
      </c>
    </row>
    <row r="2494" spans="1:4" hidden="1" outlineLevel="1" x14ac:dyDescent="0.45">
      <c r="A2494">
        <v>8.5226251123764474E-3</v>
      </c>
      <c r="B2494">
        <v>1</v>
      </c>
      <c r="C2494">
        <v>0</v>
      </c>
      <c r="D2494">
        <v>0</v>
      </c>
    </row>
    <row r="2495" spans="1:4" hidden="1" outlineLevel="1" x14ac:dyDescent="0.45">
      <c r="A2495">
        <v>-7.2977084719977325E-3</v>
      </c>
      <c r="B2495">
        <v>1</v>
      </c>
      <c r="C2495">
        <v>0</v>
      </c>
      <c r="D2495">
        <v>0</v>
      </c>
    </row>
    <row r="2496" spans="1:4" hidden="1" outlineLevel="1" x14ac:dyDescent="0.45">
      <c r="A2496">
        <v>-8.5725916524987955E-3</v>
      </c>
      <c r="B2496">
        <v>1</v>
      </c>
      <c r="C2496">
        <v>0</v>
      </c>
      <c r="D2496">
        <v>0</v>
      </c>
    </row>
    <row r="2497" spans="1:4" hidden="1" outlineLevel="1" x14ac:dyDescent="0.45">
      <c r="A2497">
        <v>7.2458517498730224E-4</v>
      </c>
      <c r="B2497">
        <v>1</v>
      </c>
      <c r="C2497">
        <v>0</v>
      </c>
      <c r="D2497">
        <v>0</v>
      </c>
    </row>
    <row r="2498" spans="1:4" hidden="1" outlineLevel="1" x14ac:dyDescent="0.45">
      <c r="A2498">
        <v>-1.6025873096324195E-2</v>
      </c>
      <c r="B2498">
        <v>1</v>
      </c>
      <c r="C2498">
        <v>0</v>
      </c>
      <c r="D2498">
        <v>0</v>
      </c>
    </row>
    <row r="2499" spans="1:4" hidden="1" outlineLevel="1" x14ac:dyDescent="0.45">
      <c r="A2499">
        <v>1.3269886433319389E-2</v>
      </c>
      <c r="B2499">
        <v>1</v>
      </c>
      <c r="C2499">
        <v>0</v>
      </c>
      <c r="D2499">
        <v>0</v>
      </c>
    </row>
    <row r="2500" spans="1:4" hidden="1" outlineLevel="1" x14ac:dyDescent="0.45">
      <c r="A2500">
        <v>-2.1060275962236918E-3</v>
      </c>
      <c r="B2500">
        <v>1</v>
      </c>
      <c r="C2500">
        <v>0</v>
      </c>
      <c r="D2500">
        <v>0</v>
      </c>
    </row>
    <row r="2501" spans="1:4" hidden="1" outlineLevel="1" x14ac:dyDescent="0.45">
      <c r="A2501">
        <v>2.7411881716516984E-3</v>
      </c>
      <c r="B2501">
        <v>1</v>
      </c>
      <c r="C2501">
        <v>0</v>
      </c>
      <c r="D2501">
        <v>0</v>
      </c>
    </row>
    <row r="2502" spans="1:4" hidden="1" outlineLevel="1" x14ac:dyDescent="0.45">
      <c r="A2502">
        <v>4.1852138571705222E-3</v>
      </c>
      <c r="B2502">
        <v>1</v>
      </c>
      <c r="C2502">
        <v>0</v>
      </c>
      <c r="D2502">
        <v>0</v>
      </c>
    </row>
    <row r="2503" spans="1:4" hidden="1" outlineLevel="1" x14ac:dyDescent="0.45">
      <c r="A2503">
        <v>-2.816256715411114E-2</v>
      </c>
      <c r="B2503">
        <v>1</v>
      </c>
      <c r="C2503">
        <v>0</v>
      </c>
      <c r="D2503">
        <v>0</v>
      </c>
    </row>
    <row r="2504" spans="1:4" hidden="1" outlineLevel="1" x14ac:dyDescent="0.45">
      <c r="A2504">
        <v>2.2533465542885489E-2</v>
      </c>
      <c r="B2504">
        <v>1</v>
      </c>
      <c r="C2504">
        <v>0</v>
      </c>
      <c r="D2504">
        <v>0</v>
      </c>
    </row>
    <row r="2505" spans="1:4" hidden="1" outlineLevel="1" x14ac:dyDescent="0.45">
      <c r="A2505">
        <v>3.4425076971562607E-3</v>
      </c>
      <c r="B2505">
        <v>1</v>
      </c>
      <c r="C2505">
        <v>0</v>
      </c>
      <c r="D2505">
        <v>0</v>
      </c>
    </row>
    <row r="2506" spans="1:4" hidden="1" outlineLevel="1" x14ac:dyDescent="0.45">
      <c r="A2506">
        <v>3.1166195549756637E-3</v>
      </c>
      <c r="B2506">
        <v>1</v>
      </c>
      <c r="C2506">
        <v>0</v>
      </c>
      <c r="D2506">
        <v>0</v>
      </c>
    </row>
    <row r="2507" spans="1:4" hidden="1" outlineLevel="1" x14ac:dyDescent="0.45">
      <c r="A2507">
        <v>4.142581888246788E-3</v>
      </c>
      <c r="B2507">
        <v>1</v>
      </c>
      <c r="C2507">
        <v>0</v>
      </c>
      <c r="D2507">
        <v>0</v>
      </c>
    </row>
    <row r="2508" spans="1:4" hidden="1" outlineLevel="1" x14ac:dyDescent="0.45">
      <c r="A2508">
        <v>-1.5830375131919983E-3</v>
      </c>
      <c r="B2508">
        <v>1</v>
      </c>
      <c r="C2508">
        <v>0</v>
      </c>
      <c r="D2508">
        <v>0</v>
      </c>
    </row>
    <row r="2509" spans="1:4" hidden="1" outlineLevel="1" x14ac:dyDescent="0.45">
      <c r="A2509">
        <v>-4.8046893768316501E-4</v>
      </c>
      <c r="B2509">
        <v>1</v>
      </c>
      <c r="C2509">
        <v>0</v>
      </c>
      <c r="D2509">
        <v>0</v>
      </c>
    </row>
    <row r="2510" spans="1:4" hidden="1" outlineLevel="1" x14ac:dyDescent="0.45">
      <c r="A2510">
        <v>-7.7392683747536939E-3</v>
      </c>
      <c r="B2510">
        <v>1</v>
      </c>
      <c r="C2510">
        <v>0</v>
      </c>
      <c r="D2510">
        <v>0</v>
      </c>
    </row>
    <row r="2511" spans="1:4" hidden="1" outlineLevel="1" x14ac:dyDescent="0.45">
      <c r="A2511">
        <v>2.0346865613798393E-3</v>
      </c>
      <c r="B2511">
        <v>1</v>
      </c>
      <c r="C2511">
        <v>0</v>
      </c>
      <c r="D2511">
        <v>0</v>
      </c>
    </row>
    <row r="2512" spans="1:4" hidden="1" outlineLevel="1" x14ac:dyDescent="0.45">
      <c r="A2512">
        <v>-5.3181202862115695E-2</v>
      </c>
      <c r="B2512">
        <v>1</v>
      </c>
      <c r="C2512">
        <v>0</v>
      </c>
      <c r="D2512">
        <v>0</v>
      </c>
    </row>
    <row r="2513" spans="1:4" hidden="1" outlineLevel="1" x14ac:dyDescent="0.45">
      <c r="A2513">
        <v>2.5658700980392135E-2</v>
      </c>
      <c r="B2513">
        <v>1</v>
      </c>
      <c r="C2513">
        <v>0</v>
      </c>
      <c r="D2513">
        <v>0</v>
      </c>
    </row>
    <row r="2514" spans="1:4" hidden="1" outlineLevel="1" x14ac:dyDescent="0.45">
      <c r="A2514">
        <v>-4.7419908894033358E-2</v>
      </c>
      <c r="B2514">
        <v>1</v>
      </c>
      <c r="C2514">
        <v>0</v>
      </c>
      <c r="D2514">
        <v>0</v>
      </c>
    </row>
    <row r="2515" spans="1:4" hidden="1" outlineLevel="1" x14ac:dyDescent="0.45">
      <c r="A2515">
        <v>-1.2125013065746759E-2</v>
      </c>
      <c r="B2515">
        <v>1</v>
      </c>
      <c r="C2515">
        <v>0</v>
      </c>
      <c r="D2515">
        <v>0</v>
      </c>
    </row>
    <row r="2516" spans="1:4" hidden="1" outlineLevel="1" x14ac:dyDescent="0.45">
      <c r="A2516">
        <v>-2.9626494550841764E-3</v>
      </c>
      <c r="B2516">
        <v>1</v>
      </c>
      <c r="C2516">
        <v>0</v>
      </c>
      <c r="D2516">
        <v>0</v>
      </c>
    </row>
    <row r="2517" spans="1:4" hidden="1" outlineLevel="1" x14ac:dyDescent="0.45">
      <c r="A2517">
        <v>8.4898652233895699E-3</v>
      </c>
      <c r="B2517">
        <v>1</v>
      </c>
      <c r="C2517">
        <v>0</v>
      </c>
      <c r="D2517">
        <v>0</v>
      </c>
    </row>
    <row r="2518" spans="1:4" hidden="1" outlineLevel="1" x14ac:dyDescent="0.45">
      <c r="A2518">
        <v>5.8402609702199459E-3</v>
      </c>
      <c r="B2518">
        <v>1</v>
      </c>
      <c r="C2518">
        <v>0</v>
      </c>
      <c r="D2518">
        <v>0</v>
      </c>
    </row>
    <row r="2519" spans="1:4" hidden="1" outlineLevel="1" x14ac:dyDescent="0.45">
      <c r="A2519">
        <v>1.362661505466356E-2</v>
      </c>
      <c r="B2519">
        <v>1</v>
      </c>
      <c r="C2519">
        <v>0</v>
      </c>
      <c r="D2519">
        <v>0</v>
      </c>
    </row>
    <row r="2520" spans="1:4" hidden="1" outlineLevel="1" x14ac:dyDescent="0.45">
      <c r="A2520">
        <v>-6.7088117662237323E-3</v>
      </c>
      <c r="B2520">
        <v>1</v>
      </c>
      <c r="C2520">
        <v>0</v>
      </c>
      <c r="D2520">
        <v>0</v>
      </c>
    </row>
    <row r="2521" spans="1:4" hidden="1" outlineLevel="1" x14ac:dyDescent="0.45">
      <c r="A2521">
        <v>2.2860111702818209E-3</v>
      </c>
      <c r="B2521">
        <v>1</v>
      </c>
      <c r="C2521">
        <v>0</v>
      </c>
      <c r="D2521">
        <v>0</v>
      </c>
    </row>
    <row r="2522" spans="1:4" hidden="1" outlineLevel="1" x14ac:dyDescent="0.45">
      <c r="A2522">
        <v>2.7214058004820796E-3</v>
      </c>
      <c r="B2522">
        <v>1</v>
      </c>
      <c r="C2522">
        <v>0</v>
      </c>
      <c r="D2522">
        <v>0</v>
      </c>
    </row>
    <row r="2523" spans="1:4" hidden="1" outlineLevel="1" x14ac:dyDescent="0.45">
      <c r="A2523">
        <v>3.5687787505564561E-2</v>
      </c>
      <c r="B2523">
        <v>0</v>
      </c>
      <c r="C2523">
        <v>1</v>
      </c>
      <c r="D2523">
        <v>0</v>
      </c>
    </row>
    <row r="2524" spans="1:4" hidden="1" outlineLevel="1" x14ac:dyDescent="0.45">
      <c r="A2524">
        <v>-2.3282470090980723E-2</v>
      </c>
      <c r="B2524">
        <v>0</v>
      </c>
      <c r="C2524">
        <v>1</v>
      </c>
      <c r="D2524">
        <v>0</v>
      </c>
    </row>
    <row r="2525" spans="1:4" hidden="1" outlineLevel="1" x14ac:dyDescent="0.45">
      <c r="A2525">
        <v>3.058530145225169E-2</v>
      </c>
      <c r="B2525">
        <v>0</v>
      </c>
      <c r="C2525">
        <v>1</v>
      </c>
      <c r="D2525">
        <v>0</v>
      </c>
    </row>
    <row r="2526" spans="1:4" hidden="1" outlineLevel="1" x14ac:dyDescent="0.45">
      <c r="A2526">
        <v>4.6900576471425648E-2</v>
      </c>
      <c r="B2526">
        <v>0</v>
      </c>
      <c r="C2526">
        <v>1</v>
      </c>
      <c r="D2526">
        <v>0</v>
      </c>
    </row>
    <row r="2527" spans="1:4" hidden="1" outlineLevel="1" x14ac:dyDescent="0.45">
      <c r="A2527">
        <v>2.3113528212099776E-3</v>
      </c>
      <c r="B2527">
        <v>0</v>
      </c>
      <c r="C2527">
        <v>1</v>
      </c>
      <c r="D2527">
        <v>0</v>
      </c>
    </row>
    <row r="2528" spans="1:4" hidden="1" outlineLevel="1" x14ac:dyDescent="0.45">
      <c r="A2528">
        <v>-1.7227346717308634E-2</v>
      </c>
      <c r="B2528">
        <v>0</v>
      </c>
      <c r="C2528">
        <v>1</v>
      </c>
      <c r="D2528">
        <v>0</v>
      </c>
    </row>
    <row r="2529" spans="1:4" hidden="1" outlineLevel="1" x14ac:dyDescent="0.45">
      <c r="A2529">
        <v>3.2436162870945306E-2</v>
      </c>
      <c r="B2529">
        <v>0</v>
      </c>
      <c r="C2529">
        <v>1</v>
      </c>
      <c r="D2529">
        <v>0</v>
      </c>
    </row>
    <row r="2530" spans="1:4" hidden="1" outlineLevel="1" x14ac:dyDescent="0.45">
      <c r="A2530">
        <v>-6.0160427807487427E-4</v>
      </c>
      <c r="B2530">
        <v>0</v>
      </c>
      <c r="C2530">
        <v>1</v>
      </c>
      <c r="D2530">
        <v>0</v>
      </c>
    </row>
    <row r="2531" spans="1:4" hidden="1" outlineLevel="1" x14ac:dyDescent="0.45">
      <c r="A2531">
        <v>-6.9560564510734446E-3</v>
      </c>
      <c r="B2531">
        <v>0</v>
      </c>
      <c r="C2531">
        <v>1</v>
      </c>
      <c r="D2531">
        <v>0</v>
      </c>
    </row>
    <row r="2532" spans="1:4" hidden="1" outlineLevel="1" x14ac:dyDescent="0.45">
      <c r="A2532">
        <v>-2.0340809591163245E-2</v>
      </c>
      <c r="B2532">
        <v>0</v>
      </c>
      <c r="C2532">
        <v>1</v>
      </c>
      <c r="D2532">
        <v>0</v>
      </c>
    </row>
    <row r="2533" spans="1:4" hidden="1" outlineLevel="1" x14ac:dyDescent="0.45">
      <c r="A2533">
        <v>6.6002062564456399E-3</v>
      </c>
      <c r="B2533">
        <v>0</v>
      </c>
      <c r="C2533">
        <v>1</v>
      </c>
      <c r="D2533">
        <v>0</v>
      </c>
    </row>
    <row r="2534" spans="1:4" hidden="1" outlineLevel="1" x14ac:dyDescent="0.45">
      <c r="A2534">
        <v>3.3057851239669533E-2</v>
      </c>
      <c r="B2534">
        <v>0</v>
      </c>
      <c r="C2534">
        <v>1</v>
      </c>
      <c r="D2534">
        <v>0</v>
      </c>
    </row>
    <row r="2535" spans="1:4" hidden="1" outlineLevel="1" x14ac:dyDescent="0.45">
      <c r="A2535">
        <v>3.0545454545454653E-2</v>
      </c>
      <c r="B2535">
        <v>0</v>
      </c>
      <c r="C2535">
        <v>1</v>
      </c>
      <c r="D2535">
        <v>0</v>
      </c>
    </row>
    <row r="2536" spans="1:4" hidden="1" outlineLevel="1" x14ac:dyDescent="0.45">
      <c r="A2536">
        <v>-6.4797587733367301E-3</v>
      </c>
      <c r="B2536">
        <v>0</v>
      </c>
      <c r="C2536">
        <v>1</v>
      </c>
      <c r="D2536">
        <v>0</v>
      </c>
    </row>
    <row r="2537" spans="1:4" hidden="1" outlineLevel="1" x14ac:dyDescent="0.45">
      <c r="A2537">
        <v>8.4592535193075413E-3</v>
      </c>
      <c r="B2537">
        <v>0</v>
      </c>
      <c r="C2537">
        <v>1</v>
      </c>
      <c r="D2537">
        <v>0</v>
      </c>
    </row>
    <row r="2538" spans="1:4" hidden="1" outlineLevel="1" x14ac:dyDescent="0.45">
      <c r="A2538">
        <v>5.7117244028942915E-2</v>
      </c>
      <c r="B2538">
        <v>0</v>
      </c>
      <c r="C2538">
        <v>1</v>
      </c>
      <c r="D2538">
        <v>0</v>
      </c>
    </row>
    <row r="2539" spans="1:4" hidden="1" outlineLevel="1" x14ac:dyDescent="0.45">
      <c r="A2539">
        <v>-3.4526621842631E-3</v>
      </c>
      <c r="B2539">
        <v>0</v>
      </c>
      <c r="C2539">
        <v>1</v>
      </c>
      <c r="D2539">
        <v>0</v>
      </c>
    </row>
    <row r="2540" spans="1:4" hidden="1" outlineLevel="1" x14ac:dyDescent="0.45">
      <c r="A2540">
        <v>1.3980063214198424E-3</v>
      </c>
      <c r="B2540">
        <v>0</v>
      </c>
      <c r="C2540">
        <v>1</v>
      </c>
      <c r="D2540">
        <v>0</v>
      </c>
    </row>
    <row r="2541" spans="1:4" hidden="1" outlineLevel="1" x14ac:dyDescent="0.45">
      <c r="A2541">
        <v>1.9544764795144109E-2</v>
      </c>
      <c r="B2541">
        <v>0</v>
      </c>
      <c r="C2541">
        <v>1</v>
      </c>
      <c r="D2541">
        <v>0</v>
      </c>
    </row>
    <row r="2542" spans="1:4" hidden="1" outlineLevel="1" x14ac:dyDescent="0.45">
      <c r="A2542">
        <v>2.2920759659462941E-2</v>
      </c>
      <c r="B2542">
        <v>0</v>
      </c>
      <c r="C2542">
        <v>1</v>
      </c>
      <c r="D2542">
        <v>0</v>
      </c>
    </row>
    <row r="2543" spans="1:4" hidden="1" outlineLevel="1" x14ac:dyDescent="0.45">
      <c r="A2543">
        <v>1.6412524735187839E-2</v>
      </c>
      <c r="B2543">
        <v>0</v>
      </c>
      <c r="C2543">
        <v>1</v>
      </c>
      <c r="D2543">
        <v>0</v>
      </c>
    </row>
    <row r="2544" spans="1:4" hidden="1" outlineLevel="1" x14ac:dyDescent="0.45">
      <c r="A2544">
        <v>-2.0613834173156209E-2</v>
      </c>
      <c r="B2544">
        <v>0</v>
      </c>
      <c r="C2544">
        <v>1</v>
      </c>
      <c r="D2544">
        <v>0</v>
      </c>
    </row>
    <row r="2545" spans="1:4" hidden="1" outlineLevel="1" x14ac:dyDescent="0.45">
      <c r="A2545">
        <v>-1.1634705332085993E-2</v>
      </c>
      <c r="B2545">
        <v>0</v>
      </c>
      <c r="C2545">
        <v>1</v>
      </c>
      <c r="D2545">
        <v>0</v>
      </c>
    </row>
    <row r="2546" spans="1:4" hidden="1" outlineLevel="1" x14ac:dyDescent="0.45">
      <c r="A2546">
        <v>1.3191363501922515E-2</v>
      </c>
      <c r="B2546">
        <v>0</v>
      </c>
      <c r="C2546">
        <v>1</v>
      </c>
      <c r="D2546">
        <v>0</v>
      </c>
    </row>
    <row r="2547" spans="1:4" hidden="1" outlineLevel="1" x14ac:dyDescent="0.45">
      <c r="A2547">
        <v>-9.6333489023820995E-3</v>
      </c>
      <c r="B2547">
        <v>0</v>
      </c>
      <c r="C2547">
        <v>1</v>
      </c>
      <c r="D2547">
        <v>0</v>
      </c>
    </row>
    <row r="2548" spans="1:4" hidden="1" outlineLevel="1" x14ac:dyDescent="0.45">
      <c r="A2548">
        <v>2.3757590048929966E-2</v>
      </c>
      <c r="B2548">
        <v>0</v>
      </c>
      <c r="C2548">
        <v>1</v>
      </c>
      <c r="D2548">
        <v>0</v>
      </c>
    </row>
    <row r="2549" spans="1:4" hidden="1" outlineLevel="1" x14ac:dyDescent="0.45">
      <c r="A2549">
        <v>-3.8178049061384334E-2</v>
      </c>
      <c r="B2549">
        <v>0</v>
      </c>
      <c r="C2549">
        <v>1</v>
      </c>
      <c r="D2549">
        <v>0</v>
      </c>
    </row>
    <row r="2550" spans="1:4" hidden="1" outlineLevel="1" x14ac:dyDescent="0.45">
      <c r="A2550">
        <v>2.4247141232114133E-2</v>
      </c>
      <c r="B2550">
        <v>0</v>
      </c>
      <c r="C2550">
        <v>1</v>
      </c>
      <c r="D2550">
        <v>0</v>
      </c>
    </row>
    <row r="2551" spans="1:4" hidden="1" outlineLevel="1" x14ac:dyDescent="0.45">
      <c r="A2551">
        <v>-6.5466448445171688E-3</v>
      </c>
      <c r="B2551">
        <v>0</v>
      </c>
      <c r="C2551">
        <v>1</v>
      </c>
      <c r="D2551">
        <v>0</v>
      </c>
    </row>
    <row r="2552" spans="1:4" hidden="1" outlineLevel="1" x14ac:dyDescent="0.45">
      <c r="A2552">
        <v>6.7074605789596564E-3</v>
      </c>
      <c r="B2552">
        <v>0</v>
      </c>
      <c r="C2552">
        <v>1</v>
      </c>
      <c r="D2552">
        <v>0</v>
      </c>
    </row>
    <row r="2553" spans="1:4" hidden="1" outlineLevel="1" x14ac:dyDescent="0.45">
      <c r="A2553">
        <v>-1.7475160724722327E-2</v>
      </c>
      <c r="B2553">
        <v>0</v>
      </c>
      <c r="C2553">
        <v>1</v>
      </c>
      <c r="D2553">
        <v>0</v>
      </c>
    </row>
    <row r="2554" spans="1:4" hidden="1" outlineLevel="1" x14ac:dyDescent="0.45">
      <c r="A2554">
        <v>-1.748854916423781E-2</v>
      </c>
      <c r="B2554">
        <v>0</v>
      </c>
      <c r="C2554">
        <v>1</v>
      </c>
      <c r="D2554">
        <v>0</v>
      </c>
    </row>
    <row r="2555" spans="1:4" hidden="1" outlineLevel="1" x14ac:dyDescent="0.45">
      <c r="A2555">
        <v>-2.1493007204698045E-2</v>
      </c>
      <c r="B2555">
        <v>0</v>
      </c>
      <c r="C2555">
        <v>1</v>
      </c>
      <c r="D2555">
        <v>0</v>
      </c>
    </row>
    <row r="2556" spans="1:4" hidden="1" outlineLevel="1" x14ac:dyDescent="0.45">
      <c r="A2556">
        <v>1.0765994307635252E-2</v>
      </c>
      <c r="B2556">
        <v>0</v>
      </c>
      <c r="C2556">
        <v>1</v>
      </c>
      <c r="D2556">
        <v>0</v>
      </c>
    </row>
    <row r="2557" spans="1:4" hidden="1" outlineLevel="1" x14ac:dyDescent="0.45">
      <c r="A2557">
        <v>4.6523016650341642E-3</v>
      </c>
      <c r="B2557">
        <v>0</v>
      </c>
      <c r="C2557">
        <v>1</v>
      </c>
      <c r="D2557">
        <v>0</v>
      </c>
    </row>
    <row r="2558" spans="1:4" hidden="1" outlineLevel="1" x14ac:dyDescent="0.45">
      <c r="A2558">
        <v>-1.1698757007068128E-2</v>
      </c>
      <c r="B2558">
        <v>0</v>
      </c>
      <c r="C2558">
        <v>1</v>
      </c>
      <c r="D2558">
        <v>0</v>
      </c>
    </row>
    <row r="2559" spans="1:4" hidden="1" outlineLevel="1" x14ac:dyDescent="0.45">
      <c r="A2559">
        <v>5.7953144266338352E-3</v>
      </c>
      <c r="B2559">
        <v>0</v>
      </c>
      <c r="C2559">
        <v>1</v>
      </c>
      <c r="D2559">
        <v>0</v>
      </c>
    </row>
    <row r="2560" spans="1:4" hidden="1" outlineLevel="1" x14ac:dyDescent="0.45">
      <c r="A2560">
        <v>2.8809611376732214E-3</v>
      </c>
      <c r="B2560">
        <v>0</v>
      </c>
      <c r="C2560">
        <v>1</v>
      </c>
      <c r="D2560">
        <v>0</v>
      </c>
    </row>
    <row r="2561" spans="1:4" hidden="1" outlineLevel="1" x14ac:dyDescent="0.45">
      <c r="A2561">
        <v>2.2859238432858531E-2</v>
      </c>
      <c r="B2561">
        <v>0</v>
      </c>
      <c r="C2561">
        <v>1</v>
      </c>
      <c r="D2561">
        <v>0</v>
      </c>
    </row>
    <row r="2562" spans="1:4" hidden="1" outlineLevel="1" x14ac:dyDescent="0.45">
      <c r="A2562">
        <v>0.11496862862264723</v>
      </c>
      <c r="B2562">
        <v>0</v>
      </c>
      <c r="C2562">
        <v>1</v>
      </c>
      <c r="D2562">
        <v>0</v>
      </c>
    </row>
    <row r="2563" spans="1:4" hidden="1" outlineLevel="1" x14ac:dyDescent="0.45">
      <c r="A2563">
        <v>-8.5749504260679288E-4</v>
      </c>
      <c r="B2563">
        <v>0</v>
      </c>
      <c r="C2563">
        <v>1</v>
      </c>
      <c r="D2563">
        <v>0</v>
      </c>
    </row>
    <row r="2564" spans="1:4" hidden="1" outlineLevel="1" x14ac:dyDescent="0.45">
      <c r="A2564">
        <v>-1.4107171592554812E-2</v>
      </c>
      <c r="B2564">
        <v>0</v>
      </c>
      <c r="C2564">
        <v>1</v>
      </c>
      <c r="D2564">
        <v>0</v>
      </c>
    </row>
    <row r="2565" spans="1:4" hidden="1" outlineLevel="1" x14ac:dyDescent="0.45">
      <c r="A2565">
        <v>-2.6115342763874949E-3</v>
      </c>
      <c r="B2565">
        <v>0</v>
      </c>
      <c r="C2565">
        <v>1</v>
      </c>
      <c r="D2565">
        <v>0</v>
      </c>
    </row>
    <row r="2566" spans="1:4" hidden="1" outlineLevel="1" x14ac:dyDescent="0.45">
      <c r="A2566">
        <v>-2.0183286057168237E-3</v>
      </c>
      <c r="B2566">
        <v>0</v>
      </c>
      <c r="C2566">
        <v>1</v>
      </c>
      <c r="D2566">
        <v>0</v>
      </c>
    </row>
    <row r="2567" spans="1:4" hidden="1" outlineLevel="1" x14ac:dyDescent="0.45">
      <c r="A2567">
        <v>-2.3121071330964638E-2</v>
      </c>
      <c r="B2567">
        <v>0</v>
      </c>
      <c r="C2567">
        <v>1</v>
      </c>
      <c r="D2567">
        <v>0</v>
      </c>
    </row>
    <row r="2568" spans="1:4" hidden="1" outlineLevel="1" x14ac:dyDescent="0.45">
      <c r="A2568">
        <v>-3.0998209489704553E-2</v>
      </c>
      <c r="B2568">
        <v>0</v>
      </c>
      <c r="C2568">
        <v>1</v>
      </c>
      <c r="D2568">
        <v>0</v>
      </c>
    </row>
    <row r="2569" spans="1:4" hidden="1" outlineLevel="1" x14ac:dyDescent="0.45">
      <c r="A2569">
        <v>1.3454209493013014E-2</v>
      </c>
      <c r="B2569">
        <v>0</v>
      </c>
      <c r="C2569">
        <v>1</v>
      </c>
      <c r="D2569">
        <v>0</v>
      </c>
    </row>
    <row r="2570" spans="1:4" hidden="1" outlineLevel="1" x14ac:dyDescent="0.45">
      <c r="A2570">
        <v>4.2048886103355887E-2</v>
      </c>
      <c r="B2570">
        <v>0</v>
      </c>
      <c r="C2570">
        <v>1</v>
      </c>
      <c r="D2570">
        <v>0</v>
      </c>
    </row>
    <row r="2571" spans="1:4" hidden="1" outlineLevel="1" x14ac:dyDescent="0.45">
      <c r="A2571">
        <v>1.0935535021050491E-4</v>
      </c>
      <c r="B2571">
        <v>0</v>
      </c>
      <c r="C2571">
        <v>1</v>
      </c>
      <c r="D2571">
        <v>0</v>
      </c>
    </row>
    <row r="2572" spans="1:4" hidden="1" outlineLevel="1" x14ac:dyDescent="0.45">
      <c r="A2572">
        <v>2.4000874747143408E-2</v>
      </c>
      <c r="B2572">
        <v>0</v>
      </c>
      <c r="C2572">
        <v>1</v>
      </c>
      <c r="D2572">
        <v>0</v>
      </c>
    </row>
    <row r="2573" spans="1:4" hidden="1" outlineLevel="1" x14ac:dyDescent="0.45">
      <c r="A2573">
        <v>-1.308061932728255E-2</v>
      </c>
      <c r="B2573">
        <v>0</v>
      </c>
      <c r="C2573">
        <v>1</v>
      </c>
      <c r="D2573">
        <v>0</v>
      </c>
    </row>
    <row r="2574" spans="1:4" hidden="1" outlineLevel="1" x14ac:dyDescent="0.45">
      <c r="A2574">
        <v>2.1639166892075679E-3</v>
      </c>
      <c r="B2574">
        <v>0</v>
      </c>
      <c r="C2574">
        <v>1</v>
      </c>
      <c r="D2574">
        <v>0</v>
      </c>
    </row>
    <row r="2575" spans="1:4" hidden="1" outlineLevel="1" x14ac:dyDescent="0.45">
      <c r="A2575">
        <v>1.8515519568151229E-2</v>
      </c>
      <c r="B2575">
        <v>0</v>
      </c>
      <c r="C2575">
        <v>1</v>
      </c>
      <c r="D2575">
        <v>0</v>
      </c>
    </row>
    <row r="2576" spans="1:4" hidden="1" outlineLevel="1" x14ac:dyDescent="0.45">
      <c r="A2576">
        <v>-1.1500953996184116E-2</v>
      </c>
      <c r="B2576">
        <v>0</v>
      </c>
      <c r="C2576">
        <v>1</v>
      </c>
      <c r="D2576">
        <v>0</v>
      </c>
    </row>
    <row r="2577" spans="1:4" hidden="1" outlineLevel="1" x14ac:dyDescent="0.45">
      <c r="A2577">
        <v>4.9863278108412956E-3</v>
      </c>
      <c r="B2577">
        <v>0</v>
      </c>
      <c r="C2577">
        <v>1</v>
      </c>
      <c r="D2577">
        <v>0</v>
      </c>
    </row>
    <row r="2578" spans="1:4" hidden="1" outlineLevel="1" x14ac:dyDescent="0.45">
      <c r="A2578">
        <v>1.3977806231327383E-2</v>
      </c>
      <c r="B2578">
        <v>0</v>
      </c>
      <c r="C2578">
        <v>1</v>
      </c>
      <c r="D2578">
        <v>0</v>
      </c>
    </row>
    <row r="2579" spans="1:4" hidden="1" outlineLevel="1" x14ac:dyDescent="0.45">
      <c r="A2579">
        <v>6.3137956434808906E-3</v>
      </c>
      <c r="B2579">
        <v>0</v>
      </c>
      <c r="C2579">
        <v>1</v>
      </c>
      <c r="D2579">
        <v>0</v>
      </c>
    </row>
    <row r="2580" spans="1:4" hidden="1" outlineLevel="1" x14ac:dyDescent="0.45">
      <c r="A2580">
        <v>5.4376241765137223E-3</v>
      </c>
      <c r="B2580">
        <v>0</v>
      </c>
      <c r="C2580">
        <v>1</v>
      </c>
      <c r="D2580">
        <v>0</v>
      </c>
    </row>
    <row r="2581" spans="1:4" hidden="1" outlineLevel="1" x14ac:dyDescent="0.45">
      <c r="A2581">
        <v>2.256890275611001E-2</v>
      </c>
      <c r="B2581">
        <v>0</v>
      </c>
      <c r="C2581">
        <v>1</v>
      </c>
      <c r="D2581">
        <v>0</v>
      </c>
    </row>
    <row r="2582" spans="1:4" hidden="1" outlineLevel="1" x14ac:dyDescent="0.45">
      <c r="A2582">
        <v>-2.0341741253049328E-4</v>
      </c>
      <c r="B2582">
        <v>0</v>
      </c>
      <c r="C2582">
        <v>1</v>
      </c>
      <c r="D2582">
        <v>0</v>
      </c>
    </row>
    <row r="2583" spans="1:4" hidden="1" outlineLevel="1" x14ac:dyDescent="0.45">
      <c r="A2583">
        <v>1.6174974567650047E-2</v>
      </c>
      <c r="B2583">
        <v>0</v>
      </c>
      <c r="C2583">
        <v>1</v>
      </c>
      <c r="D2583">
        <v>0</v>
      </c>
    </row>
    <row r="2584" spans="1:4" hidden="1" outlineLevel="1" x14ac:dyDescent="0.45">
      <c r="A2584">
        <v>-1.6468114926418975E-2</v>
      </c>
      <c r="B2584">
        <v>0</v>
      </c>
      <c r="C2584">
        <v>1</v>
      </c>
      <c r="D2584">
        <v>0</v>
      </c>
    </row>
    <row r="2585" spans="1:4" hidden="1" outlineLevel="1" x14ac:dyDescent="0.45">
      <c r="A2585">
        <v>3.6134154409892538E-3</v>
      </c>
      <c r="B2585">
        <v>0</v>
      </c>
      <c r="C2585">
        <v>1</v>
      </c>
      <c r="D2585">
        <v>0</v>
      </c>
    </row>
    <row r="2586" spans="1:4" hidden="1" outlineLevel="1" x14ac:dyDescent="0.45">
      <c r="A2586">
        <v>-9.5841784989857404E-3</v>
      </c>
      <c r="B2586">
        <v>0</v>
      </c>
      <c r="C2586">
        <v>1</v>
      </c>
      <c r="D2586">
        <v>0</v>
      </c>
    </row>
    <row r="2587" spans="1:4" hidden="1" outlineLevel="1" x14ac:dyDescent="0.45">
      <c r="A2587">
        <v>-1.4131380881675204E-2</v>
      </c>
      <c r="B2587">
        <v>0</v>
      </c>
      <c r="C2587">
        <v>1</v>
      </c>
      <c r="D2587">
        <v>0</v>
      </c>
    </row>
    <row r="2588" spans="1:4" hidden="1" outlineLevel="1" x14ac:dyDescent="0.45">
      <c r="A2588">
        <v>-5.5050636198390457E-3</v>
      </c>
      <c r="B2588">
        <v>0</v>
      </c>
      <c r="C2588">
        <v>1</v>
      </c>
      <c r="D2588">
        <v>0</v>
      </c>
    </row>
    <row r="2589" spans="1:4" hidden="1" outlineLevel="1" x14ac:dyDescent="0.45">
      <c r="A2589">
        <v>-1.357773251866945E-2</v>
      </c>
      <c r="B2589">
        <v>0</v>
      </c>
      <c r="C2589">
        <v>1</v>
      </c>
      <c r="D2589">
        <v>0</v>
      </c>
    </row>
    <row r="2590" spans="1:4" hidden="1" outlineLevel="1" x14ac:dyDescent="0.45">
      <c r="A2590">
        <v>7.5705437026840627E-3</v>
      </c>
      <c r="B2590">
        <v>0</v>
      </c>
      <c r="C2590">
        <v>1</v>
      </c>
      <c r="D2590">
        <v>0</v>
      </c>
    </row>
    <row r="2591" spans="1:4" hidden="1" outlineLevel="1" x14ac:dyDescent="0.45">
      <c r="A2591">
        <v>1.944094157208931E-2</v>
      </c>
      <c r="B2591">
        <v>0</v>
      </c>
      <c r="C2591">
        <v>1</v>
      </c>
      <c r="D2591">
        <v>0</v>
      </c>
    </row>
    <row r="2592" spans="1:4" hidden="1" outlineLevel="1" x14ac:dyDescent="0.45">
      <c r="A2592">
        <v>3.2470879290793508E-3</v>
      </c>
      <c r="B2592">
        <v>0</v>
      </c>
      <c r="C2592">
        <v>1</v>
      </c>
      <c r="D2592">
        <v>0</v>
      </c>
    </row>
    <row r="2593" spans="1:4" hidden="1" outlineLevel="1" x14ac:dyDescent="0.45">
      <c r="A2593">
        <v>1.2483945543282804E-2</v>
      </c>
      <c r="B2593">
        <v>0</v>
      </c>
      <c r="C2593">
        <v>1</v>
      </c>
      <c r="D2593">
        <v>0</v>
      </c>
    </row>
    <row r="2594" spans="1:4" hidden="1" outlineLevel="1" x14ac:dyDescent="0.45">
      <c r="A2594">
        <v>7.2051958595493737E-3</v>
      </c>
      <c r="B2594">
        <v>0</v>
      </c>
      <c r="C2594">
        <v>1</v>
      </c>
      <c r="D2594">
        <v>0</v>
      </c>
    </row>
    <row r="2595" spans="1:4" hidden="1" outlineLevel="1" x14ac:dyDescent="0.45">
      <c r="A2595">
        <v>2.1158690176321659E-3</v>
      </c>
      <c r="B2595">
        <v>0</v>
      </c>
      <c r="C2595">
        <v>1</v>
      </c>
      <c r="D2595">
        <v>0</v>
      </c>
    </row>
    <row r="2596" spans="1:4" hidden="1" outlineLevel="1" x14ac:dyDescent="0.45">
      <c r="A2596">
        <v>-7.0882766941483544E-3</v>
      </c>
      <c r="B2596">
        <v>0</v>
      </c>
      <c r="C2596">
        <v>1</v>
      </c>
      <c r="D2596">
        <v>0</v>
      </c>
    </row>
    <row r="2597" spans="1:4" hidden="1" outlineLevel="1" x14ac:dyDescent="0.45">
      <c r="A2597">
        <v>7.6958128702344641E-3</v>
      </c>
      <c r="B2597">
        <v>0</v>
      </c>
      <c r="C2597">
        <v>1</v>
      </c>
      <c r="D2597">
        <v>0</v>
      </c>
    </row>
    <row r="2598" spans="1:4" hidden="1" outlineLevel="1" x14ac:dyDescent="0.45">
      <c r="A2598">
        <v>-2.0650153243229719E-2</v>
      </c>
      <c r="B2598">
        <v>0</v>
      </c>
      <c r="C2598">
        <v>1</v>
      </c>
      <c r="D2598">
        <v>0</v>
      </c>
    </row>
    <row r="2599" spans="1:4" hidden="1" outlineLevel="1" x14ac:dyDescent="0.45">
      <c r="A2599">
        <v>-2.1803816950543786E-2</v>
      </c>
      <c r="B2599">
        <v>0</v>
      </c>
      <c r="C2599">
        <v>1</v>
      </c>
      <c r="D2599">
        <v>0</v>
      </c>
    </row>
    <row r="2600" spans="1:4" hidden="1" outlineLevel="1" x14ac:dyDescent="0.45">
      <c r="A2600">
        <v>4.4579640216080296E-3</v>
      </c>
      <c r="B2600">
        <v>0</v>
      </c>
      <c r="C2600">
        <v>1</v>
      </c>
      <c r="D2600">
        <v>0</v>
      </c>
    </row>
    <row r="2601" spans="1:4" hidden="1" outlineLevel="1" x14ac:dyDescent="0.45">
      <c r="A2601">
        <v>2.3078529657476921E-2</v>
      </c>
      <c r="B2601">
        <v>0</v>
      </c>
      <c r="C2601">
        <v>1</v>
      </c>
      <c r="D2601">
        <v>0</v>
      </c>
    </row>
    <row r="2602" spans="1:4" hidden="1" outlineLevel="1" x14ac:dyDescent="0.45">
      <c r="A2602">
        <v>1.2401755639481538E-2</v>
      </c>
      <c r="B2602">
        <v>0</v>
      </c>
      <c r="C2602">
        <v>1</v>
      </c>
      <c r="D2602">
        <v>0</v>
      </c>
    </row>
    <row r="2603" spans="1:4" hidden="1" outlineLevel="1" x14ac:dyDescent="0.45">
      <c r="A2603">
        <v>-2.9238292080456807E-3</v>
      </c>
      <c r="B2603">
        <v>0</v>
      </c>
      <c r="C2603">
        <v>1</v>
      </c>
      <c r="D2603">
        <v>0</v>
      </c>
    </row>
    <row r="2604" spans="1:4" hidden="1" outlineLevel="1" x14ac:dyDescent="0.45">
      <c r="A2604">
        <v>-1.9970675969462559E-2</v>
      </c>
      <c r="B2604">
        <v>0</v>
      </c>
      <c r="C2604">
        <v>1</v>
      </c>
      <c r="D2604">
        <v>0</v>
      </c>
    </row>
    <row r="2605" spans="1:4" hidden="1" outlineLevel="1" x14ac:dyDescent="0.45">
      <c r="A2605">
        <v>-6.3454395377630091E-3</v>
      </c>
      <c r="B2605">
        <v>0</v>
      </c>
      <c r="C2605">
        <v>1</v>
      </c>
      <c r="D2605">
        <v>0</v>
      </c>
    </row>
    <row r="2606" spans="1:4" hidden="1" outlineLevel="1" x14ac:dyDescent="0.45">
      <c r="A2606">
        <v>-1.1941228388973046E-3</v>
      </c>
      <c r="B2606">
        <v>0</v>
      </c>
      <c r="C2606">
        <v>1</v>
      </c>
      <c r="D2606">
        <v>0</v>
      </c>
    </row>
    <row r="2607" spans="1:4" hidden="1" outlineLevel="1" x14ac:dyDescent="0.45">
      <c r="A2607">
        <v>2.7081817236719097E-2</v>
      </c>
      <c r="B2607">
        <v>0</v>
      </c>
      <c r="C2607">
        <v>1</v>
      </c>
      <c r="D2607">
        <v>0</v>
      </c>
    </row>
    <row r="2608" spans="1:4" hidden="1" outlineLevel="1" x14ac:dyDescent="0.45">
      <c r="A2608">
        <v>1.5689053089731342E-3</v>
      </c>
      <c r="B2608">
        <v>0</v>
      </c>
      <c r="C2608">
        <v>1</v>
      </c>
      <c r="D2608">
        <v>0</v>
      </c>
    </row>
    <row r="2609" spans="1:4" hidden="1" outlineLevel="1" x14ac:dyDescent="0.45">
      <c r="A2609">
        <v>1.6574027286508253E-2</v>
      </c>
      <c r="B2609">
        <v>0</v>
      </c>
      <c r="C2609">
        <v>1</v>
      </c>
      <c r="D2609">
        <v>0</v>
      </c>
    </row>
    <row r="2610" spans="1:4" hidden="1" outlineLevel="1" x14ac:dyDescent="0.45">
      <c r="A2610">
        <v>1.8242370016900322E-2</v>
      </c>
      <c r="B2610">
        <v>0</v>
      </c>
      <c r="C2610">
        <v>1</v>
      </c>
      <c r="D2610">
        <v>0</v>
      </c>
    </row>
    <row r="2611" spans="1:4" hidden="1" outlineLevel="1" x14ac:dyDescent="0.45">
      <c r="A2611">
        <v>-6.7366365633390046E-3</v>
      </c>
      <c r="B2611">
        <v>0</v>
      </c>
      <c r="C2611">
        <v>1</v>
      </c>
      <c r="D2611">
        <v>0</v>
      </c>
    </row>
    <row r="2612" spans="1:4" hidden="1" outlineLevel="1" x14ac:dyDescent="0.45">
      <c r="A2612">
        <v>-8.1584508772791775E-3</v>
      </c>
      <c r="B2612">
        <v>0</v>
      </c>
      <c r="C2612">
        <v>1</v>
      </c>
      <c r="D2612">
        <v>0</v>
      </c>
    </row>
    <row r="2613" spans="1:4" hidden="1" outlineLevel="1" x14ac:dyDescent="0.45">
      <c r="A2613">
        <v>7.5318368762697929E-3</v>
      </c>
      <c r="B2613">
        <v>0</v>
      </c>
      <c r="C2613">
        <v>1</v>
      </c>
      <c r="D2613">
        <v>0</v>
      </c>
    </row>
    <row r="2614" spans="1:4" hidden="1" outlineLevel="1" x14ac:dyDescent="0.45">
      <c r="A2614">
        <v>6.0492794963851182E-3</v>
      </c>
      <c r="B2614">
        <v>0</v>
      </c>
      <c r="C2614">
        <v>1</v>
      </c>
      <c r="D2614">
        <v>0</v>
      </c>
    </row>
    <row r="2615" spans="1:4" hidden="1" outlineLevel="1" x14ac:dyDescent="0.45">
      <c r="A2615">
        <v>2.3562768869769268E-2</v>
      </c>
      <c r="B2615">
        <v>0</v>
      </c>
      <c r="C2615">
        <v>1</v>
      </c>
      <c r="D2615">
        <v>0</v>
      </c>
    </row>
    <row r="2616" spans="1:4" hidden="1" outlineLevel="1" x14ac:dyDescent="0.45">
      <c r="A2616">
        <v>1.8817461075556485E-2</v>
      </c>
      <c r="B2616">
        <v>0</v>
      </c>
      <c r="C2616">
        <v>1</v>
      </c>
      <c r="D2616">
        <v>0</v>
      </c>
    </row>
    <row r="2617" spans="1:4" hidden="1" outlineLevel="1" x14ac:dyDescent="0.45">
      <c r="A2617">
        <v>-1.3875867241702533E-2</v>
      </c>
      <c r="B2617">
        <v>0</v>
      </c>
      <c r="C2617">
        <v>1</v>
      </c>
      <c r="D2617">
        <v>0</v>
      </c>
    </row>
    <row r="2618" spans="1:4" hidden="1" outlineLevel="1" x14ac:dyDescent="0.45">
      <c r="A2618">
        <v>-4.7537554668197757E-4</v>
      </c>
      <c r="B2618">
        <v>0</v>
      </c>
      <c r="C2618">
        <v>1</v>
      </c>
      <c r="D2618">
        <v>0</v>
      </c>
    </row>
    <row r="2619" spans="1:4" hidden="1" outlineLevel="1" x14ac:dyDescent="0.45">
      <c r="A2619">
        <v>-1.7216779225720513E-2</v>
      </c>
      <c r="B2619">
        <v>0</v>
      </c>
      <c r="C2619">
        <v>1</v>
      </c>
      <c r="D2619">
        <v>0</v>
      </c>
    </row>
    <row r="2620" spans="1:4" hidden="1" outlineLevel="1" x14ac:dyDescent="0.45">
      <c r="A2620">
        <v>1.1711188540456829E-2</v>
      </c>
      <c r="B2620">
        <v>0</v>
      </c>
      <c r="C2620">
        <v>1</v>
      </c>
      <c r="D2620">
        <v>0</v>
      </c>
    </row>
    <row r="2621" spans="1:4" hidden="1" outlineLevel="1" x14ac:dyDescent="0.45">
      <c r="A2621">
        <v>4.0658184253323792E-3</v>
      </c>
      <c r="B2621">
        <v>0</v>
      </c>
      <c r="C2621">
        <v>1</v>
      </c>
      <c r="D2621">
        <v>0</v>
      </c>
    </row>
    <row r="2622" spans="1:4" hidden="1" outlineLevel="1" x14ac:dyDescent="0.45">
      <c r="A2622">
        <v>2.6344623886427554E-2</v>
      </c>
      <c r="B2622">
        <v>0</v>
      </c>
      <c r="C2622">
        <v>1</v>
      </c>
      <c r="D2622">
        <v>0</v>
      </c>
    </row>
    <row r="2623" spans="1:4" hidden="1" outlineLevel="1" x14ac:dyDescent="0.45">
      <c r="A2623">
        <v>1.5920906052729222E-2</v>
      </c>
      <c r="B2623">
        <v>0</v>
      </c>
      <c r="C2623">
        <v>1</v>
      </c>
      <c r="D2623">
        <v>0</v>
      </c>
    </row>
    <row r="2624" spans="1:4" hidden="1" outlineLevel="1" x14ac:dyDescent="0.45">
      <c r="A2624">
        <v>2.0605839082560307E-2</v>
      </c>
      <c r="B2624">
        <v>0</v>
      </c>
      <c r="C2624">
        <v>1</v>
      </c>
      <c r="D2624">
        <v>0</v>
      </c>
    </row>
    <row r="2625" spans="1:4" hidden="1" outlineLevel="1" x14ac:dyDescent="0.45">
      <c r="A2625">
        <v>-4.6915569880920382E-2</v>
      </c>
      <c r="B2625">
        <v>0</v>
      </c>
      <c r="C2625">
        <v>1</v>
      </c>
      <c r="D2625">
        <v>0</v>
      </c>
    </row>
    <row r="2626" spans="1:4" hidden="1" outlineLevel="1" x14ac:dyDescent="0.45">
      <c r="A2626">
        <v>6.1061531235329092E-4</v>
      </c>
      <c r="B2626">
        <v>0</v>
      </c>
      <c r="C2626">
        <v>1</v>
      </c>
      <c r="D2626">
        <v>0</v>
      </c>
    </row>
    <row r="2627" spans="1:4" hidden="1" outlineLevel="1" x14ac:dyDescent="0.45">
      <c r="A2627">
        <v>-1.4880533258226469E-2</v>
      </c>
      <c r="B2627">
        <v>0</v>
      </c>
      <c r="C2627">
        <v>1</v>
      </c>
      <c r="D2627">
        <v>0</v>
      </c>
    </row>
    <row r="2628" spans="1:4" hidden="1" outlineLevel="1" x14ac:dyDescent="0.45">
      <c r="A2628">
        <v>1.4247593633851086E-2</v>
      </c>
      <c r="B2628">
        <v>0</v>
      </c>
      <c r="C2628">
        <v>1</v>
      </c>
      <c r="D2628">
        <v>0</v>
      </c>
    </row>
    <row r="2629" spans="1:4" hidden="1" outlineLevel="1" x14ac:dyDescent="0.45">
      <c r="A2629">
        <v>-3.3450786939159038E-2</v>
      </c>
      <c r="B2629">
        <v>0</v>
      </c>
      <c r="C2629">
        <v>1</v>
      </c>
      <c r="D2629">
        <v>0</v>
      </c>
    </row>
    <row r="2630" spans="1:4" hidden="1" outlineLevel="1" x14ac:dyDescent="0.45">
      <c r="A2630">
        <v>1.8470811257473407E-2</v>
      </c>
      <c r="B2630">
        <v>0</v>
      </c>
      <c r="C2630">
        <v>1</v>
      </c>
      <c r="D2630">
        <v>0</v>
      </c>
    </row>
    <row r="2631" spans="1:4" hidden="1" outlineLevel="1" x14ac:dyDescent="0.45">
      <c r="A2631">
        <v>2.7585548608791033E-2</v>
      </c>
      <c r="B2631">
        <v>0</v>
      </c>
      <c r="C2631">
        <v>1</v>
      </c>
      <c r="D2631">
        <v>0</v>
      </c>
    </row>
    <row r="2632" spans="1:4" hidden="1" outlineLevel="1" x14ac:dyDescent="0.45">
      <c r="A2632">
        <v>-7.5240351121639293E-3</v>
      </c>
      <c r="B2632">
        <v>0</v>
      </c>
      <c r="C2632">
        <v>1</v>
      </c>
      <c r="D2632">
        <v>0</v>
      </c>
    </row>
    <row r="2633" spans="1:4" hidden="1" outlineLevel="1" x14ac:dyDescent="0.45">
      <c r="A2633">
        <v>-2.2041274743787809E-2</v>
      </c>
      <c r="B2633">
        <v>0</v>
      </c>
      <c r="C2633">
        <v>1</v>
      </c>
      <c r="D2633">
        <v>0</v>
      </c>
    </row>
    <row r="2634" spans="1:4" hidden="1" outlineLevel="1" x14ac:dyDescent="0.45">
      <c r="A2634">
        <v>2.0097616996843648E-3</v>
      </c>
      <c r="B2634">
        <v>0</v>
      </c>
      <c r="C2634">
        <v>1</v>
      </c>
      <c r="D2634">
        <v>0</v>
      </c>
    </row>
    <row r="2635" spans="1:4" hidden="1" outlineLevel="1" x14ac:dyDescent="0.45">
      <c r="A2635">
        <v>1.2034383954154571E-2</v>
      </c>
      <c r="B2635">
        <v>0</v>
      </c>
      <c r="C2635">
        <v>1</v>
      </c>
      <c r="D2635">
        <v>0</v>
      </c>
    </row>
    <row r="2636" spans="1:4" hidden="1" outlineLevel="1" x14ac:dyDescent="0.45">
      <c r="A2636">
        <v>-7.5500188750465824E-4</v>
      </c>
      <c r="B2636">
        <v>0</v>
      </c>
      <c r="C2636">
        <v>1</v>
      </c>
      <c r="D2636">
        <v>0</v>
      </c>
    </row>
    <row r="2637" spans="1:4" hidden="1" outlineLevel="1" x14ac:dyDescent="0.45">
      <c r="A2637">
        <v>2.4603324518322589E-2</v>
      </c>
      <c r="B2637">
        <v>0</v>
      </c>
      <c r="C2637">
        <v>1</v>
      </c>
      <c r="D2637">
        <v>0</v>
      </c>
    </row>
    <row r="2638" spans="1:4" hidden="1" outlineLevel="1" x14ac:dyDescent="0.45">
      <c r="A2638">
        <v>-3.4013918974973523E-2</v>
      </c>
      <c r="B2638">
        <v>0</v>
      </c>
      <c r="C2638">
        <v>1</v>
      </c>
      <c r="D2638">
        <v>0</v>
      </c>
    </row>
    <row r="2639" spans="1:4" hidden="1" outlineLevel="1" x14ac:dyDescent="0.45">
      <c r="A2639">
        <v>1.7653514003530546E-2</v>
      </c>
      <c r="B2639">
        <v>0</v>
      </c>
      <c r="C2639">
        <v>1</v>
      </c>
      <c r="D2639">
        <v>0</v>
      </c>
    </row>
    <row r="2640" spans="1:4" hidden="1" outlineLevel="1" x14ac:dyDescent="0.45">
      <c r="A2640">
        <v>-1.5003047494022148E-2</v>
      </c>
      <c r="B2640">
        <v>0</v>
      </c>
      <c r="C2640">
        <v>1</v>
      </c>
      <c r="D2640">
        <v>0</v>
      </c>
    </row>
    <row r="2641" spans="1:4" hidden="1" outlineLevel="1" x14ac:dyDescent="0.45">
      <c r="A2641">
        <v>-1.2994430958160774E-2</v>
      </c>
      <c r="B2641">
        <v>0</v>
      </c>
      <c r="C2641">
        <v>1</v>
      </c>
      <c r="D2641">
        <v>0</v>
      </c>
    </row>
    <row r="2642" spans="1:4" hidden="1" outlineLevel="1" x14ac:dyDescent="0.45">
      <c r="A2642">
        <v>7.0408950617282251E-3</v>
      </c>
      <c r="B2642">
        <v>0</v>
      </c>
      <c r="C2642">
        <v>1</v>
      </c>
      <c r="D2642">
        <v>0</v>
      </c>
    </row>
    <row r="2643" spans="1:4" hidden="1" outlineLevel="1" x14ac:dyDescent="0.45">
      <c r="A2643">
        <v>1.6042524662388535E-2</v>
      </c>
      <c r="B2643">
        <v>0</v>
      </c>
      <c r="C2643">
        <v>1</v>
      </c>
      <c r="D2643">
        <v>0</v>
      </c>
    </row>
    <row r="2644" spans="1:4" hidden="1" outlineLevel="1" x14ac:dyDescent="0.45">
      <c r="A2644">
        <v>-8.2009709195455249E-3</v>
      </c>
      <c r="B2644">
        <v>0</v>
      </c>
      <c r="C2644">
        <v>1</v>
      </c>
      <c r="D2644">
        <v>0</v>
      </c>
    </row>
    <row r="2645" spans="1:4" hidden="1" outlineLevel="1" x14ac:dyDescent="0.45">
      <c r="A2645">
        <v>3.9443045193174875E-3</v>
      </c>
      <c r="B2645">
        <v>0</v>
      </c>
      <c r="C2645">
        <v>1</v>
      </c>
      <c r="D2645">
        <v>0</v>
      </c>
    </row>
    <row r="2646" spans="1:4" hidden="1" outlineLevel="1" x14ac:dyDescent="0.45">
      <c r="A2646">
        <v>1.8460664583925812E-3</v>
      </c>
      <c r="B2646">
        <v>0</v>
      </c>
      <c r="C2646">
        <v>1</v>
      </c>
      <c r="D2646">
        <v>0</v>
      </c>
    </row>
    <row r="2647" spans="1:4" hidden="1" outlineLevel="1" x14ac:dyDescent="0.45">
      <c r="A2647">
        <v>1.0252775809118875E-2</v>
      </c>
      <c r="B2647">
        <v>0</v>
      </c>
      <c r="C2647">
        <v>1</v>
      </c>
      <c r="D2647">
        <v>0</v>
      </c>
    </row>
    <row r="2648" spans="1:4" hidden="1" outlineLevel="1" x14ac:dyDescent="0.45">
      <c r="A2648">
        <v>-1.7210738003928583E-2</v>
      </c>
      <c r="B2648">
        <v>0</v>
      </c>
      <c r="C2648">
        <v>1</v>
      </c>
      <c r="D2648">
        <v>0</v>
      </c>
    </row>
    <row r="2649" spans="1:4" hidden="1" outlineLevel="1" x14ac:dyDescent="0.45">
      <c r="A2649">
        <v>-2.617302750547168E-3</v>
      </c>
      <c r="B2649">
        <v>0</v>
      </c>
      <c r="C2649">
        <v>1</v>
      </c>
      <c r="D2649">
        <v>0</v>
      </c>
    </row>
    <row r="2650" spans="1:4" hidden="1" outlineLevel="1" x14ac:dyDescent="0.45">
      <c r="A2650">
        <v>1.5363328403072751E-2</v>
      </c>
      <c r="B2650">
        <v>0</v>
      </c>
      <c r="C2650">
        <v>1</v>
      </c>
      <c r="D2650">
        <v>0</v>
      </c>
    </row>
    <row r="2651" spans="1:4" hidden="1" outlineLevel="1" x14ac:dyDescent="0.45">
      <c r="A2651">
        <v>3.9283868239274433E-2</v>
      </c>
      <c r="B2651">
        <v>0</v>
      </c>
      <c r="C2651">
        <v>1</v>
      </c>
      <c r="D2651">
        <v>0</v>
      </c>
    </row>
    <row r="2652" spans="1:4" hidden="1" outlineLevel="1" x14ac:dyDescent="0.45">
      <c r="A2652">
        <v>2.7625808201835689E-2</v>
      </c>
      <c r="B2652">
        <v>0</v>
      </c>
      <c r="C2652">
        <v>1</v>
      </c>
      <c r="D2652">
        <v>0</v>
      </c>
    </row>
    <row r="2653" spans="1:4" hidden="1" outlineLevel="1" x14ac:dyDescent="0.45">
      <c r="A2653">
        <v>1.3595564941921934E-2</v>
      </c>
      <c r="B2653">
        <v>0</v>
      </c>
      <c r="C2653">
        <v>1</v>
      </c>
      <c r="D2653">
        <v>0</v>
      </c>
    </row>
    <row r="2654" spans="1:4" hidden="1" outlineLevel="1" x14ac:dyDescent="0.45">
      <c r="A2654">
        <v>-4.5144767113772799E-3</v>
      </c>
      <c r="B2654">
        <v>0</v>
      </c>
      <c r="C2654">
        <v>1</v>
      </c>
      <c r="D2654">
        <v>0</v>
      </c>
    </row>
    <row r="2655" spans="1:4" hidden="1" outlineLevel="1" x14ac:dyDescent="0.45">
      <c r="A2655">
        <v>-5.7995028997515075E-3</v>
      </c>
      <c r="B2655">
        <v>0</v>
      </c>
      <c r="C2655">
        <v>1</v>
      </c>
      <c r="D2655">
        <v>0</v>
      </c>
    </row>
    <row r="2656" spans="1:4" hidden="1" outlineLevel="1" x14ac:dyDescent="0.45">
      <c r="A2656">
        <v>-1.6228070175439147E-3</v>
      </c>
      <c r="B2656">
        <v>0</v>
      </c>
      <c r="C2656">
        <v>1</v>
      </c>
      <c r="D2656">
        <v>0</v>
      </c>
    </row>
    <row r="2657" spans="1:4" hidden="1" outlineLevel="1" x14ac:dyDescent="0.45">
      <c r="A2657">
        <v>2.9609453938408858E-2</v>
      </c>
      <c r="B2657">
        <v>0</v>
      </c>
      <c r="C2657">
        <v>1</v>
      </c>
      <c r="D2657">
        <v>0</v>
      </c>
    </row>
    <row r="2658" spans="1:4" hidden="1" outlineLevel="1" x14ac:dyDescent="0.45">
      <c r="A2658">
        <v>-2.6496565260058946E-2</v>
      </c>
      <c r="B2658">
        <v>0</v>
      </c>
      <c r="C2658">
        <v>1</v>
      </c>
      <c r="D2658">
        <v>0</v>
      </c>
    </row>
    <row r="2659" spans="1:4" hidden="1" outlineLevel="1" x14ac:dyDescent="0.45">
      <c r="A2659">
        <v>-4.3828892005604025E-4</v>
      </c>
      <c r="B2659">
        <v>0</v>
      </c>
      <c r="C2659">
        <v>1</v>
      </c>
      <c r="D2659">
        <v>0</v>
      </c>
    </row>
    <row r="2660" spans="1:4" hidden="1" outlineLevel="1" x14ac:dyDescent="0.45">
      <c r="A2660">
        <v>-1.0523546435148634E-2</v>
      </c>
      <c r="B2660">
        <v>0</v>
      </c>
      <c r="C2660">
        <v>1</v>
      </c>
      <c r="D2660">
        <v>0</v>
      </c>
    </row>
    <row r="2661" spans="1:4" hidden="1" outlineLevel="1" x14ac:dyDescent="0.45">
      <c r="A2661">
        <v>1.6396348488876278E-3</v>
      </c>
      <c r="B2661">
        <v>0</v>
      </c>
      <c r="C2661">
        <v>1</v>
      </c>
      <c r="D2661">
        <v>0</v>
      </c>
    </row>
    <row r="2662" spans="1:4" hidden="1" outlineLevel="1" x14ac:dyDescent="0.45">
      <c r="A2662">
        <v>-1.9908861655532073E-3</v>
      </c>
      <c r="B2662">
        <v>0</v>
      </c>
      <c r="C2662">
        <v>1</v>
      </c>
      <c r="D2662">
        <v>0</v>
      </c>
    </row>
    <row r="2663" spans="1:4" hidden="1" outlineLevel="1" x14ac:dyDescent="0.45">
      <c r="A2663">
        <v>-1.9061973579218572E-3</v>
      </c>
      <c r="B2663">
        <v>0</v>
      </c>
      <c r="C2663">
        <v>1</v>
      </c>
      <c r="D2663">
        <v>0</v>
      </c>
    </row>
    <row r="2664" spans="1:4" hidden="1" outlineLevel="1" x14ac:dyDescent="0.45">
      <c r="A2664">
        <v>1.9986675549632515E-3</v>
      </c>
      <c r="B2664">
        <v>0</v>
      </c>
      <c r="C2664">
        <v>1</v>
      </c>
      <c r="D2664">
        <v>0</v>
      </c>
    </row>
    <row r="2665" spans="1:4" hidden="1" outlineLevel="1" x14ac:dyDescent="0.45">
      <c r="A2665">
        <v>-2.6152482269503619E-3</v>
      </c>
      <c r="B2665">
        <v>0</v>
      </c>
      <c r="C2665">
        <v>1</v>
      </c>
      <c r="D2665">
        <v>0</v>
      </c>
    </row>
    <row r="2666" spans="1:4" hidden="1" outlineLevel="1" x14ac:dyDescent="0.45">
      <c r="A2666">
        <v>-3.2887427225455346E-3</v>
      </c>
      <c r="B2666">
        <v>0</v>
      </c>
      <c r="C2666">
        <v>1</v>
      </c>
      <c r="D2666">
        <v>0</v>
      </c>
    </row>
    <row r="2667" spans="1:4" hidden="1" outlineLevel="1" x14ac:dyDescent="0.45">
      <c r="A2667">
        <v>-1.6810094974807233E-2</v>
      </c>
      <c r="B2667">
        <v>0</v>
      </c>
      <c r="C2667">
        <v>1</v>
      </c>
      <c r="D2667">
        <v>0</v>
      </c>
    </row>
    <row r="2668" spans="1:4" hidden="1" outlineLevel="1" x14ac:dyDescent="0.45">
      <c r="A2668">
        <v>-2.2403628117913854E-2</v>
      </c>
      <c r="B2668">
        <v>0</v>
      </c>
      <c r="C2668">
        <v>1</v>
      </c>
      <c r="D2668">
        <v>0</v>
      </c>
    </row>
    <row r="2669" spans="1:4" hidden="1" outlineLevel="1" x14ac:dyDescent="0.45">
      <c r="A2669">
        <v>-4.4999072184078726E-3</v>
      </c>
      <c r="B2669">
        <v>0</v>
      </c>
      <c r="C2669">
        <v>1</v>
      </c>
      <c r="D2669">
        <v>0</v>
      </c>
    </row>
    <row r="2670" spans="1:4" hidden="1" outlineLevel="1" x14ac:dyDescent="0.45">
      <c r="A2670">
        <v>6.8502726128896185E-3</v>
      </c>
      <c r="B2670">
        <v>0</v>
      </c>
      <c r="C2670">
        <v>1</v>
      </c>
      <c r="D2670">
        <v>0</v>
      </c>
    </row>
    <row r="2671" spans="1:4" hidden="1" outlineLevel="1" x14ac:dyDescent="0.45">
      <c r="A2671">
        <v>-2.0734981023789678E-2</v>
      </c>
      <c r="B2671">
        <v>0</v>
      </c>
      <c r="C2671">
        <v>1</v>
      </c>
      <c r="D2671">
        <v>0</v>
      </c>
    </row>
    <row r="2672" spans="1:4" hidden="1" outlineLevel="1" x14ac:dyDescent="0.45">
      <c r="A2672">
        <v>-2.7034691369694719E-2</v>
      </c>
      <c r="B2672">
        <v>0</v>
      </c>
      <c r="C2672">
        <v>1</v>
      </c>
      <c r="D2672">
        <v>0</v>
      </c>
    </row>
    <row r="2673" spans="1:4" hidden="1" outlineLevel="1" x14ac:dyDescent="0.45">
      <c r="A2673">
        <v>1.160983192460896E-2</v>
      </c>
      <c r="B2673">
        <v>0</v>
      </c>
      <c r="C2673">
        <v>1</v>
      </c>
      <c r="D2673">
        <v>0</v>
      </c>
    </row>
    <row r="2674" spans="1:4" hidden="1" outlineLevel="1" x14ac:dyDescent="0.45">
      <c r="A2674">
        <v>2.1608643457382559E-3</v>
      </c>
      <c r="B2674">
        <v>0</v>
      </c>
      <c r="C2674">
        <v>1</v>
      </c>
      <c r="D2674">
        <v>0</v>
      </c>
    </row>
    <row r="2675" spans="1:4" hidden="1" outlineLevel="1" x14ac:dyDescent="0.45">
      <c r="A2675">
        <v>1.6099664590321083E-2</v>
      </c>
      <c r="B2675">
        <v>0</v>
      </c>
      <c r="C2675">
        <v>1</v>
      </c>
      <c r="D2675">
        <v>0</v>
      </c>
    </row>
    <row r="2676" spans="1:4" hidden="1" outlineLevel="1" x14ac:dyDescent="0.45">
      <c r="A2676">
        <v>-1.5467320569650056E-2</v>
      </c>
      <c r="B2676">
        <v>0</v>
      </c>
      <c r="C2676">
        <v>1</v>
      </c>
      <c r="D2676">
        <v>0</v>
      </c>
    </row>
    <row r="2677" spans="1:4" hidden="1" outlineLevel="1" x14ac:dyDescent="0.45">
      <c r="A2677">
        <v>-8.5736181626592245E-3</v>
      </c>
      <c r="B2677">
        <v>0</v>
      </c>
      <c r="C2677">
        <v>1</v>
      </c>
      <c r="D2677">
        <v>0</v>
      </c>
    </row>
    <row r="2678" spans="1:4" hidden="1" outlineLevel="1" x14ac:dyDescent="0.45">
      <c r="A2678">
        <v>-1.5218126479540128E-2</v>
      </c>
      <c r="B2678">
        <v>0</v>
      </c>
      <c r="C2678">
        <v>1</v>
      </c>
      <c r="D2678">
        <v>0</v>
      </c>
    </row>
    <row r="2679" spans="1:4" hidden="1" outlineLevel="1" x14ac:dyDescent="0.45">
      <c r="A2679">
        <v>4.8567503924648037E-3</v>
      </c>
      <c r="B2679">
        <v>0</v>
      </c>
      <c r="C2679">
        <v>1</v>
      </c>
      <c r="D2679">
        <v>0</v>
      </c>
    </row>
    <row r="2680" spans="1:4" hidden="1" outlineLevel="1" x14ac:dyDescent="0.45">
      <c r="A2680">
        <v>2.0504808865888791E-2</v>
      </c>
      <c r="B2680">
        <v>0</v>
      </c>
      <c r="C2680">
        <v>1</v>
      </c>
      <c r="D2680">
        <v>0</v>
      </c>
    </row>
    <row r="2681" spans="1:4" hidden="1" outlineLevel="1" x14ac:dyDescent="0.45">
      <c r="A2681">
        <v>-1.0859685212648906E-2</v>
      </c>
      <c r="B2681">
        <v>0</v>
      </c>
      <c r="C2681">
        <v>1</v>
      </c>
      <c r="D2681">
        <v>0</v>
      </c>
    </row>
    <row r="2682" spans="1:4" hidden="1" outlineLevel="1" x14ac:dyDescent="0.45">
      <c r="A2682">
        <v>1.146256529309353E-2</v>
      </c>
      <c r="B2682">
        <v>0</v>
      </c>
      <c r="C2682">
        <v>1</v>
      </c>
      <c r="D2682">
        <v>0</v>
      </c>
    </row>
    <row r="2683" spans="1:4" hidden="1" outlineLevel="1" x14ac:dyDescent="0.45">
      <c r="A2683">
        <v>-1.7309807296896684E-2</v>
      </c>
      <c r="B2683">
        <v>0</v>
      </c>
      <c r="C2683">
        <v>1</v>
      </c>
      <c r="D2683">
        <v>0</v>
      </c>
    </row>
    <row r="2684" spans="1:4" hidden="1" outlineLevel="1" x14ac:dyDescent="0.45">
      <c r="A2684">
        <v>1.9269135321882125E-2</v>
      </c>
      <c r="B2684">
        <v>0</v>
      </c>
      <c r="C2684">
        <v>1</v>
      </c>
      <c r="D2684">
        <v>0</v>
      </c>
    </row>
    <row r="2685" spans="1:4" hidden="1" outlineLevel="1" x14ac:dyDescent="0.45">
      <c r="A2685">
        <v>1.074139494915749E-2</v>
      </c>
      <c r="B2685">
        <v>0</v>
      </c>
      <c r="C2685">
        <v>1</v>
      </c>
      <c r="D2685">
        <v>0</v>
      </c>
    </row>
    <row r="2686" spans="1:4" hidden="1" outlineLevel="1" x14ac:dyDescent="0.45">
      <c r="A2686">
        <v>1.133572643113645E-3</v>
      </c>
      <c r="B2686">
        <v>0</v>
      </c>
      <c r="C2686">
        <v>1</v>
      </c>
      <c r="D2686">
        <v>0</v>
      </c>
    </row>
    <row r="2687" spans="1:4" hidden="1" outlineLevel="1" x14ac:dyDescent="0.45">
      <c r="A2687">
        <v>1.4531043593130732E-2</v>
      </c>
      <c r="B2687">
        <v>0</v>
      </c>
      <c r="C2687">
        <v>1</v>
      </c>
      <c r="D2687">
        <v>0</v>
      </c>
    </row>
    <row r="2688" spans="1:4" hidden="1" outlineLevel="1" x14ac:dyDescent="0.45">
      <c r="A2688">
        <v>2.9854910714285809E-2</v>
      </c>
      <c r="B2688">
        <v>0</v>
      </c>
      <c r="C2688">
        <v>1</v>
      </c>
      <c r="D2688">
        <v>0</v>
      </c>
    </row>
    <row r="2689" spans="1:4" hidden="1" outlineLevel="1" x14ac:dyDescent="0.45">
      <c r="A2689">
        <v>3.1608416869866041E-4</v>
      </c>
      <c r="B2689">
        <v>0</v>
      </c>
      <c r="C2689">
        <v>1</v>
      </c>
      <c r="D2689">
        <v>0</v>
      </c>
    </row>
    <row r="2690" spans="1:4" hidden="1" outlineLevel="1" x14ac:dyDescent="0.45">
      <c r="A2690">
        <v>-1.2819934094705054E-2</v>
      </c>
      <c r="B2690">
        <v>0</v>
      </c>
      <c r="C2690">
        <v>1</v>
      </c>
      <c r="D2690">
        <v>0</v>
      </c>
    </row>
    <row r="2691" spans="1:4" hidden="1" outlineLevel="1" x14ac:dyDescent="0.45">
      <c r="A2691">
        <v>1.3397960583474422E-2</v>
      </c>
      <c r="B2691">
        <v>0</v>
      </c>
      <c r="C2691">
        <v>1</v>
      </c>
      <c r="D2691">
        <v>0</v>
      </c>
    </row>
    <row r="2692" spans="1:4" hidden="1" outlineLevel="1" x14ac:dyDescent="0.45">
      <c r="A2692">
        <v>4.106127605811638E-3</v>
      </c>
      <c r="B2692">
        <v>0</v>
      </c>
      <c r="C2692">
        <v>1</v>
      </c>
      <c r="D2692">
        <v>0</v>
      </c>
    </row>
    <row r="2693" spans="1:4" hidden="1" outlineLevel="1" x14ac:dyDescent="0.45">
      <c r="A2693">
        <v>1.0021120747764289E-2</v>
      </c>
      <c r="B2693">
        <v>0</v>
      </c>
      <c r="C2693">
        <v>1</v>
      </c>
      <c r="D2693">
        <v>0</v>
      </c>
    </row>
    <row r="2694" spans="1:4" hidden="1" outlineLevel="1" x14ac:dyDescent="0.45">
      <c r="A2694">
        <v>2.4470546360562118E-3</v>
      </c>
      <c r="B2694">
        <v>0</v>
      </c>
      <c r="C2694">
        <v>1</v>
      </c>
      <c r="D2694">
        <v>0</v>
      </c>
    </row>
    <row r="2695" spans="1:4" hidden="1" outlineLevel="1" x14ac:dyDescent="0.45">
      <c r="A2695">
        <v>-1.6199902356752949E-2</v>
      </c>
      <c r="B2695">
        <v>0</v>
      </c>
      <c r="C2695">
        <v>1</v>
      </c>
      <c r="D2695">
        <v>0</v>
      </c>
    </row>
    <row r="2696" spans="1:4" hidden="1" outlineLevel="1" x14ac:dyDescent="0.45">
      <c r="A2696">
        <v>-1.290264368853189E-2</v>
      </c>
      <c r="B2696">
        <v>0</v>
      </c>
      <c r="C2696">
        <v>1</v>
      </c>
      <c r="D2696">
        <v>0</v>
      </c>
    </row>
    <row r="2697" spans="1:4" hidden="1" outlineLevel="1" x14ac:dyDescent="0.45">
      <c r="A2697">
        <v>-9.140767824500351E-5</v>
      </c>
      <c r="B2697">
        <v>0</v>
      </c>
      <c r="C2697">
        <v>1</v>
      </c>
      <c r="D2697">
        <v>0</v>
      </c>
    </row>
    <row r="2698" spans="1:4" hidden="1" outlineLevel="1" x14ac:dyDescent="0.45">
      <c r="A2698">
        <v>-1.9060243166651336E-2</v>
      </c>
      <c r="B2698">
        <v>0</v>
      </c>
      <c r="C2698">
        <v>1</v>
      </c>
      <c r="D2698">
        <v>0</v>
      </c>
    </row>
    <row r="2699" spans="1:4" hidden="1" outlineLevel="1" x14ac:dyDescent="0.45">
      <c r="A2699">
        <v>1.8172498951585236E-3</v>
      </c>
      <c r="B2699">
        <v>0</v>
      </c>
      <c r="C2699">
        <v>1</v>
      </c>
      <c r="D2699">
        <v>0</v>
      </c>
    </row>
    <row r="2700" spans="1:4" hidden="1" outlineLevel="1" x14ac:dyDescent="0.45">
      <c r="A2700">
        <v>3.2558139534883956E-3</v>
      </c>
      <c r="B2700">
        <v>0</v>
      </c>
      <c r="C2700">
        <v>1</v>
      </c>
      <c r="D2700">
        <v>0</v>
      </c>
    </row>
    <row r="2701" spans="1:4" hidden="1" outlineLevel="1" x14ac:dyDescent="0.45">
      <c r="A2701">
        <v>-1.237830319888733E-2</v>
      </c>
      <c r="B2701">
        <v>0</v>
      </c>
      <c r="C2701">
        <v>1</v>
      </c>
      <c r="D2701">
        <v>0</v>
      </c>
    </row>
    <row r="2702" spans="1:4" hidden="1" outlineLevel="1" x14ac:dyDescent="0.45">
      <c r="A2702">
        <v>-2.0748251419987707E-2</v>
      </c>
      <c r="B2702">
        <v>0</v>
      </c>
      <c r="C2702">
        <v>1</v>
      </c>
      <c r="D2702">
        <v>0</v>
      </c>
    </row>
    <row r="2703" spans="1:4" hidden="1" outlineLevel="1" x14ac:dyDescent="0.45">
      <c r="A2703">
        <v>-1.0450122237668391E-2</v>
      </c>
      <c r="B2703">
        <v>0</v>
      </c>
      <c r="C2703">
        <v>1</v>
      </c>
      <c r="D2703">
        <v>0</v>
      </c>
    </row>
    <row r="2704" spans="1:4" hidden="1" outlineLevel="1" x14ac:dyDescent="0.45">
      <c r="A2704">
        <v>-4.3598314198523003E-4</v>
      </c>
      <c r="B2704">
        <v>0</v>
      </c>
      <c r="C2704">
        <v>1</v>
      </c>
      <c r="D2704">
        <v>0</v>
      </c>
    </row>
    <row r="2705" spans="1:4" hidden="1" outlineLevel="1" x14ac:dyDescent="0.45">
      <c r="A2705">
        <v>-1.8658524764951001E-2</v>
      </c>
      <c r="B2705">
        <v>0</v>
      </c>
      <c r="C2705">
        <v>1</v>
      </c>
      <c r="D2705">
        <v>0</v>
      </c>
    </row>
    <row r="2706" spans="1:4" hidden="1" outlineLevel="1" x14ac:dyDescent="0.45">
      <c r="A2706">
        <v>1.1852437157389151E-3</v>
      </c>
      <c r="B2706">
        <v>0</v>
      </c>
      <c r="C2706">
        <v>1</v>
      </c>
      <c r="D2706">
        <v>0</v>
      </c>
    </row>
    <row r="2707" spans="1:4" hidden="1" outlineLevel="1" x14ac:dyDescent="0.45">
      <c r="A2707">
        <v>2.3183544615992258E-3</v>
      </c>
      <c r="B2707">
        <v>0</v>
      </c>
      <c r="C2707">
        <v>1</v>
      </c>
      <c r="D2707">
        <v>0</v>
      </c>
    </row>
    <row r="2708" spans="1:4" hidden="1" outlineLevel="1" x14ac:dyDescent="0.45">
      <c r="A2708">
        <v>-2.0669291338581974E-3</v>
      </c>
      <c r="B2708">
        <v>0</v>
      </c>
      <c r="C2708">
        <v>1</v>
      </c>
      <c r="D2708">
        <v>0</v>
      </c>
    </row>
    <row r="2709" spans="1:4" hidden="1" outlineLevel="1" x14ac:dyDescent="0.45">
      <c r="A2709">
        <v>4.5862511095768888E-3</v>
      </c>
      <c r="B2709">
        <v>0</v>
      </c>
      <c r="C2709">
        <v>1</v>
      </c>
      <c r="D2709">
        <v>0</v>
      </c>
    </row>
    <row r="2710" spans="1:4" hidden="1" outlineLevel="1" x14ac:dyDescent="0.45">
      <c r="A2710">
        <v>-1.9046684011585047E-2</v>
      </c>
      <c r="B2710">
        <v>0</v>
      </c>
      <c r="C2710">
        <v>1</v>
      </c>
      <c r="D2710">
        <v>0</v>
      </c>
    </row>
    <row r="2711" spans="1:4" hidden="1" outlineLevel="1" x14ac:dyDescent="0.45">
      <c r="A2711">
        <v>1.020867737576947E-2</v>
      </c>
      <c r="B2711">
        <v>0</v>
      </c>
      <c r="C2711">
        <v>1</v>
      </c>
      <c r="D2711">
        <v>0</v>
      </c>
    </row>
    <row r="2712" spans="1:4" hidden="1" outlineLevel="1" x14ac:dyDescent="0.45">
      <c r="A2712">
        <v>6.9351562887010054E-4</v>
      </c>
      <c r="B2712">
        <v>0</v>
      </c>
      <c r="C2712">
        <v>1</v>
      </c>
      <c r="D2712">
        <v>0</v>
      </c>
    </row>
    <row r="2713" spans="1:4" hidden="1" outlineLevel="1" x14ac:dyDescent="0.45">
      <c r="A2713">
        <v>2.6483837433790569E-2</v>
      </c>
      <c r="B2713">
        <v>0</v>
      </c>
      <c r="C2713">
        <v>1</v>
      </c>
      <c r="D2713">
        <v>0</v>
      </c>
    </row>
    <row r="2714" spans="1:4" hidden="1" outlineLevel="1" x14ac:dyDescent="0.45">
      <c r="A2714">
        <v>-6.7515432098774752E-4</v>
      </c>
      <c r="B2714">
        <v>0</v>
      </c>
      <c r="C2714">
        <v>1</v>
      </c>
      <c r="D2714">
        <v>0</v>
      </c>
    </row>
    <row r="2715" spans="1:4" hidden="1" outlineLevel="1" x14ac:dyDescent="0.45">
      <c r="A2715">
        <v>-1.6407682656114364E-3</v>
      </c>
      <c r="B2715">
        <v>0</v>
      </c>
      <c r="C2715">
        <v>1</v>
      </c>
      <c r="D2715">
        <v>0</v>
      </c>
    </row>
    <row r="2716" spans="1:4" hidden="1" outlineLevel="1" x14ac:dyDescent="0.45">
      <c r="A2716">
        <v>-1.4501160092805776E-4</v>
      </c>
      <c r="B2716">
        <v>0</v>
      </c>
      <c r="C2716">
        <v>1</v>
      </c>
      <c r="D2716">
        <v>0</v>
      </c>
    </row>
    <row r="2717" spans="1:4" hidden="1" outlineLevel="1" x14ac:dyDescent="0.45">
      <c r="A2717">
        <v>-5.6562726613487158E-3</v>
      </c>
      <c r="B2717">
        <v>0</v>
      </c>
      <c r="C2717">
        <v>1</v>
      </c>
      <c r="D2717">
        <v>0</v>
      </c>
    </row>
    <row r="2718" spans="1:4" hidden="1" outlineLevel="1" x14ac:dyDescent="0.45">
      <c r="A2718">
        <v>-5.2994943601711864E-3</v>
      </c>
      <c r="B2718">
        <v>0</v>
      </c>
      <c r="C2718">
        <v>1</v>
      </c>
      <c r="D2718">
        <v>0</v>
      </c>
    </row>
    <row r="2719" spans="1:4" hidden="1" outlineLevel="1" x14ac:dyDescent="0.45">
      <c r="A2719">
        <v>1.9258028251625259E-2</v>
      </c>
      <c r="B2719">
        <v>0</v>
      </c>
      <c r="C2719">
        <v>1</v>
      </c>
      <c r="D2719">
        <v>0</v>
      </c>
    </row>
    <row r="2720" spans="1:4" hidden="1" outlineLevel="1" x14ac:dyDescent="0.45">
      <c r="A2720">
        <v>6.2820697261785075E-3</v>
      </c>
      <c r="B2720">
        <v>0</v>
      </c>
      <c r="C2720">
        <v>1</v>
      </c>
      <c r="D2720">
        <v>0</v>
      </c>
    </row>
    <row r="2721" spans="1:4" hidden="1" outlineLevel="1" x14ac:dyDescent="0.45">
      <c r="A2721">
        <v>-2.3875333587495162E-2</v>
      </c>
      <c r="B2721">
        <v>0</v>
      </c>
      <c r="C2721">
        <v>1</v>
      </c>
      <c r="D2721">
        <v>0</v>
      </c>
    </row>
    <row r="2722" spans="1:4" hidden="1" outlineLevel="1" x14ac:dyDescent="0.45">
      <c r="A2722">
        <v>1.7038519748083791E-2</v>
      </c>
      <c r="B2722">
        <v>0</v>
      </c>
      <c r="C2722">
        <v>1</v>
      </c>
      <c r="D2722">
        <v>0</v>
      </c>
    </row>
    <row r="2723" spans="1:4" hidden="1" outlineLevel="1" x14ac:dyDescent="0.45">
      <c r="A2723">
        <v>-2.2033410138248888E-2</v>
      </c>
      <c r="B2723">
        <v>0</v>
      </c>
      <c r="C2723">
        <v>1</v>
      </c>
      <c r="D2723">
        <v>0</v>
      </c>
    </row>
    <row r="2724" spans="1:4" hidden="1" outlineLevel="1" x14ac:dyDescent="0.45">
      <c r="A2724">
        <v>-8.4916310803514472E-3</v>
      </c>
      <c r="B2724">
        <v>0</v>
      </c>
      <c r="C2724">
        <v>1</v>
      </c>
      <c r="D2724">
        <v>0</v>
      </c>
    </row>
    <row r="2725" spans="1:4" hidden="1" outlineLevel="1" x14ac:dyDescent="0.45">
      <c r="A2725">
        <v>1.0990099009901E-2</v>
      </c>
      <c r="B2725">
        <v>0</v>
      </c>
      <c r="C2725">
        <v>1</v>
      </c>
      <c r="D2725">
        <v>0</v>
      </c>
    </row>
    <row r="2726" spans="1:4" hidden="1" outlineLevel="1" x14ac:dyDescent="0.45">
      <c r="A2726">
        <v>-3.5060229164626366E-2</v>
      </c>
      <c r="B2726">
        <v>0</v>
      </c>
      <c r="C2726">
        <v>1</v>
      </c>
      <c r="D2726">
        <v>0</v>
      </c>
    </row>
    <row r="2727" spans="1:4" hidden="1" outlineLevel="1" x14ac:dyDescent="0.45">
      <c r="A2727">
        <v>-4.1104232213539094E-3</v>
      </c>
      <c r="B2727">
        <v>0</v>
      </c>
      <c r="C2727">
        <v>1</v>
      </c>
      <c r="D2727">
        <v>0</v>
      </c>
    </row>
    <row r="2728" spans="1:4" hidden="1" outlineLevel="1" x14ac:dyDescent="0.45">
      <c r="A2728">
        <v>1.6305732484076518E-3</v>
      </c>
      <c r="B2728">
        <v>0</v>
      </c>
      <c r="C2728">
        <v>1</v>
      </c>
      <c r="D2728">
        <v>0</v>
      </c>
    </row>
    <row r="2729" spans="1:4" hidden="1" outlineLevel="1" x14ac:dyDescent="0.45">
      <c r="A2729">
        <v>1.3735564938698763E-2</v>
      </c>
      <c r="B2729">
        <v>0</v>
      </c>
      <c r="C2729">
        <v>1</v>
      </c>
      <c r="D2729">
        <v>0</v>
      </c>
    </row>
    <row r="2730" spans="1:4" hidden="1" outlineLevel="1" x14ac:dyDescent="0.45">
      <c r="A2730">
        <v>7.8285742961810012E-3</v>
      </c>
      <c r="B2730">
        <v>0</v>
      </c>
      <c r="C2730">
        <v>1</v>
      </c>
      <c r="D2730">
        <v>0</v>
      </c>
    </row>
    <row r="2731" spans="1:4" hidden="1" outlineLevel="1" x14ac:dyDescent="0.45">
      <c r="A2731">
        <v>1.5336354130358831E-2</v>
      </c>
      <c r="B2731">
        <v>0</v>
      </c>
      <c r="C2731">
        <v>1</v>
      </c>
      <c r="D2731">
        <v>0</v>
      </c>
    </row>
    <row r="2732" spans="1:4" hidden="1" outlineLevel="1" x14ac:dyDescent="0.45">
      <c r="A2732">
        <v>2.059732234809486E-2</v>
      </c>
      <c r="B2732">
        <v>0</v>
      </c>
      <c r="C2732">
        <v>1</v>
      </c>
      <c r="D2732">
        <v>0</v>
      </c>
    </row>
    <row r="2733" spans="1:4" hidden="1" outlineLevel="1" x14ac:dyDescent="0.45">
      <c r="A2733">
        <v>-3.0752967180818214E-3</v>
      </c>
      <c r="B2733">
        <v>0</v>
      </c>
      <c r="C2733">
        <v>1</v>
      </c>
      <c r="D2733">
        <v>0</v>
      </c>
    </row>
    <row r="2734" spans="1:4" hidden="1" outlineLevel="1" x14ac:dyDescent="0.45">
      <c r="A2734">
        <v>-2.4099869860705336E-4</v>
      </c>
      <c r="B2734">
        <v>0</v>
      </c>
      <c r="C2734">
        <v>1</v>
      </c>
      <c r="D2734">
        <v>0</v>
      </c>
    </row>
    <row r="2735" spans="1:4" hidden="1" outlineLevel="1" x14ac:dyDescent="0.45">
      <c r="A2735">
        <v>2.1309420499469711E-2</v>
      </c>
      <c r="B2735">
        <v>0</v>
      </c>
      <c r="C2735">
        <v>1</v>
      </c>
      <c r="D2735">
        <v>0</v>
      </c>
    </row>
    <row r="2736" spans="1:4" hidden="1" outlineLevel="1" x14ac:dyDescent="0.45">
      <c r="A2736">
        <v>-1.7466012084592641E-3</v>
      </c>
      <c r="B2736">
        <v>0</v>
      </c>
      <c r="C2736">
        <v>1</v>
      </c>
      <c r="D2736">
        <v>0</v>
      </c>
    </row>
    <row r="2737" spans="1:4" hidden="1" outlineLevel="1" x14ac:dyDescent="0.45">
      <c r="A2737">
        <v>-6.9040525842909428E-3</v>
      </c>
      <c r="B2737">
        <v>0</v>
      </c>
      <c r="C2737">
        <v>1</v>
      </c>
      <c r="D2737">
        <v>0</v>
      </c>
    </row>
    <row r="2738" spans="1:4" hidden="1" outlineLevel="1" x14ac:dyDescent="0.45">
      <c r="A2738">
        <v>1.7237274415504045E-2</v>
      </c>
      <c r="B2738">
        <v>0</v>
      </c>
      <c r="C2738">
        <v>1</v>
      </c>
      <c r="D2738">
        <v>0</v>
      </c>
    </row>
    <row r="2739" spans="1:4" hidden="1" outlineLevel="1" x14ac:dyDescent="0.45">
      <c r="A2739">
        <v>7.7236343210222991E-3</v>
      </c>
      <c r="B2739">
        <v>0</v>
      </c>
      <c r="C2739">
        <v>1</v>
      </c>
      <c r="D2739">
        <v>0</v>
      </c>
    </row>
    <row r="2740" spans="1:4" hidden="1" outlineLevel="1" x14ac:dyDescent="0.45">
      <c r="A2740">
        <v>2.7406168710516488E-2</v>
      </c>
      <c r="B2740">
        <v>0</v>
      </c>
      <c r="C2740">
        <v>1</v>
      </c>
      <c r="D2740">
        <v>0</v>
      </c>
    </row>
    <row r="2741" spans="1:4" hidden="1" outlineLevel="1" x14ac:dyDescent="0.45">
      <c r="A2741">
        <v>-7.957319830002807E-3</v>
      </c>
      <c r="B2741">
        <v>0</v>
      </c>
      <c r="C2741">
        <v>1</v>
      </c>
      <c r="D2741">
        <v>0</v>
      </c>
    </row>
    <row r="2742" spans="1:4" hidden="1" outlineLevel="1" x14ac:dyDescent="0.45">
      <c r="A2742">
        <v>9.2516634764379102E-3</v>
      </c>
      <c r="B2742">
        <v>0</v>
      </c>
      <c r="C2742">
        <v>1</v>
      </c>
      <c r="D2742">
        <v>0</v>
      </c>
    </row>
    <row r="2743" spans="1:4" hidden="1" outlineLevel="1" x14ac:dyDescent="0.45">
      <c r="A2743">
        <v>-1.0386091668547204E-3</v>
      </c>
      <c r="B2743">
        <v>0</v>
      </c>
      <c r="C2743">
        <v>1</v>
      </c>
      <c r="D2743">
        <v>0</v>
      </c>
    </row>
    <row r="2744" spans="1:4" hidden="1" outlineLevel="1" x14ac:dyDescent="0.45">
      <c r="A2744">
        <v>1.7674712955428884E-2</v>
      </c>
      <c r="B2744">
        <v>0</v>
      </c>
      <c r="C2744">
        <v>1</v>
      </c>
      <c r="D2744">
        <v>0</v>
      </c>
    </row>
    <row r="2745" spans="1:4" hidden="1" outlineLevel="1" x14ac:dyDescent="0.45">
      <c r="A2745">
        <v>-3.5979212010838202E-3</v>
      </c>
      <c r="B2745">
        <v>0</v>
      </c>
      <c r="C2745">
        <v>1</v>
      </c>
      <c r="D2745">
        <v>0</v>
      </c>
    </row>
    <row r="2746" spans="1:4" hidden="1" outlineLevel="1" x14ac:dyDescent="0.45">
      <c r="A2746">
        <v>-2.1398002853066922E-3</v>
      </c>
      <c r="B2746">
        <v>0</v>
      </c>
      <c r="C2746">
        <v>1</v>
      </c>
      <c r="D2746">
        <v>0</v>
      </c>
    </row>
    <row r="2747" spans="1:4" hidden="1" outlineLevel="1" x14ac:dyDescent="0.45">
      <c r="A2747">
        <v>2.412437455325156E-3</v>
      </c>
      <c r="B2747">
        <v>0</v>
      </c>
      <c r="C2747">
        <v>1</v>
      </c>
      <c r="D2747">
        <v>0</v>
      </c>
    </row>
    <row r="2748" spans="1:4" hidden="1" outlineLevel="1" x14ac:dyDescent="0.45">
      <c r="A2748">
        <v>1.8272573313129481E-3</v>
      </c>
      <c r="B2748">
        <v>0</v>
      </c>
      <c r="C2748">
        <v>1</v>
      </c>
      <c r="D2748">
        <v>0</v>
      </c>
    </row>
    <row r="2749" spans="1:4" hidden="1" outlineLevel="1" x14ac:dyDescent="0.45">
      <c r="A2749">
        <v>5.7831754081583142E-4</v>
      </c>
      <c r="B2749">
        <v>0</v>
      </c>
      <c r="C2749">
        <v>1</v>
      </c>
      <c r="D2749">
        <v>0</v>
      </c>
    </row>
    <row r="2750" spans="1:4" hidden="1" outlineLevel="1" x14ac:dyDescent="0.45">
      <c r="A2750">
        <v>2.4141917126089263E-2</v>
      </c>
      <c r="B2750">
        <v>0</v>
      </c>
      <c r="C2750">
        <v>1</v>
      </c>
      <c r="D2750">
        <v>0</v>
      </c>
    </row>
    <row r="2751" spans="1:4" hidden="1" outlineLevel="1" x14ac:dyDescent="0.45">
      <c r="A2751">
        <v>9.3553288474061302E-2</v>
      </c>
      <c r="B2751">
        <v>0</v>
      </c>
      <c r="C2751">
        <v>1</v>
      </c>
      <c r="D2751">
        <v>0</v>
      </c>
    </row>
    <row r="2752" spans="1:4" hidden="1" outlineLevel="1" x14ac:dyDescent="0.45">
      <c r="A2752">
        <v>3.215561730845562E-2</v>
      </c>
      <c r="B2752">
        <v>0</v>
      </c>
      <c r="C2752">
        <v>1</v>
      </c>
      <c r="D2752">
        <v>0</v>
      </c>
    </row>
    <row r="2753" spans="1:4" hidden="1" outlineLevel="1" x14ac:dyDescent="0.45">
      <c r="A2753">
        <v>-3.5923076923076946E-2</v>
      </c>
      <c r="B2753">
        <v>0</v>
      </c>
      <c r="C2753">
        <v>1</v>
      </c>
      <c r="D2753">
        <v>0</v>
      </c>
    </row>
    <row r="2754" spans="1:4" hidden="1" outlineLevel="1" x14ac:dyDescent="0.45">
      <c r="A2754">
        <v>1.4362084097980787E-3</v>
      </c>
      <c r="B2754">
        <v>0</v>
      </c>
      <c r="C2754">
        <v>1</v>
      </c>
      <c r="D2754">
        <v>0</v>
      </c>
    </row>
    <row r="2755" spans="1:4" hidden="1" outlineLevel="1" x14ac:dyDescent="0.45">
      <c r="A2755">
        <v>-7.5292805354155723E-3</v>
      </c>
      <c r="B2755">
        <v>0</v>
      </c>
      <c r="C2755">
        <v>1</v>
      </c>
      <c r="D2755">
        <v>0</v>
      </c>
    </row>
    <row r="2756" spans="1:4" hidden="1" outlineLevel="1" x14ac:dyDescent="0.45">
      <c r="A2756">
        <v>-1.1239112110142946E-3</v>
      </c>
      <c r="B2756">
        <v>0</v>
      </c>
      <c r="C2756">
        <v>1</v>
      </c>
      <c r="D2756">
        <v>0</v>
      </c>
    </row>
    <row r="2757" spans="1:4" hidden="1" outlineLevel="1" x14ac:dyDescent="0.45">
      <c r="A2757">
        <v>7.8762306610409283E-3</v>
      </c>
      <c r="B2757">
        <v>0</v>
      </c>
      <c r="C2757">
        <v>1</v>
      </c>
      <c r="D2757">
        <v>0</v>
      </c>
    </row>
    <row r="2758" spans="1:4" hidden="1" outlineLevel="1" x14ac:dyDescent="0.45">
      <c r="A2758">
        <v>5.1433355926797653E-3</v>
      </c>
      <c r="B2758">
        <v>0</v>
      </c>
      <c r="C2758">
        <v>1</v>
      </c>
      <c r="D2758">
        <v>0</v>
      </c>
    </row>
    <row r="2759" spans="1:4" hidden="1" outlineLevel="1" x14ac:dyDescent="0.45">
      <c r="A2759">
        <v>1.7255057516858407E-2</v>
      </c>
      <c r="B2759">
        <v>0</v>
      </c>
      <c r="C2759">
        <v>1</v>
      </c>
      <c r="D2759">
        <v>0</v>
      </c>
    </row>
    <row r="2760" spans="1:4" hidden="1" outlineLevel="1" x14ac:dyDescent="0.45">
      <c r="A2760">
        <v>3.3924741665041225E-3</v>
      </c>
      <c r="B2760">
        <v>0</v>
      </c>
      <c r="C2760">
        <v>1</v>
      </c>
      <c r="D2760">
        <v>0</v>
      </c>
    </row>
    <row r="2761" spans="1:4" hidden="1" outlineLevel="1" x14ac:dyDescent="0.45">
      <c r="A2761">
        <v>-4.2748328928965407E-4</v>
      </c>
      <c r="B2761">
        <v>0</v>
      </c>
      <c r="C2761">
        <v>1</v>
      </c>
      <c r="D2761">
        <v>0</v>
      </c>
    </row>
    <row r="2762" spans="1:4" hidden="1" outlineLevel="1" x14ac:dyDescent="0.45">
      <c r="A2762">
        <v>1.7067765638972165E-2</v>
      </c>
      <c r="B2762">
        <v>0</v>
      </c>
      <c r="C2762">
        <v>1</v>
      </c>
      <c r="D2762">
        <v>0</v>
      </c>
    </row>
    <row r="2763" spans="1:4" hidden="1" outlineLevel="1" x14ac:dyDescent="0.45">
      <c r="A2763">
        <v>7.6070336391436122E-3</v>
      </c>
      <c r="B2763">
        <v>0</v>
      </c>
      <c r="C2763">
        <v>1</v>
      </c>
      <c r="D2763">
        <v>0</v>
      </c>
    </row>
    <row r="2764" spans="1:4" hidden="1" outlineLevel="1" x14ac:dyDescent="0.45">
      <c r="A2764">
        <v>2.8453279714708568E-3</v>
      </c>
      <c r="B2764">
        <v>0</v>
      </c>
      <c r="C2764">
        <v>1</v>
      </c>
      <c r="D2764">
        <v>0</v>
      </c>
    </row>
    <row r="2765" spans="1:4" hidden="1" outlineLevel="1" x14ac:dyDescent="0.45">
      <c r="A2765">
        <v>-1.5472497541045516E-2</v>
      </c>
      <c r="B2765">
        <v>0</v>
      </c>
      <c r="C2765">
        <v>1</v>
      </c>
      <c r="D2765">
        <v>0</v>
      </c>
    </row>
    <row r="2766" spans="1:4" hidden="1" outlineLevel="1" x14ac:dyDescent="0.45">
      <c r="A2766">
        <v>2.6897214217098897E-2</v>
      </c>
      <c r="B2766">
        <v>0</v>
      </c>
      <c r="C2766">
        <v>1</v>
      </c>
      <c r="D2766">
        <v>0</v>
      </c>
    </row>
    <row r="2767" spans="1:4" hidden="1" outlineLevel="1" x14ac:dyDescent="0.45">
      <c r="A2767">
        <v>-3.4050514499532891E-3</v>
      </c>
      <c r="B2767">
        <v>0</v>
      </c>
      <c r="C2767">
        <v>1</v>
      </c>
      <c r="D2767">
        <v>0</v>
      </c>
    </row>
    <row r="2768" spans="1:4" hidden="1" outlineLevel="1" x14ac:dyDescent="0.45">
      <c r="A2768">
        <v>-4.505519261093216E-4</v>
      </c>
      <c r="B2768">
        <v>0</v>
      </c>
      <c r="C2768">
        <v>1</v>
      </c>
      <c r="D2768">
        <v>0</v>
      </c>
    </row>
    <row r="2769" spans="1:4" hidden="1" outlineLevel="1" x14ac:dyDescent="0.45">
      <c r="A2769">
        <v>1.8781458943730733E-3</v>
      </c>
      <c r="B2769">
        <v>0</v>
      </c>
      <c r="C2769">
        <v>1</v>
      </c>
      <c r="D2769">
        <v>0</v>
      </c>
    </row>
    <row r="2770" spans="1:4" hidden="1" outlineLevel="1" x14ac:dyDescent="0.45">
      <c r="A2770">
        <v>-4.2741451709659151E-3</v>
      </c>
      <c r="B2770">
        <v>0</v>
      </c>
      <c r="C2770">
        <v>1</v>
      </c>
      <c r="D2770">
        <v>0</v>
      </c>
    </row>
    <row r="2771" spans="1:4" hidden="1" outlineLevel="1" x14ac:dyDescent="0.45">
      <c r="A2771">
        <v>-9.1874388131636398E-3</v>
      </c>
      <c r="B2771">
        <v>0</v>
      </c>
      <c r="C2771">
        <v>1</v>
      </c>
      <c r="D2771">
        <v>0</v>
      </c>
    </row>
    <row r="2772" spans="1:4" hidden="1" outlineLevel="1" x14ac:dyDescent="0.45">
      <c r="A2772">
        <v>-2.663981150718242E-2</v>
      </c>
      <c r="B2772">
        <v>0</v>
      </c>
      <c r="C2772">
        <v>1</v>
      </c>
      <c r="D2772">
        <v>0</v>
      </c>
    </row>
    <row r="2773" spans="1:4" hidden="1" outlineLevel="1" x14ac:dyDescent="0.45">
      <c r="A2773">
        <v>-1.6749306992542845E-2</v>
      </c>
      <c r="B2773">
        <v>0</v>
      </c>
      <c r="C2773">
        <v>1</v>
      </c>
      <c r="D2773">
        <v>0</v>
      </c>
    </row>
    <row r="2774" spans="1:4" hidden="1" outlineLevel="1" x14ac:dyDescent="0.45">
      <c r="A2774">
        <v>-2.3824650571790951E-3</v>
      </c>
      <c r="B2774">
        <v>0</v>
      </c>
      <c r="C2774">
        <v>1</v>
      </c>
      <c r="D2774">
        <v>0</v>
      </c>
    </row>
    <row r="2775" spans="1:4" hidden="1" outlineLevel="1" x14ac:dyDescent="0.45">
      <c r="A2775">
        <v>-4.7763095048558579E-4</v>
      </c>
      <c r="B2775">
        <v>0</v>
      </c>
      <c r="C2775">
        <v>1</v>
      </c>
      <c r="D2775">
        <v>0</v>
      </c>
    </row>
    <row r="2776" spans="1:4" hidden="1" outlineLevel="1" x14ac:dyDescent="0.45">
      <c r="A2776">
        <v>3.8826059254539746E-2</v>
      </c>
      <c r="B2776">
        <v>0</v>
      </c>
      <c r="C2776">
        <v>1</v>
      </c>
      <c r="D2776">
        <v>0</v>
      </c>
    </row>
    <row r="2777" spans="1:4" hidden="1" outlineLevel="1" x14ac:dyDescent="0.45">
      <c r="A2777">
        <v>1.8016636638937822E-3</v>
      </c>
      <c r="B2777">
        <v>0</v>
      </c>
      <c r="C2777">
        <v>1</v>
      </c>
      <c r="D2777">
        <v>0</v>
      </c>
    </row>
    <row r="2778" spans="1:4" hidden="1" outlineLevel="1" x14ac:dyDescent="0.45">
      <c r="A2778">
        <v>1.0675748067651369E-2</v>
      </c>
      <c r="B2778">
        <v>0</v>
      </c>
      <c r="C2778">
        <v>1</v>
      </c>
      <c r="D2778">
        <v>0</v>
      </c>
    </row>
    <row r="2779" spans="1:4" hidden="1" outlineLevel="1" x14ac:dyDescent="0.45">
      <c r="A2779">
        <v>2.7448604853670622E-2</v>
      </c>
      <c r="B2779">
        <v>0</v>
      </c>
      <c r="C2779">
        <v>1</v>
      </c>
      <c r="D2779">
        <v>0</v>
      </c>
    </row>
    <row r="2780" spans="1:4" hidden="1" outlineLevel="1" x14ac:dyDescent="0.45">
      <c r="A2780">
        <v>2.0266784582505526E-3</v>
      </c>
      <c r="B2780">
        <v>0</v>
      </c>
      <c r="C2780">
        <v>1</v>
      </c>
      <c r="D2780">
        <v>0</v>
      </c>
    </row>
    <row r="2781" spans="1:4" hidden="1" outlineLevel="1" x14ac:dyDescent="0.45">
      <c r="A2781">
        <v>-1.0076122531533893E-2</v>
      </c>
      <c r="B2781">
        <v>0</v>
      </c>
      <c r="C2781">
        <v>1</v>
      </c>
      <c r="D2781">
        <v>0</v>
      </c>
    </row>
    <row r="2782" spans="1:4" hidden="1" outlineLevel="1" x14ac:dyDescent="0.45">
      <c r="A2782">
        <v>8.3584085590102664E-3</v>
      </c>
      <c r="B2782">
        <v>0</v>
      </c>
      <c r="C2782">
        <v>1</v>
      </c>
      <c r="D2782">
        <v>0</v>
      </c>
    </row>
    <row r="2783" spans="1:4" hidden="1" outlineLevel="1" x14ac:dyDescent="0.45">
      <c r="A2783">
        <v>1.1125847332743799E-2</v>
      </c>
      <c r="B2783">
        <v>0</v>
      </c>
      <c r="C2783">
        <v>1</v>
      </c>
      <c r="D2783">
        <v>0</v>
      </c>
    </row>
    <row r="2784" spans="1:4" hidden="1" outlineLevel="1" x14ac:dyDescent="0.45">
      <c r="A2784">
        <v>2.3391386723019769E-2</v>
      </c>
      <c r="B2784">
        <v>0</v>
      </c>
      <c r="C2784">
        <v>1</v>
      </c>
      <c r="D2784">
        <v>0</v>
      </c>
    </row>
    <row r="2785" spans="1:4" hidden="1" outlineLevel="1" x14ac:dyDescent="0.45">
      <c r="A2785">
        <v>-2.0649387638849159E-3</v>
      </c>
      <c r="B2785">
        <v>0</v>
      </c>
      <c r="C2785">
        <v>1</v>
      </c>
      <c r="D2785">
        <v>0</v>
      </c>
    </row>
    <row r="2786" spans="1:4" hidden="1" outlineLevel="1" x14ac:dyDescent="0.45">
      <c r="A2786">
        <v>-1.2593649661077566E-2</v>
      </c>
      <c r="B2786">
        <v>0</v>
      </c>
      <c r="C2786">
        <v>1</v>
      </c>
      <c r="D2786">
        <v>0</v>
      </c>
    </row>
    <row r="2787" spans="1:4" hidden="1" outlineLevel="1" x14ac:dyDescent="0.45">
      <c r="A2787">
        <v>3.9744191928314798E-4</v>
      </c>
      <c r="B2787">
        <v>0</v>
      </c>
      <c r="C2787">
        <v>1</v>
      </c>
      <c r="D2787">
        <v>0</v>
      </c>
    </row>
    <row r="2788" spans="1:4" hidden="1" outlineLevel="1" x14ac:dyDescent="0.45">
      <c r="A2788">
        <v>7.7650967928344361E-3</v>
      </c>
      <c r="B2788">
        <v>0</v>
      </c>
      <c r="C2788">
        <v>1</v>
      </c>
      <c r="D2788">
        <v>0</v>
      </c>
    </row>
    <row r="2789" spans="1:4" hidden="1" outlineLevel="1" x14ac:dyDescent="0.45">
      <c r="A2789">
        <v>3.261298068308216E-3</v>
      </c>
      <c r="B2789">
        <v>0</v>
      </c>
      <c r="C2789">
        <v>1</v>
      </c>
      <c r="D2789">
        <v>0</v>
      </c>
    </row>
    <row r="2790" spans="1:4" hidden="1" outlineLevel="1" x14ac:dyDescent="0.45">
      <c r="A2790">
        <v>2.8291776809316271E-2</v>
      </c>
      <c r="B2790">
        <v>0</v>
      </c>
      <c r="C2790">
        <v>1</v>
      </c>
      <c r="D2790">
        <v>0</v>
      </c>
    </row>
    <row r="2791" spans="1:4" hidden="1" outlineLevel="1" x14ac:dyDescent="0.45">
      <c r="A2791">
        <v>-4.5160842076008567E-4</v>
      </c>
      <c r="B2791">
        <v>0</v>
      </c>
      <c r="C2791">
        <v>1</v>
      </c>
      <c r="D2791">
        <v>0</v>
      </c>
    </row>
    <row r="2792" spans="1:4" hidden="1" outlineLevel="1" x14ac:dyDescent="0.45">
      <c r="A2792">
        <v>-2.3077190421575966E-2</v>
      </c>
      <c r="B2792">
        <v>0</v>
      </c>
      <c r="C2792">
        <v>1</v>
      </c>
      <c r="D2792">
        <v>0</v>
      </c>
    </row>
    <row r="2793" spans="1:4" hidden="1" outlineLevel="1" x14ac:dyDescent="0.45">
      <c r="A2793">
        <v>9.6410402362234748E-3</v>
      </c>
      <c r="B2793">
        <v>0</v>
      </c>
      <c r="C2793">
        <v>1</v>
      </c>
      <c r="D2793">
        <v>0</v>
      </c>
    </row>
    <row r="2794" spans="1:4" hidden="1" outlineLevel="1" x14ac:dyDescent="0.45">
      <c r="A2794">
        <v>6.5539112050740922E-3</v>
      </c>
      <c r="B2794">
        <v>0</v>
      </c>
      <c r="C2794">
        <v>1</v>
      </c>
      <c r="D2794">
        <v>0</v>
      </c>
    </row>
    <row r="2795" spans="1:4" hidden="1" outlineLevel="1" x14ac:dyDescent="0.45">
      <c r="A2795">
        <v>8.5766295596163555E-3</v>
      </c>
      <c r="B2795">
        <v>0</v>
      </c>
      <c r="C2795">
        <v>1</v>
      </c>
      <c r="D2795">
        <v>0</v>
      </c>
    </row>
    <row r="2796" spans="1:4" hidden="1" outlineLevel="1" x14ac:dyDescent="0.45">
      <c r="A2796">
        <v>-7.9136440942696451E-3</v>
      </c>
      <c r="B2796">
        <v>0</v>
      </c>
      <c r="C2796">
        <v>1</v>
      </c>
      <c r="D2796">
        <v>0</v>
      </c>
    </row>
    <row r="2797" spans="1:4" hidden="1" outlineLevel="1" x14ac:dyDescent="0.45">
      <c r="A2797">
        <v>1.0530735052303841E-2</v>
      </c>
      <c r="B2797">
        <v>0</v>
      </c>
      <c r="C2797">
        <v>1</v>
      </c>
      <c r="D2797">
        <v>0</v>
      </c>
    </row>
    <row r="2798" spans="1:4" hidden="1" outlineLevel="1" x14ac:dyDescent="0.45">
      <c r="A2798">
        <v>1.0767206758066861E-2</v>
      </c>
      <c r="B2798">
        <v>0</v>
      </c>
      <c r="C2798">
        <v>1</v>
      </c>
      <c r="D2798">
        <v>0</v>
      </c>
    </row>
    <row r="2799" spans="1:4" hidden="1" outlineLevel="1" x14ac:dyDescent="0.45">
      <c r="A2799">
        <v>-2.2264086316149401E-3</v>
      </c>
      <c r="B2799">
        <v>0</v>
      </c>
      <c r="C2799">
        <v>1</v>
      </c>
      <c r="D2799">
        <v>0</v>
      </c>
    </row>
    <row r="2800" spans="1:4" hidden="1" outlineLevel="1" x14ac:dyDescent="0.45">
      <c r="A2800">
        <v>-1.3662890490902857E-2</v>
      </c>
      <c r="B2800">
        <v>0</v>
      </c>
      <c r="C2800">
        <v>1</v>
      </c>
      <c r="D2800">
        <v>0</v>
      </c>
    </row>
    <row r="2801" spans="1:4" hidden="1" outlineLevel="1" x14ac:dyDescent="0.45">
      <c r="A2801">
        <v>-2.1474314353334356E-2</v>
      </c>
      <c r="B2801">
        <v>0</v>
      </c>
      <c r="C2801">
        <v>1</v>
      </c>
      <c r="D2801">
        <v>0</v>
      </c>
    </row>
    <row r="2802" spans="1:4" hidden="1" outlineLevel="1" x14ac:dyDescent="0.45">
      <c r="A2802">
        <v>2.8454561621910068E-2</v>
      </c>
      <c r="B2802">
        <v>0</v>
      </c>
      <c r="C2802">
        <v>1</v>
      </c>
      <c r="D2802">
        <v>0</v>
      </c>
    </row>
    <row r="2803" spans="1:4" hidden="1" outlineLevel="1" x14ac:dyDescent="0.45">
      <c r="A2803">
        <v>9.6489711222549346E-3</v>
      </c>
      <c r="B2803">
        <v>0</v>
      </c>
      <c r="C2803">
        <v>1</v>
      </c>
      <c r="D2803">
        <v>0</v>
      </c>
    </row>
    <row r="2804" spans="1:4" hidden="1" outlineLevel="1" x14ac:dyDescent="0.45">
      <c r="A2804">
        <v>-7.6043022538876404E-3</v>
      </c>
      <c r="B2804">
        <v>0</v>
      </c>
      <c r="C2804">
        <v>1</v>
      </c>
      <c r="D2804">
        <v>0</v>
      </c>
    </row>
    <row r="2805" spans="1:4" hidden="1" outlineLevel="1" x14ac:dyDescent="0.45">
      <c r="A2805">
        <v>-1.1493856136959968E-2</v>
      </c>
      <c r="B2805">
        <v>0</v>
      </c>
      <c r="C2805">
        <v>1</v>
      </c>
      <c r="D2805">
        <v>0</v>
      </c>
    </row>
    <row r="2806" spans="1:4" hidden="1" outlineLevel="1" x14ac:dyDescent="0.45">
      <c r="A2806">
        <v>-9.9165473654805325E-3</v>
      </c>
      <c r="B2806">
        <v>0</v>
      </c>
      <c r="C2806">
        <v>1</v>
      </c>
      <c r="D2806">
        <v>0</v>
      </c>
    </row>
    <row r="2807" spans="1:4" hidden="1" outlineLevel="1" x14ac:dyDescent="0.45">
      <c r="A2807">
        <v>3.5619820137541724E-2</v>
      </c>
      <c r="B2807">
        <v>0</v>
      </c>
      <c r="C2807">
        <v>1</v>
      </c>
      <c r="D2807">
        <v>0</v>
      </c>
    </row>
    <row r="2808" spans="1:4" hidden="1" outlineLevel="1" x14ac:dyDescent="0.45">
      <c r="A2808">
        <v>-2.8946024178442276E-3</v>
      </c>
      <c r="B2808">
        <v>0</v>
      </c>
      <c r="C2808">
        <v>1</v>
      </c>
      <c r="D2808">
        <v>0</v>
      </c>
    </row>
    <row r="2809" spans="1:4" hidden="1" outlineLevel="1" x14ac:dyDescent="0.45">
      <c r="A2809">
        <v>2.5922131147540828E-2</v>
      </c>
      <c r="B2809">
        <v>0</v>
      </c>
      <c r="C2809">
        <v>1</v>
      </c>
      <c r="D2809">
        <v>0</v>
      </c>
    </row>
    <row r="2810" spans="1:4" hidden="1" outlineLevel="1" x14ac:dyDescent="0.45">
      <c r="A2810">
        <v>-2.9628150071573378E-3</v>
      </c>
      <c r="B2810">
        <v>0</v>
      </c>
      <c r="C2810">
        <v>1</v>
      </c>
      <c r="D2810">
        <v>0</v>
      </c>
    </row>
    <row r="2811" spans="1:4" hidden="1" outlineLevel="1" x14ac:dyDescent="0.45">
      <c r="A2811">
        <v>9.0150250417364575E-4</v>
      </c>
      <c r="B2811">
        <v>1</v>
      </c>
      <c r="C2811">
        <v>1</v>
      </c>
      <c r="D2811">
        <v>1</v>
      </c>
    </row>
    <row r="2812" spans="1:4" hidden="1" outlineLevel="1" x14ac:dyDescent="0.45">
      <c r="A2812">
        <v>3.0189812189345133E-2</v>
      </c>
      <c r="B2812">
        <v>1</v>
      </c>
      <c r="C2812">
        <v>1</v>
      </c>
      <c r="D2812">
        <v>1</v>
      </c>
    </row>
    <row r="2813" spans="1:4" hidden="1" outlineLevel="1" x14ac:dyDescent="0.45">
      <c r="A2813">
        <v>2.6099345897286463E-2</v>
      </c>
      <c r="B2813">
        <v>1</v>
      </c>
      <c r="C2813">
        <v>1</v>
      </c>
      <c r="D2813">
        <v>1</v>
      </c>
    </row>
    <row r="2814" spans="1:4" hidden="1" outlineLevel="1" x14ac:dyDescent="0.45">
      <c r="A2814">
        <v>-7.0689219893966815E-3</v>
      </c>
      <c r="B2814">
        <v>1</v>
      </c>
      <c r="C2814">
        <v>1</v>
      </c>
      <c r="D2814">
        <v>1</v>
      </c>
    </row>
    <row r="2815" spans="1:4" hidden="1" outlineLevel="1" x14ac:dyDescent="0.45">
      <c r="A2815">
        <v>-5.0502161200101647E-2</v>
      </c>
      <c r="B2815">
        <v>1</v>
      </c>
      <c r="C2815">
        <v>1</v>
      </c>
      <c r="D2815">
        <v>1</v>
      </c>
    </row>
    <row r="2816" spans="1:4" hidden="1" outlineLevel="1" x14ac:dyDescent="0.45">
      <c r="A2816">
        <v>1.6803347280334613E-2</v>
      </c>
      <c r="B2816">
        <v>1</v>
      </c>
      <c r="C2816">
        <v>1</v>
      </c>
      <c r="D2816">
        <v>1</v>
      </c>
    </row>
    <row r="2817" spans="1:4" hidden="1" outlineLevel="1" x14ac:dyDescent="0.45">
      <c r="A2817">
        <v>-4.4441518253941492E-3</v>
      </c>
      <c r="B2817">
        <v>1</v>
      </c>
      <c r="C2817">
        <v>1</v>
      </c>
      <c r="D2817">
        <v>1</v>
      </c>
    </row>
    <row r="2818" spans="1:4" hidden="1" outlineLevel="1" x14ac:dyDescent="0.45">
      <c r="A2818">
        <v>9.4570464916339247E-3</v>
      </c>
      <c r="B2818">
        <v>1</v>
      </c>
      <c r="C2818">
        <v>1</v>
      </c>
      <c r="D2818">
        <v>1</v>
      </c>
    </row>
    <row r="2819" spans="1:4" hidden="1" outlineLevel="1" x14ac:dyDescent="0.45">
      <c r="A2819">
        <v>2.3584905660378741E-3</v>
      </c>
      <c r="B2819">
        <v>1</v>
      </c>
      <c r="C2819">
        <v>1</v>
      </c>
      <c r="D2819">
        <v>1</v>
      </c>
    </row>
    <row r="2820" spans="1:4" hidden="1" outlineLevel="1" x14ac:dyDescent="0.45">
      <c r="A2820">
        <v>2.0261437908497548E-3</v>
      </c>
      <c r="B2820">
        <v>1</v>
      </c>
      <c r="C2820">
        <v>1</v>
      </c>
      <c r="D2820">
        <v>1</v>
      </c>
    </row>
    <row r="2821" spans="1:4" hidden="1" outlineLevel="1" x14ac:dyDescent="0.45">
      <c r="A2821">
        <v>-6.3270497684430049E-3</v>
      </c>
      <c r="B2821">
        <v>1</v>
      </c>
      <c r="C2821">
        <v>1</v>
      </c>
      <c r="D2821">
        <v>1</v>
      </c>
    </row>
    <row r="2822" spans="1:4" hidden="1" outlineLevel="1" x14ac:dyDescent="0.45">
      <c r="A2822">
        <v>-4.4636996192727318E-3</v>
      </c>
      <c r="B2822">
        <v>1</v>
      </c>
      <c r="C2822">
        <v>1</v>
      </c>
      <c r="D2822">
        <v>1</v>
      </c>
    </row>
    <row r="2823" spans="1:4" hidden="1" outlineLevel="1" x14ac:dyDescent="0.45">
      <c r="A2823">
        <v>-2.963866543584337E-2</v>
      </c>
      <c r="B2823">
        <v>1</v>
      </c>
      <c r="C2823">
        <v>1</v>
      </c>
      <c r="D2823">
        <v>1</v>
      </c>
    </row>
    <row r="2824" spans="1:4" hidden="1" outlineLevel="1" x14ac:dyDescent="0.45">
      <c r="A2824">
        <v>2.0996840281316986E-2</v>
      </c>
      <c r="B2824">
        <v>1</v>
      </c>
      <c r="C2824">
        <v>1</v>
      </c>
      <c r="D2824">
        <v>1</v>
      </c>
    </row>
    <row r="2825" spans="1:4" hidden="1" outlineLevel="1" x14ac:dyDescent="0.45">
      <c r="A2825">
        <v>3.1280157066320147E-3</v>
      </c>
      <c r="B2825">
        <v>1</v>
      </c>
      <c r="C2825">
        <v>1</v>
      </c>
      <c r="D2825">
        <v>1</v>
      </c>
    </row>
    <row r="2826" spans="1:4" hidden="1" outlineLevel="1" x14ac:dyDescent="0.45">
      <c r="A2826">
        <v>1.5359097694476631E-2</v>
      </c>
      <c r="B2826">
        <v>1</v>
      </c>
      <c r="C2826">
        <v>1</v>
      </c>
      <c r="D2826">
        <v>1</v>
      </c>
    </row>
    <row r="2827" spans="1:4" hidden="1" outlineLevel="1" x14ac:dyDescent="0.45">
      <c r="A2827">
        <v>7.547046523784573E-3</v>
      </c>
      <c r="B2827">
        <v>1</v>
      </c>
      <c r="C2827">
        <v>1</v>
      </c>
      <c r="D2827">
        <v>1</v>
      </c>
    </row>
    <row r="2828" spans="1:4" hidden="1" outlineLevel="1" x14ac:dyDescent="0.45">
      <c r="A2828">
        <v>-2.0104413242971741E-3</v>
      </c>
      <c r="B2828">
        <v>1</v>
      </c>
      <c r="C2828">
        <v>1</v>
      </c>
      <c r="D2828">
        <v>1</v>
      </c>
    </row>
    <row r="2829" spans="1:4" hidden="1" outlineLevel="1" x14ac:dyDescent="0.45">
      <c r="A2829">
        <v>-5.5560970854858782E-3</v>
      </c>
      <c r="B2829">
        <v>1</v>
      </c>
      <c r="C2829">
        <v>1</v>
      </c>
      <c r="D2829">
        <v>1</v>
      </c>
    </row>
    <row r="2830" spans="1:4" hidden="1" outlineLevel="1" x14ac:dyDescent="0.45">
      <c r="A2830">
        <v>-7.5148663660729031E-4</v>
      </c>
      <c r="B2830">
        <v>1</v>
      </c>
      <c r="C2830">
        <v>1</v>
      </c>
      <c r="D2830">
        <v>1</v>
      </c>
    </row>
    <row r="2831" spans="1:4" hidden="1" outlineLevel="1" x14ac:dyDescent="0.45">
      <c r="A2831">
        <v>-1.4550567308635465E-2</v>
      </c>
      <c r="B2831">
        <v>1</v>
      </c>
      <c r="C2831">
        <v>1</v>
      </c>
      <c r="D2831">
        <v>1</v>
      </c>
    </row>
    <row r="2832" spans="1:4" hidden="1" outlineLevel="1" x14ac:dyDescent="0.45">
      <c r="A2832">
        <v>-6.6361404207304631E-4</v>
      </c>
      <c r="B2832">
        <v>1</v>
      </c>
      <c r="C2832">
        <v>1</v>
      </c>
      <c r="D2832">
        <v>1</v>
      </c>
    </row>
    <row r="2833" spans="1:4" hidden="1" outlineLevel="1" x14ac:dyDescent="0.45">
      <c r="A2833">
        <v>3.5858954777874263E-3</v>
      </c>
      <c r="B2833">
        <v>1</v>
      </c>
      <c r="C2833">
        <v>1</v>
      </c>
      <c r="D2833">
        <v>1</v>
      </c>
    </row>
    <row r="2834" spans="1:4" hidden="1" outlineLevel="1" x14ac:dyDescent="0.45">
      <c r="A2834">
        <v>5.7566333620062693E-3</v>
      </c>
      <c r="B2834">
        <v>1</v>
      </c>
      <c r="C2834">
        <v>1</v>
      </c>
      <c r="D2834">
        <v>1</v>
      </c>
    </row>
    <row r="2835" spans="1:4" hidden="1" outlineLevel="1" x14ac:dyDescent="0.45">
      <c r="A2835">
        <v>2.434210526315761E-3</v>
      </c>
      <c r="B2835">
        <v>1</v>
      </c>
      <c r="C2835">
        <v>1</v>
      </c>
      <c r="D2835">
        <v>1</v>
      </c>
    </row>
    <row r="2836" spans="1:4" hidden="1" outlineLevel="1" x14ac:dyDescent="0.45">
      <c r="A2836">
        <v>-3.4783750082037268E-2</v>
      </c>
      <c r="B2836">
        <v>1</v>
      </c>
      <c r="C2836">
        <v>1</v>
      </c>
      <c r="D2836">
        <v>1</v>
      </c>
    </row>
    <row r="2837" spans="1:4" hidden="1" outlineLevel="1" x14ac:dyDescent="0.45">
      <c r="A2837">
        <v>2.6415992384578812E-2</v>
      </c>
      <c r="B2837">
        <v>1</v>
      </c>
      <c r="C2837">
        <v>1</v>
      </c>
      <c r="D2837">
        <v>1</v>
      </c>
    </row>
    <row r="2838" spans="1:4" hidden="1" outlineLevel="1" x14ac:dyDescent="0.45">
      <c r="A2838">
        <v>-5.9620416680472577E-4</v>
      </c>
      <c r="B2838">
        <v>1</v>
      </c>
      <c r="C2838">
        <v>1</v>
      </c>
      <c r="D2838">
        <v>1</v>
      </c>
    </row>
    <row r="2839" spans="1:4" hidden="1" outlineLevel="1" x14ac:dyDescent="0.45">
      <c r="A2839">
        <v>2.1211016471680555E-3</v>
      </c>
      <c r="B2839">
        <v>1</v>
      </c>
      <c r="C2839">
        <v>1</v>
      </c>
      <c r="D2839">
        <v>1</v>
      </c>
    </row>
    <row r="2840" spans="1:4" hidden="1" outlineLevel="1" x14ac:dyDescent="0.45">
      <c r="A2840">
        <v>-9.0948176075669185E-3</v>
      </c>
      <c r="B2840">
        <v>1</v>
      </c>
      <c r="C2840">
        <v>1</v>
      </c>
      <c r="D2840">
        <v>1</v>
      </c>
    </row>
    <row r="2841" spans="1:4" hidden="1" outlineLevel="1" x14ac:dyDescent="0.45">
      <c r="A2841">
        <v>-1.5686536279287955E-3</v>
      </c>
      <c r="B2841">
        <v>1</v>
      </c>
      <c r="C2841">
        <v>1</v>
      </c>
      <c r="D2841">
        <v>1</v>
      </c>
    </row>
    <row r="2842" spans="1:4" hidden="1" outlineLevel="1" x14ac:dyDescent="0.45">
      <c r="A2842">
        <v>-1.6145746281129858E-2</v>
      </c>
      <c r="B2842">
        <v>1</v>
      </c>
      <c r="C2842">
        <v>1</v>
      </c>
      <c r="D2842">
        <v>1</v>
      </c>
    </row>
    <row r="2843" spans="1:4" hidden="1" outlineLevel="1" x14ac:dyDescent="0.45">
      <c r="A2843">
        <v>-7.2777928784996004E-2</v>
      </c>
      <c r="B2843">
        <v>1</v>
      </c>
      <c r="C2843">
        <v>1</v>
      </c>
      <c r="D2843">
        <v>1</v>
      </c>
    </row>
    <row r="2844" spans="1:4" hidden="1" outlineLevel="1" x14ac:dyDescent="0.45">
      <c r="A2844">
        <v>1.652620007328709E-2</v>
      </c>
      <c r="B2844">
        <v>1</v>
      </c>
      <c r="C2844">
        <v>1</v>
      </c>
      <c r="D2844">
        <v>1</v>
      </c>
    </row>
    <row r="2845" spans="1:4" hidden="1" outlineLevel="1" x14ac:dyDescent="0.45">
      <c r="A2845">
        <v>-3.9292022637973378E-3</v>
      </c>
      <c r="B2845">
        <v>1</v>
      </c>
      <c r="C2845">
        <v>1</v>
      </c>
      <c r="D2845">
        <v>1</v>
      </c>
    </row>
    <row r="2846" spans="1:4" hidden="1" outlineLevel="1" x14ac:dyDescent="0.45">
      <c r="A2846">
        <v>-1.5923566878980777E-2</v>
      </c>
      <c r="B2846">
        <v>1</v>
      </c>
      <c r="C2846">
        <v>1</v>
      </c>
      <c r="D2846">
        <v>1</v>
      </c>
    </row>
    <row r="2847" spans="1:4" hidden="1" outlineLevel="1" x14ac:dyDescent="0.45">
      <c r="A2847">
        <v>-5.5163283318623302E-3</v>
      </c>
      <c r="B2847">
        <v>1</v>
      </c>
      <c r="C2847">
        <v>1</v>
      </c>
      <c r="D2847">
        <v>1</v>
      </c>
    </row>
    <row r="2848" spans="1:4" hidden="1" outlineLevel="1" x14ac:dyDescent="0.45">
      <c r="A2848">
        <v>1.2536055025515802E-2</v>
      </c>
      <c r="B2848">
        <v>1</v>
      </c>
      <c r="C2848">
        <v>1</v>
      </c>
      <c r="D2848">
        <v>1</v>
      </c>
    </row>
    <row r="2849" spans="1:4" hidden="1" outlineLevel="1" x14ac:dyDescent="0.45">
      <c r="A2849">
        <v>1.0481720901355018E-2</v>
      </c>
      <c r="B2849">
        <v>1</v>
      </c>
      <c r="C2849">
        <v>1</v>
      </c>
      <c r="D2849">
        <v>1</v>
      </c>
    </row>
    <row r="2850" spans="1:4" hidden="1" outlineLevel="1" x14ac:dyDescent="0.45">
      <c r="A2850">
        <v>-1.7709989880005939E-3</v>
      </c>
      <c r="B2850">
        <v>1</v>
      </c>
      <c r="C2850">
        <v>1</v>
      </c>
      <c r="D2850">
        <v>1</v>
      </c>
    </row>
    <row r="2851" spans="1:4" hidden="1" outlineLevel="1" x14ac:dyDescent="0.45">
      <c r="A2851">
        <v>-1.104312248814221E-2</v>
      </c>
      <c r="B2851">
        <v>1</v>
      </c>
      <c r="C2851">
        <v>1</v>
      </c>
      <c r="D2851">
        <v>1</v>
      </c>
    </row>
    <row r="2852" spans="1:4" hidden="1" outlineLevel="1" x14ac:dyDescent="0.45">
      <c r="A2852">
        <v>4.2102950867688449E-3</v>
      </c>
      <c r="B2852">
        <v>1</v>
      </c>
      <c r="C2852">
        <v>1</v>
      </c>
      <c r="D2852">
        <v>1</v>
      </c>
    </row>
    <row r="2853" spans="1:4" hidden="1" outlineLevel="1" x14ac:dyDescent="0.45">
      <c r="A2853">
        <v>5.2863757337124895E-3</v>
      </c>
      <c r="B2853">
        <v>1</v>
      </c>
      <c r="C2853">
        <v>1</v>
      </c>
      <c r="D2853">
        <v>1</v>
      </c>
    </row>
    <row r="2854" spans="1:4" hidden="1" outlineLevel="1" x14ac:dyDescent="0.45">
      <c r="A2854">
        <v>-2.4660912453760786E-2</v>
      </c>
      <c r="B2854">
        <v>1</v>
      </c>
      <c r="C2854">
        <v>1</v>
      </c>
      <c r="D2854">
        <v>1</v>
      </c>
    </row>
    <row r="2855" spans="1:4" hidden="1" outlineLevel="1" x14ac:dyDescent="0.45">
      <c r="A2855">
        <v>-9.2957536997095858E-4</v>
      </c>
      <c r="B2855">
        <v>1</v>
      </c>
      <c r="C2855">
        <v>1</v>
      </c>
      <c r="D2855">
        <v>1</v>
      </c>
    </row>
    <row r="2856" spans="1:4" hidden="1" outlineLevel="1" x14ac:dyDescent="0.45">
      <c r="A2856">
        <v>1.2802858312553456E-2</v>
      </c>
      <c r="B2856">
        <v>1</v>
      </c>
      <c r="C2856">
        <v>1</v>
      </c>
      <c r="D2856">
        <v>1</v>
      </c>
    </row>
    <row r="2857" spans="1:4" hidden="1" outlineLevel="1" x14ac:dyDescent="0.45">
      <c r="A2857">
        <v>5.6223128651748944E-3</v>
      </c>
      <c r="B2857">
        <v>1</v>
      </c>
      <c r="C2857">
        <v>1</v>
      </c>
      <c r="D2857">
        <v>1</v>
      </c>
    </row>
    <row r="2858" spans="1:4" hidden="1" outlineLevel="1" x14ac:dyDescent="0.45">
      <c r="A2858">
        <v>7.1987137323685779E-3</v>
      </c>
      <c r="B2858">
        <v>1</v>
      </c>
      <c r="C2858">
        <v>1</v>
      </c>
      <c r="D2858">
        <v>1</v>
      </c>
    </row>
    <row r="2859" spans="1:4" hidden="1" outlineLevel="1" x14ac:dyDescent="0.45">
      <c r="A2859">
        <v>5.6234807531836406E-3</v>
      </c>
      <c r="B2859">
        <v>1</v>
      </c>
      <c r="C2859">
        <v>1</v>
      </c>
      <c r="D2859">
        <v>1</v>
      </c>
    </row>
    <row r="2860" spans="1:4" hidden="1" outlineLevel="1" x14ac:dyDescent="0.45">
      <c r="A2860">
        <v>6.457897395194534E-3</v>
      </c>
      <c r="B2860">
        <v>1</v>
      </c>
      <c r="C2860">
        <v>1</v>
      </c>
      <c r="D2860">
        <v>1</v>
      </c>
    </row>
    <row r="2861" spans="1:4" hidden="1" outlineLevel="1" x14ac:dyDescent="0.45">
      <c r="A2861">
        <v>-1.3621536365917564E-2</v>
      </c>
      <c r="B2861">
        <v>1</v>
      </c>
      <c r="C2861">
        <v>1</v>
      </c>
      <c r="D2861">
        <v>1</v>
      </c>
    </row>
    <row r="2862" spans="1:4" hidden="1" outlineLevel="1" x14ac:dyDescent="0.45">
      <c r="A2862">
        <v>5.4511756368789133E-3</v>
      </c>
      <c r="B2862">
        <v>1</v>
      </c>
      <c r="C2862">
        <v>1</v>
      </c>
      <c r="D2862">
        <v>1</v>
      </c>
    </row>
    <row r="2863" spans="1:4" hidden="1" outlineLevel="1" x14ac:dyDescent="0.45">
      <c r="A2863">
        <v>3.072252141540277E-3</v>
      </c>
      <c r="B2863">
        <v>1</v>
      </c>
      <c r="C2863">
        <v>1</v>
      </c>
      <c r="D2863">
        <v>1</v>
      </c>
    </row>
    <row r="2864" spans="1:4" hidden="1" outlineLevel="1" x14ac:dyDescent="0.45">
      <c r="A2864">
        <v>-2.5944076102621949E-3</v>
      </c>
      <c r="B2864">
        <v>1</v>
      </c>
      <c r="C2864">
        <v>1</v>
      </c>
      <c r="D2864">
        <v>1</v>
      </c>
    </row>
    <row r="2865" spans="1:4" hidden="1" outlineLevel="1" x14ac:dyDescent="0.45">
      <c r="A2865">
        <v>3.8800578034682065E-2</v>
      </c>
      <c r="B2865">
        <v>1</v>
      </c>
      <c r="C2865">
        <v>1</v>
      </c>
      <c r="D2865">
        <v>1</v>
      </c>
    </row>
    <row r="2866" spans="1:4" hidden="1" outlineLevel="1" x14ac:dyDescent="0.45">
      <c r="A2866">
        <v>-9.9464422341239977E-3</v>
      </c>
      <c r="B2866">
        <v>1</v>
      </c>
      <c r="C2866">
        <v>1</v>
      </c>
      <c r="D2866">
        <v>1</v>
      </c>
    </row>
    <row r="2867" spans="1:4" hidden="1" outlineLevel="1" x14ac:dyDescent="0.45">
      <c r="A2867">
        <v>3.266825909793436E-3</v>
      </c>
      <c r="B2867">
        <v>1</v>
      </c>
      <c r="C2867">
        <v>1</v>
      </c>
      <c r="D2867">
        <v>1</v>
      </c>
    </row>
    <row r="2868" spans="1:4" hidden="1" outlineLevel="1" x14ac:dyDescent="0.45">
      <c r="A2868">
        <v>5.1118658310282949E-3</v>
      </c>
      <c r="B2868">
        <v>1</v>
      </c>
      <c r="C2868">
        <v>1</v>
      </c>
      <c r="D2868">
        <v>1</v>
      </c>
    </row>
    <row r="2869" spans="1:4" hidden="1" outlineLevel="1" x14ac:dyDescent="0.45">
      <c r="A2869">
        <v>-1.1530288779740161E-2</v>
      </c>
      <c r="B2869">
        <v>1</v>
      </c>
      <c r="C2869">
        <v>1</v>
      </c>
      <c r="D2869">
        <v>1</v>
      </c>
    </row>
    <row r="2870" spans="1:4" hidden="1" outlineLevel="1" x14ac:dyDescent="0.45">
      <c r="A2870">
        <v>2.1144629264169268E-4</v>
      </c>
      <c r="B2870">
        <v>1</v>
      </c>
      <c r="C2870">
        <v>1</v>
      </c>
      <c r="D2870">
        <v>1</v>
      </c>
    </row>
    <row r="2871" spans="1:4" hidden="1" outlineLevel="1" x14ac:dyDescent="0.45">
      <c r="A2871">
        <v>-1.8497639348883044E-2</v>
      </c>
      <c r="B2871">
        <v>1</v>
      </c>
      <c r="C2871">
        <v>1</v>
      </c>
      <c r="D2871">
        <v>1</v>
      </c>
    </row>
    <row r="2872" spans="1:4" hidden="1" outlineLevel="1" x14ac:dyDescent="0.45">
      <c r="A2872">
        <v>-2.2543705352335075E-2</v>
      </c>
      <c r="B2872">
        <v>1</v>
      </c>
      <c r="C2872">
        <v>1</v>
      </c>
      <c r="D2872">
        <v>1</v>
      </c>
    </row>
    <row r="2873" spans="1:4" hidden="1" outlineLevel="1" x14ac:dyDescent="0.45">
      <c r="A2873">
        <v>-9.0344852914173712E-3</v>
      </c>
      <c r="B2873">
        <v>1</v>
      </c>
      <c r="C2873">
        <v>1</v>
      </c>
      <c r="D2873">
        <v>1</v>
      </c>
    </row>
    <row r="2874" spans="1:4" hidden="1" outlineLevel="1" x14ac:dyDescent="0.45">
      <c r="A2874">
        <v>6.6338064707409661E-3</v>
      </c>
      <c r="B2874">
        <v>1</v>
      </c>
      <c r="C2874">
        <v>1</v>
      </c>
      <c r="D2874">
        <v>1</v>
      </c>
    </row>
    <row r="2875" spans="1:4" hidden="1" outlineLevel="1" x14ac:dyDescent="0.45">
      <c r="A2875">
        <v>-0.19737132759001552</v>
      </c>
      <c r="B2875">
        <v>1</v>
      </c>
      <c r="C2875">
        <v>1</v>
      </c>
      <c r="D2875">
        <v>1</v>
      </c>
    </row>
    <row r="2876" spans="1:4" hidden="1" outlineLevel="1" x14ac:dyDescent="0.45">
      <c r="A2876">
        <v>7.5363515435071804E-2</v>
      </c>
      <c r="B2876">
        <v>1</v>
      </c>
      <c r="C2876">
        <v>1</v>
      </c>
      <c r="D2876">
        <v>1</v>
      </c>
    </row>
    <row r="2877" spans="1:4" hidden="1" outlineLevel="1" x14ac:dyDescent="0.45">
      <c r="A2877">
        <v>9.2987544787579424E-3</v>
      </c>
      <c r="B2877">
        <v>1</v>
      </c>
      <c r="C2877">
        <v>1</v>
      </c>
      <c r="D2877">
        <v>1</v>
      </c>
    </row>
    <row r="2878" spans="1:4" hidden="1" outlineLevel="1" x14ac:dyDescent="0.45">
      <c r="A2878">
        <v>-7.4380863832304023E-3</v>
      </c>
      <c r="B2878">
        <v>1</v>
      </c>
      <c r="C2878">
        <v>1</v>
      </c>
      <c r="D2878">
        <v>1</v>
      </c>
    </row>
    <row r="2879" spans="1:4" hidden="1" outlineLevel="1" x14ac:dyDescent="0.45">
      <c r="A2879">
        <v>7.1106190922252122E-3</v>
      </c>
      <c r="B2879">
        <v>1</v>
      </c>
      <c r="C2879">
        <v>1</v>
      </c>
      <c r="D2879">
        <v>1</v>
      </c>
    </row>
    <row r="2880" spans="1:4" hidden="1" outlineLevel="1" x14ac:dyDescent="0.45">
      <c r="A2880">
        <v>2.6339153595738241E-2</v>
      </c>
      <c r="B2880">
        <v>1</v>
      </c>
      <c r="C2880">
        <v>1</v>
      </c>
      <c r="D2880">
        <v>1</v>
      </c>
    </row>
    <row r="2881" spans="1:4" hidden="1" outlineLevel="1" x14ac:dyDescent="0.45">
      <c r="A2881">
        <v>-3.748558246828182E-3</v>
      </c>
      <c r="B2881">
        <v>1</v>
      </c>
      <c r="C2881">
        <v>1</v>
      </c>
      <c r="D2881">
        <v>1</v>
      </c>
    </row>
    <row r="2882" spans="1:4" hidden="1" outlineLevel="1" x14ac:dyDescent="0.45">
      <c r="A2882">
        <v>-4.1347942939751192E-5</v>
      </c>
      <c r="B2882">
        <v>1</v>
      </c>
      <c r="C2882">
        <v>1</v>
      </c>
      <c r="D2882">
        <v>1</v>
      </c>
    </row>
    <row r="2883" spans="1:4" hidden="1" outlineLevel="1" x14ac:dyDescent="0.45">
      <c r="A2883">
        <v>-3.5147204763479323E-3</v>
      </c>
      <c r="B2883">
        <v>1</v>
      </c>
      <c r="C2883">
        <v>1</v>
      </c>
      <c r="D2883">
        <v>1</v>
      </c>
    </row>
    <row r="2884" spans="1:4" hidden="1" outlineLevel="1" x14ac:dyDescent="0.45">
      <c r="A2884">
        <v>-2.1536163326279056E-2</v>
      </c>
      <c r="B2884">
        <v>1</v>
      </c>
      <c r="C2884">
        <v>1</v>
      </c>
      <c r="D2884">
        <v>1</v>
      </c>
    </row>
    <row r="2885" spans="1:4" hidden="1" outlineLevel="1" x14ac:dyDescent="0.45">
      <c r="A2885">
        <v>-2.8710771840542826E-2</v>
      </c>
      <c r="B2885">
        <v>1</v>
      </c>
      <c r="C2885">
        <v>1</v>
      </c>
      <c r="D2885">
        <v>1</v>
      </c>
    </row>
    <row r="2886" spans="1:4" hidden="1" outlineLevel="1" x14ac:dyDescent="0.45">
      <c r="A2886">
        <v>1.2705759070864131E-2</v>
      </c>
      <c r="B2886">
        <v>1</v>
      </c>
      <c r="C2886">
        <v>1</v>
      </c>
      <c r="D2886">
        <v>1</v>
      </c>
    </row>
    <row r="2887" spans="1:4" hidden="1" outlineLevel="1" x14ac:dyDescent="0.45">
      <c r="A2887">
        <v>-6.2947313960507456E-3</v>
      </c>
      <c r="B2887">
        <v>1</v>
      </c>
      <c r="C2887">
        <v>1</v>
      </c>
      <c r="D2887">
        <v>1</v>
      </c>
    </row>
    <row r="2888" spans="1:4" hidden="1" outlineLevel="1" x14ac:dyDescent="0.45">
      <c r="A2888">
        <v>5.770565775772285E-3</v>
      </c>
      <c r="B2888">
        <v>1</v>
      </c>
      <c r="C2888">
        <v>1</v>
      </c>
      <c r="D2888">
        <v>1</v>
      </c>
    </row>
    <row r="2889" spans="1:4" hidden="1" outlineLevel="1" x14ac:dyDescent="0.45">
      <c r="A2889">
        <v>4.30956386696002E-2</v>
      </c>
      <c r="B2889">
        <v>1</v>
      </c>
      <c r="C2889">
        <v>1</v>
      </c>
      <c r="D2889">
        <v>1</v>
      </c>
    </row>
    <row r="2890" spans="1:4" hidden="1" outlineLevel="1" x14ac:dyDescent="0.45">
      <c r="A2890">
        <v>1.3482216708023076E-2</v>
      </c>
      <c r="B2890">
        <v>1</v>
      </c>
      <c r="C2890">
        <v>1</v>
      </c>
      <c r="D2890">
        <v>1</v>
      </c>
    </row>
    <row r="2891" spans="1:4" hidden="1" outlineLevel="1" x14ac:dyDescent="0.45">
      <c r="A2891">
        <v>-2.0892842569166792E-2</v>
      </c>
      <c r="B2891">
        <v>1</v>
      </c>
      <c r="C2891">
        <v>1</v>
      </c>
      <c r="D2891">
        <v>1</v>
      </c>
    </row>
    <row r="2892" spans="1:4" hidden="1" outlineLevel="1" x14ac:dyDescent="0.45">
      <c r="A2892">
        <v>7.5852296407434849E-3</v>
      </c>
      <c r="B2892">
        <v>1</v>
      </c>
      <c r="C2892">
        <v>1</v>
      </c>
      <c r="D2892">
        <v>1</v>
      </c>
    </row>
    <row r="2893" spans="1:4" hidden="1" outlineLevel="1" x14ac:dyDescent="0.45">
      <c r="A2893">
        <v>5.7495036399735078E-3</v>
      </c>
      <c r="B2893">
        <v>1</v>
      </c>
      <c r="C2893">
        <v>1</v>
      </c>
      <c r="D2893">
        <v>1</v>
      </c>
    </row>
    <row r="2894" spans="1:4" hidden="1" outlineLevel="1" x14ac:dyDescent="0.45">
      <c r="A2894">
        <v>3.9893070121324259E-2</v>
      </c>
      <c r="B2894">
        <v>1</v>
      </c>
      <c r="C2894">
        <v>1</v>
      </c>
      <c r="D2894">
        <v>1</v>
      </c>
    </row>
    <row r="2895" spans="1:4" hidden="1" outlineLevel="1" x14ac:dyDescent="0.45">
      <c r="A2895">
        <v>1.6808384417638988E-2</v>
      </c>
      <c r="B2895">
        <v>1</v>
      </c>
      <c r="C2895">
        <v>1</v>
      </c>
      <c r="D2895">
        <v>1</v>
      </c>
    </row>
    <row r="2896" spans="1:4" hidden="1" outlineLevel="1" x14ac:dyDescent="0.45">
      <c r="A2896">
        <v>-3.4616880591211707E-3</v>
      </c>
      <c r="B2896">
        <v>1</v>
      </c>
      <c r="C2896">
        <v>1</v>
      </c>
      <c r="D2896">
        <v>1</v>
      </c>
    </row>
    <row r="2897" spans="1:4" hidden="1" outlineLevel="1" x14ac:dyDescent="0.45">
      <c r="A2897">
        <v>-7.8060965614024092E-5</v>
      </c>
      <c r="B2897">
        <v>1</v>
      </c>
      <c r="C2897">
        <v>1</v>
      </c>
      <c r="D2897">
        <v>1</v>
      </c>
    </row>
    <row r="2898" spans="1:4" hidden="1" outlineLevel="1" x14ac:dyDescent="0.45">
      <c r="A2898">
        <v>1.857996018579966E-2</v>
      </c>
      <c r="B2898">
        <v>1</v>
      </c>
      <c r="C2898">
        <v>1</v>
      </c>
      <c r="D2898">
        <v>1</v>
      </c>
    </row>
    <row r="2899" spans="1:4" hidden="1" outlineLevel="1" x14ac:dyDescent="0.45">
      <c r="A2899">
        <v>8.5840199271891571E-3</v>
      </c>
      <c r="B2899">
        <v>1</v>
      </c>
      <c r="C2899">
        <v>1</v>
      </c>
      <c r="D2899">
        <v>1</v>
      </c>
    </row>
    <row r="2900" spans="1:4" hidden="1" outlineLevel="1" x14ac:dyDescent="0.45">
      <c r="A2900">
        <v>-2.2113302177134364E-2</v>
      </c>
      <c r="B2900">
        <v>1</v>
      </c>
      <c r="C2900">
        <v>1</v>
      </c>
      <c r="D2900">
        <v>1</v>
      </c>
    </row>
    <row r="2901" spans="1:4" hidden="1" outlineLevel="1" x14ac:dyDescent="0.45">
      <c r="A2901">
        <v>-1.9194156273069862E-2</v>
      </c>
      <c r="B2901">
        <v>1</v>
      </c>
      <c r="C2901">
        <v>1</v>
      </c>
      <c r="D2901">
        <v>1</v>
      </c>
    </row>
    <row r="2902" spans="1:4" hidden="1" outlineLevel="1" x14ac:dyDescent="0.45">
      <c r="A2902">
        <v>6.3383908410252765E-4</v>
      </c>
      <c r="B2902">
        <v>1</v>
      </c>
      <c r="C2902">
        <v>1</v>
      </c>
      <c r="D2902">
        <v>1</v>
      </c>
    </row>
    <row r="2903" spans="1:4" hidden="1" outlineLevel="1" x14ac:dyDescent="0.45">
      <c r="A2903">
        <v>-5.8197078269132119E-3</v>
      </c>
      <c r="B2903">
        <v>1</v>
      </c>
      <c r="C2903">
        <v>1</v>
      </c>
      <c r="D2903">
        <v>1</v>
      </c>
    </row>
    <row r="2904" spans="1:4" hidden="1" outlineLevel="1" x14ac:dyDescent="0.45">
      <c r="A2904">
        <v>1.1349155782096165E-2</v>
      </c>
      <c r="B2904">
        <v>1</v>
      </c>
      <c r="C2904">
        <v>1</v>
      </c>
      <c r="D2904">
        <v>1</v>
      </c>
    </row>
    <row r="2905" spans="1:4" hidden="1" outlineLevel="1" x14ac:dyDescent="0.45">
      <c r="A2905">
        <v>-4.3705949521596343E-3</v>
      </c>
      <c r="B2905">
        <v>1</v>
      </c>
      <c r="C2905">
        <v>1</v>
      </c>
      <c r="D2905">
        <v>1</v>
      </c>
    </row>
    <row r="2906" spans="1:4" hidden="1" outlineLevel="1" x14ac:dyDescent="0.45">
      <c r="A2906">
        <v>1.2536581507553324E-2</v>
      </c>
      <c r="B2906">
        <v>1</v>
      </c>
      <c r="C2906">
        <v>1</v>
      </c>
      <c r="D2906">
        <v>1</v>
      </c>
    </row>
    <row r="2907" spans="1:4" hidden="1" outlineLevel="1" x14ac:dyDescent="0.45">
      <c r="A2907">
        <v>-1.878686091473647E-2</v>
      </c>
      <c r="B2907">
        <v>1</v>
      </c>
      <c r="C2907">
        <v>1</v>
      </c>
      <c r="D2907">
        <v>1</v>
      </c>
    </row>
    <row r="2908" spans="1:4" hidden="1" outlineLevel="1" x14ac:dyDescent="0.45">
      <c r="A2908">
        <v>-1.5404824456651589E-2</v>
      </c>
      <c r="B2908">
        <v>1</v>
      </c>
      <c r="C2908">
        <v>1</v>
      </c>
      <c r="D2908">
        <v>1</v>
      </c>
    </row>
    <row r="2909" spans="1:4" hidden="1" outlineLevel="1" x14ac:dyDescent="0.45">
      <c r="A2909">
        <v>1.131999191429145E-3</v>
      </c>
      <c r="B2909">
        <v>1</v>
      </c>
      <c r="C2909">
        <v>1</v>
      </c>
      <c r="D2909">
        <v>1</v>
      </c>
    </row>
    <row r="2910" spans="1:4" hidden="1" outlineLevel="1" x14ac:dyDescent="0.45">
      <c r="A2910">
        <v>2.6046924847554997E-2</v>
      </c>
      <c r="B2910">
        <v>1</v>
      </c>
      <c r="C2910">
        <v>1</v>
      </c>
      <c r="D2910">
        <v>1</v>
      </c>
    </row>
    <row r="2911" spans="1:4" hidden="1" outlineLevel="1" x14ac:dyDescent="0.45">
      <c r="A2911">
        <v>7.7928211586901774E-3</v>
      </c>
      <c r="B2911">
        <v>1</v>
      </c>
      <c r="C2911">
        <v>1</v>
      </c>
      <c r="D2911">
        <v>1</v>
      </c>
    </row>
    <row r="2912" spans="1:4" hidden="1" outlineLevel="1" x14ac:dyDescent="0.45">
      <c r="A2912">
        <v>-2.452550183550728E-2</v>
      </c>
      <c r="B2912">
        <v>1</v>
      </c>
      <c r="C2912">
        <v>1</v>
      </c>
      <c r="D2912">
        <v>1</v>
      </c>
    </row>
    <row r="2913" spans="1:4" hidden="1" outlineLevel="1" x14ac:dyDescent="0.45">
      <c r="A2913">
        <v>2.6983745696212535E-2</v>
      </c>
      <c r="B2913">
        <v>1</v>
      </c>
      <c r="C2913">
        <v>1</v>
      </c>
      <c r="D2913">
        <v>1</v>
      </c>
    </row>
    <row r="2914" spans="1:4" hidden="1" outlineLevel="1" x14ac:dyDescent="0.45">
      <c r="A2914">
        <v>2.4130672072353088E-2</v>
      </c>
      <c r="B2914">
        <v>1</v>
      </c>
      <c r="C2914">
        <v>1</v>
      </c>
      <c r="D2914">
        <v>1</v>
      </c>
    </row>
    <row r="2915" spans="1:4" hidden="1" outlineLevel="1" x14ac:dyDescent="0.45">
      <c r="A2915">
        <v>-1.5682691941684812E-2</v>
      </c>
      <c r="B2915">
        <v>1</v>
      </c>
      <c r="C2915">
        <v>1</v>
      </c>
      <c r="D2915">
        <v>1</v>
      </c>
    </row>
    <row r="2916" spans="1:4" hidden="1" outlineLevel="1" x14ac:dyDescent="0.45">
      <c r="A2916">
        <v>-2.552302873274126E-3</v>
      </c>
      <c r="B2916">
        <v>1</v>
      </c>
      <c r="C2916">
        <v>1</v>
      </c>
      <c r="D2916">
        <v>1</v>
      </c>
    </row>
    <row r="2917" spans="1:4" hidden="1" outlineLevel="1" x14ac:dyDescent="0.45">
      <c r="A2917">
        <v>3.3730081805141143E-3</v>
      </c>
      <c r="B2917">
        <v>1</v>
      </c>
      <c r="C2917">
        <v>1</v>
      </c>
      <c r="D2917">
        <v>1</v>
      </c>
    </row>
    <row r="2918" spans="1:4" hidden="1" outlineLevel="1" x14ac:dyDescent="0.45">
      <c r="A2918">
        <v>-2.2179289026275195E-2</v>
      </c>
      <c r="B2918">
        <v>1</v>
      </c>
      <c r="C2918">
        <v>1</v>
      </c>
      <c r="D2918">
        <v>1</v>
      </c>
    </row>
    <row r="2919" spans="1:4" hidden="1" outlineLevel="1" x14ac:dyDescent="0.45">
      <c r="A2919">
        <v>-3.592033509839565E-2</v>
      </c>
      <c r="B2919">
        <v>1</v>
      </c>
      <c r="C2919">
        <v>1</v>
      </c>
      <c r="D2919">
        <v>1</v>
      </c>
    </row>
    <row r="2920" spans="1:4" hidden="1" outlineLevel="1" x14ac:dyDescent="0.45">
      <c r="A2920">
        <v>-2.0330368487928907E-2</v>
      </c>
      <c r="B2920">
        <v>1</v>
      </c>
      <c r="C2920">
        <v>1</v>
      </c>
      <c r="D2920">
        <v>1</v>
      </c>
    </row>
    <row r="2921" spans="1:4" hidden="1" outlineLevel="1" x14ac:dyDescent="0.45">
      <c r="A2921">
        <v>-2.4685159616752994E-3</v>
      </c>
      <c r="B2921">
        <v>1</v>
      </c>
      <c r="C2921">
        <v>1</v>
      </c>
      <c r="D2921">
        <v>1</v>
      </c>
    </row>
    <row r="2922" spans="1:4" hidden="1" outlineLevel="1" x14ac:dyDescent="0.45">
      <c r="A2922">
        <v>6.7947319855716781E-3</v>
      </c>
      <c r="B2922">
        <v>1</v>
      </c>
      <c r="C2922">
        <v>1</v>
      </c>
      <c r="D2922">
        <v>1</v>
      </c>
    </row>
    <row r="2923" spans="1:4" hidden="1" outlineLevel="1" x14ac:dyDescent="0.45">
      <c r="A2923">
        <v>3.782702882852873E-2</v>
      </c>
      <c r="B2923">
        <v>1</v>
      </c>
      <c r="C2923">
        <v>1</v>
      </c>
      <c r="D2923">
        <v>1</v>
      </c>
    </row>
    <row r="2924" spans="1:4" hidden="1" outlineLevel="1" x14ac:dyDescent="0.45">
      <c r="A2924">
        <v>1.368818240205516E-2</v>
      </c>
      <c r="B2924">
        <v>1</v>
      </c>
      <c r="C2924">
        <v>1</v>
      </c>
      <c r="D2924">
        <v>1</v>
      </c>
    </row>
    <row r="2925" spans="1:4" hidden="1" outlineLevel="1" x14ac:dyDescent="0.45">
      <c r="A2925">
        <v>-4.8311091751475077E-3</v>
      </c>
      <c r="B2925">
        <v>1</v>
      </c>
      <c r="C2925">
        <v>1</v>
      </c>
      <c r="D2925">
        <v>1</v>
      </c>
    </row>
    <row r="2926" spans="1:4" hidden="1" outlineLevel="1" x14ac:dyDescent="0.45">
      <c r="A2926">
        <v>1.3091401058453744E-2</v>
      </c>
      <c r="B2926">
        <v>1</v>
      </c>
      <c r="C2926">
        <v>1</v>
      </c>
      <c r="D2926">
        <v>1</v>
      </c>
    </row>
    <row r="2927" spans="1:4" hidden="1" outlineLevel="1" x14ac:dyDescent="0.45">
      <c r="A2927">
        <v>2.8279654359779638E-3</v>
      </c>
      <c r="B2927">
        <v>1</v>
      </c>
      <c r="C2927">
        <v>1</v>
      </c>
      <c r="D2927">
        <v>1</v>
      </c>
    </row>
    <row r="2928" spans="1:4" hidden="1" outlineLevel="1" x14ac:dyDescent="0.45">
      <c r="A2928">
        <v>2.9257402475325156E-2</v>
      </c>
      <c r="B2928">
        <v>1</v>
      </c>
      <c r="C2928">
        <v>1</v>
      </c>
      <c r="D2928">
        <v>1</v>
      </c>
    </row>
    <row r="2929" spans="1:4" hidden="1" outlineLevel="1" x14ac:dyDescent="0.45">
      <c r="A2929">
        <v>4.5663838045584271E-4</v>
      </c>
      <c r="B2929">
        <v>1</v>
      </c>
      <c r="C2929">
        <v>1</v>
      </c>
      <c r="D2929">
        <v>1</v>
      </c>
    </row>
    <row r="2930" spans="1:4" hidden="1" outlineLevel="1" x14ac:dyDescent="0.45">
      <c r="A2930">
        <v>9.3948499486515846E-3</v>
      </c>
      <c r="B2930">
        <v>1</v>
      </c>
      <c r="C2930">
        <v>1</v>
      </c>
      <c r="D2930">
        <v>1</v>
      </c>
    </row>
    <row r="2931" spans="1:4" hidden="1" outlineLevel="1" x14ac:dyDescent="0.45">
      <c r="A2931">
        <v>-1.3339362423694379E-2</v>
      </c>
      <c r="B2931">
        <v>1</v>
      </c>
      <c r="C2931">
        <v>1</v>
      </c>
      <c r="D2931">
        <v>1</v>
      </c>
    </row>
    <row r="2932" spans="1:4" hidden="1" outlineLevel="1" x14ac:dyDescent="0.45">
      <c r="A2932">
        <v>-2.8643446379468251E-3</v>
      </c>
      <c r="B2932">
        <v>1</v>
      </c>
      <c r="C2932">
        <v>1</v>
      </c>
      <c r="D2932">
        <v>1</v>
      </c>
    </row>
    <row r="2933" spans="1:4" hidden="1" outlineLevel="1" x14ac:dyDescent="0.45">
      <c r="A2933">
        <v>-9.575242253629046E-3</v>
      </c>
      <c r="B2933">
        <v>1</v>
      </c>
      <c r="C2933">
        <v>1</v>
      </c>
      <c r="D2933">
        <v>1</v>
      </c>
    </row>
    <row r="2934" spans="1:4" hidden="1" outlineLevel="1" x14ac:dyDescent="0.45">
      <c r="A2934">
        <v>2.0921149309718112E-2</v>
      </c>
      <c r="B2934">
        <v>1</v>
      </c>
      <c r="C2934">
        <v>1</v>
      </c>
      <c r="D2934">
        <v>1</v>
      </c>
    </row>
    <row r="2935" spans="1:4" hidden="1" outlineLevel="1" x14ac:dyDescent="0.45">
      <c r="A2935">
        <v>4.8484848484846577E-3</v>
      </c>
      <c r="B2935">
        <v>1</v>
      </c>
      <c r="C2935">
        <v>1</v>
      </c>
      <c r="D2935">
        <v>1</v>
      </c>
    </row>
    <row r="2936" spans="1:4" hidden="1" outlineLevel="1" x14ac:dyDescent="0.45">
      <c r="A2936">
        <v>-4.0711700844390242E-3</v>
      </c>
      <c r="B2936">
        <v>1</v>
      </c>
      <c r="C2936">
        <v>1</v>
      </c>
      <c r="D2936">
        <v>1</v>
      </c>
    </row>
    <row r="2937" spans="1:4" hidden="1" outlineLevel="1" x14ac:dyDescent="0.45">
      <c r="A2937">
        <v>-2.0060560181680565E-2</v>
      </c>
      <c r="B2937">
        <v>1</v>
      </c>
      <c r="C2937">
        <v>1</v>
      </c>
      <c r="D2937">
        <v>1</v>
      </c>
    </row>
    <row r="2938" spans="1:4" hidden="1" outlineLevel="1" x14ac:dyDescent="0.45">
      <c r="A2938">
        <v>-7.3001158748551287E-3</v>
      </c>
      <c r="B2938">
        <v>1</v>
      </c>
      <c r="C2938">
        <v>1</v>
      </c>
      <c r="D2938">
        <v>1</v>
      </c>
    </row>
    <row r="2939" spans="1:4" hidden="1" outlineLevel="1" x14ac:dyDescent="0.45">
      <c r="A2939">
        <v>-1.599159565775643E-2</v>
      </c>
      <c r="B2939">
        <v>1</v>
      </c>
      <c r="C2939">
        <v>1</v>
      </c>
      <c r="D2939">
        <v>1</v>
      </c>
    </row>
    <row r="2940" spans="1:4" hidden="1" outlineLevel="1" x14ac:dyDescent="0.45">
      <c r="A2940">
        <v>-1.9137999209173584E-2</v>
      </c>
      <c r="B2940">
        <v>1</v>
      </c>
      <c r="C2940">
        <v>1</v>
      </c>
      <c r="D2940">
        <v>1</v>
      </c>
    </row>
    <row r="2941" spans="1:4" hidden="1" outlineLevel="1" x14ac:dyDescent="0.45">
      <c r="A2941">
        <v>-1.5318874465855004E-3</v>
      </c>
      <c r="B2941">
        <v>1</v>
      </c>
      <c r="C2941">
        <v>1</v>
      </c>
      <c r="D2941">
        <v>1</v>
      </c>
    </row>
    <row r="2942" spans="1:4" hidden="1" outlineLevel="1" x14ac:dyDescent="0.45">
      <c r="A2942">
        <v>-6.298449612403112E-3</v>
      </c>
      <c r="B2942">
        <v>1</v>
      </c>
      <c r="C2942">
        <v>1</v>
      </c>
      <c r="D2942">
        <v>1</v>
      </c>
    </row>
    <row r="2943" spans="1:4" hidden="1" outlineLevel="1" x14ac:dyDescent="0.45">
      <c r="A2943">
        <v>-8.7355761417194921E-3</v>
      </c>
      <c r="B2943">
        <v>1</v>
      </c>
      <c r="C2943">
        <v>1</v>
      </c>
      <c r="D2943">
        <v>1</v>
      </c>
    </row>
    <row r="2944" spans="1:4" hidden="1" outlineLevel="1" x14ac:dyDescent="0.45">
      <c r="A2944">
        <v>7.3369676599581712E-3</v>
      </c>
      <c r="B2944">
        <v>1</v>
      </c>
      <c r="C2944">
        <v>1</v>
      </c>
      <c r="D2944">
        <v>1</v>
      </c>
    </row>
    <row r="2945" spans="1:4" hidden="1" outlineLevel="1" x14ac:dyDescent="0.45">
      <c r="A2945">
        <v>1.6276041666667407E-3</v>
      </c>
      <c r="B2945">
        <v>1</v>
      </c>
      <c r="C2945">
        <v>1</v>
      </c>
      <c r="D2945">
        <v>1</v>
      </c>
    </row>
    <row r="2946" spans="1:4" hidden="1" outlineLevel="1" x14ac:dyDescent="0.45">
      <c r="A2946">
        <v>1.3852778680532918E-2</v>
      </c>
      <c r="B2946">
        <v>1</v>
      </c>
      <c r="C2946">
        <v>1</v>
      </c>
      <c r="D2946">
        <v>1</v>
      </c>
    </row>
    <row r="2947" spans="1:4" hidden="1" outlineLevel="1" x14ac:dyDescent="0.45">
      <c r="A2947">
        <v>1.5226189045157712E-2</v>
      </c>
      <c r="B2947">
        <v>1</v>
      </c>
      <c r="C2947">
        <v>1</v>
      </c>
      <c r="D2947">
        <v>1</v>
      </c>
    </row>
    <row r="2948" spans="1:4" hidden="1" outlineLevel="1" x14ac:dyDescent="0.45">
      <c r="A2948">
        <v>4.7361566089119123E-3</v>
      </c>
      <c r="B2948">
        <v>1</v>
      </c>
      <c r="C2948">
        <v>1</v>
      </c>
      <c r="D2948">
        <v>1</v>
      </c>
    </row>
    <row r="2949" spans="1:4" hidden="1" outlineLevel="1" x14ac:dyDescent="0.45">
      <c r="A2949">
        <v>9.1919707742469381E-3</v>
      </c>
      <c r="B2949">
        <v>1</v>
      </c>
      <c r="C2949">
        <v>1</v>
      </c>
      <c r="D2949">
        <v>1</v>
      </c>
    </row>
    <row r="2950" spans="1:4" hidden="1" outlineLevel="1" x14ac:dyDescent="0.45">
      <c r="A2950">
        <v>-6.6949515394497672E-3</v>
      </c>
      <c r="B2950">
        <v>1</v>
      </c>
      <c r="C2950">
        <v>1</v>
      </c>
      <c r="D2950">
        <v>1</v>
      </c>
    </row>
    <row r="2951" spans="1:4" hidden="1" outlineLevel="1" x14ac:dyDescent="0.45">
      <c r="A2951">
        <v>-1.0815470825659257E-2</v>
      </c>
      <c r="B2951">
        <v>1</v>
      </c>
      <c r="C2951">
        <v>1</v>
      </c>
      <c r="D2951">
        <v>1</v>
      </c>
    </row>
    <row r="2952" spans="1:4" hidden="1" outlineLevel="1" x14ac:dyDescent="0.45">
      <c r="A2952">
        <v>5.371786237768883E-2</v>
      </c>
      <c r="B2952">
        <v>1</v>
      </c>
      <c r="C2952">
        <v>1</v>
      </c>
      <c r="D2952">
        <v>1</v>
      </c>
    </row>
    <row r="2953" spans="1:4" hidden="1" outlineLevel="1" x14ac:dyDescent="0.45">
      <c r="A2953">
        <v>3.0452272641827705E-3</v>
      </c>
      <c r="B2953">
        <v>1</v>
      </c>
      <c r="C2953">
        <v>1</v>
      </c>
      <c r="D2953">
        <v>1</v>
      </c>
    </row>
    <row r="2954" spans="1:4" hidden="1" outlineLevel="1" x14ac:dyDescent="0.45">
      <c r="A2954">
        <v>-9.7076461769116662E-3</v>
      </c>
      <c r="B2954">
        <v>1</v>
      </c>
      <c r="C2954">
        <v>1</v>
      </c>
      <c r="D2954">
        <v>1</v>
      </c>
    </row>
    <row r="2955" spans="1:4" hidden="1" outlineLevel="1" x14ac:dyDescent="0.45">
      <c r="A2955">
        <v>2.3579728246470699E-2</v>
      </c>
      <c r="B2955">
        <v>1</v>
      </c>
      <c r="C2955">
        <v>1</v>
      </c>
      <c r="D2955">
        <v>1</v>
      </c>
    </row>
    <row r="2956" spans="1:4" hidden="1" outlineLevel="1" x14ac:dyDescent="0.45">
      <c r="A2956">
        <v>1.3496524182813108E-2</v>
      </c>
      <c r="B2956">
        <v>1</v>
      </c>
      <c r="C2956">
        <v>1</v>
      </c>
      <c r="D2956">
        <v>1</v>
      </c>
    </row>
    <row r="2957" spans="1:4" hidden="1" outlineLevel="1" x14ac:dyDescent="0.45">
      <c r="A2957">
        <v>6.0928891969791454E-3</v>
      </c>
      <c r="B2957">
        <v>1</v>
      </c>
      <c r="C2957">
        <v>1</v>
      </c>
      <c r="D2957">
        <v>1</v>
      </c>
    </row>
    <row r="2958" spans="1:4" hidden="1" outlineLevel="1" x14ac:dyDescent="0.45">
      <c r="A2958">
        <v>3.1911807368725231E-3</v>
      </c>
      <c r="B2958">
        <v>1</v>
      </c>
      <c r="C2958">
        <v>1</v>
      </c>
      <c r="D2958">
        <v>1</v>
      </c>
    </row>
    <row r="2959" spans="1:4" hidden="1" outlineLevel="1" x14ac:dyDescent="0.45">
      <c r="A2959">
        <v>-1.0591382301908592E-2</v>
      </c>
      <c r="B2959">
        <v>1</v>
      </c>
      <c r="C2959">
        <v>1</v>
      </c>
      <c r="D2959">
        <v>1</v>
      </c>
    </row>
    <row r="2960" spans="1:4" hidden="1" outlineLevel="1" x14ac:dyDescent="0.45">
      <c r="A2960">
        <v>-1.0375945343611748E-2</v>
      </c>
      <c r="B2960">
        <v>1</v>
      </c>
      <c r="C2960">
        <v>1</v>
      </c>
      <c r="D2960">
        <v>1</v>
      </c>
    </row>
    <row r="2961" spans="1:4" hidden="1" outlineLevel="1" x14ac:dyDescent="0.45">
      <c r="A2961">
        <v>3.1786465832318145E-2</v>
      </c>
      <c r="B2961">
        <v>1</v>
      </c>
      <c r="C2961">
        <v>1</v>
      </c>
      <c r="D2961">
        <v>1</v>
      </c>
    </row>
    <row r="2962" spans="1:4" hidden="1" outlineLevel="1" x14ac:dyDescent="0.45">
      <c r="A2962">
        <v>5.1166451982251893E-3</v>
      </c>
      <c r="B2962">
        <v>1</v>
      </c>
      <c r="C2962">
        <v>1</v>
      </c>
      <c r="D2962">
        <v>1</v>
      </c>
    </row>
    <row r="2963" spans="1:4" hidden="1" outlineLevel="1" x14ac:dyDescent="0.45">
      <c r="A2963">
        <v>2.4349435762343719E-2</v>
      </c>
      <c r="B2963">
        <v>1</v>
      </c>
      <c r="C2963">
        <v>1</v>
      </c>
      <c r="D2963">
        <v>1</v>
      </c>
    </row>
    <row r="2964" spans="1:4" hidden="1" outlineLevel="1" x14ac:dyDescent="0.45">
      <c r="A2964">
        <v>-1.1051259774109479E-2</v>
      </c>
      <c r="B2964">
        <v>1</v>
      </c>
      <c r="C2964">
        <v>1</v>
      </c>
      <c r="D2964">
        <v>1</v>
      </c>
    </row>
    <row r="2965" spans="1:4" hidden="1" outlineLevel="1" x14ac:dyDescent="0.45">
      <c r="A2965">
        <v>2.4598517060828717E-2</v>
      </c>
      <c r="B2965">
        <v>1</v>
      </c>
      <c r="C2965">
        <v>1</v>
      </c>
      <c r="D2965">
        <v>1</v>
      </c>
    </row>
    <row r="2966" spans="1:4" hidden="1" outlineLevel="1" x14ac:dyDescent="0.45">
      <c r="A2966">
        <v>-1.2518434681208501E-2</v>
      </c>
      <c r="B2966">
        <v>1</v>
      </c>
      <c r="C2966">
        <v>1</v>
      </c>
      <c r="D2966">
        <v>1</v>
      </c>
    </row>
    <row r="2967" spans="1:4" hidden="1" outlineLevel="1" x14ac:dyDescent="0.45">
      <c r="A2967">
        <v>7.8146707418726979E-3</v>
      </c>
      <c r="B2967">
        <v>1</v>
      </c>
      <c r="C2967">
        <v>1</v>
      </c>
      <c r="D2967">
        <v>1</v>
      </c>
    </row>
    <row r="2968" spans="1:4" hidden="1" outlineLevel="1" x14ac:dyDescent="0.45">
      <c r="A2968">
        <v>-7.1337491815142151E-3</v>
      </c>
      <c r="B2968">
        <v>1</v>
      </c>
      <c r="C2968">
        <v>1</v>
      </c>
      <c r="D2968">
        <v>1</v>
      </c>
    </row>
    <row r="2969" spans="1:4" hidden="1" outlineLevel="1" x14ac:dyDescent="0.45">
      <c r="A2969">
        <v>1.2287400208260912E-2</v>
      </c>
      <c r="B2969">
        <v>1</v>
      </c>
      <c r="C2969">
        <v>1</v>
      </c>
      <c r="D2969">
        <v>1</v>
      </c>
    </row>
    <row r="2970" spans="1:4" hidden="1" outlineLevel="1" x14ac:dyDescent="0.45">
      <c r="A2970">
        <v>-1.1281031408585829E-2</v>
      </c>
      <c r="B2970">
        <v>1</v>
      </c>
      <c r="C2970">
        <v>1</v>
      </c>
      <c r="D2970">
        <v>1</v>
      </c>
    </row>
    <row r="2971" spans="1:4" hidden="1" outlineLevel="1" x14ac:dyDescent="0.45">
      <c r="A2971">
        <v>8.7046991503381133E-3</v>
      </c>
      <c r="B2971">
        <v>1</v>
      </c>
      <c r="C2971">
        <v>1</v>
      </c>
      <c r="D2971">
        <v>1</v>
      </c>
    </row>
    <row r="2972" spans="1:4" hidden="1" outlineLevel="1" x14ac:dyDescent="0.45">
      <c r="A2972">
        <v>8.5952004400735582E-4</v>
      </c>
      <c r="B2972">
        <v>1</v>
      </c>
      <c r="C2972">
        <v>1</v>
      </c>
      <c r="D2972">
        <v>1</v>
      </c>
    </row>
    <row r="2973" spans="1:4" hidden="1" outlineLevel="1" x14ac:dyDescent="0.45">
      <c r="A2973">
        <v>6.2862835354333679E-3</v>
      </c>
      <c r="B2973">
        <v>1</v>
      </c>
      <c r="C2973">
        <v>1</v>
      </c>
      <c r="D2973">
        <v>1</v>
      </c>
    </row>
    <row r="2974" spans="1:4" hidden="1" outlineLevel="1" x14ac:dyDescent="0.45">
      <c r="A2974">
        <v>-5.6325527411755782E-3</v>
      </c>
      <c r="B2974">
        <v>1</v>
      </c>
      <c r="C2974">
        <v>1</v>
      </c>
      <c r="D2974">
        <v>1</v>
      </c>
    </row>
    <row r="2975" spans="1:4" hidden="1" outlineLevel="1" x14ac:dyDescent="0.45">
      <c r="A2975">
        <v>-1.0161694531223286E-2</v>
      </c>
      <c r="B2975">
        <v>1</v>
      </c>
      <c r="C2975">
        <v>1</v>
      </c>
      <c r="D2975">
        <v>1</v>
      </c>
    </row>
    <row r="2976" spans="1:4" hidden="1" outlineLevel="1" x14ac:dyDescent="0.45">
      <c r="A2976">
        <v>-1.3526167932577216E-2</v>
      </c>
      <c r="B2976">
        <v>1</v>
      </c>
      <c r="C2976">
        <v>1</v>
      </c>
      <c r="D2976">
        <v>1</v>
      </c>
    </row>
    <row r="2977" spans="1:4" hidden="1" outlineLevel="1" x14ac:dyDescent="0.45">
      <c r="A2977">
        <v>8.1918222409731456E-3</v>
      </c>
      <c r="B2977">
        <v>1</v>
      </c>
      <c r="C2977">
        <v>1</v>
      </c>
      <c r="D2977">
        <v>1</v>
      </c>
    </row>
    <row r="2978" spans="1:4" hidden="1" outlineLevel="1" x14ac:dyDescent="0.45">
      <c r="A2978">
        <v>1.2902775840424097E-2</v>
      </c>
      <c r="B2978">
        <v>1</v>
      </c>
      <c r="C2978">
        <v>1</v>
      </c>
      <c r="D2978">
        <v>1</v>
      </c>
    </row>
    <row r="2979" spans="1:4" hidden="1" outlineLevel="1" x14ac:dyDescent="0.45">
      <c r="A2979">
        <v>1.1395717138332317E-2</v>
      </c>
      <c r="B2979">
        <v>1</v>
      </c>
      <c r="C2979">
        <v>1</v>
      </c>
      <c r="D2979">
        <v>1</v>
      </c>
    </row>
    <row r="2980" spans="1:4" hidden="1" outlineLevel="1" x14ac:dyDescent="0.45">
      <c r="A2980">
        <v>1.7428600605916111E-2</v>
      </c>
      <c r="B2980">
        <v>1</v>
      </c>
      <c r="C2980">
        <v>1</v>
      </c>
      <c r="D2980">
        <v>1</v>
      </c>
    </row>
    <row r="2981" spans="1:4" hidden="1" outlineLevel="1" x14ac:dyDescent="0.45">
      <c r="A2981">
        <v>-8.3308240489812224E-3</v>
      </c>
      <c r="B2981">
        <v>1</v>
      </c>
      <c r="C2981">
        <v>1</v>
      </c>
      <c r="D2981">
        <v>1</v>
      </c>
    </row>
    <row r="2982" spans="1:4" hidden="1" outlineLevel="1" x14ac:dyDescent="0.45">
      <c r="A2982">
        <v>-1.6970310391362986E-2</v>
      </c>
      <c r="B2982">
        <v>1</v>
      </c>
      <c r="C2982">
        <v>1</v>
      </c>
      <c r="D2982">
        <v>1</v>
      </c>
    </row>
    <row r="2983" spans="1:4" hidden="1" outlineLevel="1" x14ac:dyDescent="0.45">
      <c r="A2983">
        <v>1.1497408792943808E-2</v>
      </c>
      <c r="B2983">
        <v>1</v>
      </c>
      <c r="C2983">
        <v>1</v>
      </c>
      <c r="D2983">
        <v>1</v>
      </c>
    </row>
    <row r="2984" spans="1:4" hidden="1" outlineLevel="1" x14ac:dyDescent="0.45">
      <c r="A2984">
        <v>1.1163137893593689E-2</v>
      </c>
      <c r="B2984">
        <v>1</v>
      </c>
      <c r="C2984">
        <v>1</v>
      </c>
      <c r="D2984">
        <v>1</v>
      </c>
    </row>
    <row r="2985" spans="1:4" hidden="1" outlineLevel="1" x14ac:dyDescent="0.45">
      <c r="A2985">
        <v>-1.7449078889969494E-3</v>
      </c>
      <c r="B2985">
        <v>1</v>
      </c>
      <c r="C2985">
        <v>1</v>
      </c>
      <c r="D2985">
        <v>1</v>
      </c>
    </row>
    <row r="2986" spans="1:4" hidden="1" outlineLevel="1" x14ac:dyDescent="0.45">
      <c r="A2986">
        <v>3.1631315338330523E-2</v>
      </c>
      <c r="B2986">
        <v>1</v>
      </c>
      <c r="C2986">
        <v>1</v>
      </c>
      <c r="D2986">
        <v>1</v>
      </c>
    </row>
    <row r="2987" spans="1:4" hidden="1" outlineLevel="1" x14ac:dyDescent="0.45">
      <c r="A2987">
        <v>1.2642554578038423E-2</v>
      </c>
      <c r="B2987">
        <v>1</v>
      </c>
      <c r="C2987">
        <v>1</v>
      </c>
      <c r="D2987">
        <v>1</v>
      </c>
    </row>
    <row r="2988" spans="1:4" hidden="1" outlineLevel="1" x14ac:dyDescent="0.45">
      <c r="A2988">
        <v>3.5941823798185224E-2</v>
      </c>
      <c r="B2988">
        <v>1</v>
      </c>
      <c r="C2988">
        <v>1</v>
      </c>
      <c r="D2988">
        <v>1</v>
      </c>
    </row>
    <row r="2989" spans="1:4" hidden="1" outlineLevel="1" x14ac:dyDescent="0.45">
      <c r="A2989">
        <v>6.1438111507998272E-2</v>
      </c>
      <c r="B2989">
        <v>1</v>
      </c>
      <c r="C2989">
        <v>1</v>
      </c>
      <c r="D2989">
        <v>1</v>
      </c>
    </row>
    <row r="2990" spans="1:4" hidden="1" outlineLevel="1" x14ac:dyDescent="0.45">
      <c r="A2990">
        <v>-1.6972463640887447E-3</v>
      </c>
      <c r="B2990">
        <v>1</v>
      </c>
      <c r="C2990">
        <v>1</v>
      </c>
      <c r="D2990">
        <v>1</v>
      </c>
    </row>
    <row r="2991" spans="1:4" hidden="1" outlineLevel="1" x14ac:dyDescent="0.45">
      <c r="A2991">
        <v>1.6708192877035177E-3</v>
      </c>
      <c r="B2991">
        <v>1</v>
      </c>
      <c r="C2991">
        <v>1</v>
      </c>
      <c r="D2991">
        <v>1</v>
      </c>
    </row>
    <row r="2992" spans="1:4" hidden="1" outlineLevel="1" x14ac:dyDescent="0.45">
      <c r="A2992">
        <v>-2.9468570759686452E-2</v>
      </c>
      <c r="B2992">
        <v>1</v>
      </c>
      <c r="C2992">
        <v>1</v>
      </c>
      <c r="D2992">
        <v>1</v>
      </c>
    </row>
    <row r="2993" spans="1:4" hidden="1" outlineLevel="1" x14ac:dyDescent="0.45">
      <c r="A2993">
        <v>-1.9267299864314746E-2</v>
      </c>
      <c r="B2993">
        <v>1</v>
      </c>
      <c r="C2993">
        <v>1</v>
      </c>
      <c r="D2993">
        <v>1</v>
      </c>
    </row>
    <row r="2994" spans="1:4" hidden="1" outlineLevel="1" x14ac:dyDescent="0.45">
      <c r="A2994">
        <v>-9.2541351534156657E-3</v>
      </c>
      <c r="B2994">
        <v>1</v>
      </c>
      <c r="C2994">
        <v>1</v>
      </c>
      <c r="D2994">
        <v>1</v>
      </c>
    </row>
    <row r="2995" spans="1:4" hidden="1" outlineLevel="1" x14ac:dyDescent="0.45">
      <c r="A2995">
        <v>3.6617532971294775E-3</v>
      </c>
      <c r="B2995">
        <v>1</v>
      </c>
      <c r="C2995">
        <v>1</v>
      </c>
      <c r="D2995">
        <v>1</v>
      </c>
    </row>
    <row r="2996" spans="1:4" hidden="1" outlineLevel="1" x14ac:dyDescent="0.45">
      <c r="A2996">
        <v>7.0185202362180732E-3</v>
      </c>
      <c r="B2996">
        <v>1</v>
      </c>
      <c r="C2996">
        <v>1</v>
      </c>
      <c r="D2996">
        <v>1</v>
      </c>
    </row>
    <row r="2997" spans="1:4" hidden="1" outlineLevel="1" x14ac:dyDescent="0.45">
      <c r="A2997">
        <v>3.0948725821307921E-2</v>
      </c>
      <c r="B2997">
        <v>1</v>
      </c>
      <c r="C2997">
        <v>1</v>
      </c>
      <c r="D2997">
        <v>1</v>
      </c>
    </row>
    <row r="2998" spans="1:4" hidden="1" outlineLevel="1" x14ac:dyDescent="0.45">
      <c r="A2998">
        <v>1.8583596402406366E-2</v>
      </c>
      <c r="B2998">
        <v>1</v>
      </c>
      <c r="C2998">
        <v>1</v>
      </c>
      <c r="D2998">
        <v>1</v>
      </c>
    </row>
    <row r="2999" spans="1:4" hidden="1" outlineLevel="1" x14ac:dyDescent="0.45">
      <c r="A2999">
        <v>-8.5082743699197438E-3</v>
      </c>
      <c r="B2999">
        <v>1</v>
      </c>
      <c r="C2999">
        <v>1</v>
      </c>
      <c r="D2999">
        <v>1</v>
      </c>
    </row>
    <row r="3000" spans="1:4" hidden="1" outlineLevel="1" x14ac:dyDescent="0.45">
      <c r="A3000">
        <v>1.2002005249034164E-2</v>
      </c>
      <c r="B3000">
        <v>1</v>
      </c>
      <c r="C3000">
        <v>1</v>
      </c>
      <c r="D3000">
        <v>1</v>
      </c>
    </row>
    <row r="3001" spans="1:4" hidden="1" outlineLevel="1" x14ac:dyDescent="0.45">
      <c r="A3001">
        <v>-3.8376362258872976E-2</v>
      </c>
      <c r="B3001">
        <v>1</v>
      </c>
      <c r="C3001">
        <v>1</v>
      </c>
      <c r="D3001">
        <v>1</v>
      </c>
    </row>
    <row r="3002" spans="1:4" hidden="1" outlineLevel="1" x14ac:dyDescent="0.45">
      <c r="A3002">
        <v>-6.0604224114357841E-5</v>
      </c>
      <c r="B3002">
        <v>1</v>
      </c>
      <c r="C3002">
        <v>1</v>
      </c>
      <c r="D3002">
        <v>1</v>
      </c>
    </row>
    <row r="3003" spans="1:4" hidden="1" outlineLevel="1" x14ac:dyDescent="0.45">
      <c r="A3003">
        <v>3.091002757659167E-3</v>
      </c>
      <c r="B3003">
        <v>1</v>
      </c>
      <c r="C3003">
        <v>1</v>
      </c>
      <c r="D3003">
        <v>1</v>
      </c>
    </row>
    <row r="3004" spans="1:4" hidden="1" outlineLevel="1" x14ac:dyDescent="0.45">
      <c r="A3004">
        <v>1.268843841575773E-3</v>
      </c>
      <c r="B3004">
        <v>1</v>
      </c>
      <c r="C3004">
        <v>1</v>
      </c>
      <c r="D3004">
        <v>1</v>
      </c>
    </row>
    <row r="3005" spans="1:4" hidden="1" outlineLevel="1" x14ac:dyDescent="0.45">
      <c r="A3005">
        <v>0.10994780194912956</v>
      </c>
      <c r="B3005">
        <v>1</v>
      </c>
      <c r="C3005">
        <v>1</v>
      </c>
      <c r="D3005">
        <v>1</v>
      </c>
    </row>
    <row r="3006" spans="1:4" hidden="1" outlineLevel="1" x14ac:dyDescent="0.45">
      <c r="A3006">
        <v>-1.7642101829450696E-2</v>
      </c>
      <c r="B3006">
        <v>1</v>
      </c>
      <c r="C3006">
        <v>1</v>
      </c>
      <c r="D3006">
        <v>1</v>
      </c>
    </row>
    <row r="3007" spans="1:4" hidden="1" outlineLevel="1" x14ac:dyDescent="0.45">
      <c r="A3007">
        <v>1.6879738779125297E-3</v>
      </c>
      <c r="B3007">
        <v>1</v>
      </c>
      <c r="C3007">
        <v>1</v>
      </c>
      <c r="D3007">
        <v>1</v>
      </c>
    </row>
    <row r="3008" spans="1:4" hidden="1" outlineLevel="1" x14ac:dyDescent="0.45">
      <c r="A3008">
        <v>-2.8785325561479613E-2</v>
      </c>
      <c r="B3008">
        <v>1</v>
      </c>
      <c r="C3008">
        <v>1</v>
      </c>
      <c r="D3008">
        <v>1</v>
      </c>
    </row>
    <row r="3009" spans="1:4" hidden="1" outlineLevel="1" x14ac:dyDescent="0.45">
      <c r="A3009">
        <v>-7.8220553517081015E-3</v>
      </c>
      <c r="B3009">
        <v>1</v>
      </c>
      <c r="C3009">
        <v>1</v>
      </c>
      <c r="D3009">
        <v>1</v>
      </c>
    </row>
    <row r="3010" spans="1:4" hidden="1" outlineLevel="1" x14ac:dyDescent="0.45">
      <c r="A3010">
        <v>1.7286852818072518E-2</v>
      </c>
      <c r="B3010">
        <v>1</v>
      </c>
      <c r="C3010">
        <v>1</v>
      </c>
      <c r="D3010">
        <v>1</v>
      </c>
    </row>
    <row r="3011" spans="1:4" hidden="1" outlineLevel="1" x14ac:dyDescent="0.45">
      <c r="A3011">
        <v>8.9615330421304318E-3</v>
      </c>
      <c r="B3011">
        <v>1</v>
      </c>
      <c r="C3011">
        <v>1</v>
      </c>
      <c r="D3011">
        <v>1</v>
      </c>
    </row>
    <row r="3012" spans="1:4" hidden="1" outlineLevel="1" x14ac:dyDescent="0.45">
      <c r="A3012">
        <v>-1.0390190766136786E-2</v>
      </c>
      <c r="B3012">
        <v>1</v>
      </c>
      <c r="C3012">
        <v>1</v>
      </c>
      <c r="D3012">
        <v>1</v>
      </c>
    </row>
    <row r="3013" spans="1:4" hidden="1" outlineLevel="1" x14ac:dyDescent="0.45">
      <c r="A3013">
        <v>8.2413705512123236E-3</v>
      </c>
      <c r="B3013">
        <v>1</v>
      </c>
      <c r="C3013">
        <v>1</v>
      </c>
      <c r="D3013">
        <v>1</v>
      </c>
    </row>
    <row r="3014" spans="1:4" hidden="1" outlineLevel="1" x14ac:dyDescent="0.45">
      <c r="A3014">
        <v>-1.7523724211292446E-2</v>
      </c>
      <c r="B3014">
        <v>1</v>
      </c>
      <c r="C3014">
        <v>1</v>
      </c>
      <c r="D3014">
        <v>1</v>
      </c>
    </row>
    <row r="3015" spans="1:4" hidden="1" outlineLevel="1" x14ac:dyDescent="0.45">
      <c r="A3015">
        <v>-3.914864518334904E-2</v>
      </c>
      <c r="B3015">
        <v>1</v>
      </c>
      <c r="C3015">
        <v>1</v>
      </c>
      <c r="D3015">
        <v>1</v>
      </c>
    </row>
    <row r="3016" spans="1:4" hidden="1" outlineLevel="1" x14ac:dyDescent="0.45">
      <c r="A3016">
        <v>-2.9653352311478365E-3</v>
      </c>
      <c r="B3016">
        <v>1</v>
      </c>
      <c r="C3016">
        <v>1</v>
      </c>
      <c r="D3016">
        <v>1</v>
      </c>
    </row>
    <row r="3017" spans="1:4" hidden="1" outlineLevel="1" x14ac:dyDescent="0.45">
      <c r="A3017">
        <v>2.206822710644496E-2</v>
      </c>
      <c r="B3017">
        <v>1</v>
      </c>
      <c r="C3017">
        <v>1</v>
      </c>
      <c r="D3017">
        <v>1</v>
      </c>
    </row>
    <row r="3018" spans="1:4" hidden="1" outlineLevel="1" x14ac:dyDescent="0.45">
      <c r="A3018">
        <v>-2.1824530772588391E-3</v>
      </c>
      <c r="B3018">
        <v>1</v>
      </c>
      <c r="C3018">
        <v>1</v>
      </c>
      <c r="D3018">
        <v>1</v>
      </c>
    </row>
    <row r="3019" spans="1:4" hidden="1" outlineLevel="1" x14ac:dyDescent="0.45">
      <c r="A3019">
        <v>4.4619422572178546E-3</v>
      </c>
      <c r="B3019">
        <v>1</v>
      </c>
      <c r="C3019">
        <v>1</v>
      </c>
      <c r="D3019">
        <v>1</v>
      </c>
    </row>
    <row r="3020" spans="1:4" hidden="1" outlineLevel="1" x14ac:dyDescent="0.45">
      <c r="A3020">
        <v>-7.8680718868855415E-3</v>
      </c>
      <c r="B3020">
        <v>1</v>
      </c>
      <c r="C3020">
        <v>1</v>
      </c>
      <c r="D3020">
        <v>1</v>
      </c>
    </row>
    <row r="3021" spans="1:4" hidden="1" outlineLevel="1" x14ac:dyDescent="0.45">
      <c r="A3021">
        <v>-9.5692379726092236E-3</v>
      </c>
      <c r="B3021">
        <v>1</v>
      </c>
      <c r="C3021">
        <v>1</v>
      </c>
      <c r="D3021">
        <v>1</v>
      </c>
    </row>
    <row r="3022" spans="1:4" hidden="1" outlineLevel="1" x14ac:dyDescent="0.45">
      <c r="A3022">
        <v>-8.0070911508346443E-3</v>
      </c>
      <c r="B3022">
        <v>1</v>
      </c>
      <c r="C3022">
        <v>1</v>
      </c>
      <c r="D3022">
        <v>1</v>
      </c>
    </row>
    <row r="3023" spans="1:4" hidden="1" outlineLevel="1" x14ac:dyDescent="0.45">
      <c r="A3023">
        <v>-4.1996783225115575E-3</v>
      </c>
      <c r="B3023">
        <v>1</v>
      </c>
      <c r="C3023">
        <v>1</v>
      </c>
      <c r="D3023">
        <v>1</v>
      </c>
    </row>
    <row r="3024" spans="1:4" hidden="1" outlineLevel="1" x14ac:dyDescent="0.45">
      <c r="A3024">
        <v>-1.0977178237071006E-2</v>
      </c>
      <c r="B3024">
        <v>1</v>
      </c>
      <c r="C3024">
        <v>1</v>
      </c>
      <c r="D3024">
        <v>1</v>
      </c>
    </row>
    <row r="3025" spans="1:4" hidden="1" outlineLevel="1" x14ac:dyDescent="0.45">
      <c r="A3025">
        <v>6.7743301276232959E-3</v>
      </c>
      <c r="B3025">
        <v>1</v>
      </c>
      <c r="C3025">
        <v>1</v>
      </c>
      <c r="D3025">
        <v>1</v>
      </c>
    </row>
    <row r="3026" spans="1:4" hidden="1" outlineLevel="1" x14ac:dyDescent="0.45">
      <c r="A3026">
        <v>-7.119255031540983E-3</v>
      </c>
      <c r="B3026">
        <v>1</v>
      </c>
      <c r="C3026">
        <v>1</v>
      </c>
      <c r="D3026">
        <v>1</v>
      </c>
    </row>
    <row r="3027" spans="1:4" hidden="1" outlineLevel="1" x14ac:dyDescent="0.45">
      <c r="A3027">
        <v>-1.6942486309865834E-2</v>
      </c>
      <c r="B3027">
        <v>1</v>
      </c>
      <c r="C3027">
        <v>1</v>
      </c>
      <c r="D3027">
        <v>1</v>
      </c>
    </row>
    <row r="3028" spans="1:4" hidden="1" outlineLevel="1" x14ac:dyDescent="0.45">
      <c r="A3028">
        <v>6.0628443049270953E-3</v>
      </c>
      <c r="B3028">
        <v>1</v>
      </c>
      <c r="C3028">
        <v>1</v>
      </c>
      <c r="D3028">
        <v>1</v>
      </c>
    </row>
    <row r="3029" spans="1:4" hidden="1" outlineLevel="1" x14ac:dyDescent="0.45">
      <c r="A3029">
        <v>-2.7684307127561758E-2</v>
      </c>
      <c r="B3029">
        <v>1</v>
      </c>
      <c r="C3029">
        <v>1</v>
      </c>
      <c r="D3029">
        <v>1</v>
      </c>
    </row>
    <row r="3030" spans="1:4" hidden="1" outlineLevel="1" x14ac:dyDescent="0.45">
      <c r="A3030">
        <v>3.8382885008652057E-3</v>
      </c>
      <c r="B3030">
        <v>1</v>
      </c>
      <c r="C3030">
        <v>1</v>
      </c>
      <c r="D3030">
        <v>1</v>
      </c>
    </row>
    <row r="3031" spans="1:4" hidden="1" outlineLevel="1" x14ac:dyDescent="0.45">
      <c r="A3031">
        <v>1.4009465007678745E-2</v>
      </c>
      <c r="B3031">
        <v>1</v>
      </c>
      <c r="C3031">
        <v>1</v>
      </c>
      <c r="D3031">
        <v>1</v>
      </c>
    </row>
    <row r="3032" spans="1:4" hidden="1" outlineLevel="1" x14ac:dyDescent="0.45">
      <c r="A3032">
        <v>-7.3561228905235643E-3</v>
      </c>
      <c r="B3032">
        <v>1</v>
      </c>
      <c r="C3032">
        <v>1</v>
      </c>
      <c r="D3032">
        <v>1</v>
      </c>
    </row>
    <row r="3033" spans="1:4" hidden="1" outlineLevel="1" x14ac:dyDescent="0.45">
      <c r="A3033">
        <v>-3.6119068377133967E-3</v>
      </c>
      <c r="B3033">
        <v>1</v>
      </c>
      <c r="C3033">
        <v>1</v>
      </c>
      <c r="D3033">
        <v>1</v>
      </c>
    </row>
    <row r="3034" spans="1:4" hidden="1" outlineLevel="1" x14ac:dyDescent="0.45">
      <c r="A3034">
        <v>1.4250000000000096E-2</v>
      </c>
      <c r="B3034">
        <v>1</v>
      </c>
      <c r="C3034">
        <v>1</v>
      </c>
      <c r="D3034">
        <v>1</v>
      </c>
    </row>
    <row r="3035" spans="1:4" hidden="1" outlineLevel="1" x14ac:dyDescent="0.45">
      <c r="A3035">
        <v>7.0248952427902633E-3</v>
      </c>
      <c r="B3035">
        <v>1</v>
      </c>
      <c r="C3035">
        <v>1</v>
      </c>
      <c r="D3035">
        <v>1</v>
      </c>
    </row>
    <row r="3036" spans="1:4" hidden="1" outlineLevel="1" x14ac:dyDescent="0.45">
      <c r="A3036">
        <v>1.7684493941990009E-2</v>
      </c>
      <c r="B3036">
        <v>1</v>
      </c>
      <c r="C3036">
        <v>1</v>
      </c>
      <c r="D3036">
        <v>1</v>
      </c>
    </row>
    <row r="3037" spans="1:4" hidden="1" outlineLevel="1" x14ac:dyDescent="0.45">
      <c r="A3037">
        <v>6.1331248872587008E-3</v>
      </c>
      <c r="B3037">
        <v>1</v>
      </c>
      <c r="C3037">
        <v>1</v>
      </c>
      <c r="D3037">
        <v>1</v>
      </c>
    </row>
    <row r="3038" spans="1:4" hidden="1" outlineLevel="1" x14ac:dyDescent="0.45">
      <c r="A3038">
        <v>-2.3307237195960839E-3</v>
      </c>
      <c r="B3038">
        <v>1</v>
      </c>
      <c r="C3038">
        <v>1</v>
      </c>
      <c r="D3038">
        <v>1</v>
      </c>
    </row>
    <row r="3039" spans="1:4" hidden="1" outlineLevel="1" x14ac:dyDescent="0.45">
      <c r="A3039">
        <v>3.9595064094884558E-2</v>
      </c>
      <c r="B3039">
        <v>1</v>
      </c>
      <c r="C3039">
        <v>1</v>
      </c>
      <c r="D3039">
        <v>1</v>
      </c>
    </row>
    <row r="3040" spans="1:4" hidden="1" outlineLevel="1" x14ac:dyDescent="0.45">
      <c r="A3040">
        <v>3.7021031403053684E-2</v>
      </c>
      <c r="B3040">
        <v>1</v>
      </c>
      <c r="C3040">
        <v>1</v>
      </c>
      <c r="D3040">
        <v>1</v>
      </c>
    </row>
    <row r="3041" spans="1:4" hidden="1" outlineLevel="1" x14ac:dyDescent="0.45">
      <c r="A3041">
        <v>-1.6530073621336294E-2</v>
      </c>
      <c r="B3041">
        <v>1</v>
      </c>
      <c r="C3041">
        <v>1</v>
      </c>
      <c r="D3041">
        <v>1</v>
      </c>
    </row>
    <row r="3042" spans="1:4" hidden="1" outlineLevel="1" x14ac:dyDescent="0.45">
      <c r="A3042">
        <v>-2.9463276836158236E-2</v>
      </c>
      <c r="B3042">
        <v>1</v>
      </c>
      <c r="C3042">
        <v>1</v>
      </c>
      <c r="D3042">
        <v>1</v>
      </c>
    </row>
    <row r="3043" spans="1:4" hidden="1" outlineLevel="1" x14ac:dyDescent="0.45">
      <c r="A3043">
        <v>-5.4428500742207397E-3</v>
      </c>
      <c r="B3043">
        <v>1</v>
      </c>
      <c r="C3043">
        <v>1</v>
      </c>
      <c r="D3043">
        <v>1</v>
      </c>
    </row>
    <row r="3044" spans="1:4" hidden="1" outlineLevel="1" x14ac:dyDescent="0.45">
      <c r="A3044">
        <v>-7.199297629499446E-3</v>
      </c>
      <c r="B3044">
        <v>1</v>
      </c>
      <c r="C3044">
        <v>1</v>
      </c>
      <c r="D3044">
        <v>1</v>
      </c>
    </row>
    <row r="3045" spans="1:4" hidden="1" outlineLevel="1" x14ac:dyDescent="0.45">
      <c r="A3045">
        <v>1.4444051409031822E-2</v>
      </c>
      <c r="B3045">
        <v>1</v>
      </c>
      <c r="C3045">
        <v>1</v>
      </c>
      <c r="D3045">
        <v>1</v>
      </c>
    </row>
    <row r="3046" spans="1:4" hidden="1" outlineLevel="1" x14ac:dyDescent="0.45">
      <c r="A3046">
        <v>1.1012959841924852E-2</v>
      </c>
      <c r="B3046">
        <v>1</v>
      </c>
      <c r="C3046">
        <v>1</v>
      </c>
      <c r="D3046">
        <v>1</v>
      </c>
    </row>
    <row r="3047" spans="1:4" hidden="1" outlineLevel="1" x14ac:dyDescent="0.45">
      <c r="A3047">
        <v>-4.9205299916649903E-2</v>
      </c>
      <c r="B3047">
        <v>1</v>
      </c>
      <c r="C3047">
        <v>1</v>
      </c>
      <c r="D3047">
        <v>1</v>
      </c>
    </row>
    <row r="3048" spans="1:4" hidden="1" outlineLevel="1" x14ac:dyDescent="0.45">
      <c r="A3048">
        <v>-1.5053958465584549E-2</v>
      </c>
      <c r="B3048">
        <v>1</v>
      </c>
      <c r="C3048">
        <v>1</v>
      </c>
      <c r="D3048">
        <v>1</v>
      </c>
    </row>
    <row r="3049" spans="1:4" hidden="1" outlineLevel="1" x14ac:dyDescent="0.45">
      <c r="A3049">
        <v>4.2046465948499812E-3</v>
      </c>
      <c r="B3049">
        <v>1</v>
      </c>
      <c r="C3049">
        <v>1</v>
      </c>
      <c r="D3049">
        <v>1</v>
      </c>
    </row>
    <row r="3050" spans="1:4" hidden="1" outlineLevel="1" x14ac:dyDescent="0.45">
      <c r="A3050">
        <v>-8.5574572127139481E-3</v>
      </c>
      <c r="B3050">
        <v>1</v>
      </c>
      <c r="C3050">
        <v>1</v>
      </c>
      <c r="D3050">
        <v>1</v>
      </c>
    </row>
    <row r="3051" spans="1:4" hidden="1" outlineLevel="1" x14ac:dyDescent="0.45">
      <c r="A3051">
        <v>5.3020961775587239E-3</v>
      </c>
      <c r="B3051">
        <v>1</v>
      </c>
      <c r="C3051">
        <v>1</v>
      </c>
      <c r="D3051">
        <v>1</v>
      </c>
    </row>
    <row r="3052" spans="1:4" hidden="1" outlineLevel="1" x14ac:dyDescent="0.45">
      <c r="A3052">
        <v>1.1437507665889912E-2</v>
      </c>
      <c r="B3052">
        <v>1</v>
      </c>
      <c r="C3052">
        <v>1</v>
      </c>
      <c r="D3052">
        <v>1</v>
      </c>
    </row>
    <row r="3053" spans="1:4" hidden="1" outlineLevel="1" x14ac:dyDescent="0.45">
      <c r="A3053">
        <v>-1.0034864332272297E-2</v>
      </c>
      <c r="B3053">
        <v>1</v>
      </c>
      <c r="C3053">
        <v>1</v>
      </c>
      <c r="D3053">
        <v>1</v>
      </c>
    </row>
    <row r="3054" spans="1:4" hidden="1" outlineLevel="1" x14ac:dyDescent="0.45">
      <c r="A3054">
        <v>7.4110369326880754E-3</v>
      </c>
      <c r="B3054">
        <v>1</v>
      </c>
      <c r="C3054">
        <v>1</v>
      </c>
      <c r="D3054">
        <v>1</v>
      </c>
    </row>
    <row r="3055" spans="1:4" hidden="1" outlineLevel="1" x14ac:dyDescent="0.45">
      <c r="A3055">
        <v>-1.3466682879377467E-2</v>
      </c>
      <c r="B3055">
        <v>1</v>
      </c>
      <c r="C3055">
        <v>1</v>
      </c>
      <c r="D3055">
        <v>1</v>
      </c>
    </row>
    <row r="3056" spans="1:4" hidden="1" outlineLevel="1" x14ac:dyDescent="0.45">
      <c r="A3056">
        <v>-1.8796413274581592E-2</v>
      </c>
      <c r="B3056">
        <v>1</v>
      </c>
      <c r="C3056">
        <v>1</v>
      </c>
      <c r="D3056">
        <v>1</v>
      </c>
    </row>
    <row r="3057" spans="1:4" hidden="1" outlineLevel="1" x14ac:dyDescent="0.45">
      <c r="A3057">
        <v>-2.7101717802970771E-2</v>
      </c>
      <c r="B3057">
        <v>1</v>
      </c>
      <c r="C3057">
        <v>1</v>
      </c>
      <c r="D3057">
        <v>1</v>
      </c>
    </row>
    <row r="3058" spans="1:4" hidden="1" outlineLevel="1" x14ac:dyDescent="0.45">
      <c r="A3058">
        <v>-4.7772756617172618E-3</v>
      </c>
      <c r="B3058">
        <v>1</v>
      </c>
      <c r="C3058">
        <v>1</v>
      </c>
      <c r="D3058">
        <v>1</v>
      </c>
    </row>
    <row r="3059" spans="1:4" hidden="1" outlineLevel="1" x14ac:dyDescent="0.45">
      <c r="A3059">
        <v>-7.9138557343020333E-3</v>
      </c>
      <c r="B3059">
        <v>1</v>
      </c>
      <c r="C3059">
        <v>1</v>
      </c>
      <c r="D3059">
        <v>1</v>
      </c>
    </row>
    <row r="3060" spans="1:4" hidden="1" outlineLevel="1" x14ac:dyDescent="0.45">
      <c r="A3060">
        <v>4.7404210801620383E-3</v>
      </c>
      <c r="B3060">
        <v>1</v>
      </c>
      <c r="C3060">
        <v>1</v>
      </c>
      <c r="D3060">
        <v>1</v>
      </c>
    </row>
    <row r="3061" spans="1:4" hidden="1" outlineLevel="1" x14ac:dyDescent="0.45">
      <c r="A3061">
        <v>-4.0445124133667409E-2</v>
      </c>
      <c r="B3061">
        <v>1</v>
      </c>
      <c r="C3061">
        <v>1</v>
      </c>
      <c r="D3061">
        <v>1</v>
      </c>
    </row>
    <row r="3062" spans="1:4" hidden="1" outlineLevel="1" x14ac:dyDescent="0.45">
      <c r="A3062">
        <v>1.0003390979993476E-2</v>
      </c>
      <c r="B3062">
        <v>1</v>
      </c>
      <c r="C3062">
        <v>1</v>
      </c>
      <c r="D3062">
        <v>1</v>
      </c>
    </row>
    <row r="3063" spans="1:4" hidden="1" outlineLevel="1" x14ac:dyDescent="0.45">
      <c r="A3063">
        <v>-1.6081920429746543E-2</v>
      </c>
      <c r="B3063">
        <v>1</v>
      </c>
      <c r="C3063">
        <v>1</v>
      </c>
      <c r="D3063">
        <v>1</v>
      </c>
    </row>
    <row r="3064" spans="1:4" hidden="1" outlineLevel="1" x14ac:dyDescent="0.45">
      <c r="A3064">
        <v>-1.9518187401897369E-2</v>
      </c>
      <c r="B3064">
        <v>1</v>
      </c>
      <c r="C3064">
        <v>1</v>
      </c>
      <c r="D3064">
        <v>1</v>
      </c>
    </row>
    <row r="3065" spans="1:4" hidden="1" outlineLevel="1" x14ac:dyDescent="0.45">
      <c r="A3065">
        <v>1.6113315236305548E-2</v>
      </c>
      <c r="B3065">
        <v>1</v>
      </c>
      <c r="C3065">
        <v>1</v>
      </c>
      <c r="D3065">
        <v>1</v>
      </c>
    </row>
    <row r="3066" spans="1:4" hidden="1" outlineLevel="1" x14ac:dyDescent="0.45">
      <c r="A3066">
        <v>-2.0276055759153366E-2</v>
      </c>
      <c r="B3066">
        <v>1</v>
      </c>
      <c r="C3066">
        <v>1</v>
      </c>
      <c r="D3066">
        <v>1</v>
      </c>
    </row>
    <row r="3067" spans="1:4" hidden="1" outlineLevel="1" x14ac:dyDescent="0.45">
      <c r="A3067">
        <v>-1.1047019751791787E-2</v>
      </c>
      <c r="B3067">
        <v>1</v>
      </c>
      <c r="C3067">
        <v>1</v>
      </c>
      <c r="D3067">
        <v>1</v>
      </c>
    </row>
    <row r="3068" spans="1:4" hidden="1" outlineLevel="1" x14ac:dyDescent="0.45">
      <c r="A3068">
        <v>-3.5314079677613242E-2</v>
      </c>
      <c r="B3068">
        <v>1</v>
      </c>
      <c r="C3068">
        <v>1</v>
      </c>
      <c r="D3068">
        <v>1</v>
      </c>
    </row>
    <row r="3069" spans="1:4" hidden="1" outlineLevel="1" x14ac:dyDescent="0.45">
      <c r="A3069">
        <v>1.5207035544155589E-2</v>
      </c>
      <c r="B3069">
        <v>1</v>
      </c>
      <c r="C3069">
        <v>1</v>
      </c>
      <c r="D3069">
        <v>1</v>
      </c>
    </row>
    <row r="3070" spans="1:4" hidden="1" outlineLevel="1" x14ac:dyDescent="0.45">
      <c r="A3070">
        <v>2.7179209528965798E-2</v>
      </c>
      <c r="B3070">
        <v>1</v>
      </c>
      <c r="C3070">
        <v>1</v>
      </c>
      <c r="D3070">
        <v>1</v>
      </c>
    </row>
    <row r="3071" spans="1:4" hidden="1" outlineLevel="1" x14ac:dyDescent="0.45">
      <c r="A3071">
        <v>-4.5119122917984367E-2</v>
      </c>
      <c r="B3071">
        <v>1</v>
      </c>
      <c r="C3071">
        <v>1</v>
      </c>
      <c r="D3071">
        <v>1</v>
      </c>
    </row>
    <row r="3072" spans="1:4" hidden="1" outlineLevel="1" x14ac:dyDescent="0.45">
      <c r="A3072">
        <v>2.8188709796128641E-2</v>
      </c>
      <c r="B3072">
        <v>1</v>
      </c>
      <c r="C3072">
        <v>1</v>
      </c>
      <c r="D3072">
        <v>1</v>
      </c>
    </row>
    <row r="3073" spans="1:4" hidden="1" outlineLevel="1" x14ac:dyDescent="0.45">
      <c r="A3073">
        <v>4.8317823908374802E-3</v>
      </c>
      <c r="B3073">
        <v>1</v>
      </c>
      <c r="C3073">
        <v>1</v>
      </c>
      <c r="D3073">
        <v>1</v>
      </c>
    </row>
    <row r="3074" spans="1:4" hidden="1" outlineLevel="1" x14ac:dyDescent="0.45">
      <c r="A3074">
        <v>-7.1950133570791719E-3</v>
      </c>
      <c r="B3074">
        <v>1</v>
      </c>
      <c r="C3074">
        <v>1</v>
      </c>
      <c r="D3074">
        <v>1</v>
      </c>
    </row>
    <row r="3075" spans="1:4" hidden="1" outlineLevel="1" x14ac:dyDescent="0.45">
      <c r="A3075">
        <v>2.367882897427398E-3</v>
      </c>
      <c r="B3075">
        <v>1</v>
      </c>
      <c r="C3075">
        <v>1</v>
      </c>
      <c r="D3075">
        <v>1</v>
      </c>
    </row>
    <row r="3076" spans="1:4" hidden="1" outlineLevel="1" x14ac:dyDescent="0.45">
      <c r="A3076">
        <v>-1.2885214216686869E-3</v>
      </c>
      <c r="B3076">
        <v>1</v>
      </c>
      <c r="C3076">
        <v>1</v>
      </c>
      <c r="D3076">
        <v>1</v>
      </c>
    </row>
    <row r="3077" spans="1:4" hidden="1" outlineLevel="1" x14ac:dyDescent="0.45">
      <c r="A3077">
        <v>5.6983120094613593E-3</v>
      </c>
      <c r="B3077">
        <v>1</v>
      </c>
      <c r="C3077">
        <v>1</v>
      </c>
      <c r="D3077">
        <v>1</v>
      </c>
    </row>
    <row r="3078" spans="1:4" hidden="1" outlineLevel="1" x14ac:dyDescent="0.45">
      <c r="A3078">
        <v>1.9029292281376842E-2</v>
      </c>
      <c r="B3078">
        <v>1</v>
      </c>
      <c r="C3078">
        <v>1</v>
      </c>
      <c r="D3078">
        <v>1</v>
      </c>
    </row>
    <row r="3079" spans="1:4" hidden="1" outlineLevel="1" x14ac:dyDescent="0.45">
      <c r="A3079">
        <v>9.2670303538957555E-3</v>
      </c>
      <c r="B3079">
        <v>1</v>
      </c>
      <c r="C3079">
        <v>1</v>
      </c>
      <c r="D3079">
        <v>1</v>
      </c>
    </row>
    <row r="3080" spans="1:4" hidden="1" outlineLevel="1" x14ac:dyDescent="0.45">
      <c r="A3080">
        <v>-2.6402411558851036E-2</v>
      </c>
      <c r="B3080">
        <v>1</v>
      </c>
      <c r="C3080">
        <v>1</v>
      </c>
      <c r="D3080">
        <v>1</v>
      </c>
    </row>
    <row r="3081" spans="1:4" hidden="1" outlineLevel="1" x14ac:dyDescent="0.45">
      <c r="A3081">
        <v>-1.1317128723442149E-2</v>
      </c>
      <c r="B3081">
        <v>1</v>
      </c>
      <c r="C3081">
        <v>1</v>
      </c>
      <c r="D3081">
        <v>1</v>
      </c>
    </row>
    <row r="3082" spans="1:4" hidden="1" outlineLevel="1" x14ac:dyDescent="0.45">
      <c r="A3082">
        <v>-2.8220726395738027E-2</v>
      </c>
      <c r="B3082">
        <v>1</v>
      </c>
      <c r="C3082">
        <v>1</v>
      </c>
      <c r="D3082">
        <v>1</v>
      </c>
    </row>
    <row r="3083" spans="1:4" hidden="1" outlineLevel="1" x14ac:dyDescent="0.45">
      <c r="A3083">
        <v>-5.9636255880283207E-3</v>
      </c>
      <c r="B3083">
        <v>1</v>
      </c>
      <c r="C3083">
        <v>1</v>
      </c>
      <c r="D3083">
        <v>1</v>
      </c>
    </row>
    <row r="3084" spans="1:4" hidden="1" outlineLevel="1" x14ac:dyDescent="0.45">
      <c r="A3084">
        <v>6.856461469667563E-3</v>
      </c>
      <c r="B3084">
        <v>1</v>
      </c>
      <c r="C3084">
        <v>1</v>
      </c>
      <c r="D3084">
        <v>1</v>
      </c>
    </row>
    <row r="3085" spans="1:4" hidden="1" outlineLevel="1" x14ac:dyDescent="0.45">
      <c r="A3085">
        <v>4.959289415248147E-3</v>
      </c>
      <c r="B3085">
        <v>1</v>
      </c>
      <c r="C3085">
        <v>1</v>
      </c>
      <c r="D3085">
        <v>1</v>
      </c>
    </row>
    <row r="3086" spans="1:4" hidden="1" outlineLevel="1" x14ac:dyDescent="0.45">
      <c r="A3086">
        <v>-6.0064815496796209E-2</v>
      </c>
      <c r="B3086">
        <v>1</v>
      </c>
      <c r="C3086">
        <v>1</v>
      </c>
      <c r="D3086">
        <v>1</v>
      </c>
    </row>
    <row r="3087" spans="1:4" hidden="1" outlineLevel="1" x14ac:dyDescent="0.45">
      <c r="A3087">
        <v>-5.6693962308506096E-2</v>
      </c>
      <c r="B3087">
        <v>1</v>
      </c>
      <c r="C3087">
        <v>1</v>
      </c>
      <c r="D3087">
        <v>1</v>
      </c>
    </row>
    <row r="3088" spans="1:4" hidden="1" outlineLevel="1" x14ac:dyDescent="0.45">
      <c r="A3088">
        <v>1.4329622860940416E-2</v>
      </c>
      <c r="B3088">
        <v>1</v>
      </c>
      <c r="C3088">
        <v>1</v>
      </c>
      <c r="D3088">
        <v>1</v>
      </c>
    </row>
    <row r="3089" spans="1:4" hidden="1" outlineLevel="1" x14ac:dyDescent="0.45">
      <c r="A3089">
        <v>-9.0086401048272702E-4</v>
      </c>
      <c r="B3089">
        <v>1</v>
      </c>
      <c r="C3089">
        <v>1</v>
      </c>
      <c r="D3089">
        <v>1</v>
      </c>
    </row>
    <row r="3090" spans="1:4" hidden="1" outlineLevel="1" x14ac:dyDescent="0.45">
      <c r="A3090">
        <v>8.6806836345751925E-2</v>
      </c>
      <c r="B3090">
        <v>1</v>
      </c>
      <c r="C3090">
        <v>1</v>
      </c>
      <c r="D3090">
        <v>1</v>
      </c>
    </row>
    <row r="3091" spans="1:4" hidden="1" outlineLevel="1" x14ac:dyDescent="0.45">
      <c r="A3091">
        <v>-3.7900214956443024E-2</v>
      </c>
      <c r="B3091">
        <v>1</v>
      </c>
      <c r="C3091">
        <v>1</v>
      </c>
      <c r="D3091">
        <v>1</v>
      </c>
    </row>
    <row r="3092" spans="1:4" hidden="1" outlineLevel="1" x14ac:dyDescent="0.45">
      <c r="A3092">
        <v>-4.7036688617119182E-4</v>
      </c>
      <c r="B3092">
        <v>1</v>
      </c>
      <c r="C3092">
        <v>1</v>
      </c>
      <c r="D3092">
        <v>1</v>
      </c>
    </row>
    <row r="3093" spans="1:4" hidden="1" outlineLevel="1" x14ac:dyDescent="0.45">
      <c r="A3093">
        <v>-1.7647058823528905E-3</v>
      </c>
      <c r="B3093">
        <v>1</v>
      </c>
      <c r="C3093">
        <v>1</v>
      </c>
      <c r="D3093">
        <v>1</v>
      </c>
    </row>
    <row r="3094" spans="1:4" hidden="1" outlineLevel="1" x14ac:dyDescent="0.45">
      <c r="A3094">
        <v>1.4928304851697938E-3</v>
      </c>
      <c r="B3094">
        <v>1</v>
      </c>
      <c r="C3094">
        <v>1</v>
      </c>
      <c r="D3094">
        <v>1</v>
      </c>
    </row>
    <row r="3095" spans="1:4" hidden="1" outlineLevel="1" x14ac:dyDescent="0.45">
      <c r="A3095">
        <v>-1.9966265249284132E-2</v>
      </c>
      <c r="B3095">
        <v>1</v>
      </c>
      <c r="C3095">
        <v>1</v>
      </c>
      <c r="D3095">
        <v>1</v>
      </c>
    </row>
    <row r="3096" spans="1:4" hidden="1" outlineLevel="1" x14ac:dyDescent="0.45">
      <c r="A3096">
        <v>-1.032660902977911E-2</v>
      </c>
      <c r="B3096">
        <v>1</v>
      </c>
      <c r="C3096">
        <v>1</v>
      </c>
      <c r="D3096">
        <v>1</v>
      </c>
    </row>
    <row r="3097" spans="1:4" hidden="1" outlineLevel="1" x14ac:dyDescent="0.45">
      <c r="A3097">
        <v>-4.4487583919760598E-2</v>
      </c>
      <c r="B3097">
        <v>1</v>
      </c>
      <c r="C3097">
        <v>1</v>
      </c>
      <c r="D3097">
        <v>1</v>
      </c>
    </row>
    <row r="3098" spans="1:4" hidden="1" outlineLevel="1" x14ac:dyDescent="0.45">
      <c r="A3098">
        <v>3.0178616778125722E-2</v>
      </c>
      <c r="B3098">
        <v>1</v>
      </c>
      <c r="C3098">
        <v>1</v>
      </c>
      <c r="D3098">
        <v>1</v>
      </c>
    </row>
    <row r="3099" spans="1:4" hidden="1" outlineLevel="1" x14ac:dyDescent="0.45">
      <c r="A3099">
        <v>2.9130202555569307E-2</v>
      </c>
      <c r="B3099">
        <v>1</v>
      </c>
      <c r="C3099">
        <v>1</v>
      </c>
      <c r="D3099">
        <v>1</v>
      </c>
    </row>
    <row r="3100" spans="1:4" hidden="1" outlineLevel="1" x14ac:dyDescent="0.45">
      <c r="A3100">
        <v>5.6770999680613166E-2</v>
      </c>
      <c r="B3100">
        <v>1</v>
      </c>
      <c r="C3100">
        <v>1</v>
      </c>
      <c r="D3100">
        <v>1</v>
      </c>
    </row>
    <row r="3101" spans="1:4" hidden="1" outlineLevel="1" x14ac:dyDescent="0.45">
      <c r="A3101">
        <v>1.1900264450321218E-2</v>
      </c>
      <c r="B3101">
        <v>1</v>
      </c>
      <c r="C3101">
        <v>1</v>
      </c>
      <c r="D3101">
        <v>1</v>
      </c>
    </row>
    <row r="3102" spans="1:4" hidden="1" outlineLevel="1" x14ac:dyDescent="0.45">
      <c r="A3102">
        <v>-8.2508866903119316E-3</v>
      </c>
      <c r="B3102">
        <v>1</v>
      </c>
      <c r="C3102">
        <v>1</v>
      </c>
      <c r="D3102">
        <v>1</v>
      </c>
    </row>
    <row r="3103" spans="1:4" hidden="1" outlineLevel="1" x14ac:dyDescent="0.45">
      <c r="A3103">
        <v>7.9807257943080856E-3</v>
      </c>
      <c r="B3103">
        <v>1</v>
      </c>
      <c r="C3103">
        <v>1</v>
      </c>
      <c r="D3103">
        <v>1</v>
      </c>
    </row>
    <row r="3104" spans="1:4" hidden="1" outlineLevel="1" x14ac:dyDescent="0.45">
      <c r="A3104">
        <v>3.5479533910964811E-3</v>
      </c>
      <c r="B3104">
        <v>1</v>
      </c>
      <c r="C3104">
        <v>1</v>
      </c>
      <c r="D3104">
        <v>1</v>
      </c>
    </row>
    <row r="3105" spans="1:4" hidden="1" outlineLevel="1" x14ac:dyDescent="0.45">
      <c r="A3105">
        <v>2.3073201592795911E-3</v>
      </c>
      <c r="B3105">
        <v>1</v>
      </c>
      <c r="C3105">
        <v>1</v>
      </c>
      <c r="D3105">
        <v>1</v>
      </c>
    </row>
    <row r="3106" spans="1:4" hidden="1" outlineLevel="1" x14ac:dyDescent="0.45">
      <c r="A3106">
        <v>2.1349274124679685E-2</v>
      </c>
      <c r="B3106">
        <v>1</v>
      </c>
      <c r="C3106">
        <v>1</v>
      </c>
      <c r="D3106">
        <v>1</v>
      </c>
    </row>
    <row r="3107" spans="1:4" hidden="1" outlineLevel="1" x14ac:dyDescent="0.45">
      <c r="A3107">
        <v>-8.906499927293865E-3</v>
      </c>
      <c r="B3107">
        <v>1</v>
      </c>
      <c r="C3107">
        <v>1</v>
      </c>
      <c r="D3107">
        <v>1</v>
      </c>
    </row>
    <row r="3108" spans="1:4" hidden="1" outlineLevel="1" x14ac:dyDescent="0.45">
      <c r="A3108">
        <v>2.6776216850676882E-3</v>
      </c>
      <c r="B3108">
        <v>1</v>
      </c>
      <c r="C3108">
        <v>1</v>
      </c>
      <c r="D3108">
        <v>1</v>
      </c>
    </row>
    <row r="3109" spans="1:4" hidden="1" outlineLevel="1" x14ac:dyDescent="0.45">
      <c r="A3109">
        <v>1.7815335089259587E-2</v>
      </c>
      <c r="B3109">
        <v>1</v>
      </c>
      <c r="C3109">
        <v>1</v>
      </c>
      <c r="D3109">
        <v>1</v>
      </c>
    </row>
    <row r="3110" spans="1:4" hidden="1" outlineLevel="1" x14ac:dyDescent="0.45">
      <c r="A3110">
        <v>5.4271645760701759E-3</v>
      </c>
      <c r="B3110">
        <v>1</v>
      </c>
      <c r="C3110">
        <v>1</v>
      </c>
      <c r="D3110">
        <v>1</v>
      </c>
    </row>
    <row r="3111" spans="1:4" hidden="1" outlineLevel="1" x14ac:dyDescent="0.45">
      <c r="A3111">
        <v>-1.5442911274755056E-2</v>
      </c>
      <c r="B3111">
        <v>1</v>
      </c>
      <c r="C3111">
        <v>1</v>
      </c>
      <c r="D3111">
        <v>1</v>
      </c>
    </row>
    <row r="3112" spans="1:4" hidden="1" outlineLevel="1" x14ac:dyDescent="0.45">
      <c r="A3112">
        <v>4.8652966378621709E-2</v>
      </c>
      <c r="B3112">
        <v>1</v>
      </c>
      <c r="C3112">
        <v>1</v>
      </c>
      <c r="D3112">
        <v>1</v>
      </c>
    </row>
    <row r="3113" spans="1:4" hidden="1" outlineLevel="1" x14ac:dyDescent="0.45">
      <c r="A3113">
        <v>1.211827435773305E-3</v>
      </c>
      <c r="B3113">
        <v>1</v>
      </c>
      <c r="C3113">
        <v>1</v>
      </c>
      <c r="D3113">
        <v>1</v>
      </c>
    </row>
    <row r="3114" spans="1:4" hidden="1" outlineLevel="1" x14ac:dyDescent="0.45">
      <c r="A3114">
        <v>5.4293322267178201E-3</v>
      </c>
      <c r="B3114">
        <v>1</v>
      </c>
      <c r="C3114">
        <v>1</v>
      </c>
      <c r="D3114">
        <v>1</v>
      </c>
    </row>
    <row r="3115" spans="1:4" hidden="1" outlineLevel="1" x14ac:dyDescent="0.45">
      <c r="A3115">
        <v>6.8789984178252439E-5</v>
      </c>
      <c r="B3115">
        <v>1</v>
      </c>
      <c r="C3115">
        <v>1</v>
      </c>
      <c r="D3115">
        <v>1</v>
      </c>
    </row>
    <row r="3116" spans="1:4" hidden="1" outlineLevel="1" x14ac:dyDescent="0.45">
      <c r="A3116">
        <v>1.3413124226164808E-3</v>
      </c>
      <c r="B3116">
        <v>1</v>
      </c>
      <c r="C3116">
        <v>1</v>
      </c>
      <c r="D3116">
        <v>1</v>
      </c>
    </row>
    <row r="3117" spans="1:4" hidden="1" outlineLevel="1" x14ac:dyDescent="0.45">
      <c r="A3117">
        <v>-1.2089987978705086E-2</v>
      </c>
      <c r="B3117">
        <v>1</v>
      </c>
      <c r="C3117">
        <v>1</v>
      </c>
      <c r="D3117">
        <v>1</v>
      </c>
    </row>
    <row r="3118" spans="1:4" hidden="1" outlineLevel="1" x14ac:dyDescent="0.45">
      <c r="A3118">
        <v>1.4949761846816401E-3</v>
      </c>
      <c r="B3118">
        <v>1</v>
      </c>
      <c r="C3118">
        <v>1</v>
      </c>
      <c r="D3118">
        <v>1</v>
      </c>
    </row>
    <row r="3119" spans="1:4" hidden="1" outlineLevel="1" x14ac:dyDescent="0.45">
      <c r="A3119">
        <v>-2.0065264181073461E-2</v>
      </c>
      <c r="B3119">
        <v>1</v>
      </c>
      <c r="C3119">
        <v>1</v>
      </c>
      <c r="D3119">
        <v>1</v>
      </c>
    </row>
    <row r="3120" spans="1:4" hidden="1" outlineLevel="1" x14ac:dyDescent="0.45">
      <c r="A3120">
        <v>4.0385432903502494E-3</v>
      </c>
      <c r="B3120">
        <v>1</v>
      </c>
      <c r="C3120">
        <v>1</v>
      </c>
      <c r="D3120">
        <v>1</v>
      </c>
    </row>
    <row r="3121" spans="1:4" hidden="1" outlineLevel="1" x14ac:dyDescent="0.45">
      <c r="A3121">
        <v>-3.6306541528473679E-2</v>
      </c>
      <c r="B3121">
        <v>1</v>
      </c>
      <c r="C3121">
        <v>1</v>
      </c>
      <c r="D3121">
        <v>1</v>
      </c>
    </row>
    <row r="3122" spans="1:4" hidden="1" outlineLevel="1" x14ac:dyDescent="0.45">
      <c r="A3122">
        <v>1.4864716435396996E-2</v>
      </c>
      <c r="B3122">
        <v>1</v>
      </c>
      <c r="C3122">
        <v>1</v>
      </c>
      <c r="D3122">
        <v>1</v>
      </c>
    </row>
    <row r="3123" spans="1:4" hidden="1" outlineLevel="1" x14ac:dyDescent="0.45">
      <c r="A3123">
        <v>-4.1848551535048628E-3</v>
      </c>
      <c r="B3123">
        <v>1</v>
      </c>
      <c r="C3123">
        <v>1</v>
      </c>
      <c r="D3123">
        <v>1</v>
      </c>
    </row>
    <row r="3124" spans="1:4" hidden="1" outlineLevel="1" x14ac:dyDescent="0.45">
      <c r="A3124">
        <v>-3.3003659022569853E-2</v>
      </c>
      <c r="B3124">
        <v>1</v>
      </c>
      <c r="C3124">
        <v>1</v>
      </c>
      <c r="D3124">
        <v>1</v>
      </c>
    </row>
    <row r="3125" spans="1:4" hidden="1" outlineLevel="1" x14ac:dyDescent="0.45">
      <c r="A3125">
        <v>-5.8069833658025427E-3</v>
      </c>
      <c r="B3125">
        <v>1</v>
      </c>
      <c r="C3125">
        <v>1</v>
      </c>
      <c r="D3125">
        <v>1</v>
      </c>
    </row>
    <row r="3126" spans="1:4" hidden="1" outlineLevel="1" x14ac:dyDescent="0.45">
      <c r="A3126">
        <v>-1.4131213023325873E-2</v>
      </c>
      <c r="B3126">
        <v>1</v>
      </c>
      <c r="C3126">
        <v>1</v>
      </c>
      <c r="D3126">
        <v>1</v>
      </c>
    </row>
    <row r="3127" spans="1:4" hidden="1" outlineLevel="1" x14ac:dyDescent="0.45">
      <c r="A3127">
        <v>1.0893662564024353E-2</v>
      </c>
      <c r="B3127">
        <v>1</v>
      </c>
      <c r="C3127">
        <v>1</v>
      </c>
      <c r="D3127">
        <v>1</v>
      </c>
    </row>
    <row r="3128" spans="1:4" hidden="1" outlineLevel="1" x14ac:dyDescent="0.45">
      <c r="A3128">
        <v>-4.9154913600787387E-3</v>
      </c>
      <c r="B3128">
        <v>1</v>
      </c>
      <c r="C3128">
        <v>1</v>
      </c>
      <c r="D3128">
        <v>1</v>
      </c>
    </row>
    <row r="3129" spans="1:4" hidden="1" outlineLevel="1" x14ac:dyDescent="0.45">
      <c r="A3129">
        <v>1.5085306075920402E-2</v>
      </c>
      <c r="B3129">
        <v>1</v>
      </c>
      <c r="C3129">
        <v>1</v>
      </c>
      <c r="D3129">
        <v>1</v>
      </c>
    </row>
    <row r="3130" spans="1:4" hidden="1" outlineLevel="1" x14ac:dyDescent="0.45">
      <c r="A3130">
        <v>2.7588530358613417E-2</v>
      </c>
      <c r="B3130">
        <v>1</v>
      </c>
      <c r="C3130">
        <v>1</v>
      </c>
      <c r="D3130">
        <v>1</v>
      </c>
    </row>
    <row r="3131" spans="1:4" hidden="1" outlineLevel="1" x14ac:dyDescent="0.45">
      <c r="A3131">
        <v>-8.2328512622490413E-3</v>
      </c>
      <c r="B3131">
        <v>1</v>
      </c>
      <c r="C3131">
        <v>1</v>
      </c>
      <c r="D3131">
        <v>1</v>
      </c>
    </row>
    <row r="3132" spans="1:4" hidden="1" outlineLevel="1" x14ac:dyDescent="0.45">
      <c r="A3132">
        <v>-1.4802571166207423E-2</v>
      </c>
      <c r="B3132">
        <v>1</v>
      </c>
      <c r="C3132">
        <v>1</v>
      </c>
      <c r="D3132">
        <v>1</v>
      </c>
    </row>
    <row r="3133" spans="1:4" hidden="1" outlineLevel="1" x14ac:dyDescent="0.45">
      <c r="A3133">
        <v>-8.6123331593468411E-3</v>
      </c>
      <c r="B3133">
        <v>1</v>
      </c>
      <c r="C3133">
        <v>1</v>
      </c>
      <c r="D3133">
        <v>1</v>
      </c>
    </row>
    <row r="3134" spans="1:4" hidden="1" outlineLevel="1" x14ac:dyDescent="0.45">
      <c r="A3134">
        <v>3.7606709036892561E-3</v>
      </c>
      <c r="B3134">
        <v>1</v>
      </c>
      <c r="C3134">
        <v>1</v>
      </c>
      <c r="D3134">
        <v>1</v>
      </c>
    </row>
    <row r="3135" spans="1:4" hidden="1" outlineLevel="1" x14ac:dyDescent="0.45">
      <c r="A3135">
        <v>-3.1883406391667757E-2</v>
      </c>
      <c r="B3135">
        <v>1</v>
      </c>
      <c r="C3135">
        <v>1</v>
      </c>
      <c r="D3135">
        <v>1</v>
      </c>
    </row>
    <row r="3136" spans="1:4" hidden="1" outlineLevel="1" x14ac:dyDescent="0.45">
      <c r="A3136">
        <v>2.1207430340557387E-2</v>
      </c>
      <c r="B3136">
        <v>1</v>
      </c>
      <c r="C3136">
        <v>1</v>
      </c>
      <c r="D3136">
        <v>1</v>
      </c>
    </row>
    <row r="3137" spans="1:4" hidden="1" outlineLevel="1" x14ac:dyDescent="0.45">
      <c r="A3137">
        <v>-4.2443534940124206E-3</v>
      </c>
      <c r="B3137">
        <v>1</v>
      </c>
      <c r="C3137">
        <v>1</v>
      </c>
      <c r="D3137">
        <v>1</v>
      </c>
    </row>
    <row r="3138" spans="1:4" hidden="1" outlineLevel="1" x14ac:dyDescent="0.45">
      <c r="A3138">
        <v>-1.2406759019637614E-2</v>
      </c>
      <c r="B3138">
        <v>1</v>
      </c>
      <c r="C3138">
        <v>1</v>
      </c>
      <c r="D3138">
        <v>1</v>
      </c>
    </row>
    <row r="3139" spans="1:4" hidden="1" outlineLevel="1" x14ac:dyDescent="0.45">
      <c r="A3139">
        <v>4.3545279383430113E-3</v>
      </c>
      <c r="B3139">
        <v>1</v>
      </c>
      <c r="C3139">
        <v>1</v>
      </c>
      <c r="D3139">
        <v>1</v>
      </c>
    </row>
    <row r="3140" spans="1:4" hidden="1" outlineLevel="1" x14ac:dyDescent="0.45">
      <c r="A3140">
        <v>1.0666462034301549E-2</v>
      </c>
      <c r="B3140">
        <v>1</v>
      </c>
      <c r="C3140">
        <v>1</v>
      </c>
      <c r="D3140">
        <v>1</v>
      </c>
    </row>
    <row r="3141" spans="1:4" hidden="1" outlineLevel="1" x14ac:dyDescent="0.45">
      <c r="A3141">
        <v>2.9459777533123122E-2</v>
      </c>
      <c r="B3141">
        <v>1</v>
      </c>
      <c r="C3141">
        <v>1</v>
      </c>
      <c r="D3141">
        <v>1</v>
      </c>
    </row>
    <row r="3142" spans="1:4" hidden="1" outlineLevel="1" x14ac:dyDescent="0.45">
      <c r="A3142">
        <v>-1.2575137367702993E-2</v>
      </c>
      <c r="B3142">
        <v>1</v>
      </c>
      <c r="C3142">
        <v>1</v>
      </c>
      <c r="D3142">
        <v>1</v>
      </c>
    </row>
    <row r="3143" spans="1:4" hidden="1" outlineLevel="1" x14ac:dyDescent="0.45">
      <c r="A3143">
        <v>1.1129369584702786E-2</v>
      </c>
      <c r="B3143">
        <v>1</v>
      </c>
      <c r="C3143">
        <v>1</v>
      </c>
      <c r="D3143">
        <v>1</v>
      </c>
    </row>
    <row r="3144" spans="1:4" hidden="1" outlineLevel="1" x14ac:dyDescent="0.45">
      <c r="A3144">
        <v>9.8987958927383435E-3</v>
      </c>
      <c r="B3144">
        <v>1</v>
      </c>
      <c r="C3144">
        <v>1</v>
      </c>
      <c r="D3144">
        <v>1</v>
      </c>
    </row>
    <row r="3145" spans="1:4" hidden="1" outlineLevel="1" x14ac:dyDescent="0.45">
      <c r="A3145">
        <v>-2.6698851583645267E-3</v>
      </c>
      <c r="B3145">
        <v>1</v>
      </c>
      <c r="C3145">
        <v>1</v>
      </c>
      <c r="D3145">
        <v>1</v>
      </c>
    </row>
    <row r="3146" spans="1:4" hidden="1" outlineLevel="1" x14ac:dyDescent="0.45">
      <c r="A3146">
        <v>2.1660181582360494E-2</v>
      </c>
      <c r="B3146">
        <v>0</v>
      </c>
      <c r="C3146">
        <v>0</v>
      </c>
      <c r="D3146">
        <v>0</v>
      </c>
    </row>
    <row r="3147" spans="1:4" hidden="1" outlineLevel="1" x14ac:dyDescent="0.45">
      <c r="A3147">
        <v>-6.9899708010663919E-2</v>
      </c>
      <c r="B3147">
        <v>0</v>
      </c>
      <c r="C3147">
        <v>0</v>
      </c>
      <c r="D3147">
        <v>0</v>
      </c>
    </row>
    <row r="3148" spans="1:4" hidden="1" outlineLevel="1" x14ac:dyDescent="0.45">
      <c r="A3148">
        <v>5.7326927276690753E-4</v>
      </c>
      <c r="B3148">
        <v>0</v>
      </c>
      <c r="C3148">
        <v>0</v>
      </c>
      <c r="D3148">
        <v>0</v>
      </c>
    </row>
    <row r="3149" spans="1:4" hidden="1" outlineLevel="1" x14ac:dyDescent="0.45">
      <c r="A3149">
        <v>3.2821324311788969E-2</v>
      </c>
      <c r="B3149">
        <v>0</v>
      </c>
      <c r="C3149">
        <v>0</v>
      </c>
      <c r="D3149">
        <v>0</v>
      </c>
    </row>
    <row r="3150" spans="1:4" hidden="1" outlineLevel="1" x14ac:dyDescent="0.45">
      <c r="A3150">
        <v>6.0228233305157364E-3</v>
      </c>
      <c r="B3150">
        <v>0</v>
      </c>
      <c r="C3150">
        <v>0</v>
      </c>
      <c r="D3150">
        <v>0</v>
      </c>
    </row>
    <row r="3151" spans="1:4" hidden="1" outlineLevel="1" x14ac:dyDescent="0.45">
      <c r="A3151">
        <v>3.3977523369393969E-2</v>
      </c>
      <c r="B3151">
        <v>0</v>
      </c>
      <c r="C3151">
        <v>0</v>
      </c>
      <c r="D3151">
        <v>0</v>
      </c>
    </row>
    <row r="3152" spans="1:4" hidden="1" outlineLevel="1" x14ac:dyDescent="0.45">
      <c r="A3152">
        <v>4.9469246787546384E-2</v>
      </c>
      <c r="B3152">
        <v>0</v>
      </c>
      <c r="C3152">
        <v>0</v>
      </c>
      <c r="D3152">
        <v>0</v>
      </c>
    </row>
    <row r="3153" spans="1:4" hidden="1" outlineLevel="1" x14ac:dyDescent="0.45">
      <c r="A3153">
        <v>3.9442481730629364E-3</v>
      </c>
      <c r="B3153">
        <v>0</v>
      </c>
      <c r="C3153">
        <v>0</v>
      </c>
      <c r="D3153">
        <v>0</v>
      </c>
    </row>
    <row r="3154" spans="1:4" hidden="1" outlineLevel="1" x14ac:dyDescent="0.45">
      <c r="A3154">
        <v>8.0744293668202349E-3</v>
      </c>
      <c r="B3154">
        <v>0</v>
      </c>
      <c r="C3154">
        <v>0</v>
      </c>
      <c r="D3154">
        <v>0</v>
      </c>
    </row>
    <row r="3155" spans="1:4" hidden="1" outlineLevel="1" x14ac:dyDescent="0.45">
      <c r="A3155">
        <v>-4.8775822494261378E-3</v>
      </c>
      <c r="B3155">
        <v>0</v>
      </c>
      <c r="C3155">
        <v>0</v>
      </c>
      <c r="D3155">
        <v>0</v>
      </c>
    </row>
    <row r="3156" spans="1:4" hidden="1" outlineLevel="1" x14ac:dyDescent="0.45">
      <c r="A3156">
        <v>2.9384911100432731E-2</v>
      </c>
      <c r="B3156">
        <v>0</v>
      </c>
      <c r="C3156">
        <v>0</v>
      </c>
      <c r="D3156">
        <v>0</v>
      </c>
    </row>
    <row r="3157" spans="1:4" hidden="1" outlineLevel="1" x14ac:dyDescent="0.45">
      <c r="A3157">
        <v>3.1276988072730605E-2</v>
      </c>
      <c r="B3157">
        <v>0</v>
      </c>
      <c r="C3157">
        <v>0</v>
      </c>
      <c r="D3157">
        <v>0</v>
      </c>
    </row>
    <row r="3158" spans="1:4" hidden="1" outlineLevel="1" x14ac:dyDescent="0.45">
      <c r="A3158">
        <v>1.3806215060090388E-3</v>
      </c>
      <c r="B3158">
        <v>0</v>
      </c>
      <c r="C3158">
        <v>0</v>
      </c>
      <c r="D3158">
        <v>0</v>
      </c>
    </row>
    <row r="3159" spans="1:4" hidden="1" outlineLevel="1" x14ac:dyDescent="0.45">
      <c r="A3159">
        <v>2.1923876683844767E-3</v>
      </c>
      <c r="B3159">
        <v>0</v>
      </c>
      <c r="C3159">
        <v>0</v>
      </c>
      <c r="D3159">
        <v>0</v>
      </c>
    </row>
    <row r="3160" spans="1:4" hidden="1" outlineLevel="1" x14ac:dyDescent="0.45">
      <c r="A3160">
        <v>1.2088135134525668E-2</v>
      </c>
      <c r="B3160">
        <v>0</v>
      </c>
      <c r="C3160">
        <v>0</v>
      </c>
      <c r="D3160">
        <v>0</v>
      </c>
    </row>
    <row r="3161" spans="1:4" hidden="1" outlineLevel="1" x14ac:dyDescent="0.45">
      <c r="A3161">
        <v>3.1864875103059465E-2</v>
      </c>
      <c r="B3161">
        <v>0</v>
      </c>
      <c r="C3161">
        <v>0</v>
      </c>
      <c r="D3161">
        <v>0</v>
      </c>
    </row>
    <row r="3162" spans="1:4" hidden="1" outlineLevel="1" x14ac:dyDescent="0.45">
      <c r="A3162">
        <v>-9.0914980456517913E-3</v>
      </c>
      <c r="B3162">
        <v>0</v>
      </c>
      <c r="C3162">
        <v>0</v>
      </c>
      <c r="D3162">
        <v>0</v>
      </c>
    </row>
    <row r="3163" spans="1:4" hidden="1" outlineLevel="1" x14ac:dyDescent="0.45">
      <c r="A3163">
        <v>-3.5501024277557525E-2</v>
      </c>
      <c r="B3163">
        <v>0</v>
      </c>
      <c r="C3163">
        <v>0</v>
      </c>
      <c r="D3163">
        <v>0</v>
      </c>
    </row>
    <row r="3164" spans="1:4" hidden="1" outlineLevel="1" x14ac:dyDescent="0.45">
      <c r="A3164">
        <v>2.8379691348261238E-2</v>
      </c>
      <c r="B3164">
        <v>0</v>
      </c>
      <c r="C3164">
        <v>0</v>
      </c>
      <c r="D3164">
        <v>0</v>
      </c>
    </row>
    <row r="3165" spans="1:4" hidden="1" outlineLevel="1" x14ac:dyDescent="0.45">
      <c r="A3165">
        <v>4.1043218421110472E-2</v>
      </c>
      <c r="B3165">
        <v>0</v>
      </c>
      <c r="C3165">
        <v>0</v>
      </c>
      <c r="D3165">
        <v>0</v>
      </c>
    </row>
    <row r="3166" spans="1:4" hidden="1" outlineLevel="1" x14ac:dyDescent="0.45">
      <c r="A3166">
        <v>3.6850214220890187E-2</v>
      </c>
      <c r="B3166">
        <v>0</v>
      </c>
      <c r="C3166">
        <v>0</v>
      </c>
      <c r="D3166">
        <v>0</v>
      </c>
    </row>
    <row r="3167" spans="1:4" hidden="1" outlineLevel="1" x14ac:dyDescent="0.45">
      <c r="A3167">
        <v>-3.8777047244895946E-2</v>
      </c>
      <c r="B3167">
        <v>0</v>
      </c>
      <c r="C3167">
        <v>0</v>
      </c>
      <c r="D3167">
        <v>0</v>
      </c>
    </row>
    <row r="3168" spans="1:4" hidden="1" outlineLevel="1" x14ac:dyDescent="0.45">
      <c r="A3168">
        <v>-3.6000169412562011E-2</v>
      </c>
      <c r="B3168">
        <v>0</v>
      </c>
      <c r="C3168">
        <v>0</v>
      </c>
      <c r="D3168">
        <v>0</v>
      </c>
    </row>
    <row r="3169" spans="1:4" hidden="1" outlineLevel="1" x14ac:dyDescent="0.45">
      <c r="A3169">
        <v>1.7661789903782754E-2</v>
      </c>
      <c r="B3169">
        <v>0</v>
      </c>
      <c r="C3169">
        <v>0</v>
      </c>
      <c r="D3169">
        <v>0</v>
      </c>
    </row>
    <row r="3170" spans="1:4" hidden="1" outlineLevel="1" x14ac:dyDescent="0.45">
      <c r="A3170">
        <v>1.5542028234685201E-3</v>
      </c>
      <c r="B3170">
        <v>0</v>
      </c>
      <c r="C3170">
        <v>0</v>
      </c>
      <c r="D3170">
        <v>0</v>
      </c>
    </row>
    <row r="3171" spans="1:4" hidden="1" outlineLevel="1" x14ac:dyDescent="0.45">
      <c r="A3171">
        <v>-1.4655804129489747E-3</v>
      </c>
      <c r="B3171">
        <v>0</v>
      </c>
      <c r="C3171">
        <v>0</v>
      </c>
      <c r="D3171">
        <v>0</v>
      </c>
    </row>
    <row r="3172" spans="1:4" hidden="1" outlineLevel="1" x14ac:dyDescent="0.45">
      <c r="A3172">
        <v>-1.0662637599827329E-2</v>
      </c>
      <c r="B3172">
        <v>0</v>
      </c>
      <c r="C3172">
        <v>0</v>
      </c>
      <c r="D3172">
        <v>0</v>
      </c>
    </row>
    <row r="3173" spans="1:4" hidden="1" outlineLevel="1" x14ac:dyDescent="0.45">
      <c r="A3173">
        <v>5.8469325421066642E-3</v>
      </c>
      <c r="B3173">
        <v>0</v>
      </c>
      <c r="C3173">
        <v>0</v>
      </c>
      <c r="D3173">
        <v>0</v>
      </c>
    </row>
    <row r="3174" spans="1:4" hidden="1" outlineLevel="1" x14ac:dyDescent="0.45">
      <c r="A3174">
        <v>6.723928509455579E-4</v>
      </c>
      <c r="B3174">
        <v>0</v>
      </c>
      <c r="C3174">
        <v>0</v>
      </c>
      <c r="D3174">
        <v>0</v>
      </c>
    </row>
    <row r="3175" spans="1:4" hidden="1" outlineLevel="1" x14ac:dyDescent="0.45">
      <c r="A3175">
        <v>5.5489324807629359E-3</v>
      </c>
      <c r="B3175">
        <v>0</v>
      </c>
      <c r="C3175">
        <v>0</v>
      </c>
      <c r="D3175">
        <v>0</v>
      </c>
    </row>
    <row r="3176" spans="1:4" hidden="1" outlineLevel="1" x14ac:dyDescent="0.45">
      <c r="A3176">
        <v>-2.2030135155525876E-2</v>
      </c>
      <c r="B3176">
        <v>0</v>
      </c>
      <c r="C3176">
        <v>0</v>
      </c>
      <c r="D3176">
        <v>0</v>
      </c>
    </row>
    <row r="3177" spans="1:4" hidden="1" outlineLevel="1" x14ac:dyDescent="0.45">
      <c r="A3177">
        <v>-3.2356895677665309E-2</v>
      </c>
      <c r="B3177">
        <v>0</v>
      </c>
      <c r="C3177">
        <v>0</v>
      </c>
      <c r="D3177">
        <v>0</v>
      </c>
    </row>
    <row r="3178" spans="1:4" hidden="1" outlineLevel="1" x14ac:dyDescent="0.45">
      <c r="A3178">
        <v>-1.6286644951140183E-2</v>
      </c>
      <c r="B3178">
        <v>0</v>
      </c>
      <c r="C3178">
        <v>0</v>
      </c>
      <c r="D3178">
        <v>0</v>
      </c>
    </row>
    <row r="3179" spans="1:4" hidden="1" outlineLevel="1" x14ac:dyDescent="0.45">
      <c r="A3179">
        <v>1.8478210531190697E-2</v>
      </c>
      <c r="B3179">
        <v>0</v>
      </c>
      <c r="C3179">
        <v>0</v>
      </c>
      <c r="D3179">
        <v>0</v>
      </c>
    </row>
    <row r="3180" spans="1:4" hidden="1" outlineLevel="1" x14ac:dyDescent="0.45">
      <c r="A3180">
        <v>4.2515460167333874E-3</v>
      </c>
      <c r="B3180">
        <v>0</v>
      </c>
      <c r="C3180">
        <v>0</v>
      </c>
      <c r="D3180">
        <v>0</v>
      </c>
    </row>
    <row r="3181" spans="1:4" hidden="1" outlineLevel="1" x14ac:dyDescent="0.45">
      <c r="A3181">
        <v>-3.6494532611894726E-2</v>
      </c>
      <c r="B3181">
        <v>0</v>
      </c>
      <c r="C3181">
        <v>0</v>
      </c>
      <c r="D3181">
        <v>0</v>
      </c>
    </row>
    <row r="3182" spans="1:4" hidden="1" outlineLevel="1" x14ac:dyDescent="0.45">
      <c r="A3182">
        <v>7.0020442209639544E-3</v>
      </c>
      <c r="B3182">
        <v>0</v>
      </c>
      <c r="C3182">
        <v>0</v>
      </c>
      <c r="D3182">
        <v>0</v>
      </c>
    </row>
    <row r="3183" spans="1:4" hidden="1" outlineLevel="1" x14ac:dyDescent="0.45">
      <c r="A3183">
        <v>8.4000280000933181E-3</v>
      </c>
      <c r="B3183">
        <v>0</v>
      </c>
      <c r="C3183">
        <v>0</v>
      </c>
      <c r="D3183">
        <v>0</v>
      </c>
    </row>
    <row r="3184" spans="1:4" hidden="1" outlineLevel="1" x14ac:dyDescent="0.45">
      <c r="A3184">
        <v>-7.4739107295740403E-3</v>
      </c>
      <c r="B3184">
        <v>0</v>
      </c>
      <c r="C3184">
        <v>0</v>
      </c>
      <c r="D3184">
        <v>0</v>
      </c>
    </row>
    <row r="3185" spans="1:4" hidden="1" outlineLevel="1" x14ac:dyDescent="0.45">
      <c r="A3185">
        <v>1.6552431575511672E-2</v>
      </c>
      <c r="B3185">
        <v>0</v>
      </c>
      <c r="C3185">
        <v>0</v>
      </c>
      <c r="D3185">
        <v>0</v>
      </c>
    </row>
    <row r="3186" spans="1:4" hidden="1" outlineLevel="1" x14ac:dyDescent="0.45">
      <c r="A3186">
        <v>1.8209338592789726E-2</v>
      </c>
      <c r="B3186">
        <v>0</v>
      </c>
      <c r="C3186">
        <v>0</v>
      </c>
      <c r="D3186">
        <v>0</v>
      </c>
    </row>
    <row r="3187" spans="1:4" hidden="1" outlineLevel="1" x14ac:dyDescent="0.45">
      <c r="A3187">
        <v>4.5948015676380294E-3</v>
      </c>
      <c r="B3187">
        <v>0</v>
      </c>
      <c r="C3187">
        <v>0</v>
      </c>
      <c r="D3187">
        <v>0</v>
      </c>
    </row>
    <row r="3188" spans="1:4" hidden="1" outlineLevel="1" x14ac:dyDescent="0.45">
      <c r="A3188">
        <v>-2.7128828303661923E-3</v>
      </c>
      <c r="B3188">
        <v>0</v>
      </c>
      <c r="C3188">
        <v>0</v>
      </c>
      <c r="D3188">
        <v>0</v>
      </c>
    </row>
    <row r="3189" spans="1:4" hidden="1" outlineLevel="1" x14ac:dyDescent="0.45">
      <c r="A3189">
        <v>4.8560059351183682E-3</v>
      </c>
      <c r="B3189">
        <v>0</v>
      </c>
      <c r="C3189">
        <v>0</v>
      </c>
      <c r="D3189">
        <v>0</v>
      </c>
    </row>
    <row r="3190" spans="1:4" hidden="1" outlineLevel="1" x14ac:dyDescent="0.45">
      <c r="A3190">
        <v>-4.132268384902793E-2</v>
      </c>
      <c r="B3190">
        <v>0</v>
      </c>
      <c r="C3190">
        <v>0</v>
      </c>
      <c r="D3190">
        <v>0</v>
      </c>
    </row>
    <row r="3191" spans="1:4" hidden="1" outlineLevel="1" x14ac:dyDescent="0.45">
      <c r="A3191">
        <v>-3.1318553092182011E-2</v>
      </c>
      <c r="B3191">
        <v>0</v>
      </c>
      <c r="C3191">
        <v>0</v>
      </c>
      <c r="D3191">
        <v>0</v>
      </c>
    </row>
    <row r="3192" spans="1:4" hidden="1" outlineLevel="1" x14ac:dyDescent="0.45">
      <c r="A3192">
        <v>-3.613761202659882E-4</v>
      </c>
      <c r="B3192">
        <v>0</v>
      </c>
      <c r="C3192">
        <v>0</v>
      </c>
      <c r="D3192">
        <v>0</v>
      </c>
    </row>
    <row r="3193" spans="1:4" hidden="1" outlineLevel="1" x14ac:dyDescent="0.45">
      <c r="A3193">
        <v>2.3160533101968861E-2</v>
      </c>
      <c r="B3193">
        <v>0</v>
      </c>
      <c r="C3193">
        <v>0</v>
      </c>
      <c r="D3193">
        <v>0</v>
      </c>
    </row>
    <row r="3194" spans="1:4" hidden="1" outlineLevel="1" x14ac:dyDescent="0.45">
      <c r="A3194">
        <v>-5.3705186790409254E-3</v>
      </c>
      <c r="B3194">
        <v>0</v>
      </c>
      <c r="C3194">
        <v>0</v>
      </c>
      <c r="D3194">
        <v>0</v>
      </c>
    </row>
    <row r="3195" spans="1:4" hidden="1" outlineLevel="1" x14ac:dyDescent="0.45">
      <c r="A3195">
        <v>4.7672050395490828E-2</v>
      </c>
      <c r="B3195">
        <v>0</v>
      </c>
      <c r="C3195">
        <v>0</v>
      </c>
      <c r="D3195">
        <v>0</v>
      </c>
    </row>
    <row r="3196" spans="1:4" hidden="1" outlineLevel="1" x14ac:dyDescent="0.45">
      <c r="A3196">
        <v>-3.1420240059675253E-3</v>
      </c>
      <c r="B3196">
        <v>0</v>
      </c>
      <c r="C3196">
        <v>0</v>
      </c>
      <c r="D3196">
        <v>0</v>
      </c>
    </row>
    <row r="3197" spans="1:4" hidden="1" outlineLevel="1" x14ac:dyDescent="0.45">
      <c r="A3197">
        <v>-1.3265306122449028E-2</v>
      </c>
      <c r="B3197">
        <v>0</v>
      </c>
      <c r="C3197">
        <v>0</v>
      </c>
      <c r="D3197">
        <v>0</v>
      </c>
    </row>
    <row r="3198" spans="1:4" hidden="1" outlineLevel="1" x14ac:dyDescent="0.45">
      <c r="A3198">
        <v>2.3692979432379691E-2</v>
      </c>
      <c r="B3198">
        <v>0</v>
      </c>
      <c r="C3198">
        <v>0</v>
      </c>
      <c r="D3198">
        <v>0</v>
      </c>
    </row>
    <row r="3199" spans="1:4" hidden="1" outlineLevel="1" x14ac:dyDescent="0.45">
      <c r="A3199">
        <v>-2.6826202128137244E-2</v>
      </c>
      <c r="B3199">
        <v>0</v>
      </c>
      <c r="C3199">
        <v>0</v>
      </c>
      <c r="D3199">
        <v>0</v>
      </c>
    </row>
    <row r="3200" spans="1:4" hidden="1" outlineLevel="1" x14ac:dyDescent="0.45">
      <c r="A3200">
        <v>1.6054992964406711E-2</v>
      </c>
      <c r="B3200">
        <v>0</v>
      </c>
      <c r="C3200">
        <v>0</v>
      </c>
      <c r="D3200">
        <v>0</v>
      </c>
    </row>
    <row r="3201" spans="1:4" hidden="1" outlineLevel="1" x14ac:dyDescent="0.45">
      <c r="A3201">
        <v>-1.7186187481553761E-2</v>
      </c>
      <c r="B3201">
        <v>0</v>
      </c>
      <c r="C3201">
        <v>0</v>
      </c>
      <c r="D3201">
        <v>0</v>
      </c>
    </row>
    <row r="3202" spans="1:4" hidden="1" outlineLevel="1" x14ac:dyDescent="0.45">
      <c r="A3202">
        <v>-3.6729036729036268E-3</v>
      </c>
      <c r="B3202">
        <v>0</v>
      </c>
      <c r="C3202">
        <v>0</v>
      </c>
      <c r="D3202">
        <v>0</v>
      </c>
    </row>
    <row r="3203" spans="1:4" hidden="1" outlineLevel="1" x14ac:dyDescent="0.45">
      <c r="A3203">
        <v>-5.1702951473417968E-3</v>
      </c>
      <c r="B3203">
        <v>0</v>
      </c>
      <c r="C3203">
        <v>0</v>
      </c>
      <c r="D3203">
        <v>0</v>
      </c>
    </row>
    <row r="3204" spans="1:4" hidden="1" outlineLevel="1" x14ac:dyDescent="0.45">
      <c r="A3204">
        <v>2.1814113918150468E-2</v>
      </c>
      <c r="B3204">
        <v>0</v>
      </c>
      <c r="C3204">
        <v>0</v>
      </c>
      <c r="D3204">
        <v>0</v>
      </c>
    </row>
    <row r="3205" spans="1:4" hidden="1" outlineLevel="1" x14ac:dyDescent="0.45">
      <c r="A3205">
        <v>2.7141684152904855E-3</v>
      </c>
      <c r="B3205">
        <v>0</v>
      </c>
      <c r="C3205">
        <v>0</v>
      </c>
      <c r="D3205">
        <v>0</v>
      </c>
    </row>
    <row r="3206" spans="1:4" hidden="1" outlineLevel="1" x14ac:dyDescent="0.45">
      <c r="A3206">
        <v>5.7070718558787981E-2</v>
      </c>
      <c r="B3206">
        <v>0</v>
      </c>
      <c r="C3206">
        <v>0</v>
      </c>
      <c r="D3206">
        <v>0</v>
      </c>
    </row>
    <row r="3207" spans="1:4" hidden="1" outlineLevel="1" x14ac:dyDescent="0.45">
      <c r="A3207">
        <v>-4.9492167326570247E-4</v>
      </c>
      <c r="B3207">
        <v>0</v>
      </c>
      <c r="C3207">
        <v>0</v>
      </c>
      <c r="D3207">
        <v>0</v>
      </c>
    </row>
    <row r="3208" spans="1:4" hidden="1" outlineLevel="1" x14ac:dyDescent="0.45">
      <c r="A3208">
        <v>2.4887511033606646E-2</v>
      </c>
      <c r="B3208">
        <v>0</v>
      </c>
      <c r="C3208">
        <v>0</v>
      </c>
      <c r="D3208">
        <v>0</v>
      </c>
    </row>
    <row r="3209" spans="1:4" hidden="1" outlineLevel="1" x14ac:dyDescent="0.45">
      <c r="A3209">
        <v>-1.8317403634072082E-2</v>
      </c>
      <c r="B3209">
        <v>0</v>
      </c>
      <c r="C3209">
        <v>0</v>
      </c>
      <c r="D3209">
        <v>0</v>
      </c>
    </row>
    <row r="3210" spans="1:4" hidden="1" outlineLevel="1" x14ac:dyDescent="0.45">
      <c r="A3210">
        <v>1.2410930177818802E-2</v>
      </c>
      <c r="B3210">
        <v>0</v>
      </c>
      <c r="C3210">
        <v>0</v>
      </c>
      <c r="D3210">
        <v>0</v>
      </c>
    </row>
    <row r="3211" spans="1:4" hidden="1" outlineLevel="1" x14ac:dyDescent="0.45">
      <c r="A3211">
        <v>-1.0356561621541749E-3</v>
      </c>
      <c r="B3211">
        <v>0</v>
      </c>
      <c r="C3211">
        <v>0</v>
      </c>
      <c r="D3211">
        <v>0</v>
      </c>
    </row>
    <row r="3212" spans="1:4" hidden="1" outlineLevel="1" x14ac:dyDescent="0.45">
      <c r="A3212">
        <v>-5.9664861205146469E-3</v>
      </c>
      <c r="B3212">
        <v>0</v>
      </c>
      <c r="C3212">
        <v>0</v>
      </c>
      <c r="D3212">
        <v>0</v>
      </c>
    </row>
    <row r="3213" spans="1:4" hidden="1" outlineLevel="1" x14ac:dyDescent="0.45">
      <c r="A3213">
        <v>3.426844323357825E-3</v>
      </c>
      <c r="B3213">
        <v>0</v>
      </c>
      <c r="C3213">
        <v>0</v>
      </c>
      <c r="D3213">
        <v>0</v>
      </c>
    </row>
    <row r="3214" spans="1:4" hidden="1" outlineLevel="1" x14ac:dyDescent="0.45">
      <c r="A3214">
        <v>2.5602952718325023E-2</v>
      </c>
      <c r="B3214">
        <v>0</v>
      </c>
      <c r="C3214">
        <v>0</v>
      </c>
      <c r="D3214">
        <v>0</v>
      </c>
    </row>
    <row r="3215" spans="1:4" hidden="1" outlineLevel="1" x14ac:dyDescent="0.45">
      <c r="A3215">
        <v>-4.2337125129265907E-2</v>
      </c>
      <c r="B3215">
        <v>0</v>
      </c>
      <c r="C3215">
        <v>0</v>
      </c>
      <c r="D3215">
        <v>0</v>
      </c>
    </row>
    <row r="3216" spans="1:4" hidden="1" outlineLevel="1" x14ac:dyDescent="0.45">
      <c r="A3216">
        <v>1.6240848325162593E-2</v>
      </c>
      <c r="B3216">
        <v>0</v>
      </c>
      <c r="C3216">
        <v>0</v>
      </c>
      <c r="D3216">
        <v>0</v>
      </c>
    </row>
    <row r="3217" spans="1:4" hidden="1" outlineLevel="1" x14ac:dyDescent="0.45">
      <c r="A3217">
        <v>1.1560939326320296E-2</v>
      </c>
      <c r="B3217">
        <v>0</v>
      </c>
      <c r="C3217">
        <v>0</v>
      </c>
      <c r="D3217">
        <v>0</v>
      </c>
    </row>
    <row r="3218" spans="1:4" hidden="1" outlineLevel="1" x14ac:dyDescent="0.45">
      <c r="A3218">
        <v>-8.4035378894509183E-4</v>
      </c>
      <c r="B3218">
        <v>0</v>
      </c>
      <c r="C3218">
        <v>0</v>
      </c>
      <c r="D3218">
        <v>0</v>
      </c>
    </row>
    <row r="3219" spans="1:4" hidden="1" outlineLevel="1" x14ac:dyDescent="0.45">
      <c r="A3219">
        <v>-1.661094640341465E-2</v>
      </c>
      <c r="B3219">
        <v>0</v>
      </c>
      <c r="C3219">
        <v>0</v>
      </c>
      <c r="D3219">
        <v>0</v>
      </c>
    </row>
    <row r="3220" spans="1:4" hidden="1" outlineLevel="1" x14ac:dyDescent="0.45">
      <c r="A3220">
        <v>1.2016506660394777E-2</v>
      </c>
      <c r="B3220">
        <v>0</v>
      </c>
      <c r="C3220">
        <v>0</v>
      </c>
      <c r="D3220">
        <v>0</v>
      </c>
    </row>
    <row r="3221" spans="1:4" hidden="1" outlineLevel="1" x14ac:dyDescent="0.45">
      <c r="A3221">
        <v>-6.5496186431734937E-4</v>
      </c>
      <c r="B3221">
        <v>0</v>
      </c>
      <c r="C3221">
        <v>0</v>
      </c>
      <c r="D3221">
        <v>0</v>
      </c>
    </row>
    <row r="3222" spans="1:4" hidden="1" outlineLevel="1" x14ac:dyDescent="0.45">
      <c r="A3222">
        <v>-6.4947145877378376E-2</v>
      </c>
      <c r="B3222">
        <v>0</v>
      </c>
      <c r="C3222">
        <v>0</v>
      </c>
      <c r="D3222">
        <v>0</v>
      </c>
    </row>
    <row r="3223" spans="1:4" hidden="1" outlineLevel="1" x14ac:dyDescent="0.45">
      <c r="A3223">
        <v>2.6566880709053109E-2</v>
      </c>
      <c r="B3223">
        <v>0</v>
      </c>
      <c r="C3223">
        <v>0</v>
      </c>
      <c r="D3223">
        <v>0</v>
      </c>
    </row>
    <row r="3224" spans="1:4" hidden="1" outlineLevel="1" x14ac:dyDescent="0.45">
      <c r="A3224">
        <v>6.8277426601759394E-4</v>
      </c>
      <c r="B3224">
        <v>0</v>
      </c>
      <c r="C3224">
        <v>0</v>
      </c>
      <c r="D3224">
        <v>0</v>
      </c>
    </row>
    <row r="3225" spans="1:4" hidden="1" outlineLevel="1" x14ac:dyDescent="0.45">
      <c r="A3225">
        <v>1.1181053836334165E-2</v>
      </c>
      <c r="B3225">
        <v>0</v>
      </c>
      <c r="C3225">
        <v>0</v>
      </c>
      <c r="D3225">
        <v>0</v>
      </c>
    </row>
    <row r="3226" spans="1:4" hidden="1" outlineLevel="1" x14ac:dyDescent="0.45">
      <c r="A3226">
        <v>-1.9611684297592635E-2</v>
      </c>
      <c r="B3226">
        <v>0</v>
      </c>
      <c r="C3226">
        <v>0</v>
      </c>
      <c r="D3226">
        <v>0</v>
      </c>
    </row>
    <row r="3227" spans="1:4" hidden="1" outlineLevel="1" x14ac:dyDescent="0.45">
      <c r="A3227">
        <v>-1.4941941786372315E-2</v>
      </c>
      <c r="B3227">
        <v>0</v>
      </c>
      <c r="C3227">
        <v>0</v>
      </c>
      <c r="D3227">
        <v>0</v>
      </c>
    </row>
    <row r="3228" spans="1:4" hidden="1" outlineLevel="1" x14ac:dyDescent="0.45">
      <c r="A3228">
        <v>-1.4875586007933705E-2</v>
      </c>
      <c r="B3228">
        <v>0</v>
      </c>
      <c r="C3228">
        <v>0</v>
      </c>
      <c r="D3228">
        <v>0</v>
      </c>
    </row>
    <row r="3229" spans="1:4" hidden="1" outlineLevel="1" x14ac:dyDescent="0.45">
      <c r="A3229">
        <v>-1.5031573167383461E-2</v>
      </c>
      <c r="B3229">
        <v>0</v>
      </c>
      <c r="C3229">
        <v>0</v>
      </c>
      <c r="D3229">
        <v>0</v>
      </c>
    </row>
    <row r="3230" spans="1:4" hidden="1" outlineLevel="1" x14ac:dyDescent="0.45">
      <c r="A3230">
        <v>9.964925321130691E-3</v>
      </c>
      <c r="B3230">
        <v>0</v>
      </c>
      <c r="C3230">
        <v>0</v>
      </c>
      <c r="D3230">
        <v>0</v>
      </c>
    </row>
    <row r="3231" spans="1:4" hidden="1" outlineLevel="1" x14ac:dyDescent="0.45">
      <c r="A3231">
        <v>9.6366145354187527E-3</v>
      </c>
      <c r="B3231">
        <v>0</v>
      </c>
      <c r="C3231">
        <v>0</v>
      </c>
      <c r="D3231">
        <v>0</v>
      </c>
    </row>
    <row r="3232" spans="1:4" hidden="1" outlineLevel="1" x14ac:dyDescent="0.45">
      <c r="A3232">
        <v>5.467094922435578E-3</v>
      </c>
      <c r="B3232">
        <v>0</v>
      </c>
      <c r="C3232">
        <v>0</v>
      </c>
      <c r="D3232">
        <v>0</v>
      </c>
    </row>
    <row r="3233" spans="1:4" hidden="1" outlineLevel="1" x14ac:dyDescent="0.45">
      <c r="A3233">
        <v>2.8886019166723287E-2</v>
      </c>
      <c r="B3233">
        <v>0</v>
      </c>
      <c r="C3233">
        <v>0</v>
      </c>
      <c r="D3233">
        <v>0</v>
      </c>
    </row>
    <row r="3234" spans="1:4" hidden="1" outlineLevel="1" x14ac:dyDescent="0.45">
      <c r="A3234">
        <v>-3.4570837186771453E-3</v>
      </c>
      <c r="B3234">
        <v>0</v>
      </c>
      <c r="C3234">
        <v>0</v>
      </c>
      <c r="D3234">
        <v>0</v>
      </c>
    </row>
    <row r="3235" spans="1:4" hidden="1" outlineLevel="1" x14ac:dyDescent="0.45">
      <c r="A3235">
        <v>5.8112557173477519E-3</v>
      </c>
      <c r="B3235">
        <v>0</v>
      </c>
      <c r="C3235">
        <v>0</v>
      </c>
      <c r="D3235">
        <v>0</v>
      </c>
    </row>
    <row r="3236" spans="1:4" hidden="1" outlineLevel="1" x14ac:dyDescent="0.45">
      <c r="A3236">
        <v>1.7442882249560476E-2</v>
      </c>
      <c r="B3236">
        <v>0</v>
      </c>
      <c r="C3236">
        <v>0</v>
      </c>
      <c r="D3236">
        <v>0</v>
      </c>
    </row>
    <row r="3237" spans="1:4" hidden="1" outlineLevel="1" x14ac:dyDescent="0.45">
      <c r="A3237">
        <v>1.1011789091851298E-2</v>
      </c>
      <c r="B3237">
        <v>0</v>
      </c>
      <c r="C3237">
        <v>0</v>
      </c>
      <c r="D3237">
        <v>0</v>
      </c>
    </row>
    <row r="3238" spans="1:4" hidden="1" outlineLevel="1" x14ac:dyDescent="0.45">
      <c r="A3238">
        <v>5.2708012984794106E-2</v>
      </c>
      <c r="B3238">
        <v>0</v>
      </c>
      <c r="C3238">
        <v>0</v>
      </c>
      <c r="D3238">
        <v>0</v>
      </c>
    </row>
    <row r="3239" spans="1:4" hidden="1" outlineLevel="1" x14ac:dyDescent="0.45">
      <c r="A3239">
        <v>3.4995536801103677E-2</v>
      </c>
      <c r="B3239">
        <v>0</v>
      </c>
      <c r="C3239">
        <v>0</v>
      </c>
      <c r="D3239">
        <v>0</v>
      </c>
    </row>
    <row r="3240" spans="1:4" hidden="1" outlineLevel="1" x14ac:dyDescent="0.45">
      <c r="A3240">
        <v>2.5481702177709842E-4</v>
      </c>
      <c r="B3240">
        <v>0</v>
      </c>
      <c r="C3240">
        <v>0</v>
      </c>
      <c r="D3240">
        <v>0</v>
      </c>
    </row>
    <row r="3241" spans="1:4" hidden="1" outlineLevel="1" x14ac:dyDescent="0.45">
      <c r="A3241">
        <v>2.1359984322948389E-3</v>
      </c>
      <c r="B3241">
        <v>0</v>
      </c>
      <c r="C3241">
        <v>0</v>
      </c>
      <c r="D3241">
        <v>0</v>
      </c>
    </row>
    <row r="3242" spans="1:4" hidden="1" outlineLevel="1" x14ac:dyDescent="0.45">
      <c r="A3242">
        <v>-2.1998865836250214E-2</v>
      </c>
      <c r="B3242">
        <v>0</v>
      </c>
      <c r="C3242">
        <v>0</v>
      </c>
      <c r="D3242">
        <v>0</v>
      </c>
    </row>
    <row r="3243" spans="1:4" hidden="1" outlineLevel="1" x14ac:dyDescent="0.45">
      <c r="A3243">
        <v>4.8186507777823184E-3</v>
      </c>
      <c r="B3243">
        <v>0</v>
      </c>
      <c r="C3243">
        <v>0</v>
      </c>
      <c r="D3243">
        <v>0</v>
      </c>
    </row>
    <row r="3244" spans="1:4" hidden="1" outlineLevel="1" x14ac:dyDescent="0.45">
      <c r="A3244">
        <v>5.8163366829171226E-2</v>
      </c>
      <c r="B3244">
        <v>0</v>
      </c>
      <c r="C3244">
        <v>0</v>
      </c>
      <c r="D3244">
        <v>0</v>
      </c>
    </row>
    <row r="3245" spans="1:4" hidden="1" outlineLevel="1" x14ac:dyDescent="0.45">
      <c r="A3245">
        <v>1.0681108729173827E-2</v>
      </c>
      <c r="B3245">
        <v>0</v>
      </c>
      <c r="C3245">
        <v>0</v>
      </c>
      <c r="D3245">
        <v>0</v>
      </c>
    </row>
    <row r="3246" spans="1:4" hidden="1" outlineLevel="1" x14ac:dyDescent="0.45">
      <c r="A3246">
        <v>2.1694637740482969E-2</v>
      </c>
      <c r="B3246">
        <v>0</v>
      </c>
      <c r="C3246">
        <v>0</v>
      </c>
      <c r="D3246">
        <v>0</v>
      </c>
    </row>
    <row r="3247" spans="1:4" hidden="1" outlineLevel="1" x14ac:dyDescent="0.45">
      <c r="A3247">
        <v>-7.9035547785547555E-3</v>
      </c>
      <c r="B3247">
        <v>0</v>
      </c>
      <c r="C3247">
        <v>0</v>
      </c>
      <c r="D3247">
        <v>0</v>
      </c>
    </row>
    <row r="3248" spans="1:4" hidden="1" outlineLevel="1" x14ac:dyDescent="0.45">
      <c r="A3248">
        <v>-3.3407981203421588E-3</v>
      </c>
      <c r="B3248">
        <v>0</v>
      </c>
      <c r="C3248">
        <v>0</v>
      </c>
      <c r="D3248">
        <v>0</v>
      </c>
    </row>
    <row r="3249" spans="1:4" hidden="1" outlineLevel="1" x14ac:dyDescent="0.45">
      <c r="A3249">
        <v>9.6139678797702022E-3</v>
      </c>
      <c r="B3249">
        <v>0</v>
      </c>
      <c r="C3249">
        <v>0</v>
      </c>
      <c r="D3249">
        <v>0</v>
      </c>
    </row>
    <row r="3250" spans="1:4" hidden="1" outlineLevel="1" x14ac:dyDescent="0.45">
      <c r="A3250">
        <v>1.5560582290488512E-2</v>
      </c>
      <c r="B3250">
        <v>0</v>
      </c>
      <c r="C3250">
        <v>0</v>
      </c>
      <c r="D3250">
        <v>0</v>
      </c>
    </row>
    <row r="3251" spans="1:4" hidden="1" outlineLevel="1" x14ac:dyDescent="0.45">
      <c r="A3251">
        <v>-1.6346032943543864E-3</v>
      </c>
      <c r="B3251">
        <v>0</v>
      </c>
      <c r="C3251">
        <v>0</v>
      </c>
      <c r="D3251">
        <v>0</v>
      </c>
    </row>
    <row r="3252" spans="1:4" hidden="1" outlineLevel="1" x14ac:dyDescent="0.45">
      <c r="A3252">
        <v>-4.9442245412018693E-2</v>
      </c>
      <c r="B3252">
        <v>0</v>
      </c>
      <c r="C3252">
        <v>0</v>
      </c>
      <c r="D3252">
        <v>0</v>
      </c>
    </row>
    <row r="3253" spans="1:4" hidden="1" outlineLevel="1" x14ac:dyDescent="0.45">
      <c r="A3253">
        <v>1.3287401574803015E-2</v>
      </c>
      <c r="B3253">
        <v>0</v>
      </c>
      <c r="C3253">
        <v>0</v>
      </c>
      <c r="D3253">
        <v>0</v>
      </c>
    </row>
    <row r="3254" spans="1:4" hidden="1" outlineLevel="1" x14ac:dyDescent="0.45">
      <c r="A3254">
        <v>-2.4470430007098587E-3</v>
      </c>
      <c r="B3254">
        <v>0</v>
      </c>
      <c r="C3254">
        <v>0</v>
      </c>
      <c r="D3254">
        <v>0</v>
      </c>
    </row>
    <row r="3255" spans="1:4" hidden="1" outlineLevel="1" x14ac:dyDescent="0.45">
      <c r="A3255">
        <v>2.3069864988858324E-2</v>
      </c>
      <c r="B3255">
        <v>0</v>
      </c>
      <c r="C3255">
        <v>0</v>
      </c>
      <c r="D3255">
        <v>0</v>
      </c>
    </row>
    <row r="3256" spans="1:4" hidden="1" outlineLevel="1" x14ac:dyDescent="0.45">
      <c r="A3256">
        <v>1.5319849913059347E-2</v>
      </c>
      <c r="B3256">
        <v>0</v>
      </c>
      <c r="C3256">
        <v>0</v>
      </c>
      <c r="D3256">
        <v>0</v>
      </c>
    </row>
    <row r="3257" spans="1:4" hidden="1" outlineLevel="1" x14ac:dyDescent="0.45">
      <c r="A3257">
        <v>2.26961349870205E-2</v>
      </c>
      <c r="B3257">
        <v>0</v>
      </c>
      <c r="C3257">
        <v>0</v>
      </c>
      <c r="D3257">
        <v>0</v>
      </c>
    </row>
    <row r="3258" spans="1:4" hidden="1" outlineLevel="1" x14ac:dyDescent="0.45">
      <c r="A3258">
        <v>1.2444695140223061E-2</v>
      </c>
      <c r="B3258">
        <v>0</v>
      </c>
      <c r="C3258">
        <v>0</v>
      </c>
      <c r="D3258">
        <v>0</v>
      </c>
    </row>
    <row r="3259" spans="1:4" hidden="1" outlineLevel="1" x14ac:dyDescent="0.45">
      <c r="A3259">
        <v>-1.547782788098262E-2</v>
      </c>
      <c r="B3259">
        <v>0</v>
      </c>
      <c r="C3259">
        <v>0</v>
      </c>
      <c r="D3259">
        <v>0</v>
      </c>
    </row>
    <row r="3260" spans="1:4" hidden="1" outlineLevel="1" x14ac:dyDescent="0.45">
      <c r="A3260">
        <v>-1.0592770743439228E-2</v>
      </c>
      <c r="B3260">
        <v>0</v>
      </c>
      <c r="C3260">
        <v>0</v>
      </c>
      <c r="D3260">
        <v>0</v>
      </c>
    </row>
    <row r="3261" spans="1:4" hidden="1" outlineLevel="1" x14ac:dyDescent="0.45">
      <c r="A3261">
        <v>-2.2681370533879086E-2</v>
      </c>
      <c r="B3261">
        <v>0</v>
      </c>
      <c r="C3261">
        <v>0</v>
      </c>
      <c r="D3261">
        <v>0</v>
      </c>
    </row>
    <row r="3262" spans="1:4" hidden="1" outlineLevel="1" x14ac:dyDescent="0.45">
      <c r="A3262">
        <v>5.6144842721288502E-3</v>
      </c>
      <c r="B3262">
        <v>0</v>
      </c>
      <c r="C3262">
        <v>0</v>
      </c>
      <c r="D3262">
        <v>0</v>
      </c>
    </row>
    <row r="3263" spans="1:4" hidden="1" outlineLevel="1" x14ac:dyDescent="0.45">
      <c r="A3263">
        <v>-1.2512048302325995E-2</v>
      </c>
      <c r="B3263">
        <v>0</v>
      </c>
      <c r="C3263">
        <v>0</v>
      </c>
      <c r="D3263">
        <v>0</v>
      </c>
    </row>
    <row r="3264" spans="1:4" hidden="1" outlineLevel="1" x14ac:dyDescent="0.45">
      <c r="A3264">
        <v>-9.2451058030534883E-3</v>
      </c>
      <c r="B3264">
        <v>0</v>
      </c>
      <c r="C3264">
        <v>0</v>
      </c>
      <c r="D3264">
        <v>0</v>
      </c>
    </row>
    <row r="3265" spans="1:4" hidden="1" outlineLevel="1" x14ac:dyDescent="0.45">
      <c r="A3265">
        <v>3.699091027380863E-3</v>
      </c>
      <c r="B3265">
        <v>0</v>
      </c>
      <c r="C3265">
        <v>0</v>
      </c>
      <c r="D3265">
        <v>0</v>
      </c>
    </row>
    <row r="3266" spans="1:4" hidden="1" outlineLevel="1" x14ac:dyDescent="0.45">
      <c r="A3266">
        <v>1.6130824505518726E-2</v>
      </c>
      <c r="B3266">
        <v>0</v>
      </c>
      <c r="C3266">
        <v>0</v>
      </c>
      <c r="D3266">
        <v>0</v>
      </c>
    </row>
    <row r="3267" spans="1:4" hidden="1" outlineLevel="1" x14ac:dyDescent="0.45">
      <c r="A3267">
        <v>-1.0753276104032983E-3</v>
      </c>
      <c r="B3267">
        <v>0</v>
      </c>
      <c r="C3267">
        <v>0</v>
      </c>
      <c r="D3267">
        <v>0</v>
      </c>
    </row>
    <row r="3268" spans="1:4" hidden="1" outlineLevel="1" x14ac:dyDescent="0.45">
      <c r="A3268">
        <v>2.5343015618157994E-2</v>
      </c>
      <c r="B3268">
        <v>0</v>
      </c>
      <c r="C3268">
        <v>0</v>
      </c>
      <c r="D3268">
        <v>0</v>
      </c>
    </row>
    <row r="3269" spans="1:4" hidden="1" outlineLevel="1" x14ac:dyDescent="0.45">
      <c r="A3269">
        <v>1.6015089773475655E-3</v>
      </c>
      <c r="B3269">
        <v>0</v>
      </c>
      <c r="C3269">
        <v>0</v>
      </c>
      <c r="D3269">
        <v>0</v>
      </c>
    </row>
    <row r="3270" spans="1:4" hidden="1" outlineLevel="1" x14ac:dyDescent="0.45">
      <c r="A3270">
        <v>5.1344004832376555E-3</v>
      </c>
      <c r="B3270">
        <v>0</v>
      </c>
      <c r="C3270">
        <v>0</v>
      </c>
      <c r="D3270">
        <v>0</v>
      </c>
    </row>
    <row r="3271" spans="1:4" hidden="1" outlineLevel="1" x14ac:dyDescent="0.45">
      <c r="A3271">
        <v>-1.7551611990950233E-2</v>
      </c>
      <c r="B3271">
        <v>0</v>
      </c>
      <c r="C3271">
        <v>0</v>
      </c>
      <c r="D3271">
        <v>0</v>
      </c>
    </row>
    <row r="3272" spans="1:4" hidden="1" outlineLevel="1" x14ac:dyDescent="0.45">
      <c r="A3272">
        <v>-5.1274670312865256E-3</v>
      </c>
      <c r="B3272">
        <v>0</v>
      </c>
      <c r="C3272">
        <v>0</v>
      </c>
      <c r="D3272">
        <v>0</v>
      </c>
    </row>
    <row r="3273" spans="1:4" hidden="1" outlineLevel="1" x14ac:dyDescent="0.45">
      <c r="A3273">
        <v>2.2821801873485592E-2</v>
      </c>
      <c r="B3273">
        <v>0</v>
      </c>
      <c r="C3273">
        <v>0</v>
      </c>
      <c r="D3273">
        <v>0</v>
      </c>
    </row>
    <row r="3274" spans="1:4" hidden="1" outlineLevel="1" x14ac:dyDescent="0.45">
      <c r="A3274">
        <v>-7.3550212164074091E-3</v>
      </c>
      <c r="B3274">
        <v>0</v>
      </c>
      <c r="C3274">
        <v>0</v>
      </c>
      <c r="D3274">
        <v>0</v>
      </c>
    </row>
    <row r="3275" spans="1:4" hidden="1" outlineLevel="1" x14ac:dyDescent="0.45">
      <c r="A3275">
        <v>-1.7811342262752383E-4</v>
      </c>
      <c r="B3275">
        <v>0</v>
      </c>
      <c r="C3275">
        <v>0</v>
      </c>
      <c r="D3275">
        <v>0</v>
      </c>
    </row>
    <row r="3276" spans="1:4" hidden="1" outlineLevel="1" x14ac:dyDescent="0.45">
      <c r="A3276">
        <v>2.8699184095200669E-2</v>
      </c>
      <c r="B3276">
        <v>0</v>
      </c>
      <c r="C3276">
        <v>0</v>
      </c>
      <c r="D3276">
        <v>0</v>
      </c>
    </row>
    <row r="3277" spans="1:4" hidden="1" outlineLevel="1" x14ac:dyDescent="0.45">
      <c r="A3277">
        <v>5.0740323837561441E-3</v>
      </c>
      <c r="B3277">
        <v>0</v>
      </c>
      <c r="C3277">
        <v>0</v>
      </c>
      <c r="D3277">
        <v>0</v>
      </c>
    </row>
    <row r="3278" spans="1:4" hidden="1" outlineLevel="1" x14ac:dyDescent="0.45">
      <c r="A3278">
        <v>2.0676108756332079E-2</v>
      </c>
      <c r="B3278">
        <v>0</v>
      </c>
      <c r="C3278">
        <v>0</v>
      </c>
      <c r="D3278">
        <v>0</v>
      </c>
    </row>
    <row r="3279" spans="1:4" hidden="1" outlineLevel="1" x14ac:dyDescent="0.45">
      <c r="A3279">
        <v>8.0185016374625384E-3</v>
      </c>
      <c r="B3279">
        <v>0</v>
      </c>
      <c r="C3279">
        <v>0</v>
      </c>
      <c r="D3279">
        <v>0</v>
      </c>
    </row>
    <row r="3280" spans="1:4" hidden="1" outlineLevel="1" x14ac:dyDescent="0.45">
      <c r="A3280">
        <v>1.0249024500527559E-2</v>
      </c>
      <c r="B3280">
        <v>0</v>
      </c>
      <c r="C3280">
        <v>0</v>
      </c>
      <c r="D3280">
        <v>0</v>
      </c>
    </row>
    <row r="3281" spans="1:4" hidden="1" outlineLevel="1" x14ac:dyDescent="0.45">
      <c r="A3281">
        <v>-4.039784500621646E-2</v>
      </c>
      <c r="B3281">
        <v>0</v>
      </c>
      <c r="C3281">
        <v>0</v>
      </c>
      <c r="D3281">
        <v>0</v>
      </c>
    </row>
    <row r="3282" spans="1:4" hidden="1" outlineLevel="1" x14ac:dyDescent="0.45">
      <c r="A3282">
        <v>5.4242675511331218E-3</v>
      </c>
      <c r="B3282">
        <v>0</v>
      </c>
      <c r="C3282">
        <v>0</v>
      </c>
      <c r="D3282">
        <v>0</v>
      </c>
    </row>
    <row r="3283" spans="1:4" hidden="1" outlineLevel="1" x14ac:dyDescent="0.45">
      <c r="A3283">
        <v>-6.8382529809971615E-3</v>
      </c>
      <c r="B3283">
        <v>0</v>
      </c>
      <c r="C3283">
        <v>0</v>
      </c>
      <c r="D3283">
        <v>0</v>
      </c>
    </row>
    <row r="3284" spans="1:4" hidden="1" outlineLevel="1" x14ac:dyDescent="0.45">
      <c r="A3284">
        <v>7.508130925195422E-3</v>
      </c>
      <c r="B3284">
        <v>0</v>
      </c>
      <c r="C3284">
        <v>0</v>
      </c>
      <c r="D3284">
        <v>0</v>
      </c>
    </row>
    <row r="3285" spans="1:4" hidden="1" outlineLevel="1" x14ac:dyDescent="0.45">
      <c r="A3285">
        <v>-8.7743397781517851E-3</v>
      </c>
      <c r="B3285">
        <v>0</v>
      </c>
      <c r="C3285">
        <v>0</v>
      </c>
      <c r="D3285">
        <v>0</v>
      </c>
    </row>
    <row r="3286" spans="1:4" hidden="1" outlineLevel="1" x14ac:dyDescent="0.45">
      <c r="A3286">
        <v>-3.0107228853049728E-2</v>
      </c>
      <c r="B3286">
        <v>0</v>
      </c>
      <c r="C3286">
        <v>0</v>
      </c>
      <c r="D3286">
        <v>0</v>
      </c>
    </row>
    <row r="3287" spans="1:4" hidden="1" outlineLevel="1" x14ac:dyDescent="0.45">
      <c r="A3287">
        <v>1.7235528407365752E-2</v>
      </c>
      <c r="B3287">
        <v>0</v>
      </c>
      <c r="C3287">
        <v>0</v>
      </c>
      <c r="D3287">
        <v>0</v>
      </c>
    </row>
    <row r="3288" spans="1:4" hidden="1" outlineLevel="1" x14ac:dyDescent="0.45">
      <c r="A3288">
        <v>2.3633107420023114E-2</v>
      </c>
      <c r="B3288">
        <v>0</v>
      </c>
      <c r="C3288">
        <v>0</v>
      </c>
      <c r="D3288">
        <v>0</v>
      </c>
    </row>
    <row r="3289" spans="1:4" hidden="1" outlineLevel="1" x14ac:dyDescent="0.45">
      <c r="A3289">
        <v>1.2675814751286429E-2</v>
      </c>
      <c r="B3289">
        <v>0</v>
      </c>
      <c r="C3289">
        <v>0</v>
      </c>
      <c r="D3289">
        <v>0</v>
      </c>
    </row>
    <row r="3290" spans="1:4" hidden="1" outlineLevel="1" x14ac:dyDescent="0.45">
      <c r="A3290">
        <v>-4.6105116956588033E-2</v>
      </c>
      <c r="B3290">
        <v>0</v>
      </c>
      <c r="C3290">
        <v>0</v>
      </c>
      <c r="D3290">
        <v>0</v>
      </c>
    </row>
    <row r="3291" spans="1:4" hidden="1" outlineLevel="1" x14ac:dyDescent="0.45">
      <c r="A3291">
        <v>-4.918585862173086E-3</v>
      </c>
      <c r="B3291">
        <v>0</v>
      </c>
      <c r="C3291">
        <v>0</v>
      </c>
      <c r="D3291">
        <v>0</v>
      </c>
    </row>
    <row r="3292" spans="1:4" hidden="1" outlineLevel="1" x14ac:dyDescent="0.45">
      <c r="A3292">
        <v>-1.5649536045681645E-2</v>
      </c>
      <c r="B3292">
        <v>0</v>
      </c>
      <c r="C3292">
        <v>0</v>
      </c>
      <c r="D3292">
        <v>0</v>
      </c>
    </row>
    <row r="3293" spans="1:4" hidden="1" outlineLevel="1" x14ac:dyDescent="0.45">
      <c r="A3293">
        <v>5.9097583525189457E-3</v>
      </c>
      <c r="B3293">
        <v>0</v>
      </c>
      <c r="C3293">
        <v>0</v>
      </c>
      <c r="D3293">
        <v>0</v>
      </c>
    </row>
    <row r="3294" spans="1:4" hidden="1" outlineLevel="1" x14ac:dyDescent="0.45">
      <c r="A3294">
        <v>-3.71244751211941E-3</v>
      </c>
      <c r="B3294">
        <v>0</v>
      </c>
      <c r="C3294">
        <v>0</v>
      </c>
      <c r="D3294">
        <v>0</v>
      </c>
    </row>
    <row r="3295" spans="1:4" hidden="1" outlineLevel="1" x14ac:dyDescent="0.45">
      <c r="A3295">
        <v>-4.5221858437494156E-3</v>
      </c>
      <c r="B3295">
        <v>0</v>
      </c>
      <c r="C3295">
        <v>0</v>
      </c>
      <c r="D3295">
        <v>0</v>
      </c>
    </row>
    <row r="3296" spans="1:4" hidden="1" outlineLevel="1" x14ac:dyDescent="0.45">
      <c r="A3296">
        <v>8.4858176003488328E-3</v>
      </c>
      <c r="B3296">
        <v>0</v>
      </c>
      <c r="C3296">
        <v>0</v>
      </c>
      <c r="D3296">
        <v>0</v>
      </c>
    </row>
    <row r="3297" spans="1:4" hidden="1" outlineLevel="1" x14ac:dyDescent="0.45">
      <c r="A3297">
        <v>4.3963963963964403E-3</v>
      </c>
      <c r="B3297">
        <v>0</v>
      </c>
      <c r="C3297">
        <v>0</v>
      </c>
      <c r="D3297">
        <v>0</v>
      </c>
    </row>
    <row r="3298" spans="1:4" hidden="1" outlineLevel="1" x14ac:dyDescent="0.45">
      <c r="A3298">
        <v>1.5732634902411169E-2</v>
      </c>
      <c r="B3298">
        <v>0</v>
      </c>
      <c r="C3298">
        <v>0</v>
      </c>
      <c r="D3298">
        <v>0</v>
      </c>
    </row>
    <row r="3299" spans="1:4" hidden="1" outlineLevel="1" x14ac:dyDescent="0.45">
      <c r="A3299">
        <v>-1.167411384468664E-2</v>
      </c>
      <c r="B3299">
        <v>0</v>
      </c>
      <c r="C3299">
        <v>0</v>
      </c>
      <c r="D3299">
        <v>0</v>
      </c>
    </row>
    <row r="3300" spans="1:4" hidden="1" outlineLevel="1" x14ac:dyDescent="0.45">
      <c r="A3300">
        <v>-1.8048606147248014E-2</v>
      </c>
      <c r="B3300">
        <v>0</v>
      </c>
      <c r="C3300">
        <v>0</v>
      </c>
      <c r="D3300">
        <v>0</v>
      </c>
    </row>
    <row r="3301" spans="1:4" hidden="1" outlineLevel="1" x14ac:dyDescent="0.45">
      <c r="A3301">
        <v>-1.0664240218380416E-2</v>
      </c>
      <c r="B3301">
        <v>0</v>
      </c>
      <c r="C3301">
        <v>0</v>
      </c>
      <c r="D3301">
        <v>0</v>
      </c>
    </row>
    <row r="3302" spans="1:4" hidden="1" outlineLevel="1" x14ac:dyDescent="0.45">
      <c r="A3302">
        <v>-3.9364285188727699E-3</v>
      </c>
      <c r="B3302">
        <v>0</v>
      </c>
      <c r="C3302">
        <v>0</v>
      </c>
      <c r="D3302">
        <v>0</v>
      </c>
    </row>
    <row r="3303" spans="1:4" hidden="1" outlineLevel="1" x14ac:dyDescent="0.45">
      <c r="A3303">
        <v>2.4376731301938959E-2</v>
      </c>
      <c r="B3303">
        <v>0</v>
      </c>
      <c r="C3303">
        <v>0</v>
      </c>
      <c r="D3303">
        <v>0</v>
      </c>
    </row>
    <row r="3304" spans="1:4" hidden="1" outlineLevel="1" x14ac:dyDescent="0.45">
      <c r="A3304">
        <v>1.2835767081305294E-2</v>
      </c>
      <c r="B3304">
        <v>0</v>
      </c>
      <c r="C3304">
        <v>0</v>
      </c>
      <c r="D3304">
        <v>0</v>
      </c>
    </row>
    <row r="3305" spans="1:4" hidden="1" outlineLevel="1" x14ac:dyDescent="0.45">
      <c r="A3305">
        <v>1.0999964401409601E-2</v>
      </c>
      <c r="B3305">
        <v>0</v>
      </c>
      <c r="C3305">
        <v>0</v>
      </c>
      <c r="D3305">
        <v>0</v>
      </c>
    </row>
    <row r="3306" spans="1:4" hidden="1" outlineLevel="1" x14ac:dyDescent="0.45">
      <c r="A3306">
        <v>-3.2499999999999973E-2</v>
      </c>
      <c r="B3306">
        <v>0</v>
      </c>
      <c r="C3306">
        <v>0</v>
      </c>
      <c r="D3306">
        <v>0</v>
      </c>
    </row>
    <row r="3307" spans="1:4" hidden="1" outlineLevel="1" x14ac:dyDescent="0.45">
      <c r="A3307">
        <v>2.5676019943953188E-2</v>
      </c>
      <c r="B3307">
        <v>0</v>
      </c>
      <c r="C3307">
        <v>0</v>
      </c>
      <c r="D3307">
        <v>0</v>
      </c>
    </row>
    <row r="3308" spans="1:4" hidden="1" outlineLevel="1" x14ac:dyDescent="0.45">
      <c r="A3308">
        <v>8.2675419143085627E-3</v>
      </c>
      <c r="B3308">
        <v>0</v>
      </c>
      <c r="C3308">
        <v>0</v>
      </c>
      <c r="D3308">
        <v>0</v>
      </c>
    </row>
    <row r="3309" spans="1:4" hidden="1" outlineLevel="1" x14ac:dyDescent="0.45">
      <c r="A3309">
        <v>1.858140803434738E-2</v>
      </c>
      <c r="B3309">
        <v>0</v>
      </c>
      <c r="C3309">
        <v>0</v>
      </c>
      <c r="D3309">
        <v>0</v>
      </c>
    </row>
    <row r="3310" spans="1:4" hidden="1" outlineLevel="1" x14ac:dyDescent="0.45">
      <c r="A3310">
        <v>1.6186708587420329E-2</v>
      </c>
      <c r="B3310">
        <v>0</v>
      </c>
      <c r="C3310">
        <v>0</v>
      </c>
      <c r="D3310">
        <v>0</v>
      </c>
    </row>
    <row r="3311" spans="1:4" hidden="1" outlineLevel="1" x14ac:dyDescent="0.45">
      <c r="A3311">
        <v>1.0029919760643491E-3</v>
      </c>
      <c r="B3311">
        <v>0</v>
      </c>
      <c r="C3311">
        <v>0</v>
      </c>
      <c r="D3311">
        <v>0</v>
      </c>
    </row>
    <row r="3312" spans="1:4" hidden="1" outlineLevel="1" x14ac:dyDescent="0.45">
      <c r="A3312">
        <v>3.4814802234939268E-3</v>
      </c>
      <c r="B3312">
        <v>0</v>
      </c>
      <c r="C3312">
        <v>0</v>
      </c>
      <c r="D3312">
        <v>0</v>
      </c>
    </row>
    <row r="3313" spans="1:4" hidden="1" outlineLevel="1" x14ac:dyDescent="0.45">
      <c r="A3313">
        <v>1.0628215542918928E-2</v>
      </c>
      <c r="B3313">
        <v>0</v>
      </c>
      <c r="C3313">
        <v>0</v>
      </c>
      <c r="D3313">
        <v>0</v>
      </c>
    </row>
    <row r="3314" spans="1:4" hidden="1" outlineLevel="1" x14ac:dyDescent="0.45">
      <c r="A3314">
        <v>2.2607006497421533E-3</v>
      </c>
      <c r="B3314">
        <v>0</v>
      </c>
      <c r="C3314">
        <v>0</v>
      </c>
      <c r="D3314">
        <v>0</v>
      </c>
    </row>
    <row r="3315" spans="1:4" hidden="1" outlineLevel="1" x14ac:dyDescent="0.45">
      <c r="A3315">
        <v>1.3533608461011593E-3</v>
      </c>
      <c r="B3315">
        <v>0</v>
      </c>
      <c r="C3315">
        <v>0</v>
      </c>
      <c r="D3315">
        <v>0</v>
      </c>
    </row>
    <row r="3316" spans="1:4" hidden="1" outlineLevel="1" x14ac:dyDescent="0.45">
      <c r="A3316">
        <v>1.2514182740437363E-3</v>
      </c>
      <c r="B3316">
        <v>0</v>
      </c>
      <c r="C3316">
        <v>0</v>
      </c>
      <c r="D3316">
        <v>0</v>
      </c>
    </row>
    <row r="3317" spans="1:4" hidden="1" outlineLevel="1" x14ac:dyDescent="0.45">
      <c r="A3317">
        <v>9.782192077590901E-3</v>
      </c>
      <c r="B3317">
        <v>0</v>
      </c>
      <c r="C3317">
        <v>0</v>
      </c>
      <c r="D3317">
        <v>0</v>
      </c>
    </row>
    <row r="3318" spans="1:4" hidden="1" outlineLevel="1" x14ac:dyDescent="0.45">
      <c r="A3318">
        <v>-2.8220615902564639E-2</v>
      </c>
      <c r="B3318">
        <v>0</v>
      </c>
      <c r="C3318">
        <v>0</v>
      </c>
      <c r="D3318">
        <v>0</v>
      </c>
    </row>
    <row r="3319" spans="1:4" hidden="1" outlineLevel="1" x14ac:dyDescent="0.45">
      <c r="A3319">
        <v>4.3135656545070233E-3</v>
      </c>
      <c r="B3319">
        <v>0</v>
      </c>
      <c r="C3319">
        <v>0</v>
      </c>
      <c r="D3319">
        <v>0</v>
      </c>
    </row>
    <row r="3320" spans="1:4" hidden="1" outlineLevel="1" x14ac:dyDescent="0.45">
      <c r="A3320">
        <v>-2.1475193614933774E-3</v>
      </c>
      <c r="B3320">
        <v>0</v>
      </c>
      <c r="C3320">
        <v>0</v>
      </c>
      <c r="D3320">
        <v>0</v>
      </c>
    </row>
    <row r="3321" spans="1:4" hidden="1" outlineLevel="1" x14ac:dyDescent="0.45">
      <c r="A3321">
        <v>-1.7844130755283016E-2</v>
      </c>
      <c r="B3321">
        <v>0</v>
      </c>
      <c r="C3321">
        <v>0</v>
      </c>
      <c r="D3321">
        <v>0</v>
      </c>
    </row>
    <row r="3322" spans="1:4" hidden="1" outlineLevel="1" x14ac:dyDescent="0.45">
      <c r="A3322">
        <v>-1.8461644639221619E-3</v>
      </c>
      <c r="B3322">
        <v>0</v>
      </c>
      <c r="C3322">
        <v>0</v>
      </c>
      <c r="D3322">
        <v>0</v>
      </c>
    </row>
    <row r="3323" spans="1:4" hidden="1" outlineLevel="1" x14ac:dyDescent="0.45">
      <c r="A3323">
        <v>-1.0682615685122188E-2</v>
      </c>
      <c r="B3323">
        <v>0</v>
      </c>
      <c r="C3323">
        <v>0</v>
      </c>
      <c r="D3323">
        <v>0</v>
      </c>
    </row>
    <row r="3324" spans="1:4" hidden="1" outlineLevel="1" x14ac:dyDescent="0.45">
      <c r="A3324">
        <v>-3.110093826987903E-3</v>
      </c>
      <c r="B3324">
        <v>0</v>
      </c>
      <c r="C3324">
        <v>0</v>
      </c>
      <c r="D3324">
        <v>0</v>
      </c>
    </row>
    <row r="3325" spans="1:4" hidden="1" outlineLevel="1" x14ac:dyDescent="0.45">
      <c r="A3325">
        <v>-3.6841644027692522E-2</v>
      </c>
      <c r="B3325">
        <v>0</v>
      </c>
      <c r="C3325">
        <v>0</v>
      </c>
      <c r="D3325">
        <v>0</v>
      </c>
    </row>
    <row r="3326" spans="1:4" hidden="1" outlineLevel="1" x14ac:dyDescent="0.45">
      <c r="A3326">
        <v>8.2980001091841338E-3</v>
      </c>
      <c r="B3326">
        <v>0</v>
      </c>
      <c r="C3326">
        <v>0</v>
      </c>
      <c r="D3326">
        <v>0</v>
      </c>
    </row>
    <row r="3327" spans="1:4" hidden="1" outlineLevel="1" x14ac:dyDescent="0.45">
      <c r="A3327">
        <v>9.7276615712249548E-3</v>
      </c>
      <c r="B3327">
        <v>0</v>
      </c>
      <c r="C3327">
        <v>0</v>
      </c>
      <c r="D3327">
        <v>0</v>
      </c>
    </row>
    <row r="3328" spans="1:4" hidden="1" outlineLevel="1" x14ac:dyDescent="0.45">
      <c r="A3328">
        <v>-2.6542503753485325E-2</v>
      </c>
      <c r="B3328">
        <v>0</v>
      </c>
      <c r="C3328">
        <v>0</v>
      </c>
      <c r="D3328">
        <v>0</v>
      </c>
    </row>
    <row r="3329" spans="1:4" hidden="1" outlineLevel="1" x14ac:dyDescent="0.45">
      <c r="A3329">
        <v>3.2131906064667426E-3</v>
      </c>
      <c r="B3329">
        <v>0</v>
      </c>
      <c r="C3329">
        <v>0</v>
      </c>
      <c r="D3329">
        <v>0</v>
      </c>
    </row>
    <row r="3330" spans="1:4" hidden="1" outlineLevel="1" x14ac:dyDescent="0.45">
      <c r="A3330">
        <v>1.3067828251400071E-2</v>
      </c>
      <c r="B3330">
        <v>0</v>
      </c>
      <c r="C3330">
        <v>0</v>
      </c>
      <c r="D3330">
        <v>0</v>
      </c>
    </row>
    <row r="3331" spans="1:4" hidden="1" outlineLevel="1" x14ac:dyDescent="0.45">
      <c r="A3331">
        <v>9.8280098280099093E-3</v>
      </c>
      <c r="B3331">
        <v>0</v>
      </c>
      <c r="C3331">
        <v>0</v>
      </c>
      <c r="D3331">
        <v>0</v>
      </c>
    </row>
    <row r="3332" spans="1:4" hidden="1" outlineLevel="1" x14ac:dyDescent="0.45">
      <c r="A3332">
        <v>-6.673107199083983E-3</v>
      </c>
      <c r="B3332">
        <v>0</v>
      </c>
      <c r="C3332">
        <v>0</v>
      </c>
      <c r="D3332">
        <v>0</v>
      </c>
    </row>
    <row r="3333" spans="1:4" hidden="1" outlineLevel="1" x14ac:dyDescent="0.45">
      <c r="A3333">
        <v>-2.519676530446846E-2</v>
      </c>
      <c r="B3333">
        <v>0</v>
      </c>
      <c r="C3333">
        <v>0</v>
      </c>
      <c r="D3333">
        <v>0</v>
      </c>
    </row>
    <row r="3334" spans="1:4" hidden="1" outlineLevel="1" x14ac:dyDescent="0.45">
      <c r="A3334">
        <v>1.367230803340469E-2</v>
      </c>
      <c r="B3334">
        <v>0</v>
      </c>
      <c r="C3334">
        <v>0</v>
      </c>
      <c r="D3334">
        <v>0</v>
      </c>
    </row>
    <row r="3335" spans="1:4" hidden="1" outlineLevel="1" x14ac:dyDescent="0.45">
      <c r="A3335">
        <v>-2.67935258092733E-3</v>
      </c>
      <c r="B3335">
        <v>0</v>
      </c>
      <c r="C3335">
        <v>0</v>
      </c>
      <c r="D3335">
        <v>0</v>
      </c>
    </row>
    <row r="3336" spans="1:4" hidden="1" outlineLevel="1" x14ac:dyDescent="0.45">
      <c r="A3336">
        <v>2.4763784564212354E-2</v>
      </c>
      <c r="B3336">
        <v>0</v>
      </c>
      <c r="C3336">
        <v>0</v>
      </c>
      <c r="D3336">
        <v>0</v>
      </c>
    </row>
    <row r="3337" spans="1:4" hidden="1" outlineLevel="1" x14ac:dyDescent="0.45">
      <c r="A3337">
        <v>6.616493080325192E-3</v>
      </c>
      <c r="B3337">
        <v>0</v>
      </c>
      <c r="C3337">
        <v>0</v>
      </c>
      <c r="D3337">
        <v>0</v>
      </c>
    </row>
    <row r="3338" spans="1:4" hidden="1" outlineLevel="1" x14ac:dyDescent="0.45">
      <c r="A3338">
        <v>-1.086051414701561E-2</v>
      </c>
      <c r="B3338">
        <v>0</v>
      </c>
      <c r="C3338">
        <v>0</v>
      </c>
      <c r="D3338">
        <v>0</v>
      </c>
    </row>
    <row r="3339" spans="1:4" hidden="1" outlineLevel="1" x14ac:dyDescent="0.45">
      <c r="A3339">
        <v>6.6272613290352389E-4</v>
      </c>
      <c r="B3339">
        <v>0</v>
      </c>
      <c r="C3339">
        <v>0</v>
      </c>
      <c r="D3339">
        <v>0</v>
      </c>
    </row>
    <row r="3340" spans="1:4" hidden="1" outlineLevel="1" x14ac:dyDescent="0.45">
      <c r="A3340">
        <v>2.6491488714268652E-3</v>
      </c>
      <c r="B3340">
        <v>0</v>
      </c>
      <c r="C3340">
        <v>0</v>
      </c>
      <c r="D3340">
        <v>0</v>
      </c>
    </row>
    <row r="3341" spans="1:4" hidden="1" outlineLevel="1" x14ac:dyDescent="0.45">
      <c r="A3341">
        <v>-1.8727126662501092E-2</v>
      </c>
      <c r="B3341">
        <v>0</v>
      </c>
      <c r="C3341">
        <v>0</v>
      </c>
      <c r="D3341">
        <v>0</v>
      </c>
    </row>
    <row r="3342" spans="1:4" hidden="1" outlineLevel="1" x14ac:dyDescent="0.45">
      <c r="A3342">
        <v>3.5840337663282096E-3</v>
      </c>
      <c r="B3342">
        <v>0</v>
      </c>
      <c r="C3342">
        <v>0</v>
      </c>
      <c r="D3342">
        <v>0</v>
      </c>
    </row>
    <row r="3343" spans="1:4" hidden="1" outlineLevel="1" x14ac:dyDescent="0.45">
      <c r="A3343">
        <v>3.0527708790312413E-2</v>
      </c>
      <c r="B3343">
        <v>0</v>
      </c>
      <c r="C3343">
        <v>0</v>
      </c>
      <c r="D3343">
        <v>0</v>
      </c>
    </row>
    <row r="3344" spans="1:4" hidden="1" outlineLevel="1" x14ac:dyDescent="0.45">
      <c r="A3344">
        <v>-3.1294527415694828E-2</v>
      </c>
      <c r="B3344">
        <v>0</v>
      </c>
      <c r="C3344">
        <v>0</v>
      </c>
      <c r="D3344">
        <v>0</v>
      </c>
    </row>
    <row r="3345" spans="1:4" hidden="1" outlineLevel="1" x14ac:dyDescent="0.45">
      <c r="A3345">
        <v>1.6888210939202342E-2</v>
      </c>
      <c r="B3345">
        <v>0</v>
      </c>
      <c r="C3345">
        <v>0</v>
      </c>
      <c r="D3345">
        <v>0</v>
      </c>
    </row>
    <row r="3346" spans="1:4" hidden="1" outlineLevel="1" x14ac:dyDescent="0.45">
      <c r="A3346">
        <v>-3.1197542769384579E-2</v>
      </c>
      <c r="B3346">
        <v>0</v>
      </c>
      <c r="C3346">
        <v>0</v>
      </c>
      <c r="D3346">
        <v>0</v>
      </c>
    </row>
    <row r="3347" spans="1:4" hidden="1" outlineLevel="1" x14ac:dyDescent="0.45">
      <c r="A3347">
        <v>-2.0829109140845237E-3</v>
      </c>
      <c r="B3347">
        <v>0</v>
      </c>
      <c r="C3347">
        <v>0</v>
      </c>
      <c r="D3347">
        <v>0</v>
      </c>
    </row>
    <row r="3348" spans="1:4" hidden="1" outlineLevel="1" x14ac:dyDescent="0.45">
      <c r="A3348">
        <v>2.403117957811518E-2</v>
      </c>
      <c r="B3348">
        <v>0</v>
      </c>
      <c r="C3348">
        <v>0</v>
      </c>
      <c r="D3348">
        <v>0</v>
      </c>
    </row>
    <row r="3349" spans="1:4" hidden="1" outlineLevel="1" x14ac:dyDescent="0.45">
      <c r="A3349">
        <v>-4.3687656703764399E-2</v>
      </c>
      <c r="B3349">
        <v>0</v>
      </c>
      <c r="C3349">
        <v>0</v>
      </c>
      <c r="D3349">
        <v>0</v>
      </c>
    </row>
    <row r="3350" spans="1:4" hidden="1" outlineLevel="1" x14ac:dyDescent="0.45">
      <c r="A3350">
        <v>3.9194975196634951E-2</v>
      </c>
      <c r="B3350">
        <v>0</v>
      </c>
      <c r="C3350">
        <v>0</v>
      </c>
      <c r="D3350">
        <v>0</v>
      </c>
    </row>
    <row r="3351" spans="1:4" hidden="1" outlineLevel="1" x14ac:dyDescent="0.45">
      <c r="A3351">
        <v>5.5540430166076682E-3</v>
      </c>
      <c r="B3351">
        <v>0</v>
      </c>
      <c r="C3351">
        <v>0</v>
      </c>
      <c r="D3351">
        <v>0</v>
      </c>
    </row>
    <row r="3352" spans="1:4" hidden="1" outlineLevel="1" x14ac:dyDescent="0.45">
      <c r="A3352">
        <v>2.6226963412212756E-2</v>
      </c>
      <c r="B3352">
        <v>0</v>
      </c>
      <c r="C3352">
        <v>0</v>
      </c>
      <c r="D3352">
        <v>0</v>
      </c>
    </row>
    <row r="3353" spans="1:4" hidden="1" outlineLevel="1" x14ac:dyDescent="0.45">
      <c r="A3353">
        <v>2.3410841805326044E-2</v>
      </c>
      <c r="B3353">
        <v>0</v>
      </c>
      <c r="C3353">
        <v>0</v>
      </c>
      <c r="D3353">
        <v>0</v>
      </c>
    </row>
    <row r="3354" spans="1:4" hidden="1" outlineLevel="1" x14ac:dyDescent="0.45">
      <c r="A3354">
        <v>1.9987969407923023E-2</v>
      </c>
      <c r="B3354">
        <v>0</v>
      </c>
      <c r="C3354">
        <v>0</v>
      </c>
      <c r="D3354">
        <v>0</v>
      </c>
    </row>
    <row r="3355" spans="1:4" hidden="1" outlineLevel="1" x14ac:dyDescent="0.45">
      <c r="A3355">
        <v>1.0025611646559351E-2</v>
      </c>
      <c r="B3355">
        <v>0</v>
      </c>
      <c r="C3355">
        <v>0</v>
      </c>
      <c r="D3355">
        <v>0</v>
      </c>
    </row>
    <row r="3356" spans="1:4" hidden="1" outlineLevel="1" x14ac:dyDescent="0.45">
      <c r="A3356">
        <v>1.2228283536025897E-2</v>
      </c>
      <c r="B3356">
        <v>0</v>
      </c>
      <c r="C3356">
        <v>0</v>
      </c>
      <c r="D3356">
        <v>0</v>
      </c>
    </row>
    <row r="3357" spans="1:4" hidden="1" outlineLevel="1" x14ac:dyDescent="0.45">
      <c r="A3357">
        <v>4.1037642560484144E-3</v>
      </c>
      <c r="B3357">
        <v>0</v>
      </c>
      <c r="C3357">
        <v>0</v>
      </c>
      <c r="D3357">
        <v>0</v>
      </c>
    </row>
    <row r="3358" spans="1:4" hidden="1" outlineLevel="1" x14ac:dyDescent="0.45">
      <c r="A3358">
        <v>7.6487484612228762E-3</v>
      </c>
      <c r="B3358">
        <v>0</v>
      </c>
      <c r="C3358">
        <v>0</v>
      </c>
      <c r="D3358">
        <v>0</v>
      </c>
    </row>
    <row r="3359" spans="1:4" hidden="1" outlineLevel="1" x14ac:dyDescent="0.45">
      <c r="A3359">
        <v>1.8602075222752479E-2</v>
      </c>
      <c r="B3359">
        <v>0</v>
      </c>
      <c r="C3359">
        <v>0</v>
      </c>
      <c r="D3359">
        <v>0</v>
      </c>
    </row>
    <row r="3360" spans="1:4" hidden="1" outlineLevel="1" x14ac:dyDescent="0.45">
      <c r="A3360">
        <v>-8.907296947211929E-3</v>
      </c>
      <c r="B3360">
        <v>0</v>
      </c>
      <c r="C3360">
        <v>0</v>
      </c>
      <c r="D3360">
        <v>0</v>
      </c>
    </row>
    <row r="3361" spans="1:4" hidden="1" outlineLevel="1" x14ac:dyDescent="0.45">
      <c r="A3361">
        <v>2.4202917258293599E-2</v>
      </c>
      <c r="B3361">
        <v>0</v>
      </c>
      <c r="C3361">
        <v>0</v>
      </c>
      <c r="D3361">
        <v>0</v>
      </c>
    </row>
    <row r="3362" spans="1:4" hidden="1" outlineLevel="1" x14ac:dyDescent="0.45">
      <c r="A3362">
        <v>5.7502048018149843E-3</v>
      </c>
      <c r="B3362">
        <v>0</v>
      </c>
      <c r="C3362">
        <v>0</v>
      </c>
      <c r="D3362">
        <v>0</v>
      </c>
    </row>
    <row r="3363" spans="1:4" hidden="1" outlineLevel="1" x14ac:dyDescent="0.45">
      <c r="A3363">
        <v>2.4686330101345577E-2</v>
      </c>
      <c r="B3363">
        <v>0</v>
      </c>
      <c r="C3363">
        <v>0</v>
      </c>
      <c r="D3363">
        <v>0</v>
      </c>
    </row>
    <row r="3364" spans="1:4" hidden="1" outlineLevel="1" x14ac:dyDescent="0.45">
      <c r="A3364">
        <v>-4.9987006435635584E-3</v>
      </c>
      <c r="B3364">
        <v>0</v>
      </c>
      <c r="C3364">
        <v>0</v>
      </c>
      <c r="D3364">
        <v>0</v>
      </c>
    </row>
    <row r="3365" spans="1:4" hidden="1" outlineLevel="1" x14ac:dyDescent="0.45">
      <c r="A3365">
        <v>2.1201413427560656E-3</v>
      </c>
      <c r="B3365">
        <v>0</v>
      </c>
      <c r="C3365">
        <v>0</v>
      </c>
      <c r="D3365">
        <v>0</v>
      </c>
    </row>
    <row r="3366" spans="1:4" hidden="1" outlineLevel="1" x14ac:dyDescent="0.45">
      <c r="A3366">
        <v>3.1888146194887224E-3</v>
      </c>
      <c r="B3366">
        <v>0</v>
      </c>
      <c r="C3366">
        <v>0</v>
      </c>
      <c r="D3366">
        <v>0</v>
      </c>
    </row>
    <row r="3367" spans="1:4" hidden="1" outlineLevel="1" x14ac:dyDescent="0.45">
      <c r="A3367">
        <v>1.9194327281618406E-2</v>
      </c>
      <c r="B3367">
        <v>0</v>
      </c>
      <c r="C3367">
        <v>0</v>
      </c>
      <c r="D3367">
        <v>0</v>
      </c>
    </row>
    <row r="3368" spans="1:4" hidden="1" outlineLevel="1" x14ac:dyDescent="0.45">
      <c r="A3368">
        <v>2.2191567204463691E-3</v>
      </c>
      <c r="B3368">
        <v>0</v>
      </c>
      <c r="C3368">
        <v>0</v>
      </c>
      <c r="D3368">
        <v>0</v>
      </c>
    </row>
    <row r="3369" spans="1:4" hidden="1" outlineLevel="1" x14ac:dyDescent="0.45">
      <c r="A3369">
        <v>1.885098743267255E-3</v>
      </c>
      <c r="B3369">
        <v>0</v>
      </c>
      <c r="C3369">
        <v>0</v>
      </c>
      <c r="D3369">
        <v>0</v>
      </c>
    </row>
    <row r="3370" spans="1:4" hidden="1" outlineLevel="1" x14ac:dyDescent="0.45">
      <c r="A3370">
        <v>6.3315712451095241E-3</v>
      </c>
      <c r="B3370">
        <v>0</v>
      </c>
      <c r="C3370">
        <v>0</v>
      </c>
      <c r="D3370">
        <v>0</v>
      </c>
    </row>
    <row r="3371" spans="1:4" hidden="1" outlineLevel="1" x14ac:dyDescent="0.45">
      <c r="A3371">
        <v>-4.9710639560764935E-3</v>
      </c>
      <c r="B3371">
        <v>0</v>
      </c>
      <c r="C3371">
        <v>0</v>
      </c>
      <c r="D3371">
        <v>0</v>
      </c>
    </row>
    <row r="3372" spans="1:4" hidden="1" outlineLevel="1" x14ac:dyDescent="0.45">
      <c r="A3372">
        <v>-7.9188725672956206E-3</v>
      </c>
      <c r="B3372">
        <v>0</v>
      </c>
      <c r="C3372">
        <v>0</v>
      </c>
      <c r="D3372">
        <v>0</v>
      </c>
    </row>
    <row r="3373" spans="1:4" hidden="1" outlineLevel="1" x14ac:dyDescent="0.45">
      <c r="A3373">
        <v>2.0579039143767686E-2</v>
      </c>
      <c r="B3373">
        <v>0</v>
      </c>
      <c r="C3373">
        <v>0</v>
      </c>
      <c r="D3373">
        <v>0</v>
      </c>
    </row>
    <row r="3374" spans="1:4" hidden="1" outlineLevel="1" x14ac:dyDescent="0.45">
      <c r="A3374">
        <v>1.0030489152047961E-2</v>
      </c>
      <c r="B3374">
        <v>0</v>
      </c>
      <c r="C3374">
        <v>0</v>
      </c>
      <c r="D3374">
        <v>0</v>
      </c>
    </row>
    <row r="3375" spans="1:4" hidden="1" outlineLevel="1" x14ac:dyDescent="0.45">
      <c r="A3375">
        <v>7.3643071718143549E-3</v>
      </c>
      <c r="B3375">
        <v>0</v>
      </c>
      <c r="C3375">
        <v>0</v>
      </c>
      <c r="D3375">
        <v>0</v>
      </c>
    </row>
    <row r="3376" spans="1:4" hidden="1" outlineLevel="1" x14ac:dyDescent="0.45">
      <c r="A3376">
        <v>-4.5889488846102555E-3</v>
      </c>
      <c r="B3376">
        <v>0</v>
      </c>
      <c r="C3376">
        <v>0</v>
      </c>
      <c r="D3376">
        <v>0</v>
      </c>
    </row>
    <row r="3377" spans="1:4" hidden="1" outlineLevel="1" x14ac:dyDescent="0.45">
      <c r="A3377">
        <v>8.7257496873283102E-4</v>
      </c>
      <c r="B3377">
        <v>0</v>
      </c>
      <c r="C3377">
        <v>0</v>
      </c>
      <c r="D3377">
        <v>0</v>
      </c>
    </row>
    <row r="3378" spans="1:4" hidden="1" outlineLevel="1" x14ac:dyDescent="0.45">
      <c r="A3378">
        <v>-2.8915172473917838E-3</v>
      </c>
      <c r="B3378">
        <v>0</v>
      </c>
      <c r="C3378">
        <v>0</v>
      </c>
      <c r="D3378">
        <v>0</v>
      </c>
    </row>
    <row r="3379" spans="1:4" hidden="1" outlineLevel="1" x14ac:dyDescent="0.45">
      <c r="A3379">
        <v>2.1129941856228296E-3</v>
      </c>
      <c r="B3379">
        <v>0</v>
      </c>
      <c r="C3379">
        <v>0</v>
      </c>
      <c r="D3379">
        <v>0</v>
      </c>
    </row>
    <row r="3380" spans="1:4" hidden="1" outlineLevel="1" x14ac:dyDescent="0.45">
      <c r="A3380">
        <v>1.6577477896696058E-2</v>
      </c>
      <c r="B3380">
        <v>0</v>
      </c>
      <c r="C3380">
        <v>0</v>
      </c>
      <c r="D3380">
        <v>0</v>
      </c>
    </row>
    <row r="3381" spans="1:4" hidden="1" outlineLevel="1" x14ac:dyDescent="0.45">
      <c r="A3381">
        <v>8.6399267608856523E-3</v>
      </c>
      <c r="B3381">
        <v>0</v>
      </c>
      <c r="C3381">
        <v>0</v>
      </c>
      <c r="D3381">
        <v>0</v>
      </c>
    </row>
    <row r="3382" spans="1:4" hidden="1" outlineLevel="1" x14ac:dyDescent="0.45">
      <c r="A3382">
        <v>1.6110732924892179E-2</v>
      </c>
      <c r="B3382">
        <v>0</v>
      </c>
      <c r="C3382">
        <v>0</v>
      </c>
      <c r="D3382">
        <v>0</v>
      </c>
    </row>
    <row r="3383" spans="1:4" hidden="1" outlineLevel="1" x14ac:dyDescent="0.45">
      <c r="A3383">
        <v>-1.1723983921393399E-3</v>
      </c>
      <c r="B3383">
        <v>0</v>
      </c>
      <c r="C3383">
        <v>0</v>
      </c>
      <c r="D3383">
        <v>0</v>
      </c>
    </row>
    <row r="3384" spans="1:4" hidden="1" outlineLevel="1" x14ac:dyDescent="0.45">
      <c r="A3384">
        <v>-4.9256609468447676E-2</v>
      </c>
      <c r="B3384">
        <v>0</v>
      </c>
      <c r="C3384">
        <v>0</v>
      </c>
      <c r="D3384">
        <v>0</v>
      </c>
    </row>
    <row r="3385" spans="1:4" hidden="1" outlineLevel="1" x14ac:dyDescent="0.45">
      <c r="A3385">
        <v>2.6234953482561441E-2</v>
      </c>
      <c r="B3385">
        <v>0</v>
      </c>
      <c r="C3385">
        <v>0</v>
      </c>
      <c r="D3385">
        <v>0</v>
      </c>
    </row>
    <row r="3386" spans="1:4" hidden="1" outlineLevel="1" x14ac:dyDescent="0.45">
      <c r="A3386">
        <v>7.8483043079744519E-3</v>
      </c>
      <c r="B3386">
        <v>0</v>
      </c>
      <c r="C3386">
        <v>0</v>
      </c>
      <c r="D3386">
        <v>0</v>
      </c>
    </row>
    <row r="3387" spans="1:4" hidden="1" outlineLevel="1" x14ac:dyDescent="0.45">
      <c r="A3387">
        <v>5.6698686977776358E-3</v>
      </c>
      <c r="B3387">
        <v>0</v>
      </c>
      <c r="C3387">
        <v>0</v>
      </c>
      <c r="D3387">
        <v>0</v>
      </c>
    </row>
    <row r="3388" spans="1:4" hidden="1" outlineLevel="1" x14ac:dyDescent="0.45">
      <c r="A3388">
        <v>-1.9654943409023518E-2</v>
      </c>
      <c r="B3388">
        <v>0</v>
      </c>
      <c r="C3388">
        <v>0</v>
      </c>
      <c r="D3388">
        <v>0</v>
      </c>
    </row>
    <row r="3389" spans="1:4" hidden="1" outlineLevel="1" x14ac:dyDescent="0.45">
      <c r="A3389">
        <v>1.0031709426347568E-2</v>
      </c>
      <c r="B3389">
        <v>0</v>
      </c>
      <c r="C3389">
        <v>0</v>
      </c>
      <c r="D3389">
        <v>0</v>
      </c>
    </row>
    <row r="3390" spans="1:4" hidden="1" outlineLevel="1" x14ac:dyDescent="0.45">
      <c r="A3390">
        <v>-4.5807409098692631E-3</v>
      </c>
      <c r="B3390">
        <v>0</v>
      </c>
      <c r="C3390">
        <v>0</v>
      </c>
      <c r="D3390">
        <v>0</v>
      </c>
    </row>
    <row r="3391" spans="1:4" hidden="1" outlineLevel="1" x14ac:dyDescent="0.45">
      <c r="A3391">
        <v>5.2756074833346656E-3</v>
      </c>
      <c r="B3391">
        <v>0</v>
      </c>
      <c r="C3391">
        <v>0</v>
      </c>
      <c r="D3391">
        <v>0</v>
      </c>
    </row>
    <row r="3392" spans="1:4" hidden="1" outlineLevel="1" x14ac:dyDescent="0.45">
      <c r="A3392">
        <v>3.6079460376765571E-3</v>
      </c>
      <c r="B3392">
        <v>0</v>
      </c>
      <c r="C3392">
        <v>0</v>
      </c>
      <c r="D3392">
        <v>0</v>
      </c>
    </row>
    <row r="3393" spans="1:4" hidden="1" outlineLevel="1" x14ac:dyDescent="0.45">
      <c r="A3393">
        <v>-1.8472206434012595E-3</v>
      </c>
      <c r="B3393">
        <v>0</v>
      </c>
      <c r="C3393">
        <v>0</v>
      </c>
      <c r="D3393">
        <v>0</v>
      </c>
    </row>
    <row r="3394" spans="1:4" hidden="1" outlineLevel="1" x14ac:dyDescent="0.45">
      <c r="A3394">
        <v>5.7369814651369033E-3</v>
      </c>
      <c r="B3394">
        <v>0</v>
      </c>
      <c r="C3394">
        <v>0</v>
      </c>
      <c r="D3394">
        <v>0</v>
      </c>
    </row>
    <row r="3395" spans="1:4" hidden="1" outlineLevel="1" x14ac:dyDescent="0.45">
      <c r="A3395">
        <v>-2.6851052385738039E-2</v>
      </c>
      <c r="B3395">
        <v>0</v>
      </c>
      <c r="C3395">
        <v>0</v>
      </c>
      <c r="D3395">
        <v>0</v>
      </c>
    </row>
    <row r="3396" spans="1:4" hidden="1" outlineLevel="1" x14ac:dyDescent="0.45">
      <c r="A3396">
        <v>-1.7774028391901231E-2</v>
      </c>
      <c r="B3396">
        <v>0</v>
      </c>
      <c r="C3396">
        <v>0</v>
      </c>
      <c r="D3396">
        <v>0</v>
      </c>
    </row>
    <row r="3397" spans="1:4" hidden="1" outlineLevel="1" x14ac:dyDescent="0.45">
      <c r="A3397">
        <v>-5.0792240485710849E-3</v>
      </c>
      <c r="B3397">
        <v>0</v>
      </c>
      <c r="C3397">
        <v>0</v>
      </c>
      <c r="D3397">
        <v>0</v>
      </c>
    </row>
    <row r="3398" spans="1:4" hidden="1" outlineLevel="1" x14ac:dyDescent="0.45">
      <c r="A3398">
        <v>6.3851637965677277E-3</v>
      </c>
      <c r="B3398">
        <v>0</v>
      </c>
      <c r="C3398">
        <v>0</v>
      </c>
      <c r="D3398">
        <v>0</v>
      </c>
    </row>
    <row r="3399" spans="1:4" hidden="1" outlineLevel="1" x14ac:dyDescent="0.45">
      <c r="A3399">
        <v>2.9726691907240976E-2</v>
      </c>
      <c r="B3399">
        <v>0</v>
      </c>
      <c r="C3399">
        <v>0</v>
      </c>
      <c r="D3399">
        <v>0</v>
      </c>
    </row>
    <row r="3400" spans="1:4" hidden="1" outlineLevel="1" x14ac:dyDescent="0.45">
      <c r="A3400">
        <v>3.4613506448739617E-3</v>
      </c>
      <c r="B3400">
        <v>0</v>
      </c>
      <c r="C3400">
        <v>0</v>
      </c>
      <c r="D3400">
        <v>0</v>
      </c>
    </row>
    <row r="3401" spans="1:4" hidden="1" outlineLevel="1" x14ac:dyDescent="0.45">
      <c r="A3401">
        <v>2.237107647387182E-2</v>
      </c>
      <c r="B3401">
        <v>0</v>
      </c>
      <c r="C3401">
        <v>0</v>
      </c>
      <c r="D3401">
        <v>0</v>
      </c>
    </row>
    <row r="3402" spans="1:4" hidden="1" outlineLevel="1" x14ac:dyDescent="0.45">
      <c r="A3402">
        <v>1.7023659526809398E-2</v>
      </c>
      <c r="B3402">
        <v>0</v>
      </c>
      <c r="C3402">
        <v>0</v>
      </c>
      <c r="D3402">
        <v>0</v>
      </c>
    </row>
    <row r="3403" spans="1:4" hidden="1" outlineLevel="1" x14ac:dyDescent="0.45">
      <c r="A3403">
        <v>3.7441841257606079E-3</v>
      </c>
      <c r="B3403">
        <v>0</v>
      </c>
      <c r="C3403">
        <v>0</v>
      </c>
      <c r="D3403">
        <v>0</v>
      </c>
    </row>
    <row r="3404" spans="1:4" hidden="1" outlineLevel="1" x14ac:dyDescent="0.45">
      <c r="A3404">
        <v>-2.2216736608245968E-3</v>
      </c>
      <c r="B3404">
        <v>0</v>
      </c>
      <c r="C3404">
        <v>0</v>
      </c>
      <c r="D3404">
        <v>0</v>
      </c>
    </row>
    <row r="3405" spans="1:4" hidden="1" outlineLevel="1" x14ac:dyDescent="0.45">
      <c r="A3405">
        <v>-2.7489141788961113E-5</v>
      </c>
      <c r="B3405">
        <v>0</v>
      </c>
      <c r="C3405">
        <v>0</v>
      </c>
      <c r="D3405">
        <v>0</v>
      </c>
    </row>
    <row r="3406" spans="1:4" hidden="1" outlineLevel="1" x14ac:dyDescent="0.45">
      <c r="A3406">
        <v>2.531819556313053E-2</v>
      </c>
      <c r="B3406">
        <v>0</v>
      </c>
      <c r="C3406">
        <v>0</v>
      </c>
      <c r="D3406">
        <v>0</v>
      </c>
    </row>
    <row r="3407" spans="1:4" hidden="1" outlineLevel="1" x14ac:dyDescent="0.45">
      <c r="A3407">
        <v>4.2227465279638388E-3</v>
      </c>
      <c r="B3407">
        <v>0</v>
      </c>
      <c r="C3407">
        <v>0</v>
      </c>
      <c r="D3407">
        <v>0</v>
      </c>
    </row>
    <row r="3408" spans="1:4" hidden="1" outlineLevel="1" x14ac:dyDescent="0.45">
      <c r="A3408">
        <v>4.4586242340911575E-3</v>
      </c>
      <c r="B3408">
        <v>0</v>
      </c>
      <c r="C3408">
        <v>0</v>
      </c>
      <c r="D3408">
        <v>0</v>
      </c>
    </row>
    <row r="3409" spans="1:4" hidden="1" outlineLevel="1" x14ac:dyDescent="0.45">
      <c r="A3409">
        <v>1.2891222008106773E-3</v>
      </c>
      <c r="B3409">
        <v>0</v>
      </c>
      <c r="C3409">
        <v>0</v>
      </c>
      <c r="D3409">
        <v>0</v>
      </c>
    </row>
    <row r="3410" spans="1:4" hidden="1" outlineLevel="1" x14ac:dyDescent="0.45">
      <c r="A3410">
        <v>1.3272809322821377E-2</v>
      </c>
      <c r="B3410">
        <v>0</v>
      </c>
      <c r="C3410">
        <v>0</v>
      </c>
      <c r="D3410">
        <v>0</v>
      </c>
    </row>
    <row r="3411" spans="1:4" hidden="1" outlineLevel="1" x14ac:dyDescent="0.45">
      <c r="A3411">
        <v>4.2833564748105957E-3</v>
      </c>
      <c r="B3411">
        <v>0</v>
      </c>
      <c r="C3411">
        <v>0</v>
      </c>
      <c r="D3411">
        <v>0</v>
      </c>
    </row>
    <row r="3412" spans="1:4" hidden="1" outlineLevel="1" x14ac:dyDescent="0.45">
      <c r="A3412">
        <v>3.586847356819689E-3</v>
      </c>
      <c r="B3412">
        <v>0</v>
      </c>
      <c r="C3412">
        <v>0</v>
      </c>
      <c r="D3412">
        <v>0</v>
      </c>
    </row>
    <row r="3413" spans="1:4" hidden="1" outlineLevel="1" x14ac:dyDescent="0.45">
      <c r="A3413">
        <v>2.3133707631524336E-2</v>
      </c>
      <c r="B3413">
        <v>0</v>
      </c>
      <c r="C3413">
        <v>0</v>
      </c>
      <c r="D3413">
        <v>0</v>
      </c>
    </row>
    <row r="3414" spans="1:4" hidden="1" outlineLevel="1" x14ac:dyDescent="0.45">
      <c r="A3414">
        <v>-1.91809359280537E-3</v>
      </c>
      <c r="B3414">
        <v>0</v>
      </c>
      <c r="C3414">
        <v>0</v>
      </c>
      <c r="D3414">
        <v>0</v>
      </c>
    </row>
    <row r="3415" spans="1:4" hidden="1" outlineLevel="1" x14ac:dyDescent="0.45">
      <c r="A3415">
        <v>-2.5874027973985858E-2</v>
      </c>
      <c r="B3415">
        <v>0</v>
      </c>
      <c r="C3415">
        <v>0</v>
      </c>
      <c r="D3415">
        <v>0</v>
      </c>
    </row>
    <row r="3416" spans="1:4" hidden="1" outlineLevel="1" x14ac:dyDescent="0.45">
      <c r="A3416">
        <v>7.3164358505355409E-3</v>
      </c>
      <c r="B3416">
        <v>0</v>
      </c>
      <c r="C3416">
        <v>0</v>
      </c>
      <c r="D3416">
        <v>0</v>
      </c>
    </row>
    <row r="3417" spans="1:4" hidden="1" outlineLevel="1" x14ac:dyDescent="0.45">
      <c r="A3417">
        <v>1.335927367055767E-2</v>
      </c>
      <c r="B3417">
        <v>0</v>
      </c>
      <c r="C3417">
        <v>0</v>
      </c>
      <c r="D3417">
        <v>0</v>
      </c>
    </row>
    <row r="3418" spans="1:4" hidden="1" outlineLevel="1" x14ac:dyDescent="0.45">
      <c r="A3418">
        <v>4.5309100217585385E-3</v>
      </c>
      <c r="B3418">
        <v>0</v>
      </c>
      <c r="C3418">
        <v>0</v>
      </c>
      <c r="D3418">
        <v>0</v>
      </c>
    </row>
    <row r="3419" spans="1:4" hidden="1" outlineLevel="1" x14ac:dyDescent="0.45">
      <c r="A3419">
        <v>-9.4159319096884797E-3</v>
      </c>
      <c r="B3419">
        <v>0</v>
      </c>
      <c r="C3419">
        <v>0</v>
      </c>
      <c r="D3419">
        <v>0</v>
      </c>
    </row>
    <row r="3420" spans="1:4" hidden="1" outlineLevel="1" x14ac:dyDescent="0.45">
      <c r="A3420">
        <v>1.6644157180526031E-2</v>
      </c>
      <c r="B3420">
        <v>0</v>
      </c>
      <c r="C3420">
        <v>0</v>
      </c>
      <c r="D3420">
        <v>0</v>
      </c>
    </row>
    <row r="3421" spans="1:4" hidden="1" outlineLevel="1" x14ac:dyDescent="0.45">
      <c r="A3421">
        <v>1.1412087703538853E-2</v>
      </c>
      <c r="B3421">
        <v>0</v>
      </c>
      <c r="C3421">
        <v>0</v>
      </c>
      <c r="D3421">
        <v>0</v>
      </c>
    </row>
    <row r="3422" spans="1:4" hidden="1" outlineLevel="1" x14ac:dyDescent="0.45">
      <c r="A3422">
        <v>1.6924982174353564E-2</v>
      </c>
      <c r="B3422">
        <v>0</v>
      </c>
      <c r="C3422">
        <v>0</v>
      </c>
      <c r="D3422">
        <v>0</v>
      </c>
    </row>
    <row r="3423" spans="1:4" hidden="1" outlineLevel="1" x14ac:dyDescent="0.45">
      <c r="A3423">
        <v>-3.1478337884714658E-2</v>
      </c>
      <c r="B3423">
        <v>0</v>
      </c>
      <c r="C3423">
        <v>0</v>
      </c>
      <c r="D3423">
        <v>0</v>
      </c>
    </row>
    <row r="3424" spans="1:4" hidden="1" outlineLevel="1" x14ac:dyDescent="0.45">
      <c r="A3424">
        <v>-1.7260430558201478E-2</v>
      </c>
      <c r="B3424">
        <v>0</v>
      </c>
      <c r="C3424">
        <v>0</v>
      </c>
      <c r="D3424">
        <v>0</v>
      </c>
    </row>
    <row r="3425" spans="1:4" hidden="1" outlineLevel="1" x14ac:dyDescent="0.45">
      <c r="A3425">
        <v>2.3573200992555776E-2</v>
      </c>
      <c r="B3425">
        <v>0</v>
      </c>
      <c r="C3425">
        <v>0</v>
      </c>
      <c r="D3425">
        <v>0</v>
      </c>
    </row>
    <row r="3426" spans="1:4" hidden="1" outlineLevel="1" x14ac:dyDescent="0.45">
      <c r="A3426">
        <v>-1.5151515151515138E-2</v>
      </c>
      <c r="B3426">
        <v>0</v>
      </c>
      <c r="C3426">
        <v>0</v>
      </c>
      <c r="D3426">
        <v>0</v>
      </c>
    </row>
    <row r="3427" spans="1:4" hidden="1" outlineLevel="1" x14ac:dyDescent="0.45">
      <c r="A3427">
        <v>-1.9230769230769273E-2</v>
      </c>
      <c r="B3427">
        <v>0</v>
      </c>
      <c r="C3427">
        <v>0</v>
      </c>
      <c r="D3427">
        <v>0</v>
      </c>
    </row>
    <row r="3428" spans="1:4" hidden="1" outlineLevel="1" x14ac:dyDescent="0.45">
      <c r="A3428">
        <v>-1.5895424836601224E-2</v>
      </c>
      <c r="B3428">
        <v>0</v>
      </c>
      <c r="C3428">
        <v>0</v>
      </c>
      <c r="D3428">
        <v>0</v>
      </c>
    </row>
    <row r="3429" spans="1:4" hidden="1" outlineLevel="1" x14ac:dyDescent="0.45">
      <c r="A3429">
        <v>-6.50868710482988E-3</v>
      </c>
      <c r="B3429">
        <v>0</v>
      </c>
      <c r="C3429">
        <v>0</v>
      </c>
      <c r="D3429">
        <v>0</v>
      </c>
    </row>
    <row r="3430" spans="1:4" hidden="1" outlineLevel="1" x14ac:dyDescent="0.45">
      <c r="A3430">
        <v>2.8438110008824458E-2</v>
      </c>
      <c r="B3430">
        <v>0</v>
      </c>
      <c r="C3430">
        <v>0</v>
      </c>
      <c r="D3430">
        <v>0</v>
      </c>
    </row>
    <row r="3431" spans="1:4" hidden="1" outlineLevel="1" x14ac:dyDescent="0.45">
      <c r="A3431">
        <v>2.2880617776679379E-3</v>
      </c>
      <c r="B3431">
        <v>0</v>
      </c>
      <c r="C3431">
        <v>0</v>
      </c>
      <c r="D3431">
        <v>0</v>
      </c>
    </row>
    <row r="3432" spans="1:4" hidden="1" outlineLevel="1" x14ac:dyDescent="0.45">
      <c r="A3432">
        <v>1.1271515104348984E-2</v>
      </c>
      <c r="B3432">
        <v>0</v>
      </c>
      <c r="C3432">
        <v>0</v>
      </c>
      <c r="D3432">
        <v>0</v>
      </c>
    </row>
    <row r="3433" spans="1:4" hidden="1" outlineLevel="1" x14ac:dyDescent="0.45">
      <c r="A3433">
        <v>-1.6058281815150122E-2</v>
      </c>
      <c r="B3433">
        <v>0</v>
      </c>
      <c r="C3433">
        <v>0</v>
      </c>
      <c r="D3433">
        <v>0</v>
      </c>
    </row>
    <row r="3434" spans="1:4" hidden="1" outlineLevel="1" x14ac:dyDescent="0.45">
      <c r="A3434">
        <v>-9.5810412701723413E-3</v>
      </c>
      <c r="B3434">
        <v>1</v>
      </c>
      <c r="C3434">
        <v>0</v>
      </c>
      <c r="D3434">
        <v>0</v>
      </c>
    </row>
    <row r="3435" spans="1:4" hidden="1" outlineLevel="1" x14ac:dyDescent="0.45">
      <c r="A3435">
        <v>1.5201568854551928E-2</v>
      </c>
      <c r="B3435">
        <v>1</v>
      </c>
      <c r="C3435">
        <v>0</v>
      </c>
      <c r="D3435">
        <v>0</v>
      </c>
    </row>
    <row r="3436" spans="1:4" hidden="1" outlineLevel="1" x14ac:dyDescent="0.45">
      <c r="A3436">
        <v>2.9688593875591973E-3</v>
      </c>
      <c r="B3436">
        <v>1</v>
      </c>
      <c r="C3436">
        <v>0</v>
      </c>
      <c r="D3436">
        <v>0</v>
      </c>
    </row>
    <row r="3437" spans="1:4" hidden="1" outlineLevel="1" x14ac:dyDescent="0.45">
      <c r="A3437">
        <v>3.1798146400734417E-3</v>
      </c>
      <c r="B3437">
        <v>1</v>
      </c>
      <c r="C3437">
        <v>0</v>
      </c>
      <c r="D3437">
        <v>0</v>
      </c>
    </row>
    <row r="3438" spans="1:4" hidden="1" outlineLevel="1" x14ac:dyDescent="0.45">
      <c r="A3438">
        <v>-4.6309062093313869E-2</v>
      </c>
      <c r="B3438">
        <v>1</v>
      </c>
      <c r="C3438">
        <v>0</v>
      </c>
      <c r="D3438">
        <v>0</v>
      </c>
    </row>
    <row r="3439" spans="1:4" hidden="1" outlineLevel="1" x14ac:dyDescent="0.45">
      <c r="A3439">
        <v>1.2294805107071483E-3</v>
      </c>
      <c r="B3439">
        <v>1</v>
      </c>
      <c r="C3439">
        <v>0</v>
      </c>
      <c r="D3439">
        <v>0</v>
      </c>
    </row>
    <row r="3440" spans="1:4" hidden="1" outlineLevel="1" x14ac:dyDescent="0.45">
      <c r="A3440">
        <v>3.6461285186085046E-2</v>
      </c>
      <c r="B3440">
        <v>1</v>
      </c>
      <c r="C3440">
        <v>0</v>
      </c>
      <c r="D3440">
        <v>0</v>
      </c>
    </row>
    <row r="3441" spans="1:4" hidden="1" outlineLevel="1" x14ac:dyDescent="0.45">
      <c r="A3441">
        <v>-1.3540256223310121E-2</v>
      </c>
      <c r="B3441">
        <v>1</v>
      </c>
      <c r="C3441">
        <v>0</v>
      </c>
      <c r="D3441">
        <v>0</v>
      </c>
    </row>
    <row r="3442" spans="1:4" hidden="1" outlineLevel="1" x14ac:dyDescent="0.45">
      <c r="A3442">
        <v>-1.2406292894097115E-3</v>
      </c>
      <c r="B3442">
        <v>1</v>
      </c>
      <c r="C3442">
        <v>0</v>
      </c>
      <c r="D3442">
        <v>0</v>
      </c>
    </row>
    <row r="3443" spans="1:4" hidden="1" outlineLevel="1" x14ac:dyDescent="0.45">
      <c r="A3443">
        <v>4.3370246055448369E-2</v>
      </c>
      <c r="B3443">
        <v>1</v>
      </c>
      <c r="C3443">
        <v>0</v>
      </c>
      <c r="D3443">
        <v>0</v>
      </c>
    </row>
    <row r="3444" spans="1:4" hidden="1" outlineLevel="1" x14ac:dyDescent="0.45">
      <c r="A3444">
        <v>-1.6059577486194798E-2</v>
      </c>
      <c r="B3444">
        <v>1</v>
      </c>
      <c r="C3444">
        <v>0</v>
      </c>
      <c r="D3444">
        <v>0</v>
      </c>
    </row>
    <row r="3445" spans="1:4" hidden="1" outlineLevel="1" x14ac:dyDescent="0.45">
      <c r="A3445">
        <v>3.3595922150138069E-3</v>
      </c>
      <c r="B3445">
        <v>1</v>
      </c>
      <c r="C3445">
        <v>0</v>
      </c>
      <c r="D3445">
        <v>0</v>
      </c>
    </row>
    <row r="3446" spans="1:4" hidden="1" outlineLevel="1" x14ac:dyDescent="0.45">
      <c r="A3446">
        <v>-4.56452295731824E-2</v>
      </c>
      <c r="B3446">
        <v>1</v>
      </c>
      <c r="C3446">
        <v>0</v>
      </c>
      <c r="D3446">
        <v>0</v>
      </c>
    </row>
    <row r="3447" spans="1:4" hidden="1" outlineLevel="1" x14ac:dyDescent="0.45">
      <c r="A3447">
        <v>1.5983116237179074E-2</v>
      </c>
      <c r="B3447">
        <v>1</v>
      </c>
      <c r="C3447">
        <v>0</v>
      </c>
      <c r="D3447">
        <v>0</v>
      </c>
    </row>
    <row r="3448" spans="1:4" hidden="1" outlineLevel="1" x14ac:dyDescent="0.45">
      <c r="A3448">
        <v>1.5083355385023811E-3</v>
      </c>
      <c r="B3448">
        <v>1</v>
      </c>
      <c r="C3448">
        <v>0</v>
      </c>
      <c r="D3448">
        <v>0</v>
      </c>
    </row>
    <row r="3449" spans="1:4" hidden="1" outlineLevel="1" x14ac:dyDescent="0.45">
      <c r="A3449">
        <v>1.4030174122123151E-2</v>
      </c>
      <c r="B3449">
        <v>1</v>
      </c>
      <c r="C3449">
        <v>0</v>
      </c>
      <c r="D3449">
        <v>0</v>
      </c>
    </row>
    <row r="3450" spans="1:4" hidden="1" outlineLevel="1" x14ac:dyDescent="0.45">
      <c r="A3450">
        <v>7.3219031736933005E-3</v>
      </c>
      <c r="B3450">
        <v>1</v>
      </c>
      <c r="C3450">
        <v>0</v>
      </c>
      <c r="D3450">
        <v>0</v>
      </c>
    </row>
    <row r="3451" spans="1:4" hidden="1" outlineLevel="1" x14ac:dyDescent="0.45">
      <c r="A3451">
        <v>1.2545590936134943E-3</v>
      </c>
      <c r="B3451">
        <v>1</v>
      </c>
      <c r="C3451">
        <v>0</v>
      </c>
      <c r="D3451">
        <v>0</v>
      </c>
    </row>
    <row r="3452" spans="1:4" hidden="1" outlineLevel="1" x14ac:dyDescent="0.45">
      <c r="A3452">
        <v>6.3295227023174583E-4</v>
      </c>
      <c r="B3452">
        <v>1</v>
      </c>
      <c r="C3452">
        <v>0</v>
      </c>
      <c r="D3452">
        <v>0</v>
      </c>
    </row>
    <row r="3453" spans="1:4" hidden="1" outlineLevel="1" x14ac:dyDescent="0.45">
      <c r="A3453">
        <v>5.0733243829392816E-3</v>
      </c>
      <c r="B3453">
        <v>1</v>
      </c>
      <c r="C3453">
        <v>0</v>
      </c>
      <c r="D3453">
        <v>0</v>
      </c>
    </row>
    <row r="3454" spans="1:4" hidden="1" outlineLevel="1" x14ac:dyDescent="0.45">
      <c r="A3454">
        <v>-2.5135825937295242E-2</v>
      </c>
      <c r="B3454">
        <v>1</v>
      </c>
      <c r="C3454">
        <v>0</v>
      </c>
      <c r="D3454">
        <v>0</v>
      </c>
    </row>
    <row r="3455" spans="1:4" hidden="1" outlineLevel="1" x14ac:dyDescent="0.45">
      <c r="A3455">
        <v>4.479578392621697E-3</v>
      </c>
      <c r="B3455">
        <v>1</v>
      </c>
      <c r="C3455">
        <v>0</v>
      </c>
      <c r="D3455">
        <v>0</v>
      </c>
    </row>
    <row r="3456" spans="1:4" hidden="1" outlineLevel="1" x14ac:dyDescent="0.45">
      <c r="A3456">
        <v>7.8305351521512634E-3</v>
      </c>
      <c r="B3456">
        <v>1</v>
      </c>
      <c r="C3456">
        <v>0</v>
      </c>
      <c r="D3456">
        <v>0</v>
      </c>
    </row>
    <row r="3457" spans="1:4" hidden="1" outlineLevel="1" x14ac:dyDescent="0.45">
      <c r="A3457">
        <v>-1.4797558467925631E-2</v>
      </c>
      <c r="B3457">
        <v>1</v>
      </c>
      <c r="C3457">
        <v>0</v>
      </c>
      <c r="D3457">
        <v>0</v>
      </c>
    </row>
    <row r="3458" spans="1:4" hidden="1" outlineLevel="1" x14ac:dyDescent="0.45">
      <c r="A3458">
        <v>2.8533685601055403E-3</v>
      </c>
      <c r="B3458">
        <v>1</v>
      </c>
      <c r="C3458">
        <v>0</v>
      </c>
      <c r="D3458">
        <v>0</v>
      </c>
    </row>
    <row r="3459" spans="1:4" hidden="1" outlineLevel="1" x14ac:dyDescent="0.45">
      <c r="A3459">
        <v>-2.1207650561146929E-3</v>
      </c>
      <c r="B3459">
        <v>1</v>
      </c>
      <c r="C3459">
        <v>0</v>
      </c>
      <c r="D3459">
        <v>0</v>
      </c>
    </row>
    <row r="3460" spans="1:4" hidden="1" outlineLevel="1" x14ac:dyDescent="0.45">
      <c r="A3460">
        <v>3.4255164675598859E-2</v>
      </c>
      <c r="B3460">
        <v>1</v>
      </c>
      <c r="C3460">
        <v>0</v>
      </c>
      <c r="D3460">
        <v>0</v>
      </c>
    </row>
    <row r="3461" spans="1:4" hidden="1" outlineLevel="1" x14ac:dyDescent="0.45">
      <c r="A3461">
        <v>2.6802807913210991E-3</v>
      </c>
      <c r="B3461">
        <v>1</v>
      </c>
      <c r="C3461">
        <v>0</v>
      </c>
      <c r="D3461">
        <v>0</v>
      </c>
    </row>
    <row r="3462" spans="1:4" hidden="1" outlineLevel="1" x14ac:dyDescent="0.45">
      <c r="A3462">
        <v>-4.3024439918534219E-3</v>
      </c>
      <c r="B3462">
        <v>1</v>
      </c>
      <c r="C3462">
        <v>0</v>
      </c>
      <c r="D3462">
        <v>0</v>
      </c>
    </row>
    <row r="3463" spans="1:4" hidden="1" outlineLevel="1" x14ac:dyDescent="0.45">
      <c r="A3463">
        <v>-1.6657717777607273E-2</v>
      </c>
      <c r="B3463">
        <v>1</v>
      </c>
      <c r="C3463">
        <v>0</v>
      </c>
      <c r="D3463">
        <v>0</v>
      </c>
    </row>
    <row r="3464" spans="1:4" hidden="1" outlineLevel="1" x14ac:dyDescent="0.45">
      <c r="A3464">
        <v>2.7951481428516445E-3</v>
      </c>
      <c r="B3464">
        <v>1</v>
      </c>
      <c r="C3464">
        <v>0</v>
      </c>
      <c r="D3464">
        <v>0</v>
      </c>
    </row>
    <row r="3465" spans="1:4" hidden="1" outlineLevel="1" x14ac:dyDescent="0.45">
      <c r="A3465">
        <v>-3.4096507376774055E-3</v>
      </c>
      <c r="B3465">
        <v>1</v>
      </c>
      <c r="C3465">
        <v>0</v>
      </c>
      <c r="D3465">
        <v>0</v>
      </c>
    </row>
    <row r="3466" spans="1:4" hidden="1" outlineLevel="1" x14ac:dyDescent="0.45">
      <c r="A3466">
        <v>-4.2798974906011256E-2</v>
      </c>
      <c r="B3466">
        <v>1</v>
      </c>
      <c r="C3466">
        <v>0</v>
      </c>
      <c r="D3466">
        <v>0</v>
      </c>
    </row>
    <row r="3467" spans="1:4" hidden="1" outlineLevel="1" x14ac:dyDescent="0.45">
      <c r="A3467">
        <v>1.2190647042035208E-2</v>
      </c>
      <c r="B3467">
        <v>1</v>
      </c>
      <c r="C3467">
        <v>0</v>
      </c>
      <c r="D3467">
        <v>0</v>
      </c>
    </row>
    <row r="3468" spans="1:4" hidden="1" outlineLevel="1" x14ac:dyDescent="0.45">
      <c r="A3468">
        <v>-1.1184510862268016E-2</v>
      </c>
      <c r="B3468">
        <v>1</v>
      </c>
      <c r="C3468">
        <v>0</v>
      </c>
      <c r="D3468">
        <v>0</v>
      </c>
    </row>
    <row r="3469" spans="1:4" hidden="1" outlineLevel="1" x14ac:dyDescent="0.45">
      <c r="A3469">
        <v>-6.9115350668749187E-3</v>
      </c>
      <c r="B3469">
        <v>1</v>
      </c>
      <c r="C3469">
        <v>0</v>
      </c>
      <c r="D3469">
        <v>0</v>
      </c>
    </row>
    <row r="3470" spans="1:4" hidden="1" outlineLevel="1" x14ac:dyDescent="0.45">
      <c r="A3470">
        <v>-2.3463137169109527E-2</v>
      </c>
      <c r="B3470">
        <v>1</v>
      </c>
      <c r="C3470">
        <v>0</v>
      </c>
      <c r="D3470">
        <v>0</v>
      </c>
    </row>
    <row r="3471" spans="1:4" hidden="1" outlineLevel="1" x14ac:dyDescent="0.45">
      <c r="A3471">
        <v>1.0851302156258624E-2</v>
      </c>
      <c r="B3471">
        <v>1</v>
      </c>
      <c r="C3471">
        <v>0</v>
      </c>
      <c r="D3471">
        <v>0</v>
      </c>
    </row>
    <row r="3472" spans="1:4" hidden="1" outlineLevel="1" x14ac:dyDescent="0.45">
      <c r="A3472">
        <v>2.631761202299332E-2</v>
      </c>
      <c r="B3472">
        <v>1</v>
      </c>
      <c r="C3472">
        <v>0</v>
      </c>
      <c r="D3472">
        <v>0</v>
      </c>
    </row>
    <row r="3473" spans="1:4" hidden="1" outlineLevel="1" x14ac:dyDescent="0.45">
      <c r="A3473">
        <v>7.2069640326608564E-3</v>
      </c>
      <c r="B3473">
        <v>1</v>
      </c>
      <c r="C3473">
        <v>0</v>
      </c>
      <c r="D3473">
        <v>0</v>
      </c>
    </row>
    <row r="3474" spans="1:4" hidden="1" outlineLevel="1" x14ac:dyDescent="0.45">
      <c r="A3474">
        <v>-4.0252448779964922E-2</v>
      </c>
      <c r="B3474">
        <v>1</v>
      </c>
      <c r="C3474">
        <v>0</v>
      </c>
      <c r="D3474">
        <v>0</v>
      </c>
    </row>
    <row r="3475" spans="1:4" hidden="1" outlineLevel="1" x14ac:dyDescent="0.45">
      <c r="A3475">
        <v>1.0191972076788902E-2</v>
      </c>
      <c r="B3475">
        <v>1</v>
      </c>
      <c r="C3475">
        <v>0</v>
      </c>
      <c r="D3475">
        <v>0</v>
      </c>
    </row>
    <row r="3476" spans="1:4" hidden="1" outlineLevel="1" x14ac:dyDescent="0.45">
      <c r="A3476">
        <v>-3.3031580402184124E-3</v>
      </c>
      <c r="B3476">
        <v>1</v>
      </c>
      <c r="C3476">
        <v>0</v>
      </c>
      <c r="D3476">
        <v>0</v>
      </c>
    </row>
    <row r="3477" spans="1:4" hidden="1" outlineLevel="1" x14ac:dyDescent="0.45">
      <c r="A3477">
        <v>-3.8590604026845665E-2</v>
      </c>
      <c r="B3477">
        <v>1</v>
      </c>
      <c r="C3477">
        <v>0</v>
      </c>
      <c r="D3477">
        <v>0</v>
      </c>
    </row>
    <row r="3478" spans="1:4" hidden="1" outlineLevel="1" x14ac:dyDescent="0.45">
      <c r="A3478">
        <v>-1.1134668916677359E-2</v>
      </c>
      <c r="B3478">
        <v>1</v>
      </c>
      <c r="C3478">
        <v>0</v>
      </c>
      <c r="D3478">
        <v>0</v>
      </c>
    </row>
    <row r="3479" spans="1:4" hidden="1" outlineLevel="1" x14ac:dyDescent="0.45">
      <c r="A3479">
        <v>1.4745992619710879E-2</v>
      </c>
      <c r="B3479">
        <v>1</v>
      </c>
      <c r="C3479">
        <v>0</v>
      </c>
      <c r="D3479">
        <v>0</v>
      </c>
    </row>
    <row r="3480" spans="1:4" hidden="1" outlineLevel="1" x14ac:dyDescent="0.45">
      <c r="A3480">
        <v>3.0083941815673088E-2</v>
      </c>
      <c r="B3480">
        <v>1</v>
      </c>
      <c r="C3480">
        <v>0</v>
      </c>
      <c r="D3480">
        <v>0</v>
      </c>
    </row>
    <row r="3481" spans="1:4" hidden="1" outlineLevel="1" x14ac:dyDescent="0.45">
      <c r="A3481">
        <v>1.3828228563455003E-2</v>
      </c>
      <c r="B3481">
        <v>1</v>
      </c>
      <c r="C3481">
        <v>0</v>
      </c>
      <c r="D3481">
        <v>0</v>
      </c>
    </row>
    <row r="3482" spans="1:4" hidden="1" outlineLevel="1" x14ac:dyDescent="0.45">
      <c r="A3482">
        <v>-1.8209094913014812E-2</v>
      </c>
      <c r="B3482">
        <v>1</v>
      </c>
      <c r="C3482">
        <v>0</v>
      </c>
      <c r="D3482">
        <v>0</v>
      </c>
    </row>
    <row r="3483" spans="1:4" hidden="1" outlineLevel="1" x14ac:dyDescent="0.45">
      <c r="A3483">
        <v>1.0794442964686679E-2</v>
      </c>
      <c r="B3483">
        <v>1</v>
      </c>
      <c r="C3483">
        <v>0</v>
      </c>
      <c r="D3483">
        <v>0</v>
      </c>
    </row>
    <row r="3484" spans="1:4" hidden="1" outlineLevel="1" x14ac:dyDescent="0.45">
      <c r="A3484">
        <v>2.6489882529159292E-3</v>
      </c>
      <c r="B3484">
        <v>1</v>
      </c>
      <c r="C3484">
        <v>0</v>
      </c>
      <c r="D3484">
        <v>0</v>
      </c>
    </row>
    <row r="3485" spans="1:4" hidden="1" outlineLevel="1" x14ac:dyDescent="0.45">
      <c r="A3485">
        <v>9.4751984950340873E-3</v>
      </c>
      <c r="B3485">
        <v>1</v>
      </c>
      <c r="C3485">
        <v>0</v>
      </c>
      <c r="D3485">
        <v>0</v>
      </c>
    </row>
    <row r="3486" spans="1:4" hidden="1" outlineLevel="1" x14ac:dyDescent="0.45">
      <c r="A3486">
        <v>4.5218487510112482E-4</v>
      </c>
      <c r="B3486">
        <v>1</v>
      </c>
      <c r="C3486">
        <v>0</v>
      </c>
      <c r="D3486">
        <v>0</v>
      </c>
    </row>
    <row r="3487" spans="1:4" hidden="1" outlineLevel="1" x14ac:dyDescent="0.45">
      <c r="A3487">
        <v>-1.1641921875855998E-2</v>
      </c>
      <c r="B3487">
        <v>1</v>
      </c>
      <c r="C3487">
        <v>0</v>
      </c>
      <c r="D3487">
        <v>0</v>
      </c>
    </row>
    <row r="3488" spans="1:4" hidden="1" outlineLevel="1" x14ac:dyDescent="0.45">
      <c r="A3488">
        <v>5.3975776724591862E-2</v>
      </c>
      <c r="B3488">
        <v>1</v>
      </c>
      <c r="C3488">
        <v>0</v>
      </c>
      <c r="D3488">
        <v>0</v>
      </c>
    </row>
    <row r="3489" spans="1:4" hidden="1" outlineLevel="1" x14ac:dyDescent="0.45">
      <c r="A3489">
        <v>-3.3658966301589599E-3</v>
      </c>
      <c r="B3489">
        <v>1</v>
      </c>
      <c r="C3489">
        <v>0</v>
      </c>
      <c r="D3489">
        <v>0</v>
      </c>
    </row>
    <row r="3490" spans="1:4" hidden="1" outlineLevel="1" x14ac:dyDescent="0.45">
      <c r="A3490">
        <v>9.2874764185169045E-3</v>
      </c>
      <c r="B3490">
        <v>1</v>
      </c>
      <c r="C3490">
        <v>0</v>
      </c>
      <c r="D3490">
        <v>0</v>
      </c>
    </row>
    <row r="3491" spans="1:4" hidden="1" outlineLevel="1" x14ac:dyDescent="0.45">
      <c r="A3491">
        <v>1.1933860531991414E-2</v>
      </c>
      <c r="B3491">
        <v>1</v>
      </c>
      <c r="C3491">
        <v>0</v>
      </c>
      <c r="D3491">
        <v>0</v>
      </c>
    </row>
    <row r="3492" spans="1:4" hidden="1" outlineLevel="1" x14ac:dyDescent="0.45">
      <c r="A3492">
        <v>3.7071482084267693E-3</v>
      </c>
      <c r="B3492">
        <v>1</v>
      </c>
      <c r="C3492">
        <v>0</v>
      </c>
      <c r="D3492">
        <v>0</v>
      </c>
    </row>
    <row r="3493" spans="1:4" hidden="1" outlineLevel="1" x14ac:dyDescent="0.45">
      <c r="A3493">
        <v>-8.0046329065053268E-3</v>
      </c>
      <c r="B3493">
        <v>1</v>
      </c>
      <c r="C3493">
        <v>0</v>
      </c>
      <c r="D3493">
        <v>0</v>
      </c>
    </row>
    <row r="3494" spans="1:4" hidden="1" outlineLevel="1" x14ac:dyDescent="0.45">
      <c r="A3494">
        <v>-1.6449800864003716E-2</v>
      </c>
      <c r="B3494">
        <v>1</v>
      </c>
      <c r="C3494">
        <v>0</v>
      </c>
      <c r="D3494">
        <v>0</v>
      </c>
    </row>
    <row r="3495" spans="1:4" hidden="1" outlineLevel="1" x14ac:dyDescent="0.45">
      <c r="A3495">
        <v>-2.5905163885774574E-2</v>
      </c>
      <c r="B3495">
        <v>1</v>
      </c>
      <c r="C3495">
        <v>0</v>
      </c>
      <c r="D3495">
        <v>0</v>
      </c>
    </row>
    <row r="3496" spans="1:4" hidden="1" outlineLevel="1" x14ac:dyDescent="0.45">
      <c r="A3496">
        <v>-1.3066850821248255E-2</v>
      </c>
      <c r="B3496">
        <v>1</v>
      </c>
      <c r="C3496">
        <v>0</v>
      </c>
      <c r="D3496">
        <v>0</v>
      </c>
    </row>
    <row r="3497" spans="1:4" hidden="1" outlineLevel="1" x14ac:dyDescent="0.45">
      <c r="A3497">
        <v>3.1007326509893129E-3</v>
      </c>
      <c r="B3497">
        <v>1</v>
      </c>
      <c r="C3497">
        <v>0</v>
      </c>
      <c r="D3497">
        <v>0</v>
      </c>
    </row>
    <row r="3498" spans="1:4" hidden="1" outlineLevel="1" x14ac:dyDescent="0.45">
      <c r="A3498">
        <v>-0.12013075828865305</v>
      </c>
      <c r="B3498">
        <v>1</v>
      </c>
      <c r="C3498">
        <v>0</v>
      </c>
      <c r="D3498">
        <v>0</v>
      </c>
    </row>
    <row r="3499" spans="1:4" hidden="1" outlineLevel="1" x14ac:dyDescent="0.45">
      <c r="A3499">
        <v>2.1203500753936844E-2</v>
      </c>
      <c r="B3499">
        <v>1</v>
      </c>
      <c r="C3499">
        <v>0</v>
      </c>
      <c r="D3499">
        <v>0</v>
      </c>
    </row>
    <row r="3500" spans="1:4" hidden="1" outlineLevel="1" x14ac:dyDescent="0.45">
      <c r="A3500">
        <v>4.8406984001339026E-3</v>
      </c>
      <c r="B3500">
        <v>1</v>
      </c>
      <c r="C3500">
        <v>0</v>
      </c>
      <c r="D3500">
        <v>0</v>
      </c>
    </row>
    <row r="3501" spans="1:4" hidden="1" outlineLevel="1" x14ac:dyDescent="0.45">
      <c r="A3501">
        <v>1.8012149490236551E-2</v>
      </c>
      <c r="B3501">
        <v>1</v>
      </c>
      <c r="C3501">
        <v>0</v>
      </c>
      <c r="D3501">
        <v>0</v>
      </c>
    </row>
    <row r="3502" spans="1:4" hidden="1" outlineLevel="1" x14ac:dyDescent="0.45">
      <c r="A3502">
        <v>4.7782738095238031E-2</v>
      </c>
      <c r="B3502">
        <v>1</v>
      </c>
      <c r="C3502">
        <v>0</v>
      </c>
      <c r="D3502">
        <v>0</v>
      </c>
    </row>
    <row r="3503" spans="1:4" hidden="1" outlineLevel="1" x14ac:dyDescent="0.45">
      <c r="A3503">
        <v>-1.3492210024002027E-3</v>
      </c>
      <c r="B3503">
        <v>1</v>
      </c>
      <c r="C3503">
        <v>0</v>
      </c>
      <c r="D3503">
        <v>0</v>
      </c>
    </row>
    <row r="3504" spans="1:4" hidden="1" outlineLevel="1" x14ac:dyDescent="0.45">
      <c r="A3504">
        <v>-6.1863587234769479E-3</v>
      </c>
      <c r="B3504">
        <v>1</v>
      </c>
      <c r="C3504">
        <v>0</v>
      </c>
      <c r="D3504">
        <v>0</v>
      </c>
    </row>
    <row r="3505" spans="1:4" hidden="1" outlineLevel="1" x14ac:dyDescent="0.45">
      <c r="A3505">
        <v>1.4796582762124366E-2</v>
      </c>
      <c r="B3505">
        <v>1</v>
      </c>
      <c r="C3505">
        <v>0</v>
      </c>
      <c r="D3505">
        <v>0</v>
      </c>
    </row>
    <row r="3506" spans="1:4" hidden="1" outlineLevel="1" x14ac:dyDescent="0.45">
      <c r="A3506">
        <v>4.0753014171894808E-3</v>
      </c>
      <c r="B3506">
        <v>1</v>
      </c>
      <c r="C3506">
        <v>0</v>
      </c>
      <c r="D3506">
        <v>0</v>
      </c>
    </row>
    <row r="3507" spans="1:4" hidden="1" outlineLevel="1" x14ac:dyDescent="0.45">
      <c r="A3507">
        <v>1.3285770462333701E-2</v>
      </c>
      <c r="B3507">
        <v>1</v>
      </c>
      <c r="C3507">
        <v>0</v>
      </c>
      <c r="D3507">
        <v>0</v>
      </c>
    </row>
    <row r="3508" spans="1:4" hidden="1" outlineLevel="1" x14ac:dyDescent="0.45">
      <c r="A3508">
        <v>-1.6271656271656387E-2</v>
      </c>
      <c r="B3508">
        <v>1</v>
      </c>
      <c r="C3508">
        <v>0</v>
      </c>
      <c r="D3508">
        <v>0</v>
      </c>
    </row>
    <row r="3509" spans="1:4" hidden="1" outlineLevel="1" x14ac:dyDescent="0.45">
      <c r="A3509">
        <v>2.6516005410279542E-2</v>
      </c>
      <c r="B3509">
        <v>1</v>
      </c>
      <c r="C3509">
        <v>0</v>
      </c>
      <c r="D3509">
        <v>0</v>
      </c>
    </row>
    <row r="3510" spans="1:4" hidden="1" outlineLevel="1" x14ac:dyDescent="0.45">
      <c r="A3510">
        <v>-4.2274012462599764E-3</v>
      </c>
      <c r="B3510">
        <v>1</v>
      </c>
      <c r="C3510">
        <v>0</v>
      </c>
      <c r="D3510">
        <v>0</v>
      </c>
    </row>
    <row r="3511" spans="1:4" hidden="1" outlineLevel="1" x14ac:dyDescent="0.45">
      <c r="A3511">
        <v>6.4369400413508693E-3</v>
      </c>
      <c r="B3511">
        <v>1</v>
      </c>
      <c r="C3511">
        <v>0</v>
      </c>
      <c r="D3511">
        <v>0</v>
      </c>
    </row>
    <row r="3512" spans="1:4" hidden="1" outlineLevel="1" x14ac:dyDescent="0.45">
      <c r="A3512">
        <v>5.669912486133466E-3</v>
      </c>
      <c r="B3512">
        <v>1</v>
      </c>
      <c r="C3512">
        <v>0</v>
      </c>
      <c r="D3512">
        <v>0</v>
      </c>
    </row>
    <row r="3513" spans="1:4" hidden="1" outlineLevel="1" x14ac:dyDescent="0.45">
      <c r="A3513">
        <v>2.0454576405060765E-2</v>
      </c>
      <c r="B3513">
        <v>1</v>
      </c>
      <c r="C3513">
        <v>0</v>
      </c>
      <c r="D3513">
        <v>0</v>
      </c>
    </row>
    <row r="3514" spans="1:4" hidden="1" outlineLevel="1" x14ac:dyDescent="0.45">
      <c r="A3514">
        <v>-1.2998278462092894E-2</v>
      </c>
      <c r="B3514">
        <v>1</v>
      </c>
      <c r="C3514">
        <v>0</v>
      </c>
      <c r="D3514">
        <v>0</v>
      </c>
    </row>
    <row r="3515" spans="1:4" hidden="1" outlineLevel="1" x14ac:dyDescent="0.45">
      <c r="A3515">
        <v>2.0578969429007943E-2</v>
      </c>
      <c r="B3515">
        <v>1</v>
      </c>
      <c r="C3515">
        <v>0</v>
      </c>
      <c r="D3515">
        <v>0</v>
      </c>
    </row>
    <row r="3516" spans="1:4" hidden="1" outlineLevel="1" x14ac:dyDescent="0.45">
      <c r="A3516">
        <v>-1.1923530424873263E-3</v>
      </c>
      <c r="B3516">
        <v>1</v>
      </c>
      <c r="C3516">
        <v>0</v>
      </c>
      <c r="D3516">
        <v>0</v>
      </c>
    </row>
    <row r="3517" spans="1:4" hidden="1" outlineLevel="1" x14ac:dyDescent="0.45">
      <c r="A3517">
        <v>2.6820177474764728E-2</v>
      </c>
      <c r="B3517">
        <v>1</v>
      </c>
      <c r="C3517">
        <v>0</v>
      </c>
      <c r="D3517">
        <v>0</v>
      </c>
    </row>
    <row r="3518" spans="1:4" hidden="1" outlineLevel="1" x14ac:dyDescent="0.45">
      <c r="A3518">
        <v>1.6198829653934155E-2</v>
      </c>
      <c r="B3518">
        <v>1</v>
      </c>
      <c r="C3518">
        <v>0</v>
      </c>
      <c r="D3518">
        <v>0</v>
      </c>
    </row>
    <row r="3519" spans="1:4" hidden="1" outlineLevel="1" x14ac:dyDescent="0.45">
      <c r="A3519">
        <v>2.9110046143872026E-3</v>
      </c>
      <c r="B3519">
        <v>1</v>
      </c>
      <c r="C3519">
        <v>0</v>
      </c>
      <c r="D3519">
        <v>0</v>
      </c>
    </row>
    <row r="3520" spans="1:4" hidden="1" outlineLevel="1" x14ac:dyDescent="0.45">
      <c r="A3520">
        <v>6.5275806124518443E-3</v>
      </c>
      <c r="B3520">
        <v>1</v>
      </c>
      <c r="C3520">
        <v>0</v>
      </c>
      <c r="D3520">
        <v>0</v>
      </c>
    </row>
    <row r="3521" spans="1:4" hidden="1" outlineLevel="1" x14ac:dyDescent="0.45">
      <c r="A3521">
        <v>-1.0313432647869991E-2</v>
      </c>
      <c r="B3521">
        <v>1</v>
      </c>
      <c r="C3521">
        <v>0</v>
      </c>
      <c r="D3521">
        <v>0</v>
      </c>
    </row>
    <row r="3522" spans="1:4" hidden="1" outlineLevel="1" x14ac:dyDescent="0.45">
      <c r="A3522">
        <v>2.6147699511400724E-2</v>
      </c>
      <c r="B3522">
        <v>1</v>
      </c>
      <c r="C3522">
        <v>0</v>
      </c>
      <c r="D3522">
        <v>0</v>
      </c>
    </row>
    <row r="3523" spans="1:4" hidden="1" outlineLevel="1" x14ac:dyDescent="0.45">
      <c r="A3523">
        <v>-4.9933661512517546E-2</v>
      </c>
      <c r="B3523">
        <v>1</v>
      </c>
      <c r="C3523">
        <v>0</v>
      </c>
      <c r="D3523">
        <v>0</v>
      </c>
    </row>
    <row r="3524" spans="1:4" hidden="1" outlineLevel="1" x14ac:dyDescent="0.45">
      <c r="A3524">
        <v>-2.8961106760637012E-2</v>
      </c>
      <c r="B3524">
        <v>1</v>
      </c>
      <c r="C3524">
        <v>0</v>
      </c>
      <c r="D3524">
        <v>0</v>
      </c>
    </row>
    <row r="3525" spans="1:4" hidden="1" outlineLevel="1" x14ac:dyDescent="0.45">
      <c r="A3525">
        <v>-1.1558984422251894E-3</v>
      </c>
      <c r="B3525">
        <v>1</v>
      </c>
      <c r="C3525">
        <v>0</v>
      </c>
      <c r="D3525">
        <v>0</v>
      </c>
    </row>
    <row r="3526" spans="1:4" hidden="1" outlineLevel="1" x14ac:dyDescent="0.45">
      <c r="A3526">
        <v>8.0602839265289106E-3</v>
      </c>
      <c r="B3526">
        <v>1</v>
      </c>
      <c r="C3526">
        <v>0</v>
      </c>
      <c r="D3526">
        <v>0</v>
      </c>
    </row>
    <row r="3527" spans="1:4" hidden="1" outlineLevel="1" x14ac:dyDescent="0.45">
      <c r="A3527">
        <v>1.2480978188322611E-2</v>
      </c>
      <c r="B3527">
        <v>1</v>
      </c>
      <c r="C3527">
        <v>0</v>
      </c>
      <c r="D3527">
        <v>0</v>
      </c>
    </row>
    <row r="3528" spans="1:4" hidden="1" outlineLevel="1" x14ac:dyDescent="0.45">
      <c r="A3528">
        <v>1.2340307716647514E-2</v>
      </c>
      <c r="B3528">
        <v>1</v>
      </c>
      <c r="C3528">
        <v>0</v>
      </c>
      <c r="D3528">
        <v>0</v>
      </c>
    </row>
    <row r="3529" spans="1:4" hidden="1" outlineLevel="1" x14ac:dyDescent="0.45">
      <c r="A3529">
        <v>-9.1945041349221768E-3</v>
      </c>
      <c r="B3529">
        <v>1</v>
      </c>
      <c r="C3529">
        <v>0</v>
      </c>
      <c r="D3529">
        <v>0</v>
      </c>
    </row>
    <row r="3530" spans="1:4" hidden="1" outlineLevel="1" x14ac:dyDescent="0.45">
      <c r="A3530">
        <v>-3.249254064853635E-2</v>
      </c>
      <c r="B3530">
        <v>1</v>
      </c>
      <c r="C3530">
        <v>0</v>
      </c>
      <c r="D3530">
        <v>0</v>
      </c>
    </row>
    <row r="3531" spans="1:4" hidden="1" outlineLevel="1" x14ac:dyDescent="0.45">
      <c r="A3531">
        <v>3.6681293898677136E-3</v>
      </c>
      <c r="B3531">
        <v>1</v>
      </c>
      <c r="C3531">
        <v>0</v>
      </c>
      <c r="D3531">
        <v>0</v>
      </c>
    </row>
    <row r="3532" spans="1:4" hidden="1" outlineLevel="1" x14ac:dyDescent="0.45">
      <c r="A3532">
        <v>1.6825263613844843E-2</v>
      </c>
      <c r="B3532">
        <v>1</v>
      </c>
      <c r="C3532">
        <v>0</v>
      </c>
      <c r="D3532">
        <v>0</v>
      </c>
    </row>
    <row r="3533" spans="1:4" hidden="1" outlineLevel="1" x14ac:dyDescent="0.45">
      <c r="A3533">
        <v>7.0553780617679251E-3</v>
      </c>
      <c r="B3533">
        <v>1</v>
      </c>
      <c r="C3533">
        <v>0</v>
      </c>
      <c r="D3533">
        <v>0</v>
      </c>
    </row>
    <row r="3534" spans="1:4" hidden="1" outlineLevel="1" x14ac:dyDescent="0.45">
      <c r="A3534">
        <v>1.1923331130204939E-2</v>
      </c>
      <c r="B3534">
        <v>1</v>
      </c>
      <c r="C3534">
        <v>0</v>
      </c>
      <c r="D3534">
        <v>0</v>
      </c>
    </row>
    <row r="3535" spans="1:4" hidden="1" outlineLevel="1" x14ac:dyDescent="0.45">
      <c r="A3535">
        <v>-4.5263350402340974E-2</v>
      </c>
      <c r="B3535">
        <v>1</v>
      </c>
      <c r="C3535">
        <v>0</v>
      </c>
      <c r="D3535">
        <v>0</v>
      </c>
    </row>
    <row r="3536" spans="1:4" hidden="1" outlineLevel="1" x14ac:dyDescent="0.45">
      <c r="A3536">
        <v>0.13397731470712992</v>
      </c>
      <c r="B3536">
        <v>1</v>
      </c>
      <c r="C3536">
        <v>0</v>
      </c>
      <c r="D3536">
        <v>0</v>
      </c>
    </row>
    <row r="3537" spans="1:4" hidden="1" outlineLevel="1" x14ac:dyDescent="0.45">
      <c r="A3537">
        <v>-1.4237623523450926E-3</v>
      </c>
      <c r="B3537">
        <v>1</v>
      </c>
      <c r="C3537">
        <v>0</v>
      </c>
      <c r="D3537">
        <v>0</v>
      </c>
    </row>
    <row r="3538" spans="1:4" hidden="1" outlineLevel="1" x14ac:dyDescent="0.45">
      <c r="A3538">
        <v>-3.4496924880076274E-2</v>
      </c>
      <c r="B3538">
        <v>1</v>
      </c>
      <c r="C3538">
        <v>0</v>
      </c>
      <c r="D3538">
        <v>0</v>
      </c>
    </row>
    <row r="3539" spans="1:4" hidden="1" outlineLevel="1" x14ac:dyDescent="0.45">
      <c r="A3539">
        <v>-3.2538232423107161E-4</v>
      </c>
      <c r="B3539">
        <v>1</v>
      </c>
      <c r="C3539">
        <v>0</v>
      </c>
      <c r="D3539">
        <v>0</v>
      </c>
    </row>
    <row r="3540" spans="1:4" hidden="1" outlineLevel="1" x14ac:dyDescent="0.45">
      <c r="A3540">
        <v>1.9516775162744082E-2</v>
      </c>
      <c r="B3540">
        <v>1</v>
      </c>
      <c r="C3540">
        <v>0</v>
      </c>
      <c r="D3540">
        <v>0</v>
      </c>
    </row>
    <row r="3541" spans="1:4" hidden="1" outlineLevel="1" x14ac:dyDescent="0.45">
      <c r="A3541">
        <v>-3.6960178784118947E-3</v>
      </c>
      <c r="B3541">
        <v>1</v>
      </c>
      <c r="C3541">
        <v>0</v>
      </c>
      <c r="D3541">
        <v>0</v>
      </c>
    </row>
    <row r="3542" spans="1:4" hidden="1" outlineLevel="1" x14ac:dyDescent="0.45">
      <c r="A3542">
        <v>-2.5561389238088372E-2</v>
      </c>
      <c r="B3542">
        <v>1</v>
      </c>
      <c r="C3542">
        <v>0</v>
      </c>
      <c r="D3542">
        <v>0</v>
      </c>
    </row>
    <row r="3543" spans="1:4" hidden="1" outlineLevel="1" x14ac:dyDescent="0.45">
      <c r="A3543">
        <v>-1.1851158555094554E-2</v>
      </c>
      <c r="B3543">
        <v>1</v>
      </c>
      <c r="C3543">
        <v>0</v>
      </c>
      <c r="D3543">
        <v>0</v>
      </c>
    </row>
    <row r="3544" spans="1:4" hidden="1" outlineLevel="1" x14ac:dyDescent="0.45">
      <c r="A3544">
        <v>1.4950017279557803E-2</v>
      </c>
      <c r="B3544">
        <v>1</v>
      </c>
      <c r="C3544">
        <v>0</v>
      </c>
      <c r="D3544">
        <v>0</v>
      </c>
    </row>
    <row r="3545" spans="1:4" hidden="1" outlineLevel="1" x14ac:dyDescent="0.45">
      <c r="A3545">
        <v>-2.102276309981721E-2</v>
      </c>
      <c r="B3545">
        <v>1</v>
      </c>
      <c r="C3545">
        <v>0</v>
      </c>
      <c r="D3545">
        <v>0</v>
      </c>
    </row>
    <row r="3546" spans="1:4" hidden="1" outlineLevel="1" x14ac:dyDescent="0.45">
      <c r="A3546">
        <v>2.5583552326480241E-2</v>
      </c>
      <c r="B3546">
        <v>1</v>
      </c>
      <c r="C3546">
        <v>0</v>
      </c>
      <c r="D3546">
        <v>0</v>
      </c>
    </row>
    <row r="3547" spans="1:4" hidden="1" outlineLevel="1" x14ac:dyDescent="0.45">
      <c r="A3547">
        <v>1.8765543748586966E-2</v>
      </c>
      <c r="B3547">
        <v>1</v>
      </c>
      <c r="C3547">
        <v>0</v>
      </c>
      <c r="D3547">
        <v>0</v>
      </c>
    </row>
    <row r="3548" spans="1:4" hidden="1" outlineLevel="1" x14ac:dyDescent="0.45">
      <c r="A3548">
        <v>-5.4988410514376085E-3</v>
      </c>
      <c r="B3548">
        <v>1</v>
      </c>
      <c r="C3548">
        <v>0</v>
      </c>
      <c r="D3548">
        <v>0</v>
      </c>
    </row>
    <row r="3549" spans="1:4" hidden="1" outlineLevel="1" x14ac:dyDescent="0.45">
      <c r="A3549">
        <v>1.5100047110163217E-2</v>
      </c>
      <c r="B3549">
        <v>1</v>
      </c>
      <c r="C3549">
        <v>0</v>
      </c>
      <c r="D3549">
        <v>0</v>
      </c>
    </row>
    <row r="3550" spans="1:4" hidden="1" outlineLevel="1" x14ac:dyDescent="0.45">
      <c r="A3550">
        <v>2.6868588177819674E-4</v>
      </c>
      <c r="B3550">
        <v>1</v>
      </c>
      <c r="C3550">
        <v>0</v>
      </c>
      <c r="D3550">
        <v>0</v>
      </c>
    </row>
    <row r="3551" spans="1:4" hidden="1" outlineLevel="1" x14ac:dyDescent="0.45">
      <c r="A3551">
        <v>1.5982515689482613E-2</v>
      </c>
      <c r="B3551">
        <v>1</v>
      </c>
      <c r="C3551">
        <v>0</v>
      </c>
      <c r="D3551">
        <v>0</v>
      </c>
    </row>
    <row r="3552" spans="1:4" hidden="1" outlineLevel="1" x14ac:dyDescent="0.45">
      <c r="A3552">
        <v>-5.4680270637295081E-3</v>
      </c>
      <c r="B3552">
        <v>1</v>
      </c>
      <c r="C3552">
        <v>0</v>
      </c>
      <c r="D3552">
        <v>0</v>
      </c>
    </row>
    <row r="3553" spans="1:4" hidden="1" outlineLevel="1" x14ac:dyDescent="0.45">
      <c r="A3553">
        <v>6.4285369036685136E-3</v>
      </c>
      <c r="B3553">
        <v>1</v>
      </c>
      <c r="C3553">
        <v>0</v>
      </c>
      <c r="D3553">
        <v>0</v>
      </c>
    </row>
    <row r="3554" spans="1:4" hidden="1" outlineLevel="1" x14ac:dyDescent="0.45">
      <c r="A3554">
        <v>6.4114878493901628E-3</v>
      </c>
      <c r="B3554">
        <v>1</v>
      </c>
      <c r="C3554">
        <v>0</v>
      </c>
      <c r="D3554">
        <v>0</v>
      </c>
    </row>
    <row r="3555" spans="1:4" hidden="1" outlineLevel="1" x14ac:dyDescent="0.45">
      <c r="A3555">
        <v>1.1452840543055842E-3</v>
      </c>
      <c r="B3555">
        <v>1</v>
      </c>
      <c r="C3555">
        <v>0</v>
      </c>
      <c r="D3555">
        <v>0</v>
      </c>
    </row>
    <row r="3556" spans="1:4" hidden="1" outlineLevel="1" x14ac:dyDescent="0.45">
      <c r="A3556">
        <v>-2.1747420100574399E-2</v>
      </c>
      <c r="B3556">
        <v>1</v>
      </c>
      <c r="C3556">
        <v>0</v>
      </c>
      <c r="D3556">
        <v>0</v>
      </c>
    </row>
    <row r="3557" spans="1:4" hidden="1" outlineLevel="1" x14ac:dyDescent="0.45">
      <c r="A3557">
        <v>8.9410790201356338E-3</v>
      </c>
      <c r="B3557">
        <v>1</v>
      </c>
      <c r="C3557">
        <v>0</v>
      </c>
      <c r="D3557">
        <v>0</v>
      </c>
    </row>
    <row r="3558" spans="1:4" hidden="1" outlineLevel="1" x14ac:dyDescent="0.45">
      <c r="A3558">
        <v>-4.950076665821701E-4</v>
      </c>
      <c r="B3558">
        <v>1</v>
      </c>
      <c r="C3558">
        <v>0</v>
      </c>
      <c r="D3558">
        <v>0</v>
      </c>
    </row>
    <row r="3559" spans="1:4" hidden="1" outlineLevel="1" x14ac:dyDescent="0.45">
      <c r="A3559">
        <v>4.6867827893606329E-3</v>
      </c>
      <c r="B3559">
        <v>1</v>
      </c>
      <c r="C3559">
        <v>0</v>
      </c>
      <c r="D3559">
        <v>0</v>
      </c>
    </row>
    <row r="3560" spans="1:4" hidden="1" outlineLevel="1" x14ac:dyDescent="0.45">
      <c r="A3560">
        <v>-2.1196527761079276E-2</v>
      </c>
      <c r="B3560">
        <v>1</v>
      </c>
      <c r="C3560">
        <v>0</v>
      </c>
      <c r="D3560">
        <v>0</v>
      </c>
    </row>
    <row r="3561" spans="1:4" hidden="1" outlineLevel="1" x14ac:dyDescent="0.45">
      <c r="A3561">
        <v>2.1078232671260633E-2</v>
      </c>
      <c r="B3561">
        <v>1</v>
      </c>
      <c r="C3561">
        <v>0</v>
      </c>
      <c r="D3561">
        <v>0</v>
      </c>
    </row>
    <row r="3562" spans="1:4" hidden="1" outlineLevel="1" x14ac:dyDescent="0.45">
      <c r="A3562">
        <v>2.8546681583601075E-2</v>
      </c>
      <c r="B3562">
        <v>1</v>
      </c>
      <c r="C3562">
        <v>0</v>
      </c>
      <c r="D3562">
        <v>0</v>
      </c>
    </row>
    <row r="3563" spans="1:4" hidden="1" outlineLevel="1" x14ac:dyDescent="0.45">
      <c r="A3563">
        <v>-2.2385964912280731E-2</v>
      </c>
      <c r="B3563">
        <v>1</v>
      </c>
      <c r="C3563">
        <v>0</v>
      </c>
      <c r="D3563">
        <v>0</v>
      </c>
    </row>
    <row r="3564" spans="1:4" hidden="1" outlineLevel="1" x14ac:dyDescent="0.45">
      <c r="A3564">
        <v>-1.2322637762304245E-3</v>
      </c>
      <c r="B3564">
        <v>1</v>
      </c>
      <c r="C3564">
        <v>0</v>
      </c>
      <c r="D3564">
        <v>0</v>
      </c>
    </row>
    <row r="3565" spans="1:4" hidden="1" outlineLevel="1" x14ac:dyDescent="0.45">
      <c r="A3565">
        <v>6.8277373836589383E-4</v>
      </c>
      <c r="B3565">
        <v>1</v>
      </c>
      <c r="C3565">
        <v>0</v>
      </c>
      <c r="D3565">
        <v>0</v>
      </c>
    </row>
    <row r="3566" spans="1:4" hidden="1" outlineLevel="1" x14ac:dyDescent="0.45">
      <c r="A3566">
        <v>-1.2401244912616738E-2</v>
      </c>
      <c r="B3566">
        <v>1</v>
      </c>
      <c r="C3566">
        <v>0</v>
      </c>
      <c r="D3566">
        <v>0</v>
      </c>
    </row>
    <row r="3567" spans="1:4" hidden="1" outlineLevel="1" x14ac:dyDescent="0.45">
      <c r="A3567">
        <v>3.7016387084262581E-2</v>
      </c>
      <c r="B3567">
        <v>1</v>
      </c>
      <c r="C3567">
        <v>0</v>
      </c>
      <c r="D3567">
        <v>0</v>
      </c>
    </row>
    <row r="3568" spans="1:4" hidden="1" outlineLevel="1" x14ac:dyDescent="0.45">
      <c r="A3568">
        <v>5.3414058299632305E-3</v>
      </c>
      <c r="B3568">
        <v>1</v>
      </c>
      <c r="C3568">
        <v>0</v>
      </c>
      <c r="D3568">
        <v>0</v>
      </c>
    </row>
    <row r="3569" spans="1:4" hidden="1" outlineLevel="1" x14ac:dyDescent="0.45">
      <c r="A3569">
        <v>1.8380515026448885E-2</v>
      </c>
      <c r="B3569">
        <v>1</v>
      </c>
      <c r="C3569">
        <v>0</v>
      </c>
      <c r="D3569">
        <v>0</v>
      </c>
    </row>
    <row r="3570" spans="1:4" hidden="1" outlineLevel="1" x14ac:dyDescent="0.45">
      <c r="A3570">
        <v>1.1610119183524281E-2</v>
      </c>
      <c r="B3570">
        <v>1</v>
      </c>
      <c r="C3570">
        <v>0</v>
      </c>
      <c r="D3570">
        <v>0</v>
      </c>
    </row>
    <row r="3571" spans="1:4" hidden="1" outlineLevel="1" x14ac:dyDescent="0.45">
      <c r="A3571">
        <v>-8.102648595578521E-3</v>
      </c>
      <c r="B3571">
        <v>1</v>
      </c>
      <c r="C3571">
        <v>0</v>
      </c>
      <c r="D3571">
        <v>0</v>
      </c>
    </row>
    <row r="3572" spans="1:4" hidden="1" outlineLevel="1" x14ac:dyDescent="0.45">
      <c r="A3572">
        <v>1.5370612662836347E-2</v>
      </c>
      <c r="B3572">
        <v>1</v>
      </c>
      <c r="C3572">
        <v>0</v>
      </c>
      <c r="D3572">
        <v>0</v>
      </c>
    </row>
    <row r="3573" spans="1:4" hidden="1" outlineLevel="1" x14ac:dyDescent="0.45">
      <c r="A3573">
        <v>-7.4289043766666563E-3</v>
      </c>
      <c r="B3573">
        <v>1</v>
      </c>
      <c r="C3573">
        <v>0</v>
      </c>
      <c r="D3573">
        <v>0</v>
      </c>
    </row>
    <row r="3574" spans="1:4" hidden="1" outlineLevel="1" x14ac:dyDescent="0.45">
      <c r="A3574">
        <v>5.1477145727736318E-3</v>
      </c>
      <c r="B3574">
        <v>1</v>
      </c>
      <c r="C3574">
        <v>0</v>
      </c>
      <c r="D3574">
        <v>0</v>
      </c>
    </row>
    <row r="3575" spans="1:4" hidden="1" outlineLevel="1" x14ac:dyDescent="0.45">
      <c r="A3575">
        <v>3.2412762946574025E-2</v>
      </c>
      <c r="B3575">
        <v>1</v>
      </c>
      <c r="C3575">
        <v>0</v>
      </c>
      <c r="D3575">
        <v>0</v>
      </c>
    </row>
    <row r="3576" spans="1:4" hidden="1" outlineLevel="1" x14ac:dyDescent="0.45">
      <c r="A3576">
        <v>1.9700843078596764E-2</v>
      </c>
      <c r="B3576">
        <v>1</v>
      </c>
      <c r="C3576">
        <v>0</v>
      </c>
      <c r="D3576">
        <v>0</v>
      </c>
    </row>
    <row r="3577" spans="1:4" hidden="1" outlineLevel="1" x14ac:dyDescent="0.45">
      <c r="A3577">
        <v>-1.2599214816079174E-2</v>
      </c>
      <c r="B3577">
        <v>1</v>
      </c>
      <c r="C3577">
        <v>0</v>
      </c>
      <c r="D3577">
        <v>0</v>
      </c>
    </row>
    <row r="3578" spans="1:4" hidden="1" outlineLevel="1" x14ac:dyDescent="0.45">
      <c r="A3578">
        <v>-2.1068553832856995E-3</v>
      </c>
      <c r="B3578">
        <v>1</v>
      </c>
      <c r="C3578">
        <v>0</v>
      </c>
      <c r="D3578">
        <v>0</v>
      </c>
    </row>
    <row r="3579" spans="1:4" hidden="1" outlineLevel="1" x14ac:dyDescent="0.45">
      <c r="A3579">
        <v>-3.6346903421394572E-2</v>
      </c>
      <c r="B3579">
        <v>1</v>
      </c>
      <c r="C3579">
        <v>0</v>
      </c>
      <c r="D3579">
        <v>0</v>
      </c>
    </row>
    <row r="3580" spans="1:4" hidden="1" outlineLevel="1" x14ac:dyDescent="0.45">
      <c r="A3580">
        <v>-5.8087929620349588E-3</v>
      </c>
      <c r="B3580">
        <v>1</v>
      </c>
      <c r="C3580">
        <v>0</v>
      </c>
      <c r="D3580">
        <v>0</v>
      </c>
    </row>
    <row r="3581" spans="1:4" hidden="1" outlineLevel="1" x14ac:dyDescent="0.45">
      <c r="A3581">
        <v>-3.4694753972379644E-3</v>
      </c>
      <c r="B3581">
        <v>1</v>
      </c>
      <c r="C3581">
        <v>0</v>
      </c>
      <c r="D3581">
        <v>0</v>
      </c>
    </row>
    <row r="3582" spans="1:4" hidden="1" outlineLevel="1" x14ac:dyDescent="0.45">
      <c r="A3582">
        <v>1.4289116456299045E-2</v>
      </c>
      <c r="B3582">
        <v>1</v>
      </c>
      <c r="C3582">
        <v>0</v>
      </c>
      <c r="D3582">
        <v>0</v>
      </c>
    </row>
    <row r="3583" spans="1:4" hidden="1" outlineLevel="1" x14ac:dyDescent="0.45">
      <c r="A3583">
        <v>-3.0422969845369408E-2</v>
      </c>
      <c r="B3583">
        <v>1</v>
      </c>
      <c r="C3583">
        <v>0</v>
      </c>
      <c r="D3583">
        <v>0</v>
      </c>
    </row>
    <row r="3584" spans="1:4" hidden="1" outlineLevel="1" x14ac:dyDescent="0.45">
      <c r="A3584">
        <v>1.5256348163011024E-2</v>
      </c>
      <c r="B3584">
        <v>1</v>
      </c>
      <c r="C3584">
        <v>0</v>
      </c>
      <c r="D3584">
        <v>0</v>
      </c>
    </row>
    <row r="3585" spans="1:4" hidden="1" outlineLevel="1" x14ac:dyDescent="0.45">
      <c r="A3585">
        <v>1.1619586329096654E-2</v>
      </c>
      <c r="B3585">
        <v>1</v>
      </c>
      <c r="C3585">
        <v>0</v>
      </c>
      <c r="D3585">
        <v>0</v>
      </c>
    </row>
    <row r="3586" spans="1:4" hidden="1" outlineLevel="1" x14ac:dyDescent="0.45">
      <c r="A3586">
        <v>3.0360190424863154E-2</v>
      </c>
      <c r="B3586">
        <v>1</v>
      </c>
      <c r="C3586">
        <v>0</v>
      </c>
      <c r="D3586">
        <v>0</v>
      </c>
    </row>
    <row r="3587" spans="1:4" hidden="1" outlineLevel="1" x14ac:dyDescent="0.45">
      <c r="A3587">
        <v>-1.2793130503007677E-2</v>
      </c>
      <c r="B3587">
        <v>1</v>
      </c>
      <c r="C3587">
        <v>0</v>
      </c>
      <c r="D3587">
        <v>0</v>
      </c>
    </row>
    <row r="3588" spans="1:4" hidden="1" outlineLevel="1" x14ac:dyDescent="0.45">
      <c r="A3588">
        <v>1.7727443318542146E-2</v>
      </c>
      <c r="B3588">
        <v>1</v>
      </c>
      <c r="C3588">
        <v>0</v>
      </c>
      <c r="D3588">
        <v>0</v>
      </c>
    </row>
    <row r="3589" spans="1:4" hidden="1" outlineLevel="1" x14ac:dyDescent="0.45">
      <c r="A3589">
        <v>1.8058568329717861E-2</v>
      </c>
      <c r="B3589">
        <v>1</v>
      </c>
      <c r="C3589">
        <v>0</v>
      </c>
      <c r="D3589">
        <v>0</v>
      </c>
    </row>
    <row r="3590" spans="1:4" hidden="1" outlineLevel="1" x14ac:dyDescent="0.45">
      <c r="A3590">
        <v>6.3708517551803734E-3</v>
      </c>
      <c r="B3590">
        <v>1</v>
      </c>
      <c r="C3590">
        <v>0</v>
      </c>
      <c r="D3590">
        <v>0</v>
      </c>
    </row>
    <row r="3591" spans="1:4" hidden="1" outlineLevel="1" x14ac:dyDescent="0.45">
      <c r="A3591">
        <v>-6.3940378772641138E-3</v>
      </c>
      <c r="B3591">
        <v>1</v>
      </c>
      <c r="C3591">
        <v>0</v>
      </c>
      <c r="D3591">
        <v>0</v>
      </c>
    </row>
    <row r="3592" spans="1:4" hidden="1" outlineLevel="1" x14ac:dyDescent="0.45">
      <c r="A3592">
        <v>6.4991103676792505E-3</v>
      </c>
      <c r="B3592">
        <v>1</v>
      </c>
      <c r="C3592">
        <v>0</v>
      </c>
      <c r="D3592">
        <v>0</v>
      </c>
    </row>
    <row r="3593" spans="1:4" hidden="1" outlineLevel="1" x14ac:dyDescent="0.45">
      <c r="A3593">
        <v>-1.7709513173633562E-2</v>
      </c>
      <c r="B3593">
        <v>1</v>
      </c>
      <c r="C3593">
        <v>0</v>
      </c>
      <c r="D3593">
        <v>0</v>
      </c>
    </row>
    <row r="3594" spans="1:4" hidden="1" outlineLevel="1" x14ac:dyDescent="0.45">
      <c r="A3594">
        <v>-9.7956808483125046E-3</v>
      </c>
      <c r="B3594">
        <v>1</v>
      </c>
      <c r="C3594">
        <v>0</v>
      </c>
      <c r="D3594">
        <v>0</v>
      </c>
    </row>
    <row r="3595" spans="1:4" hidden="1" outlineLevel="1" x14ac:dyDescent="0.45">
      <c r="A3595">
        <v>-1.904513152023668E-3</v>
      </c>
      <c r="B3595">
        <v>1</v>
      </c>
      <c r="C3595">
        <v>0</v>
      </c>
      <c r="D3595">
        <v>0</v>
      </c>
    </row>
    <row r="3596" spans="1:4" hidden="1" outlineLevel="1" x14ac:dyDescent="0.45">
      <c r="A3596">
        <v>5.0484124214933424E-3</v>
      </c>
      <c r="B3596">
        <v>1</v>
      </c>
      <c r="C3596">
        <v>0</v>
      </c>
      <c r="D3596">
        <v>0</v>
      </c>
    </row>
    <row r="3597" spans="1:4" hidden="1" outlineLevel="1" x14ac:dyDescent="0.45">
      <c r="A3597">
        <v>-3.6994846758882094E-3</v>
      </c>
      <c r="B3597">
        <v>1</v>
      </c>
      <c r="C3597">
        <v>0</v>
      </c>
      <c r="D3597">
        <v>0</v>
      </c>
    </row>
    <row r="3598" spans="1:4" hidden="1" outlineLevel="1" x14ac:dyDescent="0.45">
      <c r="A3598">
        <v>-4.2467931267287096E-4</v>
      </c>
      <c r="B3598">
        <v>1</v>
      </c>
      <c r="C3598">
        <v>0</v>
      </c>
      <c r="D3598">
        <v>0</v>
      </c>
    </row>
    <row r="3599" spans="1:4" hidden="1" outlineLevel="1" x14ac:dyDescent="0.45">
      <c r="A3599">
        <v>-1.1187973201154722E-2</v>
      </c>
      <c r="B3599">
        <v>1</v>
      </c>
      <c r="C3599">
        <v>0</v>
      </c>
      <c r="D3599">
        <v>0</v>
      </c>
    </row>
    <row r="3600" spans="1:4" hidden="1" outlineLevel="1" x14ac:dyDescent="0.45">
      <c r="A3600">
        <v>5.3873611845584257E-2</v>
      </c>
      <c r="B3600">
        <v>1</v>
      </c>
      <c r="C3600">
        <v>0</v>
      </c>
      <c r="D3600">
        <v>0</v>
      </c>
    </row>
    <row r="3601" spans="1:4" hidden="1" outlineLevel="1" x14ac:dyDescent="0.45">
      <c r="A3601">
        <v>-5.9900896945368487E-3</v>
      </c>
      <c r="B3601">
        <v>1</v>
      </c>
      <c r="C3601">
        <v>0</v>
      </c>
      <c r="D3601">
        <v>0</v>
      </c>
    </row>
    <row r="3602" spans="1:4" hidden="1" outlineLevel="1" x14ac:dyDescent="0.45">
      <c r="A3602">
        <v>-6.1523899668717297E-3</v>
      </c>
      <c r="B3602">
        <v>1</v>
      </c>
      <c r="C3602">
        <v>0</v>
      </c>
      <c r="D3602">
        <v>0</v>
      </c>
    </row>
    <row r="3603" spans="1:4" hidden="1" outlineLevel="1" x14ac:dyDescent="0.45">
      <c r="A3603">
        <v>8.5502645502646413E-3</v>
      </c>
      <c r="B3603">
        <v>1</v>
      </c>
      <c r="C3603">
        <v>0</v>
      </c>
      <c r="D3603">
        <v>0</v>
      </c>
    </row>
    <row r="3604" spans="1:4" hidden="1" outlineLevel="1" x14ac:dyDescent="0.45">
      <c r="A3604">
        <v>-3.231627985059049E-3</v>
      </c>
      <c r="B3604">
        <v>1</v>
      </c>
      <c r="C3604">
        <v>0</v>
      </c>
      <c r="D3604">
        <v>0</v>
      </c>
    </row>
    <row r="3605" spans="1:4" hidden="1" outlineLevel="1" x14ac:dyDescent="0.45">
      <c r="A3605">
        <v>-1.7905263157894646E-2</v>
      </c>
      <c r="B3605">
        <v>1</v>
      </c>
      <c r="C3605">
        <v>0</v>
      </c>
      <c r="D3605">
        <v>0</v>
      </c>
    </row>
    <row r="3606" spans="1:4" hidden="1" outlineLevel="1" x14ac:dyDescent="0.45">
      <c r="A3606">
        <v>1.1168394087825106E-2</v>
      </c>
      <c r="B3606">
        <v>1</v>
      </c>
      <c r="C3606">
        <v>0</v>
      </c>
      <c r="D3606">
        <v>0</v>
      </c>
    </row>
    <row r="3607" spans="1:4" hidden="1" outlineLevel="1" x14ac:dyDescent="0.45">
      <c r="A3607">
        <v>1.1850626980846268E-2</v>
      </c>
      <c r="B3607">
        <v>1</v>
      </c>
      <c r="C3607">
        <v>0</v>
      </c>
      <c r="D3607">
        <v>0</v>
      </c>
    </row>
    <row r="3608" spans="1:4" hidden="1" outlineLevel="1" x14ac:dyDescent="0.45">
      <c r="A3608">
        <v>1.7232529148639708E-2</v>
      </c>
      <c r="B3608">
        <v>1</v>
      </c>
      <c r="C3608">
        <v>0</v>
      </c>
      <c r="D3608">
        <v>0</v>
      </c>
    </row>
    <row r="3609" spans="1:4" hidden="1" outlineLevel="1" x14ac:dyDescent="0.45">
      <c r="A3609">
        <v>2.4139067391662383E-2</v>
      </c>
      <c r="B3609">
        <v>1</v>
      </c>
      <c r="C3609">
        <v>0</v>
      </c>
      <c r="D3609">
        <v>0</v>
      </c>
    </row>
    <row r="3610" spans="1:4" hidden="1" outlineLevel="1" x14ac:dyDescent="0.45">
      <c r="A3610">
        <v>2.0915453302228437E-2</v>
      </c>
      <c r="B3610">
        <v>1</v>
      </c>
      <c r="C3610">
        <v>0</v>
      </c>
      <c r="D3610">
        <v>0</v>
      </c>
    </row>
    <row r="3611" spans="1:4" hidden="1" outlineLevel="1" x14ac:dyDescent="0.45">
      <c r="A3611">
        <v>-7.0916397447009505E-3</v>
      </c>
      <c r="B3611">
        <v>1</v>
      </c>
      <c r="C3611">
        <v>0</v>
      </c>
      <c r="D3611">
        <v>0</v>
      </c>
    </row>
    <row r="3612" spans="1:4" hidden="1" outlineLevel="1" x14ac:dyDescent="0.45">
      <c r="A3612">
        <v>2.7706134433775009E-2</v>
      </c>
      <c r="B3612">
        <v>1</v>
      </c>
      <c r="C3612">
        <v>0</v>
      </c>
      <c r="D3612">
        <v>0</v>
      </c>
    </row>
    <row r="3613" spans="1:4" hidden="1" outlineLevel="1" x14ac:dyDescent="0.45">
      <c r="A3613">
        <v>1.1853167440468715E-2</v>
      </c>
      <c r="B3613">
        <v>1</v>
      </c>
      <c r="C3613">
        <v>0</v>
      </c>
      <c r="D3613">
        <v>0</v>
      </c>
    </row>
    <row r="3614" spans="1:4" hidden="1" outlineLevel="1" x14ac:dyDescent="0.45">
      <c r="A3614">
        <v>-2.6137805378281254E-3</v>
      </c>
      <c r="B3614">
        <v>1</v>
      </c>
      <c r="C3614">
        <v>0</v>
      </c>
      <c r="D3614">
        <v>0</v>
      </c>
    </row>
    <row r="3615" spans="1:4" hidden="1" outlineLevel="1" x14ac:dyDescent="0.45">
      <c r="A3615">
        <v>-5.4994978719334897E-3</v>
      </c>
      <c r="B3615">
        <v>1</v>
      </c>
      <c r="C3615">
        <v>0</v>
      </c>
      <c r="D3615">
        <v>0</v>
      </c>
    </row>
    <row r="3616" spans="1:4" hidden="1" outlineLevel="1" x14ac:dyDescent="0.45">
      <c r="A3616">
        <v>-2.7322562031159903E-2</v>
      </c>
      <c r="B3616">
        <v>1</v>
      </c>
      <c r="C3616">
        <v>0</v>
      </c>
      <c r="D3616">
        <v>0</v>
      </c>
    </row>
    <row r="3617" spans="1:4" hidden="1" outlineLevel="1" x14ac:dyDescent="0.45">
      <c r="A3617">
        <v>-5.9818665401080162E-3</v>
      </c>
      <c r="B3617">
        <v>1</v>
      </c>
      <c r="C3617">
        <v>0</v>
      </c>
      <c r="D3617">
        <v>0</v>
      </c>
    </row>
    <row r="3618" spans="1:4" hidden="1" outlineLevel="1" x14ac:dyDescent="0.45">
      <c r="A3618">
        <v>1.6670976982911201E-2</v>
      </c>
      <c r="B3618">
        <v>1</v>
      </c>
      <c r="C3618">
        <v>0</v>
      </c>
      <c r="D3618">
        <v>0</v>
      </c>
    </row>
    <row r="3619" spans="1:4" hidden="1" outlineLevel="1" x14ac:dyDescent="0.45">
      <c r="A3619">
        <v>8.6097250758254695E-4</v>
      </c>
      <c r="B3619">
        <v>1</v>
      </c>
      <c r="C3619">
        <v>0</v>
      </c>
      <c r="D3619">
        <v>0</v>
      </c>
    </row>
    <row r="3620" spans="1:4" hidden="1" outlineLevel="1" x14ac:dyDescent="0.45">
      <c r="A3620">
        <v>2.3529296760445018E-2</v>
      </c>
      <c r="B3620">
        <v>1</v>
      </c>
      <c r="C3620">
        <v>0</v>
      </c>
      <c r="D3620">
        <v>0</v>
      </c>
    </row>
    <row r="3621" spans="1:4" hidden="1" outlineLevel="1" x14ac:dyDescent="0.45">
      <c r="A3621">
        <v>1.2941120290339558E-2</v>
      </c>
      <c r="B3621">
        <v>1</v>
      </c>
      <c r="C3621">
        <v>0</v>
      </c>
      <c r="D3621">
        <v>0</v>
      </c>
    </row>
    <row r="3622" spans="1:4" hidden="1" outlineLevel="1" x14ac:dyDescent="0.45">
      <c r="A3622">
        <v>-7.4391853667735708E-3</v>
      </c>
      <c r="B3622">
        <v>1</v>
      </c>
      <c r="C3622">
        <v>0</v>
      </c>
      <c r="D3622">
        <v>0</v>
      </c>
    </row>
    <row r="3623" spans="1:4" hidden="1" outlineLevel="1" x14ac:dyDescent="0.45">
      <c r="A3623">
        <v>1.6490771437527973E-2</v>
      </c>
      <c r="B3623">
        <v>1</v>
      </c>
      <c r="C3623">
        <v>0</v>
      </c>
      <c r="D3623">
        <v>0</v>
      </c>
    </row>
    <row r="3624" spans="1:4" hidden="1" outlineLevel="1" x14ac:dyDescent="0.45">
      <c r="A3624">
        <v>-2.6792639733849266E-2</v>
      </c>
      <c r="B3624">
        <v>1</v>
      </c>
      <c r="C3624">
        <v>0</v>
      </c>
      <c r="D3624">
        <v>0</v>
      </c>
    </row>
    <row r="3625" spans="1:4" hidden="1" outlineLevel="1" x14ac:dyDescent="0.45">
      <c r="A3625">
        <v>7.7203764163626953E-3</v>
      </c>
      <c r="B3625">
        <v>1</v>
      </c>
      <c r="C3625">
        <v>0</v>
      </c>
      <c r="D3625">
        <v>0</v>
      </c>
    </row>
    <row r="3626" spans="1:4" hidden="1" outlineLevel="1" x14ac:dyDescent="0.45">
      <c r="A3626">
        <v>-9.6241805153218785E-4</v>
      </c>
      <c r="B3626">
        <v>1</v>
      </c>
      <c r="C3626">
        <v>0</v>
      </c>
      <c r="D3626">
        <v>0</v>
      </c>
    </row>
    <row r="3627" spans="1:4" hidden="1" outlineLevel="1" x14ac:dyDescent="0.45">
      <c r="A3627">
        <v>8.4793453067919522E-3</v>
      </c>
      <c r="B3627">
        <v>1</v>
      </c>
      <c r="C3627">
        <v>0</v>
      </c>
      <c r="D3627">
        <v>0</v>
      </c>
    </row>
    <row r="3628" spans="1:4" hidden="1" outlineLevel="1" x14ac:dyDescent="0.45">
      <c r="A3628">
        <v>6.2242272916430252E-2</v>
      </c>
      <c r="B3628">
        <v>1</v>
      </c>
      <c r="C3628">
        <v>0</v>
      </c>
      <c r="D3628">
        <v>0</v>
      </c>
    </row>
    <row r="3629" spans="1:4" hidden="1" outlineLevel="1" x14ac:dyDescent="0.45">
      <c r="A3629">
        <v>5.2531763909779983E-4</v>
      </c>
      <c r="B3629">
        <v>1</v>
      </c>
      <c r="C3629">
        <v>0</v>
      </c>
      <c r="D3629">
        <v>0</v>
      </c>
    </row>
    <row r="3630" spans="1:4" hidden="1" outlineLevel="1" x14ac:dyDescent="0.45">
      <c r="A3630">
        <v>5.5173886733350663E-4</v>
      </c>
      <c r="B3630">
        <v>1</v>
      </c>
      <c r="C3630">
        <v>0</v>
      </c>
      <c r="D3630">
        <v>0</v>
      </c>
    </row>
    <row r="3631" spans="1:4" hidden="1" outlineLevel="1" x14ac:dyDescent="0.45">
      <c r="A3631">
        <v>-3.4331252112349553E-3</v>
      </c>
      <c r="B3631">
        <v>1</v>
      </c>
      <c r="C3631">
        <v>0</v>
      </c>
      <c r="D3631">
        <v>0</v>
      </c>
    </row>
    <row r="3632" spans="1:4" hidden="1" outlineLevel="1" x14ac:dyDescent="0.45">
      <c r="A3632">
        <v>6.568613451378047E-3</v>
      </c>
      <c r="B3632">
        <v>1</v>
      </c>
      <c r="C3632">
        <v>0</v>
      </c>
      <c r="D3632">
        <v>0</v>
      </c>
    </row>
    <row r="3633" spans="1:4" hidden="1" outlineLevel="1" x14ac:dyDescent="0.45">
      <c r="A3633">
        <v>1.7147822386154088E-2</v>
      </c>
      <c r="B3633">
        <v>1</v>
      </c>
      <c r="C3633">
        <v>0</v>
      </c>
      <c r="D3633">
        <v>0</v>
      </c>
    </row>
    <row r="3634" spans="1:4" hidden="1" outlineLevel="1" x14ac:dyDescent="0.45">
      <c r="A3634">
        <v>1.0809114524310548E-3</v>
      </c>
      <c r="B3634">
        <v>1</v>
      </c>
      <c r="C3634">
        <v>0</v>
      </c>
      <c r="D3634">
        <v>0</v>
      </c>
    </row>
    <row r="3635" spans="1:4" hidden="1" outlineLevel="1" x14ac:dyDescent="0.45">
      <c r="A3635">
        <v>-2.3789206039602218E-2</v>
      </c>
      <c r="B3635">
        <v>1</v>
      </c>
      <c r="C3635">
        <v>0</v>
      </c>
      <c r="D3635">
        <v>0</v>
      </c>
    </row>
    <row r="3636" spans="1:4" hidden="1" outlineLevel="1" x14ac:dyDescent="0.45">
      <c r="A3636">
        <v>7.8761930247077672E-3</v>
      </c>
      <c r="B3636">
        <v>1</v>
      </c>
      <c r="C3636">
        <v>0</v>
      </c>
      <c r="D3636">
        <v>0</v>
      </c>
    </row>
    <row r="3637" spans="1:4" hidden="1" outlineLevel="1" x14ac:dyDescent="0.45">
      <c r="A3637">
        <v>-1.3461010859079803E-2</v>
      </c>
      <c r="B3637">
        <v>1</v>
      </c>
      <c r="C3637">
        <v>0</v>
      </c>
      <c r="D3637">
        <v>0</v>
      </c>
    </row>
    <row r="3638" spans="1:4" hidden="1" outlineLevel="1" x14ac:dyDescent="0.45">
      <c r="A3638">
        <v>-4.8200444954786814E-2</v>
      </c>
      <c r="B3638">
        <v>1</v>
      </c>
      <c r="C3638">
        <v>0</v>
      </c>
      <c r="D3638">
        <v>0</v>
      </c>
    </row>
    <row r="3639" spans="1:4" hidden="1" outlineLevel="1" x14ac:dyDescent="0.45">
      <c r="A3639">
        <v>1.3082121414904835E-2</v>
      </c>
      <c r="B3639">
        <v>1</v>
      </c>
      <c r="C3639">
        <v>0</v>
      </c>
      <c r="D3639">
        <v>0</v>
      </c>
    </row>
    <row r="3640" spans="1:4" hidden="1" outlineLevel="1" x14ac:dyDescent="0.45">
      <c r="A3640">
        <v>1.5239052164447875E-2</v>
      </c>
      <c r="B3640">
        <v>1</v>
      </c>
      <c r="C3640">
        <v>0</v>
      </c>
      <c r="D3640">
        <v>0</v>
      </c>
    </row>
    <row r="3641" spans="1:4" hidden="1" outlineLevel="1" x14ac:dyDescent="0.45">
      <c r="A3641">
        <v>-2.7399770904925624E-3</v>
      </c>
      <c r="B3641">
        <v>1</v>
      </c>
      <c r="C3641">
        <v>0</v>
      </c>
      <c r="D3641">
        <v>0</v>
      </c>
    </row>
    <row r="3642" spans="1:4" hidden="1" outlineLevel="1" x14ac:dyDescent="0.45">
      <c r="A3642">
        <v>1.5896936393876571E-2</v>
      </c>
      <c r="B3642">
        <v>1</v>
      </c>
      <c r="C3642">
        <v>0</v>
      </c>
      <c r="D3642">
        <v>0</v>
      </c>
    </row>
    <row r="3643" spans="1:4" hidden="1" outlineLevel="1" x14ac:dyDescent="0.45">
      <c r="A3643">
        <v>-5.8341474004124372E-3</v>
      </c>
      <c r="B3643">
        <v>1</v>
      </c>
      <c r="C3643">
        <v>0</v>
      </c>
      <c r="D3643">
        <v>0</v>
      </c>
    </row>
    <row r="3644" spans="1:4" hidden="1" outlineLevel="1" x14ac:dyDescent="0.45">
      <c r="A3644">
        <v>-1.6058447289170386E-2</v>
      </c>
      <c r="B3644">
        <v>1</v>
      </c>
      <c r="C3644">
        <v>0</v>
      </c>
      <c r="D3644">
        <v>0</v>
      </c>
    </row>
    <row r="3645" spans="1:4" hidden="1" outlineLevel="1" x14ac:dyDescent="0.45">
      <c r="A3645">
        <v>-1.2723540399090183E-2</v>
      </c>
      <c r="B3645">
        <v>1</v>
      </c>
      <c r="C3645">
        <v>0</v>
      </c>
      <c r="D3645">
        <v>0</v>
      </c>
    </row>
    <row r="3646" spans="1:4" hidden="1" outlineLevel="1" x14ac:dyDescent="0.45">
      <c r="A3646">
        <v>-7.0993724829071514E-3</v>
      </c>
      <c r="B3646">
        <v>1</v>
      </c>
      <c r="C3646">
        <v>0</v>
      </c>
      <c r="D3646">
        <v>0</v>
      </c>
    </row>
    <row r="3647" spans="1:4" hidden="1" outlineLevel="1" x14ac:dyDescent="0.45">
      <c r="A3647">
        <v>-5.4522129570238054E-3</v>
      </c>
      <c r="B3647">
        <v>1</v>
      </c>
      <c r="C3647">
        <v>0</v>
      </c>
      <c r="D3647">
        <v>0</v>
      </c>
    </row>
    <row r="3648" spans="1:4" hidden="1" outlineLevel="1" x14ac:dyDescent="0.45">
      <c r="A3648">
        <v>1.8428590397784328E-2</v>
      </c>
      <c r="B3648">
        <v>1</v>
      </c>
      <c r="C3648">
        <v>0</v>
      </c>
      <c r="D3648">
        <v>0</v>
      </c>
    </row>
    <row r="3649" spans="1:4" hidden="1" outlineLevel="1" x14ac:dyDescent="0.45">
      <c r="A3649">
        <v>3.0546578876295971E-3</v>
      </c>
      <c r="B3649">
        <v>1</v>
      </c>
      <c r="C3649">
        <v>0</v>
      </c>
      <c r="D3649">
        <v>0</v>
      </c>
    </row>
    <row r="3650" spans="1:4" hidden="1" outlineLevel="1" x14ac:dyDescent="0.45">
      <c r="A3650">
        <v>-2.1261779861659114E-2</v>
      </c>
      <c r="B3650">
        <v>1</v>
      </c>
      <c r="C3650">
        <v>0</v>
      </c>
      <c r="D3650">
        <v>0</v>
      </c>
    </row>
    <row r="3651" spans="1:4" hidden="1" outlineLevel="1" x14ac:dyDescent="0.45">
      <c r="A3651">
        <v>-4.8095622065171817E-3</v>
      </c>
      <c r="B3651">
        <v>1</v>
      </c>
      <c r="C3651">
        <v>0</v>
      </c>
      <c r="D3651">
        <v>0</v>
      </c>
    </row>
    <row r="3652" spans="1:4" hidden="1" outlineLevel="1" x14ac:dyDescent="0.45">
      <c r="A3652">
        <v>-2.3363327868227479E-2</v>
      </c>
      <c r="B3652">
        <v>1</v>
      </c>
      <c r="C3652">
        <v>0</v>
      </c>
      <c r="D3652">
        <v>0</v>
      </c>
    </row>
    <row r="3653" spans="1:4" hidden="1" outlineLevel="1" x14ac:dyDescent="0.45">
      <c r="A3653">
        <v>-8.6182496071521841E-3</v>
      </c>
      <c r="B3653">
        <v>1</v>
      </c>
      <c r="C3653">
        <v>0</v>
      </c>
      <c r="D3653">
        <v>0</v>
      </c>
    </row>
    <row r="3654" spans="1:4" hidden="1" outlineLevel="1" x14ac:dyDescent="0.45">
      <c r="A3654">
        <v>1.5309035776872149E-2</v>
      </c>
      <c r="B3654">
        <v>1</v>
      </c>
      <c r="C3654">
        <v>0</v>
      </c>
      <c r="D3654">
        <v>0</v>
      </c>
    </row>
    <row r="3655" spans="1:4" hidden="1" outlineLevel="1" x14ac:dyDescent="0.45">
      <c r="A3655">
        <v>2.2147019751961095E-2</v>
      </c>
      <c r="B3655">
        <v>1</v>
      </c>
      <c r="C3655">
        <v>0</v>
      </c>
      <c r="D3655">
        <v>0</v>
      </c>
    </row>
    <row r="3656" spans="1:4" hidden="1" outlineLevel="1" x14ac:dyDescent="0.45">
      <c r="A3656">
        <v>2.8744082798135562E-3</v>
      </c>
      <c r="B3656">
        <v>1</v>
      </c>
      <c r="C3656">
        <v>0</v>
      </c>
      <c r="D3656">
        <v>0</v>
      </c>
    </row>
    <row r="3657" spans="1:4" hidden="1" outlineLevel="1" x14ac:dyDescent="0.45">
      <c r="A3657">
        <v>1.3545726285519644E-2</v>
      </c>
      <c r="B3657">
        <v>1</v>
      </c>
      <c r="C3657">
        <v>0</v>
      </c>
      <c r="D3657">
        <v>0</v>
      </c>
    </row>
    <row r="3658" spans="1:4" hidden="1" outlineLevel="1" x14ac:dyDescent="0.45">
      <c r="A3658">
        <v>2.3677530145219672E-2</v>
      </c>
      <c r="B3658">
        <v>1</v>
      </c>
      <c r="C3658">
        <v>0</v>
      </c>
      <c r="D3658">
        <v>0</v>
      </c>
    </row>
    <row r="3659" spans="1:4" hidden="1" outlineLevel="1" x14ac:dyDescent="0.45">
      <c r="A3659">
        <v>2.5819391894971844E-2</v>
      </c>
      <c r="B3659">
        <v>1</v>
      </c>
      <c r="C3659">
        <v>0</v>
      </c>
      <c r="D3659">
        <v>0</v>
      </c>
    </row>
    <row r="3660" spans="1:4" hidden="1" outlineLevel="1" x14ac:dyDescent="0.45">
      <c r="A3660">
        <v>8.0254539314059681E-3</v>
      </c>
      <c r="B3660">
        <v>1</v>
      </c>
      <c r="C3660">
        <v>0</v>
      </c>
      <c r="D3660">
        <v>0</v>
      </c>
    </row>
    <row r="3661" spans="1:4" hidden="1" outlineLevel="1" x14ac:dyDescent="0.45">
      <c r="A3661">
        <v>-8.1290777640627976E-3</v>
      </c>
      <c r="B3661">
        <v>1</v>
      </c>
      <c r="C3661">
        <v>0</v>
      </c>
      <c r="D3661">
        <v>0</v>
      </c>
    </row>
    <row r="3662" spans="1:4" hidden="1" outlineLevel="1" x14ac:dyDescent="0.45">
      <c r="A3662">
        <v>1.3902469377233384E-2</v>
      </c>
      <c r="B3662">
        <v>1</v>
      </c>
      <c r="C3662">
        <v>0</v>
      </c>
      <c r="D3662">
        <v>0</v>
      </c>
    </row>
    <row r="3663" spans="1:4" hidden="1" outlineLevel="1" x14ac:dyDescent="0.45">
      <c r="A3663">
        <v>2.6099840437656674E-2</v>
      </c>
      <c r="B3663">
        <v>1</v>
      </c>
      <c r="C3663">
        <v>0</v>
      </c>
      <c r="D3663">
        <v>0</v>
      </c>
    </row>
    <row r="3664" spans="1:4" hidden="1" outlineLevel="1" x14ac:dyDescent="0.45">
      <c r="A3664">
        <v>-2.2864173480634631E-2</v>
      </c>
      <c r="B3664">
        <v>1</v>
      </c>
      <c r="C3664">
        <v>0</v>
      </c>
      <c r="D3664">
        <v>0</v>
      </c>
    </row>
    <row r="3665" spans="1:4" hidden="1" outlineLevel="1" x14ac:dyDescent="0.45">
      <c r="A3665">
        <v>-0.11444260818621399</v>
      </c>
      <c r="B3665">
        <v>1</v>
      </c>
      <c r="C3665">
        <v>0</v>
      </c>
      <c r="D3665">
        <v>0</v>
      </c>
    </row>
    <row r="3666" spans="1:4" hidden="1" outlineLevel="1" x14ac:dyDescent="0.45">
      <c r="A3666">
        <v>5.559121204640638E-3</v>
      </c>
      <c r="B3666">
        <v>1</v>
      </c>
      <c r="C3666">
        <v>0</v>
      </c>
      <c r="D3666">
        <v>0</v>
      </c>
    </row>
    <row r="3667" spans="1:4" hidden="1" outlineLevel="1" x14ac:dyDescent="0.45">
      <c r="A3667">
        <v>2.5137964217678554E-3</v>
      </c>
      <c r="B3667">
        <v>1</v>
      </c>
      <c r="C3667">
        <v>0</v>
      </c>
      <c r="D3667">
        <v>0</v>
      </c>
    </row>
    <row r="3668" spans="1:4" hidden="1" outlineLevel="1" x14ac:dyDescent="0.45">
      <c r="A3668">
        <v>-1.0588281387740595E-2</v>
      </c>
      <c r="B3668">
        <v>1</v>
      </c>
      <c r="C3668">
        <v>0</v>
      </c>
      <c r="D3668">
        <v>0</v>
      </c>
    </row>
    <row r="3669" spans="1:4" hidden="1" outlineLevel="1" x14ac:dyDescent="0.45">
      <c r="A3669">
        <v>1.6760218981715092E-2</v>
      </c>
      <c r="B3669">
        <v>1</v>
      </c>
      <c r="C3669">
        <v>0</v>
      </c>
      <c r="D3669">
        <v>0</v>
      </c>
    </row>
    <row r="3670" spans="1:4" hidden="1" outlineLevel="1" x14ac:dyDescent="0.45">
      <c r="A3670">
        <v>-3.6609350962942822E-3</v>
      </c>
      <c r="B3670">
        <v>1</v>
      </c>
      <c r="C3670">
        <v>0</v>
      </c>
      <c r="D3670">
        <v>0</v>
      </c>
    </row>
    <row r="3671" spans="1:4" hidden="1" outlineLevel="1" x14ac:dyDescent="0.45">
      <c r="A3671">
        <v>-1.4668230235512558E-2</v>
      </c>
      <c r="B3671">
        <v>1</v>
      </c>
      <c r="C3671">
        <v>0</v>
      </c>
      <c r="D3671">
        <v>0</v>
      </c>
    </row>
    <row r="3672" spans="1:4" hidden="1" outlineLevel="1" x14ac:dyDescent="0.45">
      <c r="A3672">
        <v>1.3408840710509962E-2</v>
      </c>
      <c r="B3672">
        <v>1</v>
      </c>
      <c r="C3672">
        <v>0</v>
      </c>
      <c r="D3672">
        <v>0</v>
      </c>
    </row>
    <row r="3673" spans="1:4" hidden="1" outlineLevel="1" x14ac:dyDescent="0.45">
      <c r="A3673">
        <v>-1.2487644474021509E-2</v>
      </c>
      <c r="B3673">
        <v>1</v>
      </c>
      <c r="C3673">
        <v>0</v>
      </c>
      <c r="D3673">
        <v>0</v>
      </c>
    </row>
    <row r="3674" spans="1:4" hidden="1" outlineLevel="1" x14ac:dyDescent="0.45">
      <c r="A3674">
        <v>-2.6410980625340752E-2</v>
      </c>
      <c r="B3674">
        <v>1</v>
      </c>
      <c r="C3674">
        <v>0</v>
      </c>
      <c r="D3674">
        <v>0</v>
      </c>
    </row>
    <row r="3675" spans="1:4" hidden="1" outlineLevel="1" x14ac:dyDescent="0.45">
      <c r="A3675">
        <v>7.2068403908793766E-3</v>
      </c>
      <c r="B3675">
        <v>1</v>
      </c>
      <c r="C3675">
        <v>0</v>
      </c>
      <c r="D3675">
        <v>0</v>
      </c>
    </row>
    <row r="3676" spans="1:4" hidden="1" outlineLevel="1" x14ac:dyDescent="0.45">
      <c r="A3676">
        <v>-2.8803007640376688E-3</v>
      </c>
      <c r="B3676">
        <v>1</v>
      </c>
      <c r="C3676">
        <v>0</v>
      </c>
      <c r="D3676">
        <v>0</v>
      </c>
    </row>
    <row r="3677" spans="1:4" hidden="1" outlineLevel="1" x14ac:dyDescent="0.45">
      <c r="A3677">
        <v>1.0997030295044841E-2</v>
      </c>
      <c r="B3677">
        <v>1</v>
      </c>
      <c r="C3677">
        <v>0</v>
      </c>
      <c r="D3677">
        <v>0</v>
      </c>
    </row>
    <row r="3678" spans="1:4" hidden="1" outlineLevel="1" x14ac:dyDescent="0.45">
      <c r="A3678">
        <v>-1.0366122629025254E-2</v>
      </c>
      <c r="B3678">
        <v>1</v>
      </c>
      <c r="C3678">
        <v>0</v>
      </c>
      <c r="D3678">
        <v>0</v>
      </c>
    </row>
    <row r="3679" spans="1:4" hidden="1" outlineLevel="1" x14ac:dyDescent="0.45">
      <c r="A3679">
        <v>-1.9409607553133257E-2</v>
      </c>
      <c r="B3679">
        <v>1</v>
      </c>
      <c r="C3679">
        <v>0</v>
      </c>
      <c r="D3679">
        <v>0</v>
      </c>
    </row>
    <row r="3680" spans="1:4" hidden="1" outlineLevel="1" x14ac:dyDescent="0.45">
      <c r="A3680">
        <v>-3.0548151821318648E-2</v>
      </c>
      <c r="B3680">
        <v>1</v>
      </c>
      <c r="C3680">
        <v>0</v>
      </c>
      <c r="D3680">
        <v>0</v>
      </c>
    </row>
    <row r="3681" spans="1:4" hidden="1" outlineLevel="1" x14ac:dyDescent="0.45">
      <c r="A3681">
        <v>-1.1540797732334518E-2</v>
      </c>
      <c r="B3681">
        <v>1</v>
      </c>
      <c r="C3681">
        <v>0</v>
      </c>
      <c r="D3681">
        <v>0</v>
      </c>
    </row>
    <row r="3682" spans="1:4" hidden="1" outlineLevel="1" x14ac:dyDescent="0.45">
      <c r="A3682">
        <v>-5.703012139114616E-3</v>
      </c>
      <c r="B3682">
        <v>1</v>
      </c>
      <c r="C3682">
        <v>0</v>
      </c>
      <c r="D3682">
        <v>0</v>
      </c>
    </row>
    <row r="3683" spans="1:4" hidden="1" outlineLevel="1" x14ac:dyDescent="0.45">
      <c r="A3683">
        <v>2.132734823103366E-2</v>
      </c>
      <c r="B3683">
        <v>1</v>
      </c>
      <c r="C3683">
        <v>0</v>
      </c>
      <c r="D3683">
        <v>0</v>
      </c>
    </row>
    <row r="3684" spans="1:4" hidden="1" outlineLevel="1" x14ac:dyDescent="0.45">
      <c r="A3684">
        <v>-2.2293940294704551E-2</v>
      </c>
      <c r="B3684">
        <v>1</v>
      </c>
      <c r="C3684">
        <v>0</v>
      </c>
      <c r="D3684">
        <v>0</v>
      </c>
    </row>
    <row r="3685" spans="1:4" hidden="1" outlineLevel="1" x14ac:dyDescent="0.45">
      <c r="A3685">
        <v>9.5552466990964646E-3</v>
      </c>
      <c r="B3685">
        <v>1</v>
      </c>
      <c r="C3685">
        <v>0</v>
      </c>
      <c r="D3685">
        <v>0</v>
      </c>
    </row>
    <row r="3686" spans="1:4" hidden="1" outlineLevel="1" x14ac:dyDescent="0.45">
      <c r="A3686">
        <v>-2.0919377043538079E-2</v>
      </c>
      <c r="B3686">
        <v>1</v>
      </c>
      <c r="C3686">
        <v>0</v>
      </c>
      <c r="D3686">
        <v>0</v>
      </c>
    </row>
    <row r="3687" spans="1:4" hidden="1" outlineLevel="1" x14ac:dyDescent="0.45">
      <c r="A3687">
        <v>-4.6357834144413745E-3</v>
      </c>
      <c r="B3687">
        <v>1</v>
      </c>
      <c r="C3687">
        <v>0</v>
      </c>
      <c r="D3687">
        <v>0</v>
      </c>
    </row>
    <row r="3688" spans="1:4" hidden="1" outlineLevel="1" x14ac:dyDescent="0.45">
      <c r="A3688">
        <v>1.0705338321800317E-2</v>
      </c>
      <c r="B3688">
        <v>1</v>
      </c>
      <c r="C3688">
        <v>0</v>
      </c>
      <c r="D3688">
        <v>0</v>
      </c>
    </row>
    <row r="3689" spans="1:4" hidden="1" outlineLevel="1" x14ac:dyDescent="0.45">
      <c r="A3689">
        <v>-5.3178130357396269E-2</v>
      </c>
      <c r="B3689">
        <v>1</v>
      </c>
      <c r="C3689">
        <v>0</v>
      </c>
      <c r="D3689">
        <v>0</v>
      </c>
    </row>
    <row r="3690" spans="1:4" hidden="1" outlineLevel="1" x14ac:dyDescent="0.45">
      <c r="A3690">
        <v>-1.8983035209724441E-2</v>
      </c>
      <c r="B3690">
        <v>1</v>
      </c>
      <c r="C3690">
        <v>0</v>
      </c>
      <c r="D3690">
        <v>0</v>
      </c>
    </row>
    <row r="3691" spans="1:4" hidden="1" outlineLevel="1" x14ac:dyDescent="0.45">
      <c r="A3691">
        <v>-7.8530030683140795E-2</v>
      </c>
      <c r="B3691">
        <v>1</v>
      </c>
      <c r="C3691">
        <v>0</v>
      </c>
      <c r="D3691">
        <v>0</v>
      </c>
    </row>
    <row r="3692" spans="1:4" hidden="1" outlineLevel="1" x14ac:dyDescent="0.45">
      <c r="A3692">
        <v>3.1346082696503075E-2</v>
      </c>
      <c r="B3692">
        <v>1</v>
      </c>
      <c r="C3692">
        <v>0</v>
      </c>
      <c r="D3692">
        <v>0</v>
      </c>
    </row>
    <row r="3693" spans="1:4" hidden="1" outlineLevel="1" x14ac:dyDescent="0.45">
      <c r="A3693">
        <v>4.2973775358733146E-2</v>
      </c>
      <c r="B3693">
        <v>1</v>
      </c>
      <c r="C3693">
        <v>0</v>
      </c>
      <c r="D3693">
        <v>0</v>
      </c>
    </row>
    <row r="3694" spans="1:4" hidden="1" outlineLevel="1" x14ac:dyDescent="0.45">
      <c r="A3694">
        <v>-3.7384064330953204E-2</v>
      </c>
      <c r="B3694">
        <v>1</v>
      </c>
      <c r="C3694">
        <v>0</v>
      </c>
      <c r="D3694">
        <v>0</v>
      </c>
    </row>
    <row r="3695" spans="1:4" hidden="1" outlineLevel="1" x14ac:dyDescent="0.45">
      <c r="A3695">
        <v>4.0302111825731179E-2</v>
      </c>
      <c r="B3695">
        <v>1</v>
      </c>
      <c r="C3695">
        <v>0</v>
      </c>
      <c r="D3695">
        <v>0</v>
      </c>
    </row>
    <row r="3696" spans="1:4" hidden="1" outlineLevel="1" x14ac:dyDescent="0.45">
      <c r="A3696">
        <v>-1.6581194556630763E-3</v>
      </c>
      <c r="B3696">
        <v>1</v>
      </c>
      <c r="C3696">
        <v>0</v>
      </c>
      <c r="D3696">
        <v>0</v>
      </c>
    </row>
    <row r="3697" spans="1:4" hidden="1" outlineLevel="1" x14ac:dyDescent="0.45">
      <c r="A3697">
        <v>-1.5339352022113451E-2</v>
      </c>
      <c r="B3697">
        <v>1</v>
      </c>
      <c r="C3697">
        <v>0</v>
      </c>
      <c r="D3697">
        <v>0</v>
      </c>
    </row>
    <row r="3698" spans="1:4" hidden="1" outlineLevel="1" x14ac:dyDescent="0.45">
      <c r="A3698">
        <v>1.7012048192771134E-2</v>
      </c>
      <c r="B3698">
        <v>1</v>
      </c>
      <c r="C3698">
        <v>0</v>
      </c>
      <c r="D3698">
        <v>0</v>
      </c>
    </row>
    <row r="3699" spans="1:4" hidden="1" outlineLevel="1" x14ac:dyDescent="0.45">
      <c r="A3699">
        <v>-2.3693313746860678E-2</v>
      </c>
      <c r="B3699">
        <v>1</v>
      </c>
      <c r="C3699">
        <v>0</v>
      </c>
      <c r="D3699">
        <v>0</v>
      </c>
    </row>
    <row r="3700" spans="1:4" hidden="1" outlineLevel="1" x14ac:dyDescent="0.45">
      <c r="A3700">
        <v>4.4046983449013144E-3</v>
      </c>
      <c r="B3700">
        <v>1</v>
      </c>
      <c r="C3700">
        <v>0</v>
      </c>
      <c r="D3700">
        <v>0</v>
      </c>
    </row>
    <row r="3701" spans="1:4" hidden="1" outlineLevel="1" x14ac:dyDescent="0.45">
      <c r="A3701">
        <v>2.6553911205073888E-2</v>
      </c>
      <c r="B3701">
        <v>1</v>
      </c>
      <c r="C3701">
        <v>0</v>
      </c>
      <c r="D3701">
        <v>0</v>
      </c>
    </row>
    <row r="3702" spans="1:4" hidden="1" outlineLevel="1" x14ac:dyDescent="0.45">
      <c r="A3702">
        <v>1.3710237369517486E-2</v>
      </c>
      <c r="B3702">
        <v>1</v>
      </c>
      <c r="C3702">
        <v>0</v>
      </c>
      <c r="D3702">
        <v>0</v>
      </c>
    </row>
    <row r="3703" spans="1:4" hidden="1" outlineLevel="1" x14ac:dyDescent="0.45">
      <c r="A3703">
        <v>-2.6503981982400338E-2</v>
      </c>
      <c r="B3703">
        <v>1</v>
      </c>
      <c r="C3703">
        <v>0</v>
      </c>
      <c r="D3703">
        <v>0</v>
      </c>
    </row>
    <row r="3704" spans="1:4" hidden="1" outlineLevel="1" x14ac:dyDescent="0.45">
      <c r="A3704">
        <v>-1.2891300459125898E-2</v>
      </c>
      <c r="B3704">
        <v>1</v>
      </c>
      <c r="C3704">
        <v>0</v>
      </c>
      <c r="D3704">
        <v>0</v>
      </c>
    </row>
    <row r="3705" spans="1:4" hidden="1" outlineLevel="1" x14ac:dyDescent="0.45">
      <c r="A3705">
        <v>-3.6219102616763754E-2</v>
      </c>
      <c r="B3705">
        <v>1</v>
      </c>
      <c r="C3705">
        <v>0</v>
      </c>
      <c r="D3705">
        <v>0</v>
      </c>
    </row>
    <row r="3706" spans="1:4" hidden="1" outlineLevel="1" x14ac:dyDescent="0.45">
      <c r="A3706">
        <v>-2.0306859205775352E-3</v>
      </c>
      <c r="B3706">
        <v>1</v>
      </c>
      <c r="C3706">
        <v>0</v>
      </c>
      <c r="D3706">
        <v>0</v>
      </c>
    </row>
    <row r="3707" spans="1:4" hidden="1" outlineLevel="1" x14ac:dyDescent="0.45">
      <c r="A3707">
        <v>1.9368452784686019E-2</v>
      </c>
      <c r="B3707">
        <v>1</v>
      </c>
      <c r="C3707">
        <v>0</v>
      </c>
      <c r="D3707">
        <v>0</v>
      </c>
    </row>
    <row r="3708" spans="1:4" hidden="1" outlineLevel="1" x14ac:dyDescent="0.45">
      <c r="A3708">
        <v>1.536546897333535E-2</v>
      </c>
      <c r="B3708">
        <v>1</v>
      </c>
      <c r="C3708">
        <v>0</v>
      </c>
      <c r="D3708">
        <v>0</v>
      </c>
    </row>
    <row r="3709" spans="1:4" hidden="1" outlineLevel="1" x14ac:dyDescent="0.45">
      <c r="A3709">
        <v>-6.0628860599735601E-2</v>
      </c>
      <c r="B3709">
        <v>1</v>
      </c>
      <c r="C3709">
        <v>0</v>
      </c>
      <c r="D3709">
        <v>0</v>
      </c>
    </row>
    <row r="3710" spans="1:4" hidden="1" outlineLevel="1" x14ac:dyDescent="0.45">
      <c r="A3710">
        <v>-6.7719973645794185E-2</v>
      </c>
      <c r="B3710">
        <v>1</v>
      </c>
      <c r="C3710">
        <v>0</v>
      </c>
      <c r="D3710">
        <v>0</v>
      </c>
    </row>
    <row r="3711" spans="1:4" hidden="1" outlineLevel="1" x14ac:dyDescent="0.45">
      <c r="A3711">
        <v>1.919212914847912E-2</v>
      </c>
      <c r="B3711">
        <v>1</v>
      </c>
      <c r="C3711">
        <v>0</v>
      </c>
      <c r="D3711">
        <v>0</v>
      </c>
    </row>
    <row r="3712" spans="1:4" hidden="1" outlineLevel="1" x14ac:dyDescent="0.45">
      <c r="A3712">
        <v>-1.0740992522093706E-2</v>
      </c>
      <c r="B3712">
        <v>1</v>
      </c>
      <c r="C3712">
        <v>0</v>
      </c>
      <c r="D3712">
        <v>0</v>
      </c>
    </row>
    <row r="3713" spans="1:4" hidden="1" outlineLevel="1" x14ac:dyDescent="0.45">
      <c r="A3713">
        <v>0.13517042330951057</v>
      </c>
      <c r="B3713">
        <v>1</v>
      </c>
      <c r="C3713">
        <v>0</v>
      </c>
      <c r="D3713">
        <v>0</v>
      </c>
    </row>
    <row r="3714" spans="1:4" hidden="1" outlineLevel="1" x14ac:dyDescent="0.45">
      <c r="A3714">
        <v>-5.1407470185846571E-2</v>
      </c>
      <c r="B3714">
        <v>1</v>
      </c>
      <c r="C3714">
        <v>0</v>
      </c>
      <c r="D3714">
        <v>0</v>
      </c>
    </row>
    <row r="3715" spans="1:4" hidden="1" outlineLevel="1" x14ac:dyDescent="0.45">
      <c r="A3715">
        <v>2.7824222389563058E-3</v>
      </c>
      <c r="B3715">
        <v>1</v>
      </c>
      <c r="C3715">
        <v>0</v>
      </c>
      <c r="D3715">
        <v>0</v>
      </c>
    </row>
    <row r="3716" spans="1:4" hidden="1" outlineLevel="1" x14ac:dyDescent="0.45">
      <c r="A3716">
        <v>1.8010106024157757E-2</v>
      </c>
      <c r="B3716">
        <v>1</v>
      </c>
      <c r="C3716">
        <v>0</v>
      </c>
      <c r="D3716">
        <v>0</v>
      </c>
    </row>
    <row r="3717" spans="1:4" hidden="1" outlineLevel="1" x14ac:dyDescent="0.45">
      <c r="A3717">
        <v>2.0854692305768863E-2</v>
      </c>
      <c r="B3717">
        <v>1</v>
      </c>
      <c r="C3717">
        <v>0</v>
      </c>
      <c r="D3717">
        <v>0</v>
      </c>
    </row>
    <row r="3718" spans="1:4" hidden="1" outlineLevel="1" x14ac:dyDescent="0.45">
      <c r="A3718">
        <v>-2.4298836497244403E-2</v>
      </c>
      <c r="B3718">
        <v>1</v>
      </c>
      <c r="C3718">
        <v>0</v>
      </c>
      <c r="D3718">
        <v>0</v>
      </c>
    </row>
    <row r="3719" spans="1:4" hidden="1" outlineLevel="1" x14ac:dyDescent="0.45">
      <c r="A3719">
        <v>-3.0753395425903163E-2</v>
      </c>
      <c r="B3719">
        <v>1</v>
      </c>
      <c r="C3719">
        <v>0</v>
      </c>
      <c r="D3719">
        <v>0</v>
      </c>
    </row>
    <row r="3720" spans="1:4" hidden="1" outlineLevel="1" x14ac:dyDescent="0.45">
      <c r="A3720">
        <v>-2.0941255698300743E-2</v>
      </c>
      <c r="B3720">
        <v>1</v>
      </c>
      <c r="C3720">
        <v>0</v>
      </c>
      <c r="D3720">
        <v>0</v>
      </c>
    </row>
    <row r="3721" spans="1:4" hidden="1" outlineLevel="1" x14ac:dyDescent="0.45">
      <c r="A3721">
        <v>1.4338814005476319E-2</v>
      </c>
      <c r="B3721">
        <v>1</v>
      </c>
      <c r="C3721">
        <v>0</v>
      </c>
      <c r="D3721">
        <v>0</v>
      </c>
    </row>
    <row r="3722" spans="1:4" hidden="1" outlineLevel="1" x14ac:dyDescent="0.45">
      <c r="A3722">
        <v>5.9817691013653418E-2</v>
      </c>
      <c r="B3722">
        <v>1</v>
      </c>
      <c r="C3722">
        <v>0</v>
      </c>
      <c r="D3722">
        <v>0</v>
      </c>
    </row>
    <row r="3723" spans="1:4" hidden="1" outlineLevel="1" x14ac:dyDescent="0.45">
      <c r="A3723">
        <v>0.1548787990648457</v>
      </c>
      <c r="B3723">
        <v>1</v>
      </c>
      <c r="C3723">
        <v>0</v>
      </c>
      <c r="D3723">
        <v>0</v>
      </c>
    </row>
    <row r="3724" spans="1:4" hidden="1" outlineLevel="1" x14ac:dyDescent="0.45">
      <c r="A3724">
        <v>7.127864730387623E-3</v>
      </c>
      <c r="B3724">
        <v>1</v>
      </c>
      <c r="C3724">
        <v>0</v>
      </c>
      <c r="D3724">
        <v>0</v>
      </c>
    </row>
    <row r="3725" spans="1:4" hidden="1" outlineLevel="1" x14ac:dyDescent="0.45">
      <c r="A3725">
        <v>-8.3045934451896342E-3</v>
      </c>
      <c r="B3725">
        <v>1</v>
      </c>
      <c r="C3725">
        <v>0</v>
      </c>
      <c r="D3725">
        <v>0</v>
      </c>
    </row>
    <row r="3726" spans="1:4" hidden="1" outlineLevel="1" x14ac:dyDescent="0.45">
      <c r="A3726">
        <v>5.8138914669141339E-3</v>
      </c>
      <c r="B3726">
        <v>1</v>
      </c>
      <c r="C3726">
        <v>0</v>
      </c>
      <c r="D3726">
        <v>0</v>
      </c>
    </row>
    <row r="3727" spans="1:4" hidden="1" outlineLevel="1" x14ac:dyDescent="0.45">
      <c r="A3727">
        <v>1.2886324586895315E-2</v>
      </c>
      <c r="B3727">
        <v>1</v>
      </c>
      <c r="C3727">
        <v>0</v>
      </c>
      <c r="D3727">
        <v>0</v>
      </c>
    </row>
    <row r="3728" spans="1:4" hidden="1" outlineLevel="1" x14ac:dyDescent="0.45">
      <c r="A3728">
        <v>3.0785017957926097E-3</v>
      </c>
      <c r="B3728">
        <v>1</v>
      </c>
      <c r="C3728">
        <v>0</v>
      </c>
      <c r="D3728">
        <v>0</v>
      </c>
    </row>
    <row r="3729" spans="1:4" hidden="1" outlineLevel="1" x14ac:dyDescent="0.45">
      <c r="A3729">
        <v>2.0262017850618541E-2</v>
      </c>
      <c r="B3729">
        <v>1</v>
      </c>
      <c r="C3729">
        <v>0</v>
      </c>
      <c r="D3729">
        <v>0</v>
      </c>
    </row>
    <row r="3730" spans="1:4" hidden="1" outlineLevel="1" x14ac:dyDescent="0.45">
      <c r="A3730">
        <v>7.059834656626407E-4</v>
      </c>
      <c r="B3730">
        <v>1</v>
      </c>
      <c r="C3730">
        <v>0</v>
      </c>
      <c r="D3730">
        <v>0</v>
      </c>
    </row>
    <row r="3731" spans="1:4" hidden="1" outlineLevel="1" x14ac:dyDescent="0.45">
      <c r="A3731">
        <v>-1.3077041051071103E-2</v>
      </c>
      <c r="B3731">
        <v>1</v>
      </c>
      <c r="C3731">
        <v>0</v>
      </c>
      <c r="D3731">
        <v>0</v>
      </c>
    </row>
    <row r="3732" spans="1:4" hidden="1" outlineLevel="1" x14ac:dyDescent="0.45">
      <c r="A3732">
        <v>1.8678905165447679E-2</v>
      </c>
      <c r="B3732">
        <v>1</v>
      </c>
      <c r="C3732">
        <v>0</v>
      </c>
      <c r="D3732">
        <v>0</v>
      </c>
    </row>
    <row r="3733" spans="1:4" hidden="1" outlineLevel="1" x14ac:dyDescent="0.45">
      <c r="A3733">
        <v>-8.9495469291867025E-3</v>
      </c>
      <c r="B3733">
        <v>1</v>
      </c>
      <c r="C3733">
        <v>0</v>
      </c>
      <c r="D3733">
        <v>0</v>
      </c>
    </row>
    <row r="3734" spans="1:4" hidden="1" outlineLevel="1" x14ac:dyDescent="0.45">
      <c r="A3734">
        <v>5.7158103212961997E-3</v>
      </c>
      <c r="B3734">
        <v>1</v>
      </c>
      <c r="C3734">
        <v>0</v>
      </c>
      <c r="D3734">
        <v>0</v>
      </c>
    </row>
    <row r="3735" spans="1:4" hidden="1" outlineLevel="1" x14ac:dyDescent="0.45">
      <c r="A3735">
        <v>3.6263085933514239E-2</v>
      </c>
      <c r="B3735">
        <v>1</v>
      </c>
      <c r="C3735">
        <v>0</v>
      </c>
      <c r="D3735">
        <v>0</v>
      </c>
    </row>
    <row r="3736" spans="1:4" hidden="1" outlineLevel="1" x14ac:dyDescent="0.45">
      <c r="A3736">
        <v>2.0795588814493948E-2</v>
      </c>
      <c r="B3736">
        <v>1</v>
      </c>
      <c r="C3736">
        <v>0</v>
      </c>
      <c r="D3736">
        <v>0</v>
      </c>
    </row>
    <row r="3737" spans="1:4" hidden="1" outlineLevel="1" x14ac:dyDescent="0.45">
      <c r="A3737">
        <v>-9.5493479435141415E-3</v>
      </c>
      <c r="B3737">
        <v>1</v>
      </c>
      <c r="C3737">
        <v>0</v>
      </c>
      <c r="D3737">
        <v>0</v>
      </c>
    </row>
    <row r="3738" spans="1:4" hidden="1" outlineLevel="1" x14ac:dyDescent="0.45">
      <c r="A3738">
        <v>8.1416411834596136E-3</v>
      </c>
      <c r="B3738">
        <v>1</v>
      </c>
      <c r="C3738">
        <v>0</v>
      </c>
      <c r="D3738">
        <v>0</v>
      </c>
    </row>
    <row r="3739" spans="1:4" hidden="1" outlineLevel="1" x14ac:dyDescent="0.45">
      <c r="A3739">
        <v>4.8300778608552086E-3</v>
      </c>
      <c r="B3739">
        <v>1</v>
      </c>
      <c r="C3739">
        <v>0</v>
      </c>
      <c r="D3739">
        <v>0</v>
      </c>
    </row>
    <row r="3740" spans="1:4" hidden="1" outlineLevel="1" x14ac:dyDescent="0.45">
      <c r="A3740">
        <v>-1.3872598973254657E-2</v>
      </c>
      <c r="B3740">
        <v>1</v>
      </c>
      <c r="C3740">
        <v>0</v>
      </c>
      <c r="D3740">
        <v>0</v>
      </c>
    </row>
    <row r="3741" spans="1:4" hidden="1" outlineLevel="1" x14ac:dyDescent="0.45">
      <c r="A3741">
        <v>-3.8118449914696928E-3</v>
      </c>
      <c r="B3741">
        <v>1</v>
      </c>
      <c r="C3741">
        <v>0</v>
      </c>
      <c r="D3741">
        <v>0</v>
      </c>
    </row>
    <row r="3742" spans="1:4" hidden="1" outlineLevel="1" x14ac:dyDescent="0.45">
      <c r="A3742">
        <v>-6.928677679480133E-3</v>
      </c>
      <c r="B3742">
        <v>1</v>
      </c>
      <c r="C3742">
        <v>0</v>
      </c>
      <c r="D3742">
        <v>0</v>
      </c>
    </row>
    <row r="3743" spans="1:4" hidden="1" outlineLevel="1" x14ac:dyDescent="0.45">
      <c r="A3743">
        <v>9.9530923568136309E-4</v>
      </c>
      <c r="B3743">
        <v>1</v>
      </c>
      <c r="C3743">
        <v>0</v>
      </c>
      <c r="D3743">
        <v>0</v>
      </c>
    </row>
    <row r="3744" spans="1:4" hidden="1" outlineLevel="1" x14ac:dyDescent="0.45">
      <c r="A3744">
        <v>-1.1223013083670574E-2</v>
      </c>
      <c r="B3744">
        <v>1</v>
      </c>
      <c r="C3744">
        <v>0</v>
      </c>
      <c r="D3744">
        <v>0</v>
      </c>
    </row>
    <row r="3745" spans="1:4" hidden="1" outlineLevel="1" x14ac:dyDescent="0.45">
      <c r="A3745">
        <v>2.2919840297898286E-2</v>
      </c>
      <c r="B3745">
        <v>1</v>
      </c>
      <c r="C3745">
        <v>0</v>
      </c>
      <c r="D3745">
        <v>0</v>
      </c>
    </row>
    <row r="3746" spans="1:4" hidden="1" outlineLevel="1" x14ac:dyDescent="0.45">
      <c r="A3746">
        <v>-5.9276418886694549E-3</v>
      </c>
      <c r="B3746">
        <v>1</v>
      </c>
      <c r="C3746">
        <v>0</v>
      </c>
      <c r="D3746">
        <v>0</v>
      </c>
    </row>
    <row r="3747" spans="1:4" hidden="1" outlineLevel="1" x14ac:dyDescent="0.45">
      <c r="A3747">
        <v>-5.9434054636248179E-3</v>
      </c>
      <c r="B3747">
        <v>1</v>
      </c>
      <c r="C3747">
        <v>0</v>
      </c>
      <c r="D3747">
        <v>0</v>
      </c>
    </row>
    <row r="3748" spans="1:4" hidden="1" outlineLevel="1" x14ac:dyDescent="0.45">
      <c r="A3748">
        <v>-4.0778936792648102E-3</v>
      </c>
      <c r="B3748">
        <v>1</v>
      </c>
      <c r="C3748">
        <v>0</v>
      </c>
      <c r="D3748">
        <v>0</v>
      </c>
    </row>
    <row r="3749" spans="1:4" hidden="1" outlineLevel="1" x14ac:dyDescent="0.45">
      <c r="A3749">
        <v>1.0088122719045245E-3</v>
      </c>
      <c r="B3749">
        <v>1</v>
      </c>
      <c r="C3749">
        <v>0</v>
      </c>
      <c r="D3749">
        <v>0</v>
      </c>
    </row>
    <row r="3750" spans="1:4" hidden="1" outlineLevel="1" x14ac:dyDescent="0.45">
      <c r="A3750">
        <v>-1.2152829237929152E-3</v>
      </c>
      <c r="B3750">
        <v>1</v>
      </c>
      <c r="C3750">
        <v>0</v>
      </c>
      <c r="D3750">
        <v>0</v>
      </c>
    </row>
    <row r="3751" spans="1:4" hidden="1" outlineLevel="1" x14ac:dyDescent="0.45">
      <c r="A3751">
        <v>1.8399810066478395E-3</v>
      </c>
      <c r="B3751">
        <v>1</v>
      </c>
      <c r="C3751">
        <v>0</v>
      </c>
      <c r="D3751">
        <v>0</v>
      </c>
    </row>
    <row r="3752" spans="1:4" hidden="1" outlineLevel="1" x14ac:dyDescent="0.45">
      <c r="A3752">
        <v>4.7988624918537948E-3</v>
      </c>
      <c r="B3752">
        <v>1</v>
      </c>
      <c r="C3752">
        <v>0</v>
      </c>
      <c r="D3752">
        <v>0</v>
      </c>
    </row>
    <row r="3753" spans="1:4" hidden="1" outlineLevel="1" x14ac:dyDescent="0.45">
      <c r="A3753">
        <v>1.2391902515723308E-2</v>
      </c>
      <c r="B3753">
        <v>1</v>
      </c>
      <c r="C3753">
        <v>0</v>
      </c>
      <c r="D3753">
        <v>0</v>
      </c>
    </row>
    <row r="3754" spans="1:4" hidden="1" outlineLevel="1" x14ac:dyDescent="0.45">
      <c r="A3754">
        <v>-3.2517642034147753E-3</v>
      </c>
      <c r="B3754">
        <v>1</v>
      </c>
      <c r="C3754">
        <v>0</v>
      </c>
      <c r="D3754">
        <v>0</v>
      </c>
    </row>
    <row r="3755" spans="1:4" hidden="1" outlineLevel="1" x14ac:dyDescent="0.45">
      <c r="A3755">
        <v>-1.6623492978595E-2</v>
      </c>
      <c r="B3755">
        <v>1</v>
      </c>
      <c r="C3755">
        <v>0</v>
      </c>
      <c r="D3755">
        <v>0</v>
      </c>
    </row>
    <row r="3756" spans="1:4" hidden="1" outlineLevel="1" x14ac:dyDescent="0.45">
      <c r="A3756">
        <v>-5.4070648352626538E-3</v>
      </c>
      <c r="B3756">
        <v>1</v>
      </c>
      <c r="C3756">
        <v>0</v>
      </c>
      <c r="D3756">
        <v>0</v>
      </c>
    </row>
    <row r="3757" spans="1:4" hidden="1" outlineLevel="1" x14ac:dyDescent="0.45">
      <c r="A3757">
        <v>3.0268935509243367E-3</v>
      </c>
      <c r="B3757">
        <v>1</v>
      </c>
      <c r="C3757">
        <v>0</v>
      </c>
      <c r="D3757">
        <v>0</v>
      </c>
    </row>
    <row r="3758" spans="1:4" hidden="1" outlineLevel="1" x14ac:dyDescent="0.45">
      <c r="A3758">
        <v>-1.8573116134091738E-2</v>
      </c>
      <c r="B3758">
        <v>1</v>
      </c>
      <c r="C3758">
        <v>0</v>
      </c>
      <c r="D3758">
        <v>0</v>
      </c>
    </row>
    <row r="3759" spans="1:4" hidden="1" outlineLevel="1" x14ac:dyDescent="0.45">
      <c r="A3759">
        <v>1.665891206279202E-2</v>
      </c>
      <c r="B3759">
        <v>1</v>
      </c>
      <c r="C3759">
        <v>0</v>
      </c>
      <c r="D3759">
        <v>0</v>
      </c>
    </row>
    <row r="3760" spans="1:4" hidden="1" outlineLevel="1" x14ac:dyDescent="0.45">
      <c r="A3760">
        <v>-2.1887716016844028E-4</v>
      </c>
      <c r="B3760">
        <v>1</v>
      </c>
      <c r="C3760">
        <v>0</v>
      </c>
      <c r="D3760">
        <v>0</v>
      </c>
    </row>
    <row r="3761" spans="1:4" hidden="1" outlineLevel="1" x14ac:dyDescent="0.45">
      <c r="A3761">
        <v>-2.2718452398722278E-2</v>
      </c>
      <c r="B3761">
        <v>1</v>
      </c>
      <c r="C3761">
        <v>0</v>
      </c>
      <c r="D3761">
        <v>0</v>
      </c>
    </row>
    <row r="3762" spans="1:4" hidden="1" outlineLevel="1" x14ac:dyDescent="0.45">
      <c r="A3762">
        <v>-1.0864695340501718E-2</v>
      </c>
      <c r="B3762">
        <v>1</v>
      </c>
      <c r="C3762">
        <v>0</v>
      </c>
      <c r="D3762">
        <v>0</v>
      </c>
    </row>
    <row r="3763" spans="1:4" hidden="1" outlineLevel="1" x14ac:dyDescent="0.45">
      <c r="A3763">
        <v>9.2545886906660879E-3</v>
      </c>
      <c r="B3763">
        <v>1</v>
      </c>
      <c r="C3763">
        <v>0</v>
      </c>
      <c r="D3763">
        <v>0</v>
      </c>
    </row>
    <row r="3764" spans="1:4" hidden="1" outlineLevel="1" x14ac:dyDescent="0.45">
      <c r="A3764">
        <v>1.6238270093839269E-2</v>
      </c>
      <c r="B3764">
        <v>1</v>
      </c>
      <c r="C3764">
        <v>0</v>
      </c>
      <c r="D3764">
        <v>0</v>
      </c>
    </row>
    <row r="3765" spans="1:4" hidden="1" outlineLevel="1" x14ac:dyDescent="0.45">
      <c r="A3765">
        <v>8.872651356993666E-3</v>
      </c>
      <c r="B3765">
        <v>1</v>
      </c>
      <c r="C3765">
        <v>0</v>
      </c>
      <c r="D3765">
        <v>0</v>
      </c>
    </row>
    <row r="3766" spans="1:4" hidden="1" outlineLevel="1" x14ac:dyDescent="0.45">
      <c r="A3766">
        <v>6.2477615503999662E-3</v>
      </c>
      <c r="B3766">
        <v>1</v>
      </c>
      <c r="C3766">
        <v>0</v>
      </c>
      <c r="D3766">
        <v>0</v>
      </c>
    </row>
    <row r="3767" spans="1:4" hidden="1" outlineLevel="1" x14ac:dyDescent="0.45">
      <c r="A3767">
        <v>1.0855809538875327E-2</v>
      </c>
      <c r="B3767">
        <v>1</v>
      </c>
      <c r="C3767">
        <v>0</v>
      </c>
      <c r="D3767">
        <v>0</v>
      </c>
    </row>
    <row r="3768" spans="1:4" hidden="1" outlineLevel="1" x14ac:dyDescent="0.45">
      <c r="A3768">
        <v>5.5358854482503439E-3</v>
      </c>
      <c r="B3768">
        <v>1</v>
      </c>
      <c r="C3768">
        <v>0</v>
      </c>
      <c r="D3768">
        <v>0</v>
      </c>
    </row>
    <row r="3769" spans="1:4" hidden="1" outlineLevel="1" x14ac:dyDescent="0.45">
      <c r="A3769">
        <v>3.8493590667399991E-2</v>
      </c>
      <c r="B3769">
        <v>0</v>
      </c>
      <c r="C3769">
        <v>1</v>
      </c>
      <c r="D3769">
        <v>0</v>
      </c>
    </row>
    <row r="3770" spans="1:4" hidden="1" outlineLevel="1" x14ac:dyDescent="0.45">
      <c r="A3770">
        <v>1.6348616015079198E-2</v>
      </c>
      <c r="B3770">
        <v>0</v>
      </c>
      <c r="C3770">
        <v>1</v>
      </c>
      <c r="D3770">
        <v>0</v>
      </c>
    </row>
    <row r="3771" spans="1:4" hidden="1" outlineLevel="1" x14ac:dyDescent="0.45">
      <c r="A3771">
        <v>1.5997777360901022E-2</v>
      </c>
      <c r="B3771">
        <v>0</v>
      </c>
      <c r="C3771">
        <v>1</v>
      </c>
      <c r="D3771">
        <v>0</v>
      </c>
    </row>
    <row r="3772" spans="1:4" hidden="1" outlineLevel="1" x14ac:dyDescent="0.45">
      <c r="A3772">
        <v>1.3379438972743296E-2</v>
      </c>
      <c r="B3772">
        <v>0</v>
      </c>
      <c r="C3772">
        <v>1</v>
      </c>
      <c r="D3772">
        <v>0</v>
      </c>
    </row>
    <row r="3773" spans="1:4" hidden="1" outlineLevel="1" x14ac:dyDescent="0.45">
      <c r="A3773">
        <v>5.6782734543023849E-3</v>
      </c>
      <c r="B3773">
        <v>0</v>
      </c>
      <c r="C3773">
        <v>1</v>
      </c>
      <c r="D3773">
        <v>0</v>
      </c>
    </row>
    <row r="3774" spans="1:4" hidden="1" outlineLevel="1" x14ac:dyDescent="0.45">
      <c r="A3774">
        <v>1.7383546862763666E-3</v>
      </c>
      <c r="B3774">
        <v>0</v>
      </c>
      <c r="C3774">
        <v>1</v>
      </c>
      <c r="D3774">
        <v>0</v>
      </c>
    </row>
    <row r="3775" spans="1:4" hidden="1" outlineLevel="1" x14ac:dyDescent="0.45">
      <c r="A3775">
        <v>1.4365760269229089E-2</v>
      </c>
      <c r="B3775">
        <v>0</v>
      </c>
      <c r="C3775">
        <v>1</v>
      </c>
      <c r="D3775">
        <v>0</v>
      </c>
    </row>
    <row r="3776" spans="1:4" hidden="1" outlineLevel="1" x14ac:dyDescent="0.45">
      <c r="A3776">
        <v>1.9749366645789967E-2</v>
      </c>
      <c r="B3776">
        <v>0</v>
      </c>
      <c r="C3776">
        <v>1</v>
      </c>
      <c r="D3776">
        <v>0</v>
      </c>
    </row>
    <row r="3777" spans="1:4" hidden="1" outlineLevel="1" x14ac:dyDescent="0.45">
      <c r="A3777">
        <v>1.4198987225227278E-2</v>
      </c>
      <c r="B3777">
        <v>0</v>
      </c>
      <c r="C3777">
        <v>1</v>
      </c>
      <c r="D3777">
        <v>0</v>
      </c>
    </row>
    <row r="3778" spans="1:4" hidden="1" outlineLevel="1" x14ac:dyDescent="0.45">
      <c r="A3778">
        <v>-1.6095154650311638E-2</v>
      </c>
      <c r="B3778">
        <v>0</v>
      </c>
      <c r="C3778">
        <v>1</v>
      </c>
      <c r="D3778">
        <v>0</v>
      </c>
    </row>
    <row r="3779" spans="1:4" hidden="1" outlineLevel="1" x14ac:dyDescent="0.45">
      <c r="A3779">
        <v>8.2507518830345905E-3</v>
      </c>
      <c r="B3779">
        <v>0</v>
      </c>
      <c r="C3779">
        <v>1</v>
      </c>
      <c r="D3779">
        <v>0</v>
      </c>
    </row>
    <row r="3780" spans="1:4" hidden="1" outlineLevel="1" x14ac:dyDescent="0.45">
      <c r="A3780">
        <v>1.2477232131072657E-2</v>
      </c>
      <c r="B3780">
        <v>0</v>
      </c>
      <c r="C3780">
        <v>1</v>
      </c>
      <c r="D3780">
        <v>0</v>
      </c>
    </row>
    <row r="3781" spans="1:4" hidden="1" outlineLevel="1" x14ac:dyDescent="0.45">
      <c r="A3781">
        <v>2.4438360926432701E-2</v>
      </c>
      <c r="B3781">
        <v>0</v>
      </c>
      <c r="C3781">
        <v>1</v>
      </c>
      <c r="D3781">
        <v>0</v>
      </c>
    </row>
    <row r="3782" spans="1:4" hidden="1" outlineLevel="1" x14ac:dyDescent="0.45">
      <c r="A3782">
        <v>3.1600736360792858E-4</v>
      </c>
      <c r="B3782">
        <v>0</v>
      </c>
      <c r="C3782">
        <v>1</v>
      </c>
      <c r="D3782">
        <v>0</v>
      </c>
    </row>
    <row r="3783" spans="1:4" hidden="1" outlineLevel="1" x14ac:dyDescent="0.45">
      <c r="A3783">
        <v>-4.8244805017205739E-3</v>
      </c>
      <c r="B3783">
        <v>0</v>
      </c>
      <c r="C3783">
        <v>1</v>
      </c>
      <c r="D3783">
        <v>0</v>
      </c>
    </row>
    <row r="3784" spans="1:4" hidden="1" outlineLevel="1" x14ac:dyDescent="0.45">
      <c r="A3784">
        <v>1.6897768659395407E-2</v>
      </c>
      <c r="B3784">
        <v>0</v>
      </c>
      <c r="C3784">
        <v>1</v>
      </c>
      <c r="D3784">
        <v>0</v>
      </c>
    </row>
    <row r="3785" spans="1:4" hidden="1" outlineLevel="1" x14ac:dyDescent="0.45">
      <c r="A3785">
        <v>1.3721604062742809E-2</v>
      </c>
      <c r="B3785">
        <v>0</v>
      </c>
      <c r="C3785">
        <v>1</v>
      </c>
      <c r="D3785">
        <v>0</v>
      </c>
    </row>
    <row r="3786" spans="1:4" hidden="1" outlineLevel="1" x14ac:dyDescent="0.45">
      <c r="A3786">
        <v>-1.1167428763336651E-2</v>
      </c>
      <c r="B3786">
        <v>0</v>
      </c>
      <c r="C3786">
        <v>1</v>
      </c>
      <c r="D3786">
        <v>0</v>
      </c>
    </row>
    <row r="3787" spans="1:4" hidden="1" outlineLevel="1" x14ac:dyDescent="0.45">
      <c r="A3787">
        <v>-1.1840094971564685E-3</v>
      </c>
      <c r="B3787">
        <v>0</v>
      </c>
      <c r="C3787">
        <v>1</v>
      </c>
      <c r="D3787">
        <v>0</v>
      </c>
    </row>
    <row r="3788" spans="1:4" hidden="1" outlineLevel="1" x14ac:dyDescent="0.45">
      <c r="A3788">
        <v>4.7835025659537234E-3</v>
      </c>
      <c r="B3788">
        <v>0</v>
      </c>
      <c r="C3788">
        <v>1</v>
      </c>
      <c r="D3788">
        <v>0</v>
      </c>
    </row>
    <row r="3789" spans="1:4" hidden="1" outlineLevel="1" x14ac:dyDescent="0.45">
      <c r="A3789">
        <v>3.6590559552331925E-3</v>
      </c>
      <c r="B3789">
        <v>0</v>
      </c>
      <c r="C3789">
        <v>1</v>
      </c>
      <c r="D3789">
        <v>0</v>
      </c>
    </row>
    <row r="3790" spans="1:4" hidden="1" outlineLevel="1" x14ac:dyDescent="0.45">
      <c r="A3790">
        <v>1.5354751828811075E-4</v>
      </c>
      <c r="B3790">
        <v>0</v>
      </c>
      <c r="C3790">
        <v>1</v>
      </c>
      <c r="D3790">
        <v>0</v>
      </c>
    </row>
    <row r="3791" spans="1:4" hidden="1" outlineLevel="1" x14ac:dyDescent="0.45">
      <c r="A3791">
        <v>6.0610838583057269E-3</v>
      </c>
      <c r="B3791">
        <v>0</v>
      </c>
      <c r="C3791">
        <v>1</v>
      </c>
      <c r="D3791">
        <v>0</v>
      </c>
    </row>
    <row r="3792" spans="1:4" hidden="1" outlineLevel="1" x14ac:dyDescent="0.45">
      <c r="A3792">
        <v>6.9814056020343074E-3</v>
      </c>
      <c r="B3792">
        <v>0</v>
      </c>
      <c r="C3792">
        <v>1</v>
      </c>
      <c r="D3792">
        <v>0</v>
      </c>
    </row>
    <row r="3793" spans="1:4" hidden="1" outlineLevel="1" x14ac:dyDescent="0.45">
      <c r="A3793">
        <v>-2.4972533182884504E-2</v>
      </c>
      <c r="B3793">
        <v>0</v>
      </c>
      <c r="C3793">
        <v>1</v>
      </c>
      <c r="D3793">
        <v>0</v>
      </c>
    </row>
    <row r="3794" spans="1:4" hidden="1" outlineLevel="1" x14ac:dyDescent="0.45">
      <c r="A3794">
        <v>4.5524046357865444E-3</v>
      </c>
      <c r="B3794">
        <v>0</v>
      </c>
      <c r="C3794">
        <v>1</v>
      </c>
      <c r="D3794">
        <v>0</v>
      </c>
    </row>
    <row r="3795" spans="1:4" hidden="1" outlineLevel="1" x14ac:dyDescent="0.45">
      <c r="A3795">
        <v>-3.6020025528471722E-2</v>
      </c>
      <c r="B3795">
        <v>0</v>
      </c>
      <c r="C3795">
        <v>1</v>
      </c>
      <c r="D3795">
        <v>0</v>
      </c>
    </row>
    <row r="3796" spans="1:4" hidden="1" outlineLevel="1" x14ac:dyDescent="0.45">
      <c r="A3796">
        <v>3.1790769778001327E-2</v>
      </c>
      <c r="B3796">
        <v>0</v>
      </c>
      <c r="C3796">
        <v>1</v>
      </c>
      <c r="D3796">
        <v>0</v>
      </c>
    </row>
    <row r="3797" spans="1:4" hidden="1" outlineLevel="1" x14ac:dyDescent="0.45">
      <c r="A3797">
        <v>1.9818422219839871E-2</v>
      </c>
      <c r="B3797">
        <v>0</v>
      </c>
      <c r="C3797">
        <v>1</v>
      </c>
      <c r="D3797">
        <v>0</v>
      </c>
    </row>
    <row r="3798" spans="1:4" hidden="1" outlineLevel="1" x14ac:dyDescent="0.45">
      <c r="A3798">
        <v>1.8419159553702213E-2</v>
      </c>
      <c r="B3798">
        <v>0</v>
      </c>
      <c r="C3798">
        <v>1</v>
      </c>
      <c r="D3798">
        <v>0</v>
      </c>
    </row>
    <row r="3799" spans="1:4" hidden="1" outlineLevel="1" x14ac:dyDescent="0.45">
      <c r="A3799">
        <v>-9.2899371158285948E-3</v>
      </c>
      <c r="B3799">
        <v>0</v>
      </c>
      <c r="C3799">
        <v>1</v>
      </c>
      <c r="D3799">
        <v>0</v>
      </c>
    </row>
    <row r="3800" spans="1:4" hidden="1" outlineLevel="1" x14ac:dyDescent="0.45">
      <c r="A3800">
        <v>-1.2504775349187813E-2</v>
      </c>
      <c r="B3800">
        <v>0</v>
      </c>
      <c r="C3800">
        <v>1</v>
      </c>
      <c r="D3800">
        <v>0</v>
      </c>
    </row>
    <row r="3801" spans="1:4" hidden="1" outlineLevel="1" x14ac:dyDescent="0.45">
      <c r="A3801">
        <v>-1.4832261694926574E-2</v>
      </c>
      <c r="B3801">
        <v>0</v>
      </c>
      <c r="C3801">
        <v>1</v>
      </c>
      <c r="D3801">
        <v>0</v>
      </c>
    </row>
    <row r="3802" spans="1:4" hidden="1" outlineLevel="1" x14ac:dyDescent="0.45">
      <c r="A3802">
        <v>5.0188732734501862E-4</v>
      </c>
      <c r="B3802">
        <v>0</v>
      </c>
      <c r="C3802">
        <v>1</v>
      </c>
      <c r="D3802">
        <v>0</v>
      </c>
    </row>
    <row r="3803" spans="1:4" hidden="1" outlineLevel="1" x14ac:dyDescent="0.45">
      <c r="A3803">
        <v>-9.0252423434966644E-5</v>
      </c>
      <c r="B3803">
        <v>0</v>
      </c>
      <c r="C3803">
        <v>1</v>
      </c>
      <c r="D3803">
        <v>0</v>
      </c>
    </row>
    <row r="3804" spans="1:4" hidden="1" outlineLevel="1" x14ac:dyDescent="0.45">
      <c r="A3804">
        <v>1.0710571087020559E-2</v>
      </c>
      <c r="B3804">
        <v>0</v>
      </c>
      <c r="C3804">
        <v>1</v>
      </c>
      <c r="D3804">
        <v>0</v>
      </c>
    </row>
    <row r="3805" spans="1:4" hidden="1" outlineLevel="1" x14ac:dyDescent="0.45">
      <c r="A3805">
        <v>2.7978135040217955E-2</v>
      </c>
      <c r="B3805">
        <v>0</v>
      </c>
      <c r="C3805">
        <v>1</v>
      </c>
      <c r="D3805">
        <v>0</v>
      </c>
    </row>
    <row r="3806" spans="1:4" hidden="1" outlineLevel="1" x14ac:dyDescent="0.45">
      <c r="A3806">
        <v>1.1556197566531257E-3</v>
      </c>
      <c r="B3806">
        <v>0</v>
      </c>
      <c r="C3806">
        <v>1</v>
      </c>
      <c r="D3806">
        <v>0</v>
      </c>
    </row>
    <row r="3807" spans="1:4" hidden="1" outlineLevel="1" x14ac:dyDescent="0.45">
      <c r="A3807">
        <v>1.1210900332866203E-2</v>
      </c>
      <c r="B3807">
        <v>0</v>
      </c>
      <c r="C3807">
        <v>1</v>
      </c>
      <c r="D3807">
        <v>0</v>
      </c>
    </row>
    <row r="3808" spans="1:4" hidden="1" outlineLevel="1" x14ac:dyDescent="0.45">
      <c r="A3808">
        <v>1.0007982438634988E-2</v>
      </c>
      <c r="B3808">
        <v>0</v>
      </c>
      <c r="C3808">
        <v>1</v>
      </c>
      <c r="D3808">
        <v>0</v>
      </c>
    </row>
    <row r="3809" spans="1:4" hidden="1" outlineLevel="1" x14ac:dyDescent="0.45">
      <c r="A3809">
        <v>1.6508105865267853E-2</v>
      </c>
      <c r="B3809">
        <v>0</v>
      </c>
      <c r="C3809">
        <v>1</v>
      </c>
      <c r="D3809">
        <v>0</v>
      </c>
    </row>
    <row r="3810" spans="1:4" hidden="1" outlineLevel="1" x14ac:dyDescent="0.45">
      <c r="A3810">
        <v>-2.6629346706319446E-3</v>
      </c>
      <c r="B3810">
        <v>0</v>
      </c>
      <c r="C3810">
        <v>1</v>
      </c>
      <c r="D3810">
        <v>0</v>
      </c>
    </row>
    <row r="3811" spans="1:4" hidden="1" outlineLevel="1" x14ac:dyDescent="0.45">
      <c r="A3811">
        <v>-1.3204053790684123E-2</v>
      </c>
      <c r="B3811">
        <v>0</v>
      </c>
      <c r="C3811">
        <v>1</v>
      </c>
      <c r="D3811">
        <v>0</v>
      </c>
    </row>
    <row r="3812" spans="1:4" hidden="1" outlineLevel="1" x14ac:dyDescent="0.45">
      <c r="A3812">
        <v>1.5405125166643163E-3</v>
      </c>
      <c r="B3812">
        <v>0</v>
      </c>
      <c r="C3812">
        <v>1</v>
      </c>
      <c r="D3812">
        <v>0</v>
      </c>
    </row>
    <row r="3813" spans="1:4" hidden="1" outlineLevel="1" x14ac:dyDescent="0.45">
      <c r="A3813">
        <v>-3.0000690192366619E-2</v>
      </c>
      <c r="B3813">
        <v>0</v>
      </c>
      <c r="C3813">
        <v>1</v>
      </c>
      <c r="D3813">
        <v>0</v>
      </c>
    </row>
    <row r="3814" spans="1:4" hidden="1" outlineLevel="1" x14ac:dyDescent="0.45">
      <c r="A3814">
        <v>-9.94324968006155E-3</v>
      </c>
      <c r="B3814">
        <v>0</v>
      </c>
      <c r="C3814">
        <v>1</v>
      </c>
      <c r="D3814">
        <v>0</v>
      </c>
    </row>
    <row r="3815" spans="1:4" hidden="1" outlineLevel="1" x14ac:dyDescent="0.45">
      <c r="A3815">
        <v>-1.6771030009209431E-2</v>
      </c>
      <c r="B3815">
        <v>0</v>
      </c>
      <c r="C3815">
        <v>1</v>
      </c>
      <c r="D3815">
        <v>0</v>
      </c>
    </row>
    <row r="3816" spans="1:4" hidden="1" outlineLevel="1" x14ac:dyDescent="0.45">
      <c r="A3816">
        <v>1.5113828829675491E-2</v>
      </c>
      <c r="B3816">
        <v>0</v>
      </c>
      <c r="C3816">
        <v>1</v>
      </c>
      <c r="D3816">
        <v>0</v>
      </c>
    </row>
    <row r="3817" spans="1:4" hidden="1" outlineLevel="1" x14ac:dyDescent="0.45">
      <c r="A3817">
        <v>-2.424239307095688E-2</v>
      </c>
      <c r="B3817">
        <v>0</v>
      </c>
      <c r="C3817">
        <v>1</v>
      </c>
      <c r="D3817">
        <v>0</v>
      </c>
    </row>
    <row r="3818" spans="1:4" hidden="1" outlineLevel="1" x14ac:dyDescent="0.45">
      <c r="A3818">
        <v>1.0008718359050928E-2</v>
      </c>
      <c r="B3818">
        <v>0</v>
      </c>
      <c r="C3818">
        <v>1</v>
      </c>
      <c r="D3818">
        <v>0</v>
      </c>
    </row>
    <row r="3819" spans="1:4" hidden="1" outlineLevel="1" x14ac:dyDescent="0.45">
      <c r="A3819">
        <v>3.8619428495079156E-4</v>
      </c>
      <c r="B3819">
        <v>0</v>
      </c>
      <c r="C3819">
        <v>1</v>
      </c>
      <c r="D3819">
        <v>0</v>
      </c>
    </row>
    <row r="3820" spans="1:4" hidden="1" outlineLevel="1" x14ac:dyDescent="0.45">
      <c r="A3820">
        <v>2.1663395716150502E-2</v>
      </c>
      <c r="B3820">
        <v>0</v>
      </c>
      <c r="C3820">
        <v>1</v>
      </c>
      <c r="D3820">
        <v>0</v>
      </c>
    </row>
    <row r="3821" spans="1:4" hidden="1" outlineLevel="1" x14ac:dyDescent="0.45">
      <c r="A3821">
        <v>3.1107026143790684E-2</v>
      </c>
      <c r="B3821">
        <v>0</v>
      </c>
      <c r="C3821">
        <v>1</v>
      </c>
      <c r="D3821">
        <v>0</v>
      </c>
    </row>
    <row r="3822" spans="1:4" hidden="1" outlineLevel="1" x14ac:dyDescent="0.45">
      <c r="A3822">
        <v>-5.0710140047144359E-3</v>
      </c>
      <c r="B3822">
        <v>0</v>
      </c>
      <c r="C3822">
        <v>1</v>
      </c>
      <c r="D3822">
        <v>0</v>
      </c>
    </row>
    <row r="3823" spans="1:4" hidden="1" outlineLevel="1" x14ac:dyDescent="0.45">
      <c r="A3823">
        <v>-7.6303581738904613E-3</v>
      </c>
      <c r="B3823">
        <v>0</v>
      </c>
      <c r="C3823">
        <v>1</v>
      </c>
      <c r="D3823">
        <v>0</v>
      </c>
    </row>
    <row r="3824" spans="1:4" hidden="1" outlineLevel="1" x14ac:dyDescent="0.45">
      <c r="A3824">
        <v>-1.5524514106583065E-2</v>
      </c>
      <c r="B3824">
        <v>0</v>
      </c>
      <c r="C3824">
        <v>1</v>
      </c>
      <c r="D3824">
        <v>0</v>
      </c>
    </row>
    <row r="3825" spans="1:4" hidden="1" outlineLevel="1" x14ac:dyDescent="0.45">
      <c r="A3825">
        <v>3.5907923280948939E-3</v>
      </c>
      <c r="B3825">
        <v>0</v>
      </c>
      <c r="C3825">
        <v>1</v>
      </c>
      <c r="D3825">
        <v>0</v>
      </c>
    </row>
    <row r="3826" spans="1:4" hidden="1" outlineLevel="1" x14ac:dyDescent="0.45">
      <c r="A3826">
        <v>1.4679320109287852E-2</v>
      </c>
      <c r="B3826">
        <v>0</v>
      </c>
      <c r="C3826">
        <v>1</v>
      </c>
      <c r="D3826">
        <v>0</v>
      </c>
    </row>
    <row r="3827" spans="1:4" hidden="1" outlineLevel="1" x14ac:dyDescent="0.45">
      <c r="A3827">
        <v>1.0465478130962991E-2</v>
      </c>
      <c r="B3827">
        <v>0</v>
      </c>
      <c r="C3827">
        <v>1</v>
      </c>
      <c r="D3827">
        <v>0</v>
      </c>
    </row>
    <row r="3828" spans="1:4" hidden="1" outlineLevel="1" x14ac:dyDescent="0.45">
      <c r="A3828">
        <v>1.4764715202408407E-2</v>
      </c>
      <c r="B3828">
        <v>0</v>
      </c>
      <c r="C3828">
        <v>1</v>
      </c>
      <c r="D3828">
        <v>0</v>
      </c>
    </row>
    <row r="3829" spans="1:4" hidden="1" outlineLevel="1" x14ac:dyDescent="0.45">
      <c r="A3829">
        <v>1.6345450109783055E-2</v>
      </c>
      <c r="B3829">
        <v>0</v>
      </c>
      <c r="C3829">
        <v>1</v>
      </c>
      <c r="D3829">
        <v>0</v>
      </c>
    </row>
    <row r="3830" spans="1:4" hidden="1" outlineLevel="1" x14ac:dyDescent="0.45">
      <c r="A3830">
        <v>4.8295727316369774E-3</v>
      </c>
      <c r="B3830">
        <v>0</v>
      </c>
      <c r="C3830">
        <v>1</v>
      </c>
      <c r="D3830">
        <v>0</v>
      </c>
    </row>
    <row r="3831" spans="1:4" hidden="1" outlineLevel="1" x14ac:dyDescent="0.45">
      <c r="A3831">
        <v>-1.0080934134711894E-2</v>
      </c>
      <c r="B3831">
        <v>0</v>
      </c>
      <c r="C3831">
        <v>1</v>
      </c>
      <c r="D3831">
        <v>0</v>
      </c>
    </row>
    <row r="3832" spans="1:4" hidden="1" outlineLevel="1" x14ac:dyDescent="0.45">
      <c r="A3832">
        <v>-8.6198575262070865E-3</v>
      </c>
      <c r="B3832">
        <v>0</v>
      </c>
      <c r="C3832">
        <v>1</v>
      </c>
      <c r="D3832">
        <v>0</v>
      </c>
    </row>
    <row r="3833" spans="1:4" hidden="1" outlineLevel="1" x14ac:dyDescent="0.45">
      <c r="A3833">
        <v>-1.213183389318917E-2</v>
      </c>
      <c r="B3833">
        <v>0</v>
      </c>
      <c r="C3833">
        <v>1</v>
      </c>
      <c r="D3833">
        <v>0</v>
      </c>
    </row>
    <row r="3834" spans="1:4" hidden="1" outlineLevel="1" x14ac:dyDescent="0.45">
      <c r="A3834">
        <v>-4.3761519431494422E-3</v>
      </c>
      <c r="B3834">
        <v>0</v>
      </c>
      <c r="C3834">
        <v>1</v>
      </c>
      <c r="D3834">
        <v>0</v>
      </c>
    </row>
    <row r="3835" spans="1:4" hidden="1" outlineLevel="1" x14ac:dyDescent="0.45">
      <c r="A3835">
        <v>-2.3560857298421389E-3</v>
      </c>
      <c r="B3835">
        <v>0</v>
      </c>
      <c r="C3835">
        <v>1</v>
      </c>
      <c r="D3835">
        <v>0</v>
      </c>
    </row>
    <row r="3836" spans="1:4" hidden="1" outlineLevel="1" x14ac:dyDescent="0.45">
      <c r="A3836">
        <v>-7.491788801016086E-3</v>
      </c>
      <c r="B3836">
        <v>0</v>
      </c>
      <c r="C3836">
        <v>1</v>
      </c>
      <c r="D3836">
        <v>0</v>
      </c>
    </row>
    <row r="3837" spans="1:4" hidden="1" outlineLevel="1" x14ac:dyDescent="0.45">
      <c r="A3837">
        <v>3.2342884565395691E-2</v>
      </c>
      <c r="B3837">
        <v>0</v>
      </c>
      <c r="C3837">
        <v>1</v>
      </c>
      <c r="D3837">
        <v>0</v>
      </c>
    </row>
    <row r="3838" spans="1:4" hidden="1" outlineLevel="1" x14ac:dyDescent="0.45">
      <c r="A3838">
        <v>7.6701821668265779E-3</v>
      </c>
      <c r="B3838">
        <v>0</v>
      </c>
      <c r="C3838">
        <v>1</v>
      </c>
      <c r="D3838">
        <v>0</v>
      </c>
    </row>
    <row r="3839" spans="1:4" hidden="1" outlineLevel="1" x14ac:dyDescent="0.45">
      <c r="A3839">
        <v>9.899182116118288E-3</v>
      </c>
      <c r="B3839">
        <v>0</v>
      </c>
      <c r="C3839">
        <v>1</v>
      </c>
      <c r="D3839">
        <v>0</v>
      </c>
    </row>
    <row r="3840" spans="1:4" hidden="1" outlineLevel="1" x14ac:dyDescent="0.45">
      <c r="A3840">
        <v>7.7180026456284967E-3</v>
      </c>
      <c r="B3840">
        <v>0</v>
      </c>
      <c r="C3840">
        <v>1</v>
      </c>
      <c r="D3840">
        <v>0</v>
      </c>
    </row>
    <row r="3841" spans="1:4" hidden="1" outlineLevel="1" x14ac:dyDescent="0.45">
      <c r="A3841">
        <v>-7.5738974407404402E-3</v>
      </c>
      <c r="B3841">
        <v>0</v>
      </c>
      <c r="C3841">
        <v>1</v>
      </c>
      <c r="D3841">
        <v>0</v>
      </c>
    </row>
    <row r="3842" spans="1:4" hidden="1" outlineLevel="1" x14ac:dyDescent="0.45">
      <c r="A3842">
        <v>-5.7951431181485491E-3</v>
      </c>
      <c r="B3842">
        <v>0</v>
      </c>
      <c r="C3842">
        <v>1</v>
      </c>
      <c r="D3842">
        <v>0</v>
      </c>
    </row>
    <row r="3843" spans="1:4" hidden="1" outlineLevel="1" x14ac:dyDescent="0.45">
      <c r="A3843">
        <v>9.9924386718861502E-3</v>
      </c>
      <c r="B3843">
        <v>0</v>
      </c>
      <c r="C3843">
        <v>1</v>
      </c>
      <c r="D3843">
        <v>0</v>
      </c>
    </row>
    <row r="3844" spans="1:4" hidden="1" outlineLevel="1" x14ac:dyDescent="0.45">
      <c r="A3844">
        <v>-2.8619353126805303E-3</v>
      </c>
      <c r="B3844">
        <v>0</v>
      </c>
      <c r="C3844">
        <v>1</v>
      </c>
      <c r="D3844">
        <v>0</v>
      </c>
    </row>
    <row r="3845" spans="1:4" hidden="1" outlineLevel="1" x14ac:dyDescent="0.45">
      <c r="A3845">
        <v>-1.2925176533201577E-2</v>
      </c>
      <c r="B3845">
        <v>0</v>
      </c>
      <c r="C3845">
        <v>1</v>
      </c>
      <c r="D3845">
        <v>0</v>
      </c>
    </row>
    <row r="3846" spans="1:4" hidden="1" outlineLevel="1" x14ac:dyDescent="0.45">
      <c r="A3846">
        <v>-1.802408988937132E-2</v>
      </c>
      <c r="B3846">
        <v>0</v>
      </c>
      <c r="C3846">
        <v>1</v>
      </c>
      <c r="D3846">
        <v>0</v>
      </c>
    </row>
    <row r="3847" spans="1:4" hidden="1" outlineLevel="1" x14ac:dyDescent="0.45">
      <c r="A3847">
        <v>1.6217435213601528E-2</v>
      </c>
      <c r="B3847">
        <v>0</v>
      </c>
      <c r="C3847">
        <v>1</v>
      </c>
      <c r="D3847">
        <v>0</v>
      </c>
    </row>
    <row r="3848" spans="1:4" hidden="1" outlineLevel="1" x14ac:dyDescent="0.45">
      <c r="A3848">
        <v>1.7743600629082534E-2</v>
      </c>
      <c r="B3848">
        <v>0</v>
      </c>
      <c r="C3848">
        <v>1</v>
      </c>
      <c r="D3848">
        <v>0</v>
      </c>
    </row>
    <row r="3849" spans="1:4" hidden="1" outlineLevel="1" x14ac:dyDescent="0.45">
      <c r="A3849">
        <v>1.7633340285547749E-3</v>
      </c>
      <c r="B3849">
        <v>0</v>
      </c>
      <c r="C3849">
        <v>1</v>
      </c>
      <c r="D3849">
        <v>0</v>
      </c>
    </row>
    <row r="3850" spans="1:4" hidden="1" outlineLevel="1" x14ac:dyDescent="0.45">
      <c r="A3850">
        <v>9.3027217322176892E-3</v>
      </c>
      <c r="B3850">
        <v>0</v>
      </c>
      <c r="C3850">
        <v>1</v>
      </c>
      <c r="D3850">
        <v>0</v>
      </c>
    </row>
    <row r="3851" spans="1:4" hidden="1" outlineLevel="1" x14ac:dyDescent="0.45">
      <c r="A3851">
        <v>-2.5719402537247582E-2</v>
      </c>
      <c r="B3851">
        <v>0</v>
      </c>
      <c r="C3851">
        <v>1</v>
      </c>
      <c r="D3851">
        <v>0</v>
      </c>
    </row>
    <row r="3852" spans="1:4" hidden="1" outlineLevel="1" x14ac:dyDescent="0.45">
      <c r="A3852">
        <v>-1.6129653154713819E-2</v>
      </c>
      <c r="B3852">
        <v>0</v>
      </c>
      <c r="C3852">
        <v>1</v>
      </c>
      <c r="D3852">
        <v>0</v>
      </c>
    </row>
    <row r="3853" spans="1:4" hidden="1" outlineLevel="1" x14ac:dyDescent="0.45">
      <c r="A3853">
        <v>-1.3136786916034149E-2</v>
      </c>
      <c r="B3853">
        <v>0</v>
      </c>
      <c r="C3853">
        <v>1</v>
      </c>
      <c r="D3853">
        <v>0</v>
      </c>
    </row>
    <row r="3854" spans="1:4" hidden="1" outlineLevel="1" x14ac:dyDescent="0.45">
      <c r="A3854">
        <v>2.7307238648415666E-2</v>
      </c>
      <c r="B3854">
        <v>0</v>
      </c>
      <c r="C3854">
        <v>1</v>
      </c>
      <c r="D3854">
        <v>0</v>
      </c>
    </row>
    <row r="3855" spans="1:4" hidden="1" outlineLevel="1" x14ac:dyDescent="0.45">
      <c r="A3855">
        <v>-1.7463625487246226E-3</v>
      </c>
      <c r="B3855">
        <v>0</v>
      </c>
      <c r="C3855">
        <v>1</v>
      </c>
      <c r="D3855">
        <v>0</v>
      </c>
    </row>
    <row r="3856" spans="1:4" hidden="1" outlineLevel="1" x14ac:dyDescent="0.45">
      <c r="A3856">
        <v>4.1947362825358603E-3</v>
      </c>
      <c r="B3856">
        <v>0</v>
      </c>
      <c r="C3856">
        <v>1</v>
      </c>
      <c r="D3856">
        <v>0</v>
      </c>
    </row>
    <row r="3857" spans="1:4" hidden="1" outlineLevel="1" x14ac:dyDescent="0.45">
      <c r="A3857">
        <v>4.0232152997679016E-3</v>
      </c>
      <c r="B3857">
        <v>0</v>
      </c>
      <c r="C3857">
        <v>1</v>
      </c>
      <c r="D3857">
        <v>0</v>
      </c>
    </row>
    <row r="3858" spans="1:4" hidden="1" outlineLevel="1" x14ac:dyDescent="0.45">
      <c r="A3858">
        <v>-9.7013852274361323E-3</v>
      </c>
      <c r="B3858">
        <v>0</v>
      </c>
      <c r="C3858">
        <v>1</v>
      </c>
      <c r="D3858">
        <v>0</v>
      </c>
    </row>
    <row r="3859" spans="1:4" hidden="1" outlineLevel="1" x14ac:dyDescent="0.45">
      <c r="A3859">
        <v>5.8081565879017916E-3</v>
      </c>
      <c r="B3859">
        <v>0</v>
      </c>
      <c r="C3859">
        <v>1</v>
      </c>
      <c r="D3859">
        <v>0</v>
      </c>
    </row>
    <row r="3860" spans="1:4" hidden="1" outlineLevel="1" x14ac:dyDescent="0.45">
      <c r="A3860">
        <v>9.6243611830137965E-5</v>
      </c>
      <c r="B3860">
        <v>0</v>
      </c>
      <c r="C3860">
        <v>1</v>
      </c>
      <c r="D3860">
        <v>0</v>
      </c>
    </row>
    <row r="3861" spans="1:4" hidden="1" outlineLevel="1" x14ac:dyDescent="0.45">
      <c r="A3861">
        <v>1.903515440801451E-2</v>
      </c>
      <c r="B3861">
        <v>0</v>
      </c>
      <c r="C3861">
        <v>1</v>
      </c>
      <c r="D3861">
        <v>0</v>
      </c>
    </row>
    <row r="3862" spans="1:4" hidden="1" outlineLevel="1" x14ac:dyDescent="0.45">
      <c r="A3862">
        <v>3.1239670982425194E-2</v>
      </c>
      <c r="B3862">
        <v>0</v>
      </c>
      <c r="C3862">
        <v>1</v>
      </c>
      <c r="D3862">
        <v>0</v>
      </c>
    </row>
    <row r="3863" spans="1:4" hidden="1" outlineLevel="1" x14ac:dyDescent="0.45">
      <c r="A3863">
        <v>-5.6593924852791355E-3</v>
      </c>
      <c r="B3863">
        <v>0</v>
      </c>
      <c r="C3863">
        <v>1</v>
      </c>
      <c r="D3863">
        <v>0</v>
      </c>
    </row>
    <row r="3864" spans="1:4" hidden="1" outlineLevel="1" x14ac:dyDescent="0.45">
      <c r="A3864">
        <v>-2.5160939759258039E-2</v>
      </c>
      <c r="B3864">
        <v>0</v>
      </c>
      <c r="C3864">
        <v>1</v>
      </c>
      <c r="D3864">
        <v>0</v>
      </c>
    </row>
    <row r="3865" spans="1:4" hidden="1" outlineLevel="1" x14ac:dyDescent="0.45">
      <c r="A3865">
        <v>-2.1577908152179082E-2</v>
      </c>
      <c r="B3865">
        <v>0</v>
      </c>
      <c r="C3865">
        <v>1</v>
      </c>
      <c r="D3865">
        <v>0</v>
      </c>
    </row>
    <row r="3866" spans="1:4" hidden="1" outlineLevel="1" x14ac:dyDescent="0.45">
      <c r="A3866">
        <v>-4.4319992275383413E-3</v>
      </c>
      <c r="B3866">
        <v>0</v>
      </c>
      <c r="C3866">
        <v>1</v>
      </c>
      <c r="D3866">
        <v>0</v>
      </c>
    </row>
    <row r="3867" spans="1:4" hidden="1" outlineLevel="1" x14ac:dyDescent="0.45">
      <c r="A3867">
        <v>-1.0833511143871211E-2</v>
      </c>
      <c r="B3867">
        <v>0</v>
      </c>
      <c r="C3867">
        <v>1</v>
      </c>
      <c r="D3867">
        <v>0</v>
      </c>
    </row>
    <row r="3868" spans="1:4" hidden="1" outlineLevel="1" x14ac:dyDescent="0.45">
      <c r="A3868">
        <v>-2.4022198472384293E-3</v>
      </c>
      <c r="B3868">
        <v>0</v>
      </c>
      <c r="C3868">
        <v>1</v>
      </c>
      <c r="D3868">
        <v>0</v>
      </c>
    </row>
    <row r="3869" spans="1:4" hidden="1" outlineLevel="1" x14ac:dyDescent="0.45">
      <c r="A3869">
        <v>-2.4059403994338813E-2</v>
      </c>
      <c r="B3869">
        <v>0</v>
      </c>
      <c r="C3869">
        <v>1</v>
      </c>
      <c r="D3869">
        <v>0</v>
      </c>
    </row>
    <row r="3870" spans="1:4" hidden="1" outlineLevel="1" x14ac:dyDescent="0.45">
      <c r="A3870">
        <v>-7.9076620330504888E-3</v>
      </c>
      <c r="B3870">
        <v>0</v>
      </c>
      <c r="C3870">
        <v>1</v>
      </c>
      <c r="D3870">
        <v>0</v>
      </c>
    </row>
    <row r="3871" spans="1:4" hidden="1" outlineLevel="1" x14ac:dyDescent="0.45">
      <c r="A3871">
        <v>1.642559351300199E-2</v>
      </c>
      <c r="B3871">
        <v>0</v>
      </c>
      <c r="C3871">
        <v>1</v>
      </c>
      <c r="D3871">
        <v>0</v>
      </c>
    </row>
    <row r="3872" spans="1:4" hidden="1" outlineLevel="1" x14ac:dyDescent="0.45">
      <c r="A3872">
        <v>2.9661736360095503E-2</v>
      </c>
      <c r="B3872">
        <v>0</v>
      </c>
      <c r="C3872">
        <v>1</v>
      </c>
      <c r="D3872">
        <v>0</v>
      </c>
    </row>
    <row r="3873" spans="1:4" hidden="1" outlineLevel="1" x14ac:dyDescent="0.45">
      <c r="A3873">
        <v>1.7187363601974814E-2</v>
      </c>
      <c r="B3873">
        <v>0</v>
      </c>
      <c r="C3873">
        <v>1</v>
      </c>
      <c r="D3873">
        <v>0</v>
      </c>
    </row>
    <row r="3874" spans="1:4" hidden="1" outlineLevel="1" x14ac:dyDescent="0.45">
      <c r="A3874">
        <v>1.3988614583631209E-2</v>
      </c>
      <c r="B3874">
        <v>0</v>
      </c>
      <c r="C3874">
        <v>1</v>
      </c>
      <c r="D3874">
        <v>0</v>
      </c>
    </row>
    <row r="3875" spans="1:4" hidden="1" outlineLevel="1" x14ac:dyDescent="0.45">
      <c r="A3875">
        <v>-2.3603979762643612E-2</v>
      </c>
      <c r="B3875">
        <v>0</v>
      </c>
      <c r="C3875">
        <v>1</v>
      </c>
      <c r="D3875">
        <v>0</v>
      </c>
    </row>
    <row r="3876" spans="1:4" hidden="1" outlineLevel="1" x14ac:dyDescent="0.45">
      <c r="A3876">
        <v>1.2231767923873704E-3</v>
      </c>
      <c r="B3876">
        <v>0</v>
      </c>
      <c r="C3876">
        <v>1</v>
      </c>
      <c r="D3876">
        <v>0</v>
      </c>
    </row>
    <row r="3877" spans="1:4" hidden="1" outlineLevel="1" x14ac:dyDescent="0.45">
      <c r="A3877">
        <v>-1.559328555625028E-2</v>
      </c>
      <c r="B3877">
        <v>0</v>
      </c>
      <c r="C3877">
        <v>1</v>
      </c>
      <c r="D3877">
        <v>0</v>
      </c>
    </row>
    <row r="3878" spans="1:4" hidden="1" outlineLevel="1" x14ac:dyDescent="0.45">
      <c r="A3878">
        <v>-3.0292962260836109E-4</v>
      </c>
      <c r="B3878">
        <v>0</v>
      </c>
      <c r="C3878">
        <v>1</v>
      </c>
      <c r="D3878">
        <v>0</v>
      </c>
    </row>
    <row r="3879" spans="1:4" hidden="1" outlineLevel="1" x14ac:dyDescent="0.45">
      <c r="A3879">
        <v>3.3332355844892803E-3</v>
      </c>
      <c r="B3879">
        <v>0</v>
      </c>
      <c r="C3879">
        <v>1</v>
      </c>
      <c r="D3879">
        <v>0</v>
      </c>
    </row>
    <row r="3880" spans="1:4" hidden="1" outlineLevel="1" x14ac:dyDescent="0.45">
      <c r="A3880">
        <v>-1.6269825805697025E-3</v>
      </c>
      <c r="B3880">
        <v>0</v>
      </c>
      <c r="C3880">
        <v>1</v>
      </c>
      <c r="D3880">
        <v>0</v>
      </c>
    </row>
    <row r="3881" spans="1:4" hidden="1" outlineLevel="1" x14ac:dyDescent="0.45">
      <c r="A3881">
        <v>2.3722396245011046E-2</v>
      </c>
      <c r="B3881">
        <v>0</v>
      </c>
      <c r="C3881">
        <v>1</v>
      </c>
      <c r="D3881">
        <v>0</v>
      </c>
    </row>
    <row r="3882" spans="1:4" hidden="1" outlineLevel="1" x14ac:dyDescent="0.45">
      <c r="A3882">
        <v>-1.1486254623098269E-2</v>
      </c>
      <c r="B3882">
        <v>0</v>
      </c>
      <c r="C3882">
        <v>1</v>
      </c>
      <c r="D3882">
        <v>0</v>
      </c>
    </row>
    <row r="3883" spans="1:4" hidden="1" outlineLevel="1" x14ac:dyDescent="0.45">
      <c r="A3883">
        <v>-1.6585826832395956E-3</v>
      </c>
      <c r="B3883">
        <v>0</v>
      </c>
      <c r="C3883">
        <v>1</v>
      </c>
      <c r="D3883">
        <v>0</v>
      </c>
    </row>
    <row r="3884" spans="1:4" hidden="1" outlineLevel="1" x14ac:dyDescent="0.45">
      <c r="A3884">
        <v>2.7334807931922445E-3</v>
      </c>
      <c r="B3884">
        <v>0</v>
      </c>
      <c r="C3884">
        <v>1</v>
      </c>
      <c r="D3884">
        <v>0</v>
      </c>
    </row>
    <row r="3885" spans="1:4" hidden="1" outlineLevel="1" x14ac:dyDescent="0.45">
      <c r="A3885">
        <v>1.2878802473654805E-2</v>
      </c>
      <c r="B3885">
        <v>0</v>
      </c>
      <c r="C3885">
        <v>1</v>
      </c>
      <c r="D3885">
        <v>0</v>
      </c>
    </row>
    <row r="3886" spans="1:4" hidden="1" outlineLevel="1" x14ac:dyDescent="0.45">
      <c r="A3886">
        <v>-2.0151971926087198E-2</v>
      </c>
      <c r="B3886">
        <v>0</v>
      </c>
      <c r="C3886">
        <v>1</v>
      </c>
      <c r="D3886">
        <v>0</v>
      </c>
    </row>
    <row r="3887" spans="1:4" hidden="1" outlineLevel="1" x14ac:dyDescent="0.45">
      <c r="A3887">
        <v>-3.1155369205683181E-3</v>
      </c>
      <c r="B3887">
        <v>0</v>
      </c>
      <c r="C3887">
        <v>1</v>
      </c>
      <c r="D3887">
        <v>0</v>
      </c>
    </row>
    <row r="3888" spans="1:4" hidden="1" outlineLevel="1" x14ac:dyDescent="0.45">
      <c r="A3888">
        <v>3.2352912541013135E-2</v>
      </c>
      <c r="B3888">
        <v>0</v>
      </c>
      <c r="C3888">
        <v>1</v>
      </c>
      <c r="D3888">
        <v>0</v>
      </c>
    </row>
    <row r="3889" spans="1:4" hidden="1" outlineLevel="1" x14ac:dyDescent="0.45">
      <c r="A3889">
        <v>-1.2552577475149485E-2</v>
      </c>
      <c r="B3889">
        <v>0</v>
      </c>
      <c r="C3889">
        <v>1</v>
      </c>
      <c r="D3889">
        <v>0</v>
      </c>
    </row>
    <row r="3890" spans="1:4" hidden="1" outlineLevel="1" x14ac:dyDescent="0.45">
      <c r="A3890">
        <v>-3.9635922561913617E-3</v>
      </c>
      <c r="B3890">
        <v>0</v>
      </c>
      <c r="C3890">
        <v>1</v>
      </c>
      <c r="D3890">
        <v>0</v>
      </c>
    </row>
    <row r="3891" spans="1:4" hidden="1" outlineLevel="1" x14ac:dyDescent="0.45">
      <c r="A3891">
        <v>1.6732509972384291E-2</v>
      </c>
      <c r="B3891">
        <v>0</v>
      </c>
      <c r="C3891">
        <v>1</v>
      </c>
      <c r="D3891">
        <v>0</v>
      </c>
    </row>
    <row r="3892" spans="1:4" hidden="1" outlineLevel="1" x14ac:dyDescent="0.45">
      <c r="A3892">
        <v>7.5542519781577333E-3</v>
      </c>
      <c r="B3892">
        <v>0</v>
      </c>
      <c r="C3892">
        <v>1</v>
      </c>
      <c r="D3892">
        <v>0</v>
      </c>
    </row>
    <row r="3893" spans="1:4" hidden="1" outlineLevel="1" x14ac:dyDescent="0.45">
      <c r="A3893">
        <v>-1.7176179867832375E-2</v>
      </c>
      <c r="B3893">
        <v>0</v>
      </c>
      <c r="C3893">
        <v>1</v>
      </c>
      <c r="D3893">
        <v>0</v>
      </c>
    </row>
    <row r="3894" spans="1:4" hidden="1" outlineLevel="1" x14ac:dyDescent="0.45">
      <c r="A3894">
        <v>-1.5447766169201627E-2</v>
      </c>
      <c r="B3894">
        <v>0</v>
      </c>
      <c r="C3894">
        <v>1</v>
      </c>
      <c r="D3894">
        <v>0</v>
      </c>
    </row>
    <row r="3895" spans="1:4" hidden="1" outlineLevel="1" x14ac:dyDescent="0.45">
      <c r="A3895">
        <v>1.58642638110984E-3</v>
      </c>
      <c r="B3895">
        <v>0</v>
      </c>
      <c r="C3895">
        <v>1</v>
      </c>
      <c r="D3895">
        <v>0</v>
      </c>
    </row>
    <row r="3896" spans="1:4" hidden="1" outlineLevel="1" x14ac:dyDescent="0.45">
      <c r="A3896">
        <v>3.4884731652195855E-2</v>
      </c>
      <c r="B3896">
        <v>0</v>
      </c>
      <c r="C3896">
        <v>1</v>
      </c>
      <c r="D3896">
        <v>0</v>
      </c>
    </row>
    <row r="3897" spans="1:4" hidden="1" outlineLevel="1" x14ac:dyDescent="0.45">
      <c r="A3897">
        <v>1.9980775153285446E-2</v>
      </c>
      <c r="B3897">
        <v>0</v>
      </c>
      <c r="C3897">
        <v>1</v>
      </c>
      <c r="D3897">
        <v>0</v>
      </c>
    </row>
    <row r="3898" spans="1:4" hidden="1" outlineLevel="1" x14ac:dyDescent="0.45">
      <c r="A3898">
        <v>1.8207769868427981E-3</v>
      </c>
      <c r="B3898">
        <v>0</v>
      </c>
      <c r="C3898">
        <v>1</v>
      </c>
      <c r="D3898">
        <v>0</v>
      </c>
    </row>
    <row r="3899" spans="1:4" hidden="1" outlineLevel="1" x14ac:dyDescent="0.45">
      <c r="A3899">
        <v>1.6530737124747619E-2</v>
      </c>
      <c r="B3899">
        <v>0</v>
      </c>
      <c r="C3899">
        <v>1</v>
      </c>
      <c r="D3899">
        <v>0</v>
      </c>
    </row>
    <row r="3900" spans="1:4" hidden="1" outlineLevel="1" x14ac:dyDescent="0.45">
      <c r="A3900">
        <v>1.1419278905330454E-2</v>
      </c>
      <c r="B3900">
        <v>0</v>
      </c>
      <c r="C3900">
        <v>1</v>
      </c>
      <c r="D3900">
        <v>0</v>
      </c>
    </row>
    <row r="3901" spans="1:4" hidden="1" outlineLevel="1" x14ac:dyDescent="0.45">
      <c r="A3901">
        <v>2.8861015865119688E-2</v>
      </c>
      <c r="B3901">
        <v>0</v>
      </c>
      <c r="C3901">
        <v>1</v>
      </c>
      <c r="D3901">
        <v>0</v>
      </c>
    </row>
    <row r="3902" spans="1:4" hidden="1" outlineLevel="1" x14ac:dyDescent="0.45">
      <c r="A3902">
        <v>1.0826865130414642E-2</v>
      </c>
      <c r="B3902">
        <v>0</v>
      </c>
      <c r="C3902">
        <v>1</v>
      </c>
      <c r="D3902">
        <v>0</v>
      </c>
    </row>
    <row r="3903" spans="1:4" hidden="1" outlineLevel="1" x14ac:dyDescent="0.45">
      <c r="A3903">
        <v>-1.801378579908941E-2</v>
      </c>
      <c r="B3903">
        <v>0</v>
      </c>
      <c r="C3903">
        <v>1</v>
      </c>
      <c r="D3903">
        <v>0</v>
      </c>
    </row>
    <row r="3904" spans="1:4" hidden="1" outlineLevel="1" x14ac:dyDescent="0.45">
      <c r="A3904">
        <v>-3.5488135829100376E-3</v>
      </c>
      <c r="B3904">
        <v>0</v>
      </c>
      <c r="C3904">
        <v>1</v>
      </c>
      <c r="D3904">
        <v>0</v>
      </c>
    </row>
    <row r="3905" spans="1:4" hidden="1" outlineLevel="1" x14ac:dyDescent="0.45">
      <c r="A3905">
        <v>1.9814944134077805E-3</v>
      </c>
      <c r="B3905">
        <v>0</v>
      </c>
      <c r="C3905">
        <v>1</v>
      </c>
      <c r="D3905">
        <v>0</v>
      </c>
    </row>
    <row r="3906" spans="1:4" hidden="1" outlineLevel="1" x14ac:dyDescent="0.45">
      <c r="A3906">
        <v>-1.0096962199552251E-2</v>
      </c>
      <c r="B3906">
        <v>0</v>
      </c>
      <c r="C3906">
        <v>1</v>
      </c>
      <c r="D3906">
        <v>0</v>
      </c>
    </row>
    <row r="3907" spans="1:4" hidden="1" outlineLevel="1" x14ac:dyDescent="0.45">
      <c r="A3907">
        <v>1.681803780758262E-2</v>
      </c>
      <c r="B3907">
        <v>0</v>
      </c>
      <c r="C3907">
        <v>1</v>
      </c>
      <c r="D3907">
        <v>0</v>
      </c>
    </row>
    <row r="3908" spans="1:4" hidden="1" outlineLevel="1" x14ac:dyDescent="0.45">
      <c r="A3908">
        <v>5.3401881615731117E-3</v>
      </c>
      <c r="B3908">
        <v>0</v>
      </c>
      <c r="C3908">
        <v>1</v>
      </c>
      <c r="D3908">
        <v>0</v>
      </c>
    </row>
    <row r="3909" spans="1:4" hidden="1" outlineLevel="1" x14ac:dyDescent="0.45">
      <c r="A3909">
        <v>-7.7482006956164362E-4</v>
      </c>
      <c r="B3909">
        <v>0</v>
      </c>
      <c r="C3909">
        <v>1</v>
      </c>
      <c r="D3909">
        <v>0</v>
      </c>
    </row>
    <row r="3910" spans="1:4" hidden="1" outlineLevel="1" x14ac:dyDescent="0.45">
      <c r="A3910">
        <v>1.9083969465648831E-2</v>
      </c>
      <c r="B3910">
        <v>0</v>
      </c>
      <c r="C3910">
        <v>1</v>
      </c>
      <c r="D3910">
        <v>0</v>
      </c>
    </row>
    <row r="3911" spans="1:4" hidden="1" outlineLevel="1" x14ac:dyDescent="0.45">
      <c r="A3911">
        <v>-1.3772288025972079E-2</v>
      </c>
      <c r="B3911">
        <v>0</v>
      </c>
      <c r="C3911">
        <v>1</v>
      </c>
      <c r="D3911">
        <v>0</v>
      </c>
    </row>
    <row r="3912" spans="1:4" hidden="1" outlineLevel="1" x14ac:dyDescent="0.45">
      <c r="A3912">
        <v>-1.9013818880087796E-2</v>
      </c>
      <c r="B3912">
        <v>0</v>
      </c>
      <c r="C3912">
        <v>1</v>
      </c>
      <c r="D3912">
        <v>0</v>
      </c>
    </row>
    <row r="3913" spans="1:4" hidden="1" outlineLevel="1" x14ac:dyDescent="0.45">
      <c r="A3913">
        <v>-1.0084415470926422E-2</v>
      </c>
      <c r="B3913">
        <v>0</v>
      </c>
      <c r="C3913">
        <v>1</v>
      </c>
      <c r="D3913">
        <v>0</v>
      </c>
    </row>
    <row r="3914" spans="1:4" hidden="1" outlineLevel="1" x14ac:dyDescent="0.45">
      <c r="A3914">
        <v>-1.5607344632768361E-2</v>
      </c>
      <c r="B3914">
        <v>0</v>
      </c>
      <c r="C3914">
        <v>1</v>
      </c>
      <c r="D3914">
        <v>0</v>
      </c>
    </row>
    <row r="3915" spans="1:4" hidden="1" outlineLevel="1" x14ac:dyDescent="0.45">
      <c r="A3915">
        <v>7.8619341416170441E-2</v>
      </c>
      <c r="B3915">
        <v>0</v>
      </c>
      <c r="C3915">
        <v>1</v>
      </c>
      <c r="D3915">
        <v>0</v>
      </c>
    </row>
    <row r="3916" spans="1:4" hidden="1" outlineLevel="1" x14ac:dyDescent="0.45">
      <c r="A3916">
        <v>5.8721805136391136E-2</v>
      </c>
      <c r="B3916">
        <v>0</v>
      </c>
      <c r="C3916">
        <v>1</v>
      </c>
      <c r="D3916">
        <v>0</v>
      </c>
    </row>
    <row r="3917" spans="1:4" hidden="1" outlineLevel="1" x14ac:dyDescent="0.45">
      <c r="A3917">
        <v>-5.2535691288027042E-3</v>
      </c>
      <c r="B3917">
        <v>0</v>
      </c>
      <c r="C3917">
        <v>1</v>
      </c>
      <c r="D3917">
        <v>0</v>
      </c>
    </row>
    <row r="3918" spans="1:4" hidden="1" outlineLevel="1" x14ac:dyDescent="0.45">
      <c r="A3918">
        <v>-6.6233530428742027E-3</v>
      </c>
      <c r="B3918">
        <v>0</v>
      </c>
      <c r="C3918">
        <v>1</v>
      </c>
      <c r="D3918">
        <v>0</v>
      </c>
    </row>
    <row r="3919" spans="1:4" hidden="1" outlineLevel="1" x14ac:dyDescent="0.45">
      <c r="A3919">
        <v>5.7933467902155922E-3</v>
      </c>
      <c r="B3919">
        <v>0</v>
      </c>
      <c r="C3919">
        <v>1</v>
      </c>
      <c r="D3919">
        <v>0</v>
      </c>
    </row>
    <row r="3920" spans="1:4" hidden="1" outlineLevel="1" x14ac:dyDescent="0.45">
      <c r="A3920">
        <v>-5.2622014332782685E-3</v>
      </c>
      <c r="B3920">
        <v>0</v>
      </c>
      <c r="C3920">
        <v>1</v>
      </c>
      <c r="D3920">
        <v>0</v>
      </c>
    </row>
    <row r="3921" spans="1:4" hidden="1" outlineLevel="1" x14ac:dyDescent="0.45">
      <c r="A3921">
        <v>8.7531871291610663E-3</v>
      </c>
      <c r="B3921">
        <v>0</v>
      </c>
      <c r="C3921">
        <v>1</v>
      </c>
      <c r="D3921">
        <v>0</v>
      </c>
    </row>
    <row r="3922" spans="1:4" hidden="1" outlineLevel="1" x14ac:dyDescent="0.45">
      <c r="A3922">
        <v>-1.0425278939204197E-2</v>
      </c>
      <c r="B3922">
        <v>0</v>
      </c>
      <c r="C3922">
        <v>1</v>
      </c>
      <c r="D3922">
        <v>0</v>
      </c>
    </row>
    <row r="3923" spans="1:4" hidden="1" outlineLevel="1" x14ac:dyDescent="0.45">
      <c r="A3923">
        <v>-1.6311915655460307E-3</v>
      </c>
      <c r="B3923">
        <v>0</v>
      </c>
      <c r="C3923">
        <v>1</v>
      </c>
      <c r="D3923">
        <v>0</v>
      </c>
    </row>
    <row r="3924" spans="1:4" hidden="1" outlineLevel="1" x14ac:dyDescent="0.45">
      <c r="A3924">
        <v>-2.6069976886905266E-2</v>
      </c>
      <c r="B3924">
        <v>0</v>
      </c>
      <c r="C3924">
        <v>1</v>
      </c>
      <c r="D3924">
        <v>0</v>
      </c>
    </row>
    <row r="3925" spans="1:4" hidden="1" outlineLevel="1" x14ac:dyDescent="0.45">
      <c r="A3925">
        <v>-1.7234183585790319E-2</v>
      </c>
      <c r="B3925">
        <v>0</v>
      </c>
      <c r="C3925">
        <v>1</v>
      </c>
      <c r="D3925">
        <v>0</v>
      </c>
    </row>
    <row r="3926" spans="1:4" hidden="1" outlineLevel="1" x14ac:dyDescent="0.45">
      <c r="A3926">
        <v>-2.0983737603358366E-3</v>
      </c>
      <c r="B3926">
        <v>0</v>
      </c>
      <c r="C3926">
        <v>1</v>
      </c>
      <c r="D3926">
        <v>0</v>
      </c>
    </row>
    <row r="3927" spans="1:4" hidden="1" outlineLevel="1" x14ac:dyDescent="0.45">
      <c r="A3927">
        <v>7.1761750986722994E-3</v>
      </c>
      <c r="B3927">
        <v>0</v>
      </c>
      <c r="C3927">
        <v>1</v>
      </c>
      <c r="D3927">
        <v>0</v>
      </c>
    </row>
    <row r="3928" spans="1:4" hidden="1" outlineLevel="1" x14ac:dyDescent="0.45">
      <c r="A3928">
        <v>8.0363874367239685E-3</v>
      </c>
      <c r="B3928">
        <v>0</v>
      </c>
      <c r="C3928">
        <v>1</v>
      </c>
      <c r="D3928">
        <v>0</v>
      </c>
    </row>
    <row r="3929" spans="1:4" hidden="1" outlineLevel="1" x14ac:dyDescent="0.45">
      <c r="A3929">
        <v>-2.3292321095413016E-2</v>
      </c>
      <c r="B3929">
        <v>0</v>
      </c>
      <c r="C3929">
        <v>1</v>
      </c>
      <c r="D3929">
        <v>0</v>
      </c>
    </row>
    <row r="3930" spans="1:4" hidden="1" outlineLevel="1" x14ac:dyDescent="0.45">
      <c r="A3930">
        <v>5.3097940877000482E-3</v>
      </c>
      <c r="B3930">
        <v>0</v>
      </c>
      <c r="C3930">
        <v>1</v>
      </c>
      <c r="D3930">
        <v>0</v>
      </c>
    </row>
    <row r="3931" spans="1:4" hidden="1" outlineLevel="1" x14ac:dyDescent="0.45">
      <c r="A3931">
        <v>8.9145210432919342E-3</v>
      </c>
      <c r="B3931">
        <v>0</v>
      </c>
      <c r="C3931">
        <v>1</v>
      </c>
      <c r="D3931">
        <v>0</v>
      </c>
    </row>
    <row r="3932" spans="1:4" hidden="1" outlineLevel="1" x14ac:dyDescent="0.45">
      <c r="A3932">
        <v>1.3432006172583444E-2</v>
      </c>
      <c r="B3932">
        <v>0</v>
      </c>
      <c r="C3932">
        <v>1</v>
      </c>
      <c r="D3932">
        <v>0</v>
      </c>
    </row>
    <row r="3933" spans="1:4" hidden="1" outlineLevel="1" x14ac:dyDescent="0.45">
      <c r="A3933">
        <v>6.3445543257580894E-3</v>
      </c>
      <c r="B3933">
        <v>0</v>
      </c>
      <c r="C3933">
        <v>1</v>
      </c>
      <c r="D3933">
        <v>0</v>
      </c>
    </row>
    <row r="3934" spans="1:4" hidden="1" outlineLevel="1" x14ac:dyDescent="0.45">
      <c r="A3934">
        <v>-8.1755838831176764E-3</v>
      </c>
      <c r="B3934">
        <v>0</v>
      </c>
      <c r="C3934">
        <v>1</v>
      </c>
      <c r="D3934">
        <v>0</v>
      </c>
    </row>
    <row r="3935" spans="1:4" hidden="1" outlineLevel="1" x14ac:dyDescent="0.45">
      <c r="A3935">
        <v>3.1987664244352843E-3</v>
      </c>
      <c r="B3935">
        <v>0</v>
      </c>
      <c r="C3935">
        <v>1</v>
      </c>
      <c r="D3935">
        <v>0</v>
      </c>
    </row>
    <row r="3936" spans="1:4" hidden="1" outlineLevel="1" x14ac:dyDescent="0.45">
      <c r="A3936">
        <v>9.5411733926351605E-3</v>
      </c>
      <c r="B3936">
        <v>0</v>
      </c>
      <c r="C3936">
        <v>1</v>
      </c>
      <c r="D3936">
        <v>0</v>
      </c>
    </row>
    <row r="3937" spans="1:4" hidden="1" outlineLevel="1" x14ac:dyDescent="0.45">
      <c r="A3937">
        <v>-1.0933033147336735E-3</v>
      </c>
      <c r="B3937">
        <v>0</v>
      </c>
      <c r="C3937">
        <v>1</v>
      </c>
      <c r="D3937">
        <v>0</v>
      </c>
    </row>
    <row r="3938" spans="1:4" hidden="1" outlineLevel="1" x14ac:dyDescent="0.45">
      <c r="A3938">
        <v>-1.2031391879621212E-2</v>
      </c>
      <c r="B3938">
        <v>0</v>
      </c>
      <c r="C3938">
        <v>1</v>
      </c>
      <c r="D3938">
        <v>0</v>
      </c>
    </row>
    <row r="3939" spans="1:4" hidden="1" outlineLevel="1" x14ac:dyDescent="0.45">
      <c r="A3939">
        <v>1.2793369440341262E-2</v>
      </c>
      <c r="B3939">
        <v>0</v>
      </c>
      <c r="C3939">
        <v>1</v>
      </c>
      <c r="D3939">
        <v>0</v>
      </c>
    </row>
    <row r="3940" spans="1:4" hidden="1" outlineLevel="1" x14ac:dyDescent="0.45">
      <c r="A3940">
        <v>1.2583151702736162E-2</v>
      </c>
      <c r="B3940">
        <v>0</v>
      </c>
      <c r="C3940">
        <v>1</v>
      </c>
      <c r="D3940">
        <v>0</v>
      </c>
    </row>
    <row r="3941" spans="1:4" hidden="1" outlineLevel="1" x14ac:dyDescent="0.45">
      <c r="A3941">
        <v>-2.8966488493422649E-3</v>
      </c>
      <c r="B3941">
        <v>0</v>
      </c>
      <c r="C3941">
        <v>1</v>
      </c>
      <c r="D3941">
        <v>0</v>
      </c>
    </row>
    <row r="3942" spans="1:4" hidden="1" outlineLevel="1" x14ac:dyDescent="0.45">
      <c r="A3942">
        <v>-1.8216836529973524E-2</v>
      </c>
      <c r="B3942">
        <v>0</v>
      </c>
      <c r="C3942">
        <v>1</v>
      </c>
      <c r="D3942">
        <v>0</v>
      </c>
    </row>
    <row r="3943" spans="1:4" hidden="1" outlineLevel="1" x14ac:dyDescent="0.45">
      <c r="A3943">
        <v>2.6303743665195389E-2</v>
      </c>
      <c r="B3943">
        <v>0</v>
      </c>
      <c r="C3943">
        <v>1</v>
      </c>
      <c r="D3943">
        <v>0</v>
      </c>
    </row>
    <row r="3944" spans="1:4" hidden="1" outlineLevel="1" x14ac:dyDescent="0.45">
      <c r="A3944">
        <v>-1.1715701110243892E-2</v>
      </c>
      <c r="B3944">
        <v>0</v>
      </c>
      <c r="C3944">
        <v>1</v>
      </c>
      <c r="D3944">
        <v>0</v>
      </c>
    </row>
    <row r="3945" spans="1:4" hidden="1" outlineLevel="1" x14ac:dyDescent="0.45">
      <c r="A3945">
        <v>-5.6412033492636571E-4</v>
      </c>
      <c r="B3945">
        <v>0</v>
      </c>
      <c r="C3945">
        <v>1</v>
      </c>
      <c r="D3945">
        <v>0</v>
      </c>
    </row>
    <row r="3946" spans="1:4" hidden="1" outlineLevel="1" x14ac:dyDescent="0.45">
      <c r="A3946">
        <v>-1.4433505083980336E-2</v>
      </c>
      <c r="B3946">
        <v>0</v>
      </c>
      <c r="C3946">
        <v>1</v>
      </c>
      <c r="D3946">
        <v>0</v>
      </c>
    </row>
    <row r="3947" spans="1:4" hidden="1" outlineLevel="1" x14ac:dyDescent="0.45">
      <c r="A3947">
        <v>-1.4088540175247743E-2</v>
      </c>
      <c r="B3947">
        <v>0</v>
      </c>
      <c r="C3947">
        <v>1</v>
      </c>
      <c r="D3947">
        <v>0</v>
      </c>
    </row>
    <row r="3948" spans="1:4" hidden="1" outlineLevel="1" x14ac:dyDescent="0.45">
      <c r="A3948">
        <v>-1.0638562715239996E-2</v>
      </c>
      <c r="B3948">
        <v>0</v>
      </c>
      <c r="C3948">
        <v>1</v>
      </c>
      <c r="D3948">
        <v>0</v>
      </c>
    </row>
    <row r="3949" spans="1:4" hidden="1" outlineLevel="1" x14ac:dyDescent="0.45">
      <c r="A3949">
        <v>8.6560479102186783E-3</v>
      </c>
      <c r="B3949">
        <v>0</v>
      </c>
      <c r="C3949">
        <v>1</v>
      </c>
      <c r="D3949">
        <v>0</v>
      </c>
    </row>
    <row r="3950" spans="1:4" hidden="1" outlineLevel="1" x14ac:dyDescent="0.45">
      <c r="A3950">
        <v>1.155877094507507E-2</v>
      </c>
      <c r="B3950">
        <v>0</v>
      </c>
      <c r="C3950">
        <v>1</v>
      </c>
      <c r="D3950">
        <v>0</v>
      </c>
    </row>
    <row r="3951" spans="1:4" hidden="1" outlineLevel="1" x14ac:dyDescent="0.45">
      <c r="A3951">
        <v>-1.2051461219121151E-2</v>
      </c>
      <c r="B3951">
        <v>0</v>
      </c>
      <c r="C3951">
        <v>1</v>
      </c>
      <c r="D3951">
        <v>0</v>
      </c>
    </row>
    <row r="3952" spans="1:4" hidden="1" outlineLevel="1" x14ac:dyDescent="0.45">
      <c r="A3952">
        <v>7.2059178392231971E-3</v>
      </c>
      <c r="B3952">
        <v>0</v>
      </c>
      <c r="C3952">
        <v>1</v>
      </c>
      <c r="D3952">
        <v>0</v>
      </c>
    </row>
    <row r="3953" spans="1:4" hidden="1" outlineLevel="1" x14ac:dyDescent="0.45">
      <c r="A3953">
        <v>7.1874096410426969E-3</v>
      </c>
      <c r="B3953">
        <v>0</v>
      </c>
      <c r="C3953">
        <v>1</v>
      </c>
      <c r="D3953">
        <v>0</v>
      </c>
    </row>
    <row r="3954" spans="1:4" hidden="1" outlineLevel="1" x14ac:dyDescent="0.45">
      <c r="A3954">
        <v>-6.7177951851700168E-3</v>
      </c>
      <c r="B3954">
        <v>0</v>
      </c>
      <c r="C3954">
        <v>1</v>
      </c>
      <c r="D3954">
        <v>0</v>
      </c>
    </row>
    <row r="3955" spans="1:4" hidden="1" outlineLevel="1" x14ac:dyDescent="0.45">
      <c r="A3955">
        <v>3.1792957653431486E-3</v>
      </c>
      <c r="B3955">
        <v>0</v>
      </c>
      <c r="C3955">
        <v>1</v>
      </c>
      <c r="D3955">
        <v>0</v>
      </c>
    </row>
    <row r="3956" spans="1:4" hidden="1" outlineLevel="1" x14ac:dyDescent="0.45">
      <c r="A3956">
        <v>-2.6810776993933083E-2</v>
      </c>
      <c r="B3956">
        <v>0</v>
      </c>
      <c r="C3956">
        <v>1</v>
      </c>
      <c r="D3956">
        <v>0</v>
      </c>
    </row>
    <row r="3957" spans="1:4" hidden="1" outlineLevel="1" x14ac:dyDescent="0.45">
      <c r="A3957">
        <v>1.1841927189064849E-2</v>
      </c>
      <c r="B3957">
        <v>0</v>
      </c>
      <c r="C3957">
        <v>1</v>
      </c>
      <c r="D3957">
        <v>0</v>
      </c>
    </row>
    <row r="3958" spans="1:4" hidden="1" outlineLevel="1" x14ac:dyDescent="0.45">
      <c r="A3958">
        <v>-9.0951648498628357E-3</v>
      </c>
      <c r="B3958">
        <v>0</v>
      </c>
      <c r="C3958">
        <v>1</v>
      </c>
      <c r="D3958">
        <v>0</v>
      </c>
    </row>
    <row r="3959" spans="1:4" hidden="1" outlineLevel="1" x14ac:dyDescent="0.45">
      <c r="A3959">
        <v>1.0174124316663313E-2</v>
      </c>
      <c r="B3959">
        <v>0</v>
      </c>
      <c r="C3959">
        <v>1</v>
      </c>
      <c r="D3959">
        <v>0</v>
      </c>
    </row>
    <row r="3960" spans="1:4" hidden="1" outlineLevel="1" x14ac:dyDescent="0.45">
      <c r="A3960">
        <v>-1.3028010221977304E-2</v>
      </c>
      <c r="B3960">
        <v>0</v>
      </c>
      <c r="C3960">
        <v>1</v>
      </c>
      <c r="D3960">
        <v>0</v>
      </c>
    </row>
    <row r="3961" spans="1:4" hidden="1" outlineLevel="1" x14ac:dyDescent="0.45">
      <c r="A3961">
        <v>1.6838435633175886E-2</v>
      </c>
      <c r="B3961">
        <v>0</v>
      </c>
      <c r="C3961">
        <v>1</v>
      </c>
      <c r="D3961">
        <v>0</v>
      </c>
    </row>
    <row r="3962" spans="1:4" hidden="1" outlineLevel="1" x14ac:dyDescent="0.45">
      <c r="A3962">
        <v>3.7695969110940197E-3</v>
      </c>
      <c r="B3962">
        <v>0</v>
      </c>
      <c r="C3962">
        <v>1</v>
      </c>
      <c r="D3962">
        <v>0</v>
      </c>
    </row>
    <row r="3963" spans="1:4" hidden="1" outlineLevel="1" x14ac:dyDescent="0.45">
      <c r="A3963">
        <v>-7.4694300518134416E-3</v>
      </c>
      <c r="B3963">
        <v>0</v>
      </c>
      <c r="C3963">
        <v>1</v>
      </c>
      <c r="D3963">
        <v>0</v>
      </c>
    </row>
    <row r="3964" spans="1:4" hidden="1" outlineLevel="1" x14ac:dyDescent="0.45">
      <c r="A3964">
        <v>-3.2441281614379758E-2</v>
      </c>
      <c r="B3964">
        <v>0</v>
      </c>
      <c r="C3964">
        <v>1</v>
      </c>
      <c r="D3964">
        <v>0</v>
      </c>
    </row>
    <row r="3965" spans="1:4" hidden="1" outlineLevel="1" x14ac:dyDescent="0.45">
      <c r="A3965">
        <v>5.5593922651933081E-3</v>
      </c>
      <c r="B3965">
        <v>0</v>
      </c>
      <c r="C3965">
        <v>1</v>
      </c>
      <c r="D3965">
        <v>0</v>
      </c>
    </row>
    <row r="3966" spans="1:4" hidden="1" outlineLevel="1" x14ac:dyDescent="0.45">
      <c r="A3966">
        <v>4.0177191717316596E-3</v>
      </c>
      <c r="B3966">
        <v>0</v>
      </c>
      <c r="C3966">
        <v>1</v>
      </c>
      <c r="D3966">
        <v>0</v>
      </c>
    </row>
    <row r="3967" spans="1:4" hidden="1" outlineLevel="1" x14ac:dyDescent="0.45">
      <c r="A3967">
        <v>-4.3026198782406433E-2</v>
      </c>
      <c r="B3967">
        <v>0</v>
      </c>
      <c r="C3967">
        <v>1</v>
      </c>
      <c r="D3967">
        <v>0</v>
      </c>
    </row>
    <row r="3968" spans="1:4" hidden="1" outlineLevel="1" x14ac:dyDescent="0.45">
      <c r="A3968">
        <v>-2.2828806290207337E-2</v>
      </c>
      <c r="B3968">
        <v>0</v>
      </c>
      <c r="C3968">
        <v>1</v>
      </c>
      <c r="D3968">
        <v>0</v>
      </c>
    </row>
    <row r="3969" spans="1:4" hidden="1" outlineLevel="1" x14ac:dyDescent="0.45">
      <c r="A3969">
        <v>-1.0250080007314866E-2</v>
      </c>
      <c r="B3969">
        <v>0</v>
      </c>
      <c r="C3969">
        <v>1</v>
      </c>
      <c r="D3969">
        <v>0</v>
      </c>
    </row>
    <row r="3970" spans="1:4" hidden="1" outlineLevel="1" x14ac:dyDescent="0.45">
      <c r="A3970">
        <v>2.2828055134695768E-2</v>
      </c>
      <c r="B3970">
        <v>0</v>
      </c>
      <c r="C3970">
        <v>1</v>
      </c>
      <c r="D3970">
        <v>0</v>
      </c>
    </row>
    <row r="3971" spans="1:4" hidden="1" outlineLevel="1" x14ac:dyDescent="0.45">
      <c r="A3971">
        <v>5.6089960709930775E-3</v>
      </c>
      <c r="B3971">
        <v>0</v>
      </c>
      <c r="C3971">
        <v>1</v>
      </c>
      <c r="D3971">
        <v>0</v>
      </c>
    </row>
    <row r="3972" spans="1:4" hidden="1" outlineLevel="1" x14ac:dyDescent="0.45">
      <c r="A3972">
        <v>-7.9309477617302004E-3</v>
      </c>
      <c r="B3972">
        <v>0</v>
      </c>
      <c r="C3972">
        <v>1</v>
      </c>
      <c r="D3972">
        <v>0</v>
      </c>
    </row>
    <row r="3973" spans="1:4" hidden="1" outlineLevel="1" x14ac:dyDescent="0.45">
      <c r="A3973">
        <v>-2.496084307352453E-2</v>
      </c>
      <c r="B3973">
        <v>0</v>
      </c>
      <c r="C3973">
        <v>1</v>
      </c>
      <c r="D3973">
        <v>0</v>
      </c>
    </row>
    <row r="3974" spans="1:4" hidden="1" outlineLevel="1" x14ac:dyDescent="0.45">
      <c r="A3974">
        <v>1.2628138463823824E-3</v>
      </c>
      <c r="B3974">
        <v>0</v>
      </c>
      <c r="C3974">
        <v>1</v>
      </c>
      <c r="D3974">
        <v>0</v>
      </c>
    </row>
    <row r="3975" spans="1:4" hidden="1" outlineLevel="1" x14ac:dyDescent="0.45">
      <c r="A3975">
        <v>1.5329401290897104E-2</v>
      </c>
      <c r="B3975">
        <v>0</v>
      </c>
      <c r="C3975">
        <v>1</v>
      </c>
      <c r="D3975">
        <v>0</v>
      </c>
    </row>
    <row r="3976" spans="1:4" hidden="1" outlineLevel="1" x14ac:dyDescent="0.45">
      <c r="A3976">
        <v>4.6581723523764218E-4</v>
      </c>
      <c r="B3976">
        <v>0</v>
      </c>
      <c r="C3976">
        <v>1</v>
      </c>
      <c r="D3976">
        <v>0</v>
      </c>
    </row>
    <row r="3977" spans="1:4" hidden="1" outlineLevel="1" x14ac:dyDescent="0.45">
      <c r="A3977">
        <v>-8.3625474729769333E-3</v>
      </c>
      <c r="B3977">
        <v>0</v>
      </c>
      <c r="C3977">
        <v>1</v>
      </c>
      <c r="D3977">
        <v>0</v>
      </c>
    </row>
    <row r="3978" spans="1:4" hidden="1" outlineLevel="1" x14ac:dyDescent="0.45">
      <c r="A3978">
        <v>2.6164610568955915E-2</v>
      </c>
      <c r="B3978">
        <v>0</v>
      </c>
      <c r="C3978">
        <v>1</v>
      </c>
      <c r="D3978">
        <v>0</v>
      </c>
    </row>
    <row r="3979" spans="1:4" hidden="1" outlineLevel="1" x14ac:dyDescent="0.45">
      <c r="A3979">
        <v>7.0965889720262521E-3</v>
      </c>
      <c r="B3979">
        <v>0</v>
      </c>
      <c r="C3979">
        <v>1</v>
      </c>
      <c r="D3979">
        <v>0</v>
      </c>
    </row>
    <row r="3980" spans="1:4" hidden="1" outlineLevel="1" x14ac:dyDescent="0.45">
      <c r="A3980">
        <v>3.9410973426100115E-2</v>
      </c>
      <c r="B3980">
        <v>0</v>
      </c>
      <c r="C3980">
        <v>1</v>
      </c>
      <c r="D3980">
        <v>0</v>
      </c>
    </row>
    <row r="3981" spans="1:4" hidden="1" outlineLevel="1" x14ac:dyDescent="0.45">
      <c r="A3981">
        <v>1.3627364433435707E-2</v>
      </c>
      <c r="B3981">
        <v>0</v>
      </c>
      <c r="C3981">
        <v>1</v>
      </c>
      <c r="D3981">
        <v>0</v>
      </c>
    </row>
    <row r="3982" spans="1:4" hidden="1" outlineLevel="1" x14ac:dyDescent="0.45">
      <c r="A3982">
        <v>2.8156628645352733E-3</v>
      </c>
      <c r="B3982">
        <v>0</v>
      </c>
      <c r="C3982">
        <v>1</v>
      </c>
      <c r="D3982">
        <v>0</v>
      </c>
    </row>
    <row r="3983" spans="1:4" hidden="1" outlineLevel="1" x14ac:dyDescent="0.45">
      <c r="A3983">
        <v>-3.3558178752107759E-3</v>
      </c>
      <c r="B3983">
        <v>0</v>
      </c>
      <c r="C3983">
        <v>1</v>
      </c>
      <c r="D3983">
        <v>0</v>
      </c>
    </row>
    <row r="3984" spans="1:4" hidden="1" outlineLevel="1" x14ac:dyDescent="0.45">
      <c r="A3984">
        <v>2.1251755469450684E-2</v>
      </c>
      <c r="B3984">
        <v>0</v>
      </c>
      <c r="C3984">
        <v>1</v>
      </c>
      <c r="D3984">
        <v>0</v>
      </c>
    </row>
    <row r="3985" spans="1:4" hidden="1" outlineLevel="1" x14ac:dyDescent="0.45">
      <c r="A3985">
        <v>1.4629620425137047E-2</v>
      </c>
      <c r="B3985">
        <v>0</v>
      </c>
      <c r="C3985">
        <v>1</v>
      </c>
      <c r="D3985">
        <v>0</v>
      </c>
    </row>
    <row r="3986" spans="1:4" hidden="1" outlineLevel="1" x14ac:dyDescent="0.45">
      <c r="A3986">
        <v>1.7415088177661575E-2</v>
      </c>
      <c r="B3986">
        <v>0</v>
      </c>
      <c r="C3986">
        <v>1</v>
      </c>
      <c r="D3986">
        <v>0</v>
      </c>
    </row>
    <row r="3987" spans="1:4" hidden="1" outlineLevel="1" x14ac:dyDescent="0.45">
      <c r="A3987">
        <v>-1.6603404139215017E-2</v>
      </c>
      <c r="B3987">
        <v>0</v>
      </c>
      <c r="C3987">
        <v>1</v>
      </c>
      <c r="D3987">
        <v>0</v>
      </c>
    </row>
    <row r="3988" spans="1:4" hidden="1" outlineLevel="1" x14ac:dyDescent="0.45">
      <c r="A3988">
        <v>2.5705052878965962E-3</v>
      </c>
      <c r="B3988">
        <v>0</v>
      </c>
      <c r="C3988">
        <v>1</v>
      </c>
      <c r="D3988">
        <v>0</v>
      </c>
    </row>
    <row r="3989" spans="1:4" hidden="1" outlineLevel="1" x14ac:dyDescent="0.45">
      <c r="A3989">
        <v>2.042992373371133E-3</v>
      </c>
      <c r="B3989">
        <v>0</v>
      </c>
      <c r="C3989">
        <v>1</v>
      </c>
      <c r="D3989">
        <v>0</v>
      </c>
    </row>
    <row r="3990" spans="1:4" hidden="1" outlineLevel="1" x14ac:dyDescent="0.45">
      <c r="A3990">
        <v>7.2455527576962275E-3</v>
      </c>
      <c r="B3990">
        <v>0</v>
      </c>
      <c r="C3990">
        <v>1</v>
      </c>
      <c r="D3990">
        <v>0</v>
      </c>
    </row>
    <row r="3991" spans="1:4" hidden="1" outlineLevel="1" x14ac:dyDescent="0.45">
      <c r="A3991">
        <v>-4.096708117610981E-3</v>
      </c>
      <c r="B3991">
        <v>0</v>
      </c>
      <c r="C3991">
        <v>1</v>
      </c>
      <c r="D3991">
        <v>0</v>
      </c>
    </row>
    <row r="3992" spans="1:4" hidden="1" outlineLevel="1" x14ac:dyDescent="0.45">
      <c r="A3992">
        <v>-4.7775600434029064E-3</v>
      </c>
      <c r="B3992">
        <v>0</v>
      </c>
      <c r="C3992">
        <v>1</v>
      </c>
      <c r="D3992">
        <v>0</v>
      </c>
    </row>
    <row r="3993" spans="1:4" hidden="1" outlineLevel="1" x14ac:dyDescent="0.45">
      <c r="A3993">
        <v>-4.6052203345701148E-3</v>
      </c>
      <c r="B3993">
        <v>0</v>
      </c>
      <c r="C3993">
        <v>1</v>
      </c>
      <c r="D3993">
        <v>0</v>
      </c>
    </row>
    <row r="3994" spans="1:4" hidden="1" outlineLevel="1" x14ac:dyDescent="0.45">
      <c r="A3994">
        <v>4.8799228367311098E-3</v>
      </c>
      <c r="B3994">
        <v>0</v>
      </c>
      <c r="C3994">
        <v>1</v>
      </c>
      <c r="D3994">
        <v>0</v>
      </c>
    </row>
    <row r="3995" spans="1:4" hidden="1" outlineLevel="1" x14ac:dyDescent="0.45">
      <c r="A3995">
        <v>3.5547240411599734E-3</v>
      </c>
      <c r="B3995">
        <v>0</v>
      </c>
      <c r="C3995">
        <v>1</v>
      </c>
      <c r="D3995">
        <v>0</v>
      </c>
    </row>
    <row r="3996" spans="1:4" hidden="1" outlineLevel="1" x14ac:dyDescent="0.45">
      <c r="A3996">
        <v>-4.95250137794645E-3</v>
      </c>
      <c r="B3996">
        <v>0</v>
      </c>
      <c r="C3996">
        <v>1</v>
      </c>
      <c r="D3996">
        <v>0</v>
      </c>
    </row>
    <row r="3997" spans="1:4" hidden="1" outlineLevel="1" x14ac:dyDescent="0.45">
      <c r="A3997">
        <v>-1.9550182875671673E-4</v>
      </c>
      <c r="B3997">
        <v>0</v>
      </c>
      <c r="C3997">
        <v>1</v>
      </c>
      <c r="D3997">
        <v>0</v>
      </c>
    </row>
    <row r="3998" spans="1:4" hidden="1" outlineLevel="1" x14ac:dyDescent="0.45">
      <c r="A3998">
        <v>1.0811735662432653E-2</v>
      </c>
      <c r="B3998">
        <v>0</v>
      </c>
      <c r="C3998">
        <v>1</v>
      </c>
      <c r="D3998">
        <v>0</v>
      </c>
    </row>
    <row r="3999" spans="1:4" hidden="1" outlineLevel="1" x14ac:dyDescent="0.45">
      <c r="A3999">
        <v>-7.9394506061387649E-3</v>
      </c>
      <c r="B3999">
        <v>0</v>
      </c>
      <c r="C3999">
        <v>1</v>
      </c>
      <c r="D3999">
        <v>0</v>
      </c>
    </row>
    <row r="4000" spans="1:4" hidden="1" outlineLevel="1" x14ac:dyDescent="0.45">
      <c r="A4000">
        <v>4.3224270590433989E-3</v>
      </c>
      <c r="B4000">
        <v>0</v>
      </c>
      <c r="C4000">
        <v>1</v>
      </c>
      <c r="D4000">
        <v>0</v>
      </c>
    </row>
    <row r="4001" spans="1:4" hidden="1" outlineLevel="1" x14ac:dyDescent="0.45">
      <c r="A4001">
        <v>6.3101180315650041E-4</v>
      </c>
      <c r="B4001">
        <v>0</v>
      </c>
      <c r="C4001">
        <v>1</v>
      </c>
      <c r="D4001">
        <v>0</v>
      </c>
    </row>
    <row r="4002" spans="1:4" hidden="1" outlineLevel="1" x14ac:dyDescent="0.45">
      <c r="A4002">
        <v>2.8021893620289617E-2</v>
      </c>
      <c r="B4002">
        <v>0</v>
      </c>
      <c r="C4002">
        <v>1</v>
      </c>
      <c r="D4002">
        <v>0</v>
      </c>
    </row>
    <row r="4003" spans="1:4" hidden="1" outlineLevel="1" x14ac:dyDescent="0.45">
      <c r="A4003">
        <v>1.135621878809312E-2</v>
      </c>
      <c r="B4003">
        <v>0</v>
      </c>
      <c r="C4003">
        <v>1</v>
      </c>
      <c r="D4003">
        <v>0</v>
      </c>
    </row>
    <row r="4004" spans="1:4" hidden="1" outlineLevel="1" x14ac:dyDescent="0.45">
      <c r="A4004">
        <v>2.1881974198866505E-2</v>
      </c>
      <c r="B4004">
        <v>0</v>
      </c>
      <c r="C4004">
        <v>1</v>
      </c>
      <c r="D4004">
        <v>0</v>
      </c>
    </row>
    <row r="4005" spans="1:4" hidden="1" outlineLevel="1" x14ac:dyDescent="0.45">
      <c r="A4005">
        <v>1.66726275178255E-2</v>
      </c>
      <c r="B4005">
        <v>0</v>
      </c>
      <c r="C4005">
        <v>1</v>
      </c>
      <c r="D4005">
        <v>0</v>
      </c>
    </row>
    <row r="4006" spans="1:4" hidden="1" outlineLevel="1" x14ac:dyDescent="0.45">
      <c r="A4006">
        <v>6.3845393850481269E-3</v>
      </c>
      <c r="B4006">
        <v>0</v>
      </c>
      <c r="C4006">
        <v>1</v>
      </c>
      <c r="D4006">
        <v>0</v>
      </c>
    </row>
    <row r="4007" spans="1:4" hidden="1" outlineLevel="1" x14ac:dyDescent="0.45">
      <c r="A4007">
        <v>4.6929501625054826E-3</v>
      </c>
      <c r="B4007">
        <v>0</v>
      </c>
      <c r="C4007">
        <v>1</v>
      </c>
      <c r="D4007">
        <v>0</v>
      </c>
    </row>
    <row r="4008" spans="1:4" hidden="1" outlineLevel="1" x14ac:dyDescent="0.45">
      <c r="A4008">
        <v>1.128893758142846E-2</v>
      </c>
      <c r="B4008">
        <v>0</v>
      </c>
      <c r="C4008">
        <v>1</v>
      </c>
      <c r="D4008">
        <v>0</v>
      </c>
    </row>
    <row r="4009" spans="1:4" hidden="1" outlineLevel="1" x14ac:dyDescent="0.45">
      <c r="A4009">
        <v>-2.4741422851412009E-3</v>
      </c>
      <c r="B4009">
        <v>0</v>
      </c>
      <c r="C4009">
        <v>1</v>
      </c>
      <c r="D4009">
        <v>0</v>
      </c>
    </row>
    <row r="4010" spans="1:4" hidden="1" outlineLevel="1" x14ac:dyDescent="0.45">
      <c r="A4010">
        <v>1.2893047147312542E-2</v>
      </c>
      <c r="B4010">
        <v>0</v>
      </c>
      <c r="C4010">
        <v>1</v>
      </c>
      <c r="D4010">
        <v>0</v>
      </c>
    </row>
    <row r="4011" spans="1:4" hidden="1" outlineLevel="1" x14ac:dyDescent="0.45">
      <c r="A4011">
        <v>-1.3112901356207241E-2</v>
      </c>
      <c r="B4011">
        <v>0</v>
      </c>
      <c r="C4011">
        <v>1</v>
      </c>
      <c r="D4011">
        <v>0</v>
      </c>
    </row>
    <row r="4012" spans="1:4" hidden="1" outlineLevel="1" x14ac:dyDescent="0.45">
      <c r="A4012">
        <v>1.4535097120876195E-2</v>
      </c>
      <c r="B4012">
        <v>0</v>
      </c>
      <c r="C4012">
        <v>1</v>
      </c>
      <c r="D4012">
        <v>0</v>
      </c>
    </row>
    <row r="4013" spans="1:4" hidden="1" outlineLevel="1" x14ac:dyDescent="0.45">
      <c r="A4013">
        <v>4.573016309460165E-3</v>
      </c>
      <c r="B4013">
        <v>0</v>
      </c>
      <c r="C4013">
        <v>1</v>
      </c>
      <c r="D4013">
        <v>0</v>
      </c>
    </row>
    <row r="4014" spans="1:4" hidden="1" outlineLevel="1" x14ac:dyDescent="0.45">
      <c r="A4014">
        <v>8.7658642695591649E-3</v>
      </c>
      <c r="B4014">
        <v>0</v>
      </c>
      <c r="C4014">
        <v>1</v>
      </c>
      <c r="D4014">
        <v>0</v>
      </c>
    </row>
    <row r="4015" spans="1:4" hidden="1" outlineLevel="1" x14ac:dyDescent="0.45">
      <c r="A4015">
        <v>-8.9824421103739116E-3</v>
      </c>
      <c r="B4015">
        <v>0</v>
      </c>
      <c r="C4015">
        <v>1</v>
      </c>
      <c r="D4015">
        <v>0</v>
      </c>
    </row>
    <row r="4016" spans="1:4" hidden="1" outlineLevel="1" x14ac:dyDescent="0.45">
      <c r="A4016">
        <v>4.4814940234736422E-3</v>
      </c>
      <c r="B4016">
        <v>0</v>
      </c>
      <c r="C4016">
        <v>1</v>
      </c>
      <c r="D4016">
        <v>0</v>
      </c>
    </row>
    <row r="4017" spans="1:4" hidden="1" outlineLevel="1" x14ac:dyDescent="0.45">
      <c r="A4017">
        <v>-9.2529498260585097E-4</v>
      </c>
      <c r="B4017">
        <v>0</v>
      </c>
      <c r="C4017">
        <v>1</v>
      </c>
      <c r="D4017">
        <v>0</v>
      </c>
    </row>
    <row r="4018" spans="1:4" hidden="1" outlineLevel="1" x14ac:dyDescent="0.45">
      <c r="A4018">
        <v>-1.8788679407837017E-2</v>
      </c>
      <c r="B4018">
        <v>0</v>
      </c>
      <c r="C4018">
        <v>1</v>
      </c>
      <c r="D4018">
        <v>0</v>
      </c>
    </row>
    <row r="4019" spans="1:4" hidden="1" outlineLevel="1" x14ac:dyDescent="0.45">
      <c r="A4019">
        <v>-2.0465504247488386E-2</v>
      </c>
      <c r="B4019">
        <v>0</v>
      </c>
      <c r="C4019">
        <v>1</v>
      </c>
      <c r="D4019">
        <v>0</v>
      </c>
    </row>
    <row r="4020" spans="1:4" hidden="1" outlineLevel="1" x14ac:dyDescent="0.45">
      <c r="A4020">
        <v>3.1223855623281338E-3</v>
      </c>
      <c r="B4020">
        <v>0</v>
      </c>
      <c r="C4020">
        <v>1</v>
      </c>
      <c r="D4020">
        <v>0</v>
      </c>
    </row>
    <row r="4021" spans="1:4" hidden="1" outlineLevel="1" x14ac:dyDescent="0.45">
      <c r="A4021">
        <v>-3.4477623054582907E-3</v>
      </c>
      <c r="B4021">
        <v>0</v>
      </c>
      <c r="C4021">
        <v>1</v>
      </c>
      <c r="D4021">
        <v>0</v>
      </c>
    </row>
    <row r="4022" spans="1:4" hidden="1" outlineLevel="1" x14ac:dyDescent="0.45">
      <c r="A4022">
        <v>1.603562808700798E-2</v>
      </c>
      <c r="B4022">
        <v>0</v>
      </c>
      <c r="C4022">
        <v>1</v>
      </c>
      <c r="D4022">
        <v>0</v>
      </c>
    </row>
    <row r="4023" spans="1:4" hidden="1" outlineLevel="1" x14ac:dyDescent="0.45">
      <c r="A4023">
        <v>7.6265140873554849E-3</v>
      </c>
      <c r="B4023">
        <v>0</v>
      </c>
      <c r="C4023">
        <v>1</v>
      </c>
      <c r="D4023">
        <v>0</v>
      </c>
    </row>
    <row r="4024" spans="1:4" hidden="1" outlineLevel="1" x14ac:dyDescent="0.45">
      <c r="A4024">
        <v>9.1526165973287998E-3</v>
      </c>
      <c r="B4024">
        <v>0</v>
      </c>
      <c r="C4024">
        <v>1</v>
      </c>
      <c r="D4024">
        <v>0</v>
      </c>
    </row>
    <row r="4025" spans="1:4" hidden="1" outlineLevel="1" x14ac:dyDescent="0.45">
      <c r="A4025">
        <v>8.8453972111321999E-3</v>
      </c>
      <c r="B4025">
        <v>0</v>
      </c>
      <c r="C4025">
        <v>1</v>
      </c>
      <c r="D4025">
        <v>0</v>
      </c>
    </row>
    <row r="4026" spans="1:4" hidden="1" outlineLevel="1" x14ac:dyDescent="0.45">
      <c r="A4026">
        <v>-1.4065826922939006E-2</v>
      </c>
      <c r="B4026">
        <v>0</v>
      </c>
      <c r="C4026">
        <v>1</v>
      </c>
      <c r="D4026">
        <v>0</v>
      </c>
    </row>
    <row r="4027" spans="1:4" hidden="1" outlineLevel="1" x14ac:dyDescent="0.45">
      <c r="A4027">
        <v>3.7811307035084951E-4</v>
      </c>
      <c r="B4027">
        <v>0</v>
      </c>
      <c r="C4027">
        <v>1</v>
      </c>
      <c r="D4027">
        <v>0</v>
      </c>
    </row>
    <row r="4028" spans="1:4" hidden="1" outlineLevel="1" x14ac:dyDescent="0.45">
      <c r="A4028">
        <v>-3.9250746854487817E-3</v>
      </c>
      <c r="B4028">
        <v>0</v>
      </c>
      <c r="C4028">
        <v>1</v>
      </c>
      <c r="D4028">
        <v>0</v>
      </c>
    </row>
    <row r="4029" spans="1:4" hidden="1" outlineLevel="1" x14ac:dyDescent="0.45">
      <c r="A4029">
        <v>1.1135678685318506E-2</v>
      </c>
      <c r="B4029">
        <v>0</v>
      </c>
      <c r="C4029">
        <v>1</v>
      </c>
      <c r="D4029">
        <v>0</v>
      </c>
    </row>
    <row r="4030" spans="1:4" hidden="1" outlineLevel="1" x14ac:dyDescent="0.45">
      <c r="A4030">
        <v>2.4855120053694169E-2</v>
      </c>
      <c r="B4030">
        <v>0</v>
      </c>
      <c r="C4030">
        <v>1</v>
      </c>
      <c r="D4030">
        <v>0</v>
      </c>
    </row>
    <row r="4031" spans="1:4" hidden="1" outlineLevel="1" x14ac:dyDescent="0.45">
      <c r="A4031">
        <v>-3.0540747991296358E-2</v>
      </c>
      <c r="B4031">
        <v>0</v>
      </c>
      <c r="C4031">
        <v>1</v>
      </c>
      <c r="D4031">
        <v>0</v>
      </c>
    </row>
    <row r="4032" spans="1:4" hidden="1" outlineLevel="1" x14ac:dyDescent="0.45">
      <c r="A4032">
        <v>-4.3945667175128156E-3</v>
      </c>
      <c r="B4032">
        <v>0</v>
      </c>
      <c r="C4032">
        <v>1</v>
      </c>
      <c r="D4032">
        <v>0</v>
      </c>
    </row>
    <row r="4033" spans="1:4" hidden="1" outlineLevel="1" x14ac:dyDescent="0.45">
      <c r="A4033">
        <v>1.7655856710319107E-3</v>
      </c>
      <c r="B4033">
        <v>0</v>
      </c>
      <c r="C4033">
        <v>1</v>
      </c>
      <c r="D4033">
        <v>0</v>
      </c>
    </row>
    <row r="4034" spans="1:4" hidden="1" outlineLevel="1" x14ac:dyDescent="0.45">
      <c r="A4034">
        <v>1.8353033712774636E-3</v>
      </c>
      <c r="B4034">
        <v>0</v>
      </c>
      <c r="C4034">
        <v>1</v>
      </c>
      <c r="D4034">
        <v>0</v>
      </c>
    </row>
    <row r="4035" spans="1:4" hidden="1" outlineLevel="1" x14ac:dyDescent="0.45">
      <c r="A4035">
        <v>4.688897127777869E-3</v>
      </c>
      <c r="B4035">
        <v>0</v>
      </c>
      <c r="C4035">
        <v>1</v>
      </c>
      <c r="D4035">
        <v>0</v>
      </c>
    </row>
    <row r="4036" spans="1:4" hidden="1" outlineLevel="1" x14ac:dyDescent="0.45">
      <c r="A4036">
        <v>9.7247547104279963E-3</v>
      </c>
      <c r="B4036">
        <v>0</v>
      </c>
      <c r="C4036">
        <v>1</v>
      </c>
      <c r="D4036">
        <v>0</v>
      </c>
    </row>
    <row r="4037" spans="1:4" hidden="1" outlineLevel="1" x14ac:dyDescent="0.45">
      <c r="A4037">
        <v>3.6546564622907951E-4</v>
      </c>
      <c r="B4037">
        <v>0</v>
      </c>
      <c r="C4037">
        <v>1</v>
      </c>
      <c r="D4037">
        <v>0</v>
      </c>
    </row>
    <row r="4038" spans="1:4" hidden="1" outlineLevel="1" x14ac:dyDescent="0.45">
      <c r="A4038">
        <v>-1.3402674804260606E-2</v>
      </c>
      <c r="B4038">
        <v>0</v>
      </c>
      <c r="C4038">
        <v>1</v>
      </c>
      <c r="D4038">
        <v>0</v>
      </c>
    </row>
    <row r="4039" spans="1:4" hidden="1" outlineLevel="1" x14ac:dyDescent="0.45">
      <c r="A4039">
        <v>1.4514114776951637E-2</v>
      </c>
      <c r="B4039">
        <v>0</v>
      </c>
      <c r="C4039">
        <v>1</v>
      </c>
      <c r="D4039">
        <v>0</v>
      </c>
    </row>
    <row r="4040" spans="1:4" hidden="1" outlineLevel="1" x14ac:dyDescent="0.45">
      <c r="A4040">
        <v>8.3019029965569757E-4</v>
      </c>
      <c r="B4040">
        <v>0</v>
      </c>
      <c r="C4040">
        <v>1</v>
      </c>
      <c r="D4040">
        <v>0</v>
      </c>
    </row>
    <row r="4041" spans="1:4" hidden="1" outlineLevel="1" x14ac:dyDescent="0.45">
      <c r="A4041">
        <v>1.7862889097058909E-2</v>
      </c>
      <c r="B4041">
        <v>0</v>
      </c>
      <c r="C4041">
        <v>1</v>
      </c>
      <c r="D4041">
        <v>0</v>
      </c>
    </row>
    <row r="4042" spans="1:4" hidden="1" outlineLevel="1" x14ac:dyDescent="0.45">
      <c r="A4042">
        <v>5.5079000428548408E-3</v>
      </c>
      <c r="B4042">
        <v>0</v>
      </c>
      <c r="C4042">
        <v>1</v>
      </c>
      <c r="D4042">
        <v>0</v>
      </c>
    </row>
    <row r="4043" spans="1:4" hidden="1" outlineLevel="1" x14ac:dyDescent="0.45">
      <c r="A4043">
        <v>1.7537117903930088E-2</v>
      </c>
      <c r="B4043">
        <v>0</v>
      </c>
      <c r="C4043">
        <v>1</v>
      </c>
      <c r="D4043">
        <v>0</v>
      </c>
    </row>
    <row r="4044" spans="1:4" hidden="1" outlineLevel="1" x14ac:dyDescent="0.45">
      <c r="A4044">
        <v>3.5410443918014289E-2</v>
      </c>
      <c r="B4044">
        <v>0</v>
      </c>
      <c r="C4044">
        <v>1</v>
      </c>
      <c r="D4044">
        <v>0</v>
      </c>
    </row>
    <row r="4045" spans="1:4" hidden="1" outlineLevel="1" x14ac:dyDescent="0.45">
      <c r="A4045">
        <v>-2.1367181282826775E-2</v>
      </c>
      <c r="B4045">
        <v>0</v>
      </c>
      <c r="C4045">
        <v>1</v>
      </c>
      <c r="D4045">
        <v>0</v>
      </c>
    </row>
    <row r="4046" spans="1:4" hidden="1" outlineLevel="1" x14ac:dyDescent="0.45">
      <c r="A4046">
        <v>8.545097241986932E-3</v>
      </c>
      <c r="B4046">
        <v>0</v>
      </c>
      <c r="C4046">
        <v>1</v>
      </c>
      <c r="D4046">
        <v>0</v>
      </c>
    </row>
    <row r="4047" spans="1:4" hidden="1" outlineLevel="1" x14ac:dyDescent="0.45">
      <c r="A4047">
        <v>-1.1261094798798554E-2</v>
      </c>
      <c r="B4047">
        <v>0</v>
      </c>
      <c r="C4047">
        <v>1</v>
      </c>
      <c r="D4047">
        <v>0</v>
      </c>
    </row>
    <row r="4048" spans="1:4" hidden="1" outlineLevel="1" x14ac:dyDescent="0.45">
      <c r="A4048">
        <v>-2.487173388603936E-3</v>
      </c>
      <c r="B4048">
        <v>0</v>
      </c>
      <c r="C4048">
        <v>1</v>
      </c>
      <c r="D4048">
        <v>0</v>
      </c>
    </row>
    <row r="4049" spans="1:4" hidden="1" outlineLevel="1" x14ac:dyDescent="0.45">
      <c r="A4049">
        <v>3.3108747930703508E-3</v>
      </c>
      <c r="B4049">
        <v>0</v>
      </c>
      <c r="C4049">
        <v>1</v>
      </c>
      <c r="D4049">
        <v>0</v>
      </c>
    </row>
    <row r="4050" spans="1:4" hidden="1" outlineLevel="1" x14ac:dyDescent="0.45">
      <c r="A4050">
        <v>-9.0035647598030177E-3</v>
      </c>
      <c r="B4050">
        <v>0</v>
      </c>
      <c r="C4050">
        <v>1</v>
      </c>
      <c r="D4050">
        <v>0</v>
      </c>
    </row>
    <row r="4051" spans="1:4" hidden="1" outlineLevel="1" x14ac:dyDescent="0.45">
      <c r="A4051">
        <v>-4.3097246298365866E-3</v>
      </c>
      <c r="B4051">
        <v>0</v>
      </c>
      <c r="C4051">
        <v>1</v>
      </c>
      <c r="D4051">
        <v>0</v>
      </c>
    </row>
    <row r="4052" spans="1:4" hidden="1" outlineLevel="1" x14ac:dyDescent="0.45">
      <c r="A4052">
        <v>1.087255711533186E-2</v>
      </c>
      <c r="B4052">
        <v>0</v>
      </c>
      <c r="C4052">
        <v>1</v>
      </c>
      <c r="D4052">
        <v>0</v>
      </c>
    </row>
    <row r="4053" spans="1:4" hidden="1" outlineLevel="1" x14ac:dyDescent="0.45">
      <c r="A4053">
        <v>4.3015656909462185E-2</v>
      </c>
      <c r="B4053">
        <v>1</v>
      </c>
      <c r="C4053">
        <v>1</v>
      </c>
      <c r="D4053">
        <v>1</v>
      </c>
    </row>
    <row r="4054" spans="1:4" hidden="1" outlineLevel="1" x14ac:dyDescent="0.45">
      <c r="A4054">
        <v>-0.10150177197344967</v>
      </c>
      <c r="B4054">
        <v>1</v>
      </c>
      <c r="C4054">
        <v>1</v>
      </c>
      <c r="D4054">
        <v>1</v>
      </c>
    </row>
    <row r="4055" spans="1:4" hidden="1" outlineLevel="1" x14ac:dyDescent="0.45">
      <c r="A4055">
        <v>-1.7796567078530723E-3</v>
      </c>
      <c r="B4055">
        <v>1</v>
      </c>
      <c r="C4055">
        <v>1</v>
      </c>
      <c r="D4055">
        <v>1</v>
      </c>
    </row>
    <row r="4056" spans="1:4" hidden="1" outlineLevel="1" x14ac:dyDescent="0.45">
      <c r="A4056">
        <v>-6.1707732386371283E-3</v>
      </c>
      <c r="B4056">
        <v>1</v>
      </c>
      <c r="C4056">
        <v>1</v>
      </c>
      <c r="D4056">
        <v>1</v>
      </c>
    </row>
    <row r="4057" spans="1:4" hidden="1" outlineLevel="1" x14ac:dyDescent="0.45">
      <c r="A4057">
        <v>5.037562054270861E-3</v>
      </c>
      <c r="B4057">
        <v>1</v>
      </c>
      <c r="C4057">
        <v>1</v>
      </c>
      <c r="D4057">
        <v>1</v>
      </c>
    </row>
    <row r="4058" spans="1:4" hidden="1" outlineLevel="1" x14ac:dyDescent="0.45">
      <c r="A4058">
        <v>-7.6714604187612112E-3</v>
      </c>
      <c r="B4058">
        <v>1</v>
      </c>
      <c r="C4058">
        <v>1</v>
      </c>
      <c r="D4058">
        <v>1</v>
      </c>
    </row>
    <row r="4059" spans="1:4" hidden="1" outlineLevel="1" x14ac:dyDescent="0.45">
      <c r="A4059">
        <v>8.8980904345528078E-3</v>
      </c>
      <c r="B4059">
        <v>1</v>
      </c>
      <c r="C4059">
        <v>1</v>
      </c>
      <c r="D4059">
        <v>1</v>
      </c>
    </row>
    <row r="4060" spans="1:4" hidden="1" outlineLevel="1" x14ac:dyDescent="0.45">
      <c r="A4060">
        <v>-1.0944469913623078E-2</v>
      </c>
      <c r="B4060">
        <v>1</v>
      </c>
      <c r="C4060">
        <v>1</v>
      </c>
      <c r="D4060">
        <v>1</v>
      </c>
    </row>
    <row r="4061" spans="1:4" hidden="1" outlineLevel="1" x14ac:dyDescent="0.45">
      <c r="A4061">
        <v>-8.9907811384889458E-3</v>
      </c>
      <c r="B4061">
        <v>1</v>
      </c>
      <c r="C4061">
        <v>1</v>
      </c>
      <c r="D4061">
        <v>1</v>
      </c>
    </row>
    <row r="4062" spans="1:4" hidden="1" outlineLevel="1" x14ac:dyDescent="0.45">
      <c r="A4062">
        <v>-6.607520694903446E-4</v>
      </c>
      <c r="B4062">
        <v>1</v>
      </c>
      <c r="C4062">
        <v>1</v>
      </c>
      <c r="D4062">
        <v>1</v>
      </c>
    </row>
    <row r="4063" spans="1:4" hidden="1" outlineLevel="1" x14ac:dyDescent="0.45">
      <c r="A4063">
        <v>1.7101763665809733E-2</v>
      </c>
      <c r="B4063">
        <v>1</v>
      </c>
      <c r="C4063">
        <v>1</v>
      </c>
      <c r="D4063">
        <v>1</v>
      </c>
    </row>
    <row r="4064" spans="1:4" hidden="1" outlineLevel="1" x14ac:dyDescent="0.45">
      <c r="A4064">
        <v>2.2935109708710488E-3</v>
      </c>
      <c r="B4064">
        <v>1</v>
      </c>
      <c r="C4064">
        <v>1</v>
      </c>
      <c r="D4064">
        <v>1</v>
      </c>
    </row>
    <row r="4065" spans="1:4" hidden="1" outlineLevel="1" x14ac:dyDescent="0.45">
      <c r="A4065">
        <v>4.8971739225487365E-3</v>
      </c>
      <c r="B4065">
        <v>1</v>
      </c>
      <c r="C4065">
        <v>1</v>
      </c>
      <c r="D4065">
        <v>1</v>
      </c>
    </row>
    <row r="4066" spans="1:4" hidden="1" outlineLevel="1" x14ac:dyDescent="0.45">
      <c r="A4066">
        <v>-7.9046223911127811E-4</v>
      </c>
      <c r="B4066">
        <v>1</v>
      </c>
      <c r="C4066">
        <v>1</v>
      </c>
      <c r="D4066">
        <v>1</v>
      </c>
    </row>
    <row r="4067" spans="1:4" hidden="1" outlineLevel="1" x14ac:dyDescent="0.45">
      <c r="A4067">
        <v>0</v>
      </c>
      <c r="B4067">
        <v>1</v>
      </c>
      <c r="C4067">
        <v>1</v>
      </c>
      <c r="D4067">
        <v>1</v>
      </c>
    </row>
    <row r="4068" spans="1:4" hidden="1" outlineLevel="1" x14ac:dyDescent="0.45">
      <c r="A4068">
        <v>3.3022462532206198E-3</v>
      </c>
      <c r="B4068">
        <v>1</v>
      </c>
      <c r="C4068">
        <v>1</v>
      </c>
      <c r="D4068">
        <v>1</v>
      </c>
    </row>
    <row r="4069" spans="1:4" hidden="1" outlineLevel="1" x14ac:dyDescent="0.45">
      <c r="A4069">
        <v>-2.7785011574074092E-2</v>
      </c>
      <c r="B4069">
        <v>1</v>
      </c>
      <c r="C4069">
        <v>1</v>
      </c>
      <c r="D4069">
        <v>1</v>
      </c>
    </row>
    <row r="4070" spans="1:4" hidden="1" outlineLevel="1" x14ac:dyDescent="0.45">
      <c r="A4070">
        <v>1.0811092344437112E-2</v>
      </c>
      <c r="B4070">
        <v>1</v>
      </c>
      <c r="C4070">
        <v>1</v>
      </c>
      <c r="D4070">
        <v>1</v>
      </c>
    </row>
    <row r="4071" spans="1:4" hidden="1" outlineLevel="1" x14ac:dyDescent="0.45">
      <c r="A4071">
        <v>1.5943821217206944E-2</v>
      </c>
      <c r="B4071">
        <v>1</v>
      </c>
      <c r="C4071">
        <v>1</v>
      </c>
      <c r="D4071">
        <v>1</v>
      </c>
    </row>
    <row r="4072" spans="1:4" hidden="1" outlineLevel="1" x14ac:dyDescent="0.45">
      <c r="A4072">
        <v>2.069295309307484E-2</v>
      </c>
      <c r="B4072">
        <v>1</v>
      </c>
      <c r="C4072">
        <v>1</v>
      </c>
      <c r="D4072">
        <v>1</v>
      </c>
    </row>
    <row r="4073" spans="1:4" hidden="1" outlineLevel="1" x14ac:dyDescent="0.45">
      <c r="A4073">
        <v>1.938611809134394E-2</v>
      </c>
      <c r="B4073">
        <v>1</v>
      </c>
      <c r="C4073">
        <v>1</v>
      </c>
      <c r="D4073">
        <v>1</v>
      </c>
    </row>
    <row r="4074" spans="1:4" hidden="1" outlineLevel="1" x14ac:dyDescent="0.45">
      <c r="A4074">
        <v>-6.3507538038367617E-3</v>
      </c>
      <c r="B4074">
        <v>1</v>
      </c>
      <c r="C4074">
        <v>1</v>
      </c>
      <c r="D4074">
        <v>1</v>
      </c>
    </row>
    <row r="4075" spans="1:4" hidden="1" outlineLevel="1" x14ac:dyDescent="0.45">
      <c r="A4075">
        <v>6.1670859817919421E-4</v>
      </c>
      <c r="B4075">
        <v>1</v>
      </c>
      <c r="C4075">
        <v>1</v>
      </c>
      <c r="D4075">
        <v>1</v>
      </c>
    </row>
    <row r="4076" spans="1:4" hidden="1" outlineLevel="1" x14ac:dyDescent="0.45">
      <c r="A4076">
        <v>9.4200208711243683E-3</v>
      </c>
      <c r="B4076">
        <v>1</v>
      </c>
      <c r="C4076">
        <v>1</v>
      </c>
      <c r="D4076">
        <v>1</v>
      </c>
    </row>
    <row r="4077" spans="1:4" hidden="1" outlineLevel="1" x14ac:dyDescent="0.45">
      <c r="A4077">
        <v>3.3928645768286358E-3</v>
      </c>
      <c r="B4077">
        <v>1</v>
      </c>
      <c r="C4077">
        <v>1</v>
      </c>
      <c r="D4077">
        <v>1</v>
      </c>
    </row>
    <row r="4078" spans="1:4" hidden="1" outlineLevel="1" x14ac:dyDescent="0.45">
      <c r="A4078">
        <v>-1.2426096877917181E-2</v>
      </c>
      <c r="B4078">
        <v>1</v>
      </c>
      <c r="C4078">
        <v>1</v>
      </c>
      <c r="D4078">
        <v>1</v>
      </c>
    </row>
    <row r="4079" spans="1:4" hidden="1" outlineLevel="1" x14ac:dyDescent="0.45">
      <c r="A4079">
        <v>-1.6258454816619805E-2</v>
      </c>
      <c r="B4079">
        <v>1</v>
      </c>
      <c r="C4079">
        <v>1</v>
      </c>
      <c r="D4079">
        <v>1</v>
      </c>
    </row>
    <row r="4080" spans="1:4" hidden="1" outlineLevel="1" x14ac:dyDescent="0.45">
      <c r="A4080">
        <v>-7.8294043958559989E-4</v>
      </c>
      <c r="B4080">
        <v>1</v>
      </c>
      <c r="C4080">
        <v>1</v>
      </c>
      <c r="D4080">
        <v>1</v>
      </c>
    </row>
    <row r="4081" spans="1:4" hidden="1" outlineLevel="1" x14ac:dyDescent="0.45">
      <c r="A4081">
        <v>1.8598720670152336E-2</v>
      </c>
      <c r="B4081">
        <v>1</v>
      </c>
      <c r="C4081">
        <v>1</v>
      </c>
      <c r="D4081">
        <v>1</v>
      </c>
    </row>
    <row r="4082" spans="1:4" hidden="1" outlineLevel="1" x14ac:dyDescent="0.45">
      <c r="A4082">
        <v>-3.0420218605984872E-2</v>
      </c>
      <c r="B4082">
        <v>1</v>
      </c>
      <c r="C4082">
        <v>1</v>
      </c>
      <c r="D4082">
        <v>1</v>
      </c>
    </row>
    <row r="4083" spans="1:4" hidden="1" outlineLevel="1" x14ac:dyDescent="0.45">
      <c r="A4083">
        <v>2.2712355838929055E-2</v>
      </c>
      <c r="B4083">
        <v>1</v>
      </c>
      <c r="C4083">
        <v>1</v>
      </c>
      <c r="D4083">
        <v>1</v>
      </c>
    </row>
    <row r="4084" spans="1:4" hidden="1" outlineLevel="1" x14ac:dyDescent="0.45">
      <c r="A4084">
        <v>-2.0451916838271078E-4</v>
      </c>
      <c r="B4084">
        <v>1</v>
      </c>
      <c r="C4084">
        <v>1</v>
      </c>
      <c r="D4084">
        <v>1</v>
      </c>
    </row>
    <row r="4085" spans="1:4" hidden="1" outlineLevel="1" x14ac:dyDescent="0.45">
      <c r="A4085">
        <v>-5.47377034147567E-3</v>
      </c>
      <c r="B4085">
        <v>1</v>
      </c>
      <c r="C4085">
        <v>1</v>
      </c>
      <c r="D4085">
        <v>1</v>
      </c>
    </row>
    <row r="4086" spans="1:4" hidden="1" outlineLevel="1" x14ac:dyDescent="0.45">
      <c r="A4086">
        <v>1.3121404912368462E-3</v>
      </c>
      <c r="B4086">
        <v>1</v>
      </c>
      <c r="C4086">
        <v>1</v>
      </c>
      <c r="D4086">
        <v>1</v>
      </c>
    </row>
    <row r="4087" spans="1:4" hidden="1" outlineLevel="1" x14ac:dyDescent="0.45">
      <c r="A4087">
        <v>1.44075480251602E-2</v>
      </c>
      <c r="B4087">
        <v>1</v>
      </c>
      <c r="C4087">
        <v>1</v>
      </c>
      <c r="D4087">
        <v>1</v>
      </c>
    </row>
    <row r="4088" spans="1:4" hidden="1" outlineLevel="1" x14ac:dyDescent="0.45">
      <c r="A4088">
        <v>-2.9139026604287466E-2</v>
      </c>
      <c r="B4088">
        <v>1</v>
      </c>
      <c r="C4088">
        <v>1</v>
      </c>
      <c r="D4088">
        <v>1</v>
      </c>
    </row>
    <row r="4089" spans="1:4" hidden="1" outlineLevel="1" x14ac:dyDescent="0.45">
      <c r="A4089">
        <v>-1.3075656120313361E-2</v>
      </c>
      <c r="B4089">
        <v>1</v>
      </c>
      <c r="C4089">
        <v>1</v>
      </c>
      <c r="D4089">
        <v>1</v>
      </c>
    </row>
    <row r="4090" spans="1:4" hidden="1" outlineLevel="1" x14ac:dyDescent="0.45">
      <c r="A4090">
        <v>-5.1231972248740876E-3</v>
      </c>
      <c r="B4090">
        <v>1</v>
      </c>
      <c r="C4090">
        <v>1</v>
      </c>
      <c r="D4090">
        <v>1</v>
      </c>
    </row>
    <row r="4091" spans="1:4" hidden="1" outlineLevel="1" x14ac:dyDescent="0.45">
      <c r="A4091">
        <v>-6.8783146297869413E-3</v>
      </c>
      <c r="B4091">
        <v>1</v>
      </c>
      <c r="C4091">
        <v>1</v>
      </c>
      <c r="D4091">
        <v>1</v>
      </c>
    </row>
    <row r="4092" spans="1:4" hidden="1" outlineLevel="1" x14ac:dyDescent="0.45">
      <c r="A4092">
        <v>-3.9977282282392945E-3</v>
      </c>
      <c r="B4092">
        <v>1</v>
      </c>
      <c r="C4092">
        <v>1</v>
      </c>
      <c r="D4092">
        <v>1</v>
      </c>
    </row>
    <row r="4093" spans="1:4" hidden="1" outlineLevel="1" x14ac:dyDescent="0.45">
      <c r="A4093">
        <v>-3.3620913096604754E-3</v>
      </c>
      <c r="B4093">
        <v>1</v>
      </c>
      <c r="C4093">
        <v>1</v>
      </c>
      <c r="D4093">
        <v>1</v>
      </c>
    </row>
    <row r="4094" spans="1:4" hidden="1" outlineLevel="1" x14ac:dyDescent="0.45">
      <c r="A4094">
        <v>1.298103001166595E-2</v>
      </c>
      <c r="B4094">
        <v>1</v>
      </c>
      <c r="C4094">
        <v>1</v>
      </c>
      <c r="D4094">
        <v>1</v>
      </c>
    </row>
    <row r="4095" spans="1:4" hidden="1" outlineLevel="1" x14ac:dyDescent="0.45">
      <c r="A4095">
        <v>2.0494689278798273E-2</v>
      </c>
      <c r="B4095">
        <v>1</v>
      </c>
      <c r="C4095">
        <v>1</v>
      </c>
      <c r="D4095">
        <v>1</v>
      </c>
    </row>
    <row r="4096" spans="1:4" hidden="1" outlineLevel="1" x14ac:dyDescent="0.45">
      <c r="A4096">
        <v>-4.6577823780568073E-3</v>
      </c>
      <c r="B4096">
        <v>1</v>
      </c>
      <c r="C4096">
        <v>1</v>
      </c>
      <c r="D4096">
        <v>1</v>
      </c>
    </row>
    <row r="4097" spans="1:4" hidden="1" outlineLevel="1" x14ac:dyDescent="0.45">
      <c r="A4097">
        <v>-4.2679492179035217E-3</v>
      </c>
      <c r="B4097">
        <v>1</v>
      </c>
      <c r="C4097">
        <v>1</v>
      </c>
      <c r="D4097">
        <v>1</v>
      </c>
    </row>
    <row r="4098" spans="1:4" hidden="1" outlineLevel="1" x14ac:dyDescent="0.45">
      <c r="A4098">
        <v>5.3015962809048744E-3</v>
      </c>
      <c r="B4098">
        <v>1</v>
      </c>
      <c r="C4098">
        <v>1</v>
      </c>
      <c r="D4098">
        <v>1</v>
      </c>
    </row>
    <row r="4099" spans="1:4" hidden="1" outlineLevel="1" x14ac:dyDescent="0.45">
      <c r="A4099">
        <v>-1.789141068001765E-3</v>
      </c>
      <c r="B4099">
        <v>1</v>
      </c>
      <c r="C4099">
        <v>1</v>
      </c>
      <c r="D4099">
        <v>1</v>
      </c>
    </row>
    <row r="4100" spans="1:4" hidden="1" outlineLevel="1" x14ac:dyDescent="0.45">
      <c r="A4100">
        <v>-1.7858433430178011E-2</v>
      </c>
      <c r="B4100">
        <v>1</v>
      </c>
      <c r="C4100">
        <v>1</v>
      </c>
      <c r="D4100">
        <v>1</v>
      </c>
    </row>
    <row r="4101" spans="1:4" hidden="1" outlineLevel="1" x14ac:dyDescent="0.45">
      <c r="A4101">
        <v>-1.0537547371132217E-2</v>
      </c>
      <c r="B4101">
        <v>1</v>
      </c>
      <c r="C4101">
        <v>1</v>
      </c>
      <c r="D4101">
        <v>1</v>
      </c>
    </row>
    <row r="4102" spans="1:4" hidden="1" outlineLevel="1" x14ac:dyDescent="0.45">
      <c r="A4102">
        <v>1.6770412678580593E-2</v>
      </c>
      <c r="B4102">
        <v>1</v>
      </c>
      <c r="C4102">
        <v>1</v>
      </c>
      <c r="D4102">
        <v>1</v>
      </c>
    </row>
    <row r="4103" spans="1:4" hidden="1" outlineLevel="1" x14ac:dyDescent="0.45">
      <c r="A4103">
        <v>3.0076507848271872E-2</v>
      </c>
      <c r="B4103">
        <v>1</v>
      </c>
      <c r="C4103">
        <v>1</v>
      </c>
      <c r="D4103">
        <v>1</v>
      </c>
    </row>
    <row r="4104" spans="1:4" hidden="1" outlineLevel="1" x14ac:dyDescent="0.45">
      <c r="A4104">
        <v>5.8794290989134801E-3</v>
      </c>
      <c r="B4104">
        <v>1</v>
      </c>
      <c r="C4104">
        <v>1</v>
      </c>
      <c r="D4104">
        <v>1</v>
      </c>
    </row>
    <row r="4105" spans="1:4" hidden="1" outlineLevel="1" x14ac:dyDescent="0.45">
      <c r="A4105">
        <v>1.9483544875686931E-3</v>
      </c>
      <c r="B4105">
        <v>1</v>
      </c>
      <c r="C4105">
        <v>1</v>
      </c>
      <c r="D4105">
        <v>1</v>
      </c>
    </row>
    <row r="4106" spans="1:4" hidden="1" outlineLevel="1" x14ac:dyDescent="0.45">
      <c r="A4106">
        <v>1.5147885636986214E-2</v>
      </c>
      <c r="B4106">
        <v>1</v>
      </c>
      <c r="C4106">
        <v>1</v>
      </c>
      <c r="D4106">
        <v>1</v>
      </c>
    </row>
    <row r="4107" spans="1:4" hidden="1" outlineLevel="1" x14ac:dyDescent="0.45">
      <c r="A4107">
        <v>3.2800310929735454E-2</v>
      </c>
      <c r="B4107">
        <v>1</v>
      </c>
      <c r="C4107">
        <v>1</v>
      </c>
      <c r="D4107">
        <v>1</v>
      </c>
    </row>
    <row r="4108" spans="1:4" hidden="1" outlineLevel="1" x14ac:dyDescent="0.45">
      <c r="A4108">
        <v>6.7938982595254771E-3</v>
      </c>
      <c r="B4108">
        <v>1</v>
      </c>
      <c r="C4108">
        <v>1</v>
      </c>
      <c r="D4108">
        <v>1</v>
      </c>
    </row>
    <row r="4109" spans="1:4" hidden="1" outlineLevel="1" x14ac:dyDescent="0.45">
      <c r="A4109">
        <v>-1.596571909144906E-2</v>
      </c>
      <c r="B4109">
        <v>1</v>
      </c>
      <c r="C4109">
        <v>1</v>
      </c>
      <c r="D4109">
        <v>1</v>
      </c>
    </row>
    <row r="4110" spans="1:4" hidden="1" outlineLevel="1" x14ac:dyDescent="0.45">
      <c r="A4110">
        <v>7.427303990395373E-3</v>
      </c>
      <c r="B4110">
        <v>1</v>
      </c>
      <c r="C4110">
        <v>1</v>
      </c>
      <c r="D4110">
        <v>1</v>
      </c>
    </row>
    <row r="4111" spans="1:4" hidden="1" outlineLevel="1" x14ac:dyDescent="0.45">
      <c r="A4111">
        <v>5.2382106595565414E-3</v>
      </c>
      <c r="B4111">
        <v>1</v>
      </c>
      <c r="C4111">
        <v>1</v>
      </c>
      <c r="D4111">
        <v>1</v>
      </c>
    </row>
    <row r="4112" spans="1:4" hidden="1" outlineLevel="1" x14ac:dyDescent="0.45">
      <c r="A4112">
        <v>-1.5177291663875825E-2</v>
      </c>
      <c r="B4112">
        <v>1</v>
      </c>
      <c r="C4112">
        <v>1</v>
      </c>
      <c r="D4112">
        <v>1</v>
      </c>
    </row>
    <row r="4113" spans="1:4" hidden="1" outlineLevel="1" x14ac:dyDescent="0.45">
      <c r="A4113">
        <v>-7.1343072444843836E-3</v>
      </c>
      <c r="B4113">
        <v>1</v>
      </c>
      <c r="C4113">
        <v>1</v>
      </c>
      <c r="D4113">
        <v>1</v>
      </c>
    </row>
    <row r="4114" spans="1:4" hidden="1" outlineLevel="1" x14ac:dyDescent="0.45">
      <c r="A4114">
        <v>1.6261721934144768E-2</v>
      </c>
      <c r="B4114">
        <v>1</v>
      </c>
      <c r="C4114">
        <v>1</v>
      </c>
      <c r="D4114">
        <v>1</v>
      </c>
    </row>
    <row r="4115" spans="1:4" hidden="1" outlineLevel="1" x14ac:dyDescent="0.45">
      <c r="A4115">
        <v>1.4242287393587238E-2</v>
      </c>
      <c r="B4115">
        <v>1</v>
      </c>
      <c r="C4115">
        <v>1</v>
      </c>
      <c r="D4115">
        <v>1</v>
      </c>
    </row>
    <row r="4116" spans="1:4" hidden="1" outlineLevel="1" x14ac:dyDescent="0.45">
      <c r="A4116">
        <v>7.3102329970642366E-4</v>
      </c>
      <c r="B4116">
        <v>1</v>
      </c>
      <c r="C4116">
        <v>1</v>
      </c>
      <c r="D4116">
        <v>1</v>
      </c>
    </row>
    <row r="4117" spans="1:4" hidden="1" outlineLevel="1" x14ac:dyDescent="0.45">
      <c r="A4117">
        <v>-1.8939595176114321E-2</v>
      </c>
      <c r="B4117">
        <v>1</v>
      </c>
      <c r="C4117">
        <v>1</v>
      </c>
      <c r="D4117">
        <v>1</v>
      </c>
    </row>
    <row r="4118" spans="1:4" hidden="1" outlineLevel="1" x14ac:dyDescent="0.45">
      <c r="A4118">
        <v>1.1371943790106531E-2</v>
      </c>
      <c r="B4118">
        <v>1</v>
      </c>
      <c r="C4118">
        <v>1</v>
      </c>
      <c r="D4118">
        <v>1</v>
      </c>
    </row>
    <row r="4119" spans="1:4" hidden="1" outlineLevel="1" x14ac:dyDescent="0.45">
      <c r="A4119">
        <v>-1.3787379862395532E-3</v>
      </c>
      <c r="B4119">
        <v>1</v>
      </c>
      <c r="C4119">
        <v>1</v>
      </c>
      <c r="D4119">
        <v>1</v>
      </c>
    </row>
    <row r="4120" spans="1:4" hidden="1" outlineLevel="1" x14ac:dyDescent="0.45">
      <c r="A4120">
        <v>-1.4724608929935767E-2</v>
      </c>
      <c r="B4120">
        <v>1</v>
      </c>
      <c r="C4120">
        <v>1</v>
      </c>
      <c r="D4120">
        <v>1</v>
      </c>
    </row>
    <row r="4121" spans="1:4" hidden="1" outlineLevel="1" x14ac:dyDescent="0.45">
      <c r="A4121">
        <v>5.4350413920236651E-3</v>
      </c>
      <c r="B4121">
        <v>1</v>
      </c>
      <c r="C4121">
        <v>1</v>
      </c>
      <c r="D4121">
        <v>1</v>
      </c>
    </row>
    <row r="4122" spans="1:4" hidden="1" outlineLevel="1" x14ac:dyDescent="0.45">
      <c r="A4122">
        <v>5.7845312838278318E-3</v>
      </c>
      <c r="B4122">
        <v>1</v>
      </c>
      <c r="C4122">
        <v>1</v>
      </c>
      <c r="D4122">
        <v>1</v>
      </c>
    </row>
    <row r="4123" spans="1:4" hidden="1" outlineLevel="1" x14ac:dyDescent="0.45">
      <c r="A4123">
        <v>-3.3633116511841976E-3</v>
      </c>
      <c r="B4123">
        <v>1</v>
      </c>
      <c r="C4123">
        <v>1</v>
      </c>
      <c r="D4123">
        <v>1</v>
      </c>
    </row>
    <row r="4124" spans="1:4" hidden="1" outlineLevel="1" x14ac:dyDescent="0.45">
      <c r="A4124">
        <v>1.0022745219791629E-2</v>
      </c>
      <c r="B4124">
        <v>1</v>
      </c>
      <c r="C4124">
        <v>1</v>
      </c>
      <c r="D4124">
        <v>1</v>
      </c>
    </row>
    <row r="4125" spans="1:4" hidden="1" outlineLevel="1" x14ac:dyDescent="0.45">
      <c r="A4125">
        <v>7.8116647065114009E-3</v>
      </c>
      <c r="B4125">
        <v>1</v>
      </c>
      <c r="C4125">
        <v>1</v>
      </c>
      <c r="D4125">
        <v>1</v>
      </c>
    </row>
    <row r="4126" spans="1:4" hidden="1" outlineLevel="1" x14ac:dyDescent="0.45">
      <c r="A4126">
        <v>-5.4834667179429752E-3</v>
      </c>
      <c r="B4126">
        <v>1</v>
      </c>
      <c r="C4126">
        <v>1</v>
      </c>
      <c r="D4126">
        <v>1</v>
      </c>
    </row>
    <row r="4127" spans="1:4" hidden="1" outlineLevel="1" x14ac:dyDescent="0.45">
      <c r="A4127">
        <v>3.1002066804453055E-3</v>
      </c>
      <c r="B4127">
        <v>1</v>
      </c>
      <c r="C4127">
        <v>1</v>
      </c>
      <c r="D4127">
        <v>1</v>
      </c>
    </row>
    <row r="4128" spans="1:4" hidden="1" outlineLevel="1" x14ac:dyDescent="0.45">
      <c r="A4128">
        <v>-6.3939383868931721E-3</v>
      </c>
      <c r="B4128">
        <v>1</v>
      </c>
      <c r="C4128">
        <v>1</v>
      </c>
      <c r="D4128">
        <v>1</v>
      </c>
    </row>
    <row r="4129" spans="1:4" hidden="1" outlineLevel="1" x14ac:dyDescent="0.45">
      <c r="A4129">
        <v>-6.6892764210013667E-6</v>
      </c>
      <c r="B4129">
        <v>1</v>
      </c>
      <c r="C4129">
        <v>1</v>
      </c>
      <c r="D4129">
        <v>1</v>
      </c>
    </row>
    <row r="4130" spans="1:4" hidden="1" outlineLevel="1" x14ac:dyDescent="0.45">
      <c r="A4130">
        <v>2.3151740561367928E-2</v>
      </c>
      <c r="B4130">
        <v>1</v>
      </c>
      <c r="C4130">
        <v>1</v>
      </c>
      <c r="D4130">
        <v>1</v>
      </c>
    </row>
    <row r="4131" spans="1:4" hidden="1" outlineLevel="1" x14ac:dyDescent="0.45">
      <c r="A4131">
        <v>-5.2238269272260052E-3</v>
      </c>
      <c r="B4131">
        <v>1</v>
      </c>
      <c r="C4131">
        <v>1</v>
      </c>
      <c r="D4131">
        <v>1</v>
      </c>
    </row>
    <row r="4132" spans="1:4" hidden="1" outlineLevel="1" x14ac:dyDescent="0.45">
      <c r="A4132">
        <v>7.7553005507580153E-4</v>
      </c>
      <c r="B4132">
        <v>1</v>
      </c>
      <c r="C4132">
        <v>1</v>
      </c>
      <c r="D4132">
        <v>1</v>
      </c>
    </row>
    <row r="4133" spans="1:4" hidden="1" outlineLevel="1" x14ac:dyDescent="0.45">
      <c r="A4133">
        <v>2.4338026689082914E-2</v>
      </c>
      <c r="B4133">
        <v>1</v>
      </c>
      <c r="C4133">
        <v>1</v>
      </c>
      <c r="D4133">
        <v>1</v>
      </c>
    </row>
    <row r="4134" spans="1:4" hidden="1" outlineLevel="1" x14ac:dyDescent="0.45">
      <c r="A4134">
        <v>5.0904614753362054E-3</v>
      </c>
      <c r="B4134">
        <v>1</v>
      </c>
      <c r="C4134">
        <v>1</v>
      </c>
      <c r="D4134">
        <v>1</v>
      </c>
    </row>
    <row r="4135" spans="1:4" hidden="1" outlineLevel="1" x14ac:dyDescent="0.45">
      <c r="A4135">
        <v>-2.8066236317703108E-4</v>
      </c>
      <c r="B4135">
        <v>1</v>
      </c>
      <c r="C4135">
        <v>1</v>
      </c>
      <c r="D4135">
        <v>1</v>
      </c>
    </row>
    <row r="4136" spans="1:4" hidden="1" outlineLevel="1" x14ac:dyDescent="0.45">
      <c r="A4136">
        <v>4.2940636006330024E-3</v>
      </c>
      <c r="B4136">
        <v>1</v>
      </c>
      <c r="C4136">
        <v>1</v>
      </c>
      <c r="D4136">
        <v>1</v>
      </c>
    </row>
    <row r="4137" spans="1:4" hidden="1" outlineLevel="1" x14ac:dyDescent="0.45">
      <c r="A4137">
        <v>-1.9821983341911098E-3</v>
      </c>
      <c r="B4137">
        <v>1</v>
      </c>
      <c r="C4137">
        <v>1</v>
      </c>
      <c r="D4137">
        <v>1</v>
      </c>
    </row>
    <row r="4138" spans="1:4" hidden="1" outlineLevel="1" x14ac:dyDescent="0.45">
      <c r="A4138">
        <v>8.3264900788724283E-3</v>
      </c>
      <c r="B4138">
        <v>1</v>
      </c>
      <c r="C4138">
        <v>1</v>
      </c>
      <c r="D4138">
        <v>1</v>
      </c>
    </row>
    <row r="4139" spans="1:4" hidden="1" outlineLevel="1" x14ac:dyDescent="0.45">
      <c r="A4139">
        <v>-7.9673226134333586E-3</v>
      </c>
      <c r="B4139">
        <v>1</v>
      </c>
      <c r="C4139">
        <v>1</v>
      </c>
      <c r="D4139">
        <v>1</v>
      </c>
    </row>
    <row r="4140" spans="1:4" hidden="1" outlineLevel="1" x14ac:dyDescent="0.45">
      <c r="A4140">
        <v>6.7839755624143905E-3</v>
      </c>
      <c r="B4140">
        <v>1</v>
      </c>
      <c r="C4140">
        <v>1</v>
      </c>
      <c r="D4140">
        <v>1</v>
      </c>
    </row>
    <row r="4141" spans="1:4" hidden="1" outlineLevel="1" x14ac:dyDescent="0.45">
      <c r="A4141">
        <v>-1.1946827137628624E-2</v>
      </c>
      <c r="B4141">
        <v>1</v>
      </c>
      <c r="C4141">
        <v>1</v>
      </c>
      <c r="D4141">
        <v>1</v>
      </c>
    </row>
    <row r="4142" spans="1:4" hidden="1" outlineLevel="1" x14ac:dyDescent="0.45">
      <c r="A4142">
        <v>-1.9346047303132829E-2</v>
      </c>
      <c r="B4142">
        <v>1</v>
      </c>
      <c r="C4142">
        <v>1</v>
      </c>
      <c r="D4142">
        <v>1</v>
      </c>
    </row>
    <row r="4143" spans="1:4" hidden="1" outlineLevel="1" x14ac:dyDescent="0.45">
      <c r="A4143">
        <v>8.0763535068204551E-3</v>
      </c>
      <c r="B4143">
        <v>1</v>
      </c>
      <c r="C4143">
        <v>1</v>
      </c>
      <c r="D4143">
        <v>1</v>
      </c>
    </row>
    <row r="4144" spans="1:4" hidden="1" outlineLevel="1" x14ac:dyDescent="0.45">
      <c r="A4144">
        <v>1.8120045300107357E-4</v>
      </c>
      <c r="B4144">
        <v>1</v>
      </c>
      <c r="C4144">
        <v>1</v>
      </c>
      <c r="D4144">
        <v>1</v>
      </c>
    </row>
    <row r="4145" spans="1:4" hidden="1" outlineLevel="1" x14ac:dyDescent="0.45">
      <c r="A4145">
        <v>3.3710118858902849E-3</v>
      </c>
      <c r="B4145">
        <v>1</v>
      </c>
      <c r="C4145">
        <v>1</v>
      </c>
      <c r="D4145">
        <v>1</v>
      </c>
    </row>
    <row r="4146" spans="1:4" hidden="1" outlineLevel="1" x14ac:dyDescent="0.45">
      <c r="A4146">
        <v>1.3857900099307541E-2</v>
      </c>
      <c r="B4146">
        <v>1</v>
      </c>
      <c r="C4146">
        <v>1</v>
      </c>
      <c r="D4146">
        <v>1</v>
      </c>
    </row>
    <row r="4147" spans="1:4" hidden="1" outlineLevel="1" x14ac:dyDescent="0.45">
      <c r="A4147">
        <v>-1.7936307028870724E-3</v>
      </c>
      <c r="B4147">
        <v>1</v>
      </c>
      <c r="C4147">
        <v>1</v>
      </c>
      <c r="D4147">
        <v>1</v>
      </c>
    </row>
    <row r="4148" spans="1:4" hidden="1" outlineLevel="1" x14ac:dyDescent="0.45">
      <c r="A4148">
        <v>3.1731669863195311E-3</v>
      </c>
      <c r="B4148">
        <v>1</v>
      </c>
      <c r="C4148">
        <v>1</v>
      </c>
      <c r="D4148">
        <v>1</v>
      </c>
    </row>
    <row r="4149" spans="1:4" hidden="1" outlineLevel="1" x14ac:dyDescent="0.45">
      <c r="A4149">
        <v>-1.3459181016139632E-2</v>
      </c>
      <c r="B4149">
        <v>1</v>
      </c>
      <c r="C4149">
        <v>1</v>
      </c>
      <c r="D4149">
        <v>1</v>
      </c>
    </row>
    <row r="4150" spans="1:4" hidden="1" outlineLevel="1" x14ac:dyDescent="0.45">
      <c r="A4150">
        <v>2.2868915786762978E-2</v>
      </c>
      <c r="B4150">
        <v>1</v>
      </c>
      <c r="C4150">
        <v>1</v>
      </c>
      <c r="D4150">
        <v>1</v>
      </c>
    </row>
    <row r="4151" spans="1:4" hidden="1" outlineLevel="1" x14ac:dyDescent="0.45">
      <c r="A4151">
        <v>1.530162646658928E-2</v>
      </c>
      <c r="B4151">
        <v>1</v>
      </c>
      <c r="C4151">
        <v>1</v>
      </c>
      <c r="D4151">
        <v>1</v>
      </c>
    </row>
    <row r="4152" spans="1:4" hidden="1" outlineLevel="1" x14ac:dyDescent="0.45">
      <c r="A4152">
        <v>7.606802105354582E-3</v>
      </c>
      <c r="B4152">
        <v>1</v>
      </c>
      <c r="C4152">
        <v>1</v>
      </c>
      <c r="D4152">
        <v>1</v>
      </c>
    </row>
    <row r="4153" spans="1:4" hidden="1" outlineLevel="1" x14ac:dyDescent="0.45">
      <c r="A4153">
        <v>-3.1421891343136665E-2</v>
      </c>
      <c r="B4153">
        <v>1</v>
      </c>
      <c r="C4153">
        <v>1</v>
      </c>
      <c r="D4153">
        <v>1</v>
      </c>
    </row>
    <row r="4154" spans="1:4" hidden="1" outlineLevel="1" x14ac:dyDescent="0.45">
      <c r="A4154">
        <v>-1.481994371851636E-2</v>
      </c>
      <c r="B4154">
        <v>1</v>
      </c>
      <c r="C4154">
        <v>1</v>
      </c>
      <c r="D4154">
        <v>1</v>
      </c>
    </row>
    <row r="4155" spans="1:4" hidden="1" outlineLevel="1" x14ac:dyDescent="0.45">
      <c r="A4155">
        <v>9.3365142820298619E-3</v>
      </c>
      <c r="B4155">
        <v>1</v>
      </c>
      <c r="C4155">
        <v>1</v>
      </c>
      <c r="D4155">
        <v>1</v>
      </c>
    </row>
    <row r="4156" spans="1:4" hidden="1" outlineLevel="1" x14ac:dyDescent="0.45">
      <c r="A4156">
        <v>-1.4584318184722056E-2</v>
      </c>
      <c r="B4156">
        <v>1</v>
      </c>
      <c r="C4156">
        <v>1</v>
      </c>
      <c r="D4156">
        <v>1</v>
      </c>
    </row>
    <row r="4157" spans="1:4" hidden="1" outlineLevel="1" x14ac:dyDescent="0.45">
      <c r="A4157">
        <v>2.5023500048619862E-3</v>
      </c>
      <c r="B4157">
        <v>1</v>
      </c>
      <c r="C4157">
        <v>1</v>
      </c>
      <c r="D4157">
        <v>1</v>
      </c>
    </row>
    <row r="4158" spans="1:4" hidden="1" outlineLevel="1" x14ac:dyDescent="0.45">
      <c r="A4158">
        <v>-2.8931525274668357E-2</v>
      </c>
      <c r="B4158">
        <v>1</v>
      </c>
      <c r="C4158">
        <v>1</v>
      </c>
      <c r="D4158">
        <v>1</v>
      </c>
    </row>
    <row r="4159" spans="1:4" hidden="1" outlineLevel="1" x14ac:dyDescent="0.45">
      <c r="A4159">
        <v>-3.8343977038896804E-2</v>
      </c>
      <c r="B4159">
        <v>1</v>
      </c>
      <c r="C4159">
        <v>1</v>
      </c>
      <c r="D4159">
        <v>1</v>
      </c>
    </row>
    <row r="4160" spans="1:4" hidden="1" outlineLevel="1" x14ac:dyDescent="0.45">
      <c r="A4160">
        <v>1.124583647833588E-2</v>
      </c>
      <c r="B4160">
        <v>1</v>
      </c>
      <c r="C4160">
        <v>1</v>
      </c>
      <c r="D4160">
        <v>1</v>
      </c>
    </row>
    <row r="4161" spans="1:4" hidden="1" outlineLevel="1" x14ac:dyDescent="0.45">
      <c r="A4161">
        <v>1.4619983154492644E-2</v>
      </c>
      <c r="B4161">
        <v>1</v>
      </c>
      <c r="C4161">
        <v>1</v>
      </c>
      <c r="D4161">
        <v>1</v>
      </c>
    </row>
    <row r="4162" spans="1:4" hidden="1" outlineLevel="1" x14ac:dyDescent="0.45">
      <c r="A4162">
        <v>-9.0910318017386471E-3</v>
      </c>
      <c r="B4162">
        <v>1</v>
      </c>
      <c r="C4162">
        <v>1</v>
      </c>
      <c r="D4162">
        <v>1</v>
      </c>
    </row>
    <row r="4163" spans="1:4" hidden="1" outlineLevel="1" x14ac:dyDescent="0.45">
      <c r="A4163">
        <v>-1.6073994864493901E-3</v>
      </c>
      <c r="B4163">
        <v>1</v>
      </c>
      <c r="C4163">
        <v>1</v>
      </c>
      <c r="D4163">
        <v>1</v>
      </c>
    </row>
    <row r="4164" spans="1:4" hidden="1" outlineLevel="1" x14ac:dyDescent="0.45">
      <c r="A4164">
        <v>-1.3678070743936899E-2</v>
      </c>
      <c r="B4164">
        <v>1</v>
      </c>
      <c r="C4164">
        <v>1</v>
      </c>
      <c r="D4164">
        <v>1</v>
      </c>
    </row>
    <row r="4165" spans="1:4" hidden="1" outlineLevel="1" x14ac:dyDescent="0.45">
      <c r="A4165">
        <v>-9.1713930004150068E-2</v>
      </c>
      <c r="B4165">
        <v>1</v>
      </c>
      <c r="C4165">
        <v>1</v>
      </c>
      <c r="D4165">
        <v>1</v>
      </c>
    </row>
    <row r="4166" spans="1:4" hidden="1" outlineLevel="1" x14ac:dyDescent="0.45">
      <c r="A4166">
        <v>1.661590009137992E-2</v>
      </c>
      <c r="B4166">
        <v>1</v>
      </c>
      <c r="C4166">
        <v>1</v>
      </c>
      <c r="D4166">
        <v>1</v>
      </c>
    </row>
    <row r="4167" spans="1:4" hidden="1" outlineLevel="1" x14ac:dyDescent="0.45">
      <c r="A4167">
        <v>9.9474165181046015E-3</v>
      </c>
      <c r="B4167">
        <v>1</v>
      </c>
      <c r="C4167">
        <v>1</v>
      </c>
      <c r="D4167">
        <v>1</v>
      </c>
    </row>
    <row r="4168" spans="1:4" hidden="1" outlineLevel="1" x14ac:dyDescent="0.45">
      <c r="A4168">
        <v>-3.2611436623896872E-2</v>
      </c>
      <c r="B4168">
        <v>1</v>
      </c>
      <c r="C4168">
        <v>1</v>
      </c>
      <c r="D4168">
        <v>1</v>
      </c>
    </row>
    <row r="4169" spans="1:4" hidden="1" outlineLevel="1" x14ac:dyDescent="0.45">
      <c r="A4169">
        <v>2.6979368718039298E-2</v>
      </c>
      <c r="B4169">
        <v>1</v>
      </c>
      <c r="C4169">
        <v>1</v>
      </c>
      <c r="D4169">
        <v>1</v>
      </c>
    </row>
    <row r="4170" spans="1:4" hidden="1" outlineLevel="1" x14ac:dyDescent="0.45">
      <c r="A4170">
        <v>1.419911610129021E-2</v>
      </c>
      <c r="B4170">
        <v>1</v>
      </c>
      <c r="C4170">
        <v>1</v>
      </c>
      <c r="D4170">
        <v>1</v>
      </c>
    </row>
    <row r="4171" spans="1:4" hidden="1" outlineLevel="1" x14ac:dyDescent="0.45">
      <c r="A4171">
        <v>-1.1188481752471002E-3</v>
      </c>
      <c r="B4171">
        <v>1</v>
      </c>
      <c r="C4171">
        <v>1</v>
      </c>
      <c r="D4171">
        <v>1</v>
      </c>
    </row>
    <row r="4172" spans="1:4" hidden="1" outlineLevel="1" x14ac:dyDescent="0.45">
      <c r="A4172">
        <v>3.7383384180041723E-2</v>
      </c>
      <c r="B4172">
        <v>1</v>
      </c>
      <c r="C4172">
        <v>1</v>
      </c>
      <c r="D4172">
        <v>1</v>
      </c>
    </row>
    <row r="4173" spans="1:4" hidden="1" outlineLevel="1" x14ac:dyDescent="0.45">
      <c r="A4173">
        <v>1.3496714615521821E-3</v>
      </c>
      <c r="B4173">
        <v>1</v>
      </c>
      <c r="C4173">
        <v>1</v>
      </c>
      <c r="D4173">
        <v>1</v>
      </c>
    </row>
    <row r="4174" spans="1:4" hidden="1" outlineLevel="1" x14ac:dyDescent="0.45">
      <c r="A4174">
        <v>1.7387294718547164E-2</v>
      </c>
      <c r="B4174">
        <v>1</v>
      </c>
      <c r="C4174">
        <v>1</v>
      </c>
      <c r="D4174">
        <v>1</v>
      </c>
    </row>
    <row r="4175" spans="1:4" hidden="1" outlineLevel="1" x14ac:dyDescent="0.45">
      <c r="A4175">
        <v>-4.3649244156859224E-3</v>
      </c>
      <c r="B4175">
        <v>1</v>
      </c>
      <c r="C4175">
        <v>1</v>
      </c>
      <c r="D4175">
        <v>1</v>
      </c>
    </row>
    <row r="4176" spans="1:4" hidden="1" outlineLevel="1" x14ac:dyDescent="0.45">
      <c r="A4176">
        <v>2.2977799565796042E-2</v>
      </c>
      <c r="B4176">
        <v>1</v>
      </c>
      <c r="C4176">
        <v>1</v>
      </c>
      <c r="D4176">
        <v>1</v>
      </c>
    </row>
    <row r="4177" spans="1:4" hidden="1" outlineLevel="1" x14ac:dyDescent="0.45">
      <c r="A4177">
        <v>1.3691971712392892E-4</v>
      </c>
      <c r="B4177">
        <v>1</v>
      </c>
      <c r="C4177">
        <v>1</v>
      </c>
      <c r="D4177">
        <v>1</v>
      </c>
    </row>
    <row r="4178" spans="1:4" hidden="1" outlineLevel="1" x14ac:dyDescent="0.45">
      <c r="A4178">
        <v>9.5967581849667472E-3</v>
      </c>
      <c r="B4178">
        <v>1</v>
      </c>
      <c r="C4178">
        <v>1</v>
      </c>
      <c r="D4178">
        <v>1</v>
      </c>
    </row>
    <row r="4179" spans="1:4" hidden="1" outlineLevel="1" x14ac:dyDescent="0.45">
      <c r="A4179">
        <v>8.0478395584875351E-3</v>
      </c>
      <c r="B4179">
        <v>1</v>
      </c>
      <c r="C4179">
        <v>1</v>
      </c>
      <c r="D4179">
        <v>1</v>
      </c>
    </row>
    <row r="4180" spans="1:4" hidden="1" outlineLevel="1" x14ac:dyDescent="0.45">
      <c r="A4180">
        <v>1.6579230562281388E-2</v>
      </c>
      <c r="B4180">
        <v>1</v>
      </c>
      <c r="C4180">
        <v>1</v>
      </c>
      <c r="D4180">
        <v>1</v>
      </c>
    </row>
    <row r="4181" spans="1:4" hidden="1" outlineLevel="1" x14ac:dyDescent="0.45">
      <c r="A4181">
        <v>-8.5216183135400358E-3</v>
      </c>
      <c r="B4181">
        <v>1</v>
      </c>
      <c r="C4181">
        <v>1</v>
      </c>
      <c r="D4181">
        <v>1</v>
      </c>
    </row>
    <row r="4182" spans="1:4" hidden="1" outlineLevel="1" x14ac:dyDescent="0.45">
      <c r="A4182">
        <v>2.1994301233842828E-2</v>
      </c>
      <c r="B4182">
        <v>1</v>
      </c>
      <c r="C4182">
        <v>1</v>
      </c>
      <c r="D4182">
        <v>1</v>
      </c>
    </row>
    <row r="4183" spans="1:4" hidden="1" outlineLevel="1" x14ac:dyDescent="0.45">
      <c r="A4183">
        <v>4.32247491071025E-3</v>
      </c>
      <c r="B4183">
        <v>1</v>
      </c>
      <c r="C4183">
        <v>1</v>
      </c>
      <c r="D4183">
        <v>1</v>
      </c>
    </row>
    <row r="4184" spans="1:4" hidden="1" outlineLevel="1" x14ac:dyDescent="0.45">
      <c r="A4184">
        <v>-1.9048857393623164E-3</v>
      </c>
      <c r="B4184">
        <v>1</v>
      </c>
      <c r="C4184">
        <v>1</v>
      </c>
      <c r="D4184">
        <v>1</v>
      </c>
    </row>
    <row r="4185" spans="1:4" hidden="1" outlineLevel="1" x14ac:dyDescent="0.45">
      <c r="A4185">
        <v>4.7289639269940675E-3</v>
      </c>
      <c r="B4185">
        <v>1</v>
      </c>
      <c r="C4185">
        <v>1</v>
      </c>
      <c r="D4185">
        <v>1</v>
      </c>
    </row>
    <row r="4186" spans="1:4" hidden="1" outlineLevel="1" x14ac:dyDescent="0.45">
      <c r="A4186">
        <v>-2.4415227425963359E-2</v>
      </c>
      <c r="B4186">
        <v>1</v>
      </c>
      <c r="C4186">
        <v>1</v>
      </c>
      <c r="D4186">
        <v>1</v>
      </c>
    </row>
    <row r="4187" spans="1:4" hidden="1" outlineLevel="1" x14ac:dyDescent="0.45">
      <c r="A4187">
        <v>-3.8144096968408814E-3</v>
      </c>
      <c r="B4187">
        <v>1</v>
      </c>
      <c r="C4187">
        <v>1</v>
      </c>
      <c r="D4187">
        <v>1</v>
      </c>
    </row>
    <row r="4188" spans="1:4" hidden="1" outlineLevel="1" x14ac:dyDescent="0.45">
      <c r="A4188">
        <v>-4.5627985164233831E-3</v>
      </c>
      <c r="B4188">
        <v>1</v>
      </c>
      <c r="C4188">
        <v>1</v>
      </c>
      <c r="D4188">
        <v>1</v>
      </c>
    </row>
    <row r="4189" spans="1:4" hidden="1" outlineLevel="1" x14ac:dyDescent="0.45">
      <c r="A4189">
        <v>-1.107730659947459E-2</v>
      </c>
      <c r="B4189">
        <v>1</v>
      </c>
      <c r="C4189">
        <v>1</v>
      </c>
      <c r="D4189">
        <v>1</v>
      </c>
    </row>
    <row r="4190" spans="1:4" hidden="1" outlineLevel="1" x14ac:dyDescent="0.45">
      <c r="A4190">
        <v>1.9183986013512122E-2</v>
      </c>
      <c r="B4190">
        <v>1</v>
      </c>
      <c r="C4190">
        <v>1</v>
      </c>
      <c r="D4190">
        <v>1</v>
      </c>
    </row>
    <row r="4191" spans="1:4" hidden="1" outlineLevel="1" x14ac:dyDescent="0.45">
      <c r="A4191">
        <v>8.3908458664112562E-3</v>
      </c>
      <c r="B4191">
        <v>1</v>
      </c>
      <c r="C4191">
        <v>1</v>
      </c>
      <c r="D4191">
        <v>1</v>
      </c>
    </row>
    <row r="4192" spans="1:4" hidden="1" outlineLevel="1" x14ac:dyDescent="0.45">
      <c r="A4192">
        <v>-1.9121215318070872E-3</v>
      </c>
      <c r="B4192">
        <v>1</v>
      </c>
      <c r="C4192">
        <v>1</v>
      </c>
      <c r="D4192">
        <v>1</v>
      </c>
    </row>
    <row r="4193" spans="1:4" hidden="1" outlineLevel="1" x14ac:dyDescent="0.45">
      <c r="A4193">
        <v>1.1283311533024198E-2</v>
      </c>
      <c r="B4193">
        <v>1</v>
      </c>
      <c r="C4193">
        <v>1</v>
      </c>
      <c r="D4193">
        <v>1</v>
      </c>
    </row>
    <row r="4194" spans="1:4" hidden="1" outlineLevel="1" x14ac:dyDescent="0.45">
      <c r="A4194">
        <v>1.5997961876641265E-2</v>
      </c>
      <c r="B4194">
        <v>1</v>
      </c>
      <c r="C4194">
        <v>1</v>
      </c>
      <c r="D4194">
        <v>1</v>
      </c>
    </row>
    <row r="4195" spans="1:4" hidden="1" outlineLevel="1" x14ac:dyDescent="0.45">
      <c r="A4195">
        <v>1.17982910159391E-2</v>
      </c>
      <c r="B4195">
        <v>1</v>
      </c>
      <c r="C4195">
        <v>1</v>
      </c>
      <c r="D4195">
        <v>1</v>
      </c>
    </row>
    <row r="4196" spans="1:4" hidden="1" outlineLevel="1" x14ac:dyDescent="0.45">
      <c r="A4196">
        <v>1.5931014323297132E-2</v>
      </c>
      <c r="B4196">
        <v>1</v>
      </c>
      <c r="C4196">
        <v>1</v>
      </c>
      <c r="D4196">
        <v>1</v>
      </c>
    </row>
    <row r="4197" spans="1:4" hidden="1" outlineLevel="1" x14ac:dyDescent="0.45">
      <c r="A4197">
        <v>-3.4902704021316788E-3</v>
      </c>
      <c r="B4197">
        <v>1</v>
      </c>
      <c r="C4197">
        <v>1</v>
      </c>
      <c r="D4197">
        <v>1</v>
      </c>
    </row>
    <row r="4198" spans="1:4" hidden="1" outlineLevel="1" x14ac:dyDescent="0.45">
      <c r="A4198">
        <v>-2.680224712048429E-3</v>
      </c>
      <c r="B4198">
        <v>1</v>
      </c>
      <c r="C4198">
        <v>1</v>
      </c>
      <c r="D4198">
        <v>1</v>
      </c>
    </row>
    <row r="4199" spans="1:4" hidden="1" outlineLevel="1" x14ac:dyDescent="0.45">
      <c r="A4199">
        <v>1.1574190624842551E-2</v>
      </c>
      <c r="B4199">
        <v>1</v>
      </c>
      <c r="C4199">
        <v>1</v>
      </c>
      <c r="D4199">
        <v>1</v>
      </c>
    </row>
    <row r="4200" spans="1:4" hidden="1" outlineLevel="1" x14ac:dyDescent="0.45">
      <c r="A4200">
        <v>8.1442445886503734E-3</v>
      </c>
      <c r="B4200">
        <v>1</v>
      </c>
      <c r="C4200">
        <v>1</v>
      </c>
      <c r="D4200">
        <v>1</v>
      </c>
    </row>
    <row r="4201" spans="1:4" hidden="1" outlineLevel="1" x14ac:dyDescent="0.45">
      <c r="A4201">
        <v>1.963143992692995E-2</v>
      </c>
      <c r="B4201">
        <v>1</v>
      </c>
      <c r="C4201">
        <v>1</v>
      </c>
      <c r="D4201">
        <v>1</v>
      </c>
    </row>
    <row r="4202" spans="1:4" hidden="1" outlineLevel="1" x14ac:dyDescent="0.45">
      <c r="A4202">
        <v>-4.4184315173378952E-4</v>
      </c>
      <c r="B4202">
        <v>1</v>
      </c>
      <c r="C4202">
        <v>1</v>
      </c>
      <c r="D4202">
        <v>1</v>
      </c>
    </row>
    <row r="4203" spans="1:4" hidden="1" outlineLevel="1" x14ac:dyDescent="0.45">
      <c r="A4203">
        <v>2.2332025383907217E-2</v>
      </c>
      <c r="B4203">
        <v>1</v>
      </c>
      <c r="C4203">
        <v>1</v>
      </c>
      <c r="D4203">
        <v>1</v>
      </c>
    </row>
    <row r="4204" spans="1:4" hidden="1" outlineLevel="1" x14ac:dyDescent="0.45">
      <c r="A4204">
        <v>-4.8746683093252585E-3</v>
      </c>
      <c r="B4204">
        <v>1</v>
      </c>
      <c r="C4204">
        <v>1</v>
      </c>
      <c r="D4204">
        <v>1</v>
      </c>
    </row>
    <row r="4205" spans="1:4" hidden="1" outlineLevel="1" x14ac:dyDescent="0.45">
      <c r="A4205">
        <v>-8.4697843567902442E-3</v>
      </c>
      <c r="B4205">
        <v>1</v>
      </c>
      <c r="C4205">
        <v>1</v>
      </c>
      <c r="D4205">
        <v>1</v>
      </c>
    </row>
    <row r="4206" spans="1:4" hidden="1" outlineLevel="1" x14ac:dyDescent="0.45">
      <c r="A4206">
        <v>-2.6382769260322014E-2</v>
      </c>
      <c r="B4206">
        <v>1</v>
      </c>
      <c r="C4206">
        <v>1</v>
      </c>
      <c r="D4206">
        <v>1</v>
      </c>
    </row>
    <row r="4207" spans="1:4" hidden="1" outlineLevel="1" x14ac:dyDescent="0.45">
      <c r="A4207">
        <v>5.8511261414011528E-3</v>
      </c>
      <c r="B4207">
        <v>1</v>
      </c>
      <c r="C4207">
        <v>1</v>
      </c>
      <c r="D4207">
        <v>1</v>
      </c>
    </row>
    <row r="4208" spans="1:4" hidden="1" outlineLevel="1" x14ac:dyDescent="0.45">
      <c r="A4208">
        <v>-5.0631359568468204E-3</v>
      </c>
      <c r="B4208">
        <v>1</v>
      </c>
      <c r="C4208">
        <v>1</v>
      </c>
      <c r="D4208">
        <v>1</v>
      </c>
    </row>
    <row r="4209" spans="1:4" hidden="1" outlineLevel="1" x14ac:dyDescent="0.45">
      <c r="A4209">
        <v>2.0361767931293739E-2</v>
      </c>
      <c r="B4209">
        <v>1</v>
      </c>
      <c r="C4209">
        <v>1</v>
      </c>
      <c r="D4209">
        <v>1</v>
      </c>
    </row>
    <row r="4210" spans="1:4" hidden="1" outlineLevel="1" x14ac:dyDescent="0.45">
      <c r="A4210">
        <v>-4.2567579806664924E-3</v>
      </c>
      <c r="B4210">
        <v>1</v>
      </c>
      <c r="C4210">
        <v>1</v>
      </c>
      <c r="D4210">
        <v>1</v>
      </c>
    </row>
    <row r="4211" spans="1:4" hidden="1" outlineLevel="1" x14ac:dyDescent="0.45">
      <c r="A4211">
        <v>1.5183671489382489E-2</v>
      </c>
      <c r="B4211">
        <v>1</v>
      </c>
      <c r="C4211">
        <v>1</v>
      </c>
      <c r="D4211">
        <v>1</v>
      </c>
    </row>
    <row r="4212" spans="1:4" hidden="1" outlineLevel="1" x14ac:dyDescent="0.45">
      <c r="A4212">
        <v>1.3899341767313E-2</v>
      </c>
      <c r="B4212">
        <v>1</v>
      </c>
      <c r="C4212">
        <v>1</v>
      </c>
      <c r="D4212">
        <v>1</v>
      </c>
    </row>
    <row r="4213" spans="1:4" hidden="1" outlineLevel="1" x14ac:dyDescent="0.45">
      <c r="A4213">
        <v>-8.8367845886483387E-4</v>
      </c>
      <c r="B4213">
        <v>1</v>
      </c>
      <c r="C4213">
        <v>1</v>
      </c>
      <c r="D4213">
        <v>1</v>
      </c>
    </row>
    <row r="4214" spans="1:4" hidden="1" outlineLevel="1" x14ac:dyDescent="0.45">
      <c r="A4214">
        <v>-8.1370323417551127E-4</v>
      </c>
      <c r="B4214">
        <v>1</v>
      </c>
      <c r="C4214">
        <v>1</v>
      </c>
      <c r="D4214">
        <v>1</v>
      </c>
    </row>
    <row r="4215" spans="1:4" hidden="1" outlineLevel="1" x14ac:dyDescent="0.45">
      <c r="A4215">
        <v>3.0332178664793652E-3</v>
      </c>
      <c r="B4215">
        <v>1</v>
      </c>
      <c r="C4215">
        <v>1</v>
      </c>
      <c r="D4215">
        <v>1</v>
      </c>
    </row>
    <row r="4216" spans="1:4" hidden="1" outlineLevel="1" x14ac:dyDescent="0.45">
      <c r="A4216">
        <v>2.3298092027461692E-3</v>
      </c>
      <c r="B4216">
        <v>1</v>
      </c>
      <c r="C4216">
        <v>1</v>
      </c>
      <c r="D4216">
        <v>1</v>
      </c>
    </row>
    <row r="4217" spans="1:4" hidden="1" outlineLevel="1" x14ac:dyDescent="0.45">
      <c r="A4217">
        <v>6.8557877992803107E-3</v>
      </c>
      <c r="B4217">
        <v>1</v>
      </c>
      <c r="C4217">
        <v>1</v>
      </c>
      <c r="D4217">
        <v>1</v>
      </c>
    </row>
    <row r="4218" spans="1:4" hidden="1" outlineLevel="1" x14ac:dyDescent="0.45">
      <c r="A4218">
        <v>7.7302008336490591E-3</v>
      </c>
      <c r="B4218">
        <v>1</v>
      </c>
      <c r="C4218">
        <v>1</v>
      </c>
      <c r="D4218">
        <v>1</v>
      </c>
    </row>
    <row r="4219" spans="1:4" hidden="1" outlineLevel="1" x14ac:dyDescent="0.45">
      <c r="A4219">
        <v>-4.56436096054047E-3</v>
      </c>
      <c r="B4219">
        <v>1</v>
      </c>
      <c r="C4219">
        <v>1</v>
      </c>
      <c r="D4219">
        <v>1</v>
      </c>
    </row>
    <row r="4220" spans="1:4" hidden="1" outlineLevel="1" x14ac:dyDescent="0.45">
      <c r="A4220">
        <v>2.9580640662048019E-3</v>
      </c>
      <c r="B4220">
        <v>1</v>
      </c>
      <c r="C4220">
        <v>1</v>
      </c>
      <c r="D4220">
        <v>1</v>
      </c>
    </row>
    <row r="4221" spans="1:4" hidden="1" outlineLevel="1" x14ac:dyDescent="0.45">
      <c r="A4221">
        <v>3.2216756189846762E-3</v>
      </c>
      <c r="B4221">
        <v>1</v>
      </c>
      <c r="C4221">
        <v>1</v>
      </c>
      <c r="D4221">
        <v>1</v>
      </c>
    </row>
    <row r="4222" spans="1:4" hidden="1" outlineLevel="1" x14ac:dyDescent="0.45">
      <c r="A4222">
        <v>-1.4791754506546906E-2</v>
      </c>
      <c r="B4222">
        <v>1</v>
      </c>
      <c r="C4222">
        <v>1</v>
      </c>
      <c r="D4222">
        <v>1</v>
      </c>
    </row>
    <row r="4223" spans="1:4" hidden="1" outlineLevel="1" x14ac:dyDescent="0.45">
      <c r="A4223">
        <v>5.9621517681267555E-3</v>
      </c>
      <c r="B4223">
        <v>1</v>
      </c>
      <c r="C4223">
        <v>1</v>
      </c>
      <c r="D4223">
        <v>1</v>
      </c>
    </row>
    <row r="4224" spans="1:4" hidden="1" outlineLevel="1" x14ac:dyDescent="0.45">
      <c r="A4224">
        <v>2.0921599365941734E-3</v>
      </c>
      <c r="B4224">
        <v>1</v>
      </c>
      <c r="C4224">
        <v>1</v>
      </c>
      <c r="D4224">
        <v>1</v>
      </c>
    </row>
    <row r="4225" spans="1:4" hidden="1" outlineLevel="1" x14ac:dyDescent="0.45">
      <c r="A4225">
        <v>-5.2340187959298845E-5</v>
      </c>
      <c r="B4225">
        <v>1</v>
      </c>
      <c r="C4225">
        <v>1</v>
      </c>
      <c r="D4225">
        <v>1</v>
      </c>
    </row>
    <row r="4226" spans="1:4" hidden="1" outlineLevel="1" x14ac:dyDescent="0.45">
      <c r="A4226">
        <v>1.8395631110309729E-2</v>
      </c>
      <c r="B4226">
        <v>1</v>
      </c>
      <c r="C4226">
        <v>1</v>
      </c>
      <c r="D4226">
        <v>1</v>
      </c>
    </row>
    <row r="4227" spans="1:4" hidden="1" outlineLevel="1" x14ac:dyDescent="0.45">
      <c r="A4227">
        <v>8.2121686292875307E-3</v>
      </c>
      <c r="B4227">
        <v>1</v>
      </c>
      <c r="C4227">
        <v>1</v>
      </c>
      <c r="D4227">
        <v>1</v>
      </c>
    </row>
    <row r="4228" spans="1:4" hidden="1" outlineLevel="1" x14ac:dyDescent="0.45">
      <c r="A4228">
        <v>4.7557549392785781E-2</v>
      </c>
      <c r="B4228">
        <v>1</v>
      </c>
      <c r="C4228">
        <v>1</v>
      </c>
      <c r="D4228">
        <v>1</v>
      </c>
    </row>
    <row r="4229" spans="1:4" hidden="1" outlineLevel="1" x14ac:dyDescent="0.45">
      <c r="A4229">
        <v>1.5588839623661865E-2</v>
      </c>
      <c r="B4229">
        <v>1</v>
      </c>
      <c r="C4229">
        <v>1</v>
      </c>
      <c r="D4229">
        <v>1</v>
      </c>
    </row>
    <row r="4230" spans="1:4" hidden="1" outlineLevel="1" x14ac:dyDescent="0.45">
      <c r="A4230">
        <v>5.7554186654455997E-3</v>
      </c>
      <c r="B4230">
        <v>1</v>
      </c>
      <c r="C4230">
        <v>1</v>
      </c>
      <c r="D4230">
        <v>1</v>
      </c>
    </row>
    <row r="4231" spans="1:4" hidden="1" outlineLevel="1" x14ac:dyDescent="0.45">
      <c r="A4231">
        <v>2.9004150256214833E-2</v>
      </c>
      <c r="B4231">
        <v>1</v>
      </c>
      <c r="C4231">
        <v>1</v>
      </c>
      <c r="D4231">
        <v>1</v>
      </c>
    </row>
    <row r="4232" spans="1:4" hidden="1" outlineLevel="1" x14ac:dyDescent="0.45">
      <c r="A4232">
        <v>1.7547830828827715E-2</v>
      </c>
      <c r="B4232">
        <v>1</v>
      </c>
      <c r="C4232">
        <v>1</v>
      </c>
      <c r="D4232">
        <v>1</v>
      </c>
    </row>
    <row r="4233" spans="1:4" hidden="1" outlineLevel="1" x14ac:dyDescent="0.45">
      <c r="A4233">
        <v>-1.6067221452622404E-2</v>
      </c>
      <c r="B4233">
        <v>1</v>
      </c>
      <c r="C4233">
        <v>1</v>
      </c>
      <c r="D4233">
        <v>1</v>
      </c>
    </row>
    <row r="4234" spans="1:4" hidden="1" outlineLevel="1" x14ac:dyDescent="0.45">
      <c r="A4234">
        <v>4.5474164508569892E-3</v>
      </c>
      <c r="B4234">
        <v>1</v>
      </c>
      <c r="C4234">
        <v>1</v>
      </c>
      <c r="D4234">
        <v>1</v>
      </c>
    </row>
    <row r="4235" spans="1:4" hidden="1" outlineLevel="1" x14ac:dyDescent="0.45">
      <c r="A4235">
        <v>2.4710871044137717E-2</v>
      </c>
      <c r="B4235">
        <v>1</v>
      </c>
      <c r="C4235">
        <v>1</v>
      </c>
      <c r="D4235">
        <v>1</v>
      </c>
    </row>
    <row r="4236" spans="1:4" hidden="1" outlineLevel="1" x14ac:dyDescent="0.45">
      <c r="A4236">
        <v>-8.3810873949244913E-3</v>
      </c>
      <c r="B4236">
        <v>1</v>
      </c>
      <c r="C4236">
        <v>1</v>
      </c>
      <c r="D4236">
        <v>1</v>
      </c>
    </row>
    <row r="4237" spans="1:4" hidden="1" outlineLevel="1" x14ac:dyDescent="0.45">
      <c r="A4237">
        <v>-7.0676002879392907E-3</v>
      </c>
      <c r="B4237">
        <v>1</v>
      </c>
      <c r="C4237">
        <v>1</v>
      </c>
      <c r="D4237">
        <v>1</v>
      </c>
    </row>
    <row r="4238" spans="1:4" hidden="1" outlineLevel="1" x14ac:dyDescent="0.45">
      <c r="A4238">
        <v>-3.3003969601872463E-3</v>
      </c>
      <c r="B4238">
        <v>1</v>
      </c>
      <c r="C4238">
        <v>1</v>
      </c>
      <c r="D4238">
        <v>1</v>
      </c>
    </row>
    <row r="4239" spans="1:4" hidden="1" outlineLevel="1" x14ac:dyDescent="0.45">
      <c r="A4239">
        <v>8.494491296959783E-4</v>
      </c>
      <c r="B4239">
        <v>1</v>
      </c>
      <c r="C4239">
        <v>1</v>
      </c>
      <c r="D4239">
        <v>1</v>
      </c>
    </row>
    <row r="4240" spans="1:4" hidden="1" outlineLevel="1" x14ac:dyDescent="0.45">
      <c r="A4240">
        <v>8.5482682387620912E-3</v>
      </c>
      <c r="B4240">
        <v>1</v>
      </c>
      <c r="C4240">
        <v>1</v>
      </c>
      <c r="D4240">
        <v>1</v>
      </c>
    </row>
    <row r="4241" spans="1:4" hidden="1" outlineLevel="1" x14ac:dyDescent="0.45">
      <c r="A4241">
        <v>-8.1129974250052639E-3</v>
      </c>
      <c r="B4241">
        <v>1</v>
      </c>
      <c r="C4241">
        <v>1</v>
      </c>
      <c r="D4241">
        <v>1</v>
      </c>
    </row>
    <row r="4242" spans="1:4" hidden="1" outlineLevel="1" x14ac:dyDescent="0.45">
      <c r="A4242">
        <v>7.9151785487485693E-3</v>
      </c>
      <c r="B4242">
        <v>1</v>
      </c>
      <c r="C4242">
        <v>1</v>
      </c>
      <c r="D4242">
        <v>1</v>
      </c>
    </row>
    <row r="4243" spans="1:4" hidden="1" outlineLevel="1" x14ac:dyDescent="0.45">
      <c r="A4243">
        <v>3.8776178835151942E-2</v>
      </c>
      <c r="B4243">
        <v>1</v>
      </c>
      <c r="C4243">
        <v>1</v>
      </c>
      <c r="D4243">
        <v>1</v>
      </c>
    </row>
    <row r="4244" spans="1:4" hidden="1" outlineLevel="1" x14ac:dyDescent="0.45">
      <c r="A4244">
        <v>-6.4923721905205678E-3</v>
      </c>
      <c r="B4244">
        <v>1</v>
      </c>
      <c r="C4244">
        <v>1</v>
      </c>
      <c r="D4244">
        <v>1</v>
      </c>
    </row>
    <row r="4245" spans="1:4" hidden="1" outlineLevel="1" x14ac:dyDescent="0.45">
      <c r="A4245">
        <v>-1.318681318681314E-2</v>
      </c>
      <c r="B4245">
        <v>1</v>
      </c>
      <c r="C4245">
        <v>1</v>
      </c>
      <c r="D4245">
        <v>1</v>
      </c>
    </row>
    <row r="4246" spans="1:4" hidden="1" outlineLevel="1" x14ac:dyDescent="0.45">
      <c r="A4246">
        <v>2.0727542687453582E-2</v>
      </c>
      <c r="B4246">
        <v>1</v>
      </c>
      <c r="C4246">
        <v>1</v>
      </c>
      <c r="D4246">
        <v>1</v>
      </c>
    </row>
    <row r="4247" spans="1:4" hidden="1" outlineLevel="1" x14ac:dyDescent="0.45">
      <c r="A4247">
        <v>1.6146393972011897E-3</v>
      </c>
      <c r="B4247">
        <v>1</v>
      </c>
      <c r="C4247">
        <v>1</v>
      </c>
      <c r="D4247">
        <v>1</v>
      </c>
    </row>
    <row r="4248" spans="1:4" hidden="1" outlineLevel="1" x14ac:dyDescent="0.45">
      <c r="A4248">
        <v>-4.0567165768670144E-3</v>
      </c>
      <c r="B4248">
        <v>1</v>
      </c>
      <c r="C4248">
        <v>1</v>
      </c>
      <c r="D4248">
        <v>1</v>
      </c>
    </row>
    <row r="4249" spans="1:4" hidden="1" outlineLevel="1" x14ac:dyDescent="0.45">
      <c r="A4249">
        <v>4.2919706610025088E-3</v>
      </c>
      <c r="B4249">
        <v>1</v>
      </c>
      <c r="C4249">
        <v>1</v>
      </c>
      <c r="D4249">
        <v>1</v>
      </c>
    </row>
    <row r="4250" spans="1:4" hidden="1" outlineLevel="1" x14ac:dyDescent="0.45">
      <c r="A4250">
        <v>-1.8972393231890816E-3</v>
      </c>
      <c r="B4250">
        <v>1</v>
      </c>
      <c r="C4250">
        <v>1</v>
      </c>
      <c r="D4250">
        <v>1</v>
      </c>
    </row>
    <row r="4251" spans="1:4" hidden="1" outlineLevel="1" x14ac:dyDescent="0.45">
      <c r="A4251">
        <v>5.5182713942121264E-3</v>
      </c>
      <c r="B4251">
        <v>1</v>
      </c>
      <c r="C4251">
        <v>1</v>
      </c>
      <c r="D4251">
        <v>1</v>
      </c>
    </row>
    <row r="4252" spans="1:4" hidden="1" outlineLevel="1" x14ac:dyDescent="0.45">
      <c r="A4252">
        <v>8.5406197856887633E-3</v>
      </c>
      <c r="B4252">
        <v>1</v>
      </c>
      <c r="C4252">
        <v>1</v>
      </c>
      <c r="D4252">
        <v>1</v>
      </c>
    </row>
    <row r="4253" spans="1:4" hidden="1" outlineLevel="1" x14ac:dyDescent="0.45">
      <c r="A4253">
        <v>4.0070194565180461E-3</v>
      </c>
      <c r="B4253">
        <v>1</v>
      </c>
      <c r="C4253">
        <v>1</v>
      </c>
      <c r="D4253">
        <v>1</v>
      </c>
    </row>
    <row r="4254" spans="1:4" hidden="1" outlineLevel="1" x14ac:dyDescent="0.45">
      <c r="A4254">
        <v>-2.8437260383576746E-2</v>
      </c>
      <c r="B4254">
        <v>1</v>
      </c>
      <c r="C4254">
        <v>1</v>
      </c>
      <c r="D4254">
        <v>1</v>
      </c>
    </row>
    <row r="4255" spans="1:4" hidden="1" outlineLevel="1" x14ac:dyDescent="0.45">
      <c r="A4255">
        <v>6.9362745098038303E-3</v>
      </c>
      <c r="B4255">
        <v>1</v>
      </c>
      <c r="C4255">
        <v>1</v>
      </c>
      <c r="D4255">
        <v>1</v>
      </c>
    </row>
    <row r="4256" spans="1:4" hidden="1" outlineLevel="1" x14ac:dyDescent="0.45">
      <c r="A4256">
        <v>2.0767714139668492E-2</v>
      </c>
      <c r="B4256">
        <v>1</v>
      </c>
      <c r="C4256">
        <v>1</v>
      </c>
      <c r="D4256">
        <v>1</v>
      </c>
    </row>
    <row r="4257" spans="1:4" hidden="1" outlineLevel="1" x14ac:dyDescent="0.45">
      <c r="A4257">
        <v>-4.5497684578001962E-3</v>
      </c>
      <c r="B4257">
        <v>1</v>
      </c>
      <c r="C4257">
        <v>1</v>
      </c>
      <c r="D4257">
        <v>1</v>
      </c>
    </row>
    <row r="4258" spans="1:4" hidden="1" outlineLevel="1" x14ac:dyDescent="0.45">
      <c r="A4258">
        <v>-7.8427802823783921E-3</v>
      </c>
      <c r="B4258">
        <v>1</v>
      </c>
      <c r="C4258">
        <v>1</v>
      </c>
      <c r="D4258">
        <v>1</v>
      </c>
    </row>
    <row r="4259" spans="1:4" hidden="1" outlineLevel="1" x14ac:dyDescent="0.45">
      <c r="A4259">
        <v>-1.4433338162151754E-2</v>
      </c>
      <c r="B4259">
        <v>1</v>
      </c>
      <c r="C4259">
        <v>1</v>
      </c>
      <c r="D4259">
        <v>1</v>
      </c>
    </row>
    <row r="4260" spans="1:4" hidden="1" outlineLevel="1" x14ac:dyDescent="0.45">
      <c r="A4260">
        <v>5.3404931871958716E-4</v>
      </c>
      <c r="B4260">
        <v>1</v>
      </c>
      <c r="C4260">
        <v>1</v>
      </c>
      <c r="D4260">
        <v>1</v>
      </c>
    </row>
    <row r="4261" spans="1:4" hidden="1" outlineLevel="1" x14ac:dyDescent="0.45">
      <c r="A4261">
        <v>-4.1045982077273391E-2</v>
      </c>
      <c r="B4261">
        <v>1</v>
      </c>
      <c r="C4261">
        <v>1</v>
      </c>
      <c r="D4261">
        <v>1</v>
      </c>
    </row>
    <row r="4262" spans="1:4" hidden="1" outlineLevel="1" x14ac:dyDescent="0.45">
      <c r="A4262">
        <v>7.5014808913944631E-3</v>
      </c>
      <c r="B4262">
        <v>1</v>
      </c>
      <c r="C4262">
        <v>1</v>
      </c>
      <c r="D4262">
        <v>1</v>
      </c>
    </row>
    <row r="4263" spans="1:4" hidden="1" outlineLevel="1" x14ac:dyDescent="0.45">
      <c r="A4263">
        <v>1.3690020628798205E-2</v>
      </c>
      <c r="B4263">
        <v>1</v>
      </c>
      <c r="C4263">
        <v>1</v>
      </c>
      <c r="D4263">
        <v>1</v>
      </c>
    </row>
    <row r="4264" spans="1:4" hidden="1" outlineLevel="1" x14ac:dyDescent="0.45">
      <c r="A4264">
        <v>2.880028800288148E-3</v>
      </c>
      <c r="B4264">
        <v>1</v>
      </c>
      <c r="C4264">
        <v>1</v>
      </c>
      <c r="D4264">
        <v>1</v>
      </c>
    </row>
    <row r="4265" spans="1:4" hidden="1" outlineLevel="1" x14ac:dyDescent="0.45">
      <c r="A4265">
        <v>1.1816087827933641E-2</v>
      </c>
      <c r="B4265">
        <v>1</v>
      </c>
      <c r="C4265">
        <v>1</v>
      </c>
      <c r="D4265">
        <v>1</v>
      </c>
    </row>
    <row r="4266" spans="1:4" hidden="1" outlineLevel="1" x14ac:dyDescent="0.45">
      <c r="A4266">
        <v>-5.2526805424156775E-3</v>
      </c>
      <c r="B4266">
        <v>1</v>
      </c>
      <c r="C4266">
        <v>1</v>
      </c>
      <c r="D4266">
        <v>1</v>
      </c>
    </row>
    <row r="4267" spans="1:4" hidden="1" outlineLevel="1" x14ac:dyDescent="0.45">
      <c r="A4267">
        <v>-1.1511903228682563E-2</v>
      </c>
      <c r="B4267">
        <v>1</v>
      </c>
      <c r="C4267">
        <v>1</v>
      </c>
      <c r="D4267">
        <v>1</v>
      </c>
    </row>
    <row r="4268" spans="1:4" hidden="1" outlineLevel="1" x14ac:dyDescent="0.45">
      <c r="A4268">
        <v>-9.2305842027722296E-3</v>
      </c>
      <c r="B4268">
        <v>1</v>
      </c>
      <c r="C4268">
        <v>1</v>
      </c>
      <c r="D4268">
        <v>1</v>
      </c>
    </row>
    <row r="4269" spans="1:4" hidden="1" outlineLevel="1" x14ac:dyDescent="0.45">
      <c r="A4269">
        <v>-4.4964392651937191E-3</v>
      </c>
      <c r="B4269">
        <v>1</v>
      </c>
      <c r="C4269">
        <v>1</v>
      </c>
      <c r="D4269">
        <v>1</v>
      </c>
    </row>
    <row r="4270" spans="1:4" hidden="1" outlineLevel="1" x14ac:dyDescent="0.45">
      <c r="A4270">
        <v>-8.6829283163044613E-3</v>
      </c>
      <c r="B4270">
        <v>1</v>
      </c>
      <c r="C4270">
        <v>1</v>
      </c>
      <c r="D4270">
        <v>1</v>
      </c>
    </row>
    <row r="4271" spans="1:4" hidden="1" outlineLevel="1" x14ac:dyDescent="0.45">
      <c r="A4271">
        <v>-4.3564275244215578E-3</v>
      </c>
      <c r="B4271">
        <v>1</v>
      </c>
      <c r="C4271">
        <v>1</v>
      </c>
      <c r="D4271">
        <v>1</v>
      </c>
    </row>
    <row r="4272" spans="1:4" hidden="1" outlineLevel="1" x14ac:dyDescent="0.45">
      <c r="A4272">
        <v>1.2148416587736133E-3</v>
      </c>
      <c r="B4272">
        <v>1</v>
      </c>
      <c r="C4272">
        <v>1</v>
      </c>
      <c r="D4272">
        <v>1</v>
      </c>
    </row>
    <row r="4273" spans="1:4" hidden="1" outlineLevel="1" x14ac:dyDescent="0.45">
      <c r="A4273">
        <v>-2.3151670951156778E-2</v>
      </c>
      <c r="B4273">
        <v>1</v>
      </c>
      <c r="C4273">
        <v>1</v>
      </c>
      <c r="D4273">
        <v>1</v>
      </c>
    </row>
    <row r="4274" spans="1:4" hidden="1" outlineLevel="1" x14ac:dyDescent="0.45">
      <c r="A4274">
        <v>1.5910777538592713E-2</v>
      </c>
      <c r="B4274">
        <v>1</v>
      </c>
      <c r="C4274">
        <v>1</v>
      </c>
      <c r="D4274">
        <v>1</v>
      </c>
    </row>
    <row r="4275" spans="1:4" hidden="1" outlineLevel="1" x14ac:dyDescent="0.45">
      <c r="A4275">
        <v>-2.7276966117500856E-2</v>
      </c>
      <c r="B4275">
        <v>1</v>
      </c>
      <c r="C4275">
        <v>1</v>
      </c>
      <c r="D4275">
        <v>1</v>
      </c>
    </row>
    <row r="4276" spans="1:4" hidden="1" outlineLevel="1" x14ac:dyDescent="0.45">
      <c r="A4276">
        <v>5.1396767063460747E-3</v>
      </c>
      <c r="B4276">
        <v>1</v>
      </c>
      <c r="C4276">
        <v>1</v>
      </c>
      <c r="D4276">
        <v>1</v>
      </c>
    </row>
    <row r="4277" spans="1:4" hidden="1" outlineLevel="1" x14ac:dyDescent="0.45">
      <c r="A4277">
        <v>3.1263247138617611E-3</v>
      </c>
      <c r="B4277">
        <v>1</v>
      </c>
      <c r="C4277">
        <v>1</v>
      </c>
      <c r="D4277">
        <v>1</v>
      </c>
    </row>
    <row r="4278" spans="1:4" hidden="1" outlineLevel="1" x14ac:dyDescent="0.45">
      <c r="A4278">
        <v>1.0643917384184576E-2</v>
      </c>
      <c r="B4278">
        <v>1</v>
      </c>
      <c r="C4278">
        <v>1</v>
      </c>
      <c r="D4278">
        <v>1</v>
      </c>
    </row>
    <row r="4279" spans="1:4" hidden="1" outlineLevel="1" x14ac:dyDescent="0.45">
      <c r="A4279">
        <v>7.3173918724682707E-3</v>
      </c>
      <c r="B4279">
        <v>1</v>
      </c>
      <c r="C4279">
        <v>1</v>
      </c>
      <c r="D4279">
        <v>1</v>
      </c>
    </row>
    <row r="4280" spans="1:4" hidden="1" outlineLevel="1" x14ac:dyDescent="0.45">
      <c r="A4280">
        <v>1.2707225321053395E-2</v>
      </c>
      <c r="B4280">
        <v>1</v>
      </c>
      <c r="C4280">
        <v>1</v>
      </c>
      <c r="D4280">
        <v>1</v>
      </c>
    </row>
    <row r="4281" spans="1:4" hidden="1" outlineLevel="1" x14ac:dyDescent="0.45">
      <c r="A4281">
        <v>-4.8792359638066496E-2</v>
      </c>
      <c r="B4281">
        <v>1</v>
      </c>
      <c r="C4281">
        <v>1</v>
      </c>
      <c r="D4281">
        <v>1</v>
      </c>
    </row>
    <row r="4282" spans="1:4" hidden="1" outlineLevel="1" x14ac:dyDescent="0.45">
      <c r="A4282">
        <v>-1.4344118803561567E-2</v>
      </c>
      <c r="B4282">
        <v>1</v>
      </c>
      <c r="C4282">
        <v>1</v>
      </c>
      <c r="D4282">
        <v>1</v>
      </c>
    </row>
    <row r="4283" spans="1:4" hidden="1" outlineLevel="1" x14ac:dyDescent="0.45">
      <c r="A4283">
        <v>4.3073862766957349E-2</v>
      </c>
      <c r="B4283">
        <v>1</v>
      </c>
      <c r="C4283">
        <v>1</v>
      </c>
      <c r="D4283">
        <v>1</v>
      </c>
    </row>
    <row r="4284" spans="1:4" hidden="1" outlineLevel="1" x14ac:dyDescent="0.45">
      <c r="A4284">
        <v>-1.1054644522449864E-2</v>
      </c>
      <c r="B4284">
        <v>1</v>
      </c>
      <c r="C4284">
        <v>1</v>
      </c>
      <c r="D4284">
        <v>1</v>
      </c>
    </row>
    <row r="4285" spans="1:4" hidden="1" outlineLevel="1" x14ac:dyDescent="0.45">
      <c r="A4285">
        <v>-1.8791057427421043E-2</v>
      </c>
      <c r="B4285">
        <v>1</v>
      </c>
      <c r="C4285">
        <v>1</v>
      </c>
      <c r="D4285">
        <v>1</v>
      </c>
    </row>
    <row r="4286" spans="1:4" hidden="1" outlineLevel="1" x14ac:dyDescent="0.45">
      <c r="A4286">
        <v>1.9923007564264239E-3</v>
      </c>
      <c r="B4286">
        <v>1</v>
      </c>
      <c r="C4286">
        <v>1</v>
      </c>
      <c r="D4286">
        <v>1</v>
      </c>
    </row>
    <row r="4287" spans="1:4" hidden="1" outlineLevel="1" x14ac:dyDescent="0.45">
      <c r="A4287">
        <v>7.9318037309652478E-3</v>
      </c>
      <c r="B4287">
        <v>1</v>
      </c>
      <c r="C4287">
        <v>1</v>
      </c>
      <c r="D4287">
        <v>1</v>
      </c>
    </row>
    <row r="4288" spans="1:4" hidden="1" outlineLevel="1" x14ac:dyDescent="0.45">
      <c r="A4288">
        <v>1.1119783591903909E-2</v>
      </c>
      <c r="B4288">
        <v>1</v>
      </c>
      <c r="C4288">
        <v>1</v>
      </c>
      <c r="D4288">
        <v>1</v>
      </c>
    </row>
    <row r="4289" spans="1:4" hidden="1" outlineLevel="1" x14ac:dyDescent="0.45">
      <c r="A4289">
        <v>-7.7035329448962298E-3</v>
      </c>
      <c r="B4289">
        <v>1</v>
      </c>
      <c r="C4289">
        <v>1</v>
      </c>
      <c r="D4289">
        <v>1</v>
      </c>
    </row>
    <row r="4290" spans="1:4" hidden="1" outlineLevel="1" x14ac:dyDescent="0.45">
      <c r="A4290">
        <v>-9.4310970443900466E-3</v>
      </c>
      <c r="B4290">
        <v>1</v>
      </c>
      <c r="C4290">
        <v>1</v>
      </c>
      <c r="D4290">
        <v>1</v>
      </c>
    </row>
    <row r="4291" spans="1:4" hidden="1" outlineLevel="1" x14ac:dyDescent="0.45">
      <c r="A4291">
        <v>-2.969226548758308E-3</v>
      </c>
      <c r="B4291">
        <v>1</v>
      </c>
      <c r="C4291">
        <v>1</v>
      </c>
      <c r="D4291">
        <v>1</v>
      </c>
    </row>
    <row r="4292" spans="1:4" hidden="1" outlineLevel="1" x14ac:dyDescent="0.45">
      <c r="A4292">
        <v>4.3699927166789276E-3</v>
      </c>
      <c r="B4292">
        <v>1</v>
      </c>
      <c r="C4292">
        <v>1</v>
      </c>
      <c r="D4292">
        <v>1</v>
      </c>
    </row>
    <row r="4293" spans="1:4" hidden="1" outlineLevel="1" x14ac:dyDescent="0.45">
      <c r="A4293">
        <v>1.7086992721510486E-2</v>
      </c>
      <c r="B4293">
        <v>1</v>
      </c>
      <c r="C4293">
        <v>1</v>
      </c>
      <c r="D4293">
        <v>1</v>
      </c>
    </row>
    <row r="4294" spans="1:4" hidden="1" outlineLevel="1" x14ac:dyDescent="0.45">
      <c r="A4294">
        <v>2.254602685031637E-2</v>
      </c>
      <c r="B4294">
        <v>1</v>
      </c>
      <c r="C4294">
        <v>1</v>
      </c>
      <c r="D4294">
        <v>1</v>
      </c>
    </row>
    <row r="4295" spans="1:4" hidden="1" outlineLevel="1" x14ac:dyDescent="0.45">
      <c r="A4295">
        <v>5.3198357565271692E-3</v>
      </c>
      <c r="B4295">
        <v>1</v>
      </c>
      <c r="C4295">
        <v>1</v>
      </c>
      <c r="D4295">
        <v>1</v>
      </c>
    </row>
    <row r="4296" spans="1:4" hidden="1" outlineLevel="1" x14ac:dyDescent="0.45">
      <c r="A4296">
        <v>-3.2777620796835549E-3</v>
      </c>
      <c r="B4296">
        <v>1</v>
      </c>
      <c r="C4296">
        <v>1</v>
      </c>
      <c r="D4296">
        <v>1</v>
      </c>
    </row>
    <row r="4297" spans="1:4" hidden="1" outlineLevel="1" x14ac:dyDescent="0.45">
      <c r="A4297">
        <v>2.4658904060162801E-2</v>
      </c>
      <c r="B4297">
        <v>1</v>
      </c>
      <c r="C4297">
        <v>1</v>
      </c>
      <c r="D4297">
        <v>1</v>
      </c>
    </row>
    <row r="4298" spans="1:4" hidden="1" outlineLevel="1" x14ac:dyDescent="0.45">
      <c r="A4298">
        <v>-1.876342490354177E-3</v>
      </c>
      <c r="B4298">
        <v>1</v>
      </c>
      <c r="C4298">
        <v>1</v>
      </c>
      <c r="D4298">
        <v>1</v>
      </c>
    </row>
    <row r="4299" spans="1:4" hidden="1" outlineLevel="1" x14ac:dyDescent="0.45">
      <c r="A4299">
        <v>7.1314094487395785E-3</v>
      </c>
      <c r="B4299">
        <v>1</v>
      </c>
      <c r="C4299">
        <v>1</v>
      </c>
      <c r="D4299">
        <v>1</v>
      </c>
    </row>
    <row r="4300" spans="1:4" hidden="1" outlineLevel="1" x14ac:dyDescent="0.45">
      <c r="A4300">
        <v>1.9321133146177116E-2</v>
      </c>
      <c r="B4300">
        <v>1</v>
      </c>
      <c r="C4300">
        <v>1</v>
      </c>
      <c r="D4300">
        <v>1</v>
      </c>
    </row>
    <row r="4301" spans="1:4" hidden="1" outlineLevel="1" x14ac:dyDescent="0.45">
      <c r="A4301">
        <v>-6.0875627166238067E-3</v>
      </c>
      <c r="B4301">
        <v>1</v>
      </c>
      <c r="C4301">
        <v>1</v>
      </c>
      <c r="D4301">
        <v>1</v>
      </c>
    </row>
    <row r="4302" spans="1:4" hidden="1" outlineLevel="1" x14ac:dyDescent="0.45">
      <c r="A4302">
        <v>-1.8068301935254549E-2</v>
      </c>
      <c r="B4302">
        <v>1</v>
      </c>
      <c r="C4302">
        <v>1</v>
      </c>
      <c r="D4302">
        <v>1</v>
      </c>
    </row>
    <row r="4303" spans="1:4" hidden="1" outlineLevel="1" x14ac:dyDescent="0.45">
      <c r="A4303">
        <v>-5.4980985532907534E-3</v>
      </c>
      <c r="B4303">
        <v>1</v>
      </c>
      <c r="C4303">
        <v>1</v>
      </c>
      <c r="D4303">
        <v>1</v>
      </c>
    </row>
    <row r="4304" spans="1:4" hidden="1" outlineLevel="1" x14ac:dyDescent="0.45">
      <c r="A4304">
        <v>1.1916865196785142E-2</v>
      </c>
      <c r="B4304">
        <v>1</v>
      </c>
      <c r="C4304">
        <v>1</v>
      </c>
      <c r="D4304">
        <v>1</v>
      </c>
    </row>
    <row r="4305" spans="1:4" hidden="1" outlineLevel="1" x14ac:dyDescent="0.45">
      <c r="A4305">
        <v>-3.2290474310078254E-3</v>
      </c>
      <c r="B4305">
        <v>1</v>
      </c>
      <c r="C4305">
        <v>1</v>
      </c>
      <c r="D4305">
        <v>1</v>
      </c>
    </row>
    <row r="4306" spans="1:4" hidden="1" outlineLevel="1" x14ac:dyDescent="0.45">
      <c r="A4306">
        <v>1.454268277394366E-4</v>
      </c>
      <c r="B4306">
        <v>1</v>
      </c>
      <c r="C4306">
        <v>1</v>
      </c>
      <c r="D4306">
        <v>1</v>
      </c>
    </row>
    <row r="4307" spans="1:4" hidden="1" outlineLevel="1" x14ac:dyDescent="0.45">
      <c r="A4307">
        <v>-2.3124517403555922E-2</v>
      </c>
      <c r="B4307">
        <v>1</v>
      </c>
      <c r="C4307">
        <v>1</v>
      </c>
      <c r="D4307">
        <v>1</v>
      </c>
    </row>
    <row r="4308" spans="1:4" hidden="1" outlineLevel="1" x14ac:dyDescent="0.45">
      <c r="A4308">
        <v>1.9899399476466462E-2</v>
      </c>
      <c r="B4308">
        <v>1</v>
      </c>
      <c r="C4308">
        <v>1</v>
      </c>
      <c r="D4308">
        <v>1</v>
      </c>
    </row>
    <row r="4309" spans="1:4" hidden="1" outlineLevel="1" x14ac:dyDescent="0.45">
      <c r="A4309">
        <v>-1.3925025288490045E-2</v>
      </c>
      <c r="B4309">
        <v>1</v>
      </c>
      <c r="C4309">
        <v>1</v>
      </c>
      <c r="D4309">
        <v>1</v>
      </c>
    </row>
    <row r="4310" spans="1:4" hidden="1" outlineLevel="1" x14ac:dyDescent="0.45">
      <c r="A4310">
        <v>-9.6560171481064883E-3</v>
      </c>
      <c r="B4310">
        <v>1</v>
      </c>
      <c r="C4310">
        <v>1</v>
      </c>
      <c r="D4310">
        <v>1</v>
      </c>
    </row>
    <row r="4311" spans="1:4" hidden="1" outlineLevel="1" x14ac:dyDescent="0.45">
      <c r="A4311">
        <v>3.8907899076516816E-3</v>
      </c>
      <c r="B4311">
        <v>1</v>
      </c>
      <c r="C4311">
        <v>1</v>
      </c>
      <c r="D4311">
        <v>1</v>
      </c>
    </row>
    <row r="4312" spans="1:4" hidden="1" outlineLevel="1" x14ac:dyDescent="0.45">
      <c r="A4312">
        <v>-4.5040374121548488E-2</v>
      </c>
      <c r="B4312">
        <v>1</v>
      </c>
      <c r="C4312">
        <v>1</v>
      </c>
      <c r="D4312">
        <v>1</v>
      </c>
    </row>
    <row r="4313" spans="1:4" hidden="1" outlineLevel="1" x14ac:dyDescent="0.45">
      <c r="A4313">
        <v>-2.7737610802616164E-3</v>
      </c>
      <c r="B4313">
        <v>1</v>
      </c>
      <c r="C4313">
        <v>1</v>
      </c>
      <c r="D4313">
        <v>1</v>
      </c>
    </row>
    <row r="4314" spans="1:4" hidden="1" outlineLevel="1" x14ac:dyDescent="0.45">
      <c r="A4314">
        <v>-4.7576180645022115E-2</v>
      </c>
      <c r="B4314">
        <v>1</v>
      </c>
      <c r="C4314">
        <v>1</v>
      </c>
      <c r="D4314">
        <v>1</v>
      </c>
    </row>
    <row r="4315" spans="1:4" hidden="1" outlineLevel="1" x14ac:dyDescent="0.45">
      <c r="A4315">
        <v>-2.1931438079768162E-2</v>
      </c>
      <c r="B4315">
        <v>1</v>
      </c>
      <c r="C4315">
        <v>1</v>
      </c>
      <c r="D4315">
        <v>1</v>
      </c>
    </row>
    <row r="4316" spans="1:4" hidden="1" outlineLevel="1" x14ac:dyDescent="0.45">
      <c r="A4316">
        <v>1.0826794435571552E-2</v>
      </c>
      <c r="B4316">
        <v>1</v>
      </c>
      <c r="C4316">
        <v>1</v>
      </c>
      <c r="D4316">
        <v>1</v>
      </c>
    </row>
    <row r="4317" spans="1:4" hidden="1" outlineLevel="1" x14ac:dyDescent="0.45">
      <c r="A4317">
        <v>-2.3894712135697271E-2</v>
      </c>
      <c r="B4317">
        <v>1</v>
      </c>
      <c r="C4317">
        <v>1</v>
      </c>
      <c r="D4317">
        <v>1</v>
      </c>
    </row>
    <row r="4318" spans="1:4" hidden="1" outlineLevel="1" x14ac:dyDescent="0.45">
      <c r="A4318">
        <v>3.9599082746365255E-2</v>
      </c>
      <c r="B4318">
        <v>1</v>
      </c>
      <c r="C4318">
        <v>1</v>
      </c>
      <c r="D4318">
        <v>1</v>
      </c>
    </row>
    <row r="4319" spans="1:4" hidden="1" outlineLevel="1" x14ac:dyDescent="0.45">
      <c r="A4319">
        <v>2.1928117295964666E-2</v>
      </c>
      <c r="B4319">
        <v>1</v>
      </c>
      <c r="C4319">
        <v>1</v>
      </c>
      <c r="D4319">
        <v>1</v>
      </c>
    </row>
    <row r="4320" spans="1:4" hidden="1" outlineLevel="1" x14ac:dyDescent="0.45">
      <c r="A4320">
        <v>-2.0138229513988581E-2</v>
      </c>
      <c r="B4320">
        <v>1</v>
      </c>
      <c r="C4320">
        <v>1</v>
      </c>
      <c r="D4320">
        <v>1</v>
      </c>
    </row>
    <row r="4321" spans="1:4" hidden="1" outlineLevel="1" x14ac:dyDescent="0.45">
      <c r="A4321">
        <v>2.6918309859154776E-2</v>
      </c>
      <c r="B4321">
        <v>1</v>
      </c>
      <c r="C4321">
        <v>1</v>
      </c>
      <c r="D4321">
        <v>1</v>
      </c>
    </row>
    <row r="4322" spans="1:4" hidden="1" outlineLevel="1" x14ac:dyDescent="0.45">
      <c r="A4322">
        <v>-6.1444606589933226E-4</v>
      </c>
      <c r="B4322">
        <v>1</v>
      </c>
      <c r="C4322">
        <v>1</v>
      </c>
      <c r="D4322">
        <v>1</v>
      </c>
    </row>
    <row r="4323" spans="1:4" hidden="1" outlineLevel="1" x14ac:dyDescent="0.45">
      <c r="A4323">
        <v>6.1482384199027518E-3</v>
      </c>
      <c r="B4323">
        <v>1</v>
      </c>
      <c r="C4323">
        <v>1</v>
      </c>
      <c r="D4323">
        <v>1</v>
      </c>
    </row>
    <row r="4324" spans="1:4" hidden="1" outlineLevel="1" x14ac:dyDescent="0.45">
      <c r="A4324">
        <v>2.0023351483473784E-2</v>
      </c>
      <c r="B4324">
        <v>1</v>
      </c>
      <c r="C4324">
        <v>1</v>
      </c>
      <c r="D4324">
        <v>1</v>
      </c>
    </row>
    <row r="4325" spans="1:4" hidden="1" outlineLevel="1" x14ac:dyDescent="0.45">
      <c r="A4325">
        <v>1.4473993880913305E-2</v>
      </c>
      <c r="B4325">
        <v>1</v>
      </c>
      <c r="C4325">
        <v>1</v>
      </c>
      <c r="D4325">
        <v>1</v>
      </c>
    </row>
    <row r="4326" spans="1:4" hidden="1" outlineLevel="1" x14ac:dyDescent="0.45">
      <c r="A4326">
        <v>-2.8735329164514267E-3</v>
      </c>
      <c r="B4326">
        <v>1</v>
      </c>
      <c r="C4326">
        <v>1</v>
      </c>
      <c r="D4326">
        <v>1</v>
      </c>
    </row>
    <row r="4327" spans="1:4" hidden="1" outlineLevel="1" x14ac:dyDescent="0.45">
      <c r="A4327">
        <v>-2.3847671018469851E-3</v>
      </c>
      <c r="B4327">
        <v>1</v>
      </c>
      <c r="C4327">
        <v>1</v>
      </c>
      <c r="D4327">
        <v>1</v>
      </c>
    </row>
    <row r="4328" spans="1:4" hidden="1" outlineLevel="1" x14ac:dyDescent="0.45">
      <c r="A4328">
        <v>-2.4938250665196615E-2</v>
      </c>
      <c r="B4328">
        <v>1</v>
      </c>
      <c r="C4328">
        <v>1</v>
      </c>
      <c r="D4328">
        <v>1</v>
      </c>
    </row>
    <row r="4329" spans="1:4" hidden="1" outlineLevel="1" x14ac:dyDescent="0.45">
      <c r="A4329">
        <v>-5.9088611173021555E-3</v>
      </c>
      <c r="B4329">
        <v>1</v>
      </c>
      <c r="C4329">
        <v>1</v>
      </c>
      <c r="D4329">
        <v>1</v>
      </c>
    </row>
    <row r="4330" spans="1:4" hidden="1" outlineLevel="1" x14ac:dyDescent="0.45">
      <c r="A4330">
        <v>1.7115609654734909E-2</v>
      </c>
      <c r="B4330">
        <v>1</v>
      </c>
      <c r="C4330">
        <v>1</v>
      </c>
      <c r="D4330">
        <v>1</v>
      </c>
    </row>
    <row r="4331" spans="1:4" hidden="1" outlineLevel="1" x14ac:dyDescent="0.45">
      <c r="A4331">
        <v>7.6342444248500563E-4</v>
      </c>
      <c r="B4331">
        <v>1</v>
      </c>
      <c r="C4331">
        <v>1</v>
      </c>
      <c r="D4331">
        <v>1</v>
      </c>
    </row>
    <row r="4332" spans="1:4" hidden="1" outlineLevel="1" x14ac:dyDescent="0.45">
      <c r="A4332">
        <v>-5.0922394249674929E-2</v>
      </c>
      <c r="B4332">
        <v>1</v>
      </c>
      <c r="C4332">
        <v>1</v>
      </c>
      <c r="D4332">
        <v>1</v>
      </c>
    </row>
    <row r="4333" spans="1:4" hidden="1" outlineLevel="1" x14ac:dyDescent="0.45">
      <c r="A4333">
        <v>-3.7409363378559712E-2</v>
      </c>
      <c r="B4333">
        <v>1</v>
      </c>
      <c r="C4333">
        <v>1</v>
      </c>
      <c r="D4333">
        <v>1</v>
      </c>
    </row>
    <row r="4334" spans="1:4" hidden="1" outlineLevel="1" x14ac:dyDescent="0.45">
      <c r="A4334">
        <v>-9.185101553587538E-3</v>
      </c>
      <c r="B4334">
        <v>1</v>
      </c>
      <c r="C4334">
        <v>1</v>
      </c>
      <c r="D4334">
        <v>1</v>
      </c>
    </row>
    <row r="4335" spans="1:4" hidden="1" outlineLevel="1" x14ac:dyDescent="0.45">
      <c r="A4335">
        <v>-1.8973744183838237E-2</v>
      </c>
      <c r="B4335">
        <v>1</v>
      </c>
      <c r="C4335">
        <v>1</v>
      </c>
      <c r="D4335">
        <v>1</v>
      </c>
    </row>
    <row r="4336" spans="1:4" hidden="1" outlineLevel="1" x14ac:dyDescent="0.45">
      <c r="A4336">
        <v>0.10859109855474003</v>
      </c>
      <c r="B4336">
        <v>1</v>
      </c>
      <c r="C4336">
        <v>1</v>
      </c>
      <c r="D4336">
        <v>1</v>
      </c>
    </row>
    <row r="4337" spans="1:4" hidden="1" outlineLevel="1" x14ac:dyDescent="0.45">
      <c r="A4337">
        <v>-2.6357579031809131E-2</v>
      </c>
      <c r="B4337">
        <v>1</v>
      </c>
      <c r="C4337">
        <v>1</v>
      </c>
      <c r="D4337">
        <v>1</v>
      </c>
    </row>
    <row r="4338" spans="1:4" hidden="1" outlineLevel="1" x14ac:dyDescent="0.45">
      <c r="A4338">
        <v>2.0440648137249884E-2</v>
      </c>
      <c r="B4338">
        <v>1</v>
      </c>
      <c r="C4338">
        <v>1</v>
      </c>
      <c r="D4338">
        <v>1</v>
      </c>
    </row>
    <row r="4339" spans="1:4" hidden="1" outlineLevel="1" x14ac:dyDescent="0.45">
      <c r="A4339">
        <v>-6.4701811431019385E-3</v>
      </c>
      <c r="B4339">
        <v>1</v>
      </c>
      <c r="C4339">
        <v>1</v>
      </c>
      <c r="D4339">
        <v>1</v>
      </c>
    </row>
    <row r="4340" spans="1:4" hidden="1" outlineLevel="1" x14ac:dyDescent="0.45">
      <c r="A4340">
        <v>1.2195391623545992E-2</v>
      </c>
      <c r="B4340">
        <v>1</v>
      </c>
      <c r="C4340">
        <v>1</v>
      </c>
      <c r="D4340">
        <v>1</v>
      </c>
    </row>
    <row r="4341" spans="1:4" hidden="1" outlineLevel="1" x14ac:dyDescent="0.45">
      <c r="A4341">
        <v>-1.5522081553737355E-2</v>
      </c>
      <c r="B4341">
        <v>1</v>
      </c>
      <c r="C4341">
        <v>1</v>
      </c>
      <c r="D4341">
        <v>1</v>
      </c>
    </row>
    <row r="4342" spans="1:4" hidden="1" outlineLevel="1" x14ac:dyDescent="0.45">
      <c r="A4342">
        <v>7.1510995717105619E-3</v>
      </c>
      <c r="B4342">
        <v>1</v>
      </c>
      <c r="C4342">
        <v>1</v>
      </c>
      <c r="D4342">
        <v>1</v>
      </c>
    </row>
    <row r="4343" spans="1:4" hidden="1" outlineLevel="1" x14ac:dyDescent="0.45">
      <c r="A4343">
        <v>-2.9673737612990969E-2</v>
      </c>
      <c r="B4343">
        <v>1</v>
      </c>
      <c r="C4343">
        <v>1</v>
      </c>
      <c r="D4343">
        <v>1</v>
      </c>
    </row>
    <row r="4344" spans="1:4" hidden="1" outlineLevel="1" x14ac:dyDescent="0.45">
      <c r="A4344">
        <v>3.6161540470270426E-2</v>
      </c>
      <c r="B4344">
        <v>1</v>
      </c>
      <c r="C4344">
        <v>1</v>
      </c>
      <c r="D4344">
        <v>1</v>
      </c>
    </row>
    <row r="4345" spans="1:4" hidden="1" outlineLevel="1" x14ac:dyDescent="0.45">
      <c r="A4345">
        <v>2.8916745195152416E-2</v>
      </c>
      <c r="B4345">
        <v>1</v>
      </c>
      <c r="C4345">
        <v>1</v>
      </c>
      <c r="D4345">
        <v>1</v>
      </c>
    </row>
    <row r="4346" spans="1:4" hidden="1" outlineLevel="1" x14ac:dyDescent="0.45">
      <c r="A4346">
        <v>2.0489664646808903E-2</v>
      </c>
      <c r="B4346">
        <v>1</v>
      </c>
      <c r="C4346">
        <v>1</v>
      </c>
      <c r="D4346">
        <v>1</v>
      </c>
    </row>
    <row r="4347" spans="1:4" hidden="1" outlineLevel="1" x14ac:dyDescent="0.45">
      <c r="A4347">
        <v>2.1706235324809864E-3</v>
      </c>
      <c r="B4347">
        <v>1</v>
      </c>
      <c r="C4347">
        <v>1</v>
      </c>
      <c r="D4347">
        <v>1</v>
      </c>
    </row>
    <row r="4348" spans="1:4" hidden="1" outlineLevel="1" x14ac:dyDescent="0.45">
      <c r="A4348">
        <v>1.0642175085647798E-2</v>
      </c>
      <c r="B4348">
        <v>1</v>
      </c>
      <c r="C4348">
        <v>1</v>
      </c>
      <c r="D4348">
        <v>1</v>
      </c>
    </row>
    <row r="4349" spans="1:4" hidden="1" outlineLevel="1" x14ac:dyDescent="0.45">
      <c r="A4349">
        <v>3.9462160630570065E-3</v>
      </c>
      <c r="B4349">
        <v>1</v>
      </c>
      <c r="C4349">
        <v>1</v>
      </c>
      <c r="D4349">
        <v>1</v>
      </c>
    </row>
    <row r="4350" spans="1:4" hidden="1" outlineLevel="1" x14ac:dyDescent="0.45">
      <c r="A4350">
        <v>3.8706664750918662E-2</v>
      </c>
      <c r="B4350">
        <v>1</v>
      </c>
      <c r="C4350">
        <v>1</v>
      </c>
      <c r="D4350">
        <v>1</v>
      </c>
    </row>
    <row r="4351" spans="1:4" hidden="1" outlineLevel="1" x14ac:dyDescent="0.45">
      <c r="A4351">
        <v>4.2486130254570931E-4</v>
      </c>
      <c r="B4351">
        <v>1</v>
      </c>
      <c r="C4351">
        <v>1</v>
      </c>
      <c r="D4351">
        <v>1</v>
      </c>
    </row>
    <row r="4352" spans="1:4" hidden="1" outlineLevel="1" x14ac:dyDescent="0.45">
      <c r="A4352">
        <v>1.9871114293474212E-2</v>
      </c>
      <c r="B4352">
        <v>1</v>
      </c>
      <c r="C4352">
        <v>1</v>
      </c>
      <c r="D4352">
        <v>1</v>
      </c>
    </row>
    <row r="4353" spans="1:4" hidden="1" outlineLevel="1" x14ac:dyDescent="0.45">
      <c r="A4353">
        <v>-2.2418159193139386E-3</v>
      </c>
      <c r="B4353">
        <v>1</v>
      </c>
      <c r="C4353">
        <v>1</v>
      </c>
      <c r="D4353">
        <v>1</v>
      </c>
    </row>
    <row r="4354" spans="1:4" hidden="1" outlineLevel="1" x14ac:dyDescent="0.45">
      <c r="A4354">
        <v>-5.5370609416399708E-3</v>
      </c>
      <c r="B4354">
        <v>1</v>
      </c>
      <c r="C4354">
        <v>1</v>
      </c>
      <c r="D4354">
        <v>1</v>
      </c>
    </row>
    <row r="4355" spans="1:4" hidden="1" outlineLevel="1" x14ac:dyDescent="0.45">
      <c r="A4355">
        <v>6.5584970111016716E-3</v>
      </c>
      <c r="B4355">
        <v>1</v>
      </c>
      <c r="C4355">
        <v>1</v>
      </c>
      <c r="D4355">
        <v>1</v>
      </c>
    </row>
    <row r="4356" spans="1:4" hidden="1" outlineLevel="1" x14ac:dyDescent="0.45">
      <c r="A4356">
        <v>-5.9582389985892714E-3</v>
      </c>
      <c r="B4356">
        <v>1</v>
      </c>
      <c r="C4356">
        <v>1</v>
      </c>
      <c r="D4356">
        <v>1</v>
      </c>
    </row>
    <row r="4357" spans="1:4" hidden="1" outlineLevel="1" x14ac:dyDescent="0.45">
      <c r="A4357">
        <v>-1.7952594615684658E-2</v>
      </c>
      <c r="B4357">
        <v>1</v>
      </c>
      <c r="C4357">
        <v>1</v>
      </c>
      <c r="D4357">
        <v>1</v>
      </c>
    </row>
    <row r="4358" spans="1:4" hidden="1" outlineLevel="1" x14ac:dyDescent="0.45">
      <c r="A4358">
        <v>2.4140962162108481E-2</v>
      </c>
      <c r="B4358">
        <v>1</v>
      </c>
      <c r="C4358">
        <v>1</v>
      </c>
      <c r="D4358">
        <v>1</v>
      </c>
    </row>
    <row r="4359" spans="1:4" hidden="1" outlineLevel="1" x14ac:dyDescent="0.45">
      <c r="A4359">
        <v>1.2976432935699611E-2</v>
      </c>
      <c r="B4359">
        <v>1</v>
      </c>
      <c r="C4359">
        <v>1</v>
      </c>
      <c r="D4359">
        <v>1</v>
      </c>
    </row>
    <row r="4360" spans="1:4" hidden="1" outlineLevel="1" x14ac:dyDescent="0.45">
      <c r="A4360">
        <v>-8.7172564338234837E-3</v>
      </c>
      <c r="B4360">
        <v>1</v>
      </c>
      <c r="C4360">
        <v>1</v>
      </c>
      <c r="D4360">
        <v>1</v>
      </c>
    </row>
    <row r="4361" spans="1:4" hidden="1" outlineLevel="1" x14ac:dyDescent="0.45">
      <c r="A4361">
        <v>4.066159604008357E-3</v>
      </c>
      <c r="B4361">
        <v>1</v>
      </c>
      <c r="C4361">
        <v>1</v>
      </c>
      <c r="D4361">
        <v>1</v>
      </c>
    </row>
    <row r="4362" spans="1:4" hidden="1" outlineLevel="1" x14ac:dyDescent="0.45">
      <c r="A4362">
        <v>1.5140657089126819E-2</v>
      </c>
      <c r="B4362">
        <v>1</v>
      </c>
      <c r="C4362">
        <v>1</v>
      </c>
      <c r="D4362">
        <v>1</v>
      </c>
    </row>
    <row r="4363" spans="1:4" hidden="1" outlineLevel="1" x14ac:dyDescent="0.45">
      <c r="A4363">
        <v>1.1460924359794511E-2</v>
      </c>
      <c r="B4363">
        <v>1</v>
      </c>
      <c r="C4363">
        <v>1</v>
      </c>
      <c r="D4363">
        <v>1</v>
      </c>
    </row>
    <row r="4364" spans="1:4" hidden="1" outlineLevel="1" x14ac:dyDescent="0.45">
      <c r="A4364">
        <v>-1.251616046167392E-2</v>
      </c>
      <c r="B4364">
        <v>1</v>
      </c>
      <c r="C4364">
        <v>1</v>
      </c>
      <c r="D4364">
        <v>1</v>
      </c>
    </row>
    <row r="4365" spans="1:4" hidden="1" outlineLevel="1" x14ac:dyDescent="0.45">
      <c r="A4365">
        <v>-3.2730584596701862E-3</v>
      </c>
      <c r="B4365">
        <v>1</v>
      </c>
      <c r="C4365">
        <v>1</v>
      </c>
      <c r="D4365">
        <v>1</v>
      </c>
    </row>
    <row r="4366" spans="1:4" hidden="1" outlineLevel="1" x14ac:dyDescent="0.45">
      <c r="A4366">
        <v>9.175621781631671E-3</v>
      </c>
      <c r="B4366">
        <v>1</v>
      </c>
      <c r="C4366">
        <v>1</v>
      </c>
      <c r="D4366">
        <v>1</v>
      </c>
    </row>
    <row r="4367" spans="1:4" hidden="1" outlineLevel="1" x14ac:dyDescent="0.45">
      <c r="A4367">
        <v>-1.7024286724829363E-3</v>
      </c>
      <c r="B4367">
        <v>1</v>
      </c>
      <c r="C4367">
        <v>1</v>
      </c>
      <c r="D4367">
        <v>1</v>
      </c>
    </row>
    <row r="4368" spans="1:4" hidden="1" outlineLevel="1" x14ac:dyDescent="0.45">
      <c r="A4368">
        <v>2.2306307838385608E-2</v>
      </c>
      <c r="B4368">
        <v>1</v>
      </c>
      <c r="C4368">
        <v>1</v>
      </c>
      <c r="D4368">
        <v>1</v>
      </c>
    </row>
    <row r="4369" spans="1:4" hidden="1" outlineLevel="1" x14ac:dyDescent="0.45">
      <c r="A4369">
        <v>4.3112411106644988E-3</v>
      </c>
      <c r="B4369">
        <v>1</v>
      </c>
      <c r="C4369">
        <v>1</v>
      </c>
      <c r="D4369">
        <v>1</v>
      </c>
    </row>
    <row r="4370" spans="1:4" hidden="1" outlineLevel="1" x14ac:dyDescent="0.45">
      <c r="A4370">
        <v>4.8862632508834825E-3</v>
      </c>
      <c r="B4370">
        <v>1</v>
      </c>
      <c r="C4370">
        <v>1</v>
      </c>
      <c r="D4370">
        <v>1</v>
      </c>
    </row>
    <row r="4371" spans="1:4" hidden="1" outlineLevel="1" x14ac:dyDescent="0.45">
      <c r="A4371">
        <v>3.0768385483914695E-3</v>
      </c>
      <c r="B4371">
        <v>1</v>
      </c>
      <c r="C4371">
        <v>1</v>
      </c>
      <c r="D4371">
        <v>1</v>
      </c>
    </row>
    <row r="4372" spans="1:4" hidden="1" outlineLevel="1" x14ac:dyDescent="0.45">
      <c r="A4372">
        <v>3.6197153525228121E-3</v>
      </c>
      <c r="B4372">
        <v>1</v>
      </c>
      <c r="C4372">
        <v>1</v>
      </c>
      <c r="D4372">
        <v>1</v>
      </c>
    </row>
    <row r="4373" spans="1:4" hidden="1" outlineLevel="1" x14ac:dyDescent="0.45">
      <c r="A4373">
        <v>-1.1524939623688502E-2</v>
      </c>
      <c r="B4373">
        <v>1</v>
      </c>
      <c r="C4373">
        <v>1</v>
      </c>
      <c r="D4373">
        <v>1</v>
      </c>
    </row>
    <row r="4374" spans="1:4" hidden="1" outlineLevel="1" x14ac:dyDescent="0.45">
      <c r="A4374">
        <v>1.496753889121516E-2</v>
      </c>
      <c r="B4374">
        <v>1</v>
      </c>
      <c r="C4374">
        <v>1</v>
      </c>
      <c r="D4374">
        <v>1</v>
      </c>
    </row>
    <row r="4375" spans="1:4" hidden="1" outlineLevel="1" x14ac:dyDescent="0.45">
      <c r="A4375">
        <v>2.4343805249558148E-3</v>
      </c>
      <c r="B4375">
        <v>1</v>
      </c>
      <c r="C4375">
        <v>1</v>
      </c>
      <c r="D4375">
        <v>1</v>
      </c>
    </row>
    <row r="4376" spans="1:4" hidden="1" outlineLevel="1" x14ac:dyDescent="0.45">
      <c r="A4376">
        <v>9.650562798753537E-3</v>
      </c>
      <c r="B4376">
        <v>1</v>
      </c>
      <c r="C4376">
        <v>1</v>
      </c>
      <c r="D4376">
        <v>1</v>
      </c>
    </row>
    <row r="4377" spans="1:4" hidden="1" outlineLevel="1" x14ac:dyDescent="0.45">
      <c r="A4377">
        <v>-1.3392397239105791E-2</v>
      </c>
      <c r="B4377">
        <v>1</v>
      </c>
      <c r="C4377">
        <v>1</v>
      </c>
      <c r="D4377">
        <v>1</v>
      </c>
    </row>
    <row r="4378" spans="1:4" hidden="1" outlineLevel="1" x14ac:dyDescent="0.45">
      <c r="A4378">
        <v>-9.2840183228840578E-3</v>
      </c>
      <c r="B4378">
        <v>1</v>
      </c>
      <c r="C4378">
        <v>1</v>
      </c>
      <c r="D4378">
        <v>1</v>
      </c>
    </row>
    <row r="4379" spans="1:4" hidden="1" outlineLevel="1" x14ac:dyDescent="0.45">
      <c r="A4379">
        <v>-3.9591982623519151E-3</v>
      </c>
      <c r="B4379">
        <v>1</v>
      </c>
      <c r="C4379">
        <v>1</v>
      </c>
      <c r="D4379">
        <v>1</v>
      </c>
    </row>
    <row r="4380" spans="1:4" hidden="1" outlineLevel="1" x14ac:dyDescent="0.45">
      <c r="A4380">
        <v>-7.8210542781165238E-4</v>
      </c>
      <c r="B4380">
        <v>1</v>
      </c>
      <c r="C4380">
        <v>1</v>
      </c>
      <c r="D4380">
        <v>1</v>
      </c>
    </row>
    <row r="4381" spans="1:4" hidden="1" outlineLevel="1" x14ac:dyDescent="0.45">
      <c r="A4381">
        <v>-2.9950458580426553E-2</v>
      </c>
      <c r="B4381">
        <v>1</v>
      </c>
      <c r="C4381">
        <v>1</v>
      </c>
      <c r="D4381">
        <v>1</v>
      </c>
    </row>
    <row r="4382" spans="1:4" hidden="1" outlineLevel="1" x14ac:dyDescent="0.45">
      <c r="A4382">
        <v>1.3337320290288446E-2</v>
      </c>
      <c r="B4382">
        <v>1</v>
      </c>
      <c r="C4382">
        <v>1</v>
      </c>
      <c r="D4382">
        <v>1</v>
      </c>
    </row>
    <row r="4383" spans="1:4" hidden="1" outlineLevel="1" x14ac:dyDescent="0.45">
      <c r="A4383">
        <v>-1.2665283352927714E-2</v>
      </c>
      <c r="B4383">
        <v>1</v>
      </c>
      <c r="C4383">
        <v>1</v>
      </c>
      <c r="D4383">
        <v>1</v>
      </c>
    </row>
    <row r="4384" spans="1:4" hidden="1" outlineLevel="1" x14ac:dyDescent="0.45">
      <c r="A4384">
        <v>-2.7894664433828487E-3</v>
      </c>
      <c r="B4384">
        <v>1</v>
      </c>
      <c r="C4384">
        <v>1</v>
      </c>
      <c r="D4384">
        <v>1</v>
      </c>
    </row>
    <row r="4385" spans="1:4" hidden="1" outlineLevel="1" x14ac:dyDescent="0.45">
      <c r="A4385">
        <v>3.3586261030897901E-3</v>
      </c>
      <c r="B4385">
        <v>1</v>
      </c>
      <c r="C4385">
        <v>1</v>
      </c>
      <c r="D4385">
        <v>1</v>
      </c>
    </row>
    <row r="4386" spans="1:4" hidden="1" outlineLevel="1" x14ac:dyDescent="0.45">
      <c r="A4386">
        <v>5.5378809071124913E-3</v>
      </c>
      <c r="B4386">
        <v>1</v>
      </c>
      <c r="C4386">
        <v>1</v>
      </c>
      <c r="D4386">
        <v>1</v>
      </c>
    </row>
    <row r="4387" spans="1:4" hidden="1" outlineLevel="1" x14ac:dyDescent="0.45">
      <c r="A4387">
        <v>2.7904695891625364E-2</v>
      </c>
      <c r="B4387">
        <v>1</v>
      </c>
      <c r="C4387">
        <v>1</v>
      </c>
      <c r="D4387">
        <v>1</v>
      </c>
    </row>
    <row r="4388" spans="1:4" hidden="1" outlineLevel="1" x14ac:dyDescent="0.45">
      <c r="A4388">
        <v>5.7340238627134887E-4</v>
      </c>
      <c r="B4388">
        <v>1</v>
      </c>
      <c r="C4388">
        <v>1</v>
      </c>
      <c r="D4388">
        <v>1</v>
      </c>
    </row>
    <row r="4389" spans="1:4" hidden="1" outlineLevel="1" x14ac:dyDescent="0.45">
      <c r="A4389">
        <v>2.0167612620459963E-2</v>
      </c>
      <c r="B4389">
        <v>1</v>
      </c>
      <c r="C4389">
        <v>1</v>
      </c>
      <c r="D4389">
        <v>1</v>
      </c>
    </row>
    <row r="4390" spans="1:4" hidden="1" outlineLevel="1" x14ac:dyDescent="0.45">
      <c r="A4390">
        <v>1.7360159265866981E-2</v>
      </c>
      <c r="B4390">
        <v>1</v>
      </c>
      <c r="C4390">
        <v>1</v>
      </c>
      <c r="D4390">
        <v>1</v>
      </c>
    </row>
    <row r="4391" spans="1:4" hidden="1" outlineLevel="1" x14ac:dyDescent="0.45">
      <c r="A4391">
        <v>1.6882818573750846E-2</v>
      </c>
      <c r="B4391">
        <v>1</v>
      </c>
      <c r="C4391">
        <v>1</v>
      </c>
      <c r="D4391">
        <v>1</v>
      </c>
    </row>
    <row r="4392" spans="1:4" hidden="1" outlineLevel="1" x14ac:dyDescent="0.45">
      <c r="A4392">
        <v>4.4994110718492353E-2</v>
      </c>
      <c r="B4392">
        <v>0</v>
      </c>
      <c r="C4392">
        <v>0</v>
      </c>
      <c r="D4392">
        <v>0</v>
      </c>
    </row>
    <row r="4393" spans="1:4" hidden="1" outlineLevel="1" x14ac:dyDescent="0.45">
      <c r="A4393">
        <v>-1.1384129846708779E-2</v>
      </c>
      <c r="B4393">
        <v>0</v>
      </c>
      <c r="C4393">
        <v>0</v>
      </c>
      <c r="D4393">
        <v>0</v>
      </c>
    </row>
    <row r="4394" spans="1:4" hidden="1" outlineLevel="1" x14ac:dyDescent="0.45">
      <c r="A4394">
        <v>9.2349789077641464E-3</v>
      </c>
      <c r="B4394">
        <v>0</v>
      </c>
      <c r="C4394">
        <v>0</v>
      </c>
      <c r="D4394">
        <v>0</v>
      </c>
    </row>
    <row r="4395" spans="1:4" hidden="1" outlineLevel="1" x14ac:dyDescent="0.45">
      <c r="A4395">
        <v>8.1337550835969274E-3</v>
      </c>
      <c r="B4395">
        <v>0</v>
      </c>
      <c r="C4395">
        <v>0</v>
      </c>
      <c r="D4395">
        <v>0</v>
      </c>
    </row>
    <row r="4396" spans="1:4" hidden="1" outlineLevel="1" x14ac:dyDescent="0.45">
      <c r="A4396">
        <v>-7.8440161362616223E-3</v>
      </c>
      <c r="B4396">
        <v>0</v>
      </c>
      <c r="C4396">
        <v>0</v>
      </c>
      <c r="D4396">
        <v>0</v>
      </c>
    </row>
    <row r="4397" spans="1:4" hidden="1" outlineLevel="1" x14ac:dyDescent="0.45">
      <c r="A4397">
        <v>6.6636548452676747E-2</v>
      </c>
      <c r="B4397">
        <v>0</v>
      </c>
      <c r="C4397">
        <v>0</v>
      </c>
      <c r="D4397">
        <v>0</v>
      </c>
    </row>
    <row r="4398" spans="1:4" hidden="1" outlineLevel="1" x14ac:dyDescent="0.45">
      <c r="A4398">
        <v>4.2884371029224821E-2</v>
      </c>
      <c r="B4398">
        <v>0</v>
      </c>
      <c r="C4398">
        <v>0</v>
      </c>
      <c r="D4398">
        <v>0</v>
      </c>
    </row>
    <row r="4399" spans="1:4" hidden="1" outlineLevel="1" x14ac:dyDescent="0.45">
      <c r="A4399">
        <v>1.9088232307848507E-2</v>
      </c>
      <c r="B4399">
        <v>0</v>
      </c>
      <c r="C4399">
        <v>0</v>
      </c>
      <c r="D4399">
        <v>0</v>
      </c>
    </row>
    <row r="4400" spans="1:4" hidden="1" outlineLevel="1" x14ac:dyDescent="0.45">
      <c r="A4400">
        <v>8.9668227558035163E-3</v>
      </c>
      <c r="B4400">
        <v>0</v>
      </c>
      <c r="C4400">
        <v>0</v>
      </c>
      <c r="D4400">
        <v>0</v>
      </c>
    </row>
    <row r="4401" spans="1:4" hidden="1" outlineLevel="1" x14ac:dyDescent="0.45">
      <c r="A4401">
        <v>-1.5799348276883673E-3</v>
      </c>
      <c r="B4401">
        <v>0</v>
      </c>
      <c r="C4401">
        <v>0</v>
      </c>
      <c r="D4401">
        <v>0</v>
      </c>
    </row>
    <row r="4402" spans="1:4" hidden="1" outlineLevel="1" x14ac:dyDescent="0.45">
      <c r="A4402">
        <v>-1.987933933339936E-2</v>
      </c>
      <c r="B4402">
        <v>0</v>
      </c>
      <c r="C4402">
        <v>0</v>
      </c>
      <c r="D4402">
        <v>0</v>
      </c>
    </row>
    <row r="4403" spans="1:4" hidden="1" outlineLevel="1" x14ac:dyDescent="0.45">
      <c r="A4403">
        <v>2.199798183652879E-2</v>
      </c>
      <c r="B4403">
        <v>0</v>
      </c>
      <c r="C4403">
        <v>0</v>
      </c>
      <c r="D4403">
        <v>0</v>
      </c>
    </row>
    <row r="4404" spans="1:4" hidden="1" outlineLevel="1" x14ac:dyDescent="0.45">
      <c r="A4404">
        <v>3.8902053712480233E-2</v>
      </c>
      <c r="B4404">
        <v>0</v>
      </c>
      <c r="C4404">
        <v>0</v>
      </c>
      <c r="D4404">
        <v>0</v>
      </c>
    </row>
    <row r="4405" spans="1:4" hidden="1" outlineLevel="1" x14ac:dyDescent="0.45">
      <c r="A4405">
        <v>-1.0359247291389484E-2</v>
      </c>
      <c r="B4405">
        <v>0</v>
      </c>
      <c r="C4405">
        <v>0</v>
      </c>
      <c r="D4405">
        <v>0</v>
      </c>
    </row>
    <row r="4406" spans="1:4" hidden="1" outlineLevel="1" x14ac:dyDescent="0.45">
      <c r="A4406">
        <v>2.9770479208681699E-3</v>
      </c>
      <c r="B4406">
        <v>0</v>
      </c>
      <c r="C4406">
        <v>0</v>
      </c>
      <c r="D4406">
        <v>0</v>
      </c>
    </row>
    <row r="4407" spans="1:4" hidden="1" outlineLevel="1" x14ac:dyDescent="0.45">
      <c r="A4407">
        <v>4.7682880122558391E-2</v>
      </c>
      <c r="B4407">
        <v>0</v>
      </c>
      <c r="C4407">
        <v>0</v>
      </c>
      <c r="D4407">
        <v>0</v>
      </c>
    </row>
    <row r="4408" spans="1:4" hidden="1" outlineLevel="1" x14ac:dyDescent="0.45">
      <c r="A4408">
        <v>5.9586912813013981E-2</v>
      </c>
      <c r="B4408">
        <v>0</v>
      </c>
      <c r="C4408">
        <v>0</v>
      </c>
      <c r="D4408">
        <v>0</v>
      </c>
    </row>
    <row r="4409" spans="1:4" hidden="1" outlineLevel="1" x14ac:dyDescent="0.45">
      <c r="A4409">
        <v>-5.5718475073313734E-2</v>
      </c>
      <c r="B4409">
        <v>0</v>
      </c>
      <c r="C4409">
        <v>0</v>
      </c>
      <c r="D4409">
        <v>0</v>
      </c>
    </row>
    <row r="4410" spans="1:4" hidden="1" outlineLevel="1" x14ac:dyDescent="0.45">
      <c r="A4410">
        <v>1.4888564121300574E-2</v>
      </c>
      <c r="B4410">
        <v>0</v>
      </c>
      <c r="C4410">
        <v>0</v>
      </c>
      <c r="D4410">
        <v>0</v>
      </c>
    </row>
    <row r="4411" spans="1:4" hidden="1" outlineLevel="1" x14ac:dyDescent="0.45">
      <c r="A4411">
        <v>2.5920259202592E-2</v>
      </c>
      <c r="B4411">
        <v>0</v>
      </c>
      <c r="C4411">
        <v>0</v>
      </c>
      <c r="D4411">
        <v>0</v>
      </c>
    </row>
    <row r="4412" spans="1:4" hidden="1" outlineLevel="1" x14ac:dyDescent="0.45">
      <c r="A4412">
        <v>3.9740328098956113E-2</v>
      </c>
      <c r="B4412">
        <v>0</v>
      </c>
      <c r="C4412">
        <v>0</v>
      </c>
      <c r="D4412">
        <v>0</v>
      </c>
    </row>
    <row r="4413" spans="1:4" hidden="1" outlineLevel="1" x14ac:dyDescent="0.45">
      <c r="A4413">
        <v>1.5187310158624179E-3</v>
      </c>
      <c r="B4413">
        <v>0</v>
      </c>
      <c r="C4413">
        <v>0</v>
      </c>
      <c r="D4413">
        <v>0</v>
      </c>
    </row>
    <row r="4414" spans="1:4" hidden="1" outlineLevel="1" x14ac:dyDescent="0.45">
      <c r="A4414">
        <v>-2.9486099410278577E-3</v>
      </c>
      <c r="B4414">
        <v>0</v>
      </c>
      <c r="C4414">
        <v>0</v>
      </c>
      <c r="D4414">
        <v>0</v>
      </c>
    </row>
    <row r="4415" spans="1:4" hidden="1" outlineLevel="1" x14ac:dyDescent="0.45">
      <c r="A4415">
        <v>1.1322348964934559E-2</v>
      </c>
      <c r="B4415">
        <v>0</v>
      </c>
      <c r="C4415">
        <v>0</v>
      </c>
      <c r="D4415">
        <v>0</v>
      </c>
    </row>
    <row r="4416" spans="1:4" hidden="1" outlineLevel="1" x14ac:dyDescent="0.45">
      <c r="A4416">
        <v>-2.7821873172361955E-2</v>
      </c>
      <c r="B4416">
        <v>0</v>
      </c>
      <c r="C4416">
        <v>0</v>
      </c>
      <c r="D4416">
        <v>0</v>
      </c>
    </row>
    <row r="4417" spans="1:4" hidden="1" outlineLevel="1" x14ac:dyDescent="0.45">
      <c r="A4417">
        <v>-1.220350635957379E-2</v>
      </c>
      <c r="B4417">
        <v>0</v>
      </c>
      <c r="C4417">
        <v>0</v>
      </c>
      <c r="D4417">
        <v>0</v>
      </c>
    </row>
    <row r="4418" spans="1:4" hidden="1" outlineLevel="1" x14ac:dyDescent="0.45">
      <c r="A4418">
        <v>-5.281016182356002E-2</v>
      </c>
      <c r="B4418">
        <v>0</v>
      </c>
      <c r="C4418">
        <v>0</v>
      </c>
      <c r="D4418">
        <v>0</v>
      </c>
    </row>
    <row r="4419" spans="1:4" hidden="1" outlineLevel="1" x14ac:dyDescent="0.45">
      <c r="A4419">
        <v>6.93487645816111E-2</v>
      </c>
      <c r="B4419">
        <v>0</v>
      </c>
      <c r="C4419">
        <v>0</v>
      </c>
      <c r="D4419">
        <v>0</v>
      </c>
    </row>
    <row r="4420" spans="1:4" hidden="1" outlineLevel="1" x14ac:dyDescent="0.45">
      <c r="A4420">
        <v>3.8223672908435091E-2</v>
      </c>
      <c r="B4420">
        <v>0</v>
      </c>
      <c r="C4420">
        <v>0</v>
      </c>
      <c r="D4420">
        <v>0</v>
      </c>
    </row>
    <row r="4421" spans="1:4" hidden="1" outlineLevel="1" x14ac:dyDescent="0.45">
      <c r="A4421">
        <v>0.13353189377016617</v>
      </c>
      <c r="B4421">
        <v>0</v>
      </c>
      <c r="C4421">
        <v>0</v>
      </c>
      <c r="D4421">
        <v>0</v>
      </c>
    </row>
    <row r="4422" spans="1:4" hidden="1" outlineLevel="1" x14ac:dyDescent="0.45">
      <c r="A4422">
        <v>1.7589956937449802E-2</v>
      </c>
      <c r="B4422">
        <v>0</v>
      </c>
      <c r="C4422">
        <v>0</v>
      </c>
      <c r="D4422">
        <v>0</v>
      </c>
    </row>
    <row r="4423" spans="1:4" hidden="1" outlineLevel="1" x14ac:dyDescent="0.45">
      <c r="A4423">
        <v>-5.6089513699612681E-2</v>
      </c>
      <c r="B4423">
        <v>0</v>
      </c>
      <c r="C4423">
        <v>0</v>
      </c>
      <c r="D4423">
        <v>0</v>
      </c>
    </row>
    <row r="4424" spans="1:4" hidden="1" outlineLevel="1" x14ac:dyDescent="0.45">
      <c r="A4424">
        <v>-2.1428571428571352E-2</v>
      </c>
      <c r="B4424">
        <v>0</v>
      </c>
      <c r="C4424">
        <v>0</v>
      </c>
      <c r="D4424">
        <v>0</v>
      </c>
    </row>
    <row r="4425" spans="1:4" hidden="1" outlineLevel="1" x14ac:dyDescent="0.45">
      <c r="A4425">
        <v>-1.2191334058083592E-2</v>
      </c>
      <c r="B4425">
        <v>0</v>
      </c>
      <c r="C4425">
        <v>0</v>
      </c>
      <c r="D4425">
        <v>0</v>
      </c>
    </row>
    <row r="4426" spans="1:4" hidden="1" outlineLevel="1" x14ac:dyDescent="0.45">
      <c r="A4426">
        <v>-1.3285119094410769E-2</v>
      </c>
      <c r="B4426">
        <v>0</v>
      </c>
      <c r="C4426">
        <v>0</v>
      </c>
      <c r="D4426">
        <v>0</v>
      </c>
    </row>
    <row r="4427" spans="1:4" hidden="1" outlineLevel="1" x14ac:dyDescent="0.45">
      <c r="A4427">
        <v>-2.1829190567240198E-2</v>
      </c>
      <c r="B4427">
        <v>0</v>
      </c>
      <c r="C4427">
        <v>0</v>
      </c>
      <c r="D4427">
        <v>0</v>
      </c>
    </row>
    <row r="4428" spans="1:4" hidden="1" outlineLevel="1" x14ac:dyDescent="0.45">
      <c r="A4428">
        <v>6.1084867242222618E-3</v>
      </c>
      <c r="B4428">
        <v>0</v>
      </c>
      <c r="C4428">
        <v>0</v>
      </c>
      <c r="D4428">
        <v>0</v>
      </c>
    </row>
    <row r="4429" spans="1:4" hidden="1" outlineLevel="1" x14ac:dyDescent="0.45">
      <c r="A4429">
        <v>-2.0237998866672324E-3</v>
      </c>
      <c r="B4429">
        <v>0</v>
      </c>
      <c r="C4429">
        <v>0</v>
      </c>
      <c r="D4429">
        <v>0</v>
      </c>
    </row>
    <row r="4430" spans="1:4" hidden="1" outlineLevel="1" x14ac:dyDescent="0.45">
      <c r="A4430">
        <v>-1.9873458792991627E-2</v>
      </c>
      <c r="B4430">
        <v>0</v>
      </c>
      <c r="C4430">
        <v>0</v>
      </c>
      <c r="D4430">
        <v>0</v>
      </c>
    </row>
    <row r="4431" spans="1:4" hidden="1" outlineLevel="1" x14ac:dyDescent="0.45">
      <c r="A4431">
        <v>1.2827940081105771E-2</v>
      </c>
      <c r="B4431">
        <v>0</v>
      </c>
      <c r="C4431">
        <v>0</v>
      </c>
      <c r="D4431">
        <v>0</v>
      </c>
    </row>
    <row r="4432" spans="1:4" hidden="1" outlineLevel="1" x14ac:dyDescent="0.45">
      <c r="A4432">
        <v>2.7373753881353213E-2</v>
      </c>
      <c r="B4432">
        <v>0</v>
      </c>
      <c r="C4432">
        <v>0</v>
      </c>
      <c r="D4432">
        <v>0</v>
      </c>
    </row>
    <row r="4433" spans="1:4" hidden="1" outlineLevel="1" x14ac:dyDescent="0.45">
      <c r="A4433">
        <v>4.7721307563826088E-3</v>
      </c>
      <c r="B4433">
        <v>0</v>
      </c>
      <c r="C4433">
        <v>0</v>
      </c>
      <c r="D4433">
        <v>0</v>
      </c>
    </row>
    <row r="4434" spans="1:4" hidden="1" outlineLevel="1" x14ac:dyDescent="0.45">
      <c r="A4434">
        <v>4.8286234465289013E-3</v>
      </c>
      <c r="B4434">
        <v>0</v>
      </c>
      <c r="C4434">
        <v>0</v>
      </c>
      <c r="D4434">
        <v>0</v>
      </c>
    </row>
    <row r="4435" spans="1:4" hidden="1" outlineLevel="1" x14ac:dyDescent="0.45">
      <c r="A4435">
        <v>-1.5282810776744871E-2</v>
      </c>
      <c r="B4435">
        <v>0</v>
      </c>
      <c r="C4435">
        <v>0</v>
      </c>
      <c r="D4435">
        <v>0</v>
      </c>
    </row>
    <row r="4436" spans="1:4" hidden="1" outlineLevel="1" x14ac:dyDescent="0.45">
      <c r="A4436">
        <v>-4.1279999999999983E-2</v>
      </c>
      <c r="B4436">
        <v>0</v>
      </c>
      <c r="C4436">
        <v>0</v>
      </c>
      <c r="D4436">
        <v>0</v>
      </c>
    </row>
    <row r="4437" spans="1:4" hidden="1" outlineLevel="1" x14ac:dyDescent="0.45">
      <c r="A4437">
        <v>-1.2850467289719725E-2</v>
      </c>
      <c r="B4437">
        <v>0</v>
      </c>
      <c r="C4437">
        <v>0</v>
      </c>
      <c r="D4437">
        <v>0</v>
      </c>
    </row>
    <row r="4438" spans="1:4" hidden="1" outlineLevel="1" x14ac:dyDescent="0.45">
      <c r="A4438">
        <v>-1.9780219780219821E-2</v>
      </c>
      <c r="B4438">
        <v>0</v>
      </c>
      <c r="C4438">
        <v>0</v>
      </c>
      <c r="D4438">
        <v>0</v>
      </c>
    </row>
    <row r="4439" spans="1:4" hidden="1" outlineLevel="1" x14ac:dyDescent="0.45">
      <c r="A4439">
        <v>3.4494653328733804E-3</v>
      </c>
      <c r="B4439">
        <v>0</v>
      </c>
      <c r="C4439">
        <v>0</v>
      </c>
      <c r="D4439">
        <v>0</v>
      </c>
    </row>
    <row r="4440" spans="1:4" hidden="1" outlineLevel="1" x14ac:dyDescent="0.45">
      <c r="A4440">
        <v>-2.3891371605362699E-2</v>
      </c>
      <c r="B4440">
        <v>0</v>
      </c>
      <c r="C4440">
        <v>0</v>
      </c>
      <c r="D4440">
        <v>0</v>
      </c>
    </row>
    <row r="4441" spans="1:4" hidden="1" outlineLevel="1" x14ac:dyDescent="0.45">
      <c r="A4441">
        <v>5.6435992252157119E-2</v>
      </c>
      <c r="B4441">
        <v>0</v>
      </c>
      <c r="C4441">
        <v>0</v>
      </c>
      <c r="D4441">
        <v>0</v>
      </c>
    </row>
    <row r="4442" spans="1:4" hidden="1" outlineLevel="1" x14ac:dyDescent="0.45">
      <c r="A4442">
        <v>-1.5334611217601379E-2</v>
      </c>
      <c r="B4442">
        <v>0</v>
      </c>
      <c r="C4442">
        <v>0</v>
      </c>
      <c r="D4442">
        <v>0</v>
      </c>
    </row>
    <row r="4443" spans="1:4" hidden="1" outlineLevel="1" x14ac:dyDescent="0.45">
      <c r="A4443">
        <v>2.1159542953872457E-3</v>
      </c>
      <c r="B4443">
        <v>0</v>
      </c>
      <c r="C4443">
        <v>0</v>
      </c>
      <c r="D4443">
        <v>0</v>
      </c>
    </row>
    <row r="4444" spans="1:4" hidden="1" outlineLevel="1" x14ac:dyDescent="0.45">
      <c r="A4444">
        <v>4.4679054054054035E-2</v>
      </c>
      <c r="B4444">
        <v>0</v>
      </c>
      <c r="C4444">
        <v>0</v>
      </c>
      <c r="D4444">
        <v>0</v>
      </c>
    </row>
    <row r="4445" spans="1:4" hidden="1" outlineLevel="1" x14ac:dyDescent="0.45">
      <c r="A4445">
        <v>-2.0373514431239359E-2</v>
      </c>
      <c r="B4445">
        <v>0</v>
      </c>
      <c r="C4445">
        <v>0</v>
      </c>
      <c r="D4445">
        <v>0</v>
      </c>
    </row>
    <row r="4446" spans="1:4" hidden="1" outlineLevel="1" x14ac:dyDescent="0.45">
      <c r="A4446">
        <v>-7.179995048279264E-3</v>
      </c>
      <c r="B4446">
        <v>0</v>
      </c>
      <c r="C4446">
        <v>0</v>
      </c>
      <c r="D4446">
        <v>0</v>
      </c>
    </row>
    <row r="4447" spans="1:4" hidden="1" outlineLevel="1" x14ac:dyDescent="0.45">
      <c r="A4447">
        <v>-2.8096425602660013E-2</v>
      </c>
      <c r="B4447">
        <v>0</v>
      </c>
      <c r="C4447">
        <v>0</v>
      </c>
      <c r="D4447">
        <v>0</v>
      </c>
    </row>
    <row r="4448" spans="1:4" hidden="1" outlineLevel="1" x14ac:dyDescent="0.45">
      <c r="A4448">
        <v>8.4673280875811052E-3</v>
      </c>
      <c r="B4448">
        <v>0</v>
      </c>
      <c r="C4448">
        <v>0</v>
      </c>
      <c r="D4448">
        <v>0</v>
      </c>
    </row>
    <row r="4449" spans="1:4" hidden="1" outlineLevel="1" x14ac:dyDescent="0.45">
      <c r="A4449">
        <v>-1.1025358324145529E-2</v>
      </c>
      <c r="B4449">
        <v>0</v>
      </c>
      <c r="C4449">
        <v>0</v>
      </c>
      <c r="D4449">
        <v>0</v>
      </c>
    </row>
    <row r="4450" spans="1:4" hidden="1" outlineLevel="1" x14ac:dyDescent="0.45">
      <c r="A4450">
        <v>1.8780550553125774E-2</v>
      </c>
      <c r="B4450">
        <v>0</v>
      </c>
      <c r="C4450">
        <v>0</v>
      </c>
      <c r="D4450">
        <v>0</v>
      </c>
    </row>
    <row r="4451" spans="1:4" hidden="1" outlineLevel="1" x14ac:dyDescent="0.45">
      <c r="A4451">
        <v>2.9292929292929371E-2</v>
      </c>
      <c r="B4451">
        <v>0</v>
      </c>
      <c r="C4451">
        <v>0</v>
      </c>
      <c r="D4451">
        <v>0</v>
      </c>
    </row>
    <row r="4452" spans="1:4" hidden="1" outlineLevel="1" x14ac:dyDescent="0.45">
      <c r="A4452">
        <v>1.7337258750409035E-2</v>
      </c>
      <c r="B4452">
        <v>0</v>
      </c>
      <c r="C4452">
        <v>0</v>
      </c>
      <c r="D4452">
        <v>0</v>
      </c>
    </row>
    <row r="4453" spans="1:4" hidden="1" outlineLevel="1" x14ac:dyDescent="0.45">
      <c r="A4453">
        <v>-2.3633440514469584E-2</v>
      </c>
      <c r="B4453">
        <v>0</v>
      </c>
      <c r="C4453">
        <v>0</v>
      </c>
      <c r="D4453">
        <v>0</v>
      </c>
    </row>
    <row r="4454" spans="1:4" hidden="1" outlineLevel="1" x14ac:dyDescent="0.45">
      <c r="A4454">
        <v>-2.4699489543882791E-2</v>
      </c>
      <c r="B4454">
        <v>0</v>
      </c>
      <c r="C4454">
        <v>0</v>
      </c>
      <c r="D4454">
        <v>0</v>
      </c>
    </row>
    <row r="4455" spans="1:4" hidden="1" outlineLevel="1" x14ac:dyDescent="0.45">
      <c r="A4455">
        <v>-2.6338004389667269E-2</v>
      </c>
      <c r="B4455">
        <v>0</v>
      </c>
      <c r="C4455">
        <v>0</v>
      </c>
      <c r="D4455">
        <v>0</v>
      </c>
    </row>
    <row r="4456" spans="1:4" hidden="1" outlineLevel="1" x14ac:dyDescent="0.45">
      <c r="A4456">
        <v>-4.8985607768337158E-2</v>
      </c>
      <c r="B4456">
        <v>0</v>
      </c>
      <c r="C4456">
        <v>0</v>
      </c>
      <c r="D4456">
        <v>0</v>
      </c>
    </row>
    <row r="4457" spans="1:4" hidden="1" outlineLevel="1" x14ac:dyDescent="0.45">
      <c r="A4457">
        <v>2.6529309873279283E-2</v>
      </c>
      <c r="B4457">
        <v>0</v>
      </c>
      <c r="C4457">
        <v>0</v>
      </c>
      <c r="D4457">
        <v>0</v>
      </c>
    </row>
    <row r="4458" spans="1:4" hidden="1" outlineLevel="1" x14ac:dyDescent="0.45">
      <c r="A4458">
        <v>1.4653641207815316E-2</v>
      </c>
      <c r="B4458">
        <v>0</v>
      </c>
      <c r="C4458">
        <v>0</v>
      </c>
      <c r="D4458">
        <v>0</v>
      </c>
    </row>
    <row r="4459" spans="1:4" hidden="1" outlineLevel="1" x14ac:dyDescent="0.45">
      <c r="A4459">
        <v>-1.6017505470459548E-2</v>
      </c>
      <c r="B4459">
        <v>0</v>
      </c>
      <c r="C4459">
        <v>0</v>
      </c>
      <c r="D4459">
        <v>0</v>
      </c>
    </row>
    <row r="4460" spans="1:4" hidden="1" outlineLevel="1" x14ac:dyDescent="0.45">
      <c r="A4460">
        <v>1.3609677993239755E-2</v>
      </c>
      <c r="B4460">
        <v>0</v>
      </c>
      <c r="C4460">
        <v>0</v>
      </c>
      <c r="D4460">
        <v>0</v>
      </c>
    </row>
    <row r="4461" spans="1:4" hidden="1" outlineLevel="1" x14ac:dyDescent="0.45">
      <c r="A4461">
        <v>6.1430451952610987E-3</v>
      </c>
      <c r="B4461">
        <v>0</v>
      </c>
      <c r="C4461">
        <v>0</v>
      </c>
      <c r="D4461">
        <v>0</v>
      </c>
    </row>
    <row r="4462" spans="1:4" hidden="1" outlineLevel="1" x14ac:dyDescent="0.45">
      <c r="A4462">
        <v>1.3257740950719521E-2</v>
      </c>
      <c r="B4462">
        <v>0</v>
      </c>
      <c r="C4462">
        <v>0</v>
      </c>
      <c r="D4462">
        <v>0</v>
      </c>
    </row>
    <row r="4463" spans="1:4" hidden="1" outlineLevel="1" x14ac:dyDescent="0.45">
      <c r="A4463">
        <v>2.5996384608762968E-2</v>
      </c>
      <c r="B4463">
        <v>0</v>
      </c>
      <c r="C4463">
        <v>0</v>
      </c>
      <c r="D4463">
        <v>0</v>
      </c>
    </row>
    <row r="4464" spans="1:4" hidden="1" outlineLevel="1" x14ac:dyDescent="0.45">
      <c r="A4464">
        <v>7.6348686970382218E-3</v>
      </c>
      <c r="B4464">
        <v>0</v>
      </c>
      <c r="C4464">
        <v>0</v>
      </c>
      <c r="D4464">
        <v>0</v>
      </c>
    </row>
    <row r="4465" spans="1:4" hidden="1" outlineLevel="1" x14ac:dyDescent="0.45">
      <c r="A4465">
        <v>-1.4154870940882525E-2</v>
      </c>
      <c r="B4465">
        <v>0</v>
      </c>
      <c r="C4465">
        <v>0</v>
      </c>
      <c r="D4465">
        <v>0</v>
      </c>
    </row>
    <row r="4466" spans="1:4" hidden="1" outlineLevel="1" x14ac:dyDescent="0.45">
      <c r="A4466">
        <v>-2.4493243243243312E-2</v>
      </c>
      <c r="B4466">
        <v>0</v>
      </c>
      <c r="C4466">
        <v>0</v>
      </c>
      <c r="D4466">
        <v>0</v>
      </c>
    </row>
    <row r="4467" spans="1:4" hidden="1" outlineLevel="1" x14ac:dyDescent="0.45">
      <c r="A4467">
        <v>5.367965367965466E-3</v>
      </c>
      <c r="B4467">
        <v>0</v>
      </c>
      <c r="C4467">
        <v>0</v>
      </c>
      <c r="D4467">
        <v>0</v>
      </c>
    </row>
    <row r="4468" spans="1:4" hidden="1" outlineLevel="1" x14ac:dyDescent="0.45">
      <c r="A4468">
        <v>-3.1131588012401012E-2</v>
      </c>
      <c r="B4468">
        <v>0</v>
      </c>
      <c r="C4468">
        <v>0</v>
      </c>
      <c r="D4468">
        <v>0</v>
      </c>
    </row>
    <row r="4469" spans="1:4" hidden="1" outlineLevel="1" x14ac:dyDescent="0.45">
      <c r="A4469">
        <v>1.0443980267543784E-2</v>
      </c>
      <c r="B4469">
        <v>0</v>
      </c>
      <c r="C4469">
        <v>0</v>
      </c>
      <c r="D4469">
        <v>0</v>
      </c>
    </row>
    <row r="4470" spans="1:4" hidden="1" outlineLevel="1" x14ac:dyDescent="0.45">
      <c r="A4470">
        <v>1.3810696692470037E-2</v>
      </c>
      <c r="B4470">
        <v>0</v>
      </c>
      <c r="C4470">
        <v>0</v>
      </c>
      <c r="D4470">
        <v>0</v>
      </c>
    </row>
    <row r="4471" spans="1:4" hidden="1" outlineLevel="1" x14ac:dyDescent="0.45">
      <c r="A4471">
        <v>3.8351409978307993E-2</v>
      </c>
      <c r="B4471">
        <v>0</v>
      </c>
      <c r="C4471">
        <v>0</v>
      </c>
      <c r="D4471">
        <v>0</v>
      </c>
    </row>
    <row r="4472" spans="1:4" hidden="1" outlineLevel="1" x14ac:dyDescent="0.45">
      <c r="A4472">
        <v>1.4623548090582528E-2</v>
      </c>
      <c r="B4472">
        <v>0</v>
      </c>
      <c r="C4472">
        <v>0</v>
      </c>
      <c r="D4472">
        <v>0</v>
      </c>
    </row>
    <row r="4473" spans="1:4" hidden="1" outlineLevel="1" x14ac:dyDescent="0.45">
      <c r="A4473">
        <v>-6.9181353977928461E-3</v>
      </c>
      <c r="B4473">
        <v>0</v>
      </c>
      <c r="C4473">
        <v>0</v>
      </c>
      <c r="D4473">
        <v>0</v>
      </c>
    </row>
    <row r="4474" spans="1:4" hidden="1" outlineLevel="1" x14ac:dyDescent="0.45">
      <c r="A4474">
        <v>-1.4264388787526894E-2</v>
      </c>
      <c r="B4474">
        <v>0</v>
      </c>
      <c r="C4474">
        <v>0</v>
      </c>
      <c r="D4474">
        <v>0</v>
      </c>
    </row>
    <row r="4475" spans="1:4" hidden="1" outlineLevel="1" x14ac:dyDescent="0.45">
      <c r="A4475">
        <v>-1.0348308934881367E-2</v>
      </c>
      <c r="B4475">
        <v>0</v>
      </c>
      <c r="C4475">
        <v>0</v>
      </c>
      <c r="D4475">
        <v>0</v>
      </c>
    </row>
    <row r="4476" spans="1:4" hidden="1" outlineLevel="1" x14ac:dyDescent="0.45">
      <c r="A4476">
        <v>1.9297798180736292E-2</v>
      </c>
      <c r="B4476">
        <v>0</v>
      </c>
      <c r="C4476">
        <v>0</v>
      </c>
      <c r="D4476">
        <v>0</v>
      </c>
    </row>
    <row r="4477" spans="1:4" hidden="1" outlineLevel="1" x14ac:dyDescent="0.45">
      <c r="A4477">
        <v>4.7956630525437971E-2</v>
      </c>
      <c r="B4477">
        <v>0</v>
      </c>
      <c r="C4477">
        <v>0</v>
      </c>
      <c r="D4477">
        <v>0</v>
      </c>
    </row>
    <row r="4478" spans="1:4" hidden="1" outlineLevel="1" x14ac:dyDescent="0.45">
      <c r="A4478">
        <v>1.1301233585355952E-2</v>
      </c>
      <c r="B4478">
        <v>0</v>
      </c>
      <c r="C4478">
        <v>0</v>
      </c>
      <c r="D4478">
        <v>0</v>
      </c>
    </row>
    <row r="4479" spans="1:4" hidden="1" outlineLevel="1" x14ac:dyDescent="0.45">
      <c r="A4479">
        <v>-0.10923113244668292</v>
      </c>
      <c r="B4479">
        <v>0</v>
      </c>
      <c r="C4479">
        <v>0</v>
      </c>
      <c r="D4479">
        <v>0</v>
      </c>
    </row>
    <row r="4480" spans="1:4" hidden="1" outlineLevel="1" x14ac:dyDescent="0.45">
      <c r="A4480">
        <v>-1.7581058397384886E-2</v>
      </c>
      <c r="B4480">
        <v>0</v>
      </c>
      <c r="C4480">
        <v>0</v>
      </c>
      <c r="D4480">
        <v>0</v>
      </c>
    </row>
    <row r="4481" spans="1:4" hidden="1" outlineLevel="1" x14ac:dyDescent="0.45">
      <c r="A4481">
        <v>-5.3282374100719343E-2</v>
      </c>
      <c r="B4481">
        <v>0</v>
      </c>
      <c r="C4481">
        <v>0</v>
      </c>
      <c r="D4481">
        <v>0</v>
      </c>
    </row>
    <row r="4482" spans="1:4" hidden="1" outlineLevel="1" x14ac:dyDescent="0.45">
      <c r="A4482">
        <v>4.7969603419615314E-3</v>
      </c>
      <c r="B4482">
        <v>0</v>
      </c>
      <c r="C4482">
        <v>0</v>
      </c>
      <c r="D4482">
        <v>0</v>
      </c>
    </row>
    <row r="4483" spans="1:4" hidden="1" outlineLevel="1" x14ac:dyDescent="0.45">
      <c r="A4483">
        <v>-3.4978256759312654E-3</v>
      </c>
      <c r="B4483">
        <v>0</v>
      </c>
      <c r="C4483">
        <v>0</v>
      </c>
      <c r="D4483">
        <v>0</v>
      </c>
    </row>
    <row r="4484" spans="1:4" hidden="1" outlineLevel="1" x14ac:dyDescent="0.45">
      <c r="A4484">
        <v>2.770135660753259E-2</v>
      </c>
      <c r="B4484">
        <v>0</v>
      </c>
      <c r="C4484">
        <v>0</v>
      </c>
      <c r="D4484">
        <v>0</v>
      </c>
    </row>
    <row r="4485" spans="1:4" hidden="1" outlineLevel="1" x14ac:dyDescent="0.45">
      <c r="A4485">
        <v>3.2677928551647861E-2</v>
      </c>
      <c r="B4485">
        <v>0</v>
      </c>
      <c r="C4485">
        <v>0</v>
      </c>
      <c r="D4485">
        <v>0</v>
      </c>
    </row>
    <row r="4486" spans="1:4" hidden="1" outlineLevel="1" x14ac:dyDescent="0.45">
      <c r="A4486">
        <v>-4.0135871994279149E-2</v>
      </c>
      <c r="B4486">
        <v>0</v>
      </c>
      <c r="C4486">
        <v>0</v>
      </c>
      <c r="D4486">
        <v>0</v>
      </c>
    </row>
    <row r="4487" spans="1:4" hidden="1" outlineLevel="1" x14ac:dyDescent="0.45">
      <c r="A4487">
        <v>2.3747439001676307E-2</v>
      </c>
      <c r="B4487">
        <v>0</v>
      </c>
      <c r="C4487">
        <v>0</v>
      </c>
      <c r="D4487">
        <v>0</v>
      </c>
    </row>
    <row r="4488" spans="1:4" hidden="1" outlineLevel="1" x14ac:dyDescent="0.45">
      <c r="A4488">
        <v>-3.3475848267079056E-2</v>
      </c>
      <c r="B4488">
        <v>0</v>
      </c>
      <c r="C4488">
        <v>0</v>
      </c>
      <c r="D4488">
        <v>0</v>
      </c>
    </row>
    <row r="4489" spans="1:4" hidden="1" outlineLevel="1" x14ac:dyDescent="0.45">
      <c r="A4489">
        <v>-5.0823529411765378E-3</v>
      </c>
      <c r="B4489">
        <v>0</v>
      </c>
      <c r="C4489">
        <v>0</v>
      </c>
      <c r="D4489">
        <v>0</v>
      </c>
    </row>
    <row r="4490" spans="1:4" hidden="1" outlineLevel="1" x14ac:dyDescent="0.45">
      <c r="A4490">
        <v>-1.2203197426922663E-2</v>
      </c>
      <c r="B4490">
        <v>0</v>
      </c>
      <c r="C4490">
        <v>0</v>
      </c>
      <c r="D4490">
        <v>0</v>
      </c>
    </row>
    <row r="4491" spans="1:4" hidden="1" outlineLevel="1" x14ac:dyDescent="0.45">
      <c r="A4491">
        <v>2.2888335567898821E-2</v>
      </c>
      <c r="B4491">
        <v>0</v>
      </c>
      <c r="C4491">
        <v>0</v>
      </c>
      <c r="D4491">
        <v>0</v>
      </c>
    </row>
    <row r="4492" spans="1:4" hidden="1" outlineLevel="1" x14ac:dyDescent="0.45">
      <c r="A4492">
        <v>3.5577193146709707E-3</v>
      </c>
      <c r="B4492">
        <v>0</v>
      </c>
      <c r="C4492">
        <v>0</v>
      </c>
      <c r="D4492">
        <v>0</v>
      </c>
    </row>
    <row r="4493" spans="1:4" hidden="1" outlineLevel="1" x14ac:dyDescent="0.45">
      <c r="A4493">
        <v>2.406940945983771E-2</v>
      </c>
      <c r="B4493">
        <v>0</v>
      </c>
      <c r="C4493">
        <v>0</v>
      </c>
      <c r="D4493">
        <v>0</v>
      </c>
    </row>
    <row r="4494" spans="1:4" hidden="1" outlineLevel="1" x14ac:dyDescent="0.45">
      <c r="A4494">
        <v>2.1772797667851007E-2</v>
      </c>
      <c r="B4494">
        <v>0</v>
      </c>
      <c r="C4494">
        <v>0</v>
      </c>
      <c r="D4494">
        <v>0</v>
      </c>
    </row>
    <row r="4495" spans="1:4" hidden="1" outlineLevel="1" x14ac:dyDescent="0.45">
      <c r="A4495">
        <v>5.2603423680456451E-2</v>
      </c>
      <c r="B4495">
        <v>0</v>
      </c>
      <c r="C4495">
        <v>0</v>
      </c>
      <c r="D4495">
        <v>0</v>
      </c>
    </row>
    <row r="4496" spans="1:4" hidden="1" outlineLevel="1" x14ac:dyDescent="0.45">
      <c r="A4496">
        <v>-2.007453837032025E-2</v>
      </c>
      <c r="B4496">
        <v>0</v>
      </c>
      <c r="C4496">
        <v>0</v>
      </c>
      <c r="D4496">
        <v>0</v>
      </c>
    </row>
    <row r="4497" spans="1:4" hidden="1" outlineLevel="1" x14ac:dyDescent="0.45">
      <c r="A4497">
        <v>1.3916500994035852E-2</v>
      </c>
      <c r="B4497">
        <v>0</v>
      </c>
      <c r="C4497">
        <v>0</v>
      </c>
      <c r="D4497">
        <v>0</v>
      </c>
    </row>
    <row r="4498" spans="1:4" hidden="1" outlineLevel="1" x14ac:dyDescent="0.45">
      <c r="A4498">
        <v>-6.3938618925831747E-3</v>
      </c>
      <c r="B4498">
        <v>0</v>
      </c>
      <c r="C4498">
        <v>0</v>
      </c>
      <c r="D4498">
        <v>0</v>
      </c>
    </row>
    <row r="4499" spans="1:4" hidden="1" outlineLevel="1" x14ac:dyDescent="0.45">
      <c r="A4499">
        <v>-9.009009009009028E-3</v>
      </c>
      <c r="B4499">
        <v>0</v>
      </c>
      <c r="C4499">
        <v>0</v>
      </c>
      <c r="D4499">
        <v>0</v>
      </c>
    </row>
    <row r="4500" spans="1:4" hidden="1" outlineLevel="1" x14ac:dyDescent="0.45">
      <c r="A4500">
        <v>2.0432900432900469E-2</v>
      </c>
      <c r="B4500">
        <v>0</v>
      </c>
      <c r="C4500">
        <v>0</v>
      </c>
      <c r="D4500">
        <v>0</v>
      </c>
    </row>
    <row r="4501" spans="1:4" hidden="1" outlineLevel="1" x14ac:dyDescent="0.45">
      <c r="A4501">
        <v>5.7101646020702557E-2</v>
      </c>
      <c r="B4501">
        <v>0</v>
      </c>
      <c r="C4501">
        <v>0</v>
      </c>
      <c r="D4501">
        <v>0</v>
      </c>
    </row>
    <row r="4502" spans="1:4" hidden="1" outlineLevel="1" x14ac:dyDescent="0.45">
      <c r="A4502">
        <v>2.4881611686331517E-3</v>
      </c>
      <c r="B4502">
        <v>0</v>
      </c>
      <c r="C4502">
        <v>0</v>
      </c>
      <c r="D4502">
        <v>0</v>
      </c>
    </row>
    <row r="4503" spans="1:4" hidden="1" outlineLevel="1" x14ac:dyDescent="0.45">
      <c r="A4503">
        <v>1.9215372297838318E-3</v>
      </c>
      <c r="B4503">
        <v>0</v>
      </c>
      <c r="C4503">
        <v>0</v>
      </c>
      <c r="D4503">
        <v>0</v>
      </c>
    </row>
    <row r="4504" spans="1:4" hidden="1" outlineLevel="1" x14ac:dyDescent="0.45">
      <c r="A4504">
        <v>2.1655745564967077E-2</v>
      </c>
      <c r="B4504">
        <v>0</v>
      </c>
      <c r="C4504">
        <v>0</v>
      </c>
      <c r="D4504">
        <v>0</v>
      </c>
    </row>
    <row r="4505" spans="1:4" hidden="1" outlineLevel="1" x14ac:dyDescent="0.45">
      <c r="A4505">
        <v>6.4919827923348716E-3</v>
      </c>
      <c r="B4505">
        <v>0</v>
      </c>
      <c r="C4505">
        <v>0</v>
      </c>
      <c r="D4505">
        <v>0</v>
      </c>
    </row>
    <row r="4506" spans="1:4" hidden="1" outlineLevel="1" x14ac:dyDescent="0.45">
      <c r="A4506">
        <v>-1.7329810382343824E-2</v>
      </c>
      <c r="B4506">
        <v>0</v>
      </c>
      <c r="C4506">
        <v>0</v>
      </c>
      <c r="D4506">
        <v>0</v>
      </c>
    </row>
    <row r="4507" spans="1:4" hidden="1" outlineLevel="1" x14ac:dyDescent="0.45">
      <c r="A4507">
        <v>7.9873467773823315E-3</v>
      </c>
      <c r="B4507">
        <v>0</v>
      </c>
      <c r="C4507">
        <v>0</v>
      </c>
      <c r="D4507">
        <v>0</v>
      </c>
    </row>
    <row r="4508" spans="1:4" hidden="1" outlineLevel="1" x14ac:dyDescent="0.45">
      <c r="A4508">
        <v>3.9227993095873881E-3</v>
      </c>
      <c r="B4508">
        <v>0</v>
      </c>
      <c r="C4508">
        <v>0</v>
      </c>
      <c r="D4508">
        <v>0</v>
      </c>
    </row>
    <row r="4509" spans="1:4" hidden="1" outlineLevel="1" x14ac:dyDescent="0.45">
      <c r="A4509">
        <v>-2.5242263207252202E-2</v>
      </c>
      <c r="B4509">
        <v>0</v>
      </c>
      <c r="C4509">
        <v>0</v>
      </c>
      <c r="D4509">
        <v>0</v>
      </c>
    </row>
    <row r="4510" spans="1:4" hidden="1" outlineLevel="1" x14ac:dyDescent="0.45">
      <c r="A4510">
        <v>-1.2827707848953818E-2</v>
      </c>
      <c r="B4510">
        <v>0</v>
      </c>
      <c r="C4510">
        <v>0</v>
      </c>
      <c r="D4510">
        <v>0</v>
      </c>
    </row>
    <row r="4511" spans="1:4" hidden="1" outlineLevel="1" x14ac:dyDescent="0.45">
      <c r="A4511">
        <v>3.8658328595793101E-2</v>
      </c>
      <c r="B4511">
        <v>0</v>
      </c>
      <c r="C4511">
        <v>0</v>
      </c>
      <c r="D4511">
        <v>0</v>
      </c>
    </row>
    <row r="4512" spans="1:4" hidden="1" outlineLevel="1" x14ac:dyDescent="0.45">
      <c r="A4512">
        <v>-2.0329971068887565E-3</v>
      </c>
      <c r="B4512">
        <v>0</v>
      </c>
      <c r="C4512">
        <v>0</v>
      </c>
      <c r="D4512">
        <v>0</v>
      </c>
    </row>
    <row r="4513" spans="1:4" hidden="1" outlineLevel="1" x14ac:dyDescent="0.45">
      <c r="A4513">
        <v>-1.9822925644440992E-2</v>
      </c>
      <c r="B4513">
        <v>0</v>
      </c>
      <c r="C4513">
        <v>0</v>
      </c>
      <c r="D4513">
        <v>0</v>
      </c>
    </row>
    <row r="4514" spans="1:4" hidden="1" outlineLevel="1" x14ac:dyDescent="0.45">
      <c r="A4514">
        <v>2.4460431654676373E-2</v>
      </c>
      <c r="B4514">
        <v>0</v>
      </c>
      <c r="C4514">
        <v>0</v>
      </c>
      <c r="D4514">
        <v>0</v>
      </c>
    </row>
    <row r="4515" spans="1:4" hidden="1" outlineLevel="1" x14ac:dyDescent="0.45">
      <c r="A4515">
        <v>3.2693508114856495E-2</v>
      </c>
      <c r="B4515">
        <v>0</v>
      </c>
      <c r="C4515">
        <v>0</v>
      </c>
      <c r="D4515">
        <v>0</v>
      </c>
    </row>
    <row r="4516" spans="1:4" hidden="1" outlineLevel="1" x14ac:dyDescent="0.45">
      <c r="A4516">
        <v>-4.9867774839440493E-3</v>
      </c>
      <c r="B4516">
        <v>0</v>
      </c>
      <c r="C4516">
        <v>0</v>
      </c>
      <c r="D4516">
        <v>0</v>
      </c>
    </row>
    <row r="4517" spans="1:4" hidden="1" outlineLevel="1" x14ac:dyDescent="0.45">
      <c r="A4517">
        <v>-2.680537626243451E-2</v>
      </c>
      <c r="B4517">
        <v>0</v>
      </c>
      <c r="C4517">
        <v>0</v>
      </c>
      <c r="D4517">
        <v>0</v>
      </c>
    </row>
    <row r="4518" spans="1:4" hidden="1" outlineLevel="1" x14ac:dyDescent="0.45">
      <c r="A4518">
        <v>1.6853932584269593E-2</v>
      </c>
      <c r="B4518">
        <v>0</v>
      </c>
      <c r="C4518">
        <v>0</v>
      </c>
      <c r="D4518">
        <v>0</v>
      </c>
    </row>
    <row r="4519" spans="1:4" hidden="1" outlineLevel="1" x14ac:dyDescent="0.45">
      <c r="A4519">
        <v>1.0666052793124825E-2</v>
      </c>
      <c r="B4519">
        <v>0</v>
      </c>
      <c r="C4519">
        <v>0</v>
      </c>
      <c r="D4519">
        <v>0</v>
      </c>
    </row>
    <row r="4520" spans="1:4" hidden="1" outlineLevel="1" x14ac:dyDescent="0.45">
      <c r="A4520">
        <v>4.4263913142509992E-2</v>
      </c>
      <c r="B4520">
        <v>0</v>
      </c>
      <c r="C4520">
        <v>0</v>
      </c>
      <c r="D4520">
        <v>0</v>
      </c>
    </row>
    <row r="4521" spans="1:4" hidden="1" outlineLevel="1" x14ac:dyDescent="0.45">
      <c r="A4521">
        <v>-3.780718336483746E-3</v>
      </c>
      <c r="B4521">
        <v>0</v>
      </c>
      <c r="C4521">
        <v>0</v>
      </c>
      <c r="D4521">
        <v>0</v>
      </c>
    </row>
    <row r="4522" spans="1:4" hidden="1" outlineLevel="1" x14ac:dyDescent="0.45">
      <c r="A4522">
        <v>2.2405488249890526E-2</v>
      </c>
      <c r="B4522">
        <v>0</v>
      </c>
      <c r="C4522">
        <v>0</v>
      </c>
      <c r="D4522">
        <v>0</v>
      </c>
    </row>
    <row r="4523" spans="1:4" hidden="1" outlineLevel="1" x14ac:dyDescent="0.45">
      <c r="A4523">
        <v>2.3199371832393512E-2</v>
      </c>
      <c r="B4523">
        <v>0</v>
      </c>
      <c r="C4523">
        <v>0</v>
      </c>
      <c r="D4523">
        <v>0</v>
      </c>
    </row>
    <row r="4524" spans="1:4" hidden="1" outlineLevel="1" x14ac:dyDescent="0.45">
      <c r="A4524">
        <v>1.409236779684675E-2</v>
      </c>
      <c r="B4524">
        <v>0</v>
      </c>
      <c r="C4524">
        <v>0</v>
      </c>
      <c r="D4524">
        <v>0</v>
      </c>
    </row>
    <row r="4525" spans="1:4" hidden="1" outlineLevel="1" x14ac:dyDescent="0.45">
      <c r="A4525">
        <v>8.048981838194802E-3</v>
      </c>
      <c r="B4525">
        <v>0</v>
      </c>
      <c r="C4525">
        <v>0</v>
      </c>
      <c r="D4525">
        <v>0</v>
      </c>
    </row>
    <row r="4526" spans="1:4" hidden="1" outlineLevel="1" x14ac:dyDescent="0.45">
      <c r="A4526">
        <v>-6.7904183443663335E-3</v>
      </c>
      <c r="B4526">
        <v>0</v>
      </c>
      <c r="C4526">
        <v>0</v>
      </c>
      <c r="D4526">
        <v>0</v>
      </c>
    </row>
    <row r="4527" spans="1:4" hidden="1" outlineLevel="1" x14ac:dyDescent="0.45">
      <c r="A4527">
        <v>-1.7521558388016167E-3</v>
      </c>
      <c r="B4527">
        <v>0</v>
      </c>
      <c r="C4527">
        <v>0</v>
      </c>
      <c r="D4527">
        <v>0</v>
      </c>
    </row>
    <row r="4528" spans="1:4" hidden="1" outlineLevel="1" x14ac:dyDescent="0.45">
      <c r="A4528">
        <v>2.4022577092511099E-2</v>
      </c>
      <c r="B4528">
        <v>0</v>
      </c>
      <c r="C4528">
        <v>0</v>
      </c>
      <c r="D4528">
        <v>0</v>
      </c>
    </row>
    <row r="4529" spans="1:4" hidden="1" outlineLevel="1" x14ac:dyDescent="0.45">
      <c r="A4529">
        <v>-7.7300531021039509E-3</v>
      </c>
      <c r="B4529">
        <v>0</v>
      </c>
      <c r="C4529">
        <v>0</v>
      </c>
      <c r="D4529">
        <v>0</v>
      </c>
    </row>
    <row r="4530" spans="1:4" hidden="1" outlineLevel="1" x14ac:dyDescent="0.45">
      <c r="A4530">
        <v>6.9773743395205035E-3</v>
      </c>
      <c r="B4530">
        <v>0</v>
      </c>
      <c r="C4530">
        <v>0</v>
      </c>
      <c r="D4530">
        <v>0</v>
      </c>
    </row>
    <row r="4531" spans="1:4" hidden="1" outlineLevel="1" x14ac:dyDescent="0.45">
      <c r="A4531">
        <v>1.0225361587621773E-2</v>
      </c>
      <c r="B4531">
        <v>0</v>
      </c>
      <c r="C4531">
        <v>0</v>
      </c>
      <c r="D4531">
        <v>0</v>
      </c>
    </row>
    <row r="4532" spans="1:4" hidden="1" outlineLevel="1" x14ac:dyDescent="0.45">
      <c r="A4532">
        <v>-1.1120729839515175E-2</v>
      </c>
      <c r="B4532">
        <v>0</v>
      </c>
      <c r="C4532">
        <v>0</v>
      </c>
      <c r="D4532">
        <v>0</v>
      </c>
    </row>
    <row r="4533" spans="1:4" hidden="1" outlineLevel="1" x14ac:dyDescent="0.45">
      <c r="A4533">
        <v>3.2525252525252624E-2</v>
      </c>
      <c r="B4533">
        <v>0</v>
      </c>
      <c r="C4533">
        <v>0</v>
      </c>
      <c r="D4533">
        <v>0</v>
      </c>
    </row>
    <row r="4534" spans="1:4" hidden="1" outlineLevel="1" x14ac:dyDescent="0.45">
      <c r="A4534">
        <v>-7.4349442379183506E-3</v>
      </c>
      <c r="B4534">
        <v>0</v>
      </c>
      <c r="C4534">
        <v>0</v>
      </c>
      <c r="D4534">
        <v>0</v>
      </c>
    </row>
    <row r="4535" spans="1:4" hidden="1" outlineLevel="1" x14ac:dyDescent="0.45">
      <c r="A4535">
        <v>-2.1552007359222025E-2</v>
      </c>
      <c r="B4535">
        <v>0</v>
      </c>
      <c r="C4535">
        <v>0</v>
      </c>
      <c r="D4535">
        <v>0</v>
      </c>
    </row>
    <row r="4536" spans="1:4" hidden="1" outlineLevel="1" x14ac:dyDescent="0.45">
      <c r="A4536">
        <v>-2.9212275871331683E-2</v>
      </c>
      <c r="B4536">
        <v>0</v>
      </c>
      <c r="C4536">
        <v>0</v>
      </c>
      <c r="D4536">
        <v>0</v>
      </c>
    </row>
    <row r="4537" spans="1:4" hidden="1" outlineLevel="1" x14ac:dyDescent="0.45">
      <c r="A4537">
        <v>-2.5456557830658588E-2</v>
      </c>
      <c r="B4537">
        <v>0</v>
      </c>
      <c r="C4537">
        <v>0</v>
      </c>
      <c r="D4537">
        <v>0</v>
      </c>
    </row>
    <row r="4538" spans="1:4" hidden="1" outlineLevel="1" x14ac:dyDescent="0.45">
      <c r="A4538">
        <v>-5.0397501419648938E-3</v>
      </c>
      <c r="B4538">
        <v>0</v>
      </c>
      <c r="C4538">
        <v>0</v>
      </c>
      <c r="D4538">
        <v>0</v>
      </c>
    </row>
    <row r="4539" spans="1:4" hidden="1" outlineLevel="1" x14ac:dyDescent="0.45">
      <c r="A4539">
        <v>2.161660840408075E-2</v>
      </c>
      <c r="B4539">
        <v>0</v>
      </c>
      <c r="C4539">
        <v>0</v>
      </c>
      <c r="D4539">
        <v>0</v>
      </c>
    </row>
    <row r="4540" spans="1:4" hidden="1" outlineLevel="1" x14ac:dyDescent="0.45">
      <c r="A4540">
        <v>-2.5488826815642351E-2</v>
      </c>
      <c r="B4540">
        <v>0</v>
      </c>
      <c r="C4540">
        <v>0</v>
      </c>
      <c r="D4540">
        <v>0</v>
      </c>
    </row>
    <row r="4541" spans="1:4" hidden="1" outlineLevel="1" x14ac:dyDescent="0.45">
      <c r="A4541">
        <v>-1.2038695807954136E-2</v>
      </c>
      <c r="B4541">
        <v>0</v>
      </c>
      <c r="C4541">
        <v>0</v>
      </c>
      <c r="D4541">
        <v>0</v>
      </c>
    </row>
    <row r="4542" spans="1:4" hidden="1" outlineLevel="1" x14ac:dyDescent="0.45">
      <c r="A4542">
        <v>-1.3781098135925207E-2</v>
      </c>
      <c r="B4542">
        <v>0</v>
      </c>
      <c r="C4542">
        <v>0</v>
      </c>
      <c r="D4542">
        <v>0</v>
      </c>
    </row>
    <row r="4543" spans="1:4" hidden="1" outlineLevel="1" x14ac:dyDescent="0.45">
      <c r="A4543">
        <v>-1.6841950430241948E-2</v>
      </c>
      <c r="B4543">
        <v>0</v>
      </c>
      <c r="C4543">
        <v>0</v>
      </c>
      <c r="D4543">
        <v>0</v>
      </c>
    </row>
    <row r="4544" spans="1:4" hidden="1" outlineLevel="1" x14ac:dyDescent="0.45">
      <c r="A4544">
        <v>-3.2914422501495455E-3</v>
      </c>
      <c r="B4544">
        <v>0</v>
      </c>
      <c r="C4544">
        <v>0</v>
      </c>
      <c r="D4544">
        <v>0</v>
      </c>
    </row>
    <row r="4545" spans="1:4" hidden="1" outlineLevel="1" x14ac:dyDescent="0.45">
      <c r="A4545">
        <v>-2.5442809966977009E-2</v>
      </c>
      <c r="B4545">
        <v>0</v>
      </c>
      <c r="C4545">
        <v>0</v>
      </c>
      <c r="D4545">
        <v>0</v>
      </c>
    </row>
    <row r="4546" spans="1:4" hidden="1" outlineLevel="1" x14ac:dyDescent="0.45">
      <c r="A4546">
        <v>-7.8552175587214279E-3</v>
      </c>
      <c r="B4546">
        <v>0</v>
      </c>
      <c r="C4546">
        <v>0</v>
      </c>
      <c r="D4546">
        <v>0</v>
      </c>
    </row>
    <row r="4547" spans="1:4" hidden="1" outlineLevel="1" x14ac:dyDescent="0.45">
      <c r="A4547">
        <v>-6.5202204455485635E-3</v>
      </c>
      <c r="B4547">
        <v>0</v>
      </c>
      <c r="C4547">
        <v>0</v>
      </c>
      <c r="D4547">
        <v>0</v>
      </c>
    </row>
    <row r="4548" spans="1:4" hidden="1" outlineLevel="1" x14ac:dyDescent="0.45">
      <c r="A4548">
        <v>-2.2892413469802309E-2</v>
      </c>
      <c r="B4548">
        <v>0</v>
      </c>
      <c r="C4548">
        <v>0</v>
      </c>
      <c r="D4548">
        <v>0</v>
      </c>
    </row>
    <row r="4549" spans="1:4" hidden="1" outlineLevel="1" x14ac:dyDescent="0.45">
      <c r="A4549">
        <v>-8.4759315528546431E-3</v>
      </c>
      <c r="B4549">
        <v>0</v>
      </c>
      <c r="C4549">
        <v>0</v>
      </c>
      <c r="D4549">
        <v>0</v>
      </c>
    </row>
    <row r="4550" spans="1:4" hidden="1" outlineLevel="1" x14ac:dyDescent="0.45">
      <c r="A4550">
        <v>2.4838709677419413E-2</v>
      </c>
      <c r="B4550">
        <v>0</v>
      </c>
      <c r="C4550">
        <v>0</v>
      </c>
      <c r="D4550">
        <v>0</v>
      </c>
    </row>
    <row r="4551" spans="1:4" hidden="1" outlineLevel="1" x14ac:dyDescent="0.45">
      <c r="A4551">
        <v>8.2625118035881684E-3</v>
      </c>
      <c r="B4551">
        <v>0</v>
      </c>
      <c r="C4551">
        <v>0</v>
      </c>
      <c r="D4551">
        <v>0</v>
      </c>
    </row>
    <row r="4552" spans="1:4" hidden="1" outlineLevel="1" x14ac:dyDescent="0.45">
      <c r="A4552">
        <v>-2.6613595567002268E-2</v>
      </c>
      <c r="B4552">
        <v>0</v>
      </c>
      <c r="C4552">
        <v>0</v>
      </c>
      <c r="D4552">
        <v>0</v>
      </c>
    </row>
    <row r="4553" spans="1:4" hidden="1" outlineLevel="1" x14ac:dyDescent="0.45">
      <c r="A4553">
        <v>8.5792174470815663E-3</v>
      </c>
      <c r="B4553">
        <v>0</v>
      </c>
      <c r="C4553">
        <v>0</v>
      </c>
      <c r="D4553">
        <v>0</v>
      </c>
    </row>
    <row r="4554" spans="1:4" hidden="1" outlineLevel="1" x14ac:dyDescent="0.45">
      <c r="A4554">
        <v>2.9016614993242484E-3</v>
      </c>
      <c r="B4554">
        <v>0</v>
      </c>
      <c r="C4554">
        <v>0</v>
      </c>
      <c r="D4554">
        <v>0</v>
      </c>
    </row>
    <row r="4555" spans="1:4" hidden="1" outlineLevel="1" x14ac:dyDescent="0.45">
      <c r="A4555">
        <v>4.8313582497720997E-2</v>
      </c>
      <c r="B4555">
        <v>0</v>
      </c>
      <c r="C4555">
        <v>0</v>
      </c>
      <c r="D4555">
        <v>0</v>
      </c>
    </row>
    <row r="4556" spans="1:4" hidden="1" outlineLevel="1" x14ac:dyDescent="0.45">
      <c r="A4556">
        <v>-1.2400756143667202E-2</v>
      </c>
      <c r="B4556">
        <v>0</v>
      </c>
      <c r="C4556">
        <v>0</v>
      </c>
      <c r="D4556">
        <v>0</v>
      </c>
    </row>
    <row r="4557" spans="1:4" hidden="1" outlineLevel="1" x14ac:dyDescent="0.45">
      <c r="A4557">
        <v>7.196998698415058E-3</v>
      </c>
      <c r="B4557">
        <v>0</v>
      </c>
      <c r="C4557">
        <v>0</v>
      </c>
      <c r="D4557">
        <v>0</v>
      </c>
    </row>
    <row r="4558" spans="1:4" hidden="1" outlineLevel="1" x14ac:dyDescent="0.45">
      <c r="A4558">
        <v>8.6659064994296653E-3</v>
      </c>
      <c r="B4558">
        <v>0</v>
      </c>
      <c r="C4558">
        <v>0</v>
      </c>
      <c r="D4558">
        <v>0</v>
      </c>
    </row>
    <row r="4559" spans="1:4" hidden="1" outlineLevel="1" x14ac:dyDescent="0.45">
      <c r="A4559">
        <v>7.2349084331901459E-2</v>
      </c>
      <c r="B4559">
        <v>0</v>
      </c>
      <c r="C4559">
        <v>0</v>
      </c>
      <c r="D4559">
        <v>0</v>
      </c>
    </row>
    <row r="4560" spans="1:4" hidden="1" outlineLevel="1" x14ac:dyDescent="0.45">
      <c r="A4560">
        <v>-3.6545083983412496E-3</v>
      </c>
      <c r="B4560">
        <v>0</v>
      </c>
      <c r="C4560">
        <v>0</v>
      </c>
      <c r="D4560">
        <v>0</v>
      </c>
    </row>
    <row r="4561" spans="1:4" hidden="1" outlineLevel="1" x14ac:dyDescent="0.45">
      <c r="A4561">
        <v>1.0580517740001349E-2</v>
      </c>
      <c r="B4561">
        <v>0</v>
      </c>
      <c r="C4561">
        <v>0</v>
      </c>
      <c r="D4561">
        <v>0</v>
      </c>
    </row>
    <row r="4562" spans="1:4" hidden="1" outlineLevel="1" x14ac:dyDescent="0.45">
      <c r="A4562">
        <v>1.7798562155370901E-2</v>
      </c>
      <c r="B4562">
        <v>0</v>
      </c>
      <c r="C4562">
        <v>0</v>
      </c>
      <c r="D4562">
        <v>0</v>
      </c>
    </row>
    <row r="4563" spans="1:4" hidden="1" outlineLevel="1" x14ac:dyDescent="0.45">
      <c r="A4563">
        <v>1.0355232478398202E-2</v>
      </c>
      <c r="B4563">
        <v>0</v>
      </c>
      <c r="C4563">
        <v>0</v>
      </c>
      <c r="D4563">
        <v>0</v>
      </c>
    </row>
    <row r="4564" spans="1:4" hidden="1" outlineLevel="1" x14ac:dyDescent="0.45">
      <c r="A4564">
        <v>1.1538722595532125E-3</v>
      </c>
      <c r="B4564">
        <v>0</v>
      </c>
      <c r="C4564">
        <v>0</v>
      </c>
      <c r="D4564">
        <v>0</v>
      </c>
    </row>
    <row r="4565" spans="1:4" hidden="1" outlineLevel="1" x14ac:dyDescent="0.45">
      <c r="A4565">
        <v>-1.8881355932203414E-2</v>
      </c>
      <c r="B4565">
        <v>0</v>
      </c>
      <c r="C4565">
        <v>0</v>
      </c>
      <c r="D4565">
        <v>0</v>
      </c>
    </row>
    <row r="4566" spans="1:4" hidden="1" outlineLevel="1" x14ac:dyDescent="0.45">
      <c r="A4566">
        <v>-4.1115295580969047E-3</v>
      </c>
      <c r="B4566">
        <v>0</v>
      </c>
      <c r="C4566">
        <v>0</v>
      </c>
      <c r="D4566">
        <v>0</v>
      </c>
    </row>
    <row r="4567" spans="1:4" hidden="1" outlineLevel="1" x14ac:dyDescent="0.45">
      <c r="A4567">
        <v>-9.5059672495143577E-3</v>
      </c>
      <c r="B4567">
        <v>0</v>
      </c>
      <c r="C4567">
        <v>0</v>
      </c>
      <c r="D4567">
        <v>0</v>
      </c>
    </row>
    <row r="4568" spans="1:4" hidden="1" outlineLevel="1" x14ac:dyDescent="0.45">
      <c r="A4568">
        <v>-1.4010507880909406E-3</v>
      </c>
      <c r="B4568">
        <v>0</v>
      </c>
      <c r="C4568">
        <v>0</v>
      </c>
      <c r="D4568">
        <v>0</v>
      </c>
    </row>
    <row r="4569" spans="1:4" hidden="1" outlineLevel="1" x14ac:dyDescent="0.45">
      <c r="A4569">
        <v>-4.9105576990531308E-3</v>
      </c>
      <c r="B4569">
        <v>0</v>
      </c>
      <c r="C4569">
        <v>0</v>
      </c>
      <c r="D4569">
        <v>0</v>
      </c>
    </row>
    <row r="4570" spans="1:4" hidden="1" outlineLevel="1" x14ac:dyDescent="0.45">
      <c r="A4570">
        <v>-2.7070849488896709E-2</v>
      </c>
      <c r="B4570">
        <v>0</v>
      </c>
      <c r="C4570">
        <v>0</v>
      </c>
      <c r="D4570">
        <v>0</v>
      </c>
    </row>
    <row r="4571" spans="1:4" hidden="1" outlineLevel="1" x14ac:dyDescent="0.45">
      <c r="A4571">
        <v>-3.8113180204332964E-2</v>
      </c>
      <c r="B4571">
        <v>0</v>
      </c>
      <c r="C4571">
        <v>0</v>
      </c>
      <c r="D4571">
        <v>0</v>
      </c>
    </row>
    <row r="4572" spans="1:4" hidden="1" outlineLevel="1" x14ac:dyDescent="0.45">
      <c r="A4572">
        <v>-4.1431261770246142E-3</v>
      </c>
      <c r="B4572">
        <v>0</v>
      </c>
      <c r="C4572">
        <v>0</v>
      </c>
      <c r="D4572">
        <v>0</v>
      </c>
    </row>
    <row r="4573" spans="1:4" hidden="1" outlineLevel="1" x14ac:dyDescent="0.45">
      <c r="A4573">
        <v>1.4674735249621707E-2</v>
      </c>
      <c r="B4573">
        <v>0</v>
      </c>
      <c r="C4573">
        <v>0</v>
      </c>
      <c r="D4573">
        <v>0</v>
      </c>
    </row>
    <row r="4574" spans="1:4" hidden="1" outlineLevel="1" x14ac:dyDescent="0.45">
      <c r="A4574">
        <v>-1.3866110034292389E-2</v>
      </c>
      <c r="B4574">
        <v>0</v>
      </c>
      <c r="C4574">
        <v>0</v>
      </c>
      <c r="D4574">
        <v>0</v>
      </c>
    </row>
    <row r="4575" spans="1:4" hidden="1" outlineLevel="1" x14ac:dyDescent="0.45">
      <c r="A4575">
        <v>1.3229513153915962E-2</v>
      </c>
      <c r="B4575">
        <v>0</v>
      </c>
      <c r="C4575">
        <v>0</v>
      </c>
      <c r="D4575">
        <v>0</v>
      </c>
    </row>
    <row r="4576" spans="1:4" hidden="1" outlineLevel="1" x14ac:dyDescent="0.45">
      <c r="A4576">
        <v>1.82048795045886E-2</v>
      </c>
      <c r="B4576">
        <v>0</v>
      </c>
      <c r="C4576">
        <v>0</v>
      </c>
      <c r="D4576">
        <v>0</v>
      </c>
    </row>
    <row r="4577" spans="1:4" hidden="1" outlineLevel="1" x14ac:dyDescent="0.45">
      <c r="A4577">
        <v>5.4224371656774739E-3</v>
      </c>
      <c r="B4577">
        <v>0</v>
      </c>
      <c r="C4577">
        <v>0</v>
      </c>
      <c r="D4577">
        <v>0</v>
      </c>
    </row>
    <row r="4578" spans="1:4" hidden="1" outlineLevel="1" x14ac:dyDescent="0.45">
      <c r="A4578">
        <v>-4.7372640478099415E-3</v>
      </c>
      <c r="B4578">
        <v>0</v>
      </c>
      <c r="C4578">
        <v>0</v>
      </c>
      <c r="D4578">
        <v>0</v>
      </c>
    </row>
    <row r="4579" spans="1:4" hidden="1" outlineLevel="1" x14ac:dyDescent="0.45">
      <c r="A4579">
        <v>-6.4660222612770935E-2</v>
      </c>
      <c r="B4579">
        <v>0</v>
      </c>
      <c r="C4579">
        <v>0</v>
      </c>
      <c r="D4579">
        <v>0</v>
      </c>
    </row>
    <row r="4580" spans="1:4" hidden="1" outlineLevel="1" x14ac:dyDescent="0.45">
      <c r="A4580">
        <v>-2.5052845846708083E-3</v>
      </c>
      <c r="B4580">
        <v>0</v>
      </c>
      <c r="C4580">
        <v>0</v>
      </c>
      <c r="D4580">
        <v>0</v>
      </c>
    </row>
    <row r="4581" spans="1:4" hidden="1" outlineLevel="1" x14ac:dyDescent="0.45">
      <c r="A4581">
        <v>-1.8993799544776757E-2</v>
      </c>
      <c r="B4581">
        <v>0</v>
      </c>
      <c r="C4581">
        <v>0</v>
      </c>
      <c r="D4581">
        <v>0</v>
      </c>
    </row>
    <row r="4582" spans="1:4" hidden="1" outlineLevel="1" x14ac:dyDescent="0.45">
      <c r="A4582">
        <v>1.0960876870149683E-2</v>
      </c>
      <c r="B4582">
        <v>0</v>
      </c>
      <c r="C4582">
        <v>0</v>
      </c>
      <c r="D4582">
        <v>0</v>
      </c>
    </row>
    <row r="4583" spans="1:4" hidden="1" outlineLevel="1" x14ac:dyDescent="0.45">
      <c r="A4583">
        <v>1.1158594491927909E-2</v>
      </c>
      <c r="B4583">
        <v>0</v>
      </c>
      <c r="C4583">
        <v>0</v>
      </c>
      <c r="D4583">
        <v>0</v>
      </c>
    </row>
    <row r="4584" spans="1:4" hidden="1" outlineLevel="1" x14ac:dyDescent="0.45">
      <c r="A4584">
        <v>2.9897472020036009E-2</v>
      </c>
      <c r="B4584">
        <v>0</v>
      </c>
      <c r="C4584">
        <v>0</v>
      </c>
      <c r="D4584">
        <v>0</v>
      </c>
    </row>
    <row r="4585" spans="1:4" hidden="1" outlineLevel="1" x14ac:dyDescent="0.45">
      <c r="A4585">
        <v>-1.2082985029257531E-2</v>
      </c>
      <c r="B4585">
        <v>0</v>
      </c>
      <c r="C4585">
        <v>0</v>
      </c>
      <c r="D4585">
        <v>0</v>
      </c>
    </row>
    <row r="4586" spans="1:4" hidden="1" outlineLevel="1" x14ac:dyDescent="0.45">
      <c r="A4586">
        <v>-3.1000000000000028E-2</v>
      </c>
      <c r="B4586">
        <v>0</v>
      </c>
      <c r="C4586">
        <v>0</v>
      </c>
      <c r="D4586">
        <v>0</v>
      </c>
    </row>
    <row r="4587" spans="1:4" hidden="1" outlineLevel="1" x14ac:dyDescent="0.45">
      <c r="A4587">
        <v>-1.5003572279114086E-2</v>
      </c>
      <c r="B4587">
        <v>0</v>
      </c>
      <c r="C4587">
        <v>0</v>
      </c>
      <c r="D4587">
        <v>0</v>
      </c>
    </row>
    <row r="4588" spans="1:4" hidden="1" outlineLevel="1" x14ac:dyDescent="0.45">
      <c r="A4588">
        <v>8.945841392649978E-3</v>
      </c>
      <c r="B4588">
        <v>0</v>
      </c>
      <c r="C4588">
        <v>0</v>
      </c>
      <c r="D4588">
        <v>0</v>
      </c>
    </row>
    <row r="4589" spans="1:4" hidden="1" outlineLevel="1" x14ac:dyDescent="0.45">
      <c r="A4589">
        <v>4.1536863966771254E-3</v>
      </c>
      <c r="B4589">
        <v>0</v>
      </c>
      <c r="C4589">
        <v>0</v>
      </c>
      <c r="D4589">
        <v>0</v>
      </c>
    </row>
    <row r="4590" spans="1:4" hidden="1" outlineLevel="1" x14ac:dyDescent="0.45">
      <c r="A4590">
        <v>-2.8160050910826406E-2</v>
      </c>
      <c r="B4590">
        <v>0</v>
      </c>
      <c r="C4590">
        <v>0</v>
      </c>
      <c r="D4590">
        <v>0</v>
      </c>
    </row>
    <row r="4591" spans="1:4" hidden="1" outlineLevel="1" x14ac:dyDescent="0.45">
      <c r="A4591">
        <v>-1.8007694196611301E-2</v>
      </c>
      <c r="B4591">
        <v>0</v>
      </c>
      <c r="C4591">
        <v>0</v>
      </c>
      <c r="D4591">
        <v>0</v>
      </c>
    </row>
    <row r="4592" spans="1:4" hidden="1" outlineLevel="1" x14ac:dyDescent="0.45">
      <c r="A4592">
        <v>-2.9007251812953272E-2</v>
      </c>
      <c r="B4592">
        <v>0</v>
      </c>
      <c r="C4592">
        <v>0</v>
      </c>
      <c r="D4592">
        <v>0</v>
      </c>
    </row>
    <row r="4593" spans="1:4" hidden="1" outlineLevel="1" x14ac:dyDescent="0.45">
      <c r="A4593">
        <v>3.3479268606747326E-2</v>
      </c>
      <c r="B4593">
        <v>0</v>
      </c>
      <c r="C4593">
        <v>0</v>
      </c>
      <c r="D4593">
        <v>0</v>
      </c>
    </row>
    <row r="4594" spans="1:4" hidden="1" outlineLevel="1" x14ac:dyDescent="0.45">
      <c r="A4594">
        <v>1.3456267131821686E-2</v>
      </c>
      <c r="B4594">
        <v>0</v>
      </c>
      <c r="C4594">
        <v>0</v>
      </c>
      <c r="D4594">
        <v>0</v>
      </c>
    </row>
    <row r="4595" spans="1:4" hidden="1" outlineLevel="1" x14ac:dyDescent="0.45">
      <c r="A4595">
        <v>-2.8768133759527914E-2</v>
      </c>
      <c r="B4595">
        <v>0</v>
      </c>
      <c r="C4595">
        <v>0</v>
      </c>
      <c r="D4595">
        <v>0</v>
      </c>
    </row>
    <row r="4596" spans="1:4" hidden="1" outlineLevel="1" x14ac:dyDescent="0.45">
      <c r="A4596">
        <v>-2.556962025316456E-2</v>
      </c>
      <c r="B4596">
        <v>0</v>
      </c>
      <c r="C4596">
        <v>0</v>
      </c>
      <c r="D4596">
        <v>0</v>
      </c>
    </row>
    <row r="4597" spans="1:4" hidden="1" outlineLevel="1" x14ac:dyDescent="0.45">
      <c r="A4597">
        <v>-1.1951156144453079E-2</v>
      </c>
      <c r="B4597">
        <v>0</v>
      </c>
      <c r="C4597">
        <v>0</v>
      </c>
      <c r="D4597">
        <v>0</v>
      </c>
    </row>
    <row r="4598" spans="1:4" hidden="1" outlineLevel="1" x14ac:dyDescent="0.45">
      <c r="A4598">
        <v>2.5067928828118147E-2</v>
      </c>
      <c r="B4598">
        <v>0</v>
      </c>
      <c r="C4598">
        <v>0</v>
      </c>
      <c r="D4598">
        <v>0</v>
      </c>
    </row>
    <row r="4599" spans="1:4" hidden="1" outlineLevel="1" x14ac:dyDescent="0.45">
      <c r="A4599">
        <v>1.1457887986318971E-2</v>
      </c>
      <c r="B4599">
        <v>0</v>
      </c>
      <c r="C4599">
        <v>0</v>
      </c>
      <c r="D4599">
        <v>0</v>
      </c>
    </row>
    <row r="4600" spans="1:4" hidden="1" outlineLevel="1" x14ac:dyDescent="0.45">
      <c r="A4600">
        <v>9.9754839800489936E-3</v>
      </c>
      <c r="B4600">
        <v>0</v>
      </c>
      <c r="C4600">
        <v>0</v>
      </c>
      <c r="D4600">
        <v>0</v>
      </c>
    </row>
    <row r="4601" spans="1:4" hidden="1" outlineLevel="1" x14ac:dyDescent="0.45">
      <c r="A4601">
        <v>-3.3230099606595842E-2</v>
      </c>
      <c r="B4601">
        <v>0</v>
      </c>
      <c r="C4601">
        <v>0</v>
      </c>
      <c r="D4601">
        <v>0</v>
      </c>
    </row>
    <row r="4602" spans="1:4" hidden="1" outlineLevel="1" x14ac:dyDescent="0.45">
      <c r="A4602">
        <v>6.1818181818181772E-2</v>
      </c>
      <c r="B4602">
        <v>0</v>
      </c>
      <c r="C4602">
        <v>0</v>
      </c>
      <c r="D4602">
        <v>0</v>
      </c>
    </row>
    <row r="4603" spans="1:4" hidden="1" outlineLevel="1" x14ac:dyDescent="0.45">
      <c r="A4603">
        <v>-3.6448140900195658E-2</v>
      </c>
      <c r="B4603">
        <v>0</v>
      </c>
      <c r="C4603">
        <v>0</v>
      </c>
      <c r="D4603">
        <v>0</v>
      </c>
    </row>
    <row r="4604" spans="1:4" hidden="1" outlineLevel="1" x14ac:dyDescent="0.45">
      <c r="A4604">
        <v>2.4625539477024505E-2</v>
      </c>
      <c r="B4604">
        <v>0</v>
      </c>
      <c r="C4604">
        <v>0</v>
      </c>
      <c r="D4604">
        <v>0</v>
      </c>
    </row>
    <row r="4605" spans="1:4" hidden="1" outlineLevel="1" x14ac:dyDescent="0.45">
      <c r="A4605">
        <v>-2.8245787908820597E-2</v>
      </c>
      <c r="B4605">
        <v>0</v>
      </c>
      <c r="C4605">
        <v>0</v>
      </c>
      <c r="D4605">
        <v>0</v>
      </c>
    </row>
    <row r="4606" spans="1:4" hidden="1" outlineLevel="1" x14ac:dyDescent="0.45">
      <c r="A4606">
        <v>-1.8187999320074755E-2</v>
      </c>
      <c r="B4606">
        <v>0</v>
      </c>
      <c r="C4606">
        <v>0</v>
      </c>
      <c r="D4606">
        <v>0</v>
      </c>
    </row>
    <row r="4607" spans="1:4" hidden="1" outlineLevel="1" x14ac:dyDescent="0.45">
      <c r="A4607">
        <v>2.2766620498614998E-2</v>
      </c>
      <c r="B4607">
        <v>0</v>
      </c>
      <c r="C4607">
        <v>0</v>
      </c>
      <c r="D4607">
        <v>0</v>
      </c>
    </row>
    <row r="4608" spans="1:4" hidden="1" outlineLevel="1" x14ac:dyDescent="0.45">
      <c r="A4608">
        <v>8.4638171815489827E-3</v>
      </c>
      <c r="B4608">
        <v>0</v>
      </c>
      <c r="C4608">
        <v>0</v>
      </c>
      <c r="D4608">
        <v>0</v>
      </c>
    </row>
    <row r="4609" spans="1:4" hidden="1" outlineLevel="1" x14ac:dyDescent="0.45">
      <c r="A4609">
        <v>6.3197650020981877E-2</v>
      </c>
      <c r="B4609">
        <v>0</v>
      </c>
      <c r="C4609">
        <v>0</v>
      </c>
      <c r="D4609">
        <v>0</v>
      </c>
    </row>
    <row r="4610" spans="1:4" hidden="1" outlineLevel="1" x14ac:dyDescent="0.45">
      <c r="A4610">
        <v>1.3182822860751342E-2</v>
      </c>
      <c r="B4610">
        <v>0</v>
      </c>
      <c r="C4610">
        <v>0</v>
      </c>
      <c r="D4610">
        <v>0</v>
      </c>
    </row>
    <row r="4611" spans="1:4" hidden="1" outlineLevel="1" x14ac:dyDescent="0.45">
      <c r="A4611">
        <v>-1.6127775613556605E-2</v>
      </c>
      <c r="B4611">
        <v>0</v>
      </c>
      <c r="C4611">
        <v>0</v>
      </c>
      <c r="D4611">
        <v>0</v>
      </c>
    </row>
    <row r="4612" spans="1:4" hidden="1" outlineLevel="1" x14ac:dyDescent="0.45">
      <c r="A4612">
        <v>6.8894520114033408E-3</v>
      </c>
      <c r="B4612">
        <v>0</v>
      </c>
      <c r="C4612">
        <v>0</v>
      </c>
      <c r="D4612">
        <v>0</v>
      </c>
    </row>
    <row r="4613" spans="1:4" hidden="1" outlineLevel="1" x14ac:dyDescent="0.45">
      <c r="A4613">
        <v>2.0055053086905028E-2</v>
      </c>
      <c r="B4613">
        <v>0</v>
      </c>
      <c r="C4613">
        <v>0</v>
      </c>
      <c r="D4613">
        <v>0</v>
      </c>
    </row>
    <row r="4614" spans="1:4" hidden="1" outlineLevel="1" x14ac:dyDescent="0.45">
      <c r="A4614">
        <v>-2.2205088666152673E-2</v>
      </c>
      <c r="B4614">
        <v>0</v>
      </c>
      <c r="C4614">
        <v>0</v>
      </c>
      <c r="D4614">
        <v>0</v>
      </c>
    </row>
    <row r="4615" spans="1:4" hidden="1" outlineLevel="1" x14ac:dyDescent="0.45">
      <c r="A4615">
        <v>1.7505125374546626E-2</v>
      </c>
      <c r="B4615">
        <v>0</v>
      </c>
      <c r="C4615">
        <v>0</v>
      </c>
      <c r="D4615">
        <v>0</v>
      </c>
    </row>
    <row r="4616" spans="1:4" hidden="1" outlineLevel="1" x14ac:dyDescent="0.45">
      <c r="A4616">
        <v>-5.1921884686917386E-3</v>
      </c>
      <c r="B4616">
        <v>0</v>
      </c>
      <c r="C4616">
        <v>0</v>
      </c>
      <c r="D4616">
        <v>0</v>
      </c>
    </row>
    <row r="4617" spans="1:4" hidden="1" outlineLevel="1" x14ac:dyDescent="0.45">
      <c r="A4617">
        <v>4.9076887123158386E-3</v>
      </c>
      <c r="B4617">
        <v>0</v>
      </c>
      <c r="C4617">
        <v>0</v>
      </c>
      <c r="D4617">
        <v>0</v>
      </c>
    </row>
    <row r="4618" spans="1:4" hidden="1" outlineLevel="1" x14ac:dyDescent="0.45">
      <c r="A4618">
        <v>-1.1162790697674452E-2</v>
      </c>
      <c r="B4618">
        <v>0</v>
      </c>
      <c r="C4618">
        <v>0</v>
      </c>
      <c r="D4618">
        <v>0</v>
      </c>
    </row>
    <row r="4619" spans="1:4" hidden="1" outlineLevel="1" x14ac:dyDescent="0.45">
      <c r="A4619">
        <v>-8.4666039510817859E-3</v>
      </c>
      <c r="B4619">
        <v>0</v>
      </c>
      <c r="C4619">
        <v>0</v>
      </c>
      <c r="D4619">
        <v>0</v>
      </c>
    </row>
    <row r="4620" spans="1:4" hidden="1" outlineLevel="1" x14ac:dyDescent="0.45">
      <c r="A4620">
        <v>-1.1068943706514789E-3</v>
      </c>
      <c r="B4620">
        <v>0</v>
      </c>
      <c r="C4620">
        <v>0</v>
      </c>
      <c r="D4620">
        <v>0</v>
      </c>
    </row>
    <row r="4621" spans="1:4" hidden="1" outlineLevel="1" x14ac:dyDescent="0.45">
      <c r="A4621">
        <v>6.8703498496121673E-2</v>
      </c>
      <c r="B4621">
        <v>0</v>
      </c>
      <c r="C4621">
        <v>0</v>
      </c>
      <c r="D4621">
        <v>0</v>
      </c>
    </row>
    <row r="4622" spans="1:4" hidden="1" outlineLevel="1" x14ac:dyDescent="0.45">
      <c r="A4622">
        <v>-9.7763294326768113E-3</v>
      </c>
      <c r="B4622">
        <v>0</v>
      </c>
      <c r="C4622">
        <v>0</v>
      </c>
      <c r="D4622">
        <v>0</v>
      </c>
    </row>
    <row r="4623" spans="1:4" hidden="1" outlineLevel="1" x14ac:dyDescent="0.45">
      <c r="A4623">
        <v>7.4794315632065178E-5</v>
      </c>
      <c r="B4623">
        <v>0</v>
      </c>
      <c r="C4623">
        <v>0</v>
      </c>
      <c r="D4623">
        <v>0</v>
      </c>
    </row>
    <row r="4624" spans="1:4" hidden="1" outlineLevel="1" x14ac:dyDescent="0.45">
      <c r="A4624">
        <v>1.1966195497718823E-2</v>
      </c>
      <c r="B4624">
        <v>0</v>
      </c>
      <c r="C4624">
        <v>0</v>
      </c>
      <c r="D4624">
        <v>0</v>
      </c>
    </row>
    <row r="4625" spans="1:4" hidden="1" outlineLevel="1" x14ac:dyDescent="0.45">
      <c r="A4625">
        <v>3.3478678589904609E-2</v>
      </c>
      <c r="B4625">
        <v>0</v>
      </c>
      <c r="C4625">
        <v>0</v>
      </c>
      <c r="D4625">
        <v>0</v>
      </c>
    </row>
    <row r="4626" spans="1:4" hidden="1" outlineLevel="1" x14ac:dyDescent="0.45">
      <c r="A4626">
        <v>6.0068649885582914E-3</v>
      </c>
      <c r="B4626">
        <v>0</v>
      </c>
      <c r="C4626">
        <v>0</v>
      </c>
      <c r="D4626">
        <v>0</v>
      </c>
    </row>
    <row r="4627" spans="1:4" hidden="1" outlineLevel="1" x14ac:dyDescent="0.45">
      <c r="A4627">
        <v>1.5851578049473902E-2</v>
      </c>
      <c r="B4627">
        <v>0</v>
      </c>
      <c r="C4627">
        <v>0</v>
      </c>
      <c r="D4627">
        <v>0</v>
      </c>
    </row>
    <row r="4628" spans="1:4" hidden="1" outlineLevel="1" x14ac:dyDescent="0.45">
      <c r="A4628">
        <v>-1.6513889860751418E-2</v>
      </c>
      <c r="B4628">
        <v>0</v>
      </c>
      <c r="C4628">
        <v>0</v>
      </c>
      <c r="D4628">
        <v>0</v>
      </c>
    </row>
    <row r="4629" spans="1:4" hidden="1" outlineLevel="1" x14ac:dyDescent="0.45">
      <c r="A4629">
        <v>2.817502668089622E-2</v>
      </c>
      <c r="B4629">
        <v>0</v>
      </c>
      <c r="C4629">
        <v>0</v>
      </c>
      <c r="D4629">
        <v>0</v>
      </c>
    </row>
    <row r="4630" spans="1:4" hidden="1" outlineLevel="1" x14ac:dyDescent="0.45">
      <c r="A4630">
        <v>1.9029824925610672E-2</v>
      </c>
      <c r="B4630">
        <v>0</v>
      </c>
      <c r="C4630">
        <v>0</v>
      </c>
      <c r="D4630">
        <v>0</v>
      </c>
    </row>
    <row r="4631" spans="1:4" hidden="1" outlineLevel="1" x14ac:dyDescent="0.45">
      <c r="A4631">
        <v>-4.4818688034767851E-3</v>
      </c>
      <c r="B4631">
        <v>0</v>
      </c>
      <c r="C4631">
        <v>0</v>
      </c>
      <c r="D4631">
        <v>0</v>
      </c>
    </row>
    <row r="4632" spans="1:4" hidden="1" outlineLevel="1" x14ac:dyDescent="0.45">
      <c r="A4632">
        <v>6.1391541609823186E-3</v>
      </c>
      <c r="B4632">
        <v>0</v>
      </c>
      <c r="C4632">
        <v>0</v>
      </c>
      <c r="D4632">
        <v>0</v>
      </c>
    </row>
    <row r="4633" spans="1:4" hidden="1" outlineLevel="1" x14ac:dyDescent="0.45">
      <c r="A4633">
        <v>-4.0000000000000036E-3</v>
      </c>
      <c r="B4633">
        <v>0</v>
      </c>
      <c r="C4633">
        <v>0</v>
      </c>
      <c r="D4633">
        <v>0</v>
      </c>
    </row>
    <row r="4634" spans="1:4" hidden="1" outlineLevel="1" x14ac:dyDescent="0.45">
      <c r="A4634">
        <v>-3.9752229256007077E-2</v>
      </c>
      <c r="B4634">
        <v>0</v>
      </c>
      <c r="C4634">
        <v>0</v>
      </c>
      <c r="D4634">
        <v>0</v>
      </c>
    </row>
    <row r="4635" spans="1:4" hidden="1" outlineLevel="1" x14ac:dyDescent="0.45">
      <c r="A4635">
        <v>7.2304529666122885E-3</v>
      </c>
      <c r="B4635">
        <v>0</v>
      </c>
      <c r="C4635">
        <v>0</v>
      </c>
      <c r="D4635">
        <v>0</v>
      </c>
    </row>
    <row r="4636" spans="1:4" hidden="1" outlineLevel="1" x14ac:dyDescent="0.45">
      <c r="A4636">
        <v>-9.0787529030895708E-3</v>
      </c>
      <c r="B4636">
        <v>0</v>
      </c>
      <c r="C4636">
        <v>0</v>
      </c>
      <c r="D4636">
        <v>0</v>
      </c>
    </row>
    <row r="4637" spans="1:4" hidden="1" outlineLevel="1" x14ac:dyDescent="0.45">
      <c r="A4637">
        <v>-1.4772727272727382E-2</v>
      </c>
      <c r="B4637">
        <v>0</v>
      </c>
      <c r="C4637">
        <v>0</v>
      </c>
      <c r="D4637">
        <v>0</v>
      </c>
    </row>
    <row r="4638" spans="1:4" hidden="1" outlineLevel="1" x14ac:dyDescent="0.45">
      <c r="A4638">
        <v>-1.564302191464817E-2</v>
      </c>
      <c r="B4638">
        <v>0</v>
      </c>
      <c r="C4638">
        <v>0</v>
      </c>
      <c r="D4638">
        <v>0</v>
      </c>
    </row>
    <row r="4639" spans="1:4" hidden="1" outlineLevel="1" x14ac:dyDescent="0.45">
      <c r="A4639">
        <v>3.2954961552544848E-3</v>
      </c>
      <c r="B4639">
        <v>0</v>
      </c>
      <c r="C4639">
        <v>0</v>
      </c>
      <c r="D4639">
        <v>0</v>
      </c>
    </row>
    <row r="4640" spans="1:4" hidden="1" outlineLevel="1" x14ac:dyDescent="0.45">
      <c r="A4640">
        <v>-6.277372262773806E-3</v>
      </c>
      <c r="B4640">
        <v>0</v>
      </c>
      <c r="C4640">
        <v>0</v>
      </c>
      <c r="D4640">
        <v>0</v>
      </c>
    </row>
    <row r="4641" spans="1:4" hidden="1" outlineLevel="1" x14ac:dyDescent="0.45">
      <c r="A4641">
        <v>-1.2193330395181445E-2</v>
      </c>
      <c r="B4641">
        <v>0</v>
      </c>
      <c r="C4641">
        <v>0</v>
      </c>
      <c r="D4641">
        <v>0</v>
      </c>
    </row>
    <row r="4642" spans="1:4" hidden="1" outlineLevel="1" x14ac:dyDescent="0.45">
      <c r="A4642">
        <v>-7.8822129684711362E-3</v>
      </c>
      <c r="B4642">
        <v>0</v>
      </c>
      <c r="C4642">
        <v>0</v>
      </c>
      <c r="D4642">
        <v>0</v>
      </c>
    </row>
    <row r="4643" spans="1:4" hidden="1" outlineLevel="1" x14ac:dyDescent="0.45">
      <c r="A4643">
        <v>2.2485384500074979E-3</v>
      </c>
      <c r="B4643">
        <v>0</v>
      </c>
      <c r="C4643">
        <v>0</v>
      </c>
      <c r="D4643">
        <v>0</v>
      </c>
    </row>
    <row r="4644" spans="1:4" hidden="1" outlineLevel="1" x14ac:dyDescent="0.45">
      <c r="A4644">
        <v>1.6900987137301815E-2</v>
      </c>
      <c r="B4644">
        <v>0</v>
      </c>
      <c r="C4644">
        <v>0</v>
      </c>
      <c r="D4644">
        <v>0</v>
      </c>
    </row>
    <row r="4645" spans="1:4" hidden="1" outlineLevel="1" x14ac:dyDescent="0.45">
      <c r="A4645">
        <v>3.015149286659824E-2</v>
      </c>
      <c r="B4645">
        <v>0</v>
      </c>
      <c r="C4645">
        <v>0</v>
      </c>
      <c r="D4645">
        <v>0</v>
      </c>
    </row>
    <row r="4646" spans="1:4" hidden="1" outlineLevel="1" x14ac:dyDescent="0.45">
      <c r="A4646">
        <v>-3.9263278126785428E-3</v>
      </c>
      <c r="B4646">
        <v>0</v>
      </c>
      <c r="C4646">
        <v>0</v>
      </c>
      <c r="D4646">
        <v>0</v>
      </c>
    </row>
    <row r="4647" spans="1:4" hidden="1" outlineLevel="1" x14ac:dyDescent="0.45">
      <c r="A4647">
        <v>1.6483910270193025E-3</v>
      </c>
      <c r="B4647">
        <v>0</v>
      </c>
      <c r="C4647">
        <v>0</v>
      </c>
      <c r="D4647">
        <v>0</v>
      </c>
    </row>
    <row r="4648" spans="1:4" hidden="1" outlineLevel="1" x14ac:dyDescent="0.45">
      <c r="A4648">
        <v>-2.2180881511162376E-3</v>
      </c>
      <c r="B4648">
        <v>0</v>
      </c>
      <c r="C4648">
        <v>0</v>
      </c>
      <c r="D4648">
        <v>0</v>
      </c>
    </row>
    <row r="4649" spans="1:4" hidden="1" outlineLevel="1" x14ac:dyDescent="0.45">
      <c r="A4649">
        <v>-1.6565077088562252E-2</v>
      </c>
      <c r="B4649">
        <v>0</v>
      </c>
      <c r="C4649">
        <v>0</v>
      </c>
      <c r="D4649">
        <v>0</v>
      </c>
    </row>
    <row r="4650" spans="1:4" hidden="1" outlineLevel="1" x14ac:dyDescent="0.45">
      <c r="A4650">
        <v>-1.5458655388653764E-2</v>
      </c>
      <c r="B4650">
        <v>0</v>
      </c>
      <c r="C4650">
        <v>0</v>
      </c>
      <c r="D4650">
        <v>0</v>
      </c>
    </row>
    <row r="4651" spans="1:4" hidden="1" outlineLevel="1" x14ac:dyDescent="0.45">
      <c r="A4651">
        <v>-2.9625240705100087E-4</v>
      </c>
      <c r="B4651">
        <v>0</v>
      </c>
      <c r="C4651">
        <v>0</v>
      </c>
      <c r="D4651">
        <v>0</v>
      </c>
    </row>
    <row r="4652" spans="1:4" hidden="1" outlineLevel="1" x14ac:dyDescent="0.45">
      <c r="A4652">
        <v>1.526152022521865E-2</v>
      </c>
      <c r="B4652">
        <v>0</v>
      </c>
      <c r="C4652">
        <v>0</v>
      </c>
      <c r="D4652">
        <v>0</v>
      </c>
    </row>
    <row r="4653" spans="1:4" hidden="1" outlineLevel="1" x14ac:dyDescent="0.45">
      <c r="A4653">
        <v>2.1088733216579225E-2</v>
      </c>
      <c r="B4653">
        <v>0</v>
      </c>
      <c r="C4653">
        <v>0</v>
      </c>
      <c r="D4653">
        <v>0</v>
      </c>
    </row>
    <row r="4654" spans="1:4" hidden="1" outlineLevel="1" x14ac:dyDescent="0.45">
      <c r="A4654">
        <v>1.4864575144715175E-2</v>
      </c>
      <c r="B4654">
        <v>0</v>
      </c>
      <c r="C4654">
        <v>0</v>
      </c>
      <c r="D4654">
        <v>0</v>
      </c>
    </row>
    <row r="4655" spans="1:4" hidden="1" outlineLevel="1" x14ac:dyDescent="0.45">
      <c r="A4655">
        <v>2.0421097105838282E-3</v>
      </c>
      <c r="B4655">
        <v>0</v>
      </c>
      <c r="C4655">
        <v>0</v>
      </c>
      <c r="D4655">
        <v>0</v>
      </c>
    </row>
    <row r="4656" spans="1:4" hidden="1" outlineLevel="1" x14ac:dyDescent="0.45">
      <c r="A4656">
        <v>-7.8004216444133023E-3</v>
      </c>
      <c r="B4656">
        <v>0</v>
      </c>
      <c r="C4656">
        <v>0</v>
      </c>
      <c r="D4656">
        <v>0</v>
      </c>
    </row>
    <row r="4657" spans="1:4" hidden="1" outlineLevel="1" x14ac:dyDescent="0.45">
      <c r="A4657">
        <v>6.5160422126213646E-3</v>
      </c>
      <c r="B4657">
        <v>0</v>
      </c>
      <c r="C4657">
        <v>0</v>
      </c>
      <c r="D4657">
        <v>0</v>
      </c>
    </row>
    <row r="4658" spans="1:4" hidden="1" outlineLevel="1" x14ac:dyDescent="0.45">
      <c r="A4658">
        <v>5.2846386601927975E-2</v>
      </c>
      <c r="B4658">
        <v>0</v>
      </c>
      <c r="C4658">
        <v>0</v>
      </c>
      <c r="D4658">
        <v>0</v>
      </c>
    </row>
    <row r="4659" spans="1:4" hidden="1" outlineLevel="1" x14ac:dyDescent="0.45">
      <c r="A4659">
        <v>2.0585483224167866E-2</v>
      </c>
      <c r="B4659">
        <v>0</v>
      </c>
      <c r="C4659">
        <v>0</v>
      </c>
      <c r="D4659">
        <v>0</v>
      </c>
    </row>
    <row r="4660" spans="1:4" hidden="1" outlineLevel="1" x14ac:dyDescent="0.45">
      <c r="A4660">
        <v>-2.1349050425671146E-2</v>
      </c>
      <c r="B4660">
        <v>0</v>
      </c>
      <c r="C4660">
        <v>0</v>
      </c>
      <c r="D4660">
        <v>0</v>
      </c>
    </row>
    <row r="4661" spans="1:4" hidden="1" outlineLevel="1" x14ac:dyDescent="0.45">
      <c r="A4661">
        <v>-3.5465738758030052E-2</v>
      </c>
      <c r="B4661">
        <v>0</v>
      </c>
      <c r="C4661">
        <v>0</v>
      </c>
      <c r="D4661">
        <v>0</v>
      </c>
    </row>
    <row r="4662" spans="1:4" hidden="1" outlineLevel="1" x14ac:dyDescent="0.45">
      <c r="A4662">
        <v>1.6303593728319798E-2</v>
      </c>
      <c r="B4662">
        <v>0</v>
      </c>
      <c r="C4662">
        <v>0</v>
      </c>
      <c r="D4662">
        <v>0</v>
      </c>
    </row>
    <row r="4663" spans="1:4" hidden="1" outlineLevel="1" x14ac:dyDescent="0.45">
      <c r="A4663">
        <v>4.0958427196402525E-4</v>
      </c>
      <c r="B4663">
        <v>0</v>
      </c>
      <c r="C4663">
        <v>0</v>
      </c>
      <c r="D4663">
        <v>0</v>
      </c>
    </row>
    <row r="4664" spans="1:4" hidden="1" outlineLevel="1" x14ac:dyDescent="0.45">
      <c r="A4664">
        <v>-1.2077789150460649E-2</v>
      </c>
      <c r="B4664">
        <v>0</v>
      </c>
      <c r="C4664">
        <v>0</v>
      </c>
      <c r="D4664">
        <v>0</v>
      </c>
    </row>
    <row r="4665" spans="1:4" hidden="1" outlineLevel="1" x14ac:dyDescent="0.45">
      <c r="A4665">
        <v>-1.7267578394806193E-3</v>
      </c>
      <c r="B4665">
        <v>0</v>
      </c>
      <c r="C4665">
        <v>0</v>
      </c>
      <c r="D4665">
        <v>0</v>
      </c>
    </row>
    <row r="4666" spans="1:4" hidden="1" outlineLevel="1" x14ac:dyDescent="0.45">
      <c r="A4666">
        <v>2.0895315851380492E-2</v>
      </c>
      <c r="B4666">
        <v>0</v>
      </c>
      <c r="C4666">
        <v>0</v>
      </c>
      <c r="D4666">
        <v>0</v>
      </c>
    </row>
    <row r="4667" spans="1:4" hidden="1" outlineLevel="1" x14ac:dyDescent="0.45">
      <c r="A4667">
        <v>2.0264317180616498E-2</v>
      </c>
      <c r="B4667">
        <v>0</v>
      </c>
      <c r="C4667">
        <v>0</v>
      </c>
      <c r="D4667">
        <v>0</v>
      </c>
    </row>
    <row r="4668" spans="1:4" hidden="1" outlineLevel="1" x14ac:dyDescent="0.45">
      <c r="A4668">
        <v>-1.9562906868606289E-2</v>
      </c>
      <c r="B4668">
        <v>0</v>
      </c>
      <c r="C4668">
        <v>0</v>
      </c>
      <c r="D4668">
        <v>0</v>
      </c>
    </row>
    <row r="4669" spans="1:4" hidden="1" outlineLevel="1" x14ac:dyDescent="0.45">
      <c r="A4669">
        <v>4.2040719536569737E-2</v>
      </c>
      <c r="B4669">
        <v>0</v>
      </c>
      <c r="C4669">
        <v>0</v>
      </c>
      <c r="D4669">
        <v>0</v>
      </c>
    </row>
    <row r="4670" spans="1:4" hidden="1" outlineLevel="1" x14ac:dyDescent="0.45">
      <c r="A4670">
        <v>-1.9375812743823273E-2</v>
      </c>
      <c r="B4670">
        <v>0</v>
      </c>
      <c r="C4670">
        <v>0</v>
      </c>
      <c r="D4670">
        <v>0</v>
      </c>
    </row>
    <row r="4671" spans="1:4" hidden="1" outlineLevel="1" x14ac:dyDescent="0.45">
      <c r="A4671">
        <v>-1.7371701365866632E-2</v>
      </c>
      <c r="B4671">
        <v>0</v>
      </c>
      <c r="C4671">
        <v>0</v>
      </c>
      <c r="D4671">
        <v>0</v>
      </c>
    </row>
    <row r="4672" spans="1:4" hidden="1" outlineLevel="1" x14ac:dyDescent="0.45">
      <c r="A4672">
        <v>6.4035087719298334E-2</v>
      </c>
      <c r="B4672">
        <v>0</v>
      </c>
      <c r="C4672">
        <v>0</v>
      </c>
      <c r="D4672">
        <v>0</v>
      </c>
    </row>
    <row r="4673" spans="1:4" hidden="1" outlineLevel="1" x14ac:dyDescent="0.45">
      <c r="A4673">
        <v>-3.2849261208700686E-2</v>
      </c>
      <c r="B4673">
        <v>0</v>
      </c>
      <c r="C4673">
        <v>0</v>
      </c>
      <c r="D4673">
        <v>0</v>
      </c>
    </row>
    <row r="4674" spans="1:4" hidden="1" outlineLevel="1" x14ac:dyDescent="0.45">
      <c r="A4674">
        <v>-2.8588289292505342E-2</v>
      </c>
      <c r="B4674">
        <v>0</v>
      </c>
      <c r="C4674">
        <v>0</v>
      </c>
      <c r="D4674">
        <v>0</v>
      </c>
    </row>
    <row r="4675" spans="1:4" hidden="1" outlineLevel="1" x14ac:dyDescent="0.45">
      <c r="A4675">
        <v>7.3574080323997038E-3</v>
      </c>
      <c r="B4675">
        <v>0</v>
      </c>
      <c r="C4675">
        <v>0</v>
      </c>
      <c r="D4675">
        <v>0</v>
      </c>
    </row>
    <row r="4676" spans="1:4" hidden="1" outlineLevel="1" x14ac:dyDescent="0.45">
      <c r="A4676">
        <v>4.0337711069418303E-2</v>
      </c>
      <c r="B4676">
        <v>1</v>
      </c>
      <c r="C4676">
        <v>0</v>
      </c>
      <c r="D4676">
        <v>0</v>
      </c>
    </row>
    <row r="4677" spans="1:4" hidden="1" outlineLevel="1" x14ac:dyDescent="0.45">
      <c r="A4677">
        <v>-1.6746103310575799E-2</v>
      </c>
      <c r="B4677">
        <v>1</v>
      </c>
      <c r="C4677">
        <v>0</v>
      </c>
      <c r="D4677">
        <v>0</v>
      </c>
    </row>
    <row r="4678" spans="1:4" hidden="1" outlineLevel="1" x14ac:dyDescent="0.45">
      <c r="A4678">
        <v>-2.2206209878160577E-2</v>
      </c>
      <c r="B4678">
        <v>1</v>
      </c>
      <c r="C4678">
        <v>0</v>
      </c>
      <c r="D4678">
        <v>0</v>
      </c>
    </row>
    <row r="4679" spans="1:4" hidden="1" outlineLevel="1" x14ac:dyDescent="0.45">
      <c r="A4679">
        <v>1.8690962685067314E-2</v>
      </c>
      <c r="B4679">
        <v>1</v>
      </c>
      <c r="C4679">
        <v>0</v>
      </c>
      <c r="D4679">
        <v>0</v>
      </c>
    </row>
    <row r="4680" spans="1:4" hidden="1" outlineLevel="1" x14ac:dyDescent="0.45">
      <c r="A4680">
        <v>9.0096014731027019E-3</v>
      </c>
      <c r="B4680">
        <v>1</v>
      </c>
      <c r="C4680">
        <v>0</v>
      </c>
      <c r="D4680">
        <v>0</v>
      </c>
    </row>
    <row r="4681" spans="1:4" hidden="1" outlineLevel="1" x14ac:dyDescent="0.45">
      <c r="A4681">
        <v>2.6331225966238714E-2</v>
      </c>
      <c r="B4681">
        <v>1</v>
      </c>
      <c r="C4681">
        <v>0</v>
      </c>
      <c r="D4681">
        <v>0</v>
      </c>
    </row>
    <row r="4682" spans="1:4" hidden="1" outlineLevel="1" x14ac:dyDescent="0.45">
      <c r="A4682">
        <v>1.4288435892551021E-2</v>
      </c>
      <c r="B4682">
        <v>1</v>
      </c>
      <c r="C4682">
        <v>0</v>
      </c>
      <c r="D4682">
        <v>0</v>
      </c>
    </row>
    <row r="4683" spans="1:4" hidden="1" outlineLevel="1" x14ac:dyDescent="0.45">
      <c r="A4683">
        <v>-1.0205359378913093E-2</v>
      </c>
      <c r="B4683">
        <v>1</v>
      </c>
      <c r="C4683">
        <v>0</v>
      </c>
      <c r="D4683">
        <v>0</v>
      </c>
    </row>
    <row r="4684" spans="1:4" hidden="1" outlineLevel="1" x14ac:dyDescent="0.45">
      <c r="A4684">
        <v>7.8436333733948871E-3</v>
      </c>
      <c r="B4684">
        <v>1</v>
      </c>
      <c r="C4684">
        <v>0</v>
      </c>
      <c r="D4684">
        <v>0</v>
      </c>
    </row>
    <row r="4685" spans="1:4" hidden="1" outlineLevel="1" x14ac:dyDescent="0.45">
      <c r="A4685">
        <v>2.8494319964852854E-2</v>
      </c>
      <c r="B4685">
        <v>1</v>
      </c>
      <c r="C4685">
        <v>0</v>
      </c>
      <c r="D4685">
        <v>0</v>
      </c>
    </row>
    <row r="4686" spans="1:4" hidden="1" outlineLevel="1" x14ac:dyDescent="0.45">
      <c r="A4686">
        <v>-2.0137914200281104E-3</v>
      </c>
      <c r="B4686">
        <v>1</v>
      </c>
      <c r="C4686">
        <v>0</v>
      </c>
      <c r="D4686">
        <v>0</v>
      </c>
    </row>
    <row r="4687" spans="1:4" hidden="1" outlineLevel="1" x14ac:dyDescent="0.45">
      <c r="A4687">
        <v>8.3771554359790557E-3</v>
      </c>
      <c r="B4687">
        <v>1</v>
      </c>
      <c r="C4687">
        <v>0</v>
      </c>
      <c r="D4687">
        <v>0</v>
      </c>
    </row>
    <row r="4688" spans="1:4" hidden="1" outlineLevel="1" x14ac:dyDescent="0.45">
      <c r="A4688">
        <v>-1.1642714207749649E-2</v>
      </c>
      <c r="B4688">
        <v>1</v>
      </c>
      <c r="C4688">
        <v>0</v>
      </c>
      <c r="D4688">
        <v>0</v>
      </c>
    </row>
    <row r="4689" spans="1:4" hidden="1" outlineLevel="1" x14ac:dyDescent="0.45">
      <c r="A4689">
        <v>2.2578072274372474E-2</v>
      </c>
      <c r="B4689">
        <v>1</v>
      </c>
      <c r="C4689">
        <v>0</v>
      </c>
      <c r="D4689">
        <v>0</v>
      </c>
    </row>
    <row r="4690" spans="1:4" hidden="1" outlineLevel="1" x14ac:dyDescent="0.45">
      <c r="A4690">
        <v>-1.1459770804583935E-2</v>
      </c>
      <c r="B4690">
        <v>1</v>
      </c>
      <c r="C4690">
        <v>0</v>
      </c>
      <c r="D4690">
        <v>0</v>
      </c>
    </row>
    <row r="4691" spans="1:4" hidden="1" outlineLevel="1" x14ac:dyDescent="0.45">
      <c r="A4691">
        <v>1.0196649672250535E-2</v>
      </c>
      <c r="B4691">
        <v>1</v>
      </c>
      <c r="C4691">
        <v>0</v>
      </c>
      <c r="D4691">
        <v>0</v>
      </c>
    </row>
    <row r="4692" spans="1:4" hidden="1" outlineLevel="1" x14ac:dyDescent="0.45">
      <c r="A4692">
        <v>-3.4847392453737136E-2</v>
      </c>
      <c r="B4692">
        <v>1</v>
      </c>
      <c r="C4692">
        <v>0</v>
      </c>
      <c r="D4692">
        <v>0</v>
      </c>
    </row>
    <row r="4693" spans="1:4" hidden="1" outlineLevel="1" x14ac:dyDescent="0.45">
      <c r="A4693">
        <v>7.5946215139444107E-3</v>
      </c>
      <c r="B4693">
        <v>1</v>
      </c>
      <c r="C4693">
        <v>0</v>
      </c>
      <c r="D4693">
        <v>0</v>
      </c>
    </row>
    <row r="4694" spans="1:4" hidden="1" outlineLevel="1" x14ac:dyDescent="0.45">
      <c r="A4694">
        <v>-4.3247250710498619E-4</v>
      </c>
      <c r="B4694">
        <v>1</v>
      </c>
      <c r="C4694">
        <v>0</v>
      </c>
      <c r="D4694">
        <v>0</v>
      </c>
    </row>
    <row r="4695" spans="1:4" hidden="1" outlineLevel="1" x14ac:dyDescent="0.45">
      <c r="A4695">
        <v>1.8048087026392379E-2</v>
      </c>
      <c r="B4695">
        <v>1</v>
      </c>
      <c r="C4695">
        <v>0</v>
      </c>
      <c r="D4695">
        <v>0</v>
      </c>
    </row>
    <row r="4696" spans="1:4" hidden="1" outlineLevel="1" x14ac:dyDescent="0.45">
      <c r="A4696">
        <v>2.1067330459595635E-2</v>
      </c>
      <c r="B4696">
        <v>1</v>
      </c>
      <c r="C4696">
        <v>0</v>
      </c>
      <c r="D4696">
        <v>0</v>
      </c>
    </row>
    <row r="4697" spans="1:4" hidden="1" outlineLevel="1" x14ac:dyDescent="0.45">
      <c r="A4697">
        <v>-1.9027232726840371E-3</v>
      </c>
      <c r="B4697">
        <v>1</v>
      </c>
      <c r="C4697">
        <v>0</v>
      </c>
      <c r="D4697">
        <v>0</v>
      </c>
    </row>
    <row r="4698" spans="1:4" hidden="1" outlineLevel="1" x14ac:dyDescent="0.45">
      <c r="A4698">
        <v>7.7445490289518304E-4</v>
      </c>
      <c r="B4698">
        <v>1</v>
      </c>
      <c r="C4698">
        <v>0</v>
      </c>
      <c r="D4698">
        <v>0</v>
      </c>
    </row>
    <row r="4699" spans="1:4" hidden="1" outlineLevel="1" x14ac:dyDescent="0.45">
      <c r="A4699">
        <v>-3.5716411691173455E-3</v>
      </c>
      <c r="B4699">
        <v>1</v>
      </c>
      <c r="C4699">
        <v>0</v>
      </c>
      <c r="D4699">
        <v>0</v>
      </c>
    </row>
    <row r="4700" spans="1:4" hidden="1" outlineLevel="1" x14ac:dyDescent="0.45">
      <c r="A4700">
        <v>-5.8545910747356267E-3</v>
      </c>
      <c r="B4700">
        <v>1</v>
      </c>
      <c r="C4700">
        <v>0</v>
      </c>
      <c r="D4700">
        <v>0</v>
      </c>
    </row>
    <row r="4701" spans="1:4" hidden="1" outlineLevel="1" x14ac:dyDescent="0.45">
      <c r="A4701">
        <v>-8.7134186647436218E-3</v>
      </c>
      <c r="B4701">
        <v>1</v>
      </c>
      <c r="C4701">
        <v>0</v>
      </c>
      <c r="D4701">
        <v>0</v>
      </c>
    </row>
    <row r="4702" spans="1:4" hidden="1" outlineLevel="1" x14ac:dyDescent="0.45">
      <c r="A4702">
        <v>-9.6387002909796848E-3</v>
      </c>
      <c r="B4702">
        <v>1</v>
      </c>
      <c r="C4702">
        <v>0</v>
      </c>
      <c r="D4702">
        <v>0</v>
      </c>
    </row>
    <row r="4703" spans="1:4" hidden="1" outlineLevel="1" x14ac:dyDescent="0.45">
      <c r="A4703">
        <v>-1.9954704046030391E-2</v>
      </c>
      <c r="B4703">
        <v>1</v>
      </c>
      <c r="C4703">
        <v>0</v>
      </c>
      <c r="D4703">
        <v>0</v>
      </c>
    </row>
    <row r="4704" spans="1:4" hidden="1" outlineLevel="1" x14ac:dyDescent="0.45">
      <c r="A4704">
        <v>-4.8091936793455137E-3</v>
      </c>
      <c r="B4704">
        <v>1</v>
      </c>
      <c r="C4704">
        <v>0</v>
      </c>
      <c r="D4704">
        <v>0</v>
      </c>
    </row>
    <row r="4705" spans="1:4" hidden="1" outlineLevel="1" x14ac:dyDescent="0.45">
      <c r="A4705">
        <v>-3.1379440190787422E-3</v>
      </c>
      <c r="B4705">
        <v>1</v>
      </c>
      <c r="C4705">
        <v>0</v>
      </c>
      <c r="D4705">
        <v>0</v>
      </c>
    </row>
    <row r="4706" spans="1:4" hidden="1" outlineLevel="1" x14ac:dyDescent="0.45">
      <c r="A4706">
        <v>1.8446235205237915E-2</v>
      </c>
      <c r="B4706">
        <v>1</v>
      </c>
      <c r="C4706">
        <v>0</v>
      </c>
      <c r="D4706">
        <v>0</v>
      </c>
    </row>
    <row r="4707" spans="1:4" hidden="1" outlineLevel="1" x14ac:dyDescent="0.45">
      <c r="A4707">
        <v>-9.2724238115843294E-3</v>
      </c>
      <c r="B4707">
        <v>1</v>
      </c>
      <c r="C4707">
        <v>0</v>
      </c>
      <c r="D4707">
        <v>0</v>
      </c>
    </row>
    <row r="4708" spans="1:4" hidden="1" outlineLevel="1" x14ac:dyDescent="0.45">
      <c r="A4708">
        <v>1.4912335433955093E-2</v>
      </c>
      <c r="B4708">
        <v>1</v>
      </c>
      <c r="C4708">
        <v>0</v>
      </c>
      <c r="D4708">
        <v>0</v>
      </c>
    </row>
    <row r="4709" spans="1:4" hidden="1" outlineLevel="1" x14ac:dyDescent="0.45">
      <c r="A4709">
        <v>-1.4631747202754175E-2</v>
      </c>
      <c r="B4709">
        <v>1</v>
      </c>
      <c r="C4709">
        <v>0</v>
      </c>
      <c r="D4709">
        <v>0</v>
      </c>
    </row>
    <row r="4710" spans="1:4" hidden="1" outlineLevel="1" x14ac:dyDescent="0.45">
      <c r="A4710">
        <v>3.2068879460943167E-2</v>
      </c>
      <c r="B4710">
        <v>1</v>
      </c>
      <c r="C4710">
        <v>0</v>
      </c>
      <c r="D4710">
        <v>0</v>
      </c>
    </row>
    <row r="4711" spans="1:4" hidden="1" outlineLevel="1" x14ac:dyDescent="0.45">
      <c r="A4711">
        <v>-3.6573570305887926E-2</v>
      </c>
      <c r="B4711">
        <v>1</v>
      </c>
      <c r="C4711">
        <v>0</v>
      </c>
      <c r="D4711">
        <v>0</v>
      </c>
    </row>
    <row r="4712" spans="1:4" hidden="1" outlineLevel="1" x14ac:dyDescent="0.45">
      <c r="A4712">
        <v>-2.3655644098638406E-2</v>
      </c>
      <c r="B4712">
        <v>1</v>
      </c>
      <c r="C4712">
        <v>0</v>
      </c>
      <c r="D4712">
        <v>0</v>
      </c>
    </row>
    <row r="4713" spans="1:4" hidden="1" outlineLevel="1" x14ac:dyDescent="0.45">
      <c r="A4713">
        <v>6.8123393316195102E-3</v>
      </c>
      <c r="B4713">
        <v>1</v>
      </c>
      <c r="C4713">
        <v>0</v>
      </c>
      <c r="D4713">
        <v>0</v>
      </c>
    </row>
    <row r="4714" spans="1:4" hidden="1" outlineLevel="1" x14ac:dyDescent="0.45">
      <c r="A4714">
        <v>1.0915358100344719E-2</v>
      </c>
      <c r="B4714">
        <v>1</v>
      </c>
      <c r="C4714">
        <v>0</v>
      </c>
      <c r="D4714">
        <v>0</v>
      </c>
    </row>
    <row r="4715" spans="1:4" hidden="1" outlineLevel="1" x14ac:dyDescent="0.45">
      <c r="A4715">
        <v>1.0923786070594188E-2</v>
      </c>
      <c r="B4715">
        <v>1</v>
      </c>
      <c r="C4715">
        <v>0</v>
      </c>
      <c r="D4715">
        <v>0</v>
      </c>
    </row>
    <row r="4716" spans="1:4" hidden="1" outlineLevel="1" x14ac:dyDescent="0.45">
      <c r="A4716">
        <v>-3.1855090568394751E-2</v>
      </c>
      <c r="B4716">
        <v>1</v>
      </c>
      <c r="C4716">
        <v>0</v>
      </c>
      <c r="D4716">
        <v>0</v>
      </c>
    </row>
    <row r="4717" spans="1:4" hidden="1" outlineLevel="1" x14ac:dyDescent="0.45">
      <c r="A4717">
        <v>1.0387096774193694E-2</v>
      </c>
      <c r="B4717">
        <v>1</v>
      </c>
      <c r="C4717">
        <v>0</v>
      </c>
      <c r="D4717">
        <v>0</v>
      </c>
    </row>
    <row r="4718" spans="1:4" hidden="1" outlineLevel="1" x14ac:dyDescent="0.45">
      <c r="A4718">
        <v>2.7712151203626689E-2</v>
      </c>
      <c r="B4718">
        <v>1</v>
      </c>
      <c r="C4718">
        <v>0</v>
      </c>
      <c r="D4718">
        <v>0</v>
      </c>
    </row>
    <row r="4719" spans="1:4" hidden="1" outlineLevel="1" x14ac:dyDescent="0.45">
      <c r="A4719">
        <v>1.1742777260018711E-2</v>
      </c>
      <c r="B4719">
        <v>1</v>
      </c>
      <c r="C4719">
        <v>0</v>
      </c>
      <c r="D4719">
        <v>0</v>
      </c>
    </row>
    <row r="4720" spans="1:4" hidden="1" outlineLevel="1" x14ac:dyDescent="0.45">
      <c r="A4720">
        <v>1.0439695406532223E-3</v>
      </c>
      <c r="B4720">
        <v>1</v>
      </c>
      <c r="C4720">
        <v>0</v>
      </c>
      <c r="D4720">
        <v>0</v>
      </c>
    </row>
    <row r="4721" spans="1:4" hidden="1" outlineLevel="1" x14ac:dyDescent="0.45">
      <c r="A4721">
        <v>7.4842034231028531E-3</v>
      </c>
      <c r="B4721">
        <v>1</v>
      </c>
      <c r="C4721">
        <v>0</v>
      </c>
      <c r="D4721">
        <v>0</v>
      </c>
    </row>
    <row r="4722" spans="1:4" hidden="1" outlineLevel="1" x14ac:dyDescent="0.45">
      <c r="A4722">
        <v>-1.2056262558606812E-2</v>
      </c>
      <c r="B4722">
        <v>1</v>
      </c>
      <c r="C4722">
        <v>0</v>
      </c>
      <c r="D4722">
        <v>0</v>
      </c>
    </row>
    <row r="4723" spans="1:4" hidden="1" outlineLevel="1" x14ac:dyDescent="0.45">
      <c r="A4723">
        <v>-2.2681047765793605E-2</v>
      </c>
      <c r="B4723">
        <v>1</v>
      </c>
      <c r="C4723">
        <v>0</v>
      </c>
      <c r="D4723">
        <v>0</v>
      </c>
    </row>
    <row r="4724" spans="1:4" hidden="1" outlineLevel="1" x14ac:dyDescent="0.45">
      <c r="A4724">
        <v>-1.5198335120136242E-2</v>
      </c>
      <c r="B4724">
        <v>1</v>
      </c>
      <c r="C4724">
        <v>0</v>
      </c>
      <c r="D4724">
        <v>0</v>
      </c>
    </row>
    <row r="4725" spans="1:4" hidden="1" outlineLevel="1" x14ac:dyDescent="0.45">
      <c r="A4725">
        <v>1.389600409836067E-2</v>
      </c>
      <c r="B4725">
        <v>1</v>
      </c>
      <c r="C4725">
        <v>0</v>
      </c>
      <c r="D4725">
        <v>0</v>
      </c>
    </row>
    <row r="4726" spans="1:4" hidden="1" outlineLevel="1" x14ac:dyDescent="0.45">
      <c r="A4726">
        <v>8.7159729678518705E-3</v>
      </c>
      <c r="B4726">
        <v>1</v>
      </c>
      <c r="C4726">
        <v>0</v>
      </c>
      <c r="D4726">
        <v>0</v>
      </c>
    </row>
    <row r="4727" spans="1:4" hidden="1" outlineLevel="1" x14ac:dyDescent="0.45">
      <c r="A4727">
        <v>1.4338488510425185E-2</v>
      </c>
      <c r="B4727">
        <v>1</v>
      </c>
      <c r="C4727">
        <v>0</v>
      </c>
      <c r="D4727">
        <v>0</v>
      </c>
    </row>
    <row r="4728" spans="1:4" hidden="1" outlineLevel="1" x14ac:dyDescent="0.45">
      <c r="A4728">
        <v>-1.3518518518518485E-2</v>
      </c>
      <c r="B4728">
        <v>1</v>
      </c>
      <c r="C4728">
        <v>0</v>
      </c>
      <c r="D4728">
        <v>0</v>
      </c>
    </row>
    <row r="4729" spans="1:4" hidden="1" outlineLevel="1" x14ac:dyDescent="0.45">
      <c r="A4729">
        <v>-1.1951692635004063E-2</v>
      </c>
      <c r="B4729">
        <v>1</v>
      </c>
      <c r="C4729">
        <v>0</v>
      </c>
      <c r="D4729">
        <v>0</v>
      </c>
    </row>
    <row r="4730" spans="1:4" hidden="1" outlineLevel="1" x14ac:dyDescent="0.45">
      <c r="A4730">
        <v>-6.8714376187460346E-2</v>
      </c>
      <c r="B4730">
        <v>1</v>
      </c>
      <c r="C4730">
        <v>0</v>
      </c>
      <c r="D4730">
        <v>0</v>
      </c>
    </row>
    <row r="4731" spans="1:4" hidden="1" outlineLevel="1" x14ac:dyDescent="0.45">
      <c r="A4731">
        <v>-4.964297857871558E-3</v>
      </c>
      <c r="B4731">
        <v>1</v>
      </c>
      <c r="C4731">
        <v>0</v>
      </c>
      <c r="D4731">
        <v>0</v>
      </c>
    </row>
    <row r="4732" spans="1:4" hidden="1" outlineLevel="1" x14ac:dyDescent="0.45">
      <c r="A4732">
        <v>1.9204483324220867E-2</v>
      </c>
      <c r="B4732">
        <v>1</v>
      </c>
      <c r="C4732">
        <v>0</v>
      </c>
      <c r="D4732">
        <v>0</v>
      </c>
    </row>
    <row r="4733" spans="1:4" hidden="1" outlineLevel="1" x14ac:dyDescent="0.45">
      <c r="A4733">
        <v>-1.6294508147254083E-2</v>
      </c>
      <c r="B4733">
        <v>1</v>
      </c>
      <c r="C4733">
        <v>0</v>
      </c>
      <c r="D4733">
        <v>0</v>
      </c>
    </row>
    <row r="4734" spans="1:4" hidden="1" outlineLevel="1" x14ac:dyDescent="0.45">
      <c r="A4734">
        <v>-6.1349693251532278E-3</v>
      </c>
      <c r="B4734">
        <v>1</v>
      </c>
      <c r="C4734">
        <v>0</v>
      </c>
      <c r="D4734">
        <v>0</v>
      </c>
    </row>
    <row r="4735" spans="1:4" hidden="1" outlineLevel="1" x14ac:dyDescent="0.45">
      <c r="A4735">
        <v>9.533607681755818E-3</v>
      </c>
      <c r="B4735">
        <v>1</v>
      </c>
      <c r="C4735">
        <v>0</v>
      </c>
      <c r="D4735">
        <v>0</v>
      </c>
    </row>
    <row r="4736" spans="1:4" hidden="1" outlineLevel="1" x14ac:dyDescent="0.45">
      <c r="A4736">
        <v>-1.0394727902710788E-2</v>
      </c>
      <c r="B4736">
        <v>1</v>
      </c>
      <c r="C4736">
        <v>0</v>
      </c>
      <c r="D4736">
        <v>0</v>
      </c>
    </row>
    <row r="4737" spans="1:4" hidden="1" outlineLevel="1" x14ac:dyDescent="0.45">
      <c r="A4737">
        <v>4.8743649594946703E-3</v>
      </c>
      <c r="B4737">
        <v>1</v>
      </c>
      <c r="C4737">
        <v>0</v>
      </c>
      <c r="D4737">
        <v>0</v>
      </c>
    </row>
    <row r="4738" spans="1:4" hidden="1" outlineLevel="1" x14ac:dyDescent="0.45">
      <c r="A4738">
        <v>-1.5508642481382839E-2</v>
      </c>
      <c r="B4738">
        <v>1</v>
      </c>
      <c r="C4738">
        <v>0</v>
      </c>
      <c r="D4738">
        <v>0</v>
      </c>
    </row>
    <row r="4739" spans="1:4" hidden="1" outlineLevel="1" x14ac:dyDescent="0.45">
      <c r="A4739">
        <v>-9.6460791117278788E-3</v>
      </c>
      <c r="B4739">
        <v>1</v>
      </c>
      <c r="C4739">
        <v>0</v>
      </c>
      <c r="D4739">
        <v>0</v>
      </c>
    </row>
    <row r="4740" spans="1:4" hidden="1" outlineLevel="1" x14ac:dyDescent="0.45">
      <c r="A4740">
        <v>-1.1702053114708288E-2</v>
      </c>
      <c r="B4740">
        <v>1</v>
      </c>
      <c r="C4740">
        <v>0</v>
      </c>
      <c r="D4740">
        <v>0</v>
      </c>
    </row>
    <row r="4741" spans="1:4" hidden="1" outlineLevel="1" x14ac:dyDescent="0.45">
      <c r="A4741">
        <v>2.4319342030629576E-2</v>
      </c>
      <c r="B4741">
        <v>1</v>
      </c>
      <c r="C4741">
        <v>0</v>
      </c>
      <c r="D4741">
        <v>0</v>
      </c>
    </row>
    <row r="4742" spans="1:4" hidden="1" outlineLevel="1" x14ac:dyDescent="0.45">
      <c r="A4742">
        <v>1.7581504810687321E-2</v>
      </c>
      <c r="B4742">
        <v>1</v>
      </c>
      <c r="C4742">
        <v>0</v>
      </c>
      <c r="D4742">
        <v>0</v>
      </c>
    </row>
    <row r="4743" spans="1:4" hidden="1" outlineLevel="1" x14ac:dyDescent="0.45">
      <c r="A4743">
        <v>-2.720903339908709E-3</v>
      </c>
      <c r="B4743">
        <v>1</v>
      </c>
      <c r="C4743">
        <v>0</v>
      </c>
      <c r="D4743">
        <v>0</v>
      </c>
    </row>
    <row r="4744" spans="1:4" hidden="1" outlineLevel="1" x14ac:dyDescent="0.45">
      <c r="A4744">
        <v>-7.4346906759430453E-3</v>
      </c>
      <c r="B4744">
        <v>1</v>
      </c>
      <c r="C4744">
        <v>0</v>
      </c>
      <c r="D4744">
        <v>0</v>
      </c>
    </row>
    <row r="4745" spans="1:4" hidden="1" outlineLevel="1" x14ac:dyDescent="0.45">
      <c r="A4745">
        <v>-4.0544255085211978E-3</v>
      </c>
      <c r="B4745">
        <v>1</v>
      </c>
      <c r="C4745">
        <v>0</v>
      </c>
      <c r="D4745">
        <v>0</v>
      </c>
    </row>
    <row r="4746" spans="1:4" hidden="1" outlineLevel="1" x14ac:dyDescent="0.45">
      <c r="A4746">
        <v>9.1078451666322113E-3</v>
      </c>
      <c r="B4746">
        <v>1</v>
      </c>
      <c r="C4746">
        <v>0</v>
      </c>
      <c r="D4746">
        <v>0</v>
      </c>
    </row>
    <row r="4747" spans="1:4" hidden="1" outlineLevel="1" x14ac:dyDescent="0.45">
      <c r="A4747">
        <v>5.6752136752138416E-3</v>
      </c>
      <c r="B4747">
        <v>1</v>
      </c>
      <c r="C4747">
        <v>0</v>
      </c>
      <c r="D4747">
        <v>0</v>
      </c>
    </row>
    <row r="4748" spans="1:4" hidden="1" outlineLevel="1" x14ac:dyDescent="0.45">
      <c r="A4748">
        <v>-8.8387272232799408E-3</v>
      </c>
      <c r="B4748">
        <v>1</v>
      </c>
      <c r="C4748">
        <v>0</v>
      </c>
      <c r="D4748">
        <v>0</v>
      </c>
    </row>
    <row r="4749" spans="1:4" hidden="1" outlineLevel="1" x14ac:dyDescent="0.45">
      <c r="A4749">
        <v>8.3687748662368833E-3</v>
      </c>
      <c r="B4749">
        <v>1</v>
      </c>
      <c r="C4749">
        <v>0</v>
      </c>
      <c r="D4749">
        <v>0</v>
      </c>
    </row>
    <row r="4750" spans="1:4" hidden="1" outlineLevel="1" x14ac:dyDescent="0.45">
      <c r="A4750">
        <v>-2.312925170068092E-3</v>
      </c>
      <c r="B4750">
        <v>1</v>
      </c>
      <c r="C4750">
        <v>0</v>
      </c>
      <c r="D4750">
        <v>0</v>
      </c>
    </row>
    <row r="4751" spans="1:4" hidden="1" outlineLevel="1" x14ac:dyDescent="0.45">
      <c r="A4751">
        <v>9.6140733669711764E-3</v>
      </c>
      <c r="B4751">
        <v>1</v>
      </c>
      <c r="C4751">
        <v>0</v>
      </c>
      <c r="D4751">
        <v>0</v>
      </c>
    </row>
    <row r="4752" spans="1:4" hidden="1" outlineLevel="1" x14ac:dyDescent="0.45">
      <c r="A4752">
        <v>-2.1611400013507032E-3</v>
      </c>
      <c r="B4752">
        <v>1</v>
      </c>
      <c r="C4752">
        <v>0</v>
      </c>
      <c r="D4752">
        <v>0</v>
      </c>
    </row>
    <row r="4753" spans="1:4" hidden="1" outlineLevel="1" x14ac:dyDescent="0.45">
      <c r="A4753">
        <v>1.0626057529610877E-2</v>
      </c>
      <c r="B4753">
        <v>1</v>
      </c>
      <c r="C4753">
        <v>0</v>
      </c>
      <c r="D4753">
        <v>0</v>
      </c>
    </row>
    <row r="4754" spans="1:4" hidden="1" outlineLevel="1" x14ac:dyDescent="0.45">
      <c r="A4754">
        <v>-2.1564425395124598E-2</v>
      </c>
      <c r="B4754">
        <v>1</v>
      </c>
      <c r="C4754">
        <v>0</v>
      </c>
      <c r="D4754">
        <v>0</v>
      </c>
    </row>
    <row r="4755" spans="1:4" hidden="1" outlineLevel="1" x14ac:dyDescent="0.45">
      <c r="A4755">
        <v>-8.8980150581785544E-4</v>
      </c>
      <c r="B4755">
        <v>1</v>
      </c>
      <c r="C4755">
        <v>0</v>
      </c>
      <c r="D4755">
        <v>0</v>
      </c>
    </row>
    <row r="4756" spans="1:4" hidden="1" outlineLevel="1" x14ac:dyDescent="0.45">
      <c r="A4756">
        <v>2.418305131191345E-2</v>
      </c>
      <c r="B4756">
        <v>1</v>
      </c>
      <c r="C4756">
        <v>0</v>
      </c>
      <c r="D4756">
        <v>0</v>
      </c>
    </row>
    <row r="4757" spans="1:4" hidden="1" outlineLevel="1" x14ac:dyDescent="0.45">
      <c r="A4757">
        <v>-1.4782608695652177E-2</v>
      </c>
      <c r="B4757">
        <v>1</v>
      </c>
      <c r="C4757">
        <v>0</v>
      </c>
      <c r="D4757">
        <v>0</v>
      </c>
    </row>
    <row r="4758" spans="1:4" hidden="1" outlineLevel="1" x14ac:dyDescent="0.45">
      <c r="A4758">
        <v>4.0057030348292777E-3</v>
      </c>
      <c r="B4758">
        <v>1</v>
      </c>
      <c r="C4758">
        <v>0</v>
      </c>
      <c r="D4758">
        <v>0</v>
      </c>
    </row>
    <row r="4759" spans="1:4" hidden="1" outlineLevel="1" x14ac:dyDescent="0.45">
      <c r="A4759">
        <v>1.1428185014876968E-2</v>
      </c>
      <c r="B4759">
        <v>1</v>
      </c>
      <c r="C4759">
        <v>0</v>
      </c>
      <c r="D4759">
        <v>0</v>
      </c>
    </row>
    <row r="4760" spans="1:4" hidden="1" outlineLevel="1" x14ac:dyDescent="0.45">
      <c r="A4760">
        <v>-7.8892826101490954E-3</v>
      </c>
      <c r="B4760">
        <v>1</v>
      </c>
      <c r="C4760">
        <v>0</v>
      </c>
      <c r="D4760">
        <v>0</v>
      </c>
    </row>
    <row r="4761" spans="1:4" hidden="1" outlineLevel="1" x14ac:dyDescent="0.45">
      <c r="A4761">
        <v>1.6982276433721966E-2</v>
      </c>
      <c r="B4761">
        <v>1</v>
      </c>
      <c r="C4761">
        <v>0</v>
      </c>
      <c r="D4761">
        <v>0</v>
      </c>
    </row>
    <row r="4762" spans="1:4" hidden="1" outlineLevel="1" x14ac:dyDescent="0.45">
      <c r="A4762">
        <v>-6.0300841561194973E-3</v>
      </c>
      <c r="B4762">
        <v>1</v>
      </c>
      <c r="C4762">
        <v>0</v>
      </c>
      <c r="D4762">
        <v>0</v>
      </c>
    </row>
    <row r="4763" spans="1:4" hidden="1" outlineLevel="1" x14ac:dyDescent="0.45">
      <c r="A4763">
        <v>1.0733333333333483E-2</v>
      </c>
      <c r="B4763">
        <v>1</v>
      </c>
      <c r="C4763">
        <v>0</v>
      </c>
      <c r="D4763">
        <v>0</v>
      </c>
    </row>
    <row r="4764" spans="1:4" hidden="1" outlineLevel="1" x14ac:dyDescent="0.45">
      <c r="A4764">
        <v>1.3191741969520443E-4</v>
      </c>
      <c r="B4764">
        <v>1</v>
      </c>
      <c r="C4764">
        <v>0</v>
      </c>
      <c r="D4764">
        <v>0</v>
      </c>
    </row>
    <row r="4765" spans="1:4" hidden="1" outlineLevel="1" x14ac:dyDescent="0.45">
      <c r="A4765">
        <v>0</v>
      </c>
      <c r="B4765">
        <v>1</v>
      </c>
      <c r="C4765">
        <v>0</v>
      </c>
      <c r="D4765">
        <v>0</v>
      </c>
    </row>
    <row r="4766" spans="1:4" hidden="1" outlineLevel="1" x14ac:dyDescent="0.45">
      <c r="A4766">
        <v>1.7872452680868012E-2</v>
      </c>
      <c r="B4766">
        <v>1</v>
      </c>
      <c r="C4766">
        <v>0</v>
      </c>
      <c r="D4766">
        <v>0</v>
      </c>
    </row>
    <row r="4767" spans="1:4" hidden="1" outlineLevel="1" x14ac:dyDescent="0.45">
      <c r="A4767">
        <v>-1.0431514837372147E-2</v>
      </c>
      <c r="B4767">
        <v>1</v>
      </c>
      <c r="C4767">
        <v>0</v>
      </c>
      <c r="D4767">
        <v>0</v>
      </c>
    </row>
    <row r="4768" spans="1:4" hidden="1" outlineLevel="1" x14ac:dyDescent="0.45">
      <c r="A4768">
        <v>-1.5059254894257412E-3</v>
      </c>
      <c r="B4768">
        <v>1</v>
      </c>
      <c r="C4768">
        <v>0</v>
      </c>
      <c r="D4768">
        <v>0</v>
      </c>
    </row>
    <row r="4769" spans="1:4" hidden="1" outlineLevel="1" x14ac:dyDescent="0.45">
      <c r="A4769">
        <v>-3.5409836065573019E-3</v>
      </c>
      <c r="B4769">
        <v>1</v>
      </c>
      <c r="C4769">
        <v>0</v>
      </c>
      <c r="D4769">
        <v>0</v>
      </c>
    </row>
    <row r="4770" spans="1:4" hidden="1" outlineLevel="1" x14ac:dyDescent="0.45">
      <c r="A4770">
        <v>3.2245327717819183E-3</v>
      </c>
      <c r="B4770">
        <v>1</v>
      </c>
      <c r="C4770">
        <v>0</v>
      </c>
      <c r="D4770">
        <v>0</v>
      </c>
    </row>
    <row r="4771" spans="1:4" hidden="1" outlineLevel="1" x14ac:dyDescent="0.45">
      <c r="A4771">
        <v>-4.0013119055427593E-3</v>
      </c>
      <c r="B4771">
        <v>1</v>
      </c>
      <c r="C4771">
        <v>0</v>
      </c>
      <c r="D4771">
        <v>0</v>
      </c>
    </row>
    <row r="4772" spans="1:4" hidden="1" outlineLevel="1" x14ac:dyDescent="0.45">
      <c r="A4772">
        <v>-3.8461538461538436E-2</v>
      </c>
      <c r="B4772">
        <v>1</v>
      </c>
      <c r="C4772">
        <v>0</v>
      </c>
      <c r="D4772">
        <v>0</v>
      </c>
    </row>
    <row r="4773" spans="1:4" hidden="1" outlineLevel="1" x14ac:dyDescent="0.45">
      <c r="A4773">
        <v>5.3424657534246744E-3</v>
      </c>
      <c r="B4773">
        <v>1</v>
      </c>
      <c r="C4773">
        <v>0</v>
      </c>
      <c r="D4773">
        <v>0</v>
      </c>
    </row>
    <row r="4774" spans="1:4" hidden="1" outlineLevel="1" x14ac:dyDescent="0.45">
      <c r="A4774">
        <v>2.9976836081209157E-3</v>
      </c>
      <c r="B4774">
        <v>1</v>
      </c>
      <c r="C4774">
        <v>0</v>
      </c>
      <c r="D4774">
        <v>0</v>
      </c>
    </row>
    <row r="4775" spans="1:4" hidden="1" outlineLevel="1" x14ac:dyDescent="0.45">
      <c r="A4775">
        <v>2.7441923651677635E-2</v>
      </c>
      <c r="B4775">
        <v>1</v>
      </c>
      <c r="C4775">
        <v>0</v>
      </c>
      <c r="D4775">
        <v>0</v>
      </c>
    </row>
    <row r="4776" spans="1:4" hidden="1" outlineLevel="1" x14ac:dyDescent="0.45">
      <c r="A4776">
        <v>-2.155229406320236E-2</v>
      </c>
      <c r="B4776">
        <v>1</v>
      </c>
      <c r="C4776">
        <v>0</v>
      </c>
      <c r="D4776">
        <v>0</v>
      </c>
    </row>
    <row r="4777" spans="1:4" hidden="1" outlineLevel="1" x14ac:dyDescent="0.45">
      <c r="A4777">
        <v>-7.5675675675676013E-3</v>
      </c>
      <c r="B4777">
        <v>1</v>
      </c>
      <c r="C4777">
        <v>0</v>
      </c>
      <c r="D4777">
        <v>0</v>
      </c>
    </row>
    <row r="4778" spans="1:4" hidden="1" outlineLevel="1" x14ac:dyDescent="0.45">
      <c r="A4778">
        <v>7.5571895424837443E-3</v>
      </c>
      <c r="B4778">
        <v>1</v>
      </c>
      <c r="C4778">
        <v>0</v>
      </c>
      <c r="D4778">
        <v>0</v>
      </c>
    </row>
    <row r="4779" spans="1:4" hidden="1" outlineLevel="1" x14ac:dyDescent="0.45">
      <c r="A4779">
        <v>1.4798297182242015E-2</v>
      </c>
      <c r="B4779">
        <v>1</v>
      </c>
      <c r="C4779">
        <v>0</v>
      </c>
      <c r="D4779">
        <v>0</v>
      </c>
    </row>
    <row r="4780" spans="1:4" hidden="1" outlineLevel="1" x14ac:dyDescent="0.45">
      <c r="A4780">
        <v>-9.5219070448795406E-3</v>
      </c>
      <c r="B4780">
        <v>1</v>
      </c>
      <c r="C4780">
        <v>0</v>
      </c>
      <c r="D4780">
        <v>0</v>
      </c>
    </row>
    <row r="4781" spans="1:4" hidden="1" outlineLevel="1" x14ac:dyDescent="0.45">
      <c r="A4781">
        <v>-3.0386554621848805E-2</v>
      </c>
      <c r="B4781">
        <v>1</v>
      </c>
      <c r="C4781">
        <v>0</v>
      </c>
      <c r="D4781">
        <v>0</v>
      </c>
    </row>
    <row r="4782" spans="1:4" hidden="1" outlineLevel="1" x14ac:dyDescent="0.45">
      <c r="A4782">
        <v>-2.9120155307494899E-2</v>
      </c>
      <c r="B4782">
        <v>1</v>
      </c>
      <c r="C4782">
        <v>0</v>
      </c>
      <c r="D4782">
        <v>0</v>
      </c>
    </row>
    <row r="4783" spans="1:4" hidden="1" outlineLevel="1" x14ac:dyDescent="0.45">
      <c r="A4783">
        <v>4.9989288009699706E-4</v>
      </c>
      <c r="B4783">
        <v>1</v>
      </c>
      <c r="C4783">
        <v>0</v>
      </c>
      <c r="D4783">
        <v>0</v>
      </c>
    </row>
    <row r="4784" spans="1:4" hidden="1" outlineLevel="1" x14ac:dyDescent="0.45">
      <c r="A4784">
        <v>1.3561741613132838E-3</v>
      </c>
      <c r="B4784">
        <v>1</v>
      </c>
      <c r="C4784">
        <v>0</v>
      </c>
      <c r="D4784">
        <v>0</v>
      </c>
    </row>
    <row r="4785" spans="1:4" hidden="1" outlineLevel="1" x14ac:dyDescent="0.45">
      <c r="A4785">
        <v>-9.2665193527691203E-3</v>
      </c>
      <c r="B4785">
        <v>1</v>
      </c>
      <c r="C4785">
        <v>0</v>
      </c>
      <c r="D4785">
        <v>0</v>
      </c>
    </row>
    <row r="4786" spans="1:4" hidden="1" outlineLevel="1" x14ac:dyDescent="0.45">
      <c r="A4786">
        <v>4.1010144614719302E-3</v>
      </c>
      <c r="B4786">
        <v>1</v>
      </c>
      <c r="C4786">
        <v>0</v>
      </c>
      <c r="D4786">
        <v>0</v>
      </c>
    </row>
    <row r="4787" spans="1:4" hidden="1" outlineLevel="1" x14ac:dyDescent="0.45">
      <c r="A4787">
        <v>-3.2029234737747214E-2</v>
      </c>
      <c r="B4787">
        <v>1</v>
      </c>
      <c r="C4787">
        <v>0</v>
      </c>
      <c r="D4787">
        <v>0</v>
      </c>
    </row>
    <row r="4788" spans="1:4" hidden="1" outlineLevel="1" x14ac:dyDescent="0.45">
      <c r="A4788">
        <v>-5.0780960840920986E-2</v>
      </c>
      <c r="B4788">
        <v>1</v>
      </c>
      <c r="C4788">
        <v>0</v>
      </c>
      <c r="D4788">
        <v>0</v>
      </c>
    </row>
    <row r="4789" spans="1:4" hidden="1" outlineLevel="1" x14ac:dyDescent="0.45">
      <c r="A4789">
        <v>-2.2771582313031224E-2</v>
      </c>
      <c r="B4789">
        <v>1</v>
      </c>
      <c r="C4789">
        <v>0</v>
      </c>
      <c r="D4789">
        <v>0</v>
      </c>
    </row>
    <row r="4790" spans="1:4" hidden="1" outlineLevel="1" x14ac:dyDescent="0.45">
      <c r="A4790">
        <v>4.1177878860426009E-2</v>
      </c>
      <c r="B4790">
        <v>1</v>
      </c>
      <c r="C4790">
        <v>0</v>
      </c>
      <c r="D4790">
        <v>0</v>
      </c>
    </row>
    <row r="4791" spans="1:4" hidden="1" outlineLevel="1" x14ac:dyDescent="0.45">
      <c r="A4791">
        <v>-0.13382386755575992</v>
      </c>
      <c r="B4791">
        <v>1</v>
      </c>
      <c r="C4791">
        <v>0</v>
      </c>
      <c r="D4791">
        <v>0</v>
      </c>
    </row>
    <row r="4792" spans="1:4" hidden="1" outlineLevel="1" x14ac:dyDescent="0.45">
      <c r="A4792">
        <v>1.4423502344925287E-2</v>
      </c>
      <c r="B4792">
        <v>1</v>
      </c>
      <c r="C4792">
        <v>0</v>
      </c>
      <c r="D4792">
        <v>0</v>
      </c>
    </row>
    <row r="4793" spans="1:4" hidden="1" outlineLevel="1" x14ac:dyDescent="0.45">
      <c r="A4793">
        <v>3.8381018841591175E-3</v>
      </c>
      <c r="B4793">
        <v>1</v>
      </c>
      <c r="C4793">
        <v>0</v>
      </c>
      <c r="D4793">
        <v>0</v>
      </c>
    </row>
    <row r="4794" spans="1:4" hidden="1" outlineLevel="1" x14ac:dyDescent="0.45">
      <c r="A4794">
        <v>-1.2686826555439623E-2</v>
      </c>
      <c r="B4794">
        <v>1</v>
      </c>
      <c r="C4794">
        <v>0</v>
      </c>
      <c r="D4794">
        <v>0</v>
      </c>
    </row>
    <row r="4795" spans="1:4" hidden="1" outlineLevel="1" x14ac:dyDescent="0.45">
      <c r="A4795">
        <v>2.8868157014610096E-2</v>
      </c>
      <c r="B4795">
        <v>1</v>
      </c>
      <c r="C4795">
        <v>0</v>
      </c>
      <c r="D4795">
        <v>0</v>
      </c>
    </row>
    <row r="4796" spans="1:4" hidden="1" outlineLevel="1" x14ac:dyDescent="0.45">
      <c r="A4796">
        <v>-5.6458511548332924E-3</v>
      </c>
      <c r="B4796">
        <v>1</v>
      </c>
      <c r="C4796">
        <v>0</v>
      </c>
      <c r="D4796">
        <v>0</v>
      </c>
    </row>
    <row r="4797" spans="1:4" hidden="1" outlineLevel="1" x14ac:dyDescent="0.45">
      <c r="A4797">
        <v>2.271163110805241E-2</v>
      </c>
      <c r="B4797">
        <v>1</v>
      </c>
      <c r="C4797">
        <v>0</v>
      </c>
      <c r="D4797">
        <v>0</v>
      </c>
    </row>
    <row r="4798" spans="1:4" hidden="1" outlineLevel="1" x14ac:dyDescent="0.45">
      <c r="A4798">
        <v>-2.1618438761776493E-2</v>
      </c>
      <c r="B4798">
        <v>1</v>
      </c>
      <c r="C4798">
        <v>0</v>
      </c>
      <c r="D4798">
        <v>0</v>
      </c>
    </row>
    <row r="4799" spans="1:4" hidden="1" outlineLevel="1" x14ac:dyDescent="0.45">
      <c r="A4799">
        <v>2.4331527813601594E-2</v>
      </c>
      <c r="B4799">
        <v>1</v>
      </c>
      <c r="C4799">
        <v>0</v>
      </c>
      <c r="D4799">
        <v>0</v>
      </c>
    </row>
    <row r="4800" spans="1:4" hidden="1" outlineLevel="1" x14ac:dyDescent="0.45">
      <c r="A4800">
        <v>-1.4772536511666989E-2</v>
      </c>
      <c r="B4800">
        <v>1</v>
      </c>
      <c r="C4800">
        <v>0</v>
      </c>
      <c r="D4800">
        <v>0</v>
      </c>
    </row>
    <row r="4801" spans="1:4" hidden="1" outlineLevel="1" x14ac:dyDescent="0.45">
      <c r="A4801">
        <v>2.555801669790414E-3</v>
      </c>
      <c r="B4801">
        <v>1</v>
      </c>
      <c r="C4801">
        <v>0</v>
      </c>
      <c r="D4801">
        <v>0</v>
      </c>
    </row>
    <row r="4802" spans="1:4" hidden="1" outlineLevel="1" x14ac:dyDescent="0.45">
      <c r="A4802">
        <v>-1.8949694085656055E-2</v>
      </c>
      <c r="B4802">
        <v>1</v>
      </c>
      <c r="C4802">
        <v>0</v>
      </c>
      <c r="D4802">
        <v>0</v>
      </c>
    </row>
    <row r="4803" spans="1:4" hidden="1" outlineLevel="1" x14ac:dyDescent="0.45">
      <c r="A4803">
        <v>1.212646167171938E-2</v>
      </c>
      <c r="B4803">
        <v>1</v>
      </c>
      <c r="C4803">
        <v>0</v>
      </c>
      <c r="D4803">
        <v>0</v>
      </c>
    </row>
    <row r="4804" spans="1:4" hidden="1" outlineLevel="1" x14ac:dyDescent="0.45">
      <c r="A4804">
        <v>-9.7560975609756184E-3</v>
      </c>
      <c r="B4804">
        <v>1</v>
      </c>
      <c r="C4804">
        <v>0</v>
      </c>
      <c r="D4804">
        <v>0</v>
      </c>
    </row>
    <row r="4805" spans="1:4" hidden="1" outlineLevel="1" x14ac:dyDescent="0.45">
      <c r="A4805">
        <v>8.9015642554661767E-3</v>
      </c>
      <c r="B4805">
        <v>1</v>
      </c>
      <c r="C4805">
        <v>0</v>
      </c>
      <c r="D4805">
        <v>0</v>
      </c>
    </row>
    <row r="4806" spans="1:4" hidden="1" outlineLevel="1" x14ac:dyDescent="0.45">
      <c r="A4806">
        <v>6.7671749186226648E-3</v>
      </c>
      <c r="B4806">
        <v>1</v>
      </c>
      <c r="C4806">
        <v>0</v>
      </c>
      <c r="D4806">
        <v>0</v>
      </c>
    </row>
    <row r="4807" spans="1:4" hidden="1" outlineLevel="1" x14ac:dyDescent="0.45">
      <c r="A4807">
        <v>-7.9128733089424141E-3</v>
      </c>
      <c r="B4807">
        <v>1</v>
      </c>
      <c r="C4807">
        <v>0</v>
      </c>
      <c r="D4807">
        <v>0</v>
      </c>
    </row>
    <row r="4808" spans="1:4" hidden="1" outlineLevel="1" x14ac:dyDescent="0.45">
      <c r="A4808">
        <v>6.0891938250429156E-3</v>
      </c>
      <c r="B4808">
        <v>1</v>
      </c>
      <c r="C4808">
        <v>0</v>
      </c>
      <c r="D4808">
        <v>0</v>
      </c>
    </row>
    <row r="4809" spans="1:4" hidden="1" outlineLevel="1" x14ac:dyDescent="0.45">
      <c r="A4809">
        <v>-1.9861904355979898E-2</v>
      </c>
      <c r="B4809">
        <v>1</v>
      </c>
      <c r="C4809">
        <v>0</v>
      </c>
      <c r="D4809">
        <v>0</v>
      </c>
    </row>
    <row r="4810" spans="1:4" hidden="1" outlineLevel="1" x14ac:dyDescent="0.45">
      <c r="A4810">
        <v>2.0003478865888713E-3</v>
      </c>
      <c r="B4810">
        <v>1</v>
      </c>
      <c r="C4810">
        <v>0</v>
      </c>
      <c r="D4810">
        <v>0</v>
      </c>
    </row>
    <row r="4811" spans="1:4" hidden="1" outlineLevel="1" x14ac:dyDescent="0.45">
      <c r="A4811">
        <v>8.2458119954864628E-3</v>
      </c>
      <c r="B4811">
        <v>1</v>
      </c>
      <c r="C4811">
        <v>0</v>
      </c>
      <c r="D4811">
        <v>0</v>
      </c>
    </row>
    <row r="4812" spans="1:4" hidden="1" outlineLevel="1" x14ac:dyDescent="0.45">
      <c r="A4812">
        <v>-1.6184573002754776E-2</v>
      </c>
      <c r="B4812">
        <v>1</v>
      </c>
      <c r="C4812">
        <v>0</v>
      </c>
      <c r="D4812">
        <v>0</v>
      </c>
    </row>
    <row r="4813" spans="1:4" hidden="1" outlineLevel="1" x14ac:dyDescent="0.45">
      <c r="A4813">
        <v>1.8200910045502283E-2</v>
      </c>
      <c r="B4813">
        <v>1</v>
      </c>
      <c r="C4813">
        <v>0</v>
      </c>
      <c r="D4813">
        <v>0</v>
      </c>
    </row>
    <row r="4814" spans="1:4" hidden="1" outlineLevel="1" x14ac:dyDescent="0.45">
      <c r="A4814">
        <v>-1.0656583018219257E-2</v>
      </c>
      <c r="B4814">
        <v>1</v>
      </c>
      <c r="C4814">
        <v>0</v>
      </c>
      <c r="D4814">
        <v>0</v>
      </c>
    </row>
    <row r="4815" spans="1:4" hidden="1" outlineLevel="1" x14ac:dyDescent="0.45">
      <c r="A4815">
        <v>7.2967338429463791E-3</v>
      </c>
      <c r="B4815">
        <v>1</v>
      </c>
      <c r="C4815">
        <v>0</v>
      </c>
      <c r="D4815">
        <v>0</v>
      </c>
    </row>
    <row r="4816" spans="1:4" hidden="1" outlineLevel="1" x14ac:dyDescent="0.45">
      <c r="A4816">
        <v>1.2073128665057054E-2</v>
      </c>
      <c r="B4816">
        <v>1</v>
      </c>
      <c r="C4816">
        <v>0</v>
      </c>
      <c r="D4816">
        <v>0</v>
      </c>
    </row>
    <row r="4817" spans="1:4" hidden="1" outlineLevel="1" x14ac:dyDescent="0.45">
      <c r="A4817">
        <v>3.32310838445804E-3</v>
      </c>
      <c r="B4817">
        <v>1</v>
      </c>
      <c r="C4817">
        <v>0</v>
      </c>
      <c r="D4817">
        <v>0</v>
      </c>
    </row>
    <row r="4818" spans="1:4" hidden="1" outlineLevel="1" x14ac:dyDescent="0.45">
      <c r="A4818">
        <v>-1.6985138004246281E-3</v>
      </c>
      <c r="B4818">
        <v>1</v>
      </c>
      <c r="C4818">
        <v>0</v>
      </c>
      <c r="D4818">
        <v>0</v>
      </c>
    </row>
    <row r="4819" spans="1:4" hidden="1" outlineLevel="1" x14ac:dyDescent="0.45">
      <c r="A4819">
        <v>3.8877073585708244E-2</v>
      </c>
      <c r="B4819">
        <v>1</v>
      </c>
      <c r="C4819">
        <v>0</v>
      </c>
      <c r="D4819">
        <v>0</v>
      </c>
    </row>
    <row r="4820" spans="1:4" hidden="1" outlineLevel="1" x14ac:dyDescent="0.45">
      <c r="A4820">
        <v>2.4566000655092957E-3</v>
      </c>
      <c r="B4820">
        <v>1</v>
      </c>
      <c r="C4820">
        <v>0</v>
      </c>
      <c r="D4820">
        <v>0</v>
      </c>
    </row>
    <row r="4821" spans="1:4" hidden="1" outlineLevel="1" x14ac:dyDescent="0.45">
      <c r="A4821">
        <v>5.1707237379513105E-2</v>
      </c>
      <c r="B4821">
        <v>1</v>
      </c>
      <c r="C4821">
        <v>0</v>
      </c>
      <c r="D4821">
        <v>0</v>
      </c>
    </row>
    <row r="4822" spans="1:4" hidden="1" outlineLevel="1" x14ac:dyDescent="0.45">
      <c r="A4822">
        <v>1.8873786407767046E-2</v>
      </c>
      <c r="B4822">
        <v>1</v>
      </c>
      <c r="C4822">
        <v>0</v>
      </c>
      <c r="D4822">
        <v>0</v>
      </c>
    </row>
    <row r="4823" spans="1:4" hidden="1" outlineLevel="1" x14ac:dyDescent="0.45">
      <c r="A4823">
        <v>-1.6389693550846185E-2</v>
      </c>
      <c r="B4823">
        <v>1</v>
      </c>
      <c r="C4823">
        <v>0</v>
      </c>
      <c r="D4823">
        <v>0</v>
      </c>
    </row>
    <row r="4824" spans="1:4" hidden="1" outlineLevel="1" x14ac:dyDescent="0.45">
      <c r="A4824">
        <v>1.898783228706491E-2</v>
      </c>
      <c r="B4824">
        <v>1</v>
      </c>
      <c r="C4824">
        <v>0</v>
      </c>
      <c r="D4824">
        <v>0</v>
      </c>
    </row>
    <row r="4825" spans="1:4" hidden="1" outlineLevel="1" x14ac:dyDescent="0.45">
      <c r="A4825">
        <v>-5.8564040158197717E-3</v>
      </c>
      <c r="B4825">
        <v>1</v>
      </c>
      <c r="C4825">
        <v>0</v>
      </c>
      <c r="D4825">
        <v>0</v>
      </c>
    </row>
    <row r="4826" spans="1:4" hidden="1" outlineLevel="1" x14ac:dyDescent="0.45">
      <c r="A4826">
        <v>-1.1169765128911435E-2</v>
      </c>
      <c r="B4826">
        <v>1</v>
      </c>
      <c r="C4826">
        <v>0</v>
      </c>
      <c r="D4826">
        <v>0</v>
      </c>
    </row>
    <row r="4827" spans="1:4" hidden="1" outlineLevel="1" x14ac:dyDescent="0.45">
      <c r="A4827">
        <v>-7.7369439071566237E-3</v>
      </c>
      <c r="B4827">
        <v>1</v>
      </c>
      <c r="C4827">
        <v>0</v>
      </c>
      <c r="D4827">
        <v>0</v>
      </c>
    </row>
    <row r="4828" spans="1:4" hidden="1" outlineLevel="1" x14ac:dyDescent="0.45">
      <c r="A4828">
        <v>-1.1228070175438587E-2</v>
      </c>
      <c r="B4828">
        <v>1</v>
      </c>
      <c r="C4828">
        <v>0</v>
      </c>
      <c r="D4828">
        <v>0</v>
      </c>
    </row>
    <row r="4829" spans="1:4" hidden="1" outlineLevel="1" x14ac:dyDescent="0.45">
      <c r="A4829">
        <v>-1.0566989985016928E-2</v>
      </c>
      <c r="B4829">
        <v>1</v>
      </c>
      <c r="C4829">
        <v>0</v>
      </c>
      <c r="D4829">
        <v>0</v>
      </c>
    </row>
    <row r="4830" spans="1:4" hidden="1" outlineLevel="1" x14ac:dyDescent="0.45">
      <c r="A4830">
        <v>5.6587232007652144E-3</v>
      </c>
      <c r="B4830">
        <v>1</v>
      </c>
      <c r="C4830">
        <v>0</v>
      </c>
      <c r="D4830">
        <v>0</v>
      </c>
    </row>
    <row r="4831" spans="1:4" hidden="1" outlineLevel="1" x14ac:dyDescent="0.45">
      <c r="A4831">
        <v>-7.0534157552702981E-3</v>
      </c>
      <c r="B4831">
        <v>1</v>
      </c>
      <c r="C4831">
        <v>0</v>
      </c>
      <c r="D4831">
        <v>0</v>
      </c>
    </row>
    <row r="4832" spans="1:4" hidden="1" outlineLevel="1" x14ac:dyDescent="0.45">
      <c r="A4832">
        <v>3.639556229547436E-2</v>
      </c>
      <c r="B4832">
        <v>1</v>
      </c>
      <c r="C4832">
        <v>0</v>
      </c>
      <c r="D4832">
        <v>0</v>
      </c>
    </row>
    <row r="4833" spans="1:4" hidden="1" outlineLevel="1" x14ac:dyDescent="0.45">
      <c r="A4833">
        <v>2.9264536003079655E-3</v>
      </c>
      <c r="B4833">
        <v>1</v>
      </c>
      <c r="C4833">
        <v>0</v>
      </c>
      <c r="D4833">
        <v>0</v>
      </c>
    </row>
    <row r="4834" spans="1:4" hidden="1" outlineLevel="1" x14ac:dyDescent="0.45">
      <c r="A4834">
        <v>1.7430699531598037E-2</v>
      </c>
      <c r="B4834">
        <v>1</v>
      </c>
      <c r="C4834">
        <v>0</v>
      </c>
      <c r="D4834">
        <v>0</v>
      </c>
    </row>
    <row r="4835" spans="1:4" hidden="1" outlineLevel="1" x14ac:dyDescent="0.45">
      <c r="A4835">
        <v>2.2566037735849198E-2</v>
      </c>
      <c r="B4835">
        <v>1</v>
      </c>
      <c r="C4835">
        <v>0</v>
      </c>
      <c r="D4835">
        <v>0</v>
      </c>
    </row>
    <row r="4836" spans="1:4" hidden="1" outlineLevel="1" x14ac:dyDescent="0.45">
      <c r="A4836">
        <v>-1.9780057568824283E-2</v>
      </c>
      <c r="B4836">
        <v>1</v>
      </c>
      <c r="C4836">
        <v>0</v>
      </c>
      <c r="D4836">
        <v>0</v>
      </c>
    </row>
    <row r="4837" spans="1:4" hidden="1" outlineLevel="1" x14ac:dyDescent="0.45">
      <c r="A4837">
        <v>1.1971990060989368E-2</v>
      </c>
      <c r="B4837">
        <v>1</v>
      </c>
      <c r="C4837">
        <v>0</v>
      </c>
      <c r="D4837">
        <v>0</v>
      </c>
    </row>
    <row r="4838" spans="1:4" hidden="1" outlineLevel="1" x14ac:dyDescent="0.45">
      <c r="A4838">
        <v>2.9017857142856762E-3</v>
      </c>
      <c r="B4838">
        <v>1</v>
      </c>
      <c r="C4838">
        <v>0</v>
      </c>
      <c r="D4838">
        <v>0</v>
      </c>
    </row>
    <row r="4839" spans="1:4" hidden="1" outlineLevel="1" x14ac:dyDescent="0.45">
      <c r="A4839">
        <v>-1.1276800949625243E-2</v>
      </c>
      <c r="B4839">
        <v>1</v>
      </c>
      <c r="C4839">
        <v>0</v>
      </c>
      <c r="D4839">
        <v>0</v>
      </c>
    </row>
    <row r="4840" spans="1:4" hidden="1" outlineLevel="1" x14ac:dyDescent="0.45">
      <c r="A4840">
        <v>1.410670068282438E-2</v>
      </c>
      <c r="B4840">
        <v>1</v>
      </c>
      <c r="C4840">
        <v>0</v>
      </c>
      <c r="D4840">
        <v>0</v>
      </c>
    </row>
    <row r="4841" spans="1:4" hidden="1" outlineLevel="1" x14ac:dyDescent="0.45">
      <c r="A4841">
        <v>6.4372918978912175E-3</v>
      </c>
      <c r="B4841">
        <v>1</v>
      </c>
      <c r="C4841">
        <v>0</v>
      </c>
      <c r="D4841">
        <v>0</v>
      </c>
    </row>
    <row r="4842" spans="1:4" hidden="1" outlineLevel="1" x14ac:dyDescent="0.45">
      <c r="A4842">
        <v>3.1612998088514921E-3</v>
      </c>
      <c r="B4842">
        <v>1</v>
      </c>
      <c r="C4842">
        <v>0</v>
      </c>
      <c r="D4842">
        <v>0</v>
      </c>
    </row>
    <row r="4843" spans="1:4" hidden="1" outlineLevel="1" x14ac:dyDescent="0.45">
      <c r="A4843">
        <v>5.4232319530964634E-3</v>
      </c>
      <c r="B4843">
        <v>1</v>
      </c>
      <c r="C4843">
        <v>0</v>
      </c>
      <c r="D4843">
        <v>0</v>
      </c>
    </row>
    <row r="4844" spans="1:4" hidden="1" outlineLevel="1" x14ac:dyDescent="0.45">
      <c r="A4844">
        <v>-1.1662657628106921E-2</v>
      </c>
      <c r="B4844">
        <v>1</v>
      </c>
      <c r="C4844">
        <v>0</v>
      </c>
      <c r="D4844">
        <v>0</v>
      </c>
    </row>
    <row r="4845" spans="1:4" hidden="1" outlineLevel="1" x14ac:dyDescent="0.45">
      <c r="A4845">
        <v>-2.7066892838705003E-2</v>
      </c>
      <c r="B4845">
        <v>1</v>
      </c>
      <c r="C4845">
        <v>0</v>
      </c>
      <c r="D4845">
        <v>0</v>
      </c>
    </row>
    <row r="4846" spans="1:4" hidden="1" outlineLevel="1" x14ac:dyDescent="0.45">
      <c r="A4846">
        <v>6.2916919345059608E-3</v>
      </c>
      <c r="B4846">
        <v>1</v>
      </c>
      <c r="C4846">
        <v>0</v>
      </c>
      <c r="D4846">
        <v>0</v>
      </c>
    </row>
    <row r="4847" spans="1:4" hidden="1" outlineLevel="1" x14ac:dyDescent="0.45">
      <c r="A4847">
        <v>1.378531073446343E-2</v>
      </c>
      <c r="B4847">
        <v>1</v>
      </c>
      <c r="C4847">
        <v>0</v>
      </c>
      <c r="D4847">
        <v>0</v>
      </c>
    </row>
    <row r="4848" spans="1:4" hidden="1" outlineLevel="1" x14ac:dyDescent="0.45">
      <c r="A4848">
        <v>8.9166295140437057E-3</v>
      </c>
      <c r="B4848">
        <v>1</v>
      </c>
      <c r="C4848">
        <v>0</v>
      </c>
      <c r="D4848">
        <v>0</v>
      </c>
    </row>
    <row r="4849" spans="1:4" hidden="1" outlineLevel="1" x14ac:dyDescent="0.45">
      <c r="A4849">
        <v>1.4729709824716553E-2</v>
      </c>
      <c r="B4849">
        <v>1</v>
      </c>
      <c r="C4849">
        <v>0</v>
      </c>
      <c r="D4849">
        <v>0</v>
      </c>
    </row>
    <row r="4850" spans="1:4" hidden="1" outlineLevel="1" x14ac:dyDescent="0.45">
      <c r="A4850">
        <v>-9.2901727391493383E-3</v>
      </c>
      <c r="B4850">
        <v>1</v>
      </c>
      <c r="C4850">
        <v>0</v>
      </c>
      <c r="D4850">
        <v>0</v>
      </c>
    </row>
    <row r="4851" spans="1:4" hidden="1" outlineLevel="1" x14ac:dyDescent="0.45">
      <c r="A4851">
        <v>-1.252747252747255E-2</v>
      </c>
      <c r="B4851">
        <v>1</v>
      </c>
      <c r="C4851">
        <v>0</v>
      </c>
      <c r="D4851">
        <v>0</v>
      </c>
    </row>
    <row r="4852" spans="1:4" hidden="1" outlineLevel="1" x14ac:dyDescent="0.45">
      <c r="A4852">
        <v>1.2389643148601692E-2</v>
      </c>
      <c r="B4852">
        <v>1</v>
      </c>
      <c r="C4852">
        <v>0</v>
      </c>
      <c r="D4852">
        <v>0</v>
      </c>
    </row>
    <row r="4853" spans="1:4" hidden="1" outlineLevel="1" x14ac:dyDescent="0.45">
      <c r="A4853">
        <v>3.0045434559577977E-3</v>
      </c>
      <c r="B4853">
        <v>1</v>
      </c>
      <c r="C4853">
        <v>0</v>
      </c>
      <c r="D4853">
        <v>0</v>
      </c>
    </row>
    <row r="4854" spans="1:4" hidden="1" outlineLevel="1" x14ac:dyDescent="0.45">
      <c r="A4854">
        <v>6.9408928180023644E-3</v>
      </c>
      <c r="B4854">
        <v>1</v>
      </c>
      <c r="C4854">
        <v>0</v>
      </c>
      <c r="D4854">
        <v>0</v>
      </c>
    </row>
    <row r="4855" spans="1:4" hidden="1" outlineLevel="1" x14ac:dyDescent="0.45">
      <c r="A4855">
        <v>2.2420548541576046E-2</v>
      </c>
      <c r="B4855">
        <v>1</v>
      </c>
      <c r="C4855">
        <v>0</v>
      </c>
      <c r="D4855">
        <v>0</v>
      </c>
    </row>
    <row r="4856" spans="1:4" hidden="1" outlineLevel="1" x14ac:dyDescent="0.45">
      <c r="A4856">
        <v>4.5844865516996736E-2</v>
      </c>
      <c r="B4856">
        <v>1</v>
      </c>
      <c r="C4856">
        <v>0</v>
      </c>
      <c r="D4856">
        <v>0</v>
      </c>
    </row>
    <row r="4857" spans="1:4" hidden="1" outlineLevel="1" x14ac:dyDescent="0.45">
      <c r="A4857">
        <v>-8.6584786591572205E-2</v>
      </c>
      <c r="B4857">
        <v>1</v>
      </c>
      <c r="C4857">
        <v>0</v>
      </c>
      <c r="D4857">
        <v>0</v>
      </c>
    </row>
    <row r="4858" spans="1:4" hidden="1" outlineLevel="1" x14ac:dyDescent="0.45">
      <c r="A4858">
        <v>2.0726543347448168E-2</v>
      </c>
      <c r="B4858">
        <v>1</v>
      </c>
      <c r="C4858">
        <v>0</v>
      </c>
      <c r="D4858">
        <v>0</v>
      </c>
    </row>
    <row r="4859" spans="1:4" hidden="1" outlineLevel="1" x14ac:dyDescent="0.45">
      <c r="A4859">
        <v>-3.0567685589519722E-2</v>
      </c>
      <c r="B4859">
        <v>1</v>
      </c>
      <c r="C4859">
        <v>0</v>
      </c>
      <c r="D4859">
        <v>0</v>
      </c>
    </row>
    <row r="4860" spans="1:4" hidden="1" outlineLevel="1" x14ac:dyDescent="0.45">
      <c r="A4860">
        <v>-3.3033033033033066E-3</v>
      </c>
      <c r="B4860">
        <v>1</v>
      </c>
      <c r="C4860">
        <v>0</v>
      </c>
      <c r="D4860">
        <v>0</v>
      </c>
    </row>
    <row r="4861" spans="1:4" hidden="1" outlineLevel="1" x14ac:dyDescent="0.45">
      <c r="A4861">
        <v>1.3558300692979808E-2</v>
      </c>
      <c r="B4861">
        <v>1</v>
      </c>
      <c r="C4861">
        <v>0</v>
      </c>
      <c r="D4861">
        <v>0</v>
      </c>
    </row>
    <row r="4862" spans="1:4" hidden="1" outlineLevel="1" x14ac:dyDescent="0.45">
      <c r="A4862">
        <v>-1.5309155766944138E-2</v>
      </c>
      <c r="B4862">
        <v>1</v>
      </c>
      <c r="C4862">
        <v>0</v>
      </c>
      <c r="D4862">
        <v>0</v>
      </c>
    </row>
    <row r="4863" spans="1:4" hidden="1" outlineLevel="1" x14ac:dyDescent="0.45">
      <c r="A4863">
        <v>-2.3396226415094423E-3</v>
      </c>
      <c r="B4863">
        <v>1</v>
      </c>
      <c r="C4863">
        <v>0</v>
      </c>
      <c r="D4863">
        <v>0</v>
      </c>
    </row>
    <row r="4864" spans="1:4" hidden="1" outlineLevel="1" x14ac:dyDescent="0.45">
      <c r="A4864">
        <v>-5.6736515621453876E-3</v>
      </c>
      <c r="B4864">
        <v>1</v>
      </c>
      <c r="C4864">
        <v>0</v>
      </c>
      <c r="D4864">
        <v>0</v>
      </c>
    </row>
    <row r="4865" spans="1:4" hidden="1" outlineLevel="1" x14ac:dyDescent="0.45">
      <c r="A4865">
        <v>2.8986609860012225E-2</v>
      </c>
      <c r="B4865">
        <v>1</v>
      </c>
      <c r="C4865">
        <v>0</v>
      </c>
      <c r="D4865">
        <v>0</v>
      </c>
    </row>
    <row r="4866" spans="1:4" hidden="1" outlineLevel="1" x14ac:dyDescent="0.45">
      <c r="A4866">
        <v>-1.4713493530499111E-2</v>
      </c>
      <c r="B4866">
        <v>1</v>
      </c>
      <c r="C4866">
        <v>0</v>
      </c>
      <c r="D4866">
        <v>0</v>
      </c>
    </row>
    <row r="4867" spans="1:4" hidden="1" outlineLevel="1" x14ac:dyDescent="0.45">
      <c r="A4867">
        <v>3.0616839261593976E-2</v>
      </c>
      <c r="B4867">
        <v>1</v>
      </c>
      <c r="C4867">
        <v>0</v>
      </c>
      <c r="D4867">
        <v>0</v>
      </c>
    </row>
    <row r="4868" spans="1:4" hidden="1" outlineLevel="1" x14ac:dyDescent="0.45">
      <c r="A4868">
        <v>2.613950779088392E-2</v>
      </c>
      <c r="B4868">
        <v>1</v>
      </c>
      <c r="C4868">
        <v>0</v>
      </c>
      <c r="D4868">
        <v>0</v>
      </c>
    </row>
    <row r="4869" spans="1:4" hidden="1" outlineLevel="1" x14ac:dyDescent="0.45">
      <c r="A4869">
        <v>-8.9406088128859418E-3</v>
      </c>
      <c r="B4869">
        <v>1</v>
      </c>
      <c r="C4869">
        <v>0</v>
      </c>
      <c r="D4869">
        <v>0</v>
      </c>
    </row>
    <row r="4870" spans="1:4" hidden="1" outlineLevel="1" x14ac:dyDescent="0.45">
      <c r="A4870">
        <v>-9.9520297844919448E-3</v>
      </c>
      <c r="B4870">
        <v>1</v>
      </c>
      <c r="C4870">
        <v>0</v>
      </c>
      <c r="D4870">
        <v>0</v>
      </c>
    </row>
    <row r="4871" spans="1:4" hidden="1" outlineLevel="1" x14ac:dyDescent="0.45">
      <c r="A4871">
        <v>-1.5692797223025634E-2</v>
      </c>
      <c r="B4871">
        <v>1</v>
      </c>
      <c r="C4871">
        <v>0</v>
      </c>
      <c r="D4871">
        <v>0</v>
      </c>
    </row>
    <row r="4872" spans="1:4" hidden="1" outlineLevel="1" x14ac:dyDescent="0.45">
      <c r="A4872">
        <v>1.0138858276394158E-2</v>
      </c>
      <c r="B4872">
        <v>1</v>
      </c>
      <c r="C4872">
        <v>0</v>
      </c>
      <c r="D4872">
        <v>0</v>
      </c>
    </row>
    <row r="4873" spans="1:4" hidden="1" outlineLevel="1" x14ac:dyDescent="0.45">
      <c r="A4873">
        <v>-2.1819768710451548E-4</v>
      </c>
      <c r="B4873">
        <v>1</v>
      </c>
      <c r="C4873">
        <v>0</v>
      </c>
      <c r="D4873">
        <v>0</v>
      </c>
    </row>
    <row r="4874" spans="1:4" hidden="1" outlineLevel="1" x14ac:dyDescent="0.45">
      <c r="A4874">
        <v>1.1712498181289055E-2</v>
      </c>
      <c r="B4874">
        <v>1</v>
      </c>
      <c r="C4874">
        <v>0</v>
      </c>
      <c r="D4874">
        <v>0</v>
      </c>
    </row>
    <row r="4875" spans="1:4" hidden="1" outlineLevel="1" x14ac:dyDescent="0.45">
      <c r="A4875">
        <v>-1.9774214424390646E-2</v>
      </c>
      <c r="B4875">
        <v>1</v>
      </c>
      <c r="C4875">
        <v>0</v>
      </c>
      <c r="D4875">
        <v>0</v>
      </c>
    </row>
    <row r="4876" spans="1:4" hidden="1" outlineLevel="1" x14ac:dyDescent="0.45">
      <c r="A4876">
        <v>4.4014084507042472E-3</v>
      </c>
      <c r="B4876">
        <v>1</v>
      </c>
      <c r="C4876">
        <v>0</v>
      </c>
      <c r="D4876">
        <v>0</v>
      </c>
    </row>
    <row r="4877" spans="1:4" hidden="1" outlineLevel="1" x14ac:dyDescent="0.45">
      <c r="A4877">
        <v>2.5562372188141502E-3</v>
      </c>
      <c r="B4877">
        <v>1</v>
      </c>
      <c r="C4877">
        <v>0</v>
      </c>
      <c r="D4877">
        <v>0</v>
      </c>
    </row>
    <row r="4878" spans="1:4" hidden="1" outlineLevel="1" x14ac:dyDescent="0.45">
      <c r="A4878">
        <v>7.5034603336490147E-3</v>
      </c>
      <c r="B4878">
        <v>1</v>
      </c>
      <c r="C4878">
        <v>0</v>
      </c>
      <c r="D4878">
        <v>0</v>
      </c>
    </row>
    <row r="4879" spans="1:4" hidden="1" outlineLevel="1" x14ac:dyDescent="0.45">
      <c r="A4879">
        <v>3.9045553145335976E-3</v>
      </c>
      <c r="B4879">
        <v>1</v>
      </c>
      <c r="C4879">
        <v>0</v>
      </c>
      <c r="D4879">
        <v>0</v>
      </c>
    </row>
    <row r="4880" spans="1:4" hidden="1" outlineLevel="1" x14ac:dyDescent="0.45">
      <c r="A4880">
        <v>-9.8674733506194379E-3</v>
      </c>
      <c r="B4880">
        <v>1</v>
      </c>
      <c r="C4880">
        <v>0</v>
      </c>
      <c r="D4880">
        <v>0</v>
      </c>
    </row>
    <row r="4881" spans="1:4" hidden="1" outlineLevel="1" x14ac:dyDescent="0.45">
      <c r="A4881">
        <v>-4.742852986106072E-2</v>
      </c>
      <c r="B4881">
        <v>1</v>
      </c>
      <c r="C4881">
        <v>0</v>
      </c>
      <c r="D4881">
        <v>0</v>
      </c>
    </row>
    <row r="4882" spans="1:4" hidden="1" outlineLevel="1" x14ac:dyDescent="0.45">
      <c r="A4882">
        <v>9.5456281023291734E-3</v>
      </c>
      <c r="B4882">
        <v>1</v>
      </c>
      <c r="C4882">
        <v>0</v>
      </c>
      <c r="D4882">
        <v>0</v>
      </c>
    </row>
    <row r="4883" spans="1:4" hidden="1" outlineLevel="1" x14ac:dyDescent="0.45">
      <c r="A4883">
        <v>3.0257186081716902E-4</v>
      </c>
      <c r="B4883">
        <v>1</v>
      </c>
      <c r="C4883">
        <v>0</v>
      </c>
      <c r="D4883">
        <v>0</v>
      </c>
    </row>
    <row r="4884" spans="1:4" hidden="1" outlineLevel="1" x14ac:dyDescent="0.45">
      <c r="A4884">
        <v>-3.5541439806412556E-2</v>
      </c>
      <c r="B4884">
        <v>1</v>
      </c>
      <c r="C4884">
        <v>0</v>
      </c>
      <c r="D4884">
        <v>0</v>
      </c>
    </row>
    <row r="4885" spans="1:4" hidden="1" outlineLevel="1" x14ac:dyDescent="0.45">
      <c r="A4885">
        <v>1.4191626156499826E-2</v>
      </c>
      <c r="B4885">
        <v>1</v>
      </c>
      <c r="C4885">
        <v>0</v>
      </c>
      <c r="D4885">
        <v>0</v>
      </c>
    </row>
    <row r="4886" spans="1:4" hidden="1" outlineLevel="1" x14ac:dyDescent="0.45">
      <c r="A4886">
        <v>3.7572477773482937E-2</v>
      </c>
      <c r="B4886">
        <v>1</v>
      </c>
      <c r="C4886">
        <v>0</v>
      </c>
      <c r="D4886">
        <v>0</v>
      </c>
    </row>
    <row r="4887" spans="1:4" hidden="1" outlineLevel="1" x14ac:dyDescent="0.45">
      <c r="A4887">
        <v>2.3098129796588207E-3</v>
      </c>
      <c r="B4887">
        <v>1</v>
      </c>
      <c r="C4887">
        <v>0</v>
      </c>
      <c r="D4887">
        <v>0</v>
      </c>
    </row>
    <row r="4888" spans="1:4" hidden="1" outlineLevel="1" x14ac:dyDescent="0.45">
      <c r="A4888">
        <v>3.4939042521557884E-3</v>
      </c>
      <c r="B4888">
        <v>1</v>
      </c>
      <c r="C4888">
        <v>0</v>
      </c>
      <c r="D4888">
        <v>0</v>
      </c>
    </row>
    <row r="4889" spans="1:4" hidden="1" outlineLevel="1" x14ac:dyDescent="0.45">
      <c r="A4889">
        <v>2.4446255278167683E-3</v>
      </c>
      <c r="B4889">
        <v>1</v>
      </c>
      <c r="C4889">
        <v>0</v>
      </c>
      <c r="D4889">
        <v>0</v>
      </c>
    </row>
    <row r="4890" spans="1:4" hidden="1" outlineLevel="1" x14ac:dyDescent="0.45">
      <c r="A4890">
        <v>-1.4299438368312156E-2</v>
      </c>
      <c r="B4890">
        <v>1</v>
      </c>
      <c r="C4890">
        <v>0</v>
      </c>
      <c r="D4890">
        <v>0</v>
      </c>
    </row>
    <row r="4891" spans="1:4" hidden="1" outlineLevel="1" x14ac:dyDescent="0.45">
      <c r="A4891">
        <v>-1.1807924429283578E-2</v>
      </c>
      <c r="B4891">
        <v>1</v>
      </c>
      <c r="C4891">
        <v>0</v>
      </c>
      <c r="D4891">
        <v>0</v>
      </c>
    </row>
    <row r="4892" spans="1:4" hidden="1" outlineLevel="1" x14ac:dyDescent="0.45">
      <c r="A4892">
        <v>-3.0346711175176511E-3</v>
      </c>
      <c r="B4892">
        <v>1</v>
      </c>
      <c r="C4892">
        <v>0</v>
      </c>
      <c r="D4892">
        <v>0</v>
      </c>
    </row>
    <row r="4893" spans="1:4" hidden="1" outlineLevel="1" x14ac:dyDescent="0.45">
      <c r="A4893">
        <v>5.3268396621253267E-4</v>
      </c>
      <c r="B4893">
        <v>1</v>
      </c>
      <c r="C4893">
        <v>0</v>
      </c>
      <c r="D4893">
        <v>0</v>
      </c>
    </row>
    <row r="4894" spans="1:4" hidden="1" outlineLevel="1" x14ac:dyDescent="0.45">
      <c r="A4894">
        <v>3.2172193489504286E-2</v>
      </c>
      <c r="B4894">
        <v>1</v>
      </c>
      <c r="C4894">
        <v>0</v>
      </c>
      <c r="D4894">
        <v>0</v>
      </c>
    </row>
    <row r="4895" spans="1:4" hidden="1" outlineLevel="1" x14ac:dyDescent="0.45">
      <c r="A4895">
        <v>-3.7580134109499452E-3</v>
      </c>
      <c r="B4895">
        <v>1</v>
      </c>
      <c r="C4895">
        <v>0</v>
      </c>
      <c r="D4895">
        <v>0</v>
      </c>
    </row>
    <row r="4896" spans="1:4" hidden="1" outlineLevel="1" x14ac:dyDescent="0.45">
      <c r="A4896">
        <v>-2.8920118343195189E-2</v>
      </c>
      <c r="B4896">
        <v>1</v>
      </c>
      <c r="C4896">
        <v>0</v>
      </c>
      <c r="D4896">
        <v>0</v>
      </c>
    </row>
    <row r="4897" spans="1:4" hidden="1" outlineLevel="1" x14ac:dyDescent="0.45">
      <c r="A4897">
        <v>-3.7321959022010853E-3</v>
      </c>
      <c r="B4897">
        <v>1</v>
      </c>
      <c r="C4897">
        <v>0</v>
      </c>
      <c r="D4897">
        <v>0</v>
      </c>
    </row>
    <row r="4898" spans="1:4" hidden="1" outlineLevel="1" x14ac:dyDescent="0.45">
      <c r="A4898">
        <v>-8.9449541284405409E-3</v>
      </c>
      <c r="B4898">
        <v>1</v>
      </c>
      <c r="C4898">
        <v>0</v>
      </c>
      <c r="D4898">
        <v>0</v>
      </c>
    </row>
    <row r="4899" spans="1:4" hidden="1" outlineLevel="1" x14ac:dyDescent="0.45">
      <c r="A4899">
        <v>-6.0171256653552829E-3</v>
      </c>
      <c r="B4899">
        <v>1</v>
      </c>
      <c r="C4899">
        <v>0</v>
      </c>
      <c r="D4899">
        <v>0</v>
      </c>
    </row>
    <row r="4900" spans="1:4" hidden="1" outlineLevel="1" x14ac:dyDescent="0.45">
      <c r="A4900">
        <v>-9.7012029491656548E-3</v>
      </c>
      <c r="B4900">
        <v>1</v>
      </c>
      <c r="C4900">
        <v>0</v>
      </c>
      <c r="D4900">
        <v>0</v>
      </c>
    </row>
    <row r="4901" spans="1:4" hidden="1" outlineLevel="1" x14ac:dyDescent="0.45">
      <c r="A4901">
        <v>3.8557993730407691E-2</v>
      </c>
      <c r="B4901">
        <v>1</v>
      </c>
      <c r="C4901">
        <v>0</v>
      </c>
      <c r="D4901">
        <v>0</v>
      </c>
    </row>
    <row r="4902" spans="1:4" hidden="1" outlineLevel="1" x14ac:dyDescent="0.45">
      <c r="A4902">
        <v>-2.7165710836101198E-3</v>
      </c>
      <c r="B4902">
        <v>1</v>
      </c>
      <c r="C4902">
        <v>0</v>
      </c>
      <c r="D4902">
        <v>0</v>
      </c>
    </row>
    <row r="4903" spans="1:4" hidden="1" outlineLevel="1" x14ac:dyDescent="0.45">
      <c r="A4903">
        <v>2.2397094430992803E-2</v>
      </c>
      <c r="B4903">
        <v>1</v>
      </c>
      <c r="C4903">
        <v>0</v>
      </c>
      <c r="D4903">
        <v>0</v>
      </c>
    </row>
    <row r="4904" spans="1:4" hidden="1" outlineLevel="1" x14ac:dyDescent="0.45">
      <c r="A4904">
        <v>-1.5171699230313918E-2</v>
      </c>
      <c r="B4904">
        <v>1</v>
      </c>
      <c r="C4904">
        <v>0</v>
      </c>
      <c r="D4904">
        <v>0</v>
      </c>
    </row>
    <row r="4905" spans="1:4" hidden="1" outlineLevel="1" x14ac:dyDescent="0.45">
      <c r="A4905">
        <v>-4.2834598331704665E-3</v>
      </c>
      <c r="B4905">
        <v>1</v>
      </c>
      <c r="C4905">
        <v>0</v>
      </c>
      <c r="D4905">
        <v>0</v>
      </c>
    </row>
    <row r="4906" spans="1:4" hidden="1" outlineLevel="1" x14ac:dyDescent="0.45">
      <c r="A4906">
        <v>5.5849056603773928E-3</v>
      </c>
      <c r="B4906">
        <v>1</v>
      </c>
      <c r="C4906">
        <v>0</v>
      </c>
      <c r="D4906">
        <v>0</v>
      </c>
    </row>
    <row r="4907" spans="1:4" hidden="1" outlineLevel="1" x14ac:dyDescent="0.45">
      <c r="A4907">
        <v>-4.6157310117082018E-2</v>
      </c>
      <c r="B4907">
        <v>1</v>
      </c>
      <c r="C4907">
        <v>0</v>
      </c>
      <c r="D4907">
        <v>0</v>
      </c>
    </row>
    <row r="4908" spans="1:4" hidden="1" outlineLevel="1" x14ac:dyDescent="0.45">
      <c r="A4908">
        <v>1.4713982217326338E-2</v>
      </c>
      <c r="B4908">
        <v>1</v>
      </c>
      <c r="C4908">
        <v>0</v>
      </c>
      <c r="D4908">
        <v>0</v>
      </c>
    </row>
    <row r="4909" spans="1:4" hidden="1" outlineLevel="1" x14ac:dyDescent="0.45">
      <c r="A4909">
        <v>1.6206575682382152E-2</v>
      </c>
      <c r="B4909">
        <v>1</v>
      </c>
      <c r="C4909">
        <v>0</v>
      </c>
      <c r="D4909">
        <v>0</v>
      </c>
    </row>
    <row r="4910" spans="1:4" hidden="1" outlineLevel="1" x14ac:dyDescent="0.45">
      <c r="A4910">
        <v>1.1674933231591078E-2</v>
      </c>
      <c r="B4910">
        <v>1</v>
      </c>
      <c r="C4910">
        <v>0</v>
      </c>
      <c r="D4910">
        <v>0</v>
      </c>
    </row>
    <row r="4911" spans="1:4" hidden="1" outlineLevel="1" x14ac:dyDescent="0.45">
      <c r="A4911">
        <v>-5.9586664655304489E-3</v>
      </c>
      <c r="B4911">
        <v>1</v>
      </c>
      <c r="C4911">
        <v>0</v>
      </c>
      <c r="D4911">
        <v>0</v>
      </c>
    </row>
    <row r="4912" spans="1:4" hidden="1" outlineLevel="1" x14ac:dyDescent="0.45">
      <c r="A4912">
        <v>-4.7044540556947512E-3</v>
      </c>
      <c r="B4912">
        <v>1</v>
      </c>
      <c r="C4912">
        <v>0</v>
      </c>
      <c r="D4912">
        <v>0</v>
      </c>
    </row>
    <row r="4913" spans="1:4" hidden="1" outlineLevel="1" x14ac:dyDescent="0.45">
      <c r="A4913">
        <v>-1.0596935274834074E-2</v>
      </c>
      <c r="B4913">
        <v>1</v>
      </c>
      <c r="C4913">
        <v>0</v>
      </c>
      <c r="D4913">
        <v>0</v>
      </c>
    </row>
    <row r="4914" spans="1:4" hidden="1" outlineLevel="1" x14ac:dyDescent="0.45">
      <c r="A4914">
        <v>7.3971336107259145E-3</v>
      </c>
      <c r="B4914">
        <v>1</v>
      </c>
      <c r="C4914">
        <v>0</v>
      </c>
      <c r="D4914">
        <v>0</v>
      </c>
    </row>
    <row r="4915" spans="1:4" hidden="1" outlineLevel="1" x14ac:dyDescent="0.45">
      <c r="A4915">
        <v>-8.7195961450207138E-3</v>
      </c>
      <c r="B4915">
        <v>1</v>
      </c>
      <c r="C4915">
        <v>0</v>
      </c>
      <c r="D4915">
        <v>0</v>
      </c>
    </row>
    <row r="4916" spans="1:4" hidden="1" outlineLevel="1" x14ac:dyDescent="0.45">
      <c r="A4916">
        <v>2.2916666666666696E-2</v>
      </c>
      <c r="B4916">
        <v>1</v>
      </c>
      <c r="C4916">
        <v>0</v>
      </c>
      <c r="D4916">
        <v>0</v>
      </c>
    </row>
    <row r="4917" spans="1:4" hidden="1" outlineLevel="1" x14ac:dyDescent="0.45">
      <c r="A4917">
        <v>1.8179075205551731E-2</v>
      </c>
      <c r="B4917">
        <v>1</v>
      </c>
      <c r="C4917">
        <v>0</v>
      </c>
      <c r="D4917">
        <v>0</v>
      </c>
    </row>
    <row r="4918" spans="1:4" hidden="1" outlineLevel="1" x14ac:dyDescent="0.45">
      <c r="A4918">
        <v>1.9262112905618078E-3</v>
      </c>
      <c r="B4918">
        <v>1</v>
      </c>
      <c r="C4918">
        <v>0</v>
      </c>
      <c r="D4918">
        <v>0</v>
      </c>
    </row>
    <row r="4919" spans="1:4" hidden="1" outlineLevel="1" x14ac:dyDescent="0.45">
      <c r="A4919">
        <v>-5.3238686779059075E-3</v>
      </c>
      <c r="B4919">
        <v>1</v>
      </c>
      <c r="C4919">
        <v>0</v>
      </c>
      <c r="D4919">
        <v>0</v>
      </c>
    </row>
    <row r="4920" spans="1:4" hidden="1" outlineLevel="1" x14ac:dyDescent="0.45">
      <c r="A4920">
        <v>4.4603033006244353E-2</v>
      </c>
      <c r="B4920">
        <v>1</v>
      </c>
      <c r="C4920">
        <v>0</v>
      </c>
      <c r="D4920">
        <v>0</v>
      </c>
    </row>
    <row r="4921" spans="1:4" hidden="1" outlineLevel="1" x14ac:dyDescent="0.45">
      <c r="A4921">
        <v>3.7005408482777558E-3</v>
      </c>
      <c r="B4921">
        <v>1</v>
      </c>
      <c r="C4921">
        <v>0</v>
      </c>
      <c r="D4921">
        <v>0</v>
      </c>
    </row>
    <row r="4922" spans="1:4" hidden="1" outlineLevel="1" x14ac:dyDescent="0.45">
      <c r="A4922">
        <v>0.14449801474758939</v>
      </c>
      <c r="B4922">
        <v>1</v>
      </c>
      <c r="C4922">
        <v>0</v>
      </c>
      <c r="D4922">
        <v>0</v>
      </c>
    </row>
    <row r="4923" spans="1:4" hidden="1" outlineLevel="1" x14ac:dyDescent="0.45">
      <c r="A4923">
        <v>-5.0799157477388057E-3</v>
      </c>
      <c r="B4923">
        <v>1</v>
      </c>
      <c r="C4923">
        <v>0</v>
      </c>
      <c r="D4923">
        <v>0</v>
      </c>
    </row>
    <row r="4924" spans="1:4" hidden="1" outlineLevel="1" x14ac:dyDescent="0.45">
      <c r="A4924">
        <v>-1.631382316313823E-2</v>
      </c>
      <c r="B4924">
        <v>1</v>
      </c>
      <c r="C4924">
        <v>0</v>
      </c>
      <c r="D4924">
        <v>0</v>
      </c>
    </row>
    <row r="4925" spans="1:4" hidden="1" outlineLevel="1" x14ac:dyDescent="0.45">
      <c r="A4925">
        <v>-1.6900873528294613E-2</v>
      </c>
      <c r="B4925">
        <v>1</v>
      </c>
      <c r="C4925">
        <v>0</v>
      </c>
      <c r="D4925">
        <v>0</v>
      </c>
    </row>
    <row r="4926" spans="1:4" hidden="1" outlineLevel="1" x14ac:dyDescent="0.45">
      <c r="A4926">
        <v>-5.9493915395016472E-2</v>
      </c>
      <c r="B4926">
        <v>1</v>
      </c>
      <c r="C4926">
        <v>0</v>
      </c>
      <c r="D4926">
        <v>0</v>
      </c>
    </row>
    <row r="4927" spans="1:4" hidden="1" outlineLevel="1" x14ac:dyDescent="0.45">
      <c r="A4927">
        <v>-8.5575409050455686E-3</v>
      </c>
      <c r="B4927">
        <v>1</v>
      </c>
      <c r="C4927">
        <v>0</v>
      </c>
      <c r="D4927">
        <v>0</v>
      </c>
    </row>
    <row r="4928" spans="1:4" hidden="1" outlineLevel="1" x14ac:dyDescent="0.45">
      <c r="A4928">
        <v>-2.2579754177599609E-2</v>
      </c>
      <c r="B4928">
        <v>1</v>
      </c>
      <c r="C4928">
        <v>0</v>
      </c>
      <c r="D4928">
        <v>0</v>
      </c>
    </row>
    <row r="4929" spans="1:4" hidden="1" outlineLevel="1" x14ac:dyDescent="0.45">
      <c r="A4929">
        <v>1.7520310844224563E-2</v>
      </c>
      <c r="B4929">
        <v>1</v>
      </c>
      <c r="C4929">
        <v>0</v>
      </c>
      <c r="D4929">
        <v>0</v>
      </c>
    </row>
    <row r="4930" spans="1:4" hidden="1" outlineLevel="1" x14ac:dyDescent="0.45">
      <c r="A4930">
        <v>-3.1798930778310197E-2</v>
      </c>
      <c r="B4930">
        <v>1</v>
      </c>
      <c r="C4930">
        <v>0</v>
      </c>
      <c r="D4930">
        <v>0</v>
      </c>
    </row>
    <row r="4931" spans="1:4" hidden="1" outlineLevel="1" x14ac:dyDescent="0.45">
      <c r="A4931">
        <v>-4.1591968447470817E-3</v>
      </c>
      <c r="B4931">
        <v>1</v>
      </c>
      <c r="C4931">
        <v>0</v>
      </c>
      <c r="D4931">
        <v>0</v>
      </c>
    </row>
    <row r="4932" spans="1:4" hidden="1" outlineLevel="1" x14ac:dyDescent="0.45">
      <c r="A4932">
        <v>1.5194066393029448E-2</v>
      </c>
      <c r="B4932">
        <v>1</v>
      </c>
      <c r="C4932">
        <v>0</v>
      </c>
      <c r="D4932">
        <v>0</v>
      </c>
    </row>
    <row r="4933" spans="1:4" hidden="1" outlineLevel="1" x14ac:dyDescent="0.45">
      <c r="A4933">
        <v>3.1210100723506606E-3</v>
      </c>
      <c r="B4933">
        <v>1</v>
      </c>
      <c r="C4933">
        <v>0</v>
      </c>
      <c r="D4933">
        <v>0</v>
      </c>
    </row>
    <row r="4934" spans="1:4" hidden="1" outlineLevel="1" x14ac:dyDescent="0.45">
      <c r="A4934">
        <v>8.2025173242825655E-3</v>
      </c>
      <c r="B4934">
        <v>1</v>
      </c>
      <c r="C4934">
        <v>0</v>
      </c>
      <c r="D4934">
        <v>0</v>
      </c>
    </row>
    <row r="4935" spans="1:4" hidden="1" outlineLevel="1" x14ac:dyDescent="0.45">
      <c r="A4935">
        <v>-5.4776265955954528E-2</v>
      </c>
      <c r="B4935">
        <v>1</v>
      </c>
      <c r="C4935">
        <v>0</v>
      </c>
      <c r="D4935">
        <v>0</v>
      </c>
    </row>
    <row r="4936" spans="1:4" hidden="1" outlineLevel="1" x14ac:dyDescent="0.45">
      <c r="A4936">
        <v>-2.8196186094829878E-3</v>
      </c>
      <c r="B4936">
        <v>1</v>
      </c>
      <c r="C4936">
        <v>0</v>
      </c>
      <c r="D4936">
        <v>0</v>
      </c>
    </row>
    <row r="4937" spans="1:4" hidden="1" outlineLevel="1" x14ac:dyDescent="0.45">
      <c r="A4937">
        <v>-1.6667906838306323E-2</v>
      </c>
      <c r="B4937">
        <v>1</v>
      </c>
      <c r="C4937">
        <v>0</v>
      </c>
      <c r="D4937">
        <v>0</v>
      </c>
    </row>
    <row r="4938" spans="1:4" hidden="1" outlineLevel="1" x14ac:dyDescent="0.45">
      <c r="A4938">
        <v>-5.0775633749527094E-2</v>
      </c>
      <c r="B4938">
        <v>1</v>
      </c>
      <c r="C4938">
        <v>0</v>
      </c>
      <c r="D4938">
        <v>0</v>
      </c>
    </row>
    <row r="4939" spans="1:4" hidden="1" outlineLevel="1" x14ac:dyDescent="0.45">
      <c r="A4939">
        <v>8.8488520408163129E-3</v>
      </c>
      <c r="B4939">
        <v>1</v>
      </c>
      <c r="C4939">
        <v>0</v>
      </c>
      <c r="D4939">
        <v>0</v>
      </c>
    </row>
    <row r="4940" spans="1:4" hidden="1" outlineLevel="1" x14ac:dyDescent="0.45">
      <c r="A4940">
        <v>-5.6657447649150594E-2</v>
      </c>
      <c r="B4940">
        <v>1</v>
      </c>
      <c r="C4940">
        <v>0</v>
      </c>
      <c r="D4940">
        <v>0</v>
      </c>
    </row>
    <row r="4941" spans="1:4" hidden="1" outlineLevel="1" x14ac:dyDescent="0.45">
      <c r="A4941">
        <v>2.9150611492712475E-2</v>
      </c>
      <c r="B4941">
        <v>1</v>
      </c>
      <c r="C4941">
        <v>0</v>
      </c>
      <c r="D4941">
        <v>0</v>
      </c>
    </row>
    <row r="4942" spans="1:4" hidden="1" outlineLevel="1" x14ac:dyDescent="0.45">
      <c r="A4942">
        <v>3.3208530034185335E-2</v>
      </c>
      <c r="B4942">
        <v>1</v>
      </c>
      <c r="C4942">
        <v>0</v>
      </c>
      <c r="D4942">
        <v>0</v>
      </c>
    </row>
    <row r="4943" spans="1:4" hidden="1" outlineLevel="1" x14ac:dyDescent="0.45">
      <c r="A4943">
        <v>-1.8749015282810699E-2</v>
      </c>
      <c r="B4943">
        <v>1</v>
      </c>
      <c r="C4943">
        <v>0</v>
      </c>
      <c r="D4943">
        <v>0</v>
      </c>
    </row>
    <row r="4944" spans="1:4" hidden="1" outlineLevel="1" x14ac:dyDescent="0.45">
      <c r="A4944">
        <v>1.156069364161838E-2</v>
      </c>
      <c r="B4944">
        <v>1</v>
      </c>
      <c r="C4944">
        <v>0</v>
      </c>
      <c r="D4944">
        <v>0</v>
      </c>
    </row>
    <row r="4945" spans="1:4" hidden="1" outlineLevel="1" x14ac:dyDescent="0.45">
      <c r="A4945">
        <v>1.1904761904761862E-3</v>
      </c>
      <c r="B4945">
        <v>1</v>
      </c>
      <c r="C4945">
        <v>0</v>
      </c>
      <c r="D4945">
        <v>0</v>
      </c>
    </row>
    <row r="4946" spans="1:4" hidden="1" outlineLevel="1" x14ac:dyDescent="0.45">
      <c r="A4946">
        <v>2.100673801030517E-2</v>
      </c>
      <c r="B4946">
        <v>1</v>
      </c>
      <c r="C4946">
        <v>0</v>
      </c>
      <c r="D4946">
        <v>0</v>
      </c>
    </row>
    <row r="4947" spans="1:4" hidden="1" outlineLevel="1" x14ac:dyDescent="0.45">
      <c r="A4947">
        <v>7.9192546583850554E-3</v>
      </c>
      <c r="B4947">
        <v>1</v>
      </c>
      <c r="C4947">
        <v>0</v>
      </c>
      <c r="D4947">
        <v>0</v>
      </c>
    </row>
    <row r="4948" spans="1:4" hidden="1" outlineLevel="1" x14ac:dyDescent="0.45">
      <c r="A4948">
        <v>4.6217840086271167E-4</v>
      </c>
      <c r="B4948">
        <v>1</v>
      </c>
      <c r="C4948">
        <v>0</v>
      </c>
      <c r="D4948">
        <v>0</v>
      </c>
    </row>
    <row r="4949" spans="1:4" hidden="1" outlineLevel="1" x14ac:dyDescent="0.45">
      <c r="A4949">
        <v>-9.5472744071450899E-3</v>
      </c>
      <c r="B4949">
        <v>1</v>
      </c>
      <c r="C4949">
        <v>0</v>
      </c>
      <c r="D4949">
        <v>0</v>
      </c>
    </row>
    <row r="4950" spans="1:4" hidden="1" outlineLevel="1" x14ac:dyDescent="0.45">
      <c r="A4950">
        <v>-2.3243159203979902E-2</v>
      </c>
      <c r="B4950">
        <v>1</v>
      </c>
      <c r="C4950">
        <v>0</v>
      </c>
      <c r="D4950">
        <v>0</v>
      </c>
    </row>
    <row r="4951" spans="1:4" hidden="1" outlineLevel="1" x14ac:dyDescent="0.45">
      <c r="A4951">
        <v>-3.9474731396737073E-2</v>
      </c>
      <c r="B4951">
        <v>1</v>
      </c>
      <c r="C4951">
        <v>0</v>
      </c>
      <c r="D4951">
        <v>0</v>
      </c>
    </row>
    <row r="4952" spans="1:4" hidden="1" outlineLevel="1" x14ac:dyDescent="0.45">
      <c r="A4952">
        <v>-1.0191399453144401E-2</v>
      </c>
      <c r="B4952">
        <v>1</v>
      </c>
      <c r="C4952">
        <v>0</v>
      </c>
      <c r="D4952">
        <v>0</v>
      </c>
    </row>
    <row r="4953" spans="1:4" hidden="1" outlineLevel="1" x14ac:dyDescent="0.45">
      <c r="A4953">
        <v>1.439812489536263E-2</v>
      </c>
      <c r="B4953">
        <v>1</v>
      </c>
      <c r="C4953">
        <v>0</v>
      </c>
      <c r="D4953">
        <v>0</v>
      </c>
    </row>
    <row r="4954" spans="1:4" hidden="1" outlineLevel="1" x14ac:dyDescent="0.45">
      <c r="A4954">
        <v>1.3368542663805938E-2</v>
      </c>
      <c r="B4954">
        <v>1</v>
      </c>
      <c r="C4954">
        <v>0</v>
      </c>
      <c r="D4954">
        <v>0</v>
      </c>
    </row>
    <row r="4955" spans="1:4" hidden="1" outlineLevel="1" x14ac:dyDescent="0.45">
      <c r="A4955">
        <v>-7.1905537459283408E-2</v>
      </c>
      <c r="B4955">
        <v>1</v>
      </c>
      <c r="C4955">
        <v>0</v>
      </c>
      <c r="D4955">
        <v>0</v>
      </c>
    </row>
    <row r="4956" spans="1:4" hidden="1" outlineLevel="1" x14ac:dyDescent="0.45">
      <c r="A4956">
        <v>-6.413968588224972E-2</v>
      </c>
      <c r="B4956">
        <v>1</v>
      </c>
      <c r="C4956">
        <v>0</v>
      </c>
      <c r="D4956">
        <v>0</v>
      </c>
    </row>
    <row r="4957" spans="1:4" hidden="1" outlineLevel="1" x14ac:dyDescent="0.45">
      <c r="A4957">
        <v>-3.3752109506843819E-3</v>
      </c>
      <c r="B4957">
        <v>1</v>
      </c>
      <c r="C4957">
        <v>0</v>
      </c>
      <c r="D4957">
        <v>0</v>
      </c>
    </row>
    <row r="4958" spans="1:4" hidden="1" outlineLevel="1" x14ac:dyDescent="0.45">
      <c r="A4958">
        <v>-5.7384760112888511E-3</v>
      </c>
      <c r="B4958">
        <v>1</v>
      </c>
      <c r="C4958">
        <v>0</v>
      </c>
      <c r="D4958">
        <v>0</v>
      </c>
    </row>
    <row r="4959" spans="1:4" hidden="1" outlineLevel="1" x14ac:dyDescent="0.45">
      <c r="A4959">
        <v>0.14788532500709617</v>
      </c>
      <c r="B4959">
        <v>1</v>
      </c>
      <c r="C4959">
        <v>0</v>
      </c>
      <c r="D4959">
        <v>0</v>
      </c>
    </row>
    <row r="4960" spans="1:4" hidden="1" outlineLevel="1" x14ac:dyDescent="0.45">
      <c r="A4960">
        <v>-6.1078140454995045E-2</v>
      </c>
      <c r="B4960">
        <v>1</v>
      </c>
      <c r="C4960">
        <v>0</v>
      </c>
      <c r="D4960">
        <v>0</v>
      </c>
    </row>
    <row r="4961" spans="1:4" hidden="1" outlineLevel="1" x14ac:dyDescent="0.45">
      <c r="A4961">
        <v>5.5306821174612164E-3</v>
      </c>
      <c r="B4961">
        <v>1</v>
      </c>
      <c r="C4961">
        <v>0</v>
      </c>
      <c r="D4961">
        <v>0</v>
      </c>
    </row>
    <row r="4962" spans="1:4" hidden="1" outlineLevel="1" x14ac:dyDescent="0.45">
      <c r="A4962">
        <v>-1.1524358302776427E-2</v>
      </c>
      <c r="B4962">
        <v>1</v>
      </c>
      <c r="C4962">
        <v>0</v>
      </c>
      <c r="D4962">
        <v>0</v>
      </c>
    </row>
    <row r="4963" spans="1:4" hidden="1" outlineLevel="1" x14ac:dyDescent="0.45">
      <c r="A4963">
        <v>1.254195371842437E-2</v>
      </c>
      <c r="B4963">
        <v>1</v>
      </c>
      <c r="C4963">
        <v>0</v>
      </c>
      <c r="D4963">
        <v>0</v>
      </c>
    </row>
    <row r="4964" spans="1:4" hidden="1" outlineLevel="1" x14ac:dyDescent="0.45">
      <c r="A4964">
        <v>-1.7445917655268706E-2</v>
      </c>
      <c r="B4964">
        <v>1</v>
      </c>
      <c r="C4964">
        <v>0</v>
      </c>
      <c r="D4964">
        <v>0</v>
      </c>
    </row>
    <row r="4965" spans="1:4" hidden="1" outlineLevel="1" x14ac:dyDescent="0.45">
      <c r="A4965">
        <v>5.3267045454541417E-4</v>
      </c>
      <c r="B4965">
        <v>1</v>
      </c>
      <c r="C4965">
        <v>0</v>
      </c>
      <c r="D4965">
        <v>0</v>
      </c>
    </row>
    <row r="4966" spans="1:4" hidden="1" outlineLevel="1" x14ac:dyDescent="0.45">
      <c r="A4966">
        <v>-9.6716947648625151E-3</v>
      </c>
      <c r="B4966">
        <v>1</v>
      </c>
      <c r="C4966">
        <v>0</v>
      </c>
      <c r="D4966">
        <v>0</v>
      </c>
    </row>
    <row r="4967" spans="1:4" hidden="1" outlineLevel="1" x14ac:dyDescent="0.45">
      <c r="A4967">
        <v>2.9567243078577166E-2</v>
      </c>
      <c r="B4967">
        <v>1</v>
      </c>
      <c r="C4967">
        <v>0</v>
      </c>
      <c r="D4967">
        <v>0</v>
      </c>
    </row>
    <row r="4968" spans="1:4" hidden="1" outlineLevel="1" x14ac:dyDescent="0.45">
      <c r="A4968">
        <v>2.9327299625794057E-2</v>
      </c>
      <c r="B4968">
        <v>1</v>
      </c>
      <c r="C4968">
        <v>0</v>
      </c>
      <c r="D4968">
        <v>0</v>
      </c>
    </row>
    <row r="4969" spans="1:4" hidden="1" outlineLevel="1" x14ac:dyDescent="0.45">
      <c r="A4969">
        <v>2.899898545823465E-2</v>
      </c>
      <c r="B4969">
        <v>1</v>
      </c>
      <c r="C4969">
        <v>0</v>
      </c>
      <c r="D4969">
        <v>0</v>
      </c>
    </row>
    <row r="4970" spans="1:4" hidden="1" outlineLevel="1" x14ac:dyDescent="0.45">
      <c r="A4970">
        <v>6.5730013967628675E-3</v>
      </c>
      <c r="B4970">
        <v>1</v>
      </c>
      <c r="C4970">
        <v>0</v>
      </c>
      <c r="D4970">
        <v>0</v>
      </c>
    </row>
    <row r="4971" spans="1:4" hidden="1" outlineLevel="1" x14ac:dyDescent="0.45">
      <c r="A4971">
        <v>6.4484531874948736E-3</v>
      </c>
      <c r="B4971">
        <v>1</v>
      </c>
      <c r="C4971">
        <v>0</v>
      </c>
      <c r="D4971">
        <v>0</v>
      </c>
    </row>
    <row r="4972" spans="1:4" hidden="1" outlineLevel="1" x14ac:dyDescent="0.45">
      <c r="A4972">
        <v>1.7761557177615517E-2</v>
      </c>
      <c r="B4972">
        <v>1</v>
      </c>
      <c r="C4972">
        <v>0</v>
      </c>
      <c r="D4972">
        <v>0</v>
      </c>
    </row>
    <row r="4973" spans="1:4" hidden="1" outlineLevel="1" x14ac:dyDescent="0.45">
      <c r="A4973">
        <v>-2.8448481950753002E-2</v>
      </c>
      <c r="B4973">
        <v>1</v>
      </c>
      <c r="C4973">
        <v>0</v>
      </c>
      <c r="D4973">
        <v>0</v>
      </c>
    </row>
    <row r="4974" spans="1:4" hidden="1" outlineLevel="1" x14ac:dyDescent="0.45">
      <c r="A4974">
        <v>1.7142388451443669E-2</v>
      </c>
      <c r="B4974">
        <v>1</v>
      </c>
      <c r="C4974">
        <v>0</v>
      </c>
      <c r="D4974">
        <v>0</v>
      </c>
    </row>
    <row r="4975" spans="1:4" hidden="1" outlineLevel="1" x14ac:dyDescent="0.45">
      <c r="A4975">
        <v>1.0079832271590927E-2</v>
      </c>
      <c r="B4975">
        <v>1</v>
      </c>
      <c r="C4975">
        <v>0</v>
      </c>
      <c r="D4975">
        <v>0</v>
      </c>
    </row>
    <row r="4976" spans="1:4" hidden="1" outlineLevel="1" x14ac:dyDescent="0.45">
      <c r="A4976">
        <v>-2.9538559795625474E-3</v>
      </c>
      <c r="B4976">
        <v>1</v>
      </c>
      <c r="C4976">
        <v>0</v>
      </c>
      <c r="D4976">
        <v>0</v>
      </c>
    </row>
    <row r="4977" spans="1:4" hidden="1" outlineLevel="1" x14ac:dyDescent="0.45">
      <c r="A4977">
        <v>-2.5782688766114226E-2</v>
      </c>
      <c r="B4977">
        <v>1</v>
      </c>
      <c r="C4977">
        <v>0</v>
      </c>
      <c r="D4977">
        <v>0</v>
      </c>
    </row>
    <row r="4978" spans="1:4" hidden="1" outlineLevel="1" x14ac:dyDescent="0.45">
      <c r="A4978">
        <v>1.1917481712829803E-2</v>
      </c>
      <c r="B4978">
        <v>1</v>
      </c>
      <c r="C4978">
        <v>0</v>
      </c>
      <c r="D4978">
        <v>0</v>
      </c>
    </row>
    <row r="4979" spans="1:4" hidden="1" outlineLevel="1" x14ac:dyDescent="0.45">
      <c r="A4979">
        <v>2.6559454191033005E-2</v>
      </c>
      <c r="B4979">
        <v>1</v>
      </c>
      <c r="C4979">
        <v>0</v>
      </c>
      <c r="D4979">
        <v>0</v>
      </c>
    </row>
    <row r="4980" spans="1:4" hidden="1" outlineLevel="1" x14ac:dyDescent="0.45">
      <c r="A4980">
        <v>5.1428119313237097E-3</v>
      </c>
      <c r="B4980">
        <v>1</v>
      </c>
      <c r="C4980">
        <v>0</v>
      </c>
      <c r="D4980">
        <v>0</v>
      </c>
    </row>
    <row r="4981" spans="1:4" hidden="1" outlineLevel="1" x14ac:dyDescent="0.45">
      <c r="A4981">
        <v>5.6438916876574208E-2</v>
      </c>
      <c r="B4981">
        <v>1</v>
      </c>
      <c r="C4981">
        <v>0</v>
      </c>
      <c r="D4981">
        <v>0</v>
      </c>
    </row>
    <row r="4982" spans="1:4" hidden="1" outlineLevel="1" x14ac:dyDescent="0.45">
      <c r="A4982">
        <v>2.8611876909321321E-2</v>
      </c>
      <c r="B4982">
        <v>1</v>
      </c>
      <c r="C4982">
        <v>0</v>
      </c>
      <c r="D4982">
        <v>0</v>
      </c>
    </row>
    <row r="4983" spans="1:4" hidden="1" outlineLevel="1" x14ac:dyDescent="0.45">
      <c r="A4983">
        <v>-4.3462513582037676E-3</v>
      </c>
      <c r="B4983">
        <v>1</v>
      </c>
      <c r="C4983">
        <v>0</v>
      </c>
      <c r="D4983">
        <v>0</v>
      </c>
    </row>
    <row r="4984" spans="1:4" hidden="1" outlineLevel="1" x14ac:dyDescent="0.45">
      <c r="A4984">
        <v>-4.8017460894870245E-3</v>
      </c>
      <c r="B4984">
        <v>1</v>
      </c>
      <c r="C4984">
        <v>0</v>
      </c>
      <c r="D4984">
        <v>0</v>
      </c>
    </row>
    <row r="4985" spans="1:4" hidden="1" outlineLevel="1" x14ac:dyDescent="0.45">
      <c r="A4985">
        <v>8.8456758534980473E-3</v>
      </c>
      <c r="B4985">
        <v>1</v>
      </c>
      <c r="C4985">
        <v>0</v>
      </c>
      <c r="D4985">
        <v>0</v>
      </c>
    </row>
    <row r="4986" spans="1:4" hidden="1" outlineLevel="1" x14ac:dyDescent="0.45">
      <c r="A4986">
        <v>-1.0144927536231974E-2</v>
      </c>
      <c r="B4986">
        <v>1</v>
      </c>
      <c r="C4986">
        <v>0</v>
      </c>
      <c r="D4986">
        <v>0</v>
      </c>
    </row>
    <row r="4987" spans="1:4" hidden="1" outlineLevel="1" x14ac:dyDescent="0.45">
      <c r="A4987">
        <v>-3.2723279648609105E-2</v>
      </c>
      <c r="B4987">
        <v>1</v>
      </c>
      <c r="C4987">
        <v>0</v>
      </c>
      <c r="D4987">
        <v>0</v>
      </c>
    </row>
    <row r="4988" spans="1:4" hidden="1" outlineLevel="1" x14ac:dyDescent="0.45">
      <c r="A4988">
        <v>-3.4889881177628146E-2</v>
      </c>
      <c r="B4988">
        <v>1</v>
      </c>
      <c r="C4988">
        <v>0</v>
      </c>
      <c r="D4988">
        <v>0</v>
      </c>
    </row>
    <row r="4989" spans="1:4" hidden="1" outlineLevel="1" x14ac:dyDescent="0.45">
      <c r="A4989">
        <v>1.0194479297365167E-3</v>
      </c>
      <c r="B4989">
        <v>1</v>
      </c>
      <c r="C4989">
        <v>0</v>
      </c>
      <c r="D4989">
        <v>0</v>
      </c>
    </row>
    <row r="4990" spans="1:4" hidden="1" outlineLevel="1" x14ac:dyDescent="0.45">
      <c r="A4990">
        <v>-7.2855464159812255E-3</v>
      </c>
      <c r="B4990">
        <v>1</v>
      </c>
      <c r="C4990">
        <v>0</v>
      </c>
      <c r="D4990">
        <v>0</v>
      </c>
    </row>
    <row r="4991" spans="1:4" hidden="1" outlineLevel="1" x14ac:dyDescent="0.45">
      <c r="A4991">
        <v>2.1148989898990056E-2</v>
      </c>
      <c r="B4991">
        <v>1</v>
      </c>
      <c r="C4991">
        <v>0</v>
      </c>
      <c r="D4991">
        <v>0</v>
      </c>
    </row>
    <row r="4992" spans="1:4" hidden="1" outlineLevel="1" x14ac:dyDescent="0.45">
      <c r="A4992">
        <v>-5.6414219474498761E-3</v>
      </c>
      <c r="B4992">
        <v>1</v>
      </c>
      <c r="C4992">
        <v>0</v>
      </c>
      <c r="D4992">
        <v>0</v>
      </c>
    </row>
    <row r="4993" spans="1:4" hidden="1" outlineLevel="1" x14ac:dyDescent="0.45">
      <c r="A4993">
        <v>-2.4092640087042261E-3</v>
      </c>
      <c r="B4993">
        <v>1</v>
      </c>
      <c r="C4993">
        <v>0</v>
      </c>
      <c r="D4993">
        <v>0</v>
      </c>
    </row>
    <row r="4994" spans="1:4" hidden="1" outlineLevel="1" x14ac:dyDescent="0.45">
      <c r="A4994">
        <v>4.9859769398565845E-3</v>
      </c>
      <c r="B4994">
        <v>1</v>
      </c>
      <c r="C4994">
        <v>0</v>
      </c>
      <c r="D4994">
        <v>0</v>
      </c>
    </row>
    <row r="4995" spans="1:4" hidden="1" outlineLevel="1" x14ac:dyDescent="0.45">
      <c r="A4995">
        <v>4.8062015503875788E-3</v>
      </c>
      <c r="B4995">
        <v>1</v>
      </c>
      <c r="C4995">
        <v>0</v>
      </c>
      <c r="D4995">
        <v>0</v>
      </c>
    </row>
    <row r="4996" spans="1:4" hidden="1" outlineLevel="1" x14ac:dyDescent="0.45">
      <c r="A4996">
        <v>2.5304736923314364E-2</v>
      </c>
      <c r="B4996">
        <v>1</v>
      </c>
      <c r="C4996">
        <v>0</v>
      </c>
      <c r="D4996">
        <v>0</v>
      </c>
    </row>
    <row r="4997" spans="1:4" hidden="1" outlineLevel="1" x14ac:dyDescent="0.45">
      <c r="A4997">
        <v>4.589917231000662E-3</v>
      </c>
      <c r="B4997">
        <v>1</v>
      </c>
      <c r="C4997">
        <v>0</v>
      </c>
      <c r="D4997">
        <v>0</v>
      </c>
    </row>
    <row r="4998" spans="1:4" hidden="1" outlineLevel="1" x14ac:dyDescent="0.45">
      <c r="A4998">
        <v>2.8312485956108135E-2</v>
      </c>
      <c r="B4998">
        <v>1</v>
      </c>
      <c r="C4998">
        <v>0</v>
      </c>
      <c r="D4998">
        <v>0</v>
      </c>
    </row>
    <row r="4999" spans="1:4" hidden="1" outlineLevel="1" x14ac:dyDescent="0.45">
      <c r="A4999">
        <v>2.4400903197610901E-2</v>
      </c>
      <c r="B4999">
        <v>1</v>
      </c>
      <c r="C4999">
        <v>0</v>
      </c>
      <c r="D4999">
        <v>0</v>
      </c>
    </row>
    <row r="5000" spans="1:4" hidden="1" outlineLevel="1" x14ac:dyDescent="0.45">
      <c r="A5000">
        <v>-1.1589874857792948E-2</v>
      </c>
      <c r="B5000">
        <v>1</v>
      </c>
      <c r="C5000">
        <v>0</v>
      </c>
      <c r="D5000">
        <v>0</v>
      </c>
    </row>
    <row r="5001" spans="1:4" hidden="1" outlineLevel="1" x14ac:dyDescent="0.45">
      <c r="A5001">
        <v>-3.2371771814976302E-3</v>
      </c>
      <c r="B5001">
        <v>1</v>
      </c>
      <c r="C5001">
        <v>0</v>
      </c>
      <c r="D5001">
        <v>0</v>
      </c>
    </row>
    <row r="5002" spans="1:4" hidden="1" outlineLevel="1" x14ac:dyDescent="0.45">
      <c r="A5002">
        <v>-3.60854503464203E-3</v>
      </c>
      <c r="B5002">
        <v>1</v>
      </c>
      <c r="C5002">
        <v>0</v>
      </c>
      <c r="D5002">
        <v>0</v>
      </c>
    </row>
    <row r="5003" spans="1:4" hidden="1" outlineLevel="1" x14ac:dyDescent="0.45">
      <c r="A5003">
        <v>5.4324206866580571E-3</v>
      </c>
      <c r="B5003">
        <v>1</v>
      </c>
      <c r="C5003">
        <v>0</v>
      </c>
      <c r="D5003">
        <v>0</v>
      </c>
    </row>
    <row r="5004" spans="1:4" hidden="1" outlineLevel="1" x14ac:dyDescent="0.45">
      <c r="A5004">
        <v>-2.355738059217638E-2</v>
      </c>
      <c r="B5004">
        <v>1</v>
      </c>
      <c r="C5004">
        <v>0</v>
      </c>
      <c r="D5004">
        <v>0</v>
      </c>
    </row>
    <row r="5005" spans="1:4" hidden="1" outlineLevel="1" x14ac:dyDescent="0.45">
      <c r="A5005">
        <v>1.2321086026265471E-2</v>
      </c>
      <c r="B5005">
        <v>1</v>
      </c>
      <c r="C5005">
        <v>0</v>
      </c>
      <c r="D5005">
        <v>0</v>
      </c>
    </row>
    <row r="5006" spans="1:4" hidden="1" outlineLevel="1" x14ac:dyDescent="0.45">
      <c r="A5006">
        <v>-2.7986298374754082E-2</v>
      </c>
      <c r="B5006">
        <v>1</v>
      </c>
      <c r="C5006">
        <v>0</v>
      </c>
      <c r="D5006">
        <v>0</v>
      </c>
    </row>
    <row r="5007" spans="1:4" hidden="1" outlineLevel="1" x14ac:dyDescent="0.45">
      <c r="A5007">
        <v>-8.9975256804379899E-3</v>
      </c>
      <c r="B5007">
        <v>1</v>
      </c>
      <c r="C5007">
        <v>0</v>
      </c>
      <c r="D5007">
        <v>0</v>
      </c>
    </row>
    <row r="5008" spans="1:4" hidden="1" outlineLevel="1" x14ac:dyDescent="0.45">
      <c r="A5008">
        <v>-3.3290459257017124E-3</v>
      </c>
      <c r="B5008">
        <v>1</v>
      </c>
      <c r="C5008">
        <v>0</v>
      </c>
      <c r="D5008">
        <v>0</v>
      </c>
    </row>
    <row r="5009" spans="1:4" hidden="1" outlineLevel="1" x14ac:dyDescent="0.45">
      <c r="A5009">
        <v>-9.1095422455020891E-3</v>
      </c>
      <c r="B5009">
        <v>1</v>
      </c>
      <c r="C5009">
        <v>0</v>
      </c>
      <c r="D5009">
        <v>0</v>
      </c>
    </row>
    <row r="5010" spans="1:4" hidden="1" outlineLevel="1" x14ac:dyDescent="0.45">
      <c r="A5010">
        <v>1.2410940013789951E-2</v>
      </c>
      <c r="B5010">
        <v>1</v>
      </c>
      <c r="C5010">
        <v>0</v>
      </c>
      <c r="D5010">
        <v>0</v>
      </c>
    </row>
    <row r="5011" spans="1:4" hidden="1" outlineLevel="1" x14ac:dyDescent="0.45">
      <c r="A5011">
        <v>-1.8766553159288879E-2</v>
      </c>
      <c r="B5011">
        <v>1</v>
      </c>
      <c r="C5011">
        <v>0</v>
      </c>
      <c r="D5011">
        <v>0</v>
      </c>
    </row>
    <row r="5012" spans="1:4" hidden="1" outlineLevel="1" x14ac:dyDescent="0.45">
      <c r="A5012">
        <v>3.1233130253720987E-2</v>
      </c>
      <c r="B5012">
        <v>1</v>
      </c>
      <c r="C5012">
        <v>0</v>
      </c>
      <c r="D5012">
        <v>0</v>
      </c>
    </row>
    <row r="5013" spans="1:4" hidden="1" outlineLevel="1" x14ac:dyDescent="0.45">
      <c r="A5013">
        <v>5.9826503140891774E-3</v>
      </c>
      <c r="B5013">
        <v>1</v>
      </c>
      <c r="C5013">
        <v>0</v>
      </c>
      <c r="D5013">
        <v>0</v>
      </c>
    </row>
    <row r="5014" spans="1:4" hidden="1" outlineLevel="1" x14ac:dyDescent="0.45">
      <c r="A5014">
        <v>-1.6205768658935527E-2</v>
      </c>
      <c r="B5014">
        <v>1</v>
      </c>
      <c r="C5014">
        <v>0</v>
      </c>
      <c r="D5014">
        <v>0</v>
      </c>
    </row>
    <row r="5015" spans="1:4" hidden="1" outlineLevel="1" x14ac:dyDescent="0.45">
      <c r="A5015">
        <v>6.6168009205984646E-3</v>
      </c>
      <c r="B5015">
        <v>0</v>
      </c>
      <c r="C5015">
        <v>1</v>
      </c>
      <c r="D5015">
        <v>0</v>
      </c>
    </row>
    <row r="5016" spans="1:4" hidden="1" outlineLevel="1" x14ac:dyDescent="0.45">
      <c r="A5016">
        <v>3.2294941411831868E-2</v>
      </c>
      <c r="B5016">
        <v>0</v>
      </c>
      <c r="C5016">
        <v>1</v>
      </c>
      <c r="D5016">
        <v>0</v>
      </c>
    </row>
    <row r="5017" spans="1:4" hidden="1" outlineLevel="1" x14ac:dyDescent="0.45">
      <c r="A5017">
        <v>2.8308416389811741E-2</v>
      </c>
      <c r="B5017">
        <v>0</v>
      </c>
      <c r="C5017">
        <v>1</v>
      </c>
      <c r="D5017">
        <v>0</v>
      </c>
    </row>
    <row r="5018" spans="1:4" hidden="1" outlineLevel="1" x14ac:dyDescent="0.45">
      <c r="A5018">
        <v>1.346166790065384E-3</v>
      </c>
      <c r="B5018">
        <v>0</v>
      </c>
      <c r="C5018">
        <v>1</v>
      </c>
      <c r="D5018">
        <v>0</v>
      </c>
    </row>
    <row r="5019" spans="1:4" hidden="1" outlineLevel="1" x14ac:dyDescent="0.45">
      <c r="A5019">
        <v>5.3102103918800658E-3</v>
      </c>
      <c r="B5019">
        <v>0</v>
      </c>
      <c r="C5019">
        <v>1</v>
      </c>
      <c r="D5019">
        <v>0</v>
      </c>
    </row>
    <row r="5020" spans="1:4" hidden="1" outlineLevel="1" x14ac:dyDescent="0.45">
      <c r="A5020">
        <v>-5.0815726129980199E-3</v>
      </c>
      <c r="B5020">
        <v>0</v>
      </c>
      <c r="C5020">
        <v>1</v>
      </c>
      <c r="D5020">
        <v>0</v>
      </c>
    </row>
    <row r="5021" spans="1:4" hidden="1" outlineLevel="1" x14ac:dyDescent="0.45">
      <c r="A5021">
        <v>7.4596774193547155E-3</v>
      </c>
      <c r="B5021">
        <v>0</v>
      </c>
      <c r="C5021">
        <v>1</v>
      </c>
      <c r="D5021">
        <v>0</v>
      </c>
    </row>
    <row r="5022" spans="1:4" hidden="1" outlineLevel="1" x14ac:dyDescent="0.45">
      <c r="A5022">
        <v>-1.5342538856646382E-3</v>
      </c>
      <c r="B5022">
        <v>0</v>
      </c>
      <c r="C5022">
        <v>1</v>
      </c>
      <c r="D5022">
        <v>0</v>
      </c>
    </row>
    <row r="5023" spans="1:4" hidden="1" outlineLevel="1" x14ac:dyDescent="0.45">
      <c r="A5023">
        <v>-1.8038482095136366E-2</v>
      </c>
      <c r="B5023">
        <v>0</v>
      </c>
      <c r="C5023">
        <v>1</v>
      </c>
      <c r="D5023">
        <v>0</v>
      </c>
    </row>
    <row r="5024" spans="1:4" hidden="1" outlineLevel="1" x14ac:dyDescent="0.45">
      <c r="A5024">
        <v>-7.3479384950332349E-3</v>
      </c>
      <c r="B5024">
        <v>0</v>
      </c>
      <c r="C5024">
        <v>1</v>
      </c>
      <c r="D5024">
        <v>0</v>
      </c>
    </row>
    <row r="5025" spans="1:4" hidden="1" outlineLevel="1" x14ac:dyDescent="0.45">
      <c r="A5025">
        <v>-5.2090472926663578E-3</v>
      </c>
      <c r="B5025">
        <v>0</v>
      </c>
      <c r="C5025">
        <v>1</v>
      </c>
      <c r="D5025">
        <v>0</v>
      </c>
    </row>
    <row r="5026" spans="1:4" hidden="1" outlineLevel="1" x14ac:dyDescent="0.45">
      <c r="A5026">
        <v>-1.3779798814927968E-4</v>
      </c>
      <c r="B5026">
        <v>0</v>
      </c>
      <c r="C5026">
        <v>1</v>
      </c>
      <c r="D5026">
        <v>0</v>
      </c>
    </row>
    <row r="5027" spans="1:4" hidden="1" outlineLevel="1" x14ac:dyDescent="0.45">
      <c r="A5027">
        <v>-5.1681367144432722E-3</v>
      </c>
      <c r="B5027">
        <v>0</v>
      </c>
      <c r="C5027">
        <v>1</v>
      </c>
      <c r="D5027">
        <v>0</v>
      </c>
    </row>
    <row r="5028" spans="1:4" hidden="1" outlineLevel="1" x14ac:dyDescent="0.45">
      <c r="A5028">
        <v>9.9743714068019074E-3</v>
      </c>
      <c r="B5028">
        <v>0</v>
      </c>
      <c r="C5028">
        <v>1</v>
      </c>
      <c r="D5028">
        <v>0</v>
      </c>
    </row>
    <row r="5029" spans="1:4" hidden="1" outlineLevel="1" x14ac:dyDescent="0.45">
      <c r="A5029">
        <v>1.5499622796790291E-2</v>
      </c>
      <c r="B5029">
        <v>0</v>
      </c>
      <c r="C5029">
        <v>1</v>
      </c>
      <c r="D5029">
        <v>0</v>
      </c>
    </row>
    <row r="5030" spans="1:4" hidden="1" outlineLevel="1" x14ac:dyDescent="0.45">
      <c r="A5030">
        <v>4.1872087526171331E-3</v>
      </c>
      <c r="B5030">
        <v>0</v>
      </c>
      <c r="C5030">
        <v>1</v>
      </c>
      <c r="D5030">
        <v>0</v>
      </c>
    </row>
    <row r="5031" spans="1:4" hidden="1" outlineLevel="1" x14ac:dyDescent="0.45">
      <c r="A5031">
        <v>-1.3181787611809881E-2</v>
      </c>
      <c r="B5031">
        <v>0</v>
      </c>
      <c r="C5031">
        <v>1</v>
      </c>
      <c r="D5031">
        <v>0</v>
      </c>
    </row>
    <row r="5032" spans="1:4" hidden="1" outlineLevel="1" x14ac:dyDescent="0.45">
      <c r="A5032">
        <v>1.70380971853068E-3</v>
      </c>
      <c r="B5032">
        <v>0</v>
      </c>
      <c r="C5032">
        <v>1</v>
      </c>
      <c r="D5032">
        <v>0</v>
      </c>
    </row>
    <row r="5033" spans="1:4" hidden="1" outlineLevel="1" x14ac:dyDescent="0.45">
      <c r="A5033">
        <v>1.5852496938359106E-2</v>
      </c>
      <c r="B5033">
        <v>0</v>
      </c>
      <c r="C5033">
        <v>1</v>
      </c>
      <c r="D5033">
        <v>0</v>
      </c>
    </row>
    <row r="5034" spans="1:4" hidden="1" outlineLevel="1" x14ac:dyDescent="0.45">
      <c r="A5034">
        <v>1.1117808586162958E-2</v>
      </c>
      <c r="B5034">
        <v>0</v>
      </c>
      <c r="C5034">
        <v>1</v>
      </c>
      <c r="D5034">
        <v>0</v>
      </c>
    </row>
    <row r="5035" spans="1:4" hidden="1" outlineLevel="1" x14ac:dyDescent="0.45">
      <c r="A5035">
        <v>-2.6627806849042979E-2</v>
      </c>
      <c r="B5035">
        <v>0</v>
      </c>
      <c r="C5035">
        <v>1</v>
      </c>
      <c r="D5035">
        <v>0</v>
      </c>
    </row>
    <row r="5036" spans="1:4" hidden="1" outlineLevel="1" x14ac:dyDescent="0.45">
      <c r="A5036">
        <v>-1.1976862878530059E-2</v>
      </c>
      <c r="B5036">
        <v>0</v>
      </c>
      <c r="C5036">
        <v>1</v>
      </c>
      <c r="D5036">
        <v>0</v>
      </c>
    </row>
    <row r="5037" spans="1:4" hidden="1" outlineLevel="1" x14ac:dyDescent="0.45">
      <c r="A5037">
        <v>-2.2177835939114265E-2</v>
      </c>
      <c r="B5037">
        <v>0</v>
      </c>
      <c r="C5037">
        <v>1</v>
      </c>
      <c r="D5037">
        <v>0</v>
      </c>
    </row>
    <row r="5038" spans="1:4" hidden="1" outlineLevel="1" x14ac:dyDescent="0.45">
      <c r="A5038">
        <v>7.184616468268068E-3</v>
      </c>
      <c r="B5038">
        <v>0</v>
      </c>
      <c r="C5038">
        <v>1</v>
      </c>
      <c r="D5038">
        <v>0</v>
      </c>
    </row>
    <row r="5039" spans="1:4" hidden="1" outlineLevel="1" x14ac:dyDescent="0.45">
      <c r="A5039">
        <v>5.7346667599131873E-3</v>
      </c>
      <c r="B5039">
        <v>0</v>
      </c>
      <c r="C5039">
        <v>1</v>
      </c>
      <c r="D5039">
        <v>0</v>
      </c>
    </row>
    <row r="5040" spans="1:4" hidden="1" outlineLevel="1" x14ac:dyDescent="0.45">
      <c r="A5040">
        <v>-6.6754745845213348E-3</v>
      </c>
      <c r="B5040">
        <v>0</v>
      </c>
      <c r="C5040">
        <v>1</v>
      </c>
      <c r="D5040">
        <v>0</v>
      </c>
    </row>
    <row r="5041" spans="1:4" hidden="1" outlineLevel="1" x14ac:dyDescent="0.45">
      <c r="A5041">
        <v>5.9502975148757464E-3</v>
      </c>
      <c r="B5041">
        <v>0</v>
      </c>
      <c r="C5041">
        <v>1</v>
      </c>
      <c r="D5041">
        <v>0</v>
      </c>
    </row>
    <row r="5042" spans="1:4" hidden="1" outlineLevel="1" x14ac:dyDescent="0.45">
      <c r="A5042">
        <v>2.0041753653444738E-2</v>
      </c>
      <c r="B5042">
        <v>0</v>
      </c>
      <c r="C5042">
        <v>1</v>
      </c>
      <c r="D5042">
        <v>0</v>
      </c>
    </row>
    <row r="5043" spans="1:4" hidden="1" outlineLevel="1" x14ac:dyDescent="0.45">
      <c r="A5043">
        <v>6.20821394460358E-3</v>
      </c>
      <c r="B5043">
        <v>0</v>
      </c>
      <c r="C5043">
        <v>1</v>
      </c>
      <c r="D5043">
        <v>0</v>
      </c>
    </row>
    <row r="5044" spans="1:4" hidden="1" outlineLevel="1" x14ac:dyDescent="0.45">
      <c r="A5044">
        <v>4.0680724116892719E-4</v>
      </c>
      <c r="B5044">
        <v>0</v>
      </c>
      <c r="C5044">
        <v>1</v>
      </c>
      <c r="D5044">
        <v>0</v>
      </c>
    </row>
    <row r="5045" spans="1:4" hidden="1" outlineLevel="1" x14ac:dyDescent="0.45">
      <c r="A5045">
        <v>-5.5574381565572928E-3</v>
      </c>
      <c r="B5045">
        <v>0</v>
      </c>
      <c r="C5045">
        <v>1</v>
      </c>
      <c r="D5045">
        <v>0</v>
      </c>
    </row>
    <row r="5046" spans="1:4" hidden="1" outlineLevel="1" x14ac:dyDescent="0.45">
      <c r="A5046">
        <v>1.7855925850201126E-2</v>
      </c>
      <c r="B5046">
        <v>0</v>
      </c>
      <c r="C5046">
        <v>1</v>
      </c>
      <c r="D5046">
        <v>0</v>
      </c>
    </row>
    <row r="5047" spans="1:4" hidden="1" outlineLevel="1" x14ac:dyDescent="0.45">
      <c r="A5047">
        <v>-1.5132239705390016E-2</v>
      </c>
      <c r="B5047">
        <v>0</v>
      </c>
      <c r="C5047">
        <v>1</v>
      </c>
      <c r="D5047">
        <v>0</v>
      </c>
    </row>
    <row r="5048" spans="1:4" hidden="1" outlineLevel="1" x14ac:dyDescent="0.45">
      <c r="A5048">
        <v>1.6316540893330789E-3</v>
      </c>
      <c r="B5048">
        <v>0</v>
      </c>
      <c r="C5048">
        <v>1</v>
      </c>
      <c r="D5048">
        <v>0</v>
      </c>
    </row>
    <row r="5049" spans="1:4" hidden="1" outlineLevel="1" x14ac:dyDescent="0.45">
      <c r="A5049">
        <v>-1.7647458087287182E-2</v>
      </c>
      <c r="B5049">
        <v>0</v>
      </c>
      <c r="C5049">
        <v>1</v>
      </c>
      <c r="D5049">
        <v>0</v>
      </c>
    </row>
    <row r="5050" spans="1:4" hidden="1" outlineLevel="1" x14ac:dyDescent="0.45">
      <c r="A5050">
        <v>-2.2110136115525147E-3</v>
      </c>
      <c r="B5050">
        <v>0</v>
      </c>
      <c r="C5050">
        <v>1</v>
      </c>
      <c r="D5050">
        <v>0</v>
      </c>
    </row>
    <row r="5051" spans="1:4" hidden="1" outlineLevel="1" x14ac:dyDescent="0.45">
      <c r="A5051">
        <v>-1.9389238972370437E-3</v>
      </c>
      <c r="B5051">
        <v>0</v>
      </c>
      <c r="C5051">
        <v>1</v>
      </c>
      <c r="D5051">
        <v>0</v>
      </c>
    </row>
    <row r="5052" spans="1:4" hidden="1" outlineLevel="1" x14ac:dyDescent="0.45">
      <c r="A5052">
        <v>-1.3529452577534129E-2</v>
      </c>
      <c r="B5052">
        <v>0</v>
      </c>
      <c r="C5052">
        <v>1</v>
      </c>
      <c r="D5052">
        <v>0</v>
      </c>
    </row>
    <row r="5053" spans="1:4" hidden="1" outlineLevel="1" x14ac:dyDescent="0.45">
      <c r="A5053">
        <v>-6.2596708397806289E-3</v>
      </c>
      <c r="B5053">
        <v>0</v>
      </c>
      <c r="C5053">
        <v>1</v>
      </c>
      <c r="D5053">
        <v>0</v>
      </c>
    </row>
    <row r="5054" spans="1:4" hidden="1" outlineLevel="1" x14ac:dyDescent="0.45">
      <c r="A5054">
        <v>-9.9086984216845142E-4</v>
      </c>
      <c r="B5054">
        <v>0</v>
      </c>
      <c r="C5054">
        <v>1</v>
      </c>
      <c r="D5054">
        <v>0</v>
      </c>
    </row>
    <row r="5055" spans="1:4" hidden="1" outlineLevel="1" x14ac:dyDescent="0.45">
      <c r="A5055">
        <v>5.3134962805525543E-3</v>
      </c>
      <c r="B5055">
        <v>0</v>
      </c>
      <c r="C5055">
        <v>1</v>
      </c>
      <c r="D5055">
        <v>0</v>
      </c>
    </row>
    <row r="5056" spans="1:4" hidden="1" outlineLevel="1" x14ac:dyDescent="0.45">
      <c r="A5056">
        <v>1.2825933756166252E-2</v>
      </c>
      <c r="B5056">
        <v>0</v>
      </c>
      <c r="C5056">
        <v>1</v>
      </c>
      <c r="D5056">
        <v>0</v>
      </c>
    </row>
    <row r="5057" spans="1:4" hidden="1" outlineLevel="1" x14ac:dyDescent="0.45">
      <c r="A5057">
        <v>-5.9142777623155673E-3</v>
      </c>
      <c r="B5057">
        <v>0</v>
      </c>
      <c r="C5057">
        <v>1</v>
      </c>
      <c r="D5057">
        <v>0</v>
      </c>
    </row>
    <row r="5058" spans="1:4" hidden="1" outlineLevel="1" x14ac:dyDescent="0.45">
      <c r="A5058">
        <v>2.1698047175753299E-3</v>
      </c>
      <c r="B5058">
        <v>0</v>
      </c>
      <c r="C5058">
        <v>1</v>
      </c>
      <c r="D5058">
        <v>0</v>
      </c>
    </row>
    <row r="5059" spans="1:4" hidden="1" outlineLevel="1" x14ac:dyDescent="0.45">
      <c r="A5059">
        <v>-1.4597010755692197E-2</v>
      </c>
      <c r="B5059">
        <v>0</v>
      </c>
      <c r="C5059">
        <v>1</v>
      </c>
      <c r="D5059">
        <v>0</v>
      </c>
    </row>
    <row r="5060" spans="1:4" hidden="1" outlineLevel="1" x14ac:dyDescent="0.45">
      <c r="A5060">
        <v>-1.1198525763697065E-2</v>
      </c>
      <c r="B5060">
        <v>0</v>
      </c>
      <c r="C5060">
        <v>1</v>
      </c>
      <c r="D5060">
        <v>0</v>
      </c>
    </row>
    <row r="5061" spans="1:4" hidden="1" outlineLevel="1" x14ac:dyDescent="0.45">
      <c r="A5061">
        <v>1.57694788904017E-3</v>
      </c>
      <c r="B5061">
        <v>0</v>
      </c>
      <c r="C5061">
        <v>1</v>
      </c>
      <c r="D5061">
        <v>0</v>
      </c>
    </row>
    <row r="5062" spans="1:4" hidden="1" outlineLevel="1" x14ac:dyDescent="0.45">
      <c r="A5062">
        <v>2.3473842410362877E-2</v>
      </c>
      <c r="B5062">
        <v>0</v>
      </c>
      <c r="C5062">
        <v>1</v>
      </c>
      <c r="D5062">
        <v>0</v>
      </c>
    </row>
    <row r="5063" spans="1:4" hidden="1" outlineLevel="1" x14ac:dyDescent="0.45">
      <c r="A5063">
        <v>9.8594503880846673E-3</v>
      </c>
      <c r="B5063">
        <v>0</v>
      </c>
      <c r="C5063">
        <v>1</v>
      </c>
      <c r="D5063">
        <v>0</v>
      </c>
    </row>
    <row r="5064" spans="1:4" hidden="1" outlineLevel="1" x14ac:dyDescent="0.45">
      <c r="A5064">
        <v>-2.0149563772330681E-2</v>
      </c>
      <c r="B5064">
        <v>0</v>
      </c>
      <c r="C5064">
        <v>1</v>
      </c>
      <c r="D5064">
        <v>0</v>
      </c>
    </row>
    <row r="5065" spans="1:4" hidden="1" outlineLevel="1" x14ac:dyDescent="0.45">
      <c r="A5065">
        <v>6.642640096106156E-3</v>
      </c>
      <c r="B5065">
        <v>0</v>
      </c>
      <c r="C5065">
        <v>1</v>
      </c>
      <c r="D5065">
        <v>0</v>
      </c>
    </row>
    <row r="5066" spans="1:4" hidden="1" outlineLevel="1" x14ac:dyDescent="0.45">
      <c r="A5066">
        <v>2.2183222183222329E-2</v>
      </c>
      <c r="B5066">
        <v>0</v>
      </c>
      <c r="C5066">
        <v>1</v>
      </c>
      <c r="D5066">
        <v>0</v>
      </c>
    </row>
    <row r="5067" spans="1:4" hidden="1" outlineLevel="1" x14ac:dyDescent="0.45">
      <c r="A5067">
        <v>-6.4556005768836577E-3</v>
      </c>
      <c r="B5067">
        <v>0</v>
      </c>
      <c r="C5067">
        <v>1</v>
      </c>
      <c r="D5067">
        <v>0</v>
      </c>
    </row>
    <row r="5068" spans="1:4" hidden="1" outlineLevel="1" x14ac:dyDescent="0.45">
      <c r="A5068">
        <v>-8.3638625838112768E-3</v>
      </c>
      <c r="B5068">
        <v>0</v>
      </c>
      <c r="C5068">
        <v>1</v>
      </c>
      <c r="D5068">
        <v>0</v>
      </c>
    </row>
    <row r="5069" spans="1:4" hidden="1" outlineLevel="1" x14ac:dyDescent="0.45">
      <c r="A5069">
        <v>-8.0858775965425567E-3</v>
      </c>
      <c r="B5069">
        <v>0</v>
      </c>
      <c r="C5069">
        <v>1</v>
      </c>
      <c r="D5069">
        <v>0</v>
      </c>
    </row>
    <row r="5070" spans="1:4" hidden="1" outlineLevel="1" x14ac:dyDescent="0.45">
      <c r="A5070">
        <v>1.6865776528458554E-3</v>
      </c>
      <c r="B5070">
        <v>0</v>
      </c>
      <c r="C5070">
        <v>1</v>
      </c>
      <c r="D5070">
        <v>0</v>
      </c>
    </row>
    <row r="5071" spans="1:4" hidden="1" outlineLevel="1" x14ac:dyDescent="0.45">
      <c r="A5071">
        <v>9.5411814227586156E-3</v>
      </c>
      <c r="B5071">
        <v>0</v>
      </c>
      <c r="C5071">
        <v>1</v>
      </c>
      <c r="D5071">
        <v>0</v>
      </c>
    </row>
    <row r="5072" spans="1:4" hidden="1" outlineLevel="1" x14ac:dyDescent="0.45">
      <c r="A5072">
        <v>-7.7136900625435212E-3</v>
      </c>
      <c r="B5072">
        <v>0</v>
      </c>
      <c r="C5072">
        <v>1</v>
      </c>
      <c r="D5072">
        <v>0</v>
      </c>
    </row>
    <row r="5073" spans="1:4" hidden="1" outlineLevel="1" x14ac:dyDescent="0.45">
      <c r="A5073">
        <v>7.143357377967785E-3</v>
      </c>
      <c r="B5073">
        <v>0</v>
      </c>
      <c r="C5073">
        <v>1</v>
      </c>
      <c r="D5073">
        <v>0</v>
      </c>
    </row>
    <row r="5074" spans="1:4" hidden="1" outlineLevel="1" x14ac:dyDescent="0.45">
      <c r="A5074">
        <v>5.2847507127458115E-3</v>
      </c>
      <c r="B5074">
        <v>0</v>
      </c>
      <c r="C5074">
        <v>1</v>
      </c>
      <c r="D5074">
        <v>0</v>
      </c>
    </row>
    <row r="5075" spans="1:4" hidden="1" outlineLevel="1" x14ac:dyDescent="0.45">
      <c r="A5075">
        <v>1.8676073874248633E-3</v>
      </c>
      <c r="B5075">
        <v>0</v>
      </c>
      <c r="C5075">
        <v>1</v>
      </c>
      <c r="D5075">
        <v>0</v>
      </c>
    </row>
    <row r="5076" spans="1:4" hidden="1" outlineLevel="1" x14ac:dyDescent="0.45">
      <c r="A5076">
        <v>1.3256006628003192E-2</v>
      </c>
      <c r="B5076">
        <v>0</v>
      </c>
      <c r="C5076">
        <v>1</v>
      </c>
      <c r="D5076">
        <v>0</v>
      </c>
    </row>
    <row r="5077" spans="1:4" hidden="1" outlineLevel="1" x14ac:dyDescent="0.45">
      <c r="A5077">
        <v>-3.066230580539564E-3</v>
      </c>
      <c r="B5077">
        <v>0</v>
      </c>
      <c r="C5077">
        <v>1</v>
      </c>
      <c r="D5077">
        <v>0</v>
      </c>
    </row>
    <row r="5078" spans="1:4" hidden="1" outlineLevel="1" x14ac:dyDescent="0.45">
      <c r="A5078">
        <v>1.9205795912788037E-2</v>
      </c>
      <c r="B5078">
        <v>0</v>
      </c>
      <c r="C5078">
        <v>1</v>
      </c>
      <c r="D5078">
        <v>0</v>
      </c>
    </row>
    <row r="5079" spans="1:4" hidden="1" outlineLevel="1" x14ac:dyDescent="0.45">
      <c r="A5079">
        <v>3.2859442060086952E-3</v>
      </c>
      <c r="B5079">
        <v>0</v>
      </c>
      <c r="C5079">
        <v>1</v>
      </c>
      <c r="D5079">
        <v>0</v>
      </c>
    </row>
    <row r="5080" spans="1:4" hidden="1" outlineLevel="1" x14ac:dyDescent="0.45">
      <c r="A5080">
        <v>2.5399371699752482E-3</v>
      </c>
      <c r="B5080">
        <v>0</v>
      </c>
      <c r="C5080">
        <v>1</v>
      </c>
      <c r="D5080">
        <v>0</v>
      </c>
    </row>
    <row r="5081" spans="1:4" hidden="1" outlineLevel="1" x14ac:dyDescent="0.45">
      <c r="A5081">
        <v>-2.6668444562982785E-4</v>
      </c>
      <c r="B5081">
        <v>0</v>
      </c>
      <c r="C5081">
        <v>1</v>
      </c>
      <c r="D5081">
        <v>0</v>
      </c>
    </row>
    <row r="5082" spans="1:4" hidden="1" outlineLevel="1" x14ac:dyDescent="0.45">
      <c r="A5082">
        <v>-2.9343114371457313E-3</v>
      </c>
      <c r="B5082">
        <v>0</v>
      </c>
      <c r="C5082">
        <v>1</v>
      </c>
      <c r="D5082">
        <v>0</v>
      </c>
    </row>
    <row r="5083" spans="1:4" hidden="1" outlineLevel="1" x14ac:dyDescent="0.45">
      <c r="A5083">
        <v>5.7521236037723078E-3</v>
      </c>
      <c r="B5083">
        <v>0</v>
      </c>
      <c r="C5083">
        <v>1</v>
      </c>
      <c r="D5083">
        <v>0</v>
      </c>
    </row>
    <row r="5084" spans="1:4" hidden="1" outlineLevel="1" x14ac:dyDescent="0.45">
      <c r="A5084">
        <v>-5.1872048945933447E-3</v>
      </c>
      <c r="B5084">
        <v>0</v>
      </c>
      <c r="C5084">
        <v>1</v>
      </c>
      <c r="D5084">
        <v>0</v>
      </c>
    </row>
    <row r="5085" spans="1:4" hidden="1" outlineLevel="1" x14ac:dyDescent="0.45">
      <c r="A5085">
        <v>6.0164449495287986E-3</v>
      </c>
      <c r="B5085">
        <v>0</v>
      </c>
      <c r="C5085">
        <v>1</v>
      </c>
      <c r="D5085">
        <v>0</v>
      </c>
    </row>
    <row r="5086" spans="1:4" hidden="1" outlineLevel="1" x14ac:dyDescent="0.45">
      <c r="A5086">
        <v>-1.129643165659E-3</v>
      </c>
      <c r="B5086">
        <v>0</v>
      </c>
      <c r="C5086">
        <v>1</v>
      </c>
      <c r="D5086">
        <v>0</v>
      </c>
    </row>
    <row r="5087" spans="1:4" hidden="1" outlineLevel="1" x14ac:dyDescent="0.45">
      <c r="A5087">
        <v>-1.0244811069717863E-2</v>
      </c>
      <c r="B5087">
        <v>0</v>
      </c>
      <c r="C5087">
        <v>1</v>
      </c>
      <c r="D5087">
        <v>0</v>
      </c>
    </row>
    <row r="5088" spans="1:4" hidden="1" outlineLevel="1" x14ac:dyDescent="0.45">
      <c r="A5088">
        <v>-1.9088587175695726E-2</v>
      </c>
      <c r="B5088">
        <v>0</v>
      </c>
      <c r="C5088">
        <v>1</v>
      </c>
      <c r="D5088">
        <v>0</v>
      </c>
    </row>
    <row r="5089" spans="1:4" hidden="1" outlineLevel="1" x14ac:dyDescent="0.45">
      <c r="A5089">
        <v>1.9185966835686408E-3</v>
      </c>
      <c r="B5089">
        <v>0</v>
      </c>
      <c r="C5089">
        <v>1</v>
      </c>
      <c r="D5089">
        <v>0</v>
      </c>
    </row>
    <row r="5090" spans="1:4" hidden="1" outlineLevel="1" x14ac:dyDescent="0.45">
      <c r="A5090">
        <v>-2.4620434961016846E-3</v>
      </c>
      <c r="B5090">
        <v>0</v>
      </c>
      <c r="C5090">
        <v>1</v>
      </c>
      <c r="D5090">
        <v>0</v>
      </c>
    </row>
    <row r="5091" spans="1:4" hidden="1" outlineLevel="1" x14ac:dyDescent="0.45">
      <c r="A5091">
        <v>1.4671602906896952E-2</v>
      </c>
      <c r="B5091">
        <v>0</v>
      </c>
      <c r="C5091">
        <v>1</v>
      </c>
      <c r="D5091">
        <v>0</v>
      </c>
    </row>
    <row r="5092" spans="1:4" hidden="1" outlineLevel="1" x14ac:dyDescent="0.45">
      <c r="A5092">
        <v>1.8918918918919836E-3</v>
      </c>
      <c r="B5092">
        <v>0</v>
      </c>
      <c r="C5092">
        <v>1</v>
      </c>
      <c r="D5092">
        <v>0</v>
      </c>
    </row>
    <row r="5093" spans="1:4" hidden="1" outlineLevel="1" x14ac:dyDescent="0.45">
      <c r="A5093">
        <v>1.1195036417588344E-2</v>
      </c>
      <c r="B5093">
        <v>0</v>
      </c>
      <c r="C5093">
        <v>1</v>
      </c>
      <c r="D5093">
        <v>0</v>
      </c>
    </row>
    <row r="5094" spans="1:4" hidden="1" outlineLevel="1" x14ac:dyDescent="0.45">
      <c r="A5094">
        <v>-4.0282779778578082E-2</v>
      </c>
      <c r="B5094">
        <v>0</v>
      </c>
      <c r="C5094">
        <v>1</v>
      </c>
      <c r="D5094">
        <v>0</v>
      </c>
    </row>
    <row r="5095" spans="1:4" hidden="1" outlineLevel="1" x14ac:dyDescent="0.45">
      <c r="A5095">
        <v>-4.7949965253648585E-3</v>
      </c>
      <c r="B5095">
        <v>0</v>
      </c>
      <c r="C5095">
        <v>1</v>
      </c>
      <c r="D5095">
        <v>0</v>
      </c>
    </row>
    <row r="5096" spans="1:4" hidden="1" outlineLevel="1" x14ac:dyDescent="0.45">
      <c r="A5096">
        <v>-1.9900844913064653E-2</v>
      </c>
      <c r="B5096">
        <v>0</v>
      </c>
      <c r="C5096">
        <v>1</v>
      </c>
      <c r="D5096">
        <v>0</v>
      </c>
    </row>
    <row r="5097" spans="1:4" hidden="1" outlineLevel="1" x14ac:dyDescent="0.45">
      <c r="A5097">
        <v>-3.206041607295651E-3</v>
      </c>
      <c r="B5097">
        <v>0</v>
      </c>
      <c r="C5097">
        <v>1</v>
      </c>
      <c r="D5097">
        <v>0</v>
      </c>
    </row>
    <row r="5098" spans="1:4" hidden="1" outlineLevel="1" x14ac:dyDescent="0.45">
      <c r="A5098">
        <v>9.6490601100707174E-3</v>
      </c>
      <c r="B5098">
        <v>0</v>
      </c>
      <c r="C5098">
        <v>1</v>
      </c>
      <c r="D5098">
        <v>0</v>
      </c>
    </row>
    <row r="5099" spans="1:4" hidden="1" outlineLevel="1" x14ac:dyDescent="0.45">
      <c r="A5099">
        <v>1.6282033130397888E-2</v>
      </c>
      <c r="B5099">
        <v>0</v>
      </c>
      <c r="C5099">
        <v>1</v>
      </c>
      <c r="D5099">
        <v>0</v>
      </c>
    </row>
    <row r="5100" spans="1:4" hidden="1" outlineLevel="1" x14ac:dyDescent="0.45">
      <c r="A5100">
        <v>4.3187517414322585E-3</v>
      </c>
      <c r="B5100">
        <v>0</v>
      </c>
      <c r="C5100">
        <v>1</v>
      </c>
      <c r="D5100">
        <v>0</v>
      </c>
    </row>
    <row r="5101" spans="1:4" hidden="1" outlineLevel="1" x14ac:dyDescent="0.45">
      <c r="A5101">
        <v>-1.491191566097938E-2</v>
      </c>
      <c r="B5101">
        <v>0</v>
      </c>
      <c r="C5101">
        <v>1</v>
      </c>
      <c r="D5101">
        <v>0</v>
      </c>
    </row>
    <row r="5102" spans="1:4" hidden="1" outlineLevel="1" x14ac:dyDescent="0.45">
      <c r="A5102">
        <v>0</v>
      </c>
      <c r="B5102">
        <v>0</v>
      </c>
      <c r="C5102">
        <v>1</v>
      </c>
      <c r="D5102">
        <v>0</v>
      </c>
    </row>
    <row r="5103" spans="1:4" hidden="1" outlineLevel="1" x14ac:dyDescent="0.45">
      <c r="A5103">
        <v>4.717313243680854E-3</v>
      </c>
      <c r="B5103">
        <v>0</v>
      </c>
      <c r="C5103">
        <v>1</v>
      </c>
      <c r="D5103">
        <v>0</v>
      </c>
    </row>
    <row r="5104" spans="1:4" hidden="1" outlineLevel="1" x14ac:dyDescent="0.45">
      <c r="A5104">
        <v>9.9509460406448369E-3</v>
      </c>
      <c r="B5104">
        <v>0</v>
      </c>
      <c r="C5104">
        <v>1</v>
      </c>
      <c r="D5104">
        <v>0</v>
      </c>
    </row>
    <row r="5105" spans="1:4" hidden="1" outlineLevel="1" x14ac:dyDescent="0.45">
      <c r="A5105">
        <v>3.4693311129614379E-3</v>
      </c>
      <c r="B5105">
        <v>0</v>
      </c>
      <c r="C5105">
        <v>1</v>
      </c>
      <c r="D5105">
        <v>0</v>
      </c>
    </row>
    <row r="5106" spans="1:4" hidden="1" outlineLevel="1" x14ac:dyDescent="0.45">
      <c r="A5106">
        <v>-6.361499101092627E-3</v>
      </c>
      <c r="B5106">
        <v>0</v>
      </c>
      <c r="C5106">
        <v>1</v>
      </c>
      <c r="D5106">
        <v>0</v>
      </c>
    </row>
    <row r="5107" spans="1:4" hidden="1" outlineLevel="1" x14ac:dyDescent="0.45">
      <c r="A5107">
        <v>-1.4752957550452139E-2</v>
      </c>
      <c r="B5107">
        <v>0</v>
      </c>
      <c r="C5107">
        <v>1</v>
      </c>
      <c r="D5107">
        <v>0</v>
      </c>
    </row>
    <row r="5108" spans="1:4" hidden="1" outlineLevel="1" x14ac:dyDescent="0.45">
      <c r="A5108">
        <v>-2.4014691340584871E-2</v>
      </c>
      <c r="B5108">
        <v>0</v>
      </c>
      <c r="C5108">
        <v>1</v>
      </c>
      <c r="D5108">
        <v>0</v>
      </c>
    </row>
    <row r="5109" spans="1:4" hidden="1" outlineLevel="1" x14ac:dyDescent="0.45">
      <c r="A5109">
        <v>6.1513967289041904E-3</v>
      </c>
      <c r="B5109">
        <v>0</v>
      </c>
      <c r="C5109">
        <v>1</v>
      </c>
      <c r="D5109">
        <v>0</v>
      </c>
    </row>
    <row r="5110" spans="1:4" hidden="1" outlineLevel="1" x14ac:dyDescent="0.45">
      <c r="A5110">
        <v>1.8485219017478238E-2</v>
      </c>
      <c r="B5110">
        <v>0</v>
      </c>
      <c r="C5110">
        <v>1</v>
      </c>
      <c r="D5110">
        <v>0</v>
      </c>
    </row>
    <row r="5111" spans="1:4" hidden="1" outlineLevel="1" x14ac:dyDescent="0.45">
      <c r="A5111">
        <v>-1.6242937853107042E-3</v>
      </c>
      <c r="B5111">
        <v>0</v>
      </c>
      <c r="C5111">
        <v>1</v>
      </c>
      <c r="D5111">
        <v>0</v>
      </c>
    </row>
    <row r="5112" spans="1:4" hidden="1" outlineLevel="1" x14ac:dyDescent="0.45">
      <c r="A5112">
        <v>-9.6908820824785913E-3</v>
      </c>
      <c r="B5112">
        <v>0</v>
      </c>
      <c r="C5112">
        <v>1</v>
      </c>
      <c r="D5112">
        <v>0</v>
      </c>
    </row>
    <row r="5113" spans="1:4" hidden="1" outlineLevel="1" x14ac:dyDescent="0.45">
      <c r="A5113">
        <v>-3.028571428571436E-2</v>
      </c>
      <c r="B5113">
        <v>0</v>
      </c>
      <c r="C5113">
        <v>1</v>
      </c>
      <c r="D5113">
        <v>0</v>
      </c>
    </row>
    <row r="5114" spans="1:4" hidden="1" outlineLevel="1" x14ac:dyDescent="0.45">
      <c r="A5114">
        <v>-4.4932233352974471E-3</v>
      </c>
      <c r="B5114">
        <v>0</v>
      </c>
      <c r="C5114">
        <v>1</v>
      </c>
      <c r="D5114">
        <v>0</v>
      </c>
    </row>
    <row r="5115" spans="1:4" hidden="1" outlineLevel="1" x14ac:dyDescent="0.45">
      <c r="A5115">
        <v>-2.2197558268588491E-4</v>
      </c>
      <c r="B5115">
        <v>0</v>
      </c>
      <c r="C5115">
        <v>1</v>
      </c>
      <c r="D5115">
        <v>0</v>
      </c>
    </row>
    <row r="5116" spans="1:4" hidden="1" outlineLevel="1" x14ac:dyDescent="0.45">
      <c r="A5116">
        <v>1.5763765541740637E-2</v>
      </c>
      <c r="B5116">
        <v>0</v>
      </c>
      <c r="C5116">
        <v>1</v>
      </c>
      <c r="D5116">
        <v>0</v>
      </c>
    </row>
    <row r="5117" spans="1:4" hidden="1" outlineLevel="1" x14ac:dyDescent="0.45">
      <c r="A5117">
        <v>1.2094717668488242E-2</v>
      </c>
      <c r="B5117">
        <v>0</v>
      </c>
      <c r="C5117">
        <v>1</v>
      </c>
      <c r="D5117">
        <v>0</v>
      </c>
    </row>
    <row r="5118" spans="1:4" hidden="1" outlineLevel="1" x14ac:dyDescent="0.45">
      <c r="A5118">
        <v>-5.5575552516017535E-2</v>
      </c>
      <c r="B5118">
        <v>0</v>
      </c>
      <c r="C5118">
        <v>1</v>
      </c>
      <c r="D5118">
        <v>0</v>
      </c>
    </row>
    <row r="5119" spans="1:4" hidden="1" outlineLevel="1" x14ac:dyDescent="0.45">
      <c r="A5119">
        <v>7.8512081713544291E-3</v>
      </c>
      <c r="B5119">
        <v>0</v>
      </c>
      <c r="C5119">
        <v>1</v>
      </c>
      <c r="D5119">
        <v>0</v>
      </c>
    </row>
    <row r="5120" spans="1:4" hidden="1" outlineLevel="1" x14ac:dyDescent="0.45">
      <c r="A5120">
        <v>-2.7832400544547053E-2</v>
      </c>
      <c r="B5120">
        <v>0</v>
      </c>
      <c r="C5120">
        <v>1</v>
      </c>
      <c r="D5120">
        <v>0</v>
      </c>
    </row>
    <row r="5121" spans="1:4" hidden="1" outlineLevel="1" x14ac:dyDescent="0.45">
      <c r="A5121">
        <v>-1.5481562159639028E-2</v>
      </c>
      <c r="B5121">
        <v>0</v>
      </c>
      <c r="C5121">
        <v>1</v>
      </c>
      <c r="D5121">
        <v>0</v>
      </c>
    </row>
    <row r="5122" spans="1:4" hidden="1" outlineLevel="1" x14ac:dyDescent="0.45">
      <c r="A5122">
        <v>2.9790596602133457E-2</v>
      </c>
      <c r="B5122">
        <v>0</v>
      </c>
      <c r="C5122">
        <v>1</v>
      </c>
      <c r="D5122">
        <v>0</v>
      </c>
    </row>
    <row r="5123" spans="1:4" hidden="1" outlineLevel="1" x14ac:dyDescent="0.45">
      <c r="A5123">
        <v>7.9803560466544798E-3</v>
      </c>
      <c r="B5123">
        <v>0</v>
      </c>
      <c r="C5123">
        <v>1</v>
      </c>
      <c r="D5123">
        <v>0</v>
      </c>
    </row>
    <row r="5124" spans="1:4" hidden="1" outlineLevel="1" x14ac:dyDescent="0.45">
      <c r="A5124">
        <v>-4.4153471376371378E-3</v>
      </c>
      <c r="B5124">
        <v>0</v>
      </c>
      <c r="C5124">
        <v>1</v>
      </c>
      <c r="D5124">
        <v>0</v>
      </c>
    </row>
    <row r="5125" spans="1:4" hidden="1" outlineLevel="1" x14ac:dyDescent="0.45">
      <c r="A5125">
        <v>-6.8817862058418999E-3</v>
      </c>
      <c r="B5125">
        <v>0</v>
      </c>
      <c r="C5125">
        <v>1</v>
      </c>
      <c r="D5125">
        <v>0</v>
      </c>
    </row>
    <row r="5126" spans="1:4" hidden="1" outlineLevel="1" x14ac:dyDescent="0.45">
      <c r="A5126">
        <v>-1.4089929165383319E-2</v>
      </c>
      <c r="B5126">
        <v>0</v>
      </c>
      <c r="C5126">
        <v>1</v>
      </c>
      <c r="D5126">
        <v>0</v>
      </c>
    </row>
    <row r="5127" spans="1:4" hidden="1" outlineLevel="1" x14ac:dyDescent="0.45">
      <c r="A5127">
        <v>3.6782506833268114E-2</v>
      </c>
      <c r="B5127">
        <v>0</v>
      </c>
      <c r="C5127">
        <v>1</v>
      </c>
      <c r="D5127">
        <v>0</v>
      </c>
    </row>
    <row r="5128" spans="1:4" hidden="1" outlineLevel="1" x14ac:dyDescent="0.45">
      <c r="A5128">
        <v>-1.378427237119606E-2</v>
      </c>
      <c r="B5128">
        <v>0</v>
      </c>
      <c r="C5128">
        <v>1</v>
      </c>
      <c r="D5128">
        <v>0</v>
      </c>
    </row>
    <row r="5129" spans="1:4" hidden="1" outlineLevel="1" x14ac:dyDescent="0.45">
      <c r="A5129">
        <v>2.2913006950278092E-3</v>
      </c>
      <c r="B5129">
        <v>0</v>
      </c>
      <c r="C5129">
        <v>1</v>
      </c>
      <c r="D5129">
        <v>0</v>
      </c>
    </row>
    <row r="5130" spans="1:4" hidden="1" outlineLevel="1" x14ac:dyDescent="0.45">
      <c r="A5130">
        <v>1.1049302750895551E-2</v>
      </c>
      <c r="B5130">
        <v>0</v>
      </c>
      <c r="C5130">
        <v>1</v>
      </c>
      <c r="D5130">
        <v>0</v>
      </c>
    </row>
    <row r="5131" spans="1:4" hidden="1" outlineLevel="1" x14ac:dyDescent="0.45">
      <c r="A5131">
        <v>1.2511305396442518E-2</v>
      </c>
      <c r="B5131">
        <v>0</v>
      </c>
      <c r="C5131">
        <v>1</v>
      </c>
      <c r="D5131">
        <v>0</v>
      </c>
    </row>
    <row r="5132" spans="1:4" hidden="1" outlineLevel="1" x14ac:dyDescent="0.45">
      <c r="A5132">
        <v>-1.1463450945362497E-2</v>
      </c>
      <c r="B5132">
        <v>0</v>
      </c>
      <c r="C5132">
        <v>1</v>
      </c>
      <c r="D5132">
        <v>0</v>
      </c>
    </row>
    <row r="5133" spans="1:4" hidden="1" outlineLevel="1" x14ac:dyDescent="0.45">
      <c r="A5133">
        <v>1.5436746987951722E-2</v>
      </c>
      <c r="B5133">
        <v>0</v>
      </c>
      <c r="C5133">
        <v>1</v>
      </c>
      <c r="D5133">
        <v>0</v>
      </c>
    </row>
    <row r="5134" spans="1:4" hidden="1" outlineLevel="1" x14ac:dyDescent="0.45">
      <c r="A5134">
        <v>9.7886540600666816E-3</v>
      </c>
      <c r="B5134">
        <v>0</v>
      </c>
      <c r="C5134">
        <v>1</v>
      </c>
      <c r="D5134">
        <v>0</v>
      </c>
    </row>
    <row r="5135" spans="1:4" hidden="1" outlineLevel="1" x14ac:dyDescent="0.45">
      <c r="A5135">
        <v>7.3437614746296731E-4</v>
      </c>
      <c r="B5135">
        <v>0</v>
      </c>
      <c r="C5135">
        <v>1</v>
      </c>
      <c r="D5135">
        <v>0</v>
      </c>
    </row>
    <row r="5136" spans="1:4" hidden="1" outlineLevel="1" x14ac:dyDescent="0.45">
      <c r="A5136">
        <v>4.1828722389374295E-3</v>
      </c>
      <c r="B5136">
        <v>0</v>
      </c>
      <c r="C5136">
        <v>1</v>
      </c>
      <c r="D5136">
        <v>0</v>
      </c>
    </row>
    <row r="5137" spans="1:4" hidden="1" outlineLevel="1" x14ac:dyDescent="0.45">
      <c r="A5137">
        <v>1.5054077755042305E-2</v>
      </c>
      <c r="B5137">
        <v>0</v>
      </c>
      <c r="C5137">
        <v>1</v>
      </c>
      <c r="D5137">
        <v>0</v>
      </c>
    </row>
    <row r="5138" spans="1:4" hidden="1" outlineLevel="1" x14ac:dyDescent="0.45">
      <c r="A5138">
        <v>3.0957523398129627E-3</v>
      </c>
      <c r="B5138">
        <v>0</v>
      </c>
      <c r="C5138">
        <v>1</v>
      </c>
      <c r="D5138">
        <v>0</v>
      </c>
    </row>
    <row r="5139" spans="1:4" hidden="1" outlineLevel="1" x14ac:dyDescent="0.45">
      <c r="A5139">
        <v>1.6507571951480671E-3</v>
      </c>
      <c r="B5139">
        <v>0</v>
      </c>
      <c r="C5139">
        <v>1</v>
      </c>
      <c r="D5139">
        <v>0</v>
      </c>
    </row>
    <row r="5140" spans="1:4" hidden="1" outlineLevel="1" x14ac:dyDescent="0.45">
      <c r="A5140">
        <v>-2.8661507595300062E-3</v>
      </c>
      <c r="B5140">
        <v>0</v>
      </c>
      <c r="C5140">
        <v>1</v>
      </c>
      <c r="D5140">
        <v>0</v>
      </c>
    </row>
    <row r="5141" spans="1:4" hidden="1" outlineLevel="1" x14ac:dyDescent="0.45">
      <c r="A5141">
        <v>-1.3653348663409393E-3</v>
      </c>
      <c r="B5141">
        <v>0</v>
      </c>
      <c r="C5141">
        <v>1</v>
      </c>
      <c r="D5141">
        <v>0</v>
      </c>
    </row>
    <row r="5142" spans="1:4" hidden="1" outlineLevel="1" x14ac:dyDescent="0.45">
      <c r="A5142">
        <v>-4.5333525221270543E-3</v>
      </c>
      <c r="B5142">
        <v>0</v>
      </c>
      <c r="C5142">
        <v>1</v>
      </c>
      <c r="D5142">
        <v>0</v>
      </c>
    </row>
    <row r="5143" spans="1:4" hidden="1" outlineLevel="1" x14ac:dyDescent="0.45">
      <c r="A5143">
        <v>1.2143993060575342E-2</v>
      </c>
      <c r="B5143">
        <v>0</v>
      </c>
      <c r="C5143">
        <v>1</v>
      </c>
      <c r="D5143">
        <v>0</v>
      </c>
    </row>
    <row r="5144" spans="1:4" hidden="1" outlineLevel="1" x14ac:dyDescent="0.45">
      <c r="A5144">
        <v>6.2133980859875315E-3</v>
      </c>
      <c r="B5144">
        <v>0</v>
      </c>
      <c r="C5144">
        <v>1</v>
      </c>
      <c r="D5144">
        <v>0</v>
      </c>
    </row>
    <row r="5145" spans="1:4" hidden="1" outlineLevel="1" x14ac:dyDescent="0.45">
      <c r="A5145">
        <v>-1.419547164454471E-3</v>
      </c>
      <c r="B5145">
        <v>0</v>
      </c>
      <c r="C5145">
        <v>1</v>
      </c>
      <c r="D5145">
        <v>0</v>
      </c>
    </row>
    <row r="5146" spans="1:4" hidden="1" outlineLevel="1" x14ac:dyDescent="0.45">
      <c r="A5146">
        <v>-7.1789039732744753E-3</v>
      </c>
      <c r="B5146">
        <v>0</v>
      </c>
      <c r="C5146">
        <v>1</v>
      </c>
      <c r="D5146">
        <v>0</v>
      </c>
    </row>
    <row r="5147" spans="1:4" hidden="1" outlineLevel="1" x14ac:dyDescent="0.45">
      <c r="A5147">
        <v>-1.2027491408934776E-2</v>
      </c>
      <c r="B5147">
        <v>0</v>
      </c>
      <c r="C5147">
        <v>1</v>
      </c>
      <c r="D5147">
        <v>0</v>
      </c>
    </row>
    <row r="5148" spans="1:4" hidden="1" outlineLevel="1" x14ac:dyDescent="0.45">
      <c r="A5148">
        <v>3.2608695652172059E-3</v>
      </c>
      <c r="B5148">
        <v>0</v>
      </c>
      <c r="C5148">
        <v>1</v>
      </c>
      <c r="D5148">
        <v>0</v>
      </c>
    </row>
    <row r="5149" spans="1:4" hidden="1" outlineLevel="1" x14ac:dyDescent="0.45">
      <c r="A5149">
        <v>-6.2838569880822037E-3</v>
      </c>
      <c r="B5149">
        <v>0</v>
      </c>
      <c r="C5149">
        <v>1</v>
      </c>
      <c r="D5149">
        <v>0</v>
      </c>
    </row>
    <row r="5150" spans="1:4" hidden="1" outlineLevel="1" x14ac:dyDescent="0.45">
      <c r="A5150">
        <v>1.8316615787178137E-2</v>
      </c>
      <c r="B5150">
        <v>0</v>
      </c>
      <c r="C5150">
        <v>1</v>
      </c>
      <c r="D5150">
        <v>0</v>
      </c>
    </row>
    <row r="5151" spans="1:4" hidden="1" outlineLevel="1" x14ac:dyDescent="0.45">
      <c r="A5151">
        <v>5.710206995003686E-3</v>
      </c>
      <c r="B5151">
        <v>0</v>
      </c>
      <c r="C5151">
        <v>1</v>
      </c>
      <c r="D5151">
        <v>0</v>
      </c>
    </row>
    <row r="5152" spans="1:4" hidden="1" outlineLevel="1" x14ac:dyDescent="0.45">
      <c r="A5152">
        <v>3.335699077359866E-3</v>
      </c>
      <c r="B5152">
        <v>0</v>
      </c>
      <c r="C5152">
        <v>1</v>
      </c>
      <c r="D5152">
        <v>0</v>
      </c>
    </row>
    <row r="5153" spans="1:4" hidden="1" outlineLevel="1" x14ac:dyDescent="0.45">
      <c r="A5153">
        <v>7.781000212208955E-3</v>
      </c>
      <c r="B5153">
        <v>0</v>
      </c>
      <c r="C5153">
        <v>1</v>
      </c>
      <c r="D5153">
        <v>0</v>
      </c>
    </row>
    <row r="5154" spans="1:4" hidden="1" outlineLevel="1" x14ac:dyDescent="0.45">
      <c r="A5154">
        <v>-9.6862497367866673E-3</v>
      </c>
      <c r="B5154">
        <v>0</v>
      </c>
      <c r="C5154">
        <v>1</v>
      </c>
      <c r="D5154">
        <v>0</v>
      </c>
    </row>
    <row r="5155" spans="1:4" hidden="1" outlineLevel="1" x14ac:dyDescent="0.45">
      <c r="A5155">
        <v>-8.5760861861223781E-3</v>
      </c>
      <c r="B5155">
        <v>0</v>
      </c>
      <c r="C5155">
        <v>1</v>
      </c>
      <c r="D5155">
        <v>0</v>
      </c>
    </row>
    <row r="5156" spans="1:4" hidden="1" outlineLevel="1" x14ac:dyDescent="0.45">
      <c r="A5156">
        <v>7.0774949957106426E-3</v>
      </c>
      <c r="B5156">
        <v>0</v>
      </c>
      <c r="C5156">
        <v>1</v>
      </c>
      <c r="D5156">
        <v>0</v>
      </c>
    </row>
    <row r="5157" spans="1:4" hidden="1" outlineLevel="1" x14ac:dyDescent="0.45">
      <c r="A5157">
        <v>-2.2006104919429226E-2</v>
      </c>
      <c r="B5157">
        <v>0</v>
      </c>
      <c r="C5157">
        <v>1</v>
      </c>
      <c r="D5157">
        <v>0</v>
      </c>
    </row>
    <row r="5158" spans="1:4" hidden="1" outlineLevel="1" x14ac:dyDescent="0.45">
      <c r="A5158">
        <v>-3.7018218770416E-3</v>
      </c>
      <c r="B5158">
        <v>0</v>
      </c>
      <c r="C5158">
        <v>1</v>
      </c>
      <c r="D5158">
        <v>0</v>
      </c>
    </row>
    <row r="5159" spans="1:4" hidden="1" outlineLevel="1" x14ac:dyDescent="0.45">
      <c r="A5159">
        <v>-1.078245665161004E-2</v>
      </c>
      <c r="B5159">
        <v>0</v>
      </c>
      <c r="C5159">
        <v>1</v>
      </c>
      <c r="D5159">
        <v>0</v>
      </c>
    </row>
    <row r="5160" spans="1:4" hidden="1" outlineLevel="1" x14ac:dyDescent="0.45">
      <c r="A5160">
        <v>-3.0195905140668611E-3</v>
      </c>
      <c r="B5160">
        <v>0</v>
      </c>
      <c r="C5160">
        <v>1</v>
      </c>
      <c r="D5160">
        <v>0</v>
      </c>
    </row>
    <row r="5161" spans="1:4" hidden="1" outlineLevel="1" x14ac:dyDescent="0.45">
      <c r="A5161">
        <v>-5.6881140577677014E-3</v>
      </c>
      <c r="B5161">
        <v>0</v>
      </c>
      <c r="C5161">
        <v>1</v>
      </c>
      <c r="D5161">
        <v>0</v>
      </c>
    </row>
    <row r="5162" spans="1:4" hidden="1" outlineLevel="1" x14ac:dyDescent="0.45">
      <c r="A5162">
        <v>1.5230312035661386E-2</v>
      </c>
      <c r="B5162">
        <v>0</v>
      </c>
      <c r="C5162">
        <v>1</v>
      </c>
      <c r="D5162">
        <v>0</v>
      </c>
    </row>
    <row r="5163" spans="1:4" hidden="1" outlineLevel="1" x14ac:dyDescent="0.45">
      <c r="A5163">
        <v>-2.8540065861691888E-3</v>
      </c>
      <c r="B5163">
        <v>0</v>
      </c>
      <c r="C5163">
        <v>1</v>
      </c>
      <c r="D5163">
        <v>0</v>
      </c>
    </row>
    <row r="5164" spans="1:4" hidden="1" outlineLevel="1" x14ac:dyDescent="0.45">
      <c r="A5164">
        <v>1.0641420813151559E-2</v>
      </c>
      <c r="B5164">
        <v>0</v>
      </c>
      <c r="C5164">
        <v>1</v>
      </c>
      <c r="D5164">
        <v>0</v>
      </c>
    </row>
    <row r="5165" spans="1:4" hidden="1" outlineLevel="1" x14ac:dyDescent="0.45">
      <c r="A5165">
        <v>1.4523273545852255E-4</v>
      </c>
      <c r="B5165">
        <v>0</v>
      </c>
      <c r="C5165">
        <v>1</v>
      </c>
      <c r="D5165">
        <v>0</v>
      </c>
    </row>
    <row r="5166" spans="1:4" hidden="1" outlineLevel="1" x14ac:dyDescent="0.45">
      <c r="A5166">
        <v>4.4289552022072076E-3</v>
      </c>
      <c r="B5166">
        <v>0</v>
      </c>
      <c r="C5166">
        <v>1</v>
      </c>
      <c r="D5166">
        <v>0</v>
      </c>
    </row>
    <row r="5167" spans="1:4" hidden="1" outlineLevel="1" x14ac:dyDescent="0.45">
      <c r="A5167">
        <v>8.3851380656354557E-3</v>
      </c>
      <c r="B5167">
        <v>0</v>
      </c>
      <c r="C5167">
        <v>1</v>
      </c>
      <c r="D5167">
        <v>0</v>
      </c>
    </row>
    <row r="5168" spans="1:4" hidden="1" outlineLevel="1" x14ac:dyDescent="0.45">
      <c r="A5168">
        <v>-6.5949820788530067E-3</v>
      </c>
      <c r="B5168">
        <v>0</v>
      </c>
      <c r="C5168">
        <v>1</v>
      </c>
      <c r="D5168">
        <v>0</v>
      </c>
    </row>
    <row r="5169" spans="1:4" hidden="1" outlineLevel="1" x14ac:dyDescent="0.45">
      <c r="A5169">
        <v>-2.3812960023091856E-3</v>
      </c>
      <c r="B5169">
        <v>0</v>
      </c>
      <c r="C5169">
        <v>1</v>
      </c>
      <c r="D5169">
        <v>0</v>
      </c>
    </row>
    <row r="5170" spans="1:4" hidden="1" outlineLevel="1" x14ac:dyDescent="0.45">
      <c r="A5170">
        <v>-1.3598553345388731E-2</v>
      </c>
      <c r="B5170">
        <v>0</v>
      </c>
      <c r="C5170">
        <v>1</v>
      </c>
      <c r="D5170">
        <v>0</v>
      </c>
    </row>
    <row r="5171" spans="1:4" hidden="1" outlineLevel="1" x14ac:dyDescent="0.45">
      <c r="A5171">
        <v>-1.6865879592287136E-3</v>
      </c>
      <c r="B5171">
        <v>0</v>
      </c>
      <c r="C5171">
        <v>1</v>
      </c>
      <c r="D5171">
        <v>0</v>
      </c>
    </row>
    <row r="5172" spans="1:4" hidden="1" outlineLevel="1" x14ac:dyDescent="0.45">
      <c r="A5172">
        <v>-4.3337740561185667E-3</v>
      </c>
      <c r="B5172">
        <v>0</v>
      </c>
      <c r="C5172">
        <v>1</v>
      </c>
      <c r="D5172">
        <v>0</v>
      </c>
    </row>
    <row r="5173" spans="1:4" hidden="1" outlineLevel="1" x14ac:dyDescent="0.45">
      <c r="A5173">
        <v>-2.8771670970122454E-3</v>
      </c>
      <c r="B5173">
        <v>0</v>
      </c>
      <c r="C5173">
        <v>1</v>
      </c>
      <c r="D5173">
        <v>0</v>
      </c>
    </row>
    <row r="5174" spans="1:4" hidden="1" outlineLevel="1" x14ac:dyDescent="0.45">
      <c r="A5174">
        <v>8.656407221071527E-3</v>
      </c>
      <c r="B5174">
        <v>0</v>
      </c>
      <c r="C5174">
        <v>1</v>
      </c>
      <c r="D5174">
        <v>0</v>
      </c>
    </row>
    <row r="5175" spans="1:4" hidden="1" outlineLevel="1" x14ac:dyDescent="0.45">
      <c r="A5175">
        <v>-2.2078779432260109E-2</v>
      </c>
      <c r="B5175">
        <v>0</v>
      </c>
      <c r="C5175">
        <v>1</v>
      </c>
      <c r="D5175">
        <v>0</v>
      </c>
    </row>
    <row r="5176" spans="1:4" hidden="1" outlineLevel="1" x14ac:dyDescent="0.45">
      <c r="A5176">
        <v>2.2502250225020504E-4</v>
      </c>
      <c r="B5176">
        <v>0</v>
      </c>
      <c r="C5176">
        <v>1</v>
      </c>
      <c r="D5176">
        <v>0</v>
      </c>
    </row>
    <row r="5177" spans="1:4" hidden="1" outlineLevel="1" x14ac:dyDescent="0.45">
      <c r="A5177">
        <v>1.3723284589426399E-2</v>
      </c>
      <c r="B5177">
        <v>0</v>
      </c>
      <c r="C5177">
        <v>1</v>
      </c>
      <c r="D5177">
        <v>0</v>
      </c>
    </row>
    <row r="5178" spans="1:4" hidden="1" outlineLevel="1" x14ac:dyDescent="0.45">
      <c r="A5178">
        <v>1.1540168664003536E-2</v>
      </c>
      <c r="B5178">
        <v>0</v>
      </c>
      <c r="C5178">
        <v>1</v>
      </c>
      <c r="D5178">
        <v>0</v>
      </c>
    </row>
    <row r="5179" spans="1:4" hidden="1" outlineLevel="1" x14ac:dyDescent="0.45">
      <c r="A5179">
        <v>4.7535468772852418E-3</v>
      </c>
      <c r="B5179">
        <v>0</v>
      </c>
      <c r="C5179">
        <v>1</v>
      </c>
      <c r="D5179">
        <v>0</v>
      </c>
    </row>
    <row r="5180" spans="1:4" hidden="1" outlineLevel="1" x14ac:dyDescent="0.45">
      <c r="A5180">
        <v>-8.2975471286118596E-3</v>
      </c>
      <c r="B5180">
        <v>0</v>
      </c>
      <c r="C5180">
        <v>1</v>
      </c>
      <c r="D5180">
        <v>0</v>
      </c>
    </row>
    <row r="5181" spans="1:4" hidden="1" outlineLevel="1" x14ac:dyDescent="0.45">
      <c r="A5181">
        <v>7.9266055045872363E-3</v>
      </c>
      <c r="B5181">
        <v>0</v>
      </c>
      <c r="C5181">
        <v>1</v>
      </c>
      <c r="D5181">
        <v>0</v>
      </c>
    </row>
    <row r="5182" spans="1:4" hidden="1" outlineLevel="1" x14ac:dyDescent="0.45">
      <c r="A5182">
        <v>-3.2039612611958201E-3</v>
      </c>
      <c r="B5182">
        <v>0</v>
      </c>
      <c r="C5182">
        <v>1</v>
      </c>
      <c r="D5182">
        <v>0</v>
      </c>
    </row>
    <row r="5183" spans="1:4" hidden="1" outlineLevel="1" x14ac:dyDescent="0.45">
      <c r="A5183">
        <v>-2.016217400832776E-2</v>
      </c>
      <c r="B5183">
        <v>1</v>
      </c>
      <c r="C5183">
        <v>1</v>
      </c>
      <c r="D5183">
        <v>1</v>
      </c>
    </row>
    <row r="5184" spans="1:4" hidden="1" outlineLevel="1" x14ac:dyDescent="0.45">
      <c r="A5184">
        <v>2.3484679042719891E-2</v>
      </c>
      <c r="B5184">
        <v>1</v>
      </c>
      <c r="C5184">
        <v>1</v>
      </c>
      <c r="D5184">
        <v>1</v>
      </c>
    </row>
    <row r="5185" spans="1:4" hidden="1" outlineLevel="1" x14ac:dyDescent="0.45">
      <c r="A5185">
        <v>2.5495337995338208E-3</v>
      </c>
      <c r="B5185">
        <v>1</v>
      </c>
      <c r="C5185">
        <v>1</v>
      </c>
      <c r="D5185">
        <v>1</v>
      </c>
    </row>
    <row r="5186" spans="1:4" hidden="1" outlineLevel="1" x14ac:dyDescent="0.45">
      <c r="A5186">
        <v>1.9109205841749688E-2</v>
      </c>
      <c r="B5186">
        <v>1</v>
      </c>
      <c r="C5186">
        <v>1</v>
      </c>
      <c r="D5186">
        <v>1</v>
      </c>
    </row>
    <row r="5187" spans="1:4" hidden="1" outlineLevel="1" x14ac:dyDescent="0.45">
      <c r="A5187">
        <v>-1.0694424639953182E-3</v>
      </c>
      <c r="B5187">
        <v>1</v>
      </c>
      <c r="C5187">
        <v>1</v>
      </c>
      <c r="D5187">
        <v>1</v>
      </c>
    </row>
    <row r="5188" spans="1:4" hidden="1" outlineLevel="1" x14ac:dyDescent="0.45">
      <c r="A5188">
        <v>9.9207765327242736E-3</v>
      </c>
      <c r="B5188">
        <v>1</v>
      </c>
      <c r="C5188">
        <v>1</v>
      </c>
      <c r="D5188">
        <v>1</v>
      </c>
    </row>
    <row r="5189" spans="1:4" hidden="1" outlineLevel="1" x14ac:dyDescent="0.45">
      <c r="A5189">
        <v>1.1448763250883509E-2</v>
      </c>
      <c r="B5189">
        <v>1</v>
      </c>
      <c r="C5189">
        <v>1</v>
      </c>
      <c r="D5189">
        <v>1</v>
      </c>
    </row>
    <row r="5190" spans="1:4" hidden="1" outlineLevel="1" x14ac:dyDescent="0.45">
      <c r="A5190">
        <v>-8.3147009502515523E-3</v>
      </c>
      <c r="B5190">
        <v>1</v>
      </c>
      <c r="C5190">
        <v>1</v>
      </c>
      <c r="D5190">
        <v>1</v>
      </c>
    </row>
    <row r="5191" spans="1:4" hidden="1" outlineLevel="1" x14ac:dyDescent="0.45">
      <c r="A5191">
        <v>-7.8912139787219449E-3</v>
      </c>
      <c r="B5191">
        <v>1</v>
      </c>
      <c r="C5191">
        <v>1</v>
      </c>
      <c r="D5191">
        <v>1</v>
      </c>
    </row>
    <row r="5192" spans="1:4" hidden="1" outlineLevel="1" x14ac:dyDescent="0.45">
      <c r="A5192">
        <v>1.1788935444925652E-2</v>
      </c>
      <c r="B5192">
        <v>1</v>
      </c>
      <c r="C5192">
        <v>1</v>
      </c>
      <c r="D5192">
        <v>1</v>
      </c>
    </row>
    <row r="5193" spans="1:4" hidden="1" outlineLevel="1" x14ac:dyDescent="0.45">
      <c r="A5193">
        <v>-2.8076086193584704E-3</v>
      </c>
      <c r="B5193">
        <v>1</v>
      </c>
      <c r="C5193">
        <v>1</v>
      </c>
      <c r="D5193">
        <v>1</v>
      </c>
    </row>
    <row r="5194" spans="1:4" hidden="1" outlineLevel="1" x14ac:dyDescent="0.45">
      <c r="A5194">
        <v>-1.464067009220793E-2</v>
      </c>
      <c r="B5194">
        <v>1</v>
      </c>
      <c r="C5194">
        <v>1</v>
      </c>
      <c r="D5194">
        <v>1</v>
      </c>
    </row>
    <row r="5195" spans="1:4" hidden="1" outlineLevel="1" x14ac:dyDescent="0.45">
      <c r="A5195">
        <v>-4.5717551253662281E-3</v>
      </c>
      <c r="B5195">
        <v>1</v>
      </c>
      <c r="C5195">
        <v>1</v>
      </c>
      <c r="D5195">
        <v>1</v>
      </c>
    </row>
    <row r="5196" spans="1:4" hidden="1" outlineLevel="1" x14ac:dyDescent="0.45">
      <c r="A5196">
        <v>4.7362755651236821E-3</v>
      </c>
      <c r="B5196">
        <v>1</v>
      </c>
      <c r="C5196">
        <v>1</v>
      </c>
      <c r="D5196">
        <v>1</v>
      </c>
    </row>
    <row r="5197" spans="1:4" hidden="1" outlineLevel="1" x14ac:dyDescent="0.45">
      <c r="A5197">
        <v>3.2140561388473987E-3</v>
      </c>
      <c r="B5197">
        <v>1</v>
      </c>
      <c r="C5197">
        <v>1</v>
      </c>
      <c r="D5197">
        <v>1</v>
      </c>
    </row>
    <row r="5198" spans="1:4" hidden="1" outlineLevel="1" x14ac:dyDescent="0.45">
      <c r="A5198">
        <v>-5.4107931083583471E-3</v>
      </c>
      <c r="B5198">
        <v>1</v>
      </c>
      <c r="C5198">
        <v>1</v>
      </c>
      <c r="D5198">
        <v>1</v>
      </c>
    </row>
    <row r="5199" spans="1:4" hidden="1" outlineLevel="1" x14ac:dyDescent="0.45">
      <c r="A5199">
        <v>0</v>
      </c>
      <c r="B5199">
        <v>1</v>
      </c>
      <c r="C5199">
        <v>1</v>
      </c>
      <c r="D5199">
        <v>1</v>
      </c>
    </row>
    <row r="5200" spans="1:4" hidden="1" outlineLevel="1" x14ac:dyDescent="0.45">
      <c r="A5200">
        <v>2.5053686471010472E-3</v>
      </c>
      <c r="B5200">
        <v>1</v>
      </c>
      <c r="C5200">
        <v>1</v>
      </c>
      <c r="D5200">
        <v>1</v>
      </c>
    </row>
    <row r="5201" spans="1:4" hidden="1" outlineLevel="1" x14ac:dyDescent="0.45">
      <c r="A5201">
        <v>-5.6408425562300968E-3</v>
      </c>
      <c r="B5201">
        <v>1</v>
      </c>
      <c r="C5201">
        <v>1</v>
      </c>
      <c r="D5201">
        <v>1</v>
      </c>
    </row>
    <row r="5202" spans="1:4" hidden="1" outlineLevel="1" x14ac:dyDescent="0.45">
      <c r="A5202">
        <v>-2.0321700416487065E-2</v>
      </c>
      <c r="B5202">
        <v>1</v>
      </c>
      <c r="C5202">
        <v>1</v>
      </c>
      <c r="D5202">
        <v>1</v>
      </c>
    </row>
    <row r="5203" spans="1:4" hidden="1" outlineLevel="1" x14ac:dyDescent="0.45">
      <c r="A5203">
        <v>1.19475188741478E-2</v>
      </c>
      <c r="B5203">
        <v>1</v>
      </c>
      <c r="C5203">
        <v>1</v>
      </c>
      <c r="D5203">
        <v>1</v>
      </c>
    </row>
    <row r="5204" spans="1:4" hidden="1" outlineLevel="1" x14ac:dyDescent="0.45">
      <c r="A5204">
        <v>-4.5632333767926525E-3</v>
      </c>
      <c r="B5204">
        <v>1</v>
      </c>
      <c r="C5204">
        <v>1</v>
      </c>
      <c r="D5204">
        <v>1</v>
      </c>
    </row>
    <row r="5205" spans="1:4" hidden="1" outlineLevel="1" x14ac:dyDescent="0.45">
      <c r="A5205">
        <v>1.1642290620679674E-2</v>
      </c>
      <c r="B5205">
        <v>1</v>
      </c>
      <c r="C5205">
        <v>1</v>
      </c>
      <c r="D5205">
        <v>1</v>
      </c>
    </row>
    <row r="5206" spans="1:4" hidden="1" outlineLevel="1" x14ac:dyDescent="0.45">
      <c r="A5206">
        <v>7.9838883694165474E-3</v>
      </c>
      <c r="B5206">
        <v>1</v>
      </c>
      <c r="C5206">
        <v>1</v>
      </c>
      <c r="D5206">
        <v>1</v>
      </c>
    </row>
    <row r="5207" spans="1:4" hidden="1" outlineLevel="1" x14ac:dyDescent="0.45">
      <c r="A5207">
        <v>1.6198087626659197E-2</v>
      </c>
      <c r="B5207">
        <v>1</v>
      </c>
      <c r="C5207">
        <v>1</v>
      </c>
      <c r="D5207">
        <v>1</v>
      </c>
    </row>
    <row r="5208" spans="1:4" hidden="1" outlineLevel="1" x14ac:dyDescent="0.45">
      <c r="A5208">
        <v>4.9856049434731098E-3</v>
      </c>
      <c r="B5208">
        <v>1</v>
      </c>
      <c r="C5208">
        <v>1</v>
      </c>
      <c r="D5208">
        <v>1</v>
      </c>
    </row>
    <row r="5209" spans="1:4" hidden="1" outlineLevel="1" x14ac:dyDescent="0.45">
      <c r="A5209">
        <v>-1.3834544438233731E-2</v>
      </c>
      <c r="B5209">
        <v>1</v>
      </c>
      <c r="C5209">
        <v>1</v>
      </c>
      <c r="D5209">
        <v>1</v>
      </c>
    </row>
    <row r="5210" spans="1:4" hidden="1" outlineLevel="1" x14ac:dyDescent="0.45">
      <c r="A5210">
        <v>3.7551367436587935E-3</v>
      </c>
      <c r="B5210">
        <v>1</v>
      </c>
      <c r="C5210">
        <v>1</v>
      </c>
      <c r="D5210">
        <v>1</v>
      </c>
    </row>
    <row r="5211" spans="1:4" hidden="1" outlineLevel="1" x14ac:dyDescent="0.45">
      <c r="A5211">
        <v>1.1082092186066372E-2</v>
      </c>
      <c r="B5211">
        <v>1</v>
      </c>
      <c r="C5211">
        <v>1</v>
      </c>
      <c r="D5211">
        <v>1</v>
      </c>
    </row>
    <row r="5212" spans="1:4" hidden="1" outlineLevel="1" x14ac:dyDescent="0.45">
      <c r="A5212">
        <v>-3.2812063669366287E-3</v>
      </c>
      <c r="B5212">
        <v>1</v>
      </c>
      <c r="C5212">
        <v>1</v>
      </c>
      <c r="D5212">
        <v>1</v>
      </c>
    </row>
    <row r="5213" spans="1:4" hidden="1" outlineLevel="1" x14ac:dyDescent="0.45">
      <c r="A5213">
        <v>-2.1573159627372829E-2</v>
      </c>
      <c r="B5213">
        <v>1</v>
      </c>
      <c r="C5213">
        <v>1</v>
      </c>
      <c r="D5213">
        <v>1</v>
      </c>
    </row>
    <row r="5214" spans="1:4" hidden="1" outlineLevel="1" x14ac:dyDescent="0.45">
      <c r="A5214">
        <v>-1.3243610852602172E-2</v>
      </c>
      <c r="B5214">
        <v>1</v>
      </c>
      <c r="C5214">
        <v>1</v>
      </c>
      <c r="D5214">
        <v>1</v>
      </c>
    </row>
    <row r="5215" spans="1:4" hidden="1" outlineLevel="1" x14ac:dyDescent="0.45">
      <c r="A5215">
        <v>-6.1665699361578286E-3</v>
      </c>
      <c r="B5215">
        <v>1</v>
      </c>
      <c r="C5215">
        <v>1</v>
      </c>
      <c r="D5215">
        <v>1</v>
      </c>
    </row>
    <row r="5216" spans="1:4" hidden="1" outlineLevel="1" x14ac:dyDescent="0.45">
      <c r="A5216">
        <v>5.4748521789911297E-3</v>
      </c>
      <c r="B5216">
        <v>1</v>
      </c>
      <c r="C5216">
        <v>1</v>
      </c>
      <c r="D5216">
        <v>1</v>
      </c>
    </row>
    <row r="5217" spans="1:4" hidden="1" outlineLevel="1" x14ac:dyDescent="0.45">
      <c r="A5217">
        <v>2.4175983737476203E-2</v>
      </c>
      <c r="B5217">
        <v>1</v>
      </c>
      <c r="C5217">
        <v>1</v>
      </c>
      <c r="D5217">
        <v>1</v>
      </c>
    </row>
    <row r="5218" spans="1:4" hidden="1" outlineLevel="1" x14ac:dyDescent="0.45">
      <c r="A5218">
        <v>-5.6709435032242794E-4</v>
      </c>
      <c r="B5218">
        <v>1</v>
      </c>
      <c r="C5218">
        <v>1</v>
      </c>
      <c r="D5218">
        <v>1</v>
      </c>
    </row>
    <row r="5219" spans="1:4" hidden="1" outlineLevel="1" x14ac:dyDescent="0.45">
      <c r="A5219">
        <v>1.3263352010780993E-2</v>
      </c>
      <c r="B5219">
        <v>1</v>
      </c>
      <c r="C5219">
        <v>1</v>
      </c>
      <c r="D5219">
        <v>1</v>
      </c>
    </row>
    <row r="5220" spans="1:4" hidden="1" outlineLevel="1" x14ac:dyDescent="0.45">
      <c r="A5220">
        <v>-2.0019599608007921E-2</v>
      </c>
      <c r="B5220">
        <v>1</v>
      </c>
      <c r="C5220">
        <v>1</v>
      </c>
      <c r="D5220">
        <v>1</v>
      </c>
    </row>
    <row r="5221" spans="1:4" hidden="1" outlineLevel="1" x14ac:dyDescent="0.45">
      <c r="A5221">
        <v>1.1214285714285621E-2</v>
      </c>
      <c r="B5221">
        <v>1</v>
      </c>
      <c r="C5221">
        <v>1</v>
      </c>
      <c r="D5221">
        <v>1</v>
      </c>
    </row>
    <row r="5222" spans="1:4" hidden="1" outlineLevel="1" x14ac:dyDescent="0.45">
      <c r="A5222">
        <v>1.6175743448470836E-2</v>
      </c>
      <c r="B5222">
        <v>1</v>
      </c>
      <c r="C5222">
        <v>1</v>
      </c>
      <c r="D5222">
        <v>1</v>
      </c>
    </row>
    <row r="5223" spans="1:4" hidden="1" outlineLevel="1" x14ac:dyDescent="0.45">
      <c r="A5223">
        <v>8.2719310440706462E-3</v>
      </c>
      <c r="B5223">
        <v>1</v>
      </c>
      <c r="C5223">
        <v>1</v>
      </c>
      <c r="D5223">
        <v>1</v>
      </c>
    </row>
    <row r="5224" spans="1:4" hidden="1" outlineLevel="1" x14ac:dyDescent="0.45">
      <c r="A5224">
        <v>9.9965529127885588E-3</v>
      </c>
      <c r="B5224">
        <v>1</v>
      </c>
      <c r="C5224">
        <v>1</v>
      </c>
      <c r="D5224">
        <v>1</v>
      </c>
    </row>
    <row r="5225" spans="1:4" hidden="1" outlineLevel="1" x14ac:dyDescent="0.45">
      <c r="A5225">
        <v>6.7576791808874326E-3</v>
      </c>
      <c r="B5225">
        <v>1</v>
      </c>
      <c r="C5225">
        <v>1</v>
      </c>
      <c r="D5225">
        <v>1</v>
      </c>
    </row>
    <row r="5226" spans="1:4" hidden="1" outlineLevel="1" x14ac:dyDescent="0.45">
      <c r="A5226">
        <v>-1.017018102922318E-3</v>
      </c>
      <c r="B5226">
        <v>1</v>
      </c>
      <c r="C5226">
        <v>1</v>
      </c>
      <c r="D5226">
        <v>1</v>
      </c>
    </row>
    <row r="5227" spans="1:4" hidden="1" outlineLevel="1" x14ac:dyDescent="0.45">
      <c r="A5227">
        <v>-1.4252748744401078E-3</v>
      </c>
      <c r="B5227">
        <v>1</v>
      </c>
      <c r="C5227">
        <v>1</v>
      </c>
      <c r="D5227">
        <v>1</v>
      </c>
    </row>
    <row r="5228" spans="1:4" hidden="1" outlineLevel="1" x14ac:dyDescent="0.45">
      <c r="A5228">
        <v>-3.330388092163461E-3</v>
      </c>
      <c r="B5228">
        <v>1</v>
      </c>
      <c r="C5228">
        <v>1</v>
      </c>
      <c r="D5228">
        <v>1</v>
      </c>
    </row>
    <row r="5229" spans="1:4" hidden="1" outlineLevel="1" x14ac:dyDescent="0.45">
      <c r="A5229">
        <v>1.7048554282597106E-3</v>
      </c>
      <c r="B5229">
        <v>1</v>
      </c>
      <c r="C5229">
        <v>1</v>
      </c>
      <c r="D5229">
        <v>1</v>
      </c>
    </row>
    <row r="5230" spans="1:4" hidden="1" outlineLevel="1" x14ac:dyDescent="0.45">
      <c r="A5230">
        <v>4.9016270678741147E-3</v>
      </c>
      <c r="B5230">
        <v>1</v>
      </c>
      <c r="C5230">
        <v>1</v>
      </c>
      <c r="D5230">
        <v>1</v>
      </c>
    </row>
    <row r="5231" spans="1:4" hidden="1" outlineLevel="1" x14ac:dyDescent="0.45">
      <c r="A5231">
        <v>-2.7098435065375792E-3</v>
      </c>
      <c r="B5231">
        <v>1</v>
      </c>
      <c r="C5231">
        <v>1</v>
      </c>
      <c r="D5231">
        <v>1</v>
      </c>
    </row>
    <row r="5232" spans="1:4" hidden="1" outlineLevel="1" x14ac:dyDescent="0.45">
      <c r="A5232">
        <v>-1.3586033557504429E-3</v>
      </c>
      <c r="B5232">
        <v>1</v>
      </c>
      <c r="C5232">
        <v>1</v>
      </c>
      <c r="D5232">
        <v>1</v>
      </c>
    </row>
    <row r="5233" spans="1:4" hidden="1" outlineLevel="1" x14ac:dyDescent="0.45">
      <c r="A5233">
        <v>1.292429086456659E-3</v>
      </c>
      <c r="B5233">
        <v>1</v>
      </c>
      <c r="C5233">
        <v>1</v>
      </c>
      <c r="D5233">
        <v>1</v>
      </c>
    </row>
    <row r="5234" spans="1:4" hidden="1" outlineLevel="1" x14ac:dyDescent="0.45">
      <c r="A5234">
        <v>1.970108695652284E-3</v>
      </c>
      <c r="B5234">
        <v>1</v>
      </c>
      <c r="C5234">
        <v>1</v>
      </c>
      <c r="D5234">
        <v>1</v>
      </c>
    </row>
    <row r="5235" spans="1:4" hidden="1" outlineLevel="1" x14ac:dyDescent="0.45">
      <c r="A5235">
        <v>1.491626550952585E-3</v>
      </c>
      <c r="B5235">
        <v>1</v>
      </c>
      <c r="C5235">
        <v>1</v>
      </c>
      <c r="D5235">
        <v>1</v>
      </c>
    </row>
    <row r="5236" spans="1:4" hidden="1" outlineLevel="1" x14ac:dyDescent="0.45">
      <c r="A5236">
        <v>5.3483176494482088E-3</v>
      </c>
      <c r="B5236">
        <v>1</v>
      </c>
      <c r="C5236">
        <v>1</v>
      </c>
      <c r="D5236">
        <v>1</v>
      </c>
    </row>
    <row r="5237" spans="1:4" hidden="1" outlineLevel="1" x14ac:dyDescent="0.45">
      <c r="A5237">
        <v>7.4074074074093055E-4</v>
      </c>
      <c r="B5237">
        <v>1</v>
      </c>
      <c r="C5237">
        <v>1</v>
      </c>
      <c r="D5237">
        <v>1</v>
      </c>
    </row>
    <row r="5238" spans="1:4" hidden="1" outlineLevel="1" x14ac:dyDescent="0.45">
      <c r="A5238">
        <v>2.018706681919058E-3</v>
      </c>
      <c r="B5238">
        <v>1</v>
      </c>
      <c r="C5238">
        <v>1</v>
      </c>
      <c r="D5238">
        <v>1</v>
      </c>
    </row>
    <row r="5239" spans="1:4" hidden="1" outlineLevel="1" x14ac:dyDescent="0.45">
      <c r="A5239">
        <v>4.7008260022818327E-4</v>
      </c>
      <c r="B5239">
        <v>1</v>
      </c>
      <c r="C5239">
        <v>1</v>
      </c>
      <c r="D5239">
        <v>1</v>
      </c>
    </row>
    <row r="5240" spans="1:4" hidden="1" outlineLevel="1" x14ac:dyDescent="0.45">
      <c r="A5240">
        <v>-1.2082158679015409E-3</v>
      </c>
      <c r="B5240">
        <v>1</v>
      </c>
      <c r="C5240">
        <v>1</v>
      </c>
      <c r="D5240">
        <v>1</v>
      </c>
    </row>
    <row r="5241" spans="1:4" hidden="1" outlineLevel="1" x14ac:dyDescent="0.45">
      <c r="A5241">
        <v>-2.8225806451613877E-3</v>
      </c>
      <c r="B5241">
        <v>1</v>
      </c>
      <c r="C5241">
        <v>1</v>
      </c>
      <c r="D5241">
        <v>1</v>
      </c>
    </row>
    <row r="5242" spans="1:4" hidden="1" outlineLevel="1" x14ac:dyDescent="0.45">
      <c r="A5242">
        <v>7.885159725030455E-3</v>
      </c>
      <c r="B5242">
        <v>1</v>
      </c>
      <c r="C5242">
        <v>1</v>
      </c>
      <c r="D5242">
        <v>1</v>
      </c>
    </row>
    <row r="5243" spans="1:4" hidden="1" outlineLevel="1" x14ac:dyDescent="0.45">
      <c r="A5243">
        <v>6.0180541624872408E-3</v>
      </c>
      <c r="B5243">
        <v>1</v>
      </c>
      <c r="C5243">
        <v>1</v>
      </c>
      <c r="D5243">
        <v>1</v>
      </c>
    </row>
    <row r="5244" spans="1:4" hidden="1" outlineLevel="1" x14ac:dyDescent="0.45">
      <c r="A5244">
        <v>1.1964107676969205E-2</v>
      </c>
      <c r="B5244">
        <v>1</v>
      </c>
      <c r="C5244">
        <v>1</v>
      </c>
      <c r="D5244">
        <v>1</v>
      </c>
    </row>
    <row r="5245" spans="1:4" hidden="1" outlineLevel="1" x14ac:dyDescent="0.45">
      <c r="A5245">
        <v>3.6124794745484579E-3</v>
      </c>
      <c r="B5245">
        <v>1</v>
      </c>
      <c r="C5245">
        <v>1</v>
      </c>
      <c r="D5245">
        <v>1</v>
      </c>
    </row>
    <row r="5246" spans="1:4" hidden="1" outlineLevel="1" x14ac:dyDescent="0.45">
      <c r="A5246">
        <v>7.8534031413610705E-3</v>
      </c>
      <c r="B5246">
        <v>1</v>
      </c>
      <c r="C5246">
        <v>1</v>
      </c>
      <c r="D5246">
        <v>1</v>
      </c>
    </row>
    <row r="5247" spans="1:4" hidden="1" outlineLevel="1" x14ac:dyDescent="0.45">
      <c r="A5247">
        <v>9.7402597402598268E-3</v>
      </c>
      <c r="B5247">
        <v>1</v>
      </c>
      <c r="C5247">
        <v>1</v>
      </c>
      <c r="D5247">
        <v>1</v>
      </c>
    </row>
    <row r="5248" spans="1:4" hidden="1" outlineLevel="1" x14ac:dyDescent="0.45">
      <c r="A5248">
        <v>5.5305466237942635E-3</v>
      </c>
      <c r="B5248">
        <v>1</v>
      </c>
      <c r="C5248">
        <v>1</v>
      </c>
      <c r="D5248">
        <v>1</v>
      </c>
    </row>
    <row r="5249" spans="1:4" hidden="1" outlineLevel="1" x14ac:dyDescent="0.45">
      <c r="A5249">
        <v>2.5581990278844557E-4</v>
      </c>
      <c r="B5249">
        <v>1</v>
      </c>
      <c r="C5249">
        <v>1</v>
      </c>
      <c r="D5249">
        <v>1</v>
      </c>
    </row>
    <row r="5250" spans="1:4" hidden="1" outlineLevel="1" x14ac:dyDescent="0.45">
      <c r="A5250">
        <v>1.5664961636828512E-2</v>
      </c>
      <c r="B5250">
        <v>1</v>
      </c>
      <c r="C5250">
        <v>1</v>
      </c>
      <c r="D5250">
        <v>1</v>
      </c>
    </row>
    <row r="5251" spans="1:4" hidden="1" outlineLevel="1" x14ac:dyDescent="0.45">
      <c r="A5251">
        <v>1.0009442870632768E-2</v>
      </c>
      <c r="B5251">
        <v>1</v>
      </c>
      <c r="C5251">
        <v>1</v>
      </c>
      <c r="D5251">
        <v>1</v>
      </c>
    </row>
    <row r="5252" spans="1:4" hidden="1" outlineLevel="1" x14ac:dyDescent="0.45">
      <c r="A5252">
        <v>-5.5472450760407632E-3</v>
      </c>
      <c r="B5252">
        <v>1</v>
      </c>
      <c r="C5252">
        <v>1</v>
      </c>
      <c r="D5252">
        <v>1</v>
      </c>
    </row>
    <row r="5253" spans="1:4" hidden="1" outlineLevel="1" x14ac:dyDescent="0.45">
      <c r="A5253">
        <v>-1.6797242243810739E-2</v>
      </c>
      <c r="B5253">
        <v>1</v>
      </c>
      <c r="C5253">
        <v>1</v>
      </c>
      <c r="D5253">
        <v>1</v>
      </c>
    </row>
    <row r="5254" spans="1:4" hidden="1" outlineLevel="1" x14ac:dyDescent="0.45">
      <c r="A5254">
        <v>-4.589787722317884E-3</v>
      </c>
      <c r="B5254">
        <v>1</v>
      </c>
      <c r="C5254">
        <v>1</v>
      </c>
      <c r="D5254">
        <v>1</v>
      </c>
    </row>
    <row r="5255" spans="1:4" hidden="1" outlineLevel="1" x14ac:dyDescent="0.45">
      <c r="A5255">
        <v>7.0445084854298123E-4</v>
      </c>
      <c r="B5255">
        <v>1</v>
      </c>
      <c r="C5255">
        <v>1</v>
      </c>
      <c r="D5255">
        <v>1</v>
      </c>
    </row>
    <row r="5256" spans="1:4" hidden="1" outlineLevel="1" x14ac:dyDescent="0.45">
      <c r="A5256">
        <v>-2.4958402662228485E-3</v>
      </c>
      <c r="B5256">
        <v>1</v>
      </c>
      <c r="C5256">
        <v>1</v>
      </c>
      <c r="D5256">
        <v>1</v>
      </c>
    </row>
    <row r="5257" spans="1:4" hidden="1" outlineLevel="1" x14ac:dyDescent="0.45">
      <c r="A5257">
        <v>-8.5327516520178337E-3</v>
      </c>
      <c r="B5257">
        <v>1</v>
      </c>
      <c r="C5257">
        <v>1</v>
      </c>
      <c r="D5257">
        <v>1</v>
      </c>
    </row>
    <row r="5258" spans="1:4" hidden="1" outlineLevel="1" x14ac:dyDescent="0.45">
      <c r="A5258">
        <v>2.523618480652301E-3</v>
      </c>
      <c r="B5258">
        <v>1</v>
      </c>
      <c r="C5258">
        <v>1</v>
      </c>
      <c r="D5258">
        <v>1</v>
      </c>
    </row>
    <row r="5259" spans="1:4" hidden="1" outlineLevel="1" x14ac:dyDescent="0.45">
      <c r="A5259">
        <v>5.0345317240043652E-3</v>
      </c>
      <c r="B5259">
        <v>1</v>
      </c>
      <c r="C5259">
        <v>1</v>
      </c>
      <c r="D5259">
        <v>1</v>
      </c>
    </row>
    <row r="5260" spans="1:4" hidden="1" outlineLevel="1" x14ac:dyDescent="0.45">
      <c r="A5260">
        <v>7.1928585190419447E-3</v>
      </c>
      <c r="B5260">
        <v>1</v>
      </c>
      <c r="C5260">
        <v>1</v>
      </c>
      <c r="D5260">
        <v>1</v>
      </c>
    </row>
    <row r="5261" spans="1:4" hidden="1" outlineLevel="1" x14ac:dyDescent="0.45">
      <c r="A5261">
        <v>7.077727475610418E-3</v>
      </c>
      <c r="B5261">
        <v>1</v>
      </c>
      <c r="C5261">
        <v>1</v>
      </c>
      <c r="D5261">
        <v>1</v>
      </c>
    </row>
    <row r="5262" spans="1:4" hidden="1" outlineLevel="1" x14ac:dyDescent="0.45">
      <c r="A5262">
        <v>6.394833481068618E-3</v>
      </c>
      <c r="B5262">
        <v>1</v>
      </c>
      <c r="C5262">
        <v>1</v>
      </c>
      <c r="D5262">
        <v>1</v>
      </c>
    </row>
    <row r="5263" spans="1:4" hidden="1" outlineLevel="1" x14ac:dyDescent="0.45">
      <c r="A5263">
        <v>8.6819754639826385E-3</v>
      </c>
      <c r="B5263">
        <v>1</v>
      </c>
      <c r="C5263">
        <v>1</v>
      </c>
      <c r="D5263">
        <v>1</v>
      </c>
    </row>
    <row r="5264" spans="1:4" hidden="1" outlineLevel="1" x14ac:dyDescent="0.45">
      <c r="A5264">
        <v>9.854674733362323E-3</v>
      </c>
      <c r="B5264">
        <v>1</v>
      </c>
      <c r="C5264">
        <v>1</v>
      </c>
      <c r="D5264">
        <v>1</v>
      </c>
    </row>
    <row r="5265" spans="1:4" hidden="1" outlineLevel="1" x14ac:dyDescent="0.45">
      <c r="A5265">
        <v>1.0499660305107739E-3</v>
      </c>
      <c r="B5265">
        <v>1</v>
      </c>
      <c r="C5265">
        <v>1</v>
      </c>
      <c r="D5265">
        <v>1</v>
      </c>
    </row>
    <row r="5266" spans="1:4" hidden="1" outlineLevel="1" x14ac:dyDescent="0.45">
      <c r="A5266">
        <v>1.3573543928924181E-3</v>
      </c>
      <c r="B5266">
        <v>1</v>
      </c>
      <c r="C5266">
        <v>1</v>
      </c>
      <c r="D5266">
        <v>1</v>
      </c>
    </row>
    <row r="5267" spans="1:4" hidden="1" outlineLevel="1" x14ac:dyDescent="0.45">
      <c r="A5267">
        <v>6.5927295132470753E-3</v>
      </c>
      <c r="B5267">
        <v>1</v>
      </c>
      <c r="C5267">
        <v>1</v>
      </c>
      <c r="D5267">
        <v>1</v>
      </c>
    </row>
    <row r="5268" spans="1:4" hidden="1" outlineLevel="1" x14ac:dyDescent="0.45">
      <c r="A5268">
        <v>2.4484299442972812E-4</v>
      </c>
      <c r="B5268">
        <v>1</v>
      </c>
      <c r="C5268">
        <v>1</v>
      </c>
      <c r="D5268">
        <v>1</v>
      </c>
    </row>
    <row r="5269" spans="1:4" hidden="1" outlineLevel="1" x14ac:dyDescent="0.45">
      <c r="A5269">
        <v>-1.2851110703140378E-3</v>
      </c>
      <c r="B5269">
        <v>1</v>
      </c>
      <c r="C5269">
        <v>1</v>
      </c>
      <c r="D5269">
        <v>1</v>
      </c>
    </row>
    <row r="5270" spans="1:4" hidden="1" outlineLevel="1" x14ac:dyDescent="0.45">
      <c r="A5270">
        <v>5.5147058823523665E-4</v>
      </c>
      <c r="B5270">
        <v>1</v>
      </c>
      <c r="C5270">
        <v>1</v>
      </c>
      <c r="D5270">
        <v>1</v>
      </c>
    </row>
    <row r="5271" spans="1:4" hidden="1" outlineLevel="1" x14ac:dyDescent="0.45">
      <c r="A5271">
        <v>-6.8589625819095446E-3</v>
      </c>
      <c r="B5271">
        <v>1</v>
      </c>
      <c r="C5271">
        <v>1</v>
      </c>
      <c r="D5271">
        <v>1</v>
      </c>
    </row>
    <row r="5272" spans="1:4" hidden="1" outlineLevel="1" x14ac:dyDescent="0.45">
      <c r="A5272">
        <v>2.2815563914411197E-3</v>
      </c>
      <c r="B5272">
        <v>1</v>
      </c>
      <c r="C5272">
        <v>1</v>
      </c>
      <c r="D5272">
        <v>1</v>
      </c>
    </row>
    <row r="5273" spans="1:4" hidden="1" outlineLevel="1" x14ac:dyDescent="0.45">
      <c r="A5273">
        <v>3.3222591362127574E-3</v>
      </c>
      <c r="B5273">
        <v>1</v>
      </c>
      <c r="C5273">
        <v>1</v>
      </c>
      <c r="D5273">
        <v>1</v>
      </c>
    </row>
    <row r="5274" spans="1:4" hidden="1" outlineLevel="1" x14ac:dyDescent="0.45">
      <c r="A5274">
        <v>7.29703213146915E-3</v>
      </c>
      <c r="B5274">
        <v>1</v>
      </c>
      <c r="C5274">
        <v>1</v>
      </c>
      <c r="D5274">
        <v>1</v>
      </c>
    </row>
    <row r="5275" spans="1:4" hidden="1" outlineLevel="1" x14ac:dyDescent="0.45">
      <c r="A5275">
        <v>3.7742740609969516E-3</v>
      </c>
      <c r="B5275">
        <v>1</v>
      </c>
      <c r="C5275">
        <v>1</v>
      </c>
      <c r="D5275">
        <v>1</v>
      </c>
    </row>
    <row r="5276" spans="1:4" hidden="1" outlineLevel="1" x14ac:dyDescent="0.45">
      <c r="A5276">
        <v>1.6374552732125736E-3</v>
      </c>
      <c r="B5276">
        <v>1</v>
      </c>
      <c r="C5276">
        <v>1</v>
      </c>
      <c r="D5276">
        <v>1</v>
      </c>
    </row>
    <row r="5277" spans="1:4" hidden="1" outlineLevel="1" x14ac:dyDescent="0.45">
      <c r="A5277">
        <v>-4.7226931460402355E-3</v>
      </c>
      <c r="B5277">
        <v>1</v>
      </c>
      <c r="C5277">
        <v>1</v>
      </c>
      <c r="D5277">
        <v>1</v>
      </c>
    </row>
    <row r="5278" spans="1:4" hidden="1" outlineLevel="1" x14ac:dyDescent="0.45">
      <c r="A5278">
        <v>-3.8934176907164941E-3</v>
      </c>
      <c r="B5278">
        <v>1</v>
      </c>
      <c r="C5278">
        <v>1</v>
      </c>
      <c r="D5278">
        <v>1</v>
      </c>
    </row>
    <row r="5279" spans="1:4" hidden="1" outlineLevel="1" x14ac:dyDescent="0.45">
      <c r="A5279">
        <v>-1.0626603151337566E-2</v>
      </c>
      <c r="B5279">
        <v>1</v>
      </c>
      <c r="C5279">
        <v>1</v>
      </c>
      <c r="D5279">
        <v>1</v>
      </c>
    </row>
    <row r="5280" spans="1:4" hidden="1" outlineLevel="1" x14ac:dyDescent="0.45">
      <c r="A5280">
        <v>3.4567901234567877E-3</v>
      </c>
      <c r="B5280">
        <v>1</v>
      </c>
      <c r="C5280">
        <v>1</v>
      </c>
      <c r="D5280">
        <v>1</v>
      </c>
    </row>
    <row r="5281" spans="1:4" hidden="1" outlineLevel="1" x14ac:dyDescent="0.45">
      <c r="A5281">
        <v>-2.4606299212598381E-3</v>
      </c>
      <c r="B5281">
        <v>1</v>
      </c>
      <c r="C5281">
        <v>1</v>
      </c>
      <c r="D5281">
        <v>1</v>
      </c>
    </row>
    <row r="5282" spans="1:4" hidden="1" outlineLevel="1" x14ac:dyDescent="0.45">
      <c r="A5282">
        <v>5.7350764676862287E-3</v>
      </c>
      <c r="B5282">
        <v>1</v>
      </c>
      <c r="C5282">
        <v>1</v>
      </c>
      <c r="D5282">
        <v>1</v>
      </c>
    </row>
    <row r="5283" spans="1:4" hidden="1" outlineLevel="1" x14ac:dyDescent="0.45">
      <c r="A5283">
        <v>-8.5229014654486512E-3</v>
      </c>
      <c r="B5283">
        <v>1</v>
      </c>
      <c r="C5283">
        <v>1</v>
      </c>
      <c r="D5283">
        <v>1</v>
      </c>
    </row>
    <row r="5284" spans="1:4" hidden="1" outlineLevel="1" x14ac:dyDescent="0.45">
      <c r="A5284">
        <v>-2.9066171923314288E-3</v>
      </c>
      <c r="B5284">
        <v>1</v>
      </c>
      <c r="C5284">
        <v>1</v>
      </c>
      <c r="D5284">
        <v>1</v>
      </c>
    </row>
    <row r="5285" spans="1:4" hidden="1" outlineLevel="1" x14ac:dyDescent="0.45">
      <c r="A5285">
        <v>7.8769459777958684E-3</v>
      </c>
      <c r="B5285">
        <v>1</v>
      </c>
      <c r="C5285">
        <v>1</v>
      </c>
      <c r="D5285">
        <v>1</v>
      </c>
    </row>
    <row r="5286" spans="1:4" hidden="1" outlineLevel="1" x14ac:dyDescent="0.45">
      <c r="A5286">
        <v>-4.4307692307692381E-3</v>
      </c>
      <c r="B5286">
        <v>1</v>
      </c>
      <c r="C5286">
        <v>1</v>
      </c>
      <c r="D5286">
        <v>1</v>
      </c>
    </row>
    <row r="5287" spans="1:4" hidden="1" outlineLevel="1" x14ac:dyDescent="0.45">
      <c r="A5287">
        <v>1.4216837680800509E-3</v>
      </c>
      <c r="B5287">
        <v>1</v>
      </c>
      <c r="C5287">
        <v>1</v>
      </c>
      <c r="D5287">
        <v>1</v>
      </c>
    </row>
    <row r="5288" spans="1:4" hidden="1" outlineLevel="1" x14ac:dyDescent="0.45">
      <c r="A5288">
        <v>-6.2341830751188043E-3</v>
      </c>
      <c r="B5288">
        <v>1</v>
      </c>
      <c r="C5288">
        <v>1</v>
      </c>
      <c r="D5288">
        <v>1</v>
      </c>
    </row>
    <row r="5289" spans="1:4" hidden="1" outlineLevel="1" x14ac:dyDescent="0.45">
      <c r="A5289">
        <v>4.8447204968944391E-3</v>
      </c>
      <c r="B5289">
        <v>1</v>
      </c>
      <c r="C5289">
        <v>1</v>
      </c>
      <c r="D5289">
        <v>1</v>
      </c>
    </row>
    <row r="5290" spans="1:4" hidden="1" outlineLevel="1" x14ac:dyDescent="0.45">
      <c r="A5290">
        <v>-5.2540487081220721E-3</v>
      </c>
      <c r="B5290">
        <v>1</v>
      </c>
      <c r="C5290">
        <v>1</v>
      </c>
      <c r="D5290">
        <v>1</v>
      </c>
    </row>
    <row r="5291" spans="1:4" hidden="1" outlineLevel="1" x14ac:dyDescent="0.45">
      <c r="A5291">
        <v>7.8294910830796205E-3</v>
      </c>
      <c r="B5291">
        <v>1</v>
      </c>
      <c r="C5291">
        <v>1</v>
      </c>
      <c r="D5291">
        <v>1</v>
      </c>
    </row>
    <row r="5292" spans="1:4" hidden="1" outlineLevel="1" x14ac:dyDescent="0.45">
      <c r="A5292">
        <v>-2.6512115420186388E-3</v>
      </c>
      <c r="B5292">
        <v>1</v>
      </c>
      <c r="C5292">
        <v>1</v>
      </c>
      <c r="D5292">
        <v>1</v>
      </c>
    </row>
    <row r="5293" spans="1:4" hidden="1" outlineLevel="1" x14ac:dyDescent="0.45">
      <c r="A5293">
        <v>-1.7309594460930278E-3</v>
      </c>
      <c r="B5293">
        <v>1</v>
      </c>
      <c r="C5293">
        <v>1</v>
      </c>
      <c r="D5293">
        <v>1</v>
      </c>
    </row>
    <row r="5294" spans="1:4" hidden="1" outlineLevel="1" x14ac:dyDescent="0.45">
      <c r="A5294">
        <v>-3.7156304186281019E-4</v>
      </c>
      <c r="B5294">
        <v>1</v>
      </c>
      <c r="C5294">
        <v>1</v>
      </c>
      <c r="D5294">
        <v>1</v>
      </c>
    </row>
    <row r="5295" spans="1:4" hidden="1" outlineLevel="1" x14ac:dyDescent="0.45">
      <c r="A5295">
        <v>9.2925288068390621E-4</v>
      </c>
      <c r="B5295">
        <v>1</v>
      </c>
      <c r="C5295">
        <v>1</v>
      </c>
      <c r="D5295">
        <v>1</v>
      </c>
    </row>
    <row r="5296" spans="1:4" hidden="1" outlineLevel="1" x14ac:dyDescent="0.45">
      <c r="A5296">
        <v>-7.1795506591569858E-3</v>
      </c>
      <c r="B5296">
        <v>1</v>
      </c>
      <c r="C5296">
        <v>1</v>
      </c>
      <c r="D5296">
        <v>1</v>
      </c>
    </row>
    <row r="5297" spans="1:4" hidden="1" outlineLevel="1" x14ac:dyDescent="0.45">
      <c r="A5297">
        <v>1.0223801508634223E-2</v>
      </c>
      <c r="B5297">
        <v>1</v>
      </c>
      <c r="C5297">
        <v>1</v>
      </c>
      <c r="D5297">
        <v>1</v>
      </c>
    </row>
    <row r="5298" spans="1:4" hidden="1" outlineLevel="1" x14ac:dyDescent="0.45">
      <c r="A5298">
        <v>1.2341869793273785E-2</v>
      </c>
      <c r="B5298">
        <v>1</v>
      </c>
      <c r="C5298">
        <v>1</v>
      </c>
      <c r="D5298">
        <v>1</v>
      </c>
    </row>
    <row r="5299" spans="1:4" hidden="1" outlineLevel="1" x14ac:dyDescent="0.45">
      <c r="A5299">
        <v>-3.0478512648582923E-3</v>
      </c>
      <c r="B5299">
        <v>1</v>
      </c>
      <c r="C5299">
        <v>1</v>
      </c>
      <c r="D5299">
        <v>1</v>
      </c>
    </row>
    <row r="5300" spans="1:4" hidden="1" outlineLevel="1" x14ac:dyDescent="0.45">
      <c r="A5300">
        <v>4.8303271170895279E-3</v>
      </c>
      <c r="B5300">
        <v>1</v>
      </c>
      <c r="C5300">
        <v>1</v>
      </c>
      <c r="D5300">
        <v>1</v>
      </c>
    </row>
    <row r="5301" spans="1:4" hidden="1" outlineLevel="1" x14ac:dyDescent="0.45">
      <c r="A5301">
        <v>-2.6165267129123482E-3</v>
      </c>
      <c r="B5301">
        <v>1</v>
      </c>
      <c r="C5301">
        <v>1</v>
      </c>
      <c r="D5301">
        <v>1</v>
      </c>
    </row>
    <row r="5302" spans="1:4" hidden="1" outlineLevel="1" x14ac:dyDescent="0.45">
      <c r="A5302">
        <v>4.3316454151669515E-3</v>
      </c>
      <c r="B5302">
        <v>1</v>
      </c>
      <c r="C5302">
        <v>1</v>
      </c>
      <c r="D5302">
        <v>1</v>
      </c>
    </row>
    <row r="5303" spans="1:4" hidden="1" outlineLevel="1" x14ac:dyDescent="0.45">
      <c r="A5303">
        <v>-4.9811687522779424E-3</v>
      </c>
      <c r="B5303">
        <v>1</v>
      </c>
      <c r="C5303">
        <v>1</v>
      </c>
      <c r="D5303">
        <v>1</v>
      </c>
    </row>
    <row r="5304" spans="1:4" hidden="1" outlineLevel="1" x14ac:dyDescent="0.45">
      <c r="A5304">
        <v>-3.0525030525030417E-3</v>
      </c>
      <c r="B5304">
        <v>1</v>
      </c>
      <c r="C5304">
        <v>1</v>
      </c>
      <c r="D5304">
        <v>1</v>
      </c>
    </row>
    <row r="5305" spans="1:4" hidden="1" outlineLevel="1" x14ac:dyDescent="0.45">
      <c r="A5305">
        <v>4.2865890998156075E-4</v>
      </c>
      <c r="B5305">
        <v>1</v>
      </c>
      <c r="C5305">
        <v>1</v>
      </c>
      <c r="D5305">
        <v>1</v>
      </c>
    </row>
    <row r="5306" spans="1:4" hidden="1" outlineLevel="1" x14ac:dyDescent="0.45">
      <c r="A5306">
        <v>-1.8363224582240711E-4</v>
      </c>
      <c r="B5306">
        <v>1</v>
      </c>
      <c r="C5306">
        <v>1</v>
      </c>
      <c r="D5306">
        <v>1</v>
      </c>
    </row>
    <row r="5307" spans="1:4" hidden="1" outlineLevel="1" x14ac:dyDescent="0.45">
      <c r="A5307">
        <v>1.5672829680421163E-2</v>
      </c>
      <c r="B5307">
        <v>1</v>
      </c>
      <c r="C5307">
        <v>1</v>
      </c>
      <c r="D5307">
        <v>1</v>
      </c>
    </row>
    <row r="5308" spans="1:4" hidden="1" outlineLevel="1" x14ac:dyDescent="0.45">
      <c r="A5308">
        <v>9.1621458710064996E-3</v>
      </c>
      <c r="B5308">
        <v>1</v>
      </c>
      <c r="C5308">
        <v>1</v>
      </c>
      <c r="D5308">
        <v>1</v>
      </c>
    </row>
    <row r="5309" spans="1:4" hidden="1" outlineLevel="1" x14ac:dyDescent="0.45">
      <c r="A5309">
        <v>-1.8098196153386703E-2</v>
      </c>
      <c r="B5309">
        <v>1</v>
      </c>
      <c r="C5309">
        <v>1</v>
      </c>
      <c r="D5309">
        <v>1</v>
      </c>
    </row>
    <row r="5310" spans="1:4" hidden="1" outlineLevel="1" x14ac:dyDescent="0.45">
      <c r="A5310">
        <v>-2.4332380315102986E-3</v>
      </c>
      <c r="B5310">
        <v>1</v>
      </c>
      <c r="C5310">
        <v>1</v>
      </c>
      <c r="D5310">
        <v>1</v>
      </c>
    </row>
    <row r="5311" spans="1:4" hidden="1" outlineLevel="1" x14ac:dyDescent="0.45">
      <c r="A5311">
        <v>4.6954082566008637E-3</v>
      </c>
      <c r="B5311">
        <v>1</v>
      </c>
      <c r="C5311">
        <v>1</v>
      </c>
      <c r="D5311">
        <v>1</v>
      </c>
    </row>
    <row r="5312" spans="1:4" hidden="1" outlineLevel="1" x14ac:dyDescent="0.45">
      <c r="A5312">
        <v>-6.5549890750180584E-3</v>
      </c>
      <c r="B5312">
        <v>1</v>
      </c>
      <c r="C5312">
        <v>1</v>
      </c>
      <c r="D5312">
        <v>1</v>
      </c>
    </row>
    <row r="5313" spans="1:4" hidden="1" outlineLevel="1" x14ac:dyDescent="0.45">
      <c r="A5313">
        <v>2.5048875855326891E-3</v>
      </c>
      <c r="B5313">
        <v>1</v>
      </c>
      <c r="C5313">
        <v>1</v>
      </c>
      <c r="D5313">
        <v>1</v>
      </c>
    </row>
    <row r="5314" spans="1:4" hidden="1" outlineLevel="1" x14ac:dyDescent="0.45">
      <c r="A5314">
        <v>-7.4958864038027206E-3</v>
      </c>
      <c r="B5314">
        <v>1</v>
      </c>
      <c r="C5314">
        <v>1</v>
      </c>
      <c r="D5314">
        <v>1</v>
      </c>
    </row>
    <row r="5315" spans="1:4" hidden="1" outlineLevel="1" x14ac:dyDescent="0.45">
      <c r="A5315">
        <v>-6.447255311310407E-3</v>
      </c>
      <c r="B5315">
        <v>1</v>
      </c>
      <c r="C5315">
        <v>1</v>
      </c>
      <c r="D5315">
        <v>1</v>
      </c>
    </row>
    <row r="5316" spans="1:4" hidden="1" outlineLevel="1" x14ac:dyDescent="0.45">
      <c r="A5316">
        <v>-4.0788579197824637E-3</v>
      </c>
      <c r="B5316">
        <v>1</v>
      </c>
      <c r="C5316">
        <v>1</v>
      </c>
      <c r="D5316">
        <v>1</v>
      </c>
    </row>
    <row r="5317" spans="1:4" hidden="1" outlineLevel="1" x14ac:dyDescent="0.45">
      <c r="A5317">
        <v>-2.544213465715206E-3</v>
      </c>
      <c r="B5317">
        <v>1</v>
      </c>
      <c r="C5317">
        <v>1</v>
      </c>
      <c r="D5317">
        <v>1</v>
      </c>
    </row>
    <row r="5318" spans="1:4" hidden="1" outlineLevel="1" x14ac:dyDescent="0.45">
      <c r="A5318">
        <v>2.6129152668905586E-3</v>
      </c>
      <c r="B5318">
        <v>1</v>
      </c>
      <c r="C5318">
        <v>1</v>
      </c>
      <c r="D5318">
        <v>1</v>
      </c>
    </row>
    <row r="5319" spans="1:4" hidden="1" outlineLevel="1" x14ac:dyDescent="0.45">
      <c r="A5319">
        <v>-1.4271531397368475E-3</v>
      </c>
      <c r="B5319">
        <v>1</v>
      </c>
      <c r="C5319">
        <v>1</v>
      </c>
      <c r="D5319">
        <v>1</v>
      </c>
    </row>
    <row r="5320" spans="1:4" hidden="1" outlineLevel="1" x14ac:dyDescent="0.45">
      <c r="A5320">
        <v>-1.9884421798297414E-3</v>
      </c>
      <c r="B5320">
        <v>1</v>
      </c>
      <c r="C5320">
        <v>1</v>
      </c>
      <c r="D5320">
        <v>1</v>
      </c>
    </row>
    <row r="5321" spans="1:4" hidden="1" outlineLevel="1" x14ac:dyDescent="0.45">
      <c r="A5321">
        <v>3.1442624992217283E-3</v>
      </c>
      <c r="B5321">
        <v>1</v>
      </c>
      <c r="C5321">
        <v>1</v>
      </c>
      <c r="D5321">
        <v>1</v>
      </c>
    </row>
    <row r="5322" spans="1:4" hidden="1" outlineLevel="1" x14ac:dyDescent="0.45">
      <c r="A5322">
        <v>-9.3101201005585388E-5</v>
      </c>
      <c r="B5322">
        <v>1</v>
      </c>
      <c r="C5322">
        <v>1</v>
      </c>
      <c r="D5322">
        <v>1</v>
      </c>
    </row>
    <row r="5323" spans="1:4" hidden="1" outlineLevel="1" x14ac:dyDescent="0.45">
      <c r="A5323">
        <v>5.6486654252017043E-3</v>
      </c>
      <c r="B5323">
        <v>1</v>
      </c>
      <c r="C5323">
        <v>1</v>
      </c>
      <c r="D5323">
        <v>1</v>
      </c>
    </row>
    <row r="5324" spans="1:4" hidden="1" outlineLevel="1" x14ac:dyDescent="0.45">
      <c r="A5324">
        <v>7.4686747731622649E-3</v>
      </c>
      <c r="B5324">
        <v>1</v>
      </c>
      <c r="C5324">
        <v>1</v>
      </c>
      <c r="D5324">
        <v>1</v>
      </c>
    </row>
    <row r="5325" spans="1:4" hidden="1" outlineLevel="1" x14ac:dyDescent="0.45">
      <c r="A5325">
        <v>-3.3696850876119289E-3</v>
      </c>
      <c r="B5325">
        <v>1</v>
      </c>
      <c r="C5325">
        <v>1</v>
      </c>
      <c r="D5325">
        <v>1</v>
      </c>
    </row>
    <row r="5326" spans="1:4" hidden="1" outlineLevel="1" x14ac:dyDescent="0.45">
      <c r="A5326">
        <v>-3.6269748570724181E-3</v>
      </c>
      <c r="B5326">
        <v>1</v>
      </c>
      <c r="C5326">
        <v>1</v>
      </c>
      <c r="D5326">
        <v>1</v>
      </c>
    </row>
    <row r="5327" spans="1:4" hidden="1" outlineLevel="1" x14ac:dyDescent="0.45">
      <c r="A5327">
        <v>7.2803553800591114E-3</v>
      </c>
      <c r="B5327">
        <v>1</v>
      </c>
      <c r="C5327">
        <v>1</v>
      </c>
      <c r="D5327">
        <v>1</v>
      </c>
    </row>
    <row r="5328" spans="1:4" hidden="1" outlineLevel="1" x14ac:dyDescent="0.45">
      <c r="A5328">
        <v>-1.010657846379992E-2</v>
      </c>
      <c r="B5328">
        <v>1</v>
      </c>
      <c r="C5328">
        <v>1</v>
      </c>
      <c r="D5328">
        <v>1</v>
      </c>
    </row>
    <row r="5329" spans="1:4" hidden="1" outlineLevel="1" x14ac:dyDescent="0.45">
      <c r="A5329">
        <v>-3.0938679537156899E-3</v>
      </c>
      <c r="B5329">
        <v>1</v>
      </c>
      <c r="C5329">
        <v>1</v>
      </c>
      <c r="D5329">
        <v>1</v>
      </c>
    </row>
    <row r="5330" spans="1:4" hidden="1" outlineLevel="1" x14ac:dyDescent="0.45">
      <c r="A5330">
        <v>-1.3034572652225185E-3</v>
      </c>
      <c r="B5330">
        <v>1</v>
      </c>
      <c r="C5330">
        <v>1</v>
      </c>
      <c r="D5330">
        <v>1</v>
      </c>
    </row>
    <row r="5331" spans="1:4" hidden="1" outlineLevel="1" x14ac:dyDescent="0.45">
      <c r="A5331">
        <v>6.2150403977612179E-4</v>
      </c>
      <c r="B5331">
        <v>1</v>
      </c>
      <c r="C5331">
        <v>1</v>
      </c>
      <c r="D5331">
        <v>1</v>
      </c>
    </row>
    <row r="5332" spans="1:4" hidden="1" outlineLevel="1" x14ac:dyDescent="0.45">
      <c r="A5332">
        <v>-3.8509316770186652E-3</v>
      </c>
      <c r="B5332">
        <v>1</v>
      </c>
      <c r="C5332">
        <v>1</v>
      </c>
      <c r="D5332">
        <v>1</v>
      </c>
    </row>
    <row r="5333" spans="1:4" hidden="1" outlineLevel="1" x14ac:dyDescent="0.45">
      <c r="A5333">
        <v>1.9329093403168685E-3</v>
      </c>
      <c r="B5333">
        <v>1</v>
      </c>
      <c r="C5333">
        <v>1</v>
      </c>
      <c r="D5333">
        <v>1</v>
      </c>
    </row>
    <row r="5334" spans="1:4" hidden="1" outlineLevel="1" x14ac:dyDescent="0.45">
      <c r="A5334">
        <v>-3.9828240711928808E-3</v>
      </c>
      <c r="B5334">
        <v>1</v>
      </c>
      <c r="C5334">
        <v>1</v>
      </c>
      <c r="D5334">
        <v>1</v>
      </c>
    </row>
    <row r="5335" spans="1:4" hidden="1" outlineLevel="1" x14ac:dyDescent="0.45">
      <c r="A5335">
        <v>-1.4370509215870797E-3</v>
      </c>
      <c r="B5335">
        <v>1</v>
      </c>
      <c r="C5335">
        <v>1</v>
      </c>
      <c r="D5335">
        <v>1</v>
      </c>
    </row>
    <row r="5336" spans="1:4" hidden="1" outlineLevel="1" x14ac:dyDescent="0.45">
      <c r="A5336">
        <v>-1.8771117507199175E-4</v>
      </c>
      <c r="B5336">
        <v>1</v>
      </c>
      <c r="C5336">
        <v>1</v>
      </c>
      <c r="D5336">
        <v>1</v>
      </c>
    </row>
    <row r="5337" spans="1:4" hidden="1" outlineLevel="1" x14ac:dyDescent="0.45">
      <c r="A5337">
        <v>1.877464171725407E-3</v>
      </c>
      <c r="B5337">
        <v>1</v>
      </c>
      <c r="C5337">
        <v>1</v>
      </c>
      <c r="D5337">
        <v>1</v>
      </c>
    </row>
    <row r="5338" spans="1:4" hidden="1" outlineLevel="1" x14ac:dyDescent="0.45">
      <c r="A5338">
        <v>4.7473296270847953E-3</v>
      </c>
      <c r="B5338">
        <v>1</v>
      </c>
      <c r="C5338">
        <v>1</v>
      </c>
      <c r="D5338">
        <v>1</v>
      </c>
    </row>
    <row r="5339" spans="1:4" hidden="1" outlineLevel="1" x14ac:dyDescent="0.45">
      <c r="A5339">
        <v>9.2011190550203015E-3</v>
      </c>
      <c r="B5339">
        <v>1</v>
      </c>
      <c r="C5339">
        <v>1</v>
      </c>
      <c r="D5339">
        <v>1</v>
      </c>
    </row>
    <row r="5340" spans="1:4" hidden="1" outlineLevel="1" x14ac:dyDescent="0.45">
      <c r="A5340">
        <v>1.8480872297166329E-4</v>
      </c>
      <c r="B5340">
        <v>1</v>
      </c>
      <c r="C5340">
        <v>1</v>
      </c>
      <c r="D5340">
        <v>1</v>
      </c>
    </row>
    <row r="5341" spans="1:4" hidden="1" outlineLevel="1" x14ac:dyDescent="0.45">
      <c r="A5341">
        <v>5.48164572554799E-3</v>
      </c>
      <c r="B5341">
        <v>1</v>
      </c>
      <c r="C5341">
        <v>1</v>
      </c>
      <c r="D5341">
        <v>1</v>
      </c>
    </row>
    <row r="5342" spans="1:4" hidden="1" outlineLevel="1" x14ac:dyDescent="0.45">
      <c r="A5342">
        <v>5.6967840735069331E-3</v>
      </c>
      <c r="B5342">
        <v>1</v>
      </c>
      <c r="C5342">
        <v>1</v>
      </c>
      <c r="D5342">
        <v>1</v>
      </c>
    </row>
    <row r="5343" spans="1:4" hidden="1" outlineLevel="1" x14ac:dyDescent="0.45">
      <c r="A5343">
        <v>-7.918138628334459E-4</v>
      </c>
      <c r="B5343">
        <v>1</v>
      </c>
      <c r="C5343">
        <v>1</v>
      </c>
      <c r="D5343">
        <v>1</v>
      </c>
    </row>
    <row r="5344" spans="1:4" hidden="1" outlineLevel="1" x14ac:dyDescent="0.45">
      <c r="A5344">
        <v>-5.4861322767452148E-4</v>
      </c>
      <c r="B5344">
        <v>1</v>
      </c>
      <c r="C5344">
        <v>1</v>
      </c>
      <c r="D5344">
        <v>1</v>
      </c>
    </row>
    <row r="5345" spans="1:4" hidden="1" outlineLevel="1" x14ac:dyDescent="0.45">
      <c r="A5345">
        <v>1.7687240790436043E-3</v>
      </c>
      <c r="B5345">
        <v>1</v>
      </c>
      <c r="C5345">
        <v>1</v>
      </c>
      <c r="D5345">
        <v>1</v>
      </c>
    </row>
    <row r="5346" spans="1:4" hidden="1" outlineLevel="1" x14ac:dyDescent="0.45">
      <c r="A5346">
        <v>-4.870624048707306E-4</v>
      </c>
      <c r="B5346">
        <v>1</v>
      </c>
      <c r="C5346">
        <v>1</v>
      </c>
      <c r="D5346">
        <v>1</v>
      </c>
    </row>
    <row r="5347" spans="1:4" hidden="1" outlineLevel="1" x14ac:dyDescent="0.45">
      <c r="A5347">
        <v>7.918620941706811E-3</v>
      </c>
      <c r="B5347">
        <v>1</v>
      </c>
      <c r="C5347">
        <v>1</v>
      </c>
      <c r="D5347">
        <v>1</v>
      </c>
    </row>
    <row r="5348" spans="1:4" hidden="1" outlineLevel="1" x14ac:dyDescent="0.45">
      <c r="A5348">
        <v>-3.3842992687496132E-3</v>
      </c>
      <c r="B5348">
        <v>1</v>
      </c>
      <c r="C5348">
        <v>1</v>
      </c>
      <c r="D5348">
        <v>1</v>
      </c>
    </row>
    <row r="5349" spans="1:4" hidden="1" outlineLevel="1" x14ac:dyDescent="0.45">
      <c r="A5349">
        <v>-1.8798132314595817E-3</v>
      </c>
      <c r="B5349">
        <v>1</v>
      </c>
      <c r="C5349">
        <v>1</v>
      </c>
      <c r="D5349">
        <v>1</v>
      </c>
    </row>
    <row r="5350" spans="1:4" hidden="1" outlineLevel="1" x14ac:dyDescent="0.45">
      <c r="A5350">
        <v>-1.3547995139732594E-2</v>
      </c>
      <c r="B5350">
        <v>1</v>
      </c>
      <c r="C5350">
        <v>1</v>
      </c>
      <c r="D5350">
        <v>1</v>
      </c>
    </row>
    <row r="5351" spans="1:4" hidden="1" outlineLevel="1" x14ac:dyDescent="0.45">
      <c r="A5351">
        <v>-1.1085791710291337E-3</v>
      </c>
      <c r="B5351">
        <v>1</v>
      </c>
      <c r="C5351">
        <v>1</v>
      </c>
      <c r="D5351">
        <v>1</v>
      </c>
    </row>
    <row r="5352" spans="1:4" hidden="1" outlineLevel="1" x14ac:dyDescent="0.45">
      <c r="A5352">
        <v>3.9459892718418654E-3</v>
      </c>
      <c r="B5352">
        <v>1</v>
      </c>
      <c r="C5352">
        <v>1</v>
      </c>
      <c r="D5352">
        <v>1</v>
      </c>
    </row>
    <row r="5353" spans="1:4" hidden="1" outlineLevel="1" x14ac:dyDescent="0.45">
      <c r="A5353">
        <v>1.1361542713259176E-2</v>
      </c>
      <c r="B5353">
        <v>1</v>
      </c>
      <c r="C5353">
        <v>1</v>
      </c>
      <c r="D5353">
        <v>1</v>
      </c>
    </row>
    <row r="5354" spans="1:4" hidden="1" outlineLevel="1" x14ac:dyDescent="0.45">
      <c r="A5354">
        <v>-2.9147437454458691E-3</v>
      </c>
      <c r="B5354">
        <v>1</v>
      </c>
      <c r="C5354">
        <v>1</v>
      </c>
      <c r="D5354">
        <v>1</v>
      </c>
    </row>
    <row r="5355" spans="1:4" hidden="1" outlineLevel="1" x14ac:dyDescent="0.45">
      <c r="A5355">
        <v>-5.1766138855054988E-3</v>
      </c>
      <c r="B5355">
        <v>1</v>
      </c>
      <c r="C5355">
        <v>1</v>
      </c>
      <c r="D5355">
        <v>1</v>
      </c>
    </row>
    <row r="5356" spans="1:4" hidden="1" outlineLevel="1" x14ac:dyDescent="0.45">
      <c r="A5356">
        <v>-5.7545148454238859E-3</v>
      </c>
      <c r="B5356">
        <v>1</v>
      </c>
      <c r="C5356">
        <v>1</v>
      </c>
      <c r="D5356">
        <v>1</v>
      </c>
    </row>
    <row r="5357" spans="1:4" hidden="1" outlineLevel="1" x14ac:dyDescent="0.45">
      <c r="A5357">
        <v>1.6624592081768697E-3</v>
      </c>
      <c r="B5357">
        <v>1</v>
      </c>
      <c r="C5357">
        <v>1</v>
      </c>
      <c r="D5357">
        <v>1</v>
      </c>
    </row>
    <row r="5358" spans="1:4" hidden="1" outlineLevel="1" x14ac:dyDescent="0.45">
      <c r="A5358">
        <v>5.5323334152939108E-3</v>
      </c>
      <c r="B5358">
        <v>1</v>
      </c>
      <c r="C5358">
        <v>1</v>
      </c>
      <c r="D5358">
        <v>1</v>
      </c>
    </row>
    <row r="5359" spans="1:4" hidden="1" outlineLevel="1" x14ac:dyDescent="0.45">
      <c r="A5359">
        <v>2.5675510453599948E-3</v>
      </c>
      <c r="B5359">
        <v>1</v>
      </c>
      <c r="C5359">
        <v>1</v>
      </c>
      <c r="D5359">
        <v>1</v>
      </c>
    </row>
    <row r="5360" spans="1:4" hidden="1" outlineLevel="1" x14ac:dyDescent="0.45">
      <c r="A5360">
        <v>-6.0975609756097615E-4</v>
      </c>
      <c r="B5360">
        <v>1</v>
      </c>
      <c r="C5360">
        <v>1</v>
      </c>
      <c r="D5360">
        <v>1</v>
      </c>
    </row>
    <row r="5361" spans="1:4" hidden="1" outlineLevel="1" x14ac:dyDescent="0.45">
      <c r="A5361">
        <v>2.8065893837705413E-3</v>
      </c>
      <c r="B5361">
        <v>1</v>
      </c>
      <c r="C5361">
        <v>1</v>
      </c>
      <c r="D5361">
        <v>1</v>
      </c>
    </row>
    <row r="5362" spans="1:4" hidden="1" outlineLevel="1" x14ac:dyDescent="0.45">
      <c r="A5362">
        <v>6.9359941591626839E-3</v>
      </c>
      <c r="B5362">
        <v>1</v>
      </c>
      <c r="C5362">
        <v>1</v>
      </c>
      <c r="D5362">
        <v>1</v>
      </c>
    </row>
    <row r="5363" spans="1:4" hidden="1" outlineLevel="1" x14ac:dyDescent="0.45">
      <c r="A5363">
        <v>-3.2024169184290407E-3</v>
      </c>
      <c r="B5363">
        <v>1</v>
      </c>
      <c r="C5363">
        <v>1</v>
      </c>
      <c r="D5363">
        <v>1</v>
      </c>
    </row>
    <row r="5364" spans="1:4" hidden="1" outlineLevel="1" x14ac:dyDescent="0.45">
      <c r="A5364">
        <v>6.2435594350487289E-3</v>
      </c>
      <c r="B5364">
        <v>1</v>
      </c>
      <c r="C5364">
        <v>1</v>
      </c>
      <c r="D5364">
        <v>1</v>
      </c>
    </row>
    <row r="5365" spans="1:4" hidden="1" outlineLevel="1" x14ac:dyDescent="0.45">
      <c r="A5365">
        <v>7.891566265060268E-3</v>
      </c>
      <c r="B5365">
        <v>1</v>
      </c>
      <c r="C5365">
        <v>1</v>
      </c>
      <c r="D5365">
        <v>1</v>
      </c>
    </row>
    <row r="5366" spans="1:4" hidden="1" outlineLevel="1" x14ac:dyDescent="0.45">
      <c r="A5366">
        <v>9.3837786145478663E-3</v>
      </c>
      <c r="B5366">
        <v>1</v>
      </c>
      <c r="C5366">
        <v>1</v>
      </c>
      <c r="D5366">
        <v>1</v>
      </c>
    </row>
    <row r="5367" spans="1:4" hidden="1" outlineLevel="1" x14ac:dyDescent="0.45">
      <c r="A5367">
        <v>1.0776882993841719E-2</v>
      </c>
      <c r="B5367">
        <v>1</v>
      </c>
      <c r="C5367">
        <v>1</v>
      </c>
      <c r="D5367">
        <v>1</v>
      </c>
    </row>
    <row r="5368" spans="1:4" hidden="1" outlineLevel="1" x14ac:dyDescent="0.45">
      <c r="A5368">
        <v>2.4956063268892992E-2</v>
      </c>
      <c r="B5368">
        <v>1</v>
      </c>
      <c r="C5368">
        <v>1</v>
      </c>
      <c r="D5368">
        <v>1</v>
      </c>
    </row>
    <row r="5369" spans="1:4" hidden="1" outlineLevel="1" x14ac:dyDescent="0.45">
      <c r="A5369">
        <v>-1.0745313214448937E-2</v>
      </c>
      <c r="B5369">
        <v>1</v>
      </c>
      <c r="C5369">
        <v>1</v>
      </c>
      <c r="D5369">
        <v>1</v>
      </c>
    </row>
    <row r="5370" spans="1:4" hidden="1" outlineLevel="1" x14ac:dyDescent="0.45">
      <c r="A5370">
        <v>2.7906170556967869E-2</v>
      </c>
      <c r="B5370">
        <v>1</v>
      </c>
      <c r="C5370">
        <v>1</v>
      </c>
      <c r="D5370">
        <v>1</v>
      </c>
    </row>
    <row r="5371" spans="1:4" hidden="1" outlineLevel="1" x14ac:dyDescent="0.45">
      <c r="A5371">
        <v>1.3265134056545502E-2</v>
      </c>
      <c r="B5371">
        <v>1</v>
      </c>
      <c r="C5371">
        <v>1</v>
      </c>
      <c r="D5371">
        <v>1</v>
      </c>
    </row>
    <row r="5372" spans="1:4" hidden="1" outlineLevel="1" x14ac:dyDescent="0.45">
      <c r="A5372">
        <v>-2.7736173517501905E-3</v>
      </c>
      <c r="B5372">
        <v>1</v>
      </c>
      <c r="C5372">
        <v>1</v>
      </c>
      <c r="D5372">
        <v>1</v>
      </c>
    </row>
    <row r="5373" spans="1:4" hidden="1" outlineLevel="1" x14ac:dyDescent="0.45">
      <c r="A5373">
        <v>2.7813317016178729E-4</v>
      </c>
      <c r="B5373">
        <v>1</v>
      </c>
      <c r="C5373">
        <v>1</v>
      </c>
      <c r="D5373">
        <v>1</v>
      </c>
    </row>
    <row r="5374" spans="1:4" hidden="1" outlineLevel="1" x14ac:dyDescent="0.45">
      <c r="A5374">
        <v>4.838171504838229E-3</v>
      </c>
      <c r="B5374">
        <v>1</v>
      </c>
      <c r="C5374">
        <v>1</v>
      </c>
      <c r="D5374">
        <v>1</v>
      </c>
    </row>
    <row r="5375" spans="1:4" hidden="1" outlineLevel="1" x14ac:dyDescent="0.45">
      <c r="A5375">
        <v>-1.2673639935801617E-2</v>
      </c>
      <c r="B5375">
        <v>1</v>
      </c>
      <c r="C5375">
        <v>1</v>
      </c>
      <c r="D5375">
        <v>1</v>
      </c>
    </row>
    <row r="5376" spans="1:4" hidden="1" outlineLevel="1" x14ac:dyDescent="0.45">
      <c r="A5376">
        <v>-2.5840807174888014E-2</v>
      </c>
      <c r="B5376">
        <v>1</v>
      </c>
      <c r="C5376">
        <v>1</v>
      </c>
      <c r="D5376">
        <v>1</v>
      </c>
    </row>
    <row r="5377" spans="1:4" hidden="1" outlineLevel="1" x14ac:dyDescent="0.45">
      <c r="A5377">
        <v>7.5953737269118804E-3</v>
      </c>
      <c r="B5377">
        <v>1</v>
      </c>
      <c r="C5377">
        <v>1</v>
      </c>
      <c r="D5377">
        <v>1</v>
      </c>
    </row>
    <row r="5378" spans="1:4" hidden="1" outlineLevel="1" x14ac:dyDescent="0.45">
      <c r="A5378">
        <v>5.0254125977955422E-3</v>
      </c>
      <c r="B5378">
        <v>1</v>
      </c>
      <c r="C5378">
        <v>1</v>
      </c>
      <c r="D5378">
        <v>1</v>
      </c>
    </row>
    <row r="5379" spans="1:4" hidden="1" outlineLevel="1" x14ac:dyDescent="0.45">
      <c r="A5379">
        <v>7.8981760327290207E-3</v>
      </c>
      <c r="B5379">
        <v>1</v>
      </c>
      <c r="C5379">
        <v>1</v>
      </c>
      <c r="D5379">
        <v>1</v>
      </c>
    </row>
    <row r="5380" spans="1:4" hidden="1" outlineLevel="1" x14ac:dyDescent="0.45">
      <c r="A5380">
        <v>1.2966512571881417E-3</v>
      </c>
      <c r="B5380">
        <v>1</v>
      </c>
      <c r="C5380">
        <v>1</v>
      </c>
      <c r="D5380">
        <v>1</v>
      </c>
    </row>
    <row r="5381" spans="1:4" hidden="1" outlineLevel="1" x14ac:dyDescent="0.45">
      <c r="A5381">
        <v>-6.5874669219075921E-3</v>
      </c>
      <c r="B5381">
        <v>1</v>
      </c>
      <c r="C5381">
        <v>1</v>
      </c>
      <c r="D5381">
        <v>1</v>
      </c>
    </row>
    <row r="5382" spans="1:4" hidden="1" outlineLevel="1" x14ac:dyDescent="0.45">
      <c r="A5382">
        <v>1.6436182271593047E-3</v>
      </c>
      <c r="B5382">
        <v>1</v>
      </c>
      <c r="C5382">
        <v>1</v>
      </c>
      <c r="D5382">
        <v>1</v>
      </c>
    </row>
    <row r="5383" spans="1:4" hidden="1" outlineLevel="1" x14ac:dyDescent="0.45">
      <c r="A5383">
        <v>6.9031856504271349E-3</v>
      </c>
      <c r="B5383">
        <v>1</v>
      </c>
      <c r="C5383">
        <v>1</v>
      </c>
      <c r="D5383">
        <v>1</v>
      </c>
    </row>
    <row r="5384" spans="1:4" hidden="1" outlineLevel="1" x14ac:dyDescent="0.45">
      <c r="A5384">
        <v>-1.7982579376228935E-3</v>
      </c>
      <c r="B5384">
        <v>1</v>
      </c>
      <c r="C5384">
        <v>1</v>
      </c>
      <c r="D5384">
        <v>1</v>
      </c>
    </row>
    <row r="5385" spans="1:4" hidden="1" outlineLevel="1" x14ac:dyDescent="0.45">
      <c r="A5385">
        <v>-7.4311771660192649E-3</v>
      </c>
      <c r="B5385">
        <v>1</v>
      </c>
      <c r="C5385">
        <v>1</v>
      </c>
      <c r="D5385">
        <v>1</v>
      </c>
    </row>
    <row r="5386" spans="1:4" hidden="1" outlineLevel="1" x14ac:dyDescent="0.45">
      <c r="A5386">
        <v>6.295729113493298E-3</v>
      </c>
      <c r="B5386">
        <v>1</v>
      </c>
      <c r="C5386">
        <v>1</v>
      </c>
      <c r="D5386">
        <v>1</v>
      </c>
    </row>
    <row r="5387" spans="1:4" hidden="1" outlineLevel="1" x14ac:dyDescent="0.45">
      <c r="A5387">
        <v>-6.9890654943072228E-3</v>
      </c>
      <c r="B5387">
        <v>1</v>
      </c>
      <c r="C5387">
        <v>1</v>
      </c>
      <c r="D5387">
        <v>1</v>
      </c>
    </row>
    <row r="5388" spans="1:4" hidden="1" outlineLevel="1" x14ac:dyDescent="0.45">
      <c r="A5388">
        <v>1.646043818821652E-2</v>
      </c>
      <c r="B5388">
        <v>1</v>
      </c>
      <c r="C5388">
        <v>1</v>
      </c>
      <c r="D5388">
        <v>1</v>
      </c>
    </row>
    <row r="5389" spans="1:4" hidden="1" outlineLevel="1" x14ac:dyDescent="0.45">
      <c r="A5389">
        <v>5.0256868438685043E-3</v>
      </c>
      <c r="B5389">
        <v>1</v>
      </c>
      <c r="C5389">
        <v>1</v>
      </c>
      <c r="D5389">
        <v>1</v>
      </c>
    </row>
    <row r="5390" spans="1:4" hidden="1" outlineLevel="1" x14ac:dyDescent="0.45">
      <c r="A5390">
        <v>-8.445382820313263E-3</v>
      </c>
      <c r="B5390">
        <v>1</v>
      </c>
      <c r="C5390">
        <v>1</v>
      </c>
      <c r="D5390">
        <v>1</v>
      </c>
    </row>
    <row r="5391" spans="1:4" hidden="1" outlineLevel="1" x14ac:dyDescent="0.45">
      <c r="A5391">
        <v>4.3707273338562391E-3</v>
      </c>
      <c r="B5391">
        <v>1</v>
      </c>
      <c r="C5391">
        <v>1</v>
      </c>
      <c r="D5391">
        <v>1</v>
      </c>
    </row>
    <row r="5392" spans="1:4" hidden="1" outlineLevel="1" x14ac:dyDescent="0.45">
      <c r="A5392">
        <v>-3.9053782637821222E-4</v>
      </c>
      <c r="B5392">
        <v>1</v>
      </c>
      <c r="C5392">
        <v>1</v>
      </c>
      <c r="D5392">
        <v>1</v>
      </c>
    </row>
    <row r="5393" spans="1:4" hidden="1" outlineLevel="1" x14ac:dyDescent="0.45">
      <c r="A5393">
        <v>-6.697549813025061E-4</v>
      </c>
      <c r="B5393">
        <v>1</v>
      </c>
      <c r="C5393">
        <v>1</v>
      </c>
      <c r="D5393">
        <v>1</v>
      </c>
    </row>
    <row r="5394" spans="1:4" hidden="1" outlineLevel="1" x14ac:dyDescent="0.45">
      <c r="A5394">
        <v>8.2099972074838323E-3</v>
      </c>
      <c r="B5394">
        <v>1</v>
      </c>
      <c r="C5394">
        <v>1</v>
      </c>
      <c r="D5394">
        <v>1</v>
      </c>
    </row>
    <row r="5395" spans="1:4" hidden="1" outlineLevel="1" x14ac:dyDescent="0.45">
      <c r="A5395">
        <v>-9.4726346111234649E-3</v>
      </c>
      <c r="B5395">
        <v>1</v>
      </c>
      <c r="C5395">
        <v>1</v>
      </c>
      <c r="D5395">
        <v>1</v>
      </c>
    </row>
    <row r="5396" spans="1:4" hidden="1" outlineLevel="1" x14ac:dyDescent="0.45">
      <c r="A5396">
        <v>4.082545718919528E-3</v>
      </c>
      <c r="B5396">
        <v>1</v>
      </c>
      <c r="C5396">
        <v>1</v>
      </c>
      <c r="D5396">
        <v>1</v>
      </c>
    </row>
    <row r="5397" spans="1:4" hidden="1" outlineLevel="1" x14ac:dyDescent="0.45">
      <c r="A5397">
        <v>1.230923471092793E-2</v>
      </c>
      <c r="B5397">
        <v>1</v>
      </c>
      <c r="C5397">
        <v>1</v>
      </c>
      <c r="D5397">
        <v>1</v>
      </c>
    </row>
    <row r="5398" spans="1:4" hidden="1" outlineLevel="1" x14ac:dyDescent="0.45">
      <c r="A5398">
        <v>6.7675378266849329E-3</v>
      </c>
      <c r="B5398">
        <v>1</v>
      </c>
      <c r="C5398">
        <v>1</v>
      </c>
      <c r="D5398">
        <v>1</v>
      </c>
    </row>
    <row r="5399" spans="1:4" hidden="1" outlineLevel="1" x14ac:dyDescent="0.45">
      <c r="A5399">
        <v>3.1697453273582532E-3</v>
      </c>
      <c r="B5399">
        <v>1</v>
      </c>
      <c r="C5399">
        <v>1</v>
      </c>
      <c r="D5399">
        <v>1</v>
      </c>
    </row>
    <row r="5400" spans="1:4" hidden="1" outlineLevel="1" x14ac:dyDescent="0.45">
      <c r="A5400">
        <v>-6.9187186750926388E-3</v>
      </c>
      <c r="B5400">
        <v>1</v>
      </c>
      <c r="C5400">
        <v>1</v>
      </c>
      <c r="D5400">
        <v>1</v>
      </c>
    </row>
    <row r="5401" spans="1:4" hidden="1" outlineLevel="1" x14ac:dyDescent="0.45">
      <c r="A5401">
        <v>-1.3165834659059072E-3</v>
      </c>
      <c r="B5401">
        <v>1</v>
      </c>
      <c r="C5401">
        <v>1</v>
      </c>
      <c r="D5401">
        <v>1</v>
      </c>
    </row>
    <row r="5402" spans="1:4" hidden="1" outlineLevel="1" x14ac:dyDescent="0.45">
      <c r="A5402">
        <v>-2.5322713540236297E-2</v>
      </c>
      <c r="B5402">
        <v>1</v>
      </c>
      <c r="C5402">
        <v>1</v>
      </c>
      <c r="D5402">
        <v>1</v>
      </c>
    </row>
    <row r="5403" spans="1:4" hidden="1" outlineLevel="1" x14ac:dyDescent="0.45">
      <c r="A5403">
        <v>-4.959422903516697E-3</v>
      </c>
      <c r="B5403">
        <v>1</v>
      </c>
      <c r="C5403">
        <v>1</v>
      </c>
      <c r="D5403">
        <v>1</v>
      </c>
    </row>
    <row r="5404" spans="1:4" hidden="1" outlineLevel="1" x14ac:dyDescent="0.45">
      <c r="A5404">
        <v>1.8690530131399985E-3</v>
      </c>
      <c r="B5404">
        <v>1</v>
      </c>
      <c r="C5404">
        <v>1</v>
      </c>
      <c r="D5404">
        <v>1</v>
      </c>
    </row>
    <row r="5405" spans="1:4" hidden="1" outlineLevel="1" x14ac:dyDescent="0.45">
      <c r="A5405">
        <v>-9.893153937475252E-3</v>
      </c>
      <c r="B5405">
        <v>1</v>
      </c>
      <c r="C5405">
        <v>1</v>
      </c>
      <c r="D5405">
        <v>1</v>
      </c>
    </row>
    <row r="5406" spans="1:4" hidden="1" outlineLevel="1" x14ac:dyDescent="0.45">
      <c r="A5406">
        <v>2.2267899965742188E-3</v>
      </c>
      <c r="B5406">
        <v>1</v>
      </c>
      <c r="C5406">
        <v>1</v>
      </c>
      <c r="D5406">
        <v>1</v>
      </c>
    </row>
    <row r="5407" spans="1:4" hidden="1" outlineLevel="1" x14ac:dyDescent="0.45">
      <c r="A5407">
        <v>7.634022674186669E-3</v>
      </c>
      <c r="B5407">
        <v>1</v>
      </c>
      <c r="C5407">
        <v>1</v>
      </c>
      <c r="D5407">
        <v>1</v>
      </c>
    </row>
    <row r="5408" spans="1:4" hidden="1" outlineLevel="1" x14ac:dyDescent="0.45">
      <c r="A5408">
        <v>-8.5373438118391265E-3</v>
      </c>
      <c r="B5408">
        <v>1</v>
      </c>
      <c r="C5408">
        <v>1</v>
      </c>
      <c r="D5408">
        <v>1</v>
      </c>
    </row>
    <row r="5409" spans="1:4" hidden="1" outlineLevel="1" x14ac:dyDescent="0.45">
      <c r="A5409">
        <v>3.9461678832116709E-2</v>
      </c>
      <c r="B5409">
        <v>1</v>
      </c>
      <c r="C5409">
        <v>1</v>
      </c>
      <c r="D5409">
        <v>1</v>
      </c>
    </row>
    <row r="5410" spans="1:4" hidden="1" outlineLevel="1" x14ac:dyDescent="0.45">
      <c r="A5410">
        <v>2.6278253236778459E-2</v>
      </c>
      <c r="B5410">
        <v>1</v>
      </c>
      <c r="C5410">
        <v>1</v>
      </c>
      <c r="D5410">
        <v>1</v>
      </c>
    </row>
    <row r="5411" spans="1:4" hidden="1" outlineLevel="1" x14ac:dyDescent="0.45">
      <c r="A5411">
        <v>9.0340514246003423E-3</v>
      </c>
      <c r="B5411">
        <v>1</v>
      </c>
      <c r="C5411">
        <v>1</v>
      </c>
      <c r="D5411">
        <v>1</v>
      </c>
    </row>
    <row r="5412" spans="1:4" hidden="1" outlineLevel="1" x14ac:dyDescent="0.45">
      <c r="A5412">
        <v>-1.0012714558168989E-2</v>
      </c>
      <c r="B5412">
        <v>1</v>
      </c>
      <c r="C5412">
        <v>1</v>
      </c>
      <c r="D5412">
        <v>1</v>
      </c>
    </row>
    <row r="5413" spans="1:4" hidden="1" outlineLevel="1" x14ac:dyDescent="0.45">
      <c r="A5413">
        <v>1.6000428105099829E-2</v>
      </c>
      <c r="B5413">
        <v>1</v>
      </c>
      <c r="C5413">
        <v>1</v>
      </c>
      <c r="D5413">
        <v>1</v>
      </c>
    </row>
    <row r="5414" spans="1:4" hidden="1" outlineLevel="1" x14ac:dyDescent="0.45">
      <c r="A5414">
        <v>3.8449383756451461E-3</v>
      </c>
      <c r="B5414">
        <v>1</v>
      </c>
      <c r="C5414">
        <v>1</v>
      </c>
      <c r="D5414">
        <v>1</v>
      </c>
    </row>
    <row r="5415" spans="1:4" hidden="1" outlineLevel="1" x14ac:dyDescent="0.45">
      <c r="A5415">
        <v>1.5845532294454179E-2</v>
      </c>
      <c r="B5415">
        <v>1</v>
      </c>
      <c r="C5415">
        <v>1</v>
      </c>
      <c r="D5415">
        <v>1</v>
      </c>
    </row>
    <row r="5416" spans="1:4" hidden="1" outlineLevel="1" x14ac:dyDescent="0.45">
      <c r="A5416">
        <v>3.0473632560299446E-3</v>
      </c>
      <c r="B5416">
        <v>1</v>
      </c>
      <c r="C5416">
        <v>1</v>
      </c>
      <c r="D5416">
        <v>1</v>
      </c>
    </row>
    <row r="5417" spans="1:4" hidden="1" outlineLevel="1" x14ac:dyDescent="0.45">
      <c r="A5417">
        <v>3.8619979402678695E-3</v>
      </c>
      <c r="B5417">
        <v>1</v>
      </c>
      <c r="C5417">
        <v>1</v>
      </c>
      <c r="D5417">
        <v>1</v>
      </c>
    </row>
    <row r="5418" spans="1:4" hidden="1" outlineLevel="1" x14ac:dyDescent="0.45">
      <c r="A5418">
        <v>1.9492177481406081E-3</v>
      </c>
      <c r="B5418">
        <v>1</v>
      </c>
      <c r="C5418">
        <v>1</v>
      </c>
      <c r="D5418">
        <v>1</v>
      </c>
    </row>
    <row r="5419" spans="1:4" hidden="1" outlineLevel="1" x14ac:dyDescent="0.45">
      <c r="A5419">
        <v>5.9386678953565752E-3</v>
      </c>
      <c r="B5419">
        <v>1</v>
      </c>
      <c r="C5419">
        <v>1</v>
      </c>
      <c r="D5419">
        <v>1</v>
      </c>
    </row>
    <row r="5420" spans="1:4" hidden="1" outlineLevel="1" x14ac:dyDescent="0.45">
      <c r="A5420">
        <v>-9.4661305918877225E-3</v>
      </c>
      <c r="B5420">
        <v>1</v>
      </c>
      <c r="C5420">
        <v>1</v>
      </c>
      <c r="D5420">
        <v>1</v>
      </c>
    </row>
    <row r="5421" spans="1:4" hidden="1" outlineLevel="1" x14ac:dyDescent="0.45">
      <c r="A5421">
        <v>9.91625134871299E-3</v>
      </c>
      <c r="B5421">
        <v>1</v>
      </c>
      <c r="C5421">
        <v>1</v>
      </c>
      <c r="D5421">
        <v>1</v>
      </c>
    </row>
    <row r="5422" spans="1:4" hidden="1" outlineLevel="1" x14ac:dyDescent="0.45">
      <c r="A5422">
        <v>5.1892551892551708E-3</v>
      </c>
      <c r="B5422">
        <v>1</v>
      </c>
      <c r="C5422">
        <v>1</v>
      </c>
      <c r="D5422">
        <v>1</v>
      </c>
    </row>
    <row r="5423" spans="1:4" hidden="1" outlineLevel="1" x14ac:dyDescent="0.45">
      <c r="A5423">
        <v>-6.8832877821642935E-3</v>
      </c>
      <c r="B5423">
        <v>1</v>
      </c>
      <c r="C5423">
        <v>1</v>
      </c>
      <c r="D5423">
        <v>1</v>
      </c>
    </row>
    <row r="5424" spans="1:4" hidden="1" outlineLevel="1" x14ac:dyDescent="0.45">
      <c r="A5424">
        <v>-3.8732035470390169E-3</v>
      </c>
      <c r="B5424">
        <v>1</v>
      </c>
      <c r="C5424">
        <v>1</v>
      </c>
      <c r="D5424">
        <v>1</v>
      </c>
    </row>
    <row r="5425" spans="1:4" hidden="1" outlineLevel="1" x14ac:dyDescent="0.45">
      <c r="A5425">
        <v>5.0138135679933526E-3</v>
      </c>
      <c r="B5425">
        <v>1</v>
      </c>
      <c r="C5425">
        <v>1</v>
      </c>
      <c r="D5425">
        <v>1</v>
      </c>
    </row>
    <row r="5426" spans="1:4" hidden="1" outlineLevel="1" x14ac:dyDescent="0.45">
      <c r="A5426">
        <v>1.0893911626959962E-2</v>
      </c>
      <c r="B5426">
        <v>1</v>
      </c>
      <c r="C5426">
        <v>1</v>
      </c>
      <c r="D5426">
        <v>1</v>
      </c>
    </row>
    <row r="5427" spans="1:4" hidden="1" outlineLevel="1" x14ac:dyDescent="0.45">
      <c r="A5427">
        <v>9.3161446268505976E-3</v>
      </c>
      <c r="B5427">
        <v>1</v>
      </c>
      <c r="C5427">
        <v>1</v>
      </c>
      <c r="D5427">
        <v>1</v>
      </c>
    </row>
    <row r="5428" spans="1:4" hidden="1" outlineLevel="1" x14ac:dyDescent="0.45">
      <c r="A5428">
        <v>1.7961383026493083E-2</v>
      </c>
      <c r="B5428">
        <v>1</v>
      </c>
      <c r="C5428">
        <v>1</v>
      </c>
      <c r="D5428">
        <v>1</v>
      </c>
    </row>
    <row r="5429" spans="1:4" hidden="1" outlineLevel="1" x14ac:dyDescent="0.45">
      <c r="A5429">
        <v>-1.2841248835955499E-2</v>
      </c>
      <c r="B5429">
        <v>1</v>
      </c>
      <c r="C5429">
        <v>1</v>
      </c>
      <c r="D5429">
        <v>1</v>
      </c>
    </row>
    <row r="5430" spans="1:4" hidden="1" outlineLevel="1" x14ac:dyDescent="0.45">
      <c r="A5430">
        <v>-6.6034457077601694E-3</v>
      </c>
      <c r="B5430">
        <v>1</v>
      </c>
      <c r="C5430">
        <v>1</v>
      </c>
      <c r="D5430">
        <v>1</v>
      </c>
    </row>
    <row r="5431" spans="1:4" hidden="1" outlineLevel="1" x14ac:dyDescent="0.45">
      <c r="A5431">
        <v>-6.7972810875650547E-3</v>
      </c>
      <c r="B5431">
        <v>1</v>
      </c>
      <c r="C5431">
        <v>1</v>
      </c>
      <c r="D5431">
        <v>1</v>
      </c>
    </row>
    <row r="5432" spans="1:4" hidden="1" outlineLevel="1" x14ac:dyDescent="0.45">
      <c r="A5432">
        <v>9.1082930756842817E-3</v>
      </c>
      <c r="B5432">
        <v>1</v>
      </c>
      <c r="C5432">
        <v>1</v>
      </c>
      <c r="D5432">
        <v>1</v>
      </c>
    </row>
    <row r="5433" spans="1:4" hidden="1" outlineLevel="1" x14ac:dyDescent="0.45">
      <c r="A5433">
        <v>-8.6271380840771128E-3</v>
      </c>
      <c r="B5433">
        <v>1</v>
      </c>
      <c r="C5433">
        <v>1</v>
      </c>
      <c r="D5433">
        <v>1</v>
      </c>
    </row>
    <row r="5434" spans="1:4" hidden="1" outlineLevel="1" x14ac:dyDescent="0.45">
      <c r="A5434">
        <v>-8.1488933601610025E-3</v>
      </c>
      <c r="B5434">
        <v>1</v>
      </c>
      <c r="C5434">
        <v>1</v>
      </c>
      <c r="D5434">
        <v>1</v>
      </c>
    </row>
    <row r="5435" spans="1:4" hidden="1" outlineLevel="1" x14ac:dyDescent="0.45">
      <c r="A5435">
        <v>-2.1198904554214471E-2</v>
      </c>
      <c r="B5435">
        <v>1</v>
      </c>
      <c r="C5435">
        <v>1</v>
      </c>
      <c r="D5435">
        <v>1</v>
      </c>
    </row>
    <row r="5436" spans="1:4" hidden="1" outlineLevel="1" x14ac:dyDescent="0.45">
      <c r="A5436">
        <v>1.1917098445595853E-2</v>
      </c>
      <c r="B5436">
        <v>1</v>
      </c>
      <c r="C5436">
        <v>1</v>
      </c>
      <c r="D5436">
        <v>1</v>
      </c>
    </row>
    <row r="5437" spans="1:4" hidden="1" outlineLevel="1" x14ac:dyDescent="0.45">
      <c r="A5437">
        <v>6.1443932411673341E-3</v>
      </c>
      <c r="B5437">
        <v>1</v>
      </c>
      <c r="C5437">
        <v>1</v>
      </c>
      <c r="D5437">
        <v>1</v>
      </c>
    </row>
    <row r="5438" spans="1:4" hidden="1" outlineLevel="1" x14ac:dyDescent="0.45">
      <c r="A5438">
        <v>1.0381679389313003E-2</v>
      </c>
      <c r="B5438">
        <v>1</v>
      </c>
      <c r="C5438">
        <v>1</v>
      </c>
      <c r="D5438">
        <v>1</v>
      </c>
    </row>
    <row r="5439" spans="1:4" hidden="1" outlineLevel="1" x14ac:dyDescent="0.45">
      <c r="A5439">
        <v>1.9492293744333589E-2</v>
      </c>
      <c r="B5439">
        <v>1</v>
      </c>
      <c r="C5439">
        <v>1</v>
      </c>
      <c r="D5439">
        <v>1</v>
      </c>
    </row>
    <row r="5440" spans="1:4" hidden="1" outlineLevel="1" x14ac:dyDescent="0.45">
      <c r="A5440">
        <v>2.0749962946495781E-3</v>
      </c>
      <c r="B5440">
        <v>1</v>
      </c>
      <c r="C5440">
        <v>1</v>
      </c>
      <c r="D5440">
        <v>1</v>
      </c>
    </row>
    <row r="5441" spans="1:4" hidden="1" outlineLevel="1" x14ac:dyDescent="0.45">
      <c r="A5441">
        <v>1.4889316176107892E-2</v>
      </c>
      <c r="B5441">
        <v>1</v>
      </c>
      <c r="C5441">
        <v>1</v>
      </c>
      <c r="D5441">
        <v>1</v>
      </c>
    </row>
    <row r="5442" spans="1:4" hidden="1" outlineLevel="1" x14ac:dyDescent="0.45">
      <c r="A5442">
        <v>-1.5302404663590008E-2</v>
      </c>
      <c r="B5442">
        <v>1</v>
      </c>
      <c r="C5442">
        <v>1</v>
      </c>
      <c r="D5442">
        <v>1</v>
      </c>
    </row>
    <row r="5443" spans="1:4" hidden="1" outlineLevel="1" x14ac:dyDescent="0.45">
      <c r="A5443">
        <v>-2.9699062654168662E-2</v>
      </c>
      <c r="B5443">
        <v>1</v>
      </c>
      <c r="C5443">
        <v>1</v>
      </c>
      <c r="D5443">
        <v>1</v>
      </c>
    </row>
    <row r="5444" spans="1:4" hidden="1" outlineLevel="1" x14ac:dyDescent="0.45">
      <c r="A5444">
        <v>1.5049827130363846E-2</v>
      </c>
      <c r="B5444">
        <v>1</v>
      </c>
      <c r="C5444">
        <v>1</v>
      </c>
      <c r="D5444">
        <v>1</v>
      </c>
    </row>
    <row r="5445" spans="1:4" hidden="1" outlineLevel="1" x14ac:dyDescent="0.45">
      <c r="A5445">
        <v>-1.0018032458424253E-3</v>
      </c>
      <c r="B5445">
        <v>1</v>
      </c>
      <c r="C5445">
        <v>1</v>
      </c>
      <c r="D5445">
        <v>1</v>
      </c>
    </row>
    <row r="5446" spans="1:4" hidden="1" outlineLevel="1" x14ac:dyDescent="0.45">
      <c r="A5446">
        <v>1.514239871640588E-2</v>
      </c>
      <c r="B5446">
        <v>1</v>
      </c>
      <c r="C5446">
        <v>1</v>
      </c>
      <c r="D5446">
        <v>1</v>
      </c>
    </row>
    <row r="5447" spans="1:4" hidden="1" outlineLevel="1" x14ac:dyDescent="0.45">
      <c r="A5447">
        <v>-5.0380322038922065E-3</v>
      </c>
      <c r="B5447">
        <v>1</v>
      </c>
      <c r="C5447">
        <v>1</v>
      </c>
      <c r="D5447">
        <v>1</v>
      </c>
    </row>
    <row r="5448" spans="1:4" hidden="1" outlineLevel="1" x14ac:dyDescent="0.45">
      <c r="A5448">
        <v>9.2831612390786855E-3</v>
      </c>
      <c r="B5448">
        <v>1</v>
      </c>
      <c r="C5448">
        <v>1</v>
      </c>
      <c r="D5448">
        <v>1</v>
      </c>
    </row>
    <row r="5449" spans="1:4" hidden="1" outlineLevel="1" x14ac:dyDescent="0.45">
      <c r="A5449">
        <v>-2.9511583296448762E-4</v>
      </c>
      <c r="B5449">
        <v>1</v>
      </c>
      <c r="C5449">
        <v>1</v>
      </c>
      <c r="D5449">
        <v>1</v>
      </c>
    </row>
    <row r="5450" spans="1:4" hidden="1" outlineLevel="1" x14ac:dyDescent="0.45">
      <c r="A5450">
        <v>9.4956949569495741E-3</v>
      </c>
      <c r="B5450">
        <v>1</v>
      </c>
      <c r="C5450">
        <v>1</v>
      </c>
      <c r="D5450">
        <v>1</v>
      </c>
    </row>
    <row r="5451" spans="1:4" hidden="1" outlineLevel="1" x14ac:dyDescent="0.45">
      <c r="A5451">
        <v>5.7510478604152482E-3</v>
      </c>
      <c r="B5451">
        <v>1</v>
      </c>
      <c r="C5451">
        <v>1</v>
      </c>
      <c r="D5451">
        <v>1</v>
      </c>
    </row>
    <row r="5452" spans="1:4" hidden="1" outlineLevel="1" x14ac:dyDescent="0.45">
      <c r="A5452">
        <v>-1.2599340957550886E-3</v>
      </c>
      <c r="B5452">
        <v>1</v>
      </c>
      <c r="C5452">
        <v>1</v>
      </c>
      <c r="D5452">
        <v>1</v>
      </c>
    </row>
    <row r="5453" spans="1:4" hidden="1" outlineLevel="1" x14ac:dyDescent="0.45">
      <c r="A5453">
        <v>9.6069868995634078E-3</v>
      </c>
      <c r="B5453">
        <v>1</v>
      </c>
      <c r="C5453">
        <v>1</v>
      </c>
      <c r="D5453">
        <v>1</v>
      </c>
    </row>
    <row r="5454" spans="1:4" hidden="1" outlineLevel="1" x14ac:dyDescent="0.45">
      <c r="A5454">
        <v>-2.4029219530952162E-4</v>
      </c>
      <c r="B5454">
        <v>1</v>
      </c>
      <c r="C5454">
        <v>1</v>
      </c>
      <c r="D5454">
        <v>1</v>
      </c>
    </row>
    <row r="5455" spans="1:4" hidden="1" outlineLevel="1" x14ac:dyDescent="0.45">
      <c r="A5455">
        <v>1.2017497476326522E-3</v>
      </c>
      <c r="B5455">
        <v>1</v>
      </c>
      <c r="C5455">
        <v>1</v>
      </c>
      <c r="D5455">
        <v>1</v>
      </c>
    </row>
    <row r="5456" spans="1:4" hidden="1" outlineLevel="1" x14ac:dyDescent="0.45">
      <c r="A5456">
        <v>2.4006145573274296E-4</v>
      </c>
      <c r="B5456">
        <v>1</v>
      </c>
      <c r="C5456">
        <v>1</v>
      </c>
      <c r="D5456">
        <v>1</v>
      </c>
    </row>
    <row r="5457" spans="1:4" hidden="1" outlineLevel="1" x14ac:dyDescent="0.45">
      <c r="A5457">
        <v>1.3632218115489758E-2</v>
      </c>
      <c r="B5457">
        <v>1</v>
      </c>
      <c r="C5457">
        <v>1</v>
      </c>
      <c r="D5457">
        <v>1</v>
      </c>
    </row>
    <row r="5458" spans="1:4" hidden="1" outlineLevel="1" x14ac:dyDescent="0.45">
      <c r="A5458">
        <v>4.3566794525737862E-3</v>
      </c>
      <c r="B5458">
        <v>1</v>
      </c>
      <c r="C5458">
        <v>1</v>
      </c>
      <c r="D5458">
        <v>1</v>
      </c>
    </row>
    <row r="5459" spans="1:4" hidden="1" outlineLevel="1" x14ac:dyDescent="0.45">
      <c r="A5459">
        <v>-3.01758687349718E-3</v>
      </c>
      <c r="B5459">
        <v>1</v>
      </c>
      <c r="C5459">
        <v>1</v>
      </c>
      <c r="D5459">
        <v>1</v>
      </c>
    </row>
    <row r="5460" spans="1:4" hidden="1" outlineLevel="1" x14ac:dyDescent="0.45">
      <c r="A5460">
        <v>7.5195081579568779E-3</v>
      </c>
      <c r="B5460">
        <v>1</v>
      </c>
      <c r="C5460">
        <v>1</v>
      </c>
      <c r="D5460">
        <v>1</v>
      </c>
    </row>
    <row r="5461" spans="1:4" hidden="1" outlineLevel="1" x14ac:dyDescent="0.45">
      <c r="A5461">
        <v>1.3471648516710566E-2</v>
      </c>
      <c r="B5461">
        <v>1</v>
      </c>
      <c r="C5461">
        <v>1</v>
      </c>
      <c r="D5461">
        <v>1</v>
      </c>
    </row>
    <row r="5462" spans="1:4" hidden="1" outlineLevel="1" x14ac:dyDescent="0.45">
      <c r="A5462">
        <v>5.1873465795932994E-3</v>
      </c>
      <c r="B5462">
        <v>1</v>
      </c>
      <c r="C5462">
        <v>1</v>
      </c>
      <c r="D5462">
        <v>1</v>
      </c>
    </row>
    <row r="5463" spans="1:4" hidden="1" outlineLevel="1" x14ac:dyDescent="0.45">
      <c r="A5463">
        <v>1.2578906142008073E-2</v>
      </c>
      <c r="B5463">
        <v>1</v>
      </c>
      <c r="C5463">
        <v>1</v>
      </c>
      <c r="D5463">
        <v>1</v>
      </c>
    </row>
    <row r="5464" spans="1:4" hidden="1" outlineLevel="1" x14ac:dyDescent="0.45">
      <c r="A5464">
        <v>9.9654168183471725E-3</v>
      </c>
      <c r="B5464">
        <v>1</v>
      </c>
      <c r="C5464">
        <v>1</v>
      </c>
      <c r="D5464">
        <v>1</v>
      </c>
    </row>
    <row r="5465" spans="1:4" hidden="1" outlineLevel="1" x14ac:dyDescent="0.45">
      <c r="A5465">
        <v>5.6769542689796282E-3</v>
      </c>
      <c r="B5465">
        <v>1</v>
      </c>
      <c r="C5465">
        <v>1</v>
      </c>
      <c r="D5465">
        <v>1</v>
      </c>
    </row>
    <row r="5466" spans="1:4" hidden="1" outlineLevel="1" x14ac:dyDescent="0.45">
      <c r="A5466">
        <v>-1.9712378477666492E-3</v>
      </c>
      <c r="B5466">
        <v>1</v>
      </c>
      <c r="C5466">
        <v>1</v>
      </c>
      <c r="D5466">
        <v>1</v>
      </c>
    </row>
    <row r="5467" spans="1:4" hidden="1" outlineLevel="1" x14ac:dyDescent="0.45">
      <c r="A5467">
        <v>-1.687839475692432E-2</v>
      </c>
      <c r="B5467">
        <v>1</v>
      </c>
      <c r="C5467">
        <v>1</v>
      </c>
      <c r="D5467">
        <v>1</v>
      </c>
    </row>
    <row r="5468" spans="1:4" hidden="1" outlineLevel="1" x14ac:dyDescent="0.45">
      <c r="A5468">
        <v>8.8580430117346509E-3</v>
      </c>
      <c r="B5468">
        <v>1</v>
      </c>
      <c r="C5468">
        <v>1</v>
      </c>
      <c r="D5468">
        <v>1</v>
      </c>
    </row>
    <row r="5469" spans="1:4" hidden="1" outlineLevel="1" x14ac:dyDescent="0.45">
      <c r="A5469">
        <v>5.7071735686807123E-2</v>
      </c>
      <c r="B5469">
        <v>1</v>
      </c>
      <c r="C5469">
        <v>1</v>
      </c>
      <c r="D5469">
        <v>1</v>
      </c>
    </row>
    <row r="5470" spans="1:4" hidden="1" outlineLevel="1" x14ac:dyDescent="0.45">
      <c r="A5470">
        <v>-3.0827196437746118E-2</v>
      </c>
      <c r="B5470">
        <v>1</v>
      </c>
      <c r="C5470">
        <v>1</v>
      </c>
      <c r="D5470">
        <v>1</v>
      </c>
    </row>
    <row r="5471" spans="1:4" hidden="1" outlineLevel="1" x14ac:dyDescent="0.45">
      <c r="A5471">
        <v>6.4057253931788516E-3</v>
      </c>
      <c r="B5471">
        <v>1</v>
      </c>
      <c r="C5471">
        <v>1</v>
      </c>
      <c r="D5471">
        <v>1</v>
      </c>
    </row>
    <row r="5472" spans="1:4" hidden="1" outlineLevel="1" x14ac:dyDescent="0.45">
      <c r="A5472">
        <v>-7.725736359246671E-3</v>
      </c>
      <c r="B5472">
        <v>1</v>
      </c>
      <c r="C5472">
        <v>1</v>
      </c>
      <c r="D5472">
        <v>1</v>
      </c>
    </row>
    <row r="5473" spans="1:4" hidden="1" outlineLevel="1" x14ac:dyDescent="0.45">
      <c r="A5473">
        <v>-1.4510064145100698E-2</v>
      </c>
      <c r="B5473">
        <v>1</v>
      </c>
      <c r="C5473">
        <v>1</v>
      </c>
      <c r="D5473">
        <v>1</v>
      </c>
    </row>
    <row r="5474" spans="1:4" hidden="1" outlineLevel="1" x14ac:dyDescent="0.45">
      <c r="A5474">
        <v>1.7506845625532286E-3</v>
      </c>
      <c r="B5474">
        <v>1</v>
      </c>
      <c r="C5474">
        <v>1</v>
      </c>
      <c r="D5474">
        <v>1</v>
      </c>
    </row>
    <row r="5475" spans="1:4" hidden="1" outlineLevel="1" x14ac:dyDescent="0.45">
      <c r="A5475">
        <v>5.3773077612473408E-4</v>
      </c>
      <c r="B5475">
        <v>1</v>
      </c>
      <c r="C5475">
        <v>1</v>
      </c>
      <c r="D5475">
        <v>1</v>
      </c>
    </row>
    <row r="5476" spans="1:4" hidden="1" outlineLevel="1" x14ac:dyDescent="0.45">
      <c r="A5476">
        <v>4.3443210318883096E-3</v>
      </c>
      <c r="B5476">
        <v>1</v>
      </c>
      <c r="C5476">
        <v>1</v>
      </c>
      <c r="D5476">
        <v>1</v>
      </c>
    </row>
    <row r="5477" spans="1:4" hidden="1" outlineLevel="1" x14ac:dyDescent="0.45">
      <c r="A5477">
        <v>1.2753623188405783E-2</v>
      </c>
      <c r="B5477">
        <v>1</v>
      </c>
      <c r="C5477">
        <v>1</v>
      </c>
      <c r="D5477">
        <v>1</v>
      </c>
    </row>
    <row r="5478" spans="1:4" hidden="1" outlineLevel="1" x14ac:dyDescent="0.45">
      <c r="A5478">
        <v>2.2368015499097282E-2</v>
      </c>
      <c r="B5478">
        <v>1</v>
      </c>
      <c r="C5478">
        <v>1</v>
      </c>
      <c r="D5478">
        <v>1</v>
      </c>
    </row>
    <row r="5479" spans="1:4" hidden="1" outlineLevel="1" x14ac:dyDescent="0.45">
      <c r="A5479">
        <v>-3.0147723846849495E-3</v>
      </c>
      <c r="B5479">
        <v>1</v>
      </c>
      <c r="C5479">
        <v>1</v>
      </c>
      <c r="D5479">
        <v>1</v>
      </c>
    </row>
    <row r="5480" spans="1:4" hidden="1" outlineLevel="1" x14ac:dyDescent="0.45">
      <c r="A5480">
        <v>1.650179273402741E-2</v>
      </c>
      <c r="B5480">
        <v>1</v>
      </c>
      <c r="C5480">
        <v>1</v>
      </c>
      <c r="D5480">
        <v>1</v>
      </c>
    </row>
    <row r="5481" spans="1:4" hidden="1" outlineLevel="1" x14ac:dyDescent="0.45">
      <c r="A5481">
        <v>1.279163656453175E-2</v>
      </c>
      <c r="B5481">
        <v>1</v>
      </c>
      <c r="C5481">
        <v>1</v>
      </c>
      <c r="D5481">
        <v>1</v>
      </c>
    </row>
    <row r="5482" spans="1:4" hidden="1" outlineLevel="1" x14ac:dyDescent="0.45">
      <c r="A5482">
        <v>2.8533064786842033E-3</v>
      </c>
      <c r="B5482">
        <v>1</v>
      </c>
      <c r="C5482">
        <v>1</v>
      </c>
      <c r="D5482">
        <v>1</v>
      </c>
    </row>
    <row r="5483" spans="1:4" hidden="1" outlineLevel="1" x14ac:dyDescent="0.45">
      <c r="A5483">
        <v>7.8661087866107593E-3</v>
      </c>
      <c r="B5483">
        <v>1</v>
      </c>
      <c r="C5483">
        <v>1</v>
      </c>
      <c r="D5483">
        <v>1</v>
      </c>
    </row>
    <row r="5484" spans="1:4" hidden="1" outlineLevel="1" x14ac:dyDescent="0.45">
      <c r="A5484">
        <v>-1.2994021919628063E-2</v>
      </c>
      <c r="B5484">
        <v>1</v>
      </c>
      <c r="C5484">
        <v>1</v>
      </c>
      <c r="D5484">
        <v>1</v>
      </c>
    </row>
    <row r="5485" spans="1:4" hidden="1" outlineLevel="1" x14ac:dyDescent="0.45">
      <c r="A5485">
        <v>-9.001051524710757E-3</v>
      </c>
      <c r="B5485">
        <v>1</v>
      </c>
      <c r="C5485">
        <v>1</v>
      </c>
      <c r="D5485">
        <v>1</v>
      </c>
    </row>
    <row r="5486" spans="1:4" hidden="1" outlineLevel="1" x14ac:dyDescent="0.45">
      <c r="A5486">
        <v>6.0269088748354793E-3</v>
      </c>
      <c r="B5486">
        <v>1</v>
      </c>
      <c r="C5486">
        <v>1</v>
      </c>
      <c r="D5486">
        <v>1</v>
      </c>
    </row>
    <row r="5487" spans="1:4" hidden="1" outlineLevel="1" x14ac:dyDescent="0.45">
      <c r="A5487">
        <v>-1.6158292199299762E-2</v>
      </c>
      <c r="B5487">
        <v>1</v>
      </c>
      <c r="C5487">
        <v>1</v>
      </c>
      <c r="D5487">
        <v>1</v>
      </c>
    </row>
    <row r="5488" spans="1:4" hidden="1" outlineLevel="1" x14ac:dyDescent="0.45">
      <c r="A5488">
        <v>9.7341337907375092E-3</v>
      </c>
      <c r="B5488">
        <v>1</v>
      </c>
      <c r="C5488">
        <v>1</v>
      </c>
      <c r="D5488">
        <v>1</v>
      </c>
    </row>
    <row r="5489" spans="1:4" hidden="1" outlineLevel="1" x14ac:dyDescent="0.45">
      <c r="A5489">
        <v>4.7139763027137516E-3</v>
      </c>
      <c r="B5489">
        <v>1</v>
      </c>
      <c r="C5489">
        <v>1</v>
      </c>
      <c r="D5489">
        <v>1</v>
      </c>
    </row>
    <row r="5490" spans="1:4" hidden="1" outlineLevel="1" x14ac:dyDescent="0.45">
      <c r="A5490">
        <v>7.1857299856283863E-3</v>
      </c>
      <c r="B5490">
        <v>1</v>
      </c>
      <c r="C5490">
        <v>1</v>
      </c>
      <c r="D5490">
        <v>1</v>
      </c>
    </row>
    <row r="5491" spans="1:4" hidden="1" outlineLevel="1" x14ac:dyDescent="0.45">
      <c r="A5491">
        <v>6.9665939231156049E-3</v>
      </c>
      <c r="B5491">
        <v>1</v>
      </c>
      <c r="C5491">
        <v>1</v>
      </c>
      <c r="D5491">
        <v>1</v>
      </c>
    </row>
    <row r="5492" spans="1:4" hidden="1" outlineLevel="1" x14ac:dyDescent="0.45">
      <c r="A5492">
        <v>2.0755188797199287E-2</v>
      </c>
      <c r="B5492">
        <v>1</v>
      </c>
      <c r="C5492">
        <v>1</v>
      </c>
      <c r="D5492">
        <v>1</v>
      </c>
    </row>
    <row r="5493" spans="1:4" hidden="1" outlineLevel="1" x14ac:dyDescent="0.45">
      <c r="A5493">
        <v>5.2261963089987873E-3</v>
      </c>
      <c r="B5493">
        <v>1</v>
      </c>
      <c r="C5493">
        <v>1</v>
      </c>
      <c r="D5493">
        <v>1</v>
      </c>
    </row>
    <row r="5494" spans="1:4" hidden="1" outlineLevel="1" x14ac:dyDescent="0.45">
      <c r="A5494">
        <v>3.0056864337937306E-3</v>
      </c>
      <c r="B5494">
        <v>1</v>
      </c>
      <c r="C5494">
        <v>1</v>
      </c>
      <c r="D5494">
        <v>1</v>
      </c>
    </row>
    <row r="5495" spans="1:4" hidden="1" outlineLevel="1" x14ac:dyDescent="0.45">
      <c r="A5495">
        <v>-8.5850813962906614E-3</v>
      </c>
      <c r="B5495">
        <v>1</v>
      </c>
      <c r="C5495">
        <v>1</v>
      </c>
      <c r="D5495">
        <v>1</v>
      </c>
    </row>
    <row r="5496" spans="1:4" hidden="1" outlineLevel="1" x14ac:dyDescent="0.45">
      <c r="A5496">
        <v>1.2253900825087705E-4</v>
      </c>
      <c r="B5496">
        <v>1</v>
      </c>
      <c r="C5496">
        <v>1</v>
      </c>
      <c r="D5496">
        <v>1</v>
      </c>
    </row>
    <row r="5497" spans="1:4" hidden="1" outlineLevel="1" x14ac:dyDescent="0.45">
      <c r="A5497">
        <v>-7.2289156626504925E-3</v>
      </c>
      <c r="B5497">
        <v>1</v>
      </c>
      <c r="C5497">
        <v>1</v>
      </c>
      <c r="D5497">
        <v>1</v>
      </c>
    </row>
    <row r="5498" spans="1:4" hidden="1" outlineLevel="1" x14ac:dyDescent="0.45">
      <c r="A5498">
        <v>3.5379298996214281E-3</v>
      </c>
      <c r="B5498">
        <v>1</v>
      </c>
      <c r="C5498">
        <v>1</v>
      </c>
      <c r="D5498">
        <v>1</v>
      </c>
    </row>
    <row r="5499" spans="1:4" hidden="1" outlineLevel="1" x14ac:dyDescent="0.45">
      <c r="A5499">
        <v>-6.5589899155527043E-4</v>
      </c>
      <c r="B5499">
        <v>1</v>
      </c>
      <c r="C5499">
        <v>1</v>
      </c>
      <c r="D5499">
        <v>1</v>
      </c>
    </row>
    <row r="5500" spans="1:4" hidden="1" outlineLevel="1" x14ac:dyDescent="0.45">
      <c r="A5500">
        <v>-6.1202723767331157E-2</v>
      </c>
      <c r="B5500">
        <v>1</v>
      </c>
      <c r="C5500">
        <v>1</v>
      </c>
      <c r="D5500">
        <v>1</v>
      </c>
    </row>
    <row r="5501" spans="1:4" hidden="1" outlineLevel="1" x14ac:dyDescent="0.45">
      <c r="A5501">
        <v>2.0274403565498478E-2</v>
      </c>
      <c r="B5501">
        <v>1</v>
      </c>
      <c r="C5501">
        <v>1</v>
      </c>
      <c r="D5501">
        <v>1</v>
      </c>
    </row>
    <row r="5502" spans="1:4" hidden="1" outlineLevel="1" x14ac:dyDescent="0.45">
      <c r="A5502">
        <v>3.5974304068522311E-3</v>
      </c>
      <c r="B5502">
        <v>1</v>
      </c>
      <c r="C5502">
        <v>1</v>
      </c>
      <c r="D5502">
        <v>1</v>
      </c>
    </row>
    <row r="5503" spans="1:4" hidden="1" outlineLevel="1" x14ac:dyDescent="0.45">
      <c r="A5503">
        <v>-4.5660151916019354E-3</v>
      </c>
      <c r="B5503">
        <v>1</v>
      </c>
      <c r="C5503">
        <v>1</v>
      </c>
      <c r="D5503">
        <v>1</v>
      </c>
    </row>
    <row r="5504" spans="1:4" hidden="1" outlineLevel="1" x14ac:dyDescent="0.45">
      <c r="A5504">
        <v>-5.7015475629099699E-3</v>
      </c>
      <c r="B5504">
        <v>1</v>
      </c>
      <c r="C5504">
        <v>1</v>
      </c>
      <c r="D5504">
        <v>1</v>
      </c>
    </row>
    <row r="5505" spans="1:4" hidden="1" outlineLevel="1" x14ac:dyDescent="0.45">
      <c r="A5505">
        <v>-1.0649305854962487E-2</v>
      </c>
      <c r="B5505">
        <v>1</v>
      </c>
      <c r="C5505">
        <v>1</v>
      </c>
      <c r="D5505">
        <v>1</v>
      </c>
    </row>
    <row r="5506" spans="1:4" hidden="1" outlineLevel="1" x14ac:dyDescent="0.45">
      <c r="A5506">
        <v>-3.8174924826774648E-2</v>
      </c>
      <c r="B5506">
        <v>1</v>
      </c>
      <c r="C5506">
        <v>1</v>
      </c>
      <c r="D5506">
        <v>1</v>
      </c>
    </row>
    <row r="5507" spans="1:4" hidden="1" outlineLevel="1" x14ac:dyDescent="0.45">
      <c r="A5507">
        <v>-9.0616646277963397E-5</v>
      </c>
      <c r="B5507">
        <v>1</v>
      </c>
      <c r="C5507">
        <v>1</v>
      </c>
      <c r="D5507">
        <v>1</v>
      </c>
    </row>
    <row r="5508" spans="1:4" hidden="1" outlineLevel="1" x14ac:dyDescent="0.45">
      <c r="A5508">
        <v>-1.2189043454619575E-2</v>
      </c>
      <c r="B5508">
        <v>1</v>
      </c>
      <c r="C5508">
        <v>1</v>
      </c>
      <c r="D5508">
        <v>1</v>
      </c>
    </row>
    <row r="5509" spans="1:4" hidden="1" outlineLevel="1" x14ac:dyDescent="0.45">
      <c r="A5509">
        <v>1.0596330275229437E-2</v>
      </c>
      <c r="B5509">
        <v>1</v>
      </c>
      <c r="C5509">
        <v>1</v>
      </c>
      <c r="D5509">
        <v>1</v>
      </c>
    </row>
    <row r="5510" spans="1:4" hidden="1" outlineLevel="1" x14ac:dyDescent="0.45">
      <c r="A5510">
        <v>6.1277291089827379E-3</v>
      </c>
      <c r="B5510">
        <v>1</v>
      </c>
      <c r="C5510">
        <v>1</v>
      </c>
      <c r="D5510">
        <v>1</v>
      </c>
    </row>
    <row r="5511" spans="1:4" hidden="1" outlineLevel="1" x14ac:dyDescent="0.45">
      <c r="A5511">
        <v>6.0904087340971635E-3</v>
      </c>
      <c r="B5511">
        <v>1</v>
      </c>
      <c r="C5511">
        <v>1</v>
      </c>
      <c r="D5511">
        <v>1</v>
      </c>
    </row>
    <row r="5512" spans="1:4" hidden="1" outlineLevel="1" x14ac:dyDescent="0.45">
      <c r="A5512">
        <v>3.0043495807363652E-3</v>
      </c>
      <c r="B5512">
        <v>1</v>
      </c>
      <c r="C5512">
        <v>1</v>
      </c>
      <c r="D5512">
        <v>1</v>
      </c>
    </row>
    <row r="5513" spans="1:4" hidden="1" outlineLevel="1" x14ac:dyDescent="0.45">
      <c r="A5513">
        <v>-2.9506437768239691E-3</v>
      </c>
      <c r="B5513">
        <v>1</v>
      </c>
      <c r="C5513">
        <v>1</v>
      </c>
      <c r="D5513">
        <v>1</v>
      </c>
    </row>
    <row r="5514" spans="1:4" hidden="1" outlineLevel="1" x14ac:dyDescent="0.45">
      <c r="A5514">
        <v>-1.0582010582010692E-2</v>
      </c>
      <c r="B5514">
        <v>1</v>
      </c>
      <c r="C5514">
        <v>1</v>
      </c>
      <c r="D5514">
        <v>1</v>
      </c>
    </row>
    <row r="5515" spans="1:4" hidden="1" outlineLevel="1" x14ac:dyDescent="0.45">
      <c r="A5515">
        <v>3.1723012779849569E-4</v>
      </c>
      <c r="B5515">
        <v>1</v>
      </c>
      <c r="C5515">
        <v>1</v>
      </c>
      <c r="D5515">
        <v>1</v>
      </c>
    </row>
    <row r="5516" spans="1:4" hidden="1" outlineLevel="1" x14ac:dyDescent="0.45">
      <c r="A5516">
        <v>-5.4365061387214864E-3</v>
      </c>
      <c r="B5516">
        <v>1</v>
      </c>
      <c r="C5516">
        <v>1</v>
      </c>
      <c r="D5516">
        <v>1</v>
      </c>
    </row>
    <row r="5517" spans="1:4" hidden="1" outlineLevel="1" x14ac:dyDescent="0.45">
      <c r="A5517">
        <v>-1.9131781533274772E-3</v>
      </c>
      <c r="B5517">
        <v>1</v>
      </c>
      <c r="C5517">
        <v>1</v>
      </c>
      <c r="D5517">
        <v>1</v>
      </c>
    </row>
    <row r="5518" spans="1:4" hidden="1" outlineLevel="1" x14ac:dyDescent="0.45">
      <c r="A5518">
        <v>-3.0715165898407282E-2</v>
      </c>
      <c r="B5518">
        <v>1</v>
      </c>
      <c r="C5518">
        <v>1</v>
      </c>
      <c r="D5518">
        <v>1</v>
      </c>
    </row>
    <row r="5519" spans="1:4" hidden="1" outlineLevel="1" x14ac:dyDescent="0.45">
      <c r="A5519">
        <v>-2.1188435822572238E-4</v>
      </c>
      <c r="B5519">
        <v>1</v>
      </c>
      <c r="C5519">
        <v>1</v>
      </c>
      <c r="D5519">
        <v>1</v>
      </c>
    </row>
    <row r="5520" spans="1:4" hidden="1" outlineLevel="1" x14ac:dyDescent="0.45">
      <c r="A5520">
        <v>1.4999882261520714E-2</v>
      </c>
      <c r="B5520">
        <v>1</v>
      </c>
      <c r="C5520">
        <v>1</v>
      </c>
      <c r="D5520">
        <v>1</v>
      </c>
    </row>
    <row r="5521" spans="1:4" hidden="1" outlineLevel="1" x14ac:dyDescent="0.45">
      <c r="A5521">
        <v>-1.9580549368968025E-2</v>
      </c>
      <c r="B5521">
        <v>1</v>
      </c>
      <c r="C5521">
        <v>1</v>
      </c>
      <c r="D5521">
        <v>1</v>
      </c>
    </row>
    <row r="5522" spans="1:4" hidden="1" outlineLevel="1" x14ac:dyDescent="0.45">
      <c r="A5522">
        <v>1.0222432560340833E-2</v>
      </c>
      <c r="B5522">
        <v>1</v>
      </c>
      <c r="C5522">
        <v>1</v>
      </c>
      <c r="D5522">
        <v>1</v>
      </c>
    </row>
    <row r="5523" spans="1:4" hidden="1" outlineLevel="1" x14ac:dyDescent="0.45">
      <c r="A5523">
        <v>3.3729972828633326E-3</v>
      </c>
      <c r="B5523">
        <v>1</v>
      </c>
      <c r="C5523">
        <v>1</v>
      </c>
      <c r="D5523">
        <v>1</v>
      </c>
    </row>
    <row r="5524" spans="1:4" hidden="1" outlineLevel="1" x14ac:dyDescent="0.45">
      <c r="A5524">
        <v>9.3379400504245424E-5</v>
      </c>
      <c r="B5524">
        <v>1</v>
      </c>
      <c r="C5524">
        <v>1</v>
      </c>
      <c r="D5524">
        <v>1</v>
      </c>
    </row>
    <row r="5525" spans="1:4" hidden="1" outlineLevel="1" x14ac:dyDescent="0.45">
      <c r="A5525">
        <v>7.2362278244630929E-3</v>
      </c>
      <c r="B5525">
        <v>1</v>
      </c>
      <c r="C5525">
        <v>1</v>
      </c>
      <c r="D5525">
        <v>1</v>
      </c>
    </row>
    <row r="5526" spans="1:4" hidden="1" outlineLevel="1" x14ac:dyDescent="0.45">
      <c r="A5526">
        <v>1.4924681344148372E-2</v>
      </c>
      <c r="B5526">
        <v>1</v>
      </c>
      <c r="C5526">
        <v>1</v>
      </c>
      <c r="D5526">
        <v>1</v>
      </c>
    </row>
    <row r="5527" spans="1:4" hidden="1" outlineLevel="1" x14ac:dyDescent="0.45">
      <c r="A5527">
        <v>2.374754532584511E-3</v>
      </c>
      <c r="B5527">
        <v>1</v>
      </c>
      <c r="C5527">
        <v>1</v>
      </c>
      <c r="D5527">
        <v>1</v>
      </c>
    </row>
    <row r="5528" spans="1:4" hidden="1" outlineLevel="1" x14ac:dyDescent="0.45">
      <c r="A5528">
        <v>-5.96838124743726E-3</v>
      </c>
      <c r="B5528">
        <v>1</v>
      </c>
      <c r="C5528">
        <v>1</v>
      </c>
      <c r="D5528">
        <v>1</v>
      </c>
    </row>
    <row r="5529" spans="1:4" hidden="1" outlineLevel="1" x14ac:dyDescent="0.45">
      <c r="A5529">
        <v>-9.8084150701256423E-3</v>
      </c>
      <c r="B5529">
        <v>1</v>
      </c>
      <c r="C5529">
        <v>1</v>
      </c>
      <c r="D5529">
        <v>1</v>
      </c>
    </row>
    <row r="5530" spans="1:4" hidden="1" outlineLevel="1" x14ac:dyDescent="0.45">
      <c r="A5530">
        <v>1.1710794297352445E-2</v>
      </c>
      <c r="B5530">
        <v>1</v>
      </c>
      <c r="C5530">
        <v>1</v>
      </c>
      <c r="D5530">
        <v>1</v>
      </c>
    </row>
    <row r="5531" spans="1:4" hidden="1" outlineLevel="1" x14ac:dyDescent="0.45">
      <c r="A5531">
        <v>1.3085052843482714E-2</v>
      </c>
      <c r="B5531">
        <v>1</v>
      </c>
      <c r="C5531">
        <v>1</v>
      </c>
      <c r="D5531">
        <v>1</v>
      </c>
    </row>
    <row r="5532" spans="1:4" hidden="1" outlineLevel="1" x14ac:dyDescent="0.45">
      <c r="A5532">
        <v>-1.3096689698777197E-3</v>
      </c>
      <c r="B5532">
        <v>1</v>
      </c>
      <c r="C5532">
        <v>1</v>
      </c>
      <c r="D5532">
        <v>1</v>
      </c>
    </row>
    <row r="5533" spans="1:4" hidden="1" outlineLevel="1" x14ac:dyDescent="0.45">
      <c r="A5533">
        <v>6.3353531699376076E-2</v>
      </c>
      <c r="B5533">
        <v>1</v>
      </c>
      <c r="C5533">
        <v>1</v>
      </c>
      <c r="D5533">
        <v>1</v>
      </c>
    </row>
    <row r="5534" spans="1:4" hidden="1" outlineLevel="1" x14ac:dyDescent="0.45">
      <c r="A5534">
        <v>-3.3170316819052248E-3</v>
      </c>
      <c r="B5534">
        <v>1</v>
      </c>
      <c r="C5534">
        <v>1</v>
      </c>
      <c r="D5534">
        <v>1</v>
      </c>
    </row>
    <row r="5535" spans="1:4" hidden="1" outlineLevel="1" x14ac:dyDescent="0.45">
      <c r="A5535">
        <v>-5.9734607671630968E-3</v>
      </c>
      <c r="B5535">
        <v>1</v>
      </c>
      <c r="C5535">
        <v>1</v>
      </c>
      <c r="D5535">
        <v>1</v>
      </c>
    </row>
    <row r="5536" spans="1:4" hidden="1" outlineLevel="1" x14ac:dyDescent="0.45">
      <c r="A5536">
        <v>2.2020002575438902E-2</v>
      </c>
      <c r="B5536">
        <v>1</v>
      </c>
      <c r="C5536">
        <v>1</v>
      </c>
      <c r="D5536">
        <v>1</v>
      </c>
    </row>
    <row r="5537" spans="1:4" hidden="1" outlineLevel="1" x14ac:dyDescent="0.45">
      <c r="A5537">
        <v>-3.5699286014279075E-3</v>
      </c>
      <c r="B5537">
        <v>1</v>
      </c>
      <c r="C5537">
        <v>1</v>
      </c>
      <c r="D5537">
        <v>1</v>
      </c>
    </row>
    <row r="5538" spans="1:4" hidden="1" outlineLevel="1" x14ac:dyDescent="0.45">
      <c r="A5538">
        <v>2.1833508956796699E-2</v>
      </c>
      <c r="B5538">
        <v>1</v>
      </c>
      <c r="C5538">
        <v>1</v>
      </c>
      <c r="D5538">
        <v>1</v>
      </c>
    </row>
    <row r="5539" spans="1:4" hidden="1" outlineLevel="1" x14ac:dyDescent="0.45">
      <c r="A5539">
        <v>1.955203563915342E-2</v>
      </c>
      <c r="B5539">
        <v>1</v>
      </c>
      <c r="C5539">
        <v>1</v>
      </c>
      <c r="D5539">
        <v>1</v>
      </c>
    </row>
    <row r="5540" spans="1:4" hidden="1" outlineLevel="1" x14ac:dyDescent="0.45">
      <c r="A5540">
        <v>-3.7625925476392208E-3</v>
      </c>
      <c r="B5540">
        <v>1</v>
      </c>
      <c r="C5540">
        <v>1</v>
      </c>
      <c r="D5540">
        <v>1</v>
      </c>
    </row>
    <row r="5541" spans="1:4" hidden="1" outlineLevel="1" x14ac:dyDescent="0.45">
      <c r="A5541">
        <v>3.8945743989603709E-2</v>
      </c>
      <c r="B5541">
        <v>1</v>
      </c>
      <c r="C5541">
        <v>1</v>
      </c>
      <c r="D5541">
        <v>1</v>
      </c>
    </row>
    <row r="5542" spans="1:4" hidden="1" outlineLevel="1" x14ac:dyDescent="0.45">
      <c r="A5542">
        <v>1.1218387210256697E-2</v>
      </c>
      <c r="B5542">
        <v>1</v>
      </c>
      <c r="C5542">
        <v>1</v>
      </c>
      <c r="D5542">
        <v>1</v>
      </c>
    </row>
    <row r="5543" spans="1:4" hidden="1" outlineLevel="1" x14ac:dyDescent="0.45">
      <c r="A5543">
        <v>-1.3219945883262474E-2</v>
      </c>
      <c r="B5543">
        <v>1</v>
      </c>
      <c r="C5543">
        <v>1</v>
      </c>
      <c r="D5543">
        <v>1</v>
      </c>
    </row>
    <row r="5544" spans="1:4" hidden="1" outlineLevel="1" x14ac:dyDescent="0.45">
      <c r="A5544">
        <v>3.8389219680351028E-2</v>
      </c>
      <c r="B5544">
        <v>1</v>
      </c>
      <c r="C5544">
        <v>1</v>
      </c>
      <c r="D5544">
        <v>1</v>
      </c>
    </row>
    <row r="5545" spans="1:4" hidden="1" outlineLevel="1" x14ac:dyDescent="0.45">
      <c r="A5545">
        <v>2.1634978119812853E-2</v>
      </c>
      <c r="B5545">
        <v>1</v>
      </c>
      <c r="C5545">
        <v>1</v>
      </c>
      <c r="D5545">
        <v>1</v>
      </c>
    </row>
    <row r="5546" spans="1:4" hidden="1" outlineLevel="1" x14ac:dyDescent="0.45">
      <c r="A5546">
        <v>-2.8081900928678349E-2</v>
      </c>
      <c r="B5546">
        <v>1</v>
      </c>
      <c r="C5546">
        <v>1</v>
      </c>
      <c r="D5546">
        <v>1</v>
      </c>
    </row>
    <row r="5547" spans="1:4" hidden="1" outlineLevel="1" x14ac:dyDescent="0.45">
      <c r="A5547">
        <v>5.3189468485248526E-4</v>
      </c>
      <c r="B5547">
        <v>1</v>
      </c>
      <c r="C5547">
        <v>1</v>
      </c>
      <c r="D5547">
        <v>1</v>
      </c>
    </row>
    <row r="5548" spans="1:4" hidden="1" outlineLevel="1" x14ac:dyDescent="0.45">
      <c r="A5548">
        <v>7.7843174482625788E-3</v>
      </c>
      <c r="B5548">
        <v>1</v>
      </c>
      <c r="C5548">
        <v>1</v>
      </c>
      <c r="D5548">
        <v>1</v>
      </c>
    </row>
    <row r="5549" spans="1:4" hidden="1" outlineLevel="1" x14ac:dyDescent="0.45">
      <c r="A5549">
        <v>-8.6661642803298466E-4</v>
      </c>
      <c r="B5549">
        <v>1</v>
      </c>
      <c r="C5549">
        <v>1</v>
      </c>
      <c r="D5549">
        <v>1</v>
      </c>
    </row>
    <row r="5550" spans="1:4" hidden="1" outlineLevel="1" x14ac:dyDescent="0.45">
      <c r="A5550">
        <v>1.1615190255307883E-2</v>
      </c>
      <c r="B5550">
        <v>1</v>
      </c>
      <c r="C5550">
        <v>1</v>
      </c>
      <c r="D5550">
        <v>1</v>
      </c>
    </row>
    <row r="5551" spans="1:4" hidden="1" outlineLevel="1" x14ac:dyDescent="0.45">
      <c r="A5551">
        <v>8.5368126747438211E-3</v>
      </c>
      <c r="B5551">
        <v>1</v>
      </c>
      <c r="C5551">
        <v>1</v>
      </c>
      <c r="D5551">
        <v>1</v>
      </c>
    </row>
    <row r="5552" spans="1:4" hidden="1" outlineLevel="1" x14ac:dyDescent="0.45">
      <c r="A5552">
        <v>-2.572632512752282E-2</v>
      </c>
      <c r="B5552">
        <v>1</v>
      </c>
      <c r="C5552">
        <v>1</v>
      </c>
      <c r="D5552">
        <v>1</v>
      </c>
    </row>
    <row r="5553" spans="1:4" hidden="1" outlineLevel="1" x14ac:dyDescent="0.45">
      <c r="A5553">
        <v>2.2384095910161772E-3</v>
      </c>
      <c r="B5553">
        <v>1</v>
      </c>
      <c r="C5553">
        <v>1</v>
      </c>
      <c r="D5553">
        <v>1</v>
      </c>
    </row>
    <row r="5554" spans="1:4" hidden="1" outlineLevel="1" x14ac:dyDescent="0.45">
      <c r="A5554">
        <v>2.0895635386304123E-2</v>
      </c>
      <c r="B5554">
        <v>1</v>
      </c>
      <c r="C5554">
        <v>1</v>
      </c>
      <c r="D5554">
        <v>1</v>
      </c>
    </row>
    <row r="5555" spans="1:4" hidden="1" outlineLevel="1" x14ac:dyDescent="0.45">
      <c r="A5555">
        <v>1.1642997515665998E-2</v>
      </c>
      <c r="B5555">
        <v>1</v>
      </c>
      <c r="C5555">
        <v>1</v>
      </c>
      <c r="D5555">
        <v>1</v>
      </c>
    </row>
    <row r="5556" spans="1:4" hidden="1" outlineLevel="1" x14ac:dyDescent="0.45">
      <c r="A5556">
        <v>-2.998204009822969E-2</v>
      </c>
      <c r="B5556">
        <v>1</v>
      </c>
      <c r="C5556">
        <v>1</v>
      </c>
      <c r="D5556">
        <v>1</v>
      </c>
    </row>
    <row r="5557" spans="1:4" hidden="1" outlineLevel="1" x14ac:dyDescent="0.45">
      <c r="A5557">
        <v>-7.2170791611561036E-3</v>
      </c>
      <c r="B5557">
        <v>1</v>
      </c>
      <c r="C5557">
        <v>1</v>
      </c>
      <c r="D5557">
        <v>1</v>
      </c>
    </row>
    <row r="5558" spans="1:4" hidden="1" outlineLevel="1" x14ac:dyDescent="0.45">
      <c r="A5558">
        <v>7.9926923955242479E-4</v>
      </c>
      <c r="B5558">
        <v>1</v>
      </c>
      <c r="C5558">
        <v>1</v>
      </c>
      <c r="D5558">
        <v>1</v>
      </c>
    </row>
    <row r="5559" spans="1:4" hidden="1" outlineLevel="1" x14ac:dyDescent="0.45">
      <c r="A5559">
        <v>8.7088800152121948E-3</v>
      </c>
      <c r="B5559">
        <v>1</v>
      </c>
      <c r="C5559">
        <v>1</v>
      </c>
      <c r="D5559">
        <v>1</v>
      </c>
    </row>
    <row r="5560" spans="1:4" hidden="1" outlineLevel="1" x14ac:dyDescent="0.45">
      <c r="A5560">
        <v>5.2405368722665546E-3</v>
      </c>
      <c r="B5560">
        <v>1</v>
      </c>
      <c r="C5560">
        <v>1</v>
      </c>
      <c r="D5560">
        <v>1</v>
      </c>
    </row>
    <row r="5561" spans="1:4" hidden="1" outlineLevel="1" x14ac:dyDescent="0.45">
      <c r="A5561">
        <v>-3.7355136331245431E-2</v>
      </c>
      <c r="B5561">
        <v>1</v>
      </c>
      <c r="C5561">
        <v>1</v>
      </c>
      <c r="D5561">
        <v>1</v>
      </c>
    </row>
    <row r="5562" spans="1:4" hidden="1" outlineLevel="1" x14ac:dyDescent="0.45">
      <c r="A5562">
        <v>-4.1298164958897265E-3</v>
      </c>
      <c r="B5562">
        <v>1</v>
      </c>
      <c r="C5562">
        <v>1</v>
      </c>
      <c r="D5562">
        <v>1</v>
      </c>
    </row>
    <row r="5563" spans="1:4" hidden="1" outlineLevel="1" x14ac:dyDescent="0.45">
      <c r="A5563">
        <v>1.3653612925941916E-2</v>
      </c>
      <c r="B5563">
        <v>1</v>
      </c>
      <c r="C5563">
        <v>1</v>
      </c>
      <c r="D5563">
        <v>1</v>
      </c>
    </row>
    <row r="5564" spans="1:4" hidden="1" outlineLevel="1" x14ac:dyDescent="0.45">
      <c r="A5564">
        <v>-1.2041682747973903E-2</v>
      </c>
      <c r="B5564">
        <v>1</v>
      </c>
      <c r="C5564">
        <v>1</v>
      </c>
      <c r="D5564">
        <v>1</v>
      </c>
    </row>
    <row r="5565" spans="1:4" hidden="1" outlineLevel="1" x14ac:dyDescent="0.45">
      <c r="A5565">
        <v>1.636846628642874E-2</v>
      </c>
      <c r="B5565">
        <v>1</v>
      </c>
      <c r="C5565">
        <v>1</v>
      </c>
      <c r="D5565">
        <v>1</v>
      </c>
    </row>
    <row r="5566" spans="1:4" hidden="1" outlineLevel="1" x14ac:dyDescent="0.45">
      <c r="A5566">
        <v>2.1524387900220265E-3</v>
      </c>
      <c r="B5566">
        <v>1</v>
      </c>
      <c r="C5566">
        <v>1</v>
      </c>
      <c r="D5566">
        <v>1</v>
      </c>
    </row>
    <row r="5567" spans="1:4" hidden="1" outlineLevel="1" x14ac:dyDescent="0.45">
      <c r="A5567">
        <v>-5.6763701913857822E-3</v>
      </c>
      <c r="B5567">
        <v>1</v>
      </c>
      <c r="C5567">
        <v>1</v>
      </c>
      <c r="D5567">
        <v>1</v>
      </c>
    </row>
    <row r="5568" spans="1:4" hidden="1" outlineLevel="1" x14ac:dyDescent="0.45">
      <c r="A5568">
        <v>-8.5631629701061751E-3</v>
      </c>
      <c r="B5568">
        <v>1</v>
      </c>
      <c r="C5568">
        <v>1</v>
      </c>
      <c r="D5568">
        <v>1</v>
      </c>
    </row>
    <row r="5569" spans="1:4" hidden="1" outlineLevel="1" x14ac:dyDescent="0.45">
      <c r="A5569">
        <v>-4.6298097498345125E-3</v>
      </c>
      <c r="B5569">
        <v>1</v>
      </c>
      <c r="C5569">
        <v>1</v>
      </c>
      <c r="D5569">
        <v>1</v>
      </c>
    </row>
    <row r="5570" spans="1:4" hidden="1" outlineLevel="1" x14ac:dyDescent="0.45">
      <c r="A5570">
        <v>1.2195121951219523E-2</v>
      </c>
      <c r="B5570">
        <v>1</v>
      </c>
      <c r="C5570">
        <v>1</v>
      </c>
      <c r="D5570">
        <v>1</v>
      </c>
    </row>
    <row r="5571" spans="1:4" hidden="1" outlineLevel="1" x14ac:dyDescent="0.45">
      <c r="A5571">
        <v>-8.1093605189985762E-4</v>
      </c>
      <c r="B5571">
        <v>1</v>
      </c>
      <c r="C5571">
        <v>1</v>
      </c>
      <c r="D5571">
        <v>1</v>
      </c>
    </row>
    <row r="5572" spans="1:4" hidden="1" outlineLevel="1" x14ac:dyDescent="0.45">
      <c r="A5572">
        <v>1.4531400966183439E-2</v>
      </c>
      <c r="B5572">
        <v>1</v>
      </c>
      <c r="C5572">
        <v>1</v>
      </c>
      <c r="D5572">
        <v>1</v>
      </c>
    </row>
    <row r="5573" spans="1:4" hidden="1" outlineLevel="1" x14ac:dyDescent="0.45">
      <c r="A5573">
        <v>2.1980115043236381E-2</v>
      </c>
      <c r="B5573">
        <v>1</v>
      </c>
      <c r="C5573">
        <v>1</v>
      </c>
      <c r="D5573">
        <v>1</v>
      </c>
    </row>
    <row r="5574" spans="1:4" hidden="1" outlineLevel="1" x14ac:dyDescent="0.45">
      <c r="A5574">
        <v>-1.2486953928731004E-2</v>
      </c>
      <c r="B5574">
        <v>1</v>
      </c>
      <c r="C5574">
        <v>1</v>
      </c>
      <c r="D5574">
        <v>1</v>
      </c>
    </row>
    <row r="5575" spans="1:4" hidden="1" outlineLevel="1" x14ac:dyDescent="0.45">
      <c r="A5575">
        <v>6.7187558977841455E-3</v>
      </c>
      <c r="B5575">
        <v>1</v>
      </c>
      <c r="C5575">
        <v>1</v>
      </c>
      <c r="D5575">
        <v>1</v>
      </c>
    </row>
    <row r="5576" spans="1:4" hidden="1" outlineLevel="1" x14ac:dyDescent="0.45">
      <c r="A5576">
        <v>6.8613850249334973E-3</v>
      </c>
      <c r="B5576">
        <v>1</v>
      </c>
      <c r="C5576">
        <v>1</v>
      </c>
      <c r="D5576">
        <v>1</v>
      </c>
    </row>
    <row r="5577" spans="1:4" hidden="1" outlineLevel="1" x14ac:dyDescent="0.45">
      <c r="A5577">
        <v>-1.4820883294853759E-2</v>
      </c>
      <c r="B5577">
        <v>1</v>
      </c>
      <c r="C5577">
        <v>1</v>
      </c>
      <c r="D5577">
        <v>1</v>
      </c>
    </row>
    <row r="5578" spans="1:4" hidden="1" outlineLevel="1" x14ac:dyDescent="0.45">
      <c r="A5578">
        <v>1.2586936800725645E-2</v>
      </c>
      <c r="B5578">
        <v>1</v>
      </c>
      <c r="C5578">
        <v>1</v>
      </c>
      <c r="D5578">
        <v>1</v>
      </c>
    </row>
    <row r="5579" spans="1:4" hidden="1" outlineLevel="1" x14ac:dyDescent="0.45">
      <c r="A5579">
        <v>-7.383627608346699E-2</v>
      </c>
      <c r="B5579">
        <v>1</v>
      </c>
      <c r="C5579">
        <v>1</v>
      </c>
      <c r="D5579">
        <v>1</v>
      </c>
    </row>
    <row r="5580" spans="1:4" hidden="1" outlineLevel="1" x14ac:dyDescent="0.45">
      <c r="A5580">
        <v>-5.8038773124824417E-3</v>
      </c>
      <c r="B5580">
        <v>1</v>
      </c>
      <c r="C5580">
        <v>1</v>
      </c>
      <c r="D5580">
        <v>1</v>
      </c>
    </row>
    <row r="5581" spans="1:4" hidden="1" outlineLevel="1" x14ac:dyDescent="0.45">
      <c r="A5581">
        <v>-1.4999797300035977E-3</v>
      </c>
      <c r="B5581">
        <v>1</v>
      </c>
      <c r="C5581">
        <v>1</v>
      </c>
      <c r="D5581">
        <v>1</v>
      </c>
    </row>
    <row r="5582" spans="1:4" hidden="1" outlineLevel="1" x14ac:dyDescent="0.45">
      <c r="A5582">
        <v>3.491676816889977E-2</v>
      </c>
      <c r="B5582">
        <v>1</v>
      </c>
      <c r="C5582">
        <v>1</v>
      </c>
      <c r="D5582">
        <v>1</v>
      </c>
    </row>
    <row r="5583" spans="1:4" hidden="1" outlineLevel="1" x14ac:dyDescent="0.45">
      <c r="A5583">
        <v>4.7861906630051188E-3</v>
      </c>
      <c r="B5583">
        <v>1</v>
      </c>
      <c r="C5583">
        <v>1</v>
      </c>
      <c r="D5583">
        <v>1</v>
      </c>
    </row>
    <row r="5584" spans="1:4" hidden="1" outlineLevel="1" x14ac:dyDescent="0.45">
      <c r="A5584">
        <v>9.9562704982039119E-3</v>
      </c>
      <c r="B5584">
        <v>1</v>
      </c>
      <c r="C5584">
        <v>1</v>
      </c>
      <c r="D5584">
        <v>1</v>
      </c>
    </row>
    <row r="5585" spans="1:4" hidden="1" outlineLevel="1" x14ac:dyDescent="0.45">
      <c r="A5585">
        <v>1.5347740364170415E-2</v>
      </c>
      <c r="B5585">
        <v>1</v>
      </c>
      <c r="C5585">
        <v>1</v>
      </c>
      <c r="D5585">
        <v>1</v>
      </c>
    </row>
    <row r="5586" spans="1:4" hidden="1" outlineLevel="1" x14ac:dyDescent="0.45">
      <c r="A5586">
        <v>1.5496497106305185E-2</v>
      </c>
      <c r="B5586">
        <v>1</v>
      </c>
      <c r="C5586">
        <v>1</v>
      </c>
      <c r="D5586">
        <v>1</v>
      </c>
    </row>
    <row r="5587" spans="1:4" hidden="1" outlineLevel="1" x14ac:dyDescent="0.45">
      <c r="A5587">
        <v>-2.6508192418731924E-2</v>
      </c>
      <c r="B5587">
        <v>1</v>
      </c>
      <c r="C5587">
        <v>1</v>
      </c>
      <c r="D5587">
        <v>1</v>
      </c>
    </row>
    <row r="5588" spans="1:4" hidden="1" outlineLevel="1" x14ac:dyDescent="0.45">
      <c r="A5588">
        <v>9.2435680172548995E-3</v>
      </c>
      <c r="B5588">
        <v>1</v>
      </c>
      <c r="C5588">
        <v>1</v>
      </c>
      <c r="D5588">
        <v>1</v>
      </c>
    </row>
    <row r="5589" spans="1:4" hidden="1" outlineLevel="1" x14ac:dyDescent="0.45">
      <c r="A5589">
        <v>-3.2666768432300541E-2</v>
      </c>
      <c r="B5589">
        <v>1</v>
      </c>
      <c r="C5589">
        <v>1</v>
      </c>
      <c r="D5589">
        <v>1</v>
      </c>
    </row>
    <row r="5590" spans="1:4" hidden="1" outlineLevel="1" x14ac:dyDescent="0.45">
      <c r="A5590">
        <v>1.9015306927568254E-2</v>
      </c>
      <c r="B5590">
        <v>1</v>
      </c>
      <c r="C5590">
        <v>1</v>
      </c>
      <c r="D5590">
        <v>1</v>
      </c>
    </row>
    <row r="5591" spans="1:4" hidden="1" outlineLevel="1" x14ac:dyDescent="0.45">
      <c r="A5591">
        <v>4.0650406504065817E-3</v>
      </c>
      <c r="B5591">
        <v>1</v>
      </c>
      <c r="C5591">
        <v>1</v>
      </c>
      <c r="D5591">
        <v>1</v>
      </c>
    </row>
    <row r="5592" spans="1:4" hidden="1" outlineLevel="1" x14ac:dyDescent="0.45">
      <c r="A5592">
        <v>1.0911895122421411E-2</v>
      </c>
      <c r="B5592">
        <v>1</v>
      </c>
      <c r="C5592">
        <v>1</v>
      </c>
      <c r="D5592">
        <v>1</v>
      </c>
    </row>
    <row r="5593" spans="1:4" hidden="1" outlineLevel="1" x14ac:dyDescent="0.45">
      <c r="A5593">
        <v>-0.11217484171180103</v>
      </c>
      <c r="B5593">
        <v>1</v>
      </c>
      <c r="C5593">
        <v>1</v>
      </c>
      <c r="D5593">
        <v>1</v>
      </c>
    </row>
    <row r="5594" spans="1:4" hidden="1" outlineLevel="1" x14ac:dyDescent="0.45">
      <c r="A5594">
        <v>1.7184345061648898E-2</v>
      </c>
      <c r="B5594">
        <v>1</v>
      </c>
      <c r="C5594">
        <v>1</v>
      </c>
      <c r="D5594">
        <v>1</v>
      </c>
    </row>
    <row r="5595" spans="1:4" hidden="1" outlineLevel="1" x14ac:dyDescent="0.45">
      <c r="A5595">
        <v>2.0357308780673211E-2</v>
      </c>
      <c r="B5595">
        <v>1</v>
      </c>
      <c r="C5595">
        <v>1</v>
      </c>
      <c r="D5595">
        <v>1</v>
      </c>
    </row>
    <row r="5596" spans="1:4" hidden="1" outlineLevel="1" x14ac:dyDescent="0.45">
      <c r="A5596">
        <v>2.2186348772714082E-2</v>
      </c>
      <c r="B5596">
        <v>1</v>
      </c>
      <c r="C5596">
        <v>1</v>
      </c>
      <c r="D5596">
        <v>1</v>
      </c>
    </row>
    <row r="5597" spans="1:4" hidden="1" outlineLevel="1" x14ac:dyDescent="0.45">
      <c r="A5597">
        <v>2.0247013565510841E-4</v>
      </c>
      <c r="B5597">
        <v>1</v>
      </c>
      <c r="C5597">
        <v>1</v>
      </c>
      <c r="D5597">
        <v>1</v>
      </c>
    </row>
    <row r="5598" spans="1:4" hidden="1" outlineLevel="1" x14ac:dyDescent="0.45">
      <c r="A5598">
        <v>7.6113360323886159E-3</v>
      </c>
      <c r="B5598">
        <v>1</v>
      </c>
      <c r="C5598">
        <v>1</v>
      </c>
      <c r="D5598">
        <v>1</v>
      </c>
    </row>
    <row r="5599" spans="1:4" hidden="1" outlineLevel="1" x14ac:dyDescent="0.45">
      <c r="A5599">
        <v>-2.3304403728704459E-3</v>
      </c>
      <c r="B5599">
        <v>1</v>
      </c>
      <c r="C5599">
        <v>1</v>
      </c>
      <c r="D5599">
        <v>1</v>
      </c>
    </row>
    <row r="5600" spans="1:4" hidden="1" outlineLevel="1" x14ac:dyDescent="0.45">
      <c r="A5600">
        <v>2.2150624244865025E-2</v>
      </c>
      <c r="B5600">
        <v>1</v>
      </c>
      <c r="C5600">
        <v>1</v>
      </c>
      <c r="D5600">
        <v>1</v>
      </c>
    </row>
    <row r="5601" spans="1:4" hidden="1" outlineLevel="1" x14ac:dyDescent="0.45">
      <c r="A5601">
        <v>-1.0007880220646248E-2</v>
      </c>
      <c r="B5601">
        <v>1</v>
      </c>
      <c r="C5601">
        <v>1</v>
      </c>
      <c r="D5601">
        <v>1</v>
      </c>
    </row>
    <row r="5602" spans="1:4" hidden="1" outlineLevel="1" x14ac:dyDescent="0.45">
      <c r="A5602">
        <v>-1.5004377935206481E-2</v>
      </c>
      <c r="B5602">
        <v>1</v>
      </c>
      <c r="C5602">
        <v>1</v>
      </c>
      <c r="D5602">
        <v>1</v>
      </c>
    </row>
    <row r="5603" spans="1:4" hidden="1" outlineLevel="1" x14ac:dyDescent="0.45">
      <c r="A5603">
        <v>-1.4869287647985785E-2</v>
      </c>
      <c r="B5603">
        <v>1</v>
      </c>
      <c r="C5603">
        <v>1</v>
      </c>
      <c r="D5603">
        <v>1</v>
      </c>
    </row>
    <row r="5604" spans="1:4" hidden="1" outlineLevel="1" x14ac:dyDescent="0.45">
      <c r="A5604">
        <v>-1.4314425167138434E-2</v>
      </c>
      <c r="B5604">
        <v>1</v>
      </c>
      <c r="C5604">
        <v>1</v>
      </c>
      <c r="D5604">
        <v>1</v>
      </c>
    </row>
    <row r="5605" spans="1:4" hidden="1" outlineLevel="1" x14ac:dyDescent="0.45">
      <c r="A5605">
        <v>-1.2400133155792248E-2</v>
      </c>
      <c r="B5605">
        <v>1</v>
      </c>
      <c r="C5605">
        <v>1</v>
      </c>
      <c r="D5605">
        <v>1</v>
      </c>
    </row>
    <row r="5606" spans="1:4" hidden="1" outlineLevel="1" x14ac:dyDescent="0.45">
      <c r="A5606">
        <v>-8.6373978259037809E-3</v>
      </c>
      <c r="B5606">
        <v>1</v>
      </c>
      <c r="C5606">
        <v>1</v>
      </c>
      <c r="D5606">
        <v>1</v>
      </c>
    </row>
    <row r="5607" spans="1:4" hidden="1" outlineLevel="1" x14ac:dyDescent="0.45">
      <c r="A5607">
        <v>2.0697862212588847E-2</v>
      </c>
      <c r="B5607">
        <v>1</v>
      </c>
      <c r="C5607">
        <v>1</v>
      </c>
      <c r="D5607">
        <v>1</v>
      </c>
    </row>
    <row r="5608" spans="1:4" hidden="1" outlineLevel="1" x14ac:dyDescent="0.45">
      <c r="A5608">
        <v>1.0409726848767509E-2</v>
      </c>
      <c r="B5608">
        <v>1</v>
      </c>
      <c r="C5608">
        <v>1</v>
      </c>
      <c r="D5608">
        <v>1</v>
      </c>
    </row>
    <row r="5609" spans="1:4" hidden="1" outlineLevel="1" x14ac:dyDescent="0.45">
      <c r="A5609">
        <v>6.5523778125773369E-3</v>
      </c>
      <c r="B5609">
        <v>1</v>
      </c>
      <c r="C5609">
        <v>1</v>
      </c>
      <c r="D5609">
        <v>1</v>
      </c>
    </row>
    <row r="5610" spans="1:4" hidden="1" outlineLevel="1" x14ac:dyDescent="0.45">
      <c r="A5610">
        <v>-1.2446264073694979E-2</v>
      </c>
      <c r="B5610">
        <v>1</v>
      </c>
      <c r="C5610">
        <v>1</v>
      </c>
      <c r="D5610">
        <v>1</v>
      </c>
    </row>
    <row r="5611" spans="1:4" hidden="1" outlineLevel="1" x14ac:dyDescent="0.45">
      <c r="A5611">
        <v>-1.8655942954273197E-3</v>
      </c>
      <c r="B5611">
        <v>1</v>
      </c>
      <c r="C5611">
        <v>1</v>
      </c>
      <c r="D5611">
        <v>1</v>
      </c>
    </row>
    <row r="5612" spans="1:4" hidden="1" outlineLevel="1" x14ac:dyDescent="0.45">
      <c r="A5612">
        <v>2.4921083236417729E-4</v>
      </c>
      <c r="B5612">
        <v>1</v>
      </c>
      <c r="C5612">
        <v>1</v>
      </c>
      <c r="D5612">
        <v>1</v>
      </c>
    </row>
    <row r="5613" spans="1:4" hidden="1" outlineLevel="1" x14ac:dyDescent="0.45">
      <c r="A5613">
        <v>8.5541068017607191E-3</v>
      </c>
      <c r="B5613">
        <v>1</v>
      </c>
      <c r="C5613">
        <v>1</v>
      </c>
      <c r="D5613">
        <v>1</v>
      </c>
    </row>
    <row r="5614" spans="1:4" hidden="1" outlineLevel="1" x14ac:dyDescent="0.45">
      <c r="A5614">
        <v>1.9762845849802257E-3</v>
      </c>
      <c r="B5614">
        <v>1</v>
      </c>
      <c r="C5614">
        <v>1</v>
      </c>
      <c r="D5614">
        <v>1</v>
      </c>
    </row>
    <row r="5615" spans="1:4" hidden="1" outlineLevel="1" x14ac:dyDescent="0.45">
      <c r="A5615">
        <v>-7.6019066403683055E-3</v>
      </c>
      <c r="B5615">
        <v>1</v>
      </c>
      <c r="C5615">
        <v>1</v>
      </c>
      <c r="D5615">
        <v>1</v>
      </c>
    </row>
    <row r="5616" spans="1:4" hidden="1" outlineLevel="1" x14ac:dyDescent="0.45">
      <c r="A5616">
        <v>-9.1507598029065829E-3</v>
      </c>
      <c r="B5616">
        <v>1</v>
      </c>
      <c r="C5616">
        <v>1</v>
      </c>
      <c r="D5616">
        <v>1</v>
      </c>
    </row>
    <row r="5617" spans="1:4" hidden="1" outlineLevel="1" x14ac:dyDescent="0.45">
      <c r="A5617">
        <v>1.2118679481821992E-2</v>
      </c>
      <c r="B5617">
        <v>1</v>
      </c>
      <c r="C5617">
        <v>1</v>
      </c>
      <c r="D5617">
        <v>1</v>
      </c>
    </row>
    <row r="5618" spans="1:4" hidden="1" outlineLevel="1" x14ac:dyDescent="0.45">
      <c r="A5618">
        <v>3.5507844756399454E-3</v>
      </c>
      <c r="B5618">
        <v>1</v>
      </c>
      <c r="C5618">
        <v>1</v>
      </c>
      <c r="D5618">
        <v>1</v>
      </c>
    </row>
    <row r="5619" spans="1:4" hidden="1" outlineLevel="1" x14ac:dyDescent="0.45">
      <c r="A5619">
        <v>3.3736525960668118E-3</v>
      </c>
      <c r="B5619">
        <v>1</v>
      </c>
      <c r="C5619">
        <v>1</v>
      </c>
      <c r="D5619">
        <v>1</v>
      </c>
    </row>
    <row r="5620" spans="1:4" hidden="1" outlineLevel="1" x14ac:dyDescent="0.45">
      <c r="A5620">
        <v>-7.8727242906346806E-3</v>
      </c>
      <c r="B5620">
        <v>1</v>
      </c>
      <c r="C5620">
        <v>1</v>
      </c>
      <c r="D5620">
        <v>1</v>
      </c>
    </row>
    <row r="5621" spans="1:4" hidden="1" outlineLevel="1" x14ac:dyDescent="0.45">
      <c r="A5621">
        <v>1.2150768722102745E-2</v>
      </c>
      <c r="B5621">
        <v>1</v>
      </c>
      <c r="C5621">
        <v>1</v>
      </c>
      <c r="D5621">
        <v>1</v>
      </c>
    </row>
    <row r="5622" spans="1:4" hidden="1" outlineLevel="1" x14ac:dyDescent="0.45">
      <c r="A5622">
        <v>3.9199673336056673E-3</v>
      </c>
      <c r="B5622">
        <v>1</v>
      </c>
      <c r="C5622">
        <v>1</v>
      </c>
      <c r="D5622">
        <v>1</v>
      </c>
    </row>
    <row r="5623" spans="1:4" hidden="1" outlineLevel="1" x14ac:dyDescent="0.45">
      <c r="A5623">
        <v>-3.2172781257626348E-2</v>
      </c>
      <c r="B5623">
        <v>1</v>
      </c>
      <c r="C5623">
        <v>1</v>
      </c>
      <c r="D5623">
        <v>1</v>
      </c>
    </row>
    <row r="5624" spans="1:4" hidden="1" outlineLevel="1" x14ac:dyDescent="0.45">
      <c r="A5624">
        <v>-4.0764866568606672E-3</v>
      </c>
      <c r="B5624">
        <v>1</v>
      </c>
      <c r="C5624">
        <v>1</v>
      </c>
      <c r="D5624">
        <v>1</v>
      </c>
    </row>
    <row r="5625" spans="1:4" hidden="1" outlineLevel="1" x14ac:dyDescent="0.45">
      <c r="A5625">
        <v>-2.5487382901510647E-2</v>
      </c>
      <c r="B5625">
        <v>1</v>
      </c>
      <c r="C5625">
        <v>1</v>
      </c>
      <c r="D5625">
        <v>1</v>
      </c>
    </row>
    <row r="5626" spans="1:4" hidden="1" outlineLevel="1" x14ac:dyDescent="0.45">
      <c r="A5626">
        <v>-9.6994890447735793E-3</v>
      </c>
      <c r="B5626">
        <v>1</v>
      </c>
      <c r="C5626">
        <v>1</v>
      </c>
      <c r="D5626">
        <v>1</v>
      </c>
    </row>
    <row r="5627" spans="1:4" hidden="1" outlineLevel="1" x14ac:dyDescent="0.45">
      <c r="A5627">
        <v>-3.0607783121993082E-3</v>
      </c>
      <c r="B5627">
        <v>1</v>
      </c>
      <c r="C5627">
        <v>1</v>
      </c>
      <c r="D5627">
        <v>1</v>
      </c>
    </row>
    <row r="5628" spans="1:4" hidden="1" outlineLevel="1" x14ac:dyDescent="0.45">
      <c r="A5628">
        <v>1.3114035087719245E-2</v>
      </c>
      <c r="B5628">
        <v>1</v>
      </c>
      <c r="C5628">
        <v>1</v>
      </c>
      <c r="D5628">
        <v>1</v>
      </c>
    </row>
    <row r="5629" spans="1:4" hidden="1" outlineLevel="1" x14ac:dyDescent="0.45">
      <c r="A5629">
        <v>-4.1387073033464672E-2</v>
      </c>
      <c r="B5629">
        <v>1</v>
      </c>
      <c r="C5629">
        <v>1</v>
      </c>
      <c r="D5629">
        <v>1</v>
      </c>
    </row>
    <row r="5630" spans="1:4" hidden="1" outlineLevel="1" x14ac:dyDescent="0.45">
      <c r="A5630">
        <v>-1.9870839542970309E-3</v>
      </c>
      <c r="B5630">
        <v>1</v>
      </c>
      <c r="C5630">
        <v>1</v>
      </c>
      <c r="D5630">
        <v>1</v>
      </c>
    </row>
    <row r="5631" spans="1:4" hidden="1" outlineLevel="1" x14ac:dyDescent="0.45">
      <c r="A5631">
        <v>2.3982985655459643E-3</v>
      </c>
      <c r="B5631">
        <v>1</v>
      </c>
      <c r="C5631">
        <v>1</v>
      </c>
      <c r="D5631">
        <v>1</v>
      </c>
    </row>
    <row r="5632" spans="1:4" hidden="1" outlineLevel="1" x14ac:dyDescent="0.45">
      <c r="A5632">
        <v>2.4647887323943518E-2</v>
      </c>
      <c r="B5632">
        <v>1</v>
      </c>
      <c r="C5632">
        <v>1</v>
      </c>
      <c r="D5632">
        <v>1</v>
      </c>
    </row>
    <row r="5633" spans="1:4" hidden="1" outlineLevel="1" x14ac:dyDescent="0.45">
      <c r="A5633">
        <v>1.2512115604899066E-2</v>
      </c>
      <c r="B5633">
        <v>1</v>
      </c>
      <c r="C5633">
        <v>1</v>
      </c>
      <c r="D5633">
        <v>1</v>
      </c>
    </row>
    <row r="5634" spans="1:4" hidden="1" outlineLevel="1" x14ac:dyDescent="0.45">
      <c r="A5634">
        <v>4.6993299103645914E-3</v>
      </c>
      <c r="B5634">
        <v>1</v>
      </c>
      <c r="C5634">
        <v>1</v>
      </c>
      <c r="D5634">
        <v>1</v>
      </c>
    </row>
    <row r="5635" spans="1:4" hidden="1" outlineLevel="1" x14ac:dyDescent="0.45">
      <c r="A5635">
        <v>2.252057167605015E-3</v>
      </c>
      <c r="B5635">
        <v>1</v>
      </c>
      <c r="C5635">
        <v>1</v>
      </c>
      <c r="D5635">
        <v>1</v>
      </c>
    </row>
    <row r="5636" spans="1:4" hidden="1" outlineLevel="1" x14ac:dyDescent="0.45">
      <c r="A5636">
        <v>1.6549995678852403E-2</v>
      </c>
      <c r="B5636">
        <v>1</v>
      </c>
      <c r="C5636">
        <v>1</v>
      </c>
      <c r="D5636">
        <v>1</v>
      </c>
    </row>
    <row r="5637" spans="1:4" hidden="1" outlineLevel="1" x14ac:dyDescent="0.45">
      <c r="A5637">
        <v>1.2794899043570673E-2</v>
      </c>
      <c r="B5637">
        <v>1</v>
      </c>
      <c r="C5637">
        <v>1</v>
      </c>
      <c r="D5637">
        <v>1</v>
      </c>
    </row>
    <row r="5638" spans="1:4" hidden="1" outlineLevel="1" x14ac:dyDescent="0.45">
      <c r="A5638">
        <v>3.6360442648867064E-2</v>
      </c>
      <c r="B5638">
        <v>0</v>
      </c>
      <c r="C5638">
        <v>0</v>
      </c>
      <c r="D5638">
        <v>0</v>
      </c>
    </row>
    <row r="5639" spans="1:4" hidden="1" outlineLevel="1" x14ac:dyDescent="0.45">
      <c r="A5639">
        <v>2.0988700564971818E-2</v>
      </c>
      <c r="B5639">
        <v>0</v>
      </c>
      <c r="C5639">
        <v>0</v>
      </c>
      <c r="D5639">
        <v>0</v>
      </c>
    </row>
    <row r="5640" spans="1:4" hidden="1" outlineLevel="1" x14ac:dyDescent="0.45">
      <c r="A5640">
        <v>1.7430761143236717E-2</v>
      </c>
      <c r="B5640">
        <v>0</v>
      </c>
      <c r="C5640">
        <v>0</v>
      </c>
      <c r="D5640">
        <v>0</v>
      </c>
    </row>
    <row r="5641" spans="1:4" hidden="1" outlineLevel="1" x14ac:dyDescent="0.45">
      <c r="A5641">
        <v>-1.4956625785222943E-3</v>
      </c>
      <c r="B5641">
        <v>0</v>
      </c>
      <c r="C5641">
        <v>0</v>
      </c>
      <c r="D5641">
        <v>0</v>
      </c>
    </row>
    <row r="5642" spans="1:4" hidden="1" outlineLevel="1" x14ac:dyDescent="0.45">
      <c r="A5642">
        <v>2.0317010730431795E-2</v>
      </c>
      <c r="B5642">
        <v>0</v>
      </c>
      <c r="C5642">
        <v>0</v>
      </c>
      <c r="D5642">
        <v>0</v>
      </c>
    </row>
    <row r="5643" spans="1:4" hidden="1" outlineLevel="1" x14ac:dyDescent="0.45">
      <c r="A5643">
        <v>1.0116378389920966E-2</v>
      </c>
      <c r="B5643">
        <v>0</v>
      </c>
      <c r="C5643">
        <v>0</v>
      </c>
      <c r="D5643">
        <v>0</v>
      </c>
    </row>
    <row r="5644" spans="1:4" hidden="1" outlineLevel="1" x14ac:dyDescent="0.45">
      <c r="A5644">
        <v>1.8603176280950207E-2</v>
      </c>
      <c r="B5644">
        <v>0</v>
      </c>
      <c r="C5644">
        <v>0</v>
      </c>
      <c r="D5644">
        <v>0</v>
      </c>
    </row>
    <row r="5645" spans="1:4" hidden="1" outlineLevel="1" x14ac:dyDescent="0.45">
      <c r="A5645">
        <v>7.782706825433916E-3</v>
      </c>
      <c r="B5645">
        <v>0</v>
      </c>
      <c r="C5645">
        <v>0</v>
      </c>
      <c r="D5645">
        <v>0</v>
      </c>
    </row>
    <row r="5646" spans="1:4" hidden="1" outlineLevel="1" x14ac:dyDescent="0.45">
      <c r="A5646">
        <v>-3.0890416248363639E-4</v>
      </c>
      <c r="B5646">
        <v>0</v>
      </c>
      <c r="C5646">
        <v>0</v>
      </c>
      <c r="D5646">
        <v>0</v>
      </c>
    </row>
    <row r="5647" spans="1:4" hidden="1" outlineLevel="1" x14ac:dyDescent="0.45">
      <c r="A5647">
        <v>-1.671172911033858E-2</v>
      </c>
      <c r="B5647">
        <v>0</v>
      </c>
      <c r="C5647">
        <v>0</v>
      </c>
      <c r="D5647">
        <v>0</v>
      </c>
    </row>
    <row r="5648" spans="1:4" hidden="1" outlineLevel="1" x14ac:dyDescent="0.45">
      <c r="A5648">
        <v>6.1279002775884717E-3</v>
      </c>
      <c r="B5648">
        <v>0</v>
      </c>
      <c r="C5648">
        <v>0</v>
      </c>
      <c r="D5648">
        <v>0</v>
      </c>
    </row>
    <row r="5649" spans="1:4" hidden="1" outlineLevel="1" x14ac:dyDescent="0.45">
      <c r="A5649">
        <v>3.0999479437792798E-2</v>
      </c>
      <c r="B5649">
        <v>0</v>
      </c>
      <c r="C5649">
        <v>0</v>
      </c>
      <c r="D5649">
        <v>0</v>
      </c>
    </row>
    <row r="5650" spans="1:4" hidden="1" outlineLevel="1" x14ac:dyDescent="0.45">
      <c r="A5650">
        <v>-2.5245512610139187E-4</v>
      </c>
      <c r="B5650">
        <v>0</v>
      </c>
      <c r="C5650">
        <v>0</v>
      </c>
      <c r="D5650">
        <v>0</v>
      </c>
    </row>
    <row r="5651" spans="1:4" hidden="1" outlineLevel="1" x14ac:dyDescent="0.45">
      <c r="A5651">
        <v>-1.0050251256281451E-2</v>
      </c>
      <c r="B5651">
        <v>0</v>
      </c>
      <c r="C5651">
        <v>0</v>
      </c>
      <c r="D5651">
        <v>0</v>
      </c>
    </row>
    <row r="5652" spans="1:4" hidden="1" outlineLevel="1" x14ac:dyDescent="0.45">
      <c r="A5652">
        <v>2.9921179501568806E-2</v>
      </c>
      <c r="B5652">
        <v>0</v>
      </c>
      <c r="C5652">
        <v>0</v>
      </c>
      <c r="D5652">
        <v>0</v>
      </c>
    </row>
    <row r="5653" spans="1:4" hidden="1" outlineLevel="1" x14ac:dyDescent="0.45">
      <c r="A5653">
        <v>1.6420645928274302E-2</v>
      </c>
      <c r="B5653">
        <v>0</v>
      </c>
      <c r="C5653">
        <v>0</v>
      </c>
      <c r="D5653">
        <v>0</v>
      </c>
    </row>
    <row r="5654" spans="1:4" hidden="1" outlineLevel="1" x14ac:dyDescent="0.45">
      <c r="A5654">
        <v>-3.8938570627939151E-2</v>
      </c>
      <c r="B5654">
        <v>0</v>
      </c>
      <c r="C5654">
        <v>0</v>
      </c>
      <c r="D5654">
        <v>0</v>
      </c>
    </row>
    <row r="5655" spans="1:4" hidden="1" outlineLevel="1" x14ac:dyDescent="0.45">
      <c r="A5655">
        <v>-8.7979513704014023E-3</v>
      </c>
      <c r="B5655">
        <v>0</v>
      </c>
      <c r="C5655">
        <v>0</v>
      </c>
      <c r="D5655">
        <v>0</v>
      </c>
    </row>
    <row r="5656" spans="1:4" hidden="1" outlineLevel="1" x14ac:dyDescent="0.45">
      <c r="A5656">
        <v>-1.6959124162275518E-2</v>
      </c>
      <c r="B5656">
        <v>0</v>
      </c>
      <c r="C5656">
        <v>0</v>
      </c>
      <c r="D5656">
        <v>0</v>
      </c>
    </row>
    <row r="5657" spans="1:4" hidden="1" outlineLevel="1" x14ac:dyDescent="0.45">
      <c r="A5657">
        <v>3.7391689001066819E-2</v>
      </c>
      <c r="B5657">
        <v>0</v>
      </c>
      <c r="C5657">
        <v>0</v>
      </c>
      <c r="D5657">
        <v>0</v>
      </c>
    </row>
    <row r="5658" spans="1:4" hidden="1" outlineLevel="1" x14ac:dyDescent="0.45">
      <c r="A5658">
        <v>3.4037323166449251E-2</v>
      </c>
      <c r="B5658">
        <v>0</v>
      </c>
      <c r="C5658">
        <v>0</v>
      </c>
      <c r="D5658">
        <v>0</v>
      </c>
    </row>
    <row r="5659" spans="1:4" hidden="1" outlineLevel="1" x14ac:dyDescent="0.45">
      <c r="A5659">
        <v>-1.4432989690721598E-2</v>
      </c>
      <c r="B5659">
        <v>0</v>
      </c>
      <c r="C5659">
        <v>0</v>
      </c>
      <c r="D5659">
        <v>0</v>
      </c>
    </row>
    <row r="5660" spans="1:4" hidden="1" outlineLevel="1" x14ac:dyDescent="0.45">
      <c r="A5660">
        <v>-4.2087127738125174E-3</v>
      </c>
      <c r="B5660">
        <v>0</v>
      </c>
      <c r="C5660">
        <v>0</v>
      </c>
      <c r="D5660">
        <v>0</v>
      </c>
    </row>
    <row r="5661" spans="1:4" hidden="1" outlineLevel="1" x14ac:dyDescent="0.45">
      <c r="A5661">
        <v>-4.8938431498553037E-3</v>
      </c>
      <c r="B5661">
        <v>0</v>
      </c>
      <c r="C5661">
        <v>0</v>
      </c>
      <c r="D5661">
        <v>0</v>
      </c>
    </row>
    <row r="5662" spans="1:4" hidden="1" outlineLevel="1" x14ac:dyDescent="0.45">
      <c r="A5662">
        <v>1.7138173418445035E-3</v>
      </c>
      <c r="B5662">
        <v>0</v>
      </c>
      <c r="C5662">
        <v>0</v>
      </c>
      <c r="D5662">
        <v>0</v>
      </c>
    </row>
    <row r="5663" spans="1:4" hidden="1" outlineLevel="1" x14ac:dyDescent="0.45">
      <c r="A5663">
        <v>-2.3630052070419127E-2</v>
      </c>
      <c r="B5663">
        <v>0</v>
      </c>
      <c r="C5663">
        <v>0</v>
      </c>
      <c r="D5663">
        <v>0</v>
      </c>
    </row>
    <row r="5664" spans="1:4" hidden="1" outlineLevel="1" x14ac:dyDescent="0.45">
      <c r="A5664">
        <v>8.0503847423623043E-3</v>
      </c>
      <c r="B5664">
        <v>0</v>
      </c>
      <c r="C5664">
        <v>0</v>
      </c>
      <c r="D5664">
        <v>0</v>
      </c>
    </row>
    <row r="5665" spans="1:4" hidden="1" outlineLevel="1" x14ac:dyDescent="0.45">
      <c r="A5665">
        <v>8.0364790648461693E-3</v>
      </c>
      <c r="B5665">
        <v>0</v>
      </c>
      <c r="C5665">
        <v>0</v>
      </c>
      <c r="D5665">
        <v>0</v>
      </c>
    </row>
    <row r="5666" spans="1:4" hidden="1" outlineLevel="1" x14ac:dyDescent="0.45">
      <c r="A5666">
        <v>0</v>
      </c>
      <c r="B5666">
        <v>0</v>
      </c>
      <c r="C5666">
        <v>0</v>
      </c>
      <c r="D5666">
        <v>0</v>
      </c>
    </row>
    <row r="5667" spans="1:4" hidden="1" outlineLevel="1" x14ac:dyDescent="0.45">
      <c r="A5667">
        <v>8.6971734186389593E-3</v>
      </c>
      <c r="B5667">
        <v>0</v>
      </c>
      <c r="C5667">
        <v>0</v>
      </c>
      <c r="D5667">
        <v>0</v>
      </c>
    </row>
    <row r="5668" spans="1:4" hidden="1" outlineLevel="1" x14ac:dyDescent="0.45">
      <c r="A5668">
        <v>-8.0275513490746242E-3</v>
      </c>
      <c r="B5668">
        <v>0</v>
      </c>
      <c r="C5668">
        <v>0</v>
      </c>
      <c r="D5668">
        <v>0</v>
      </c>
    </row>
    <row r="5669" spans="1:4" hidden="1" outlineLevel="1" x14ac:dyDescent="0.45">
      <c r="A5669">
        <v>-1.1864025776157083E-2</v>
      </c>
      <c r="B5669">
        <v>0</v>
      </c>
      <c r="C5669">
        <v>0</v>
      </c>
      <c r="D5669">
        <v>0</v>
      </c>
    </row>
    <row r="5670" spans="1:4" hidden="1" outlineLevel="1" x14ac:dyDescent="0.45">
      <c r="A5670">
        <v>-4.4765178706839825E-2</v>
      </c>
      <c r="B5670">
        <v>0</v>
      </c>
      <c r="C5670">
        <v>0</v>
      </c>
      <c r="D5670">
        <v>0</v>
      </c>
    </row>
    <row r="5671" spans="1:4" hidden="1" outlineLevel="1" x14ac:dyDescent="0.45">
      <c r="A5671">
        <v>1.2542668889417907E-2</v>
      </c>
      <c r="B5671">
        <v>0</v>
      </c>
      <c r="C5671">
        <v>0</v>
      </c>
      <c r="D5671">
        <v>0</v>
      </c>
    </row>
    <row r="5672" spans="1:4" hidden="1" outlineLevel="1" x14ac:dyDescent="0.45">
      <c r="A5672">
        <v>1.5157454592971131E-3</v>
      </c>
      <c r="B5672">
        <v>0</v>
      </c>
      <c r="C5672">
        <v>0</v>
      </c>
      <c r="D5672">
        <v>0</v>
      </c>
    </row>
    <row r="5673" spans="1:4" hidden="1" outlineLevel="1" x14ac:dyDescent="0.45">
      <c r="A5673">
        <v>-2.1971140046447291E-2</v>
      </c>
      <c r="B5673">
        <v>0</v>
      </c>
      <c r="C5673">
        <v>0</v>
      </c>
      <c r="D5673">
        <v>0</v>
      </c>
    </row>
    <row r="5674" spans="1:4" hidden="1" outlineLevel="1" x14ac:dyDescent="0.45">
      <c r="A5674">
        <v>6.4032443104511394E-4</v>
      </c>
      <c r="B5674">
        <v>0</v>
      </c>
      <c r="C5674">
        <v>0</v>
      </c>
      <c r="D5674">
        <v>0</v>
      </c>
    </row>
    <row r="5675" spans="1:4" hidden="1" outlineLevel="1" x14ac:dyDescent="0.45">
      <c r="A5675">
        <v>-1.9837355019330705E-2</v>
      </c>
      <c r="B5675">
        <v>0</v>
      </c>
      <c r="C5675">
        <v>0</v>
      </c>
      <c r="D5675">
        <v>0</v>
      </c>
    </row>
    <row r="5676" spans="1:4" hidden="1" outlineLevel="1" x14ac:dyDescent="0.45">
      <c r="A5676">
        <v>-1.3791790212453359E-2</v>
      </c>
      <c r="B5676">
        <v>0</v>
      </c>
      <c r="C5676">
        <v>0</v>
      </c>
      <c r="D5676">
        <v>0</v>
      </c>
    </row>
    <row r="5677" spans="1:4" hidden="1" outlineLevel="1" x14ac:dyDescent="0.45">
      <c r="A5677">
        <v>1.5170739780436815E-3</v>
      </c>
      <c r="B5677">
        <v>0</v>
      </c>
      <c r="C5677">
        <v>0</v>
      </c>
      <c r="D5677">
        <v>0</v>
      </c>
    </row>
    <row r="5678" spans="1:4" hidden="1" outlineLevel="1" x14ac:dyDescent="0.45">
      <c r="A5678">
        <v>1.8976011457214614E-2</v>
      </c>
      <c r="B5678">
        <v>0</v>
      </c>
      <c r="C5678">
        <v>0</v>
      </c>
      <c r="D5678">
        <v>0</v>
      </c>
    </row>
    <row r="5679" spans="1:4" hidden="1" outlineLevel="1" x14ac:dyDescent="0.45">
      <c r="A5679">
        <v>-2.3514784582950865E-3</v>
      </c>
      <c r="B5679">
        <v>0</v>
      </c>
      <c r="C5679">
        <v>0</v>
      </c>
      <c r="D5679">
        <v>0</v>
      </c>
    </row>
    <row r="5680" spans="1:4" hidden="1" outlineLevel="1" x14ac:dyDescent="0.45">
      <c r="A5680">
        <v>-3.0505811275771455E-2</v>
      </c>
      <c r="B5680">
        <v>0</v>
      </c>
      <c r="C5680">
        <v>0</v>
      </c>
      <c r="D5680">
        <v>0</v>
      </c>
    </row>
    <row r="5681" spans="1:4" hidden="1" outlineLevel="1" x14ac:dyDescent="0.45">
      <c r="A5681">
        <v>-1.1121978482604544E-2</v>
      </c>
      <c r="B5681">
        <v>0</v>
      </c>
      <c r="C5681">
        <v>0</v>
      </c>
      <c r="D5681">
        <v>0</v>
      </c>
    </row>
    <row r="5682" spans="1:4" hidden="1" outlineLevel="1" x14ac:dyDescent="0.45">
      <c r="A5682">
        <v>-3.0689236160171829E-2</v>
      </c>
      <c r="B5682">
        <v>0</v>
      </c>
      <c r="C5682">
        <v>0</v>
      </c>
      <c r="D5682">
        <v>0</v>
      </c>
    </row>
    <row r="5683" spans="1:4" hidden="1" outlineLevel="1" x14ac:dyDescent="0.45">
      <c r="A5683">
        <v>-3.9415760473455519E-2</v>
      </c>
      <c r="B5683">
        <v>0</v>
      </c>
      <c r="C5683">
        <v>0</v>
      </c>
      <c r="D5683">
        <v>0</v>
      </c>
    </row>
    <row r="5684" spans="1:4" hidden="1" outlineLevel="1" x14ac:dyDescent="0.45">
      <c r="A5684">
        <v>1.7511912349388314E-2</v>
      </c>
      <c r="B5684">
        <v>0</v>
      </c>
      <c r="C5684">
        <v>0</v>
      </c>
      <c r="D5684">
        <v>0</v>
      </c>
    </row>
    <row r="5685" spans="1:4" hidden="1" outlineLevel="1" x14ac:dyDescent="0.45">
      <c r="A5685">
        <v>2.6248284913201747E-3</v>
      </c>
      <c r="B5685">
        <v>0</v>
      </c>
      <c r="C5685">
        <v>0</v>
      </c>
      <c r="D5685">
        <v>0</v>
      </c>
    </row>
    <row r="5686" spans="1:4" hidden="1" outlineLevel="1" x14ac:dyDescent="0.45">
      <c r="A5686">
        <v>1.7254715297197576E-2</v>
      </c>
      <c r="B5686">
        <v>0</v>
      </c>
      <c r="C5686">
        <v>0</v>
      </c>
      <c r="D5686">
        <v>0</v>
      </c>
    </row>
    <row r="5687" spans="1:4" hidden="1" outlineLevel="1" x14ac:dyDescent="0.45">
      <c r="A5687">
        <v>1.318944844124692E-2</v>
      </c>
      <c r="B5687">
        <v>0</v>
      </c>
      <c r="C5687">
        <v>0</v>
      </c>
      <c r="D5687">
        <v>0</v>
      </c>
    </row>
    <row r="5688" spans="1:4" hidden="1" outlineLevel="1" x14ac:dyDescent="0.45">
      <c r="A5688">
        <v>1.0275653052388423E-2</v>
      </c>
      <c r="B5688">
        <v>0</v>
      </c>
      <c r="C5688">
        <v>0</v>
      </c>
      <c r="D5688">
        <v>0</v>
      </c>
    </row>
    <row r="5689" spans="1:4" hidden="1" outlineLevel="1" x14ac:dyDescent="0.45">
      <c r="A5689">
        <v>-3.5998971457957829E-3</v>
      </c>
      <c r="B5689">
        <v>0</v>
      </c>
      <c r="C5689">
        <v>0</v>
      </c>
      <c r="D5689">
        <v>0</v>
      </c>
    </row>
    <row r="5690" spans="1:4" hidden="1" outlineLevel="1" x14ac:dyDescent="0.45">
      <c r="A5690">
        <v>1.0150537634408652E-2</v>
      </c>
      <c r="B5690">
        <v>0</v>
      </c>
      <c r="C5690">
        <v>0</v>
      </c>
      <c r="D5690">
        <v>0</v>
      </c>
    </row>
    <row r="5691" spans="1:4" hidden="1" outlineLevel="1" x14ac:dyDescent="0.45">
      <c r="A5691">
        <v>-2.9691447387095948E-2</v>
      </c>
      <c r="B5691">
        <v>0</v>
      </c>
      <c r="C5691">
        <v>0</v>
      </c>
      <c r="D5691">
        <v>0</v>
      </c>
    </row>
    <row r="5692" spans="1:4" hidden="1" outlineLevel="1" x14ac:dyDescent="0.45">
      <c r="A5692">
        <v>9.9464646169167281E-4</v>
      </c>
      <c r="B5692">
        <v>0</v>
      </c>
      <c r="C5692">
        <v>0</v>
      </c>
      <c r="D5692">
        <v>0</v>
      </c>
    </row>
    <row r="5693" spans="1:4" hidden="1" outlineLevel="1" x14ac:dyDescent="0.45">
      <c r="A5693">
        <v>5.2020925271063501E-3</v>
      </c>
      <c r="B5693">
        <v>0</v>
      </c>
      <c r="C5693">
        <v>0</v>
      </c>
      <c r="D5693">
        <v>0</v>
      </c>
    </row>
    <row r="5694" spans="1:4" hidden="1" outlineLevel="1" x14ac:dyDescent="0.45">
      <c r="A5694">
        <v>1.2821631051024962E-2</v>
      </c>
      <c r="B5694">
        <v>0</v>
      </c>
      <c r="C5694">
        <v>0</v>
      </c>
      <c r="D5694">
        <v>0</v>
      </c>
    </row>
    <row r="5695" spans="1:4" hidden="1" outlineLevel="1" x14ac:dyDescent="0.45">
      <c r="A5695">
        <v>-8.0950740613158212E-3</v>
      </c>
      <c r="B5695">
        <v>0</v>
      </c>
      <c r="C5695">
        <v>0</v>
      </c>
      <c r="D5695">
        <v>0</v>
      </c>
    </row>
    <row r="5696" spans="1:4" hidden="1" outlineLevel="1" x14ac:dyDescent="0.45">
      <c r="A5696">
        <v>1.2068067372807745E-2</v>
      </c>
      <c r="B5696">
        <v>0</v>
      </c>
      <c r="C5696">
        <v>0</v>
      </c>
      <c r="D5696">
        <v>0</v>
      </c>
    </row>
    <row r="5697" spans="1:4" hidden="1" outlineLevel="1" x14ac:dyDescent="0.45">
      <c r="A5697">
        <v>-1.8872780303679226E-3</v>
      </c>
      <c r="B5697">
        <v>0</v>
      </c>
      <c r="C5697">
        <v>0</v>
      </c>
      <c r="D5697">
        <v>0</v>
      </c>
    </row>
    <row r="5698" spans="1:4" hidden="1" outlineLevel="1" x14ac:dyDescent="0.45">
      <c r="A5698">
        <v>2.4523707205271528E-2</v>
      </c>
      <c r="B5698">
        <v>0</v>
      </c>
      <c r="C5698">
        <v>0</v>
      </c>
      <c r="D5698">
        <v>0</v>
      </c>
    </row>
    <row r="5699" spans="1:4" hidden="1" outlineLevel="1" x14ac:dyDescent="0.45">
      <c r="A5699">
        <v>-3.9148793378261937E-3</v>
      </c>
      <c r="B5699">
        <v>0</v>
      </c>
      <c r="C5699">
        <v>0</v>
      </c>
      <c r="D5699">
        <v>0</v>
      </c>
    </row>
    <row r="5700" spans="1:4" hidden="1" outlineLevel="1" x14ac:dyDescent="0.45">
      <c r="A5700">
        <v>-2.2711321972993415E-2</v>
      </c>
      <c r="B5700">
        <v>0</v>
      </c>
      <c r="C5700">
        <v>0</v>
      </c>
      <c r="D5700">
        <v>0</v>
      </c>
    </row>
    <row r="5701" spans="1:4" hidden="1" outlineLevel="1" x14ac:dyDescent="0.45">
      <c r="A5701">
        <v>1.4362863380443569E-2</v>
      </c>
      <c r="B5701">
        <v>0</v>
      </c>
      <c r="C5701">
        <v>0</v>
      </c>
      <c r="D5701">
        <v>0</v>
      </c>
    </row>
    <row r="5702" spans="1:4" hidden="1" outlineLevel="1" x14ac:dyDescent="0.45">
      <c r="A5702">
        <v>-8.070910738559145E-3</v>
      </c>
      <c r="B5702">
        <v>0</v>
      </c>
      <c r="C5702">
        <v>0</v>
      </c>
      <c r="D5702">
        <v>0</v>
      </c>
    </row>
    <row r="5703" spans="1:4" hidden="1" outlineLevel="1" x14ac:dyDescent="0.45">
      <c r="A5703">
        <v>1.033488451765785E-2</v>
      </c>
      <c r="B5703">
        <v>0</v>
      </c>
      <c r="C5703">
        <v>0</v>
      </c>
      <c r="D5703">
        <v>0</v>
      </c>
    </row>
    <row r="5704" spans="1:4" hidden="1" outlineLevel="1" x14ac:dyDescent="0.45">
      <c r="A5704">
        <v>1.3083161434344071E-2</v>
      </c>
      <c r="B5704">
        <v>0</v>
      </c>
      <c r="C5704">
        <v>0</v>
      </c>
      <c r="D5704">
        <v>0</v>
      </c>
    </row>
    <row r="5705" spans="1:4" hidden="1" outlineLevel="1" x14ac:dyDescent="0.45">
      <c r="A5705">
        <v>-4.2508088809550371E-2</v>
      </c>
      <c r="B5705">
        <v>0</v>
      </c>
      <c r="C5705">
        <v>0</v>
      </c>
      <c r="D5705">
        <v>0</v>
      </c>
    </row>
    <row r="5706" spans="1:4" hidden="1" outlineLevel="1" x14ac:dyDescent="0.45">
      <c r="A5706">
        <v>1.2671871358657771E-2</v>
      </c>
      <c r="B5706">
        <v>0</v>
      </c>
      <c r="C5706">
        <v>0</v>
      </c>
      <c r="D5706">
        <v>0</v>
      </c>
    </row>
    <row r="5707" spans="1:4" hidden="1" outlineLevel="1" x14ac:dyDescent="0.45">
      <c r="A5707">
        <v>-1.7633690993297479E-2</v>
      </c>
      <c r="B5707">
        <v>0</v>
      </c>
      <c r="C5707">
        <v>0</v>
      </c>
      <c r="D5707">
        <v>0</v>
      </c>
    </row>
    <row r="5708" spans="1:4" hidden="1" outlineLevel="1" x14ac:dyDescent="0.45">
      <c r="A5708">
        <v>1.3733528550512464E-2</v>
      </c>
      <c r="B5708">
        <v>0</v>
      </c>
      <c r="C5708">
        <v>0</v>
      </c>
      <c r="D5708">
        <v>0</v>
      </c>
    </row>
    <row r="5709" spans="1:4" hidden="1" outlineLevel="1" x14ac:dyDescent="0.45">
      <c r="A5709">
        <v>-8.2902452410525962E-3</v>
      </c>
      <c r="B5709">
        <v>0</v>
      </c>
      <c r="C5709">
        <v>0</v>
      </c>
      <c r="D5709">
        <v>0</v>
      </c>
    </row>
    <row r="5710" spans="1:4" hidden="1" outlineLevel="1" x14ac:dyDescent="0.45">
      <c r="A5710">
        <v>1.0194570662938052E-3</v>
      </c>
      <c r="B5710">
        <v>0</v>
      </c>
      <c r="C5710">
        <v>0</v>
      </c>
      <c r="D5710">
        <v>0</v>
      </c>
    </row>
    <row r="5711" spans="1:4" hidden="1" outlineLevel="1" x14ac:dyDescent="0.45">
      <c r="A5711">
        <v>-2.2317921261675533E-2</v>
      </c>
      <c r="B5711">
        <v>0</v>
      </c>
      <c r="C5711">
        <v>0</v>
      </c>
      <c r="D5711">
        <v>0</v>
      </c>
    </row>
    <row r="5712" spans="1:4" hidden="1" outlineLevel="1" x14ac:dyDescent="0.45">
      <c r="A5712">
        <v>-9.791666666666754E-3</v>
      </c>
      <c r="B5712">
        <v>0</v>
      </c>
      <c r="C5712">
        <v>0</v>
      </c>
      <c r="D5712">
        <v>0</v>
      </c>
    </row>
    <row r="5713" spans="1:4" hidden="1" outlineLevel="1" x14ac:dyDescent="0.45">
      <c r="A5713">
        <v>-5.6505665594661636E-3</v>
      </c>
      <c r="B5713">
        <v>0</v>
      </c>
      <c r="C5713">
        <v>0</v>
      </c>
      <c r="D5713">
        <v>0</v>
      </c>
    </row>
    <row r="5714" spans="1:4" hidden="1" outlineLevel="1" x14ac:dyDescent="0.45">
      <c r="A5714">
        <v>-2.0826406311398538E-2</v>
      </c>
      <c r="B5714">
        <v>0</v>
      </c>
      <c r="C5714">
        <v>0</v>
      </c>
      <c r="D5714">
        <v>0</v>
      </c>
    </row>
    <row r="5715" spans="1:4" hidden="1" outlineLevel="1" x14ac:dyDescent="0.45">
      <c r="A5715">
        <v>-1.0217941594122371E-2</v>
      </c>
      <c r="B5715">
        <v>0</v>
      </c>
      <c r="C5715">
        <v>0</v>
      </c>
      <c r="D5715">
        <v>0</v>
      </c>
    </row>
    <row r="5716" spans="1:4" hidden="1" outlineLevel="1" x14ac:dyDescent="0.45">
      <c r="A5716">
        <v>6.8989177556685322E-2</v>
      </c>
      <c r="B5716">
        <v>0</v>
      </c>
      <c r="C5716">
        <v>0</v>
      </c>
      <c r="D5716">
        <v>0</v>
      </c>
    </row>
    <row r="5717" spans="1:4" hidden="1" outlineLevel="1" x14ac:dyDescent="0.45">
      <c r="A5717">
        <v>7.5711159737417821E-2</v>
      </c>
      <c r="B5717">
        <v>0</v>
      </c>
      <c r="C5717">
        <v>0</v>
      </c>
      <c r="D5717">
        <v>0</v>
      </c>
    </row>
    <row r="5718" spans="1:4" hidden="1" outlineLevel="1" x14ac:dyDescent="0.45">
      <c r="A5718">
        <v>-5.9397884458909367E-3</v>
      </c>
      <c r="B5718">
        <v>0</v>
      </c>
      <c r="C5718">
        <v>0</v>
      </c>
      <c r="D5718">
        <v>0</v>
      </c>
    </row>
    <row r="5719" spans="1:4" hidden="1" outlineLevel="1" x14ac:dyDescent="0.45">
      <c r="A5719">
        <v>-2.531990941584128E-2</v>
      </c>
      <c r="B5719">
        <v>0</v>
      </c>
      <c r="C5719">
        <v>0</v>
      </c>
      <c r="D5719">
        <v>0</v>
      </c>
    </row>
    <row r="5720" spans="1:4" hidden="1" outlineLevel="1" x14ac:dyDescent="0.45">
      <c r="A5720">
        <v>-9.2377459899795067E-4</v>
      </c>
      <c r="B5720">
        <v>0</v>
      </c>
      <c r="C5720">
        <v>0</v>
      </c>
      <c r="D5720">
        <v>0</v>
      </c>
    </row>
    <row r="5721" spans="1:4" hidden="1" outlineLevel="1" x14ac:dyDescent="0.45">
      <c r="A5721">
        <v>-2.2751471000280188E-2</v>
      </c>
      <c r="B5721">
        <v>0</v>
      </c>
      <c r="C5721">
        <v>0</v>
      </c>
      <c r="D5721">
        <v>0</v>
      </c>
    </row>
    <row r="5722" spans="1:4" hidden="1" outlineLevel="1" x14ac:dyDescent="0.45">
      <c r="A5722">
        <v>5.9349733356270917E-3</v>
      </c>
      <c r="B5722">
        <v>0</v>
      </c>
      <c r="C5722">
        <v>0</v>
      </c>
      <c r="D5722">
        <v>0</v>
      </c>
    </row>
    <row r="5723" spans="1:4" hidden="1" outlineLevel="1" x14ac:dyDescent="0.45">
      <c r="A5723">
        <v>-9.9757731224181523E-4</v>
      </c>
      <c r="B5723">
        <v>0</v>
      </c>
      <c r="C5723">
        <v>0</v>
      </c>
      <c r="D5723">
        <v>0</v>
      </c>
    </row>
    <row r="5724" spans="1:4" hidden="1" outlineLevel="1" x14ac:dyDescent="0.45">
      <c r="A5724">
        <v>-3.2810271041369465E-2</v>
      </c>
      <c r="B5724">
        <v>0</v>
      </c>
      <c r="C5724">
        <v>0</v>
      </c>
      <c r="D5724">
        <v>0</v>
      </c>
    </row>
    <row r="5725" spans="1:4" hidden="1" outlineLevel="1" x14ac:dyDescent="0.45">
      <c r="A5725">
        <v>2.7728613569322214E-3</v>
      </c>
      <c r="B5725">
        <v>0</v>
      </c>
      <c r="C5725">
        <v>0</v>
      </c>
      <c r="D5725">
        <v>0</v>
      </c>
    </row>
    <row r="5726" spans="1:4" hidden="1" outlineLevel="1" x14ac:dyDescent="0.45">
      <c r="A5726">
        <v>5.2068012002117747E-3</v>
      </c>
      <c r="B5726">
        <v>0</v>
      </c>
      <c r="C5726">
        <v>0</v>
      </c>
      <c r="D5726">
        <v>0</v>
      </c>
    </row>
    <row r="5727" spans="1:4" hidden="1" outlineLevel="1" x14ac:dyDescent="0.45">
      <c r="A5727">
        <v>-1.0593778350062921E-2</v>
      </c>
      <c r="B5727">
        <v>0</v>
      </c>
      <c r="C5727">
        <v>0</v>
      </c>
      <c r="D5727">
        <v>0</v>
      </c>
    </row>
    <row r="5728" spans="1:4" hidden="1" outlineLevel="1" x14ac:dyDescent="0.45">
      <c r="A5728">
        <v>1.5232630364695909E-2</v>
      </c>
      <c r="B5728">
        <v>0</v>
      </c>
      <c r="C5728">
        <v>0</v>
      </c>
      <c r="D5728">
        <v>0</v>
      </c>
    </row>
    <row r="5729" spans="1:4" hidden="1" outlineLevel="1" x14ac:dyDescent="0.45">
      <c r="A5729">
        <v>-2.301596550518592E-2</v>
      </c>
      <c r="B5729">
        <v>0</v>
      </c>
      <c r="C5729">
        <v>0</v>
      </c>
      <c r="D5729">
        <v>0</v>
      </c>
    </row>
    <row r="5730" spans="1:4" hidden="1" outlineLevel="1" x14ac:dyDescent="0.45">
      <c r="A5730">
        <v>9.5425538259679143E-3</v>
      </c>
      <c r="B5730">
        <v>0</v>
      </c>
      <c r="C5730">
        <v>0</v>
      </c>
      <c r="D5730">
        <v>0</v>
      </c>
    </row>
    <row r="5731" spans="1:4" hidden="1" outlineLevel="1" x14ac:dyDescent="0.45">
      <c r="A5731">
        <v>1.4976073728362849E-2</v>
      </c>
      <c r="B5731">
        <v>0</v>
      </c>
      <c r="C5731">
        <v>0</v>
      </c>
      <c r="D5731">
        <v>0</v>
      </c>
    </row>
    <row r="5732" spans="1:4" hidden="1" outlineLevel="1" x14ac:dyDescent="0.45">
      <c r="A5732">
        <v>-9.3419865545241176E-3</v>
      </c>
      <c r="B5732">
        <v>0</v>
      </c>
      <c r="C5732">
        <v>0</v>
      </c>
      <c r="D5732">
        <v>0</v>
      </c>
    </row>
    <row r="5733" spans="1:4" hidden="1" outlineLevel="1" x14ac:dyDescent="0.45">
      <c r="A5733">
        <v>3.2021151586369978E-3</v>
      </c>
      <c r="B5733">
        <v>0</v>
      </c>
      <c r="C5733">
        <v>0</v>
      </c>
      <c r="D5733">
        <v>0</v>
      </c>
    </row>
    <row r="5734" spans="1:4" hidden="1" outlineLevel="1" x14ac:dyDescent="0.45">
      <c r="A5734">
        <v>-1.4788134352396898E-2</v>
      </c>
      <c r="B5734">
        <v>0</v>
      </c>
      <c r="C5734">
        <v>0</v>
      </c>
      <c r="D5734">
        <v>0</v>
      </c>
    </row>
    <row r="5735" spans="1:4" hidden="1" outlineLevel="1" x14ac:dyDescent="0.45">
      <c r="A5735">
        <v>-1.5455950540958274E-2</v>
      </c>
      <c r="B5735">
        <v>0</v>
      </c>
      <c r="C5735">
        <v>0</v>
      </c>
      <c r="D5735">
        <v>0</v>
      </c>
    </row>
    <row r="5736" spans="1:4" hidden="1" outlineLevel="1" x14ac:dyDescent="0.45">
      <c r="A5736">
        <v>-3.495954594855688E-2</v>
      </c>
      <c r="B5736">
        <v>0</v>
      </c>
      <c r="C5736">
        <v>0</v>
      </c>
      <c r="D5736">
        <v>0</v>
      </c>
    </row>
    <row r="5737" spans="1:4" hidden="1" outlineLevel="1" x14ac:dyDescent="0.45">
      <c r="A5737">
        <v>3.3128949508853145E-2</v>
      </c>
      <c r="B5737">
        <v>0</v>
      </c>
      <c r="C5737">
        <v>0</v>
      </c>
      <c r="D5737">
        <v>0</v>
      </c>
    </row>
    <row r="5738" spans="1:4" hidden="1" outlineLevel="1" x14ac:dyDescent="0.45">
      <c r="A5738">
        <v>9.3565480696440329E-3</v>
      </c>
      <c r="B5738">
        <v>0</v>
      </c>
      <c r="C5738">
        <v>0</v>
      </c>
      <c r="D5738">
        <v>0</v>
      </c>
    </row>
    <row r="5739" spans="1:4" hidden="1" outlineLevel="1" x14ac:dyDescent="0.45">
      <c r="A5739">
        <v>-2.1569568608627798E-2</v>
      </c>
      <c r="B5739">
        <v>0</v>
      </c>
      <c r="C5739">
        <v>0</v>
      </c>
      <c r="D5739">
        <v>0</v>
      </c>
    </row>
    <row r="5740" spans="1:4" hidden="1" outlineLevel="1" x14ac:dyDescent="0.45">
      <c r="A5740">
        <v>5.7335581787520962E-3</v>
      </c>
      <c r="B5740">
        <v>0</v>
      </c>
      <c r="C5740">
        <v>0</v>
      </c>
      <c r="D5740">
        <v>0</v>
      </c>
    </row>
    <row r="5741" spans="1:4" hidden="1" outlineLevel="1" x14ac:dyDescent="0.45">
      <c r="A5741">
        <v>3.9631729772575675E-3</v>
      </c>
      <c r="B5741">
        <v>0</v>
      </c>
      <c r="C5741">
        <v>0</v>
      </c>
      <c r="D5741">
        <v>0</v>
      </c>
    </row>
    <row r="5742" spans="1:4" hidden="1" outlineLevel="1" x14ac:dyDescent="0.45">
      <c r="A5742">
        <v>1.6974371432041835E-2</v>
      </c>
      <c r="B5742">
        <v>0</v>
      </c>
      <c r="C5742">
        <v>0</v>
      </c>
      <c r="D5742">
        <v>0</v>
      </c>
    </row>
    <row r="5743" spans="1:4" hidden="1" outlineLevel="1" x14ac:dyDescent="0.45">
      <c r="A5743">
        <v>-1.764653190409371E-2</v>
      </c>
      <c r="B5743">
        <v>0</v>
      </c>
      <c r="C5743">
        <v>0</v>
      </c>
      <c r="D5743">
        <v>0</v>
      </c>
    </row>
    <row r="5744" spans="1:4" hidden="1" outlineLevel="1" x14ac:dyDescent="0.45">
      <c r="A5744">
        <v>2.3434650455927075E-2</v>
      </c>
      <c r="B5744">
        <v>0</v>
      </c>
      <c r="C5744">
        <v>0</v>
      </c>
      <c r="D5744">
        <v>0</v>
      </c>
    </row>
    <row r="5745" spans="1:4" hidden="1" outlineLevel="1" x14ac:dyDescent="0.45">
      <c r="A5745">
        <v>-1.5740548246264696E-3</v>
      </c>
      <c r="B5745">
        <v>0</v>
      </c>
      <c r="C5745">
        <v>0</v>
      </c>
      <c r="D5745">
        <v>0</v>
      </c>
    </row>
    <row r="5746" spans="1:4" hidden="1" outlineLevel="1" x14ac:dyDescent="0.45">
      <c r="A5746">
        <v>-2.290439645428044E-2</v>
      </c>
      <c r="B5746">
        <v>0</v>
      </c>
      <c r="C5746">
        <v>0</v>
      </c>
      <c r="D5746">
        <v>0</v>
      </c>
    </row>
    <row r="5747" spans="1:4" hidden="1" outlineLevel="1" x14ac:dyDescent="0.45">
      <c r="A5747">
        <v>2.0762299074525092E-2</v>
      </c>
      <c r="B5747">
        <v>0</v>
      </c>
      <c r="C5747">
        <v>0</v>
      </c>
      <c r="D5747">
        <v>0</v>
      </c>
    </row>
    <row r="5748" spans="1:4" hidden="1" outlineLevel="1" x14ac:dyDescent="0.45">
      <c r="A5748">
        <v>-8.9472114524369317E-5</v>
      </c>
      <c r="B5748">
        <v>0</v>
      </c>
      <c r="C5748">
        <v>0</v>
      </c>
      <c r="D5748">
        <v>0</v>
      </c>
    </row>
    <row r="5749" spans="1:4" hidden="1" outlineLevel="1" x14ac:dyDescent="0.45">
      <c r="A5749">
        <v>-5.9653413666538313E-5</v>
      </c>
      <c r="B5749">
        <v>0</v>
      </c>
      <c r="C5749">
        <v>0</v>
      </c>
      <c r="D5749">
        <v>0</v>
      </c>
    </row>
    <row r="5750" spans="1:4" hidden="1" outlineLevel="1" x14ac:dyDescent="0.45">
      <c r="A5750">
        <v>2.266964951528716E-2</v>
      </c>
      <c r="B5750">
        <v>0</v>
      </c>
      <c r="C5750">
        <v>0</v>
      </c>
      <c r="D5750">
        <v>0</v>
      </c>
    </row>
    <row r="5751" spans="1:4" hidden="1" outlineLevel="1" x14ac:dyDescent="0.45">
      <c r="A5751">
        <v>-4.6959311652327029E-3</v>
      </c>
      <c r="B5751">
        <v>0</v>
      </c>
      <c r="C5751">
        <v>0</v>
      </c>
      <c r="D5751">
        <v>0</v>
      </c>
    </row>
    <row r="5752" spans="1:4" hidden="1" outlineLevel="1" x14ac:dyDescent="0.45">
      <c r="A5752">
        <v>-2.748798499589733E-2</v>
      </c>
      <c r="B5752">
        <v>0</v>
      </c>
      <c r="C5752">
        <v>0</v>
      </c>
      <c r="D5752">
        <v>0</v>
      </c>
    </row>
    <row r="5753" spans="1:4" hidden="1" outlineLevel="1" x14ac:dyDescent="0.45">
      <c r="A5753">
        <v>-9.2810221177606067E-3</v>
      </c>
      <c r="B5753">
        <v>0</v>
      </c>
      <c r="C5753">
        <v>0</v>
      </c>
      <c r="D5753">
        <v>0</v>
      </c>
    </row>
    <row r="5754" spans="1:4" hidden="1" outlineLevel="1" x14ac:dyDescent="0.45">
      <c r="A5754">
        <v>-8.7292414380435446E-3</v>
      </c>
      <c r="B5754">
        <v>0</v>
      </c>
      <c r="C5754">
        <v>0</v>
      </c>
      <c r="D5754">
        <v>0</v>
      </c>
    </row>
    <row r="5755" spans="1:4" hidden="1" outlineLevel="1" x14ac:dyDescent="0.45">
      <c r="A5755">
        <v>1.1352827467703275E-3</v>
      </c>
      <c r="B5755">
        <v>0</v>
      </c>
      <c r="C5755">
        <v>0</v>
      </c>
      <c r="D5755">
        <v>0</v>
      </c>
    </row>
    <row r="5756" spans="1:4" hidden="1" outlineLevel="1" x14ac:dyDescent="0.45">
      <c r="A5756">
        <v>3.2487434105676227E-2</v>
      </c>
      <c r="B5756">
        <v>0</v>
      </c>
      <c r="C5756">
        <v>0</v>
      </c>
      <c r="D5756">
        <v>0</v>
      </c>
    </row>
    <row r="5757" spans="1:4" hidden="1" outlineLevel="1" x14ac:dyDescent="0.45">
      <c r="A5757">
        <v>5.0344336262170497E-2</v>
      </c>
      <c r="B5757">
        <v>0</v>
      </c>
      <c r="C5757">
        <v>0</v>
      </c>
      <c r="D5757">
        <v>0</v>
      </c>
    </row>
    <row r="5758" spans="1:4" hidden="1" outlineLevel="1" x14ac:dyDescent="0.45">
      <c r="A5758">
        <v>1.5685055392267833E-2</v>
      </c>
      <c r="B5758">
        <v>0</v>
      </c>
      <c r="C5758">
        <v>0</v>
      </c>
      <c r="D5758">
        <v>0</v>
      </c>
    </row>
    <row r="5759" spans="1:4" hidden="1" outlineLevel="1" x14ac:dyDescent="0.45">
      <c r="A5759">
        <v>9.1544005119785776E-3</v>
      </c>
      <c r="B5759">
        <v>0</v>
      </c>
      <c r="C5759">
        <v>0</v>
      </c>
      <c r="D5759">
        <v>0</v>
      </c>
    </row>
    <row r="5760" spans="1:4" hidden="1" outlineLevel="1" x14ac:dyDescent="0.45">
      <c r="A5760">
        <v>1.2931509870960589E-2</v>
      </c>
      <c r="B5760">
        <v>0</v>
      </c>
      <c r="C5760">
        <v>0</v>
      </c>
      <c r="D5760">
        <v>0</v>
      </c>
    </row>
    <row r="5761" spans="1:4" hidden="1" outlineLevel="1" x14ac:dyDescent="0.45">
      <c r="A5761">
        <v>2.2593026104471559E-3</v>
      </c>
      <c r="B5761">
        <v>0</v>
      </c>
      <c r="C5761">
        <v>0</v>
      </c>
      <c r="D5761">
        <v>0</v>
      </c>
    </row>
    <row r="5762" spans="1:4" hidden="1" outlineLevel="1" x14ac:dyDescent="0.45">
      <c r="A5762">
        <v>-1.493753394894104E-3</v>
      </c>
      <c r="B5762">
        <v>0</v>
      </c>
      <c r="C5762">
        <v>0</v>
      </c>
      <c r="D5762">
        <v>0</v>
      </c>
    </row>
    <row r="5763" spans="1:4" hidden="1" outlineLevel="1" x14ac:dyDescent="0.45">
      <c r="A5763">
        <v>1.1206310349517246E-2</v>
      </c>
      <c r="B5763">
        <v>0</v>
      </c>
      <c r="C5763">
        <v>0</v>
      </c>
      <c r="D5763">
        <v>0</v>
      </c>
    </row>
    <row r="5764" spans="1:4" hidden="1" outlineLevel="1" x14ac:dyDescent="0.45">
      <c r="A5764">
        <v>4.5727196922840108E-4</v>
      </c>
      <c r="B5764">
        <v>0</v>
      </c>
      <c r="C5764">
        <v>0</v>
      </c>
      <c r="D5764">
        <v>0</v>
      </c>
    </row>
    <row r="5765" spans="1:4" hidden="1" outlineLevel="1" x14ac:dyDescent="0.45">
      <c r="A5765">
        <v>1.6131634134537443E-3</v>
      </c>
      <c r="B5765">
        <v>0</v>
      </c>
      <c r="C5765">
        <v>0</v>
      </c>
      <c r="D5765">
        <v>0</v>
      </c>
    </row>
    <row r="5766" spans="1:4" hidden="1" outlineLevel="1" x14ac:dyDescent="0.45">
      <c r="A5766">
        <v>2.0642078702957978E-2</v>
      </c>
      <c r="B5766">
        <v>0</v>
      </c>
      <c r="C5766">
        <v>0</v>
      </c>
      <c r="D5766">
        <v>0</v>
      </c>
    </row>
    <row r="5767" spans="1:4" hidden="1" outlineLevel="1" x14ac:dyDescent="0.45">
      <c r="A5767">
        <v>6.5486679115271951E-3</v>
      </c>
      <c r="B5767">
        <v>0</v>
      </c>
      <c r="C5767">
        <v>0</v>
      </c>
      <c r="D5767">
        <v>0</v>
      </c>
    </row>
    <row r="5768" spans="1:4" hidden="1" outlineLevel="1" x14ac:dyDescent="0.45">
      <c r="A5768">
        <v>2.3515886287623911E-3</v>
      </c>
      <c r="B5768">
        <v>0</v>
      </c>
      <c r="C5768">
        <v>0</v>
      </c>
      <c r="D5768">
        <v>0</v>
      </c>
    </row>
    <row r="5769" spans="1:4" hidden="1" outlineLevel="1" x14ac:dyDescent="0.45">
      <c r="A5769">
        <v>-2.1244982013450708E-2</v>
      </c>
      <c r="B5769">
        <v>0</v>
      </c>
      <c r="C5769">
        <v>0</v>
      </c>
      <c r="D5769">
        <v>0</v>
      </c>
    </row>
    <row r="5770" spans="1:4" hidden="1" outlineLevel="1" x14ac:dyDescent="0.45">
      <c r="A5770">
        <v>-1.7577968945589051E-3</v>
      </c>
      <c r="B5770">
        <v>0</v>
      </c>
      <c r="C5770">
        <v>0</v>
      </c>
      <c r="D5770">
        <v>0</v>
      </c>
    </row>
    <row r="5771" spans="1:4" hidden="1" outlineLevel="1" x14ac:dyDescent="0.45">
      <c r="A5771">
        <v>3.2683226167925072E-2</v>
      </c>
      <c r="B5771">
        <v>0</v>
      </c>
      <c r="C5771">
        <v>0</v>
      </c>
      <c r="D5771">
        <v>0</v>
      </c>
    </row>
    <row r="5772" spans="1:4" hidden="1" outlineLevel="1" x14ac:dyDescent="0.45">
      <c r="A5772">
        <v>3.9012039477084315E-3</v>
      </c>
      <c r="B5772">
        <v>0</v>
      </c>
      <c r="C5772">
        <v>0</v>
      </c>
      <c r="D5772">
        <v>0</v>
      </c>
    </row>
    <row r="5773" spans="1:4" hidden="1" outlineLevel="1" x14ac:dyDescent="0.45">
      <c r="A5773">
        <v>1.770594744833609E-2</v>
      </c>
      <c r="B5773">
        <v>0</v>
      </c>
      <c r="C5773">
        <v>0</v>
      </c>
      <c r="D5773">
        <v>0</v>
      </c>
    </row>
    <row r="5774" spans="1:4" hidden="1" outlineLevel="1" x14ac:dyDescent="0.45">
      <c r="A5774">
        <v>-2.4781894044758612E-3</v>
      </c>
      <c r="B5774">
        <v>0</v>
      </c>
      <c r="C5774">
        <v>0</v>
      </c>
      <c r="D5774">
        <v>0</v>
      </c>
    </row>
    <row r="5775" spans="1:4" hidden="1" outlineLevel="1" x14ac:dyDescent="0.45">
      <c r="A5775">
        <v>1.2573833244606591E-2</v>
      </c>
      <c r="B5775">
        <v>0</v>
      </c>
      <c r="C5775">
        <v>0</v>
      </c>
      <c r="D5775">
        <v>0</v>
      </c>
    </row>
    <row r="5776" spans="1:4" hidden="1" outlineLevel="1" x14ac:dyDescent="0.45">
      <c r="A5776">
        <v>-1.8025686603410085E-3</v>
      </c>
      <c r="B5776">
        <v>0</v>
      </c>
      <c r="C5776">
        <v>0</v>
      </c>
      <c r="D5776">
        <v>0</v>
      </c>
    </row>
    <row r="5777" spans="1:4" hidden="1" outlineLevel="1" x14ac:dyDescent="0.45">
      <c r="A5777">
        <v>-1.0383486744751758E-2</v>
      </c>
      <c r="B5777">
        <v>0</v>
      </c>
      <c r="C5777">
        <v>0</v>
      </c>
      <c r="D5777">
        <v>0</v>
      </c>
    </row>
    <row r="5778" spans="1:4" hidden="1" outlineLevel="1" x14ac:dyDescent="0.45">
      <c r="A5778">
        <v>1.6270877157411823E-2</v>
      </c>
      <c r="B5778">
        <v>0</v>
      </c>
      <c r="C5778">
        <v>0</v>
      </c>
      <c r="D5778">
        <v>0</v>
      </c>
    </row>
    <row r="5779" spans="1:4" hidden="1" outlineLevel="1" x14ac:dyDescent="0.45">
      <c r="A5779">
        <v>-1.0449138382503276E-2</v>
      </c>
      <c r="B5779">
        <v>0</v>
      </c>
      <c r="C5779">
        <v>0</v>
      </c>
      <c r="D5779">
        <v>0</v>
      </c>
    </row>
    <row r="5780" spans="1:4" hidden="1" outlineLevel="1" x14ac:dyDescent="0.45">
      <c r="A5780">
        <v>2.1144153225806317E-2</v>
      </c>
      <c r="B5780">
        <v>0</v>
      </c>
      <c r="C5780">
        <v>0</v>
      </c>
      <c r="D5780">
        <v>0</v>
      </c>
    </row>
    <row r="5781" spans="1:4" hidden="1" outlineLevel="1" x14ac:dyDescent="0.45">
      <c r="A5781">
        <v>1.4906587033243657E-2</v>
      </c>
      <c r="B5781">
        <v>0</v>
      </c>
      <c r="C5781">
        <v>0</v>
      </c>
      <c r="D5781">
        <v>0</v>
      </c>
    </row>
    <row r="5782" spans="1:4" hidden="1" outlineLevel="1" x14ac:dyDescent="0.45">
      <c r="A5782">
        <v>1.9064756948666162E-2</v>
      </c>
      <c r="B5782">
        <v>0</v>
      </c>
      <c r="C5782">
        <v>0</v>
      </c>
      <c r="D5782">
        <v>0</v>
      </c>
    </row>
    <row r="5783" spans="1:4" hidden="1" outlineLevel="1" x14ac:dyDescent="0.45">
      <c r="A5783">
        <v>8.8529362636313724E-3</v>
      </c>
      <c r="B5783">
        <v>0</v>
      </c>
      <c r="C5783">
        <v>0</v>
      </c>
      <c r="D5783">
        <v>0</v>
      </c>
    </row>
    <row r="5784" spans="1:4" hidden="1" outlineLevel="1" x14ac:dyDescent="0.45">
      <c r="A5784">
        <v>-9.2719617768105556E-3</v>
      </c>
      <c r="B5784">
        <v>0</v>
      </c>
      <c r="C5784">
        <v>0</v>
      </c>
      <c r="D5784">
        <v>0</v>
      </c>
    </row>
    <row r="5785" spans="1:4" hidden="1" outlineLevel="1" x14ac:dyDescent="0.45">
      <c r="A5785">
        <v>1.3608365563673175E-3</v>
      </c>
      <c r="B5785">
        <v>0</v>
      </c>
      <c r="C5785">
        <v>0</v>
      </c>
      <c r="D5785">
        <v>0</v>
      </c>
    </row>
    <row r="5786" spans="1:4" hidden="1" outlineLevel="1" x14ac:dyDescent="0.45">
      <c r="A5786">
        <v>8.3446582266399894E-4</v>
      </c>
      <c r="B5786">
        <v>0</v>
      </c>
      <c r="C5786">
        <v>0</v>
      </c>
      <c r="D5786">
        <v>0</v>
      </c>
    </row>
    <row r="5787" spans="1:4" hidden="1" outlineLevel="1" x14ac:dyDescent="0.45">
      <c r="A5787">
        <v>4.0497403401795751E-4</v>
      </c>
      <c r="B5787">
        <v>0</v>
      </c>
      <c r="C5787">
        <v>0</v>
      </c>
      <c r="D5787">
        <v>0</v>
      </c>
    </row>
    <row r="5788" spans="1:4" hidden="1" outlineLevel="1" x14ac:dyDescent="0.45">
      <c r="A5788">
        <v>1.985950708417672E-2</v>
      </c>
      <c r="B5788">
        <v>0</v>
      </c>
      <c r="C5788">
        <v>0</v>
      </c>
      <c r="D5788">
        <v>0</v>
      </c>
    </row>
    <row r="5789" spans="1:4" hidden="1" outlineLevel="1" x14ac:dyDescent="0.45">
      <c r="A5789">
        <v>-8.1720329683165893E-4</v>
      </c>
      <c r="B5789">
        <v>0</v>
      </c>
      <c r="C5789">
        <v>0</v>
      </c>
      <c r="D5789">
        <v>0</v>
      </c>
    </row>
    <row r="5790" spans="1:4" hidden="1" outlineLevel="1" x14ac:dyDescent="0.45">
      <c r="A5790">
        <v>-1.5422722811609946E-3</v>
      </c>
      <c r="B5790">
        <v>0</v>
      </c>
      <c r="C5790">
        <v>0</v>
      </c>
      <c r="D5790">
        <v>0</v>
      </c>
    </row>
    <row r="5791" spans="1:4" hidden="1" outlineLevel="1" x14ac:dyDescent="0.45">
      <c r="A5791">
        <v>1.8723085564500419E-3</v>
      </c>
      <c r="B5791">
        <v>0</v>
      </c>
      <c r="C5791">
        <v>0</v>
      </c>
      <c r="D5791">
        <v>0</v>
      </c>
    </row>
    <row r="5792" spans="1:4" hidden="1" outlineLevel="1" x14ac:dyDescent="0.45">
      <c r="A5792">
        <v>-3.060175668099463E-3</v>
      </c>
      <c r="B5792">
        <v>0</v>
      </c>
      <c r="C5792">
        <v>0</v>
      </c>
      <c r="D5792">
        <v>0</v>
      </c>
    </row>
    <row r="5793" spans="1:4" hidden="1" outlineLevel="1" x14ac:dyDescent="0.45">
      <c r="A5793">
        <v>-4.54577407034229E-3</v>
      </c>
      <c r="B5793">
        <v>0</v>
      </c>
      <c r="C5793">
        <v>0</v>
      </c>
      <c r="D5793">
        <v>0</v>
      </c>
    </row>
    <row r="5794" spans="1:4" hidden="1" outlineLevel="1" x14ac:dyDescent="0.45">
      <c r="A5794">
        <v>-1.0262928700892071E-2</v>
      </c>
      <c r="B5794">
        <v>0</v>
      </c>
      <c r="C5794">
        <v>0</v>
      </c>
      <c r="D5794">
        <v>0</v>
      </c>
    </row>
    <row r="5795" spans="1:4" hidden="1" outlineLevel="1" x14ac:dyDescent="0.45">
      <c r="A5795">
        <v>-9.2753347444540779E-4</v>
      </c>
      <c r="B5795">
        <v>0</v>
      </c>
      <c r="C5795">
        <v>0</v>
      </c>
      <c r="D5795">
        <v>0</v>
      </c>
    </row>
    <row r="5796" spans="1:4" hidden="1" outlineLevel="1" x14ac:dyDescent="0.45">
      <c r="A5796">
        <v>-1.5949342982289116E-2</v>
      </c>
      <c r="B5796">
        <v>0</v>
      </c>
      <c r="C5796">
        <v>0</v>
      </c>
      <c r="D5796">
        <v>0</v>
      </c>
    </row>
    <row r="5797" spans="1:4" hidden="1" outlineLevel="1" x14ac:dyDescent="0.45">
      <c r="A5797">
        <v>4.5962552615026464E-3</v>
      </c>
      <c r="B5797">
        <v>0</v>
      </c>
      <c r="C5797">
        <v>0</v>
      </c>
      <c r="D5797">
        <v>0</v>
      </c>
    </row>
    <row r="5798" spans="1:4" hidden="1" outlineLevel="1" x14ac:dyDescent="0.45">
      <c r="A5798">
        <v>-7.9223656328260006E-3</v>
      </c>
      <c r="B5798">
        <v>0</v>
      </c>
      <c r="C5798">
        <v>0</v>
      </c>
      <c r="D5798">
        <v>0</v>
      </c>
    </row>
    <row r="5799" spans="1:4" hidden="1" outlineLevel="1" x14ac:dyDescent="0.45">
      <c r="A5799">
        <v>1.1626495788732649E-2</v>
      </c>
      <c r="B5799">
        <v>0</v>
      </c>
      <c r="C5799">
        <v>0</v>
      </c>
      <c r="D5799">
        <v>0</v>
      </c>
    </row>
    <row r="5800" spans="1:4" hidden="1" outlineLevel="1" x14ac:dyDescent="0.45">
      <c r="A5800">
        <v>3.6518067085752781E-2</v>
      </c>
      <c r="B5800">
        <v>0</v>
      </c>
      <c r="C5800">
        <v>0</v>
      </c>
      <c r="D5800">
        <v>0</v>
      </c>
    </row>
    <row r="5801" spans="1:4" hidden="1" outlineLevel="1" x14ac:dyDescent="0.45">
      <c r="A5801">
        <v>4.4212962962963065E-2</v>
      </c>
      <c r="B5801">
        <v>0</v>
      </c>
      <c r="C5801">
        <v>0</v>
      </c>
      <c r="D5801">
        <v>0</v>
      </c>
    </row>
    <row r="5802" spans="1:4" hidden="1" outlineLevel="1" x14ac:dyDescent="0.45">
      <c r="A5802">
        <v>-2.5692751052981633E-2</v>
      </c>
      <c r="B5802">
        <v>0</v>
      </c>
      <c r="C5802">
        <v>0</v>
      </c>
      <c r="D5802">
        <v>0</v>
      </c>
    </row>
    <row r="5803" spans="1:4" hidden="1" outlineLevel="1" x14ac:dyDescent="0.45">
      <c r="A5803">
        <v>-3.1626129098313305E-3</v>
      </c>
      <c r="B5803">
        <v>0</v>
      </c>
      <c r="C5803">
        <v>0</v>
      </c>
      <c r="D5803">
        <v>0</v>
      </c>
    </row>
    <row r="5804" spans="1:4" hidden="1" outlineLevel="1" x14ac:dyDescent="0.45">
      <c r="A5804">
        <v>-3.6063179037706616E-2</v>
      </c>
      <c r="B5804">
        <v>0</v>
      </c>
      <c r="C5804">
        <v>0</v>
      </c>
      <c r="D5804">
        <v>0</v>
      </c>
    </row>
    <row r="5805" spans="1:4" hidden="1" outlineLevel="1" x14ac:dyDescent="0.45">
      <c r="A5805">
        <v>-3.156374313316912E-2</v>
      </c>
      <c r="B5805">
        <v>0</v>
      </c>
      <c r="C5805">
        <v>0</v>
      </c>
      <c r="D5805">
        <v>0</v>
      </c>
    </row>
    <row r="5806" spans="1:4" hidden="1" outlineLevel="1" x14ac:dyDescent="0.45">
      <c r="A5806">
        <v>2.6871072642362881E-2</v>
      </c>
      <c r="B5806">
        <v>1</v>
      </c>
      <c r="C5806">
        <v>0</v>
      </c>
      <c r="D5806">
        <v>0</v>
      </c>
    </row>
    <row r="5807" spans="1:4" hidden="1" outlineLevel="1" x14ac:dyDescent="0.45">
      <c r="A5807">
        <v>-7.1431972951092604E-3</v>
      </c>
      <c r="B5807">
        <v>1</v>
      </c>
      <c r="C5807">
        <v>0</v>
      </c>
      <c r="D5807">
        <v>0</v>
      </c>
    </row>
    <row r="5808" spans="1:4" hidden="1" outlineLevel="1" x14ac:dyDescent="0.45">
      <c r="A5808">
        <v>1.3046189265672137E-2</v>
      </c>
      <c r="B5808">
        <v>1</v>
      </c>
      <c r="C5808">
        <v>0</v>
      </c>
      <c r="D5808">
        <v>0</v>
      </c>
    </row>
    <row r="5809" spans="1:4" hidden="1" outlineLevel="1" x14ac:dyDescent="0.45">
      <c r="A5809">
        <v>3.1769329103735533E-2</v>
      </c>
      <c r="B5809">
        <v>1</v>
      </c>
      <c r="C5809">
        <v>0</v>
      </c>
      <c r="D5809">
        <v>0</v>
      </c>
    </row>
    <row r="5810" spans="1:4" hidden="1" outlineLevel="1" x14ac:dyDescent="0.45">
      <c r="A5810">
        <v>1.7667033773862695E-3</v>
      </c>
      <c r="B5810">
        <v>1</v>
      </c>
      <c r="C5810">
        <v>0</v>
      </c>
      <c r="D5810">
        <v>0</v>
      </c>
    </row>
    <row r="5811" spans="1:4" hidden="1" outlineLevel="1" x14ac:dyDescent="0.45">
      <c r="A5811">
        <v>6.3901422321979151E-3</v>
      </c>
      <c r="B5811">
        <v>1</v>
      </c>
      <c r="C5811">
        <v>0</v>
      </c>
      <c r="D5811">
        <v>0</v>
      </c>
    </row>
    <row r="5812" spans="1:4" hidden="1" outlineLevel="1" x14ac:dyDescent="0.45">
      <c r="A5812">
        <v>2.2690031861629656E-2</v>
      </c>
      <c r="B5812">
        <v>1</v>
      </c>
      <c r="C5812">
        <v>0</v>
      </c>
      <c r="D5812">
        <v>0</v>
      </c>
    </row>
    <row r="5813" spans="1:4" hidden="1" outlineLevel="1" x14ac:dyDescent="0.45">
      <c r="A5813">
        <v>-3.1599795268932862E-3</v>
      </c>
      <c r="B5813">
        <v>1</v>
      </c>
      <c r="C5813">
        <v>0</v>
      </c>
      <c r="D5813">
        <v>0</v>
      </c>
    </row>
    <row r="5814" spans="1:4" hidden="1" outlineLevel="1" x14ac:dyDescent="0.45">
      <c r="A5814">
        <v>1.7368009822524844E-2</v>
      </c>
      <c r="B5814">
        <v>1</v>
      </c>
      <c r="C5814">
        <v>0</v>
      </c>
      <c r="D5814">
        <v>0</v>
      </c>
    </row>
    <row r="5815" spans="1:4" hidden="1" outlineLevel="1" x14ac:dyDescent="0.45">
      <c r="A5815">
        <v>-1.3275404296403615E-2</v>
      </c>
      <c r="B5815">
        <v>1</v>
      </c>
      <c r="C5815">
        <v>0</v>
      </c>
      <c r="D5815">
        <v>0</v>
      </c>
    </row>
    <row r="5816" spans="1:4" hidden="1" outlineLevel="1" x14ac:dyDescent="0.45">
      <c r="A5816">
        <v>-3.3579434264365826E-3</v>
      </c>
      <c r="B5816">
        <v>1</v>
      </c>
      <c r="C5816">
        <v>0</v>
      </c>
      <c r="D5816">
        <v>0</v>
      </c>
    </row>
    <row r="5817" spans="1:4" hidden="1" outlineLevel="1" x14ac:dyDescent="0.45">
      <c r="A5817">
        <v>-3.0122498159180777E-3</v>
      </c>
      <c r="B5817">
        <v>1</v>
      </c>
      <c r="C5817">
        <v>0</v>
      </c>
      <c r="D5817">
        <v>0</v>
      </c>
    </row>
    <row r="5818" spans="1:4" hidden="1" outlineLevel="1" x14ac:dyDescent="0.45">
      <c r="A5818">
        <v>-3.6032406785730942E-3</v>
      </c>
      <c r="B5818">
        <v>1</v>
      </c>
      <c r="C5818">
        <v>0</v>
      </c>
      <c r="D5818">
        <v>0</v>
      </c>
    </row>
    <row r="5819" spans="1:4" hidden="1" outlineLevel="1" x14ac:dyDescent="0.45">
      <c r="A5819">
        <v>-1.165742009388826E-2</v>
      </c>
      <c r="B5819">
        <v>1</v>
      </c>
      <c r="C5819">
        <v>0</v>
      </c>
      <c r="D5819">
        <v>0</v>
      </c>
    </row>
    <row r="5820" spans="1:4" hidden="1" outlineLevel="1" x14ac:dyDescent="0.45">
      <c r="A5820">
        <v>-2.5680650879505329E-2</v>
      </c>
      <c r="B5820">
        <v>1</v>
      </c>
      <c r="C5820">
        <v>0</v>
      </c>
      <c r="D5820">
        <v>0</v>
      </c>
    </row>
    <row r="5821" spans="1:4" hidden="1" outlineLevel="1" x14ac:dyDescent="0.45">
      <c r="A5821">
        <v>1.096286620638165E-2</v>
      </c>
      <c r="B5821">
        <v>1</v>
      </c>
      <c r="C5821">
        <v>0</v>
      </c>
      <c r="D5821">
        <v>0</v>
      </c>
    </row>
    <row r="5822" spans="1:4" hidden="1" outlineLevel="1" x14ac:dyDescent="0.45">
      <c r="A5822">
        <v>2.5517973328411214E-2</v>
      </c>
      <c r="B5822">
        <v>1</v>
      </c>
      <c r="C5822">
        <v>0</v>
      </c>
      <c r="D5822">
        <v>0</v>
      </c>
    </row>
    <row r="5823" spans="1:4" hidden="1" outlineLevel="1" x14ac:dyDescent="0.45">
      <c r="A5823">
        <v>-1.0484161267098724E-2</v>
      </c>
      <c r="B5823">
        <v>1</v>
      </c>
      <c r="C5823">
        <v>0</v>
      </c>
      <c r="D5823">
        <v>0</v>
      </c>
    </row>
    <row r="5824" spans="1:4" hidden="1" outlineLevel="1" x14ac:dyDescent="0.45">
      <c r="A5824">
        <v>-3.0012277749988936E-3</v>
      </c>
      <c r="B5824">
        <v>1</v>
      </c>
      <c r="C5824">
        <v>0</v>
      </c>
      <c r="D5824">
        <v>0</v>
      </c>
    </row>
    <row r="5825" spans="1:4" hidden="1" outlineLevel="1" x14ac:dyDescent="0.45">
      <c r="A5825">
        <v>-1.4435575826681868E-2</v>
      </c>
      <c r="B5825">
        <v>1</v>
      </c>
      <c r="C5825">
        <v>0</v>
      </c>
      <c r="D5825">
        <v>0</v>
      </c>
    </row>
    <row r="5826" spans="1:4" hidden="1" outlineLevel="1" x14ac:dyDescent="0.45">
      <c r="A5826">
        <v>1.5503158479301948E-3</v>
      </c>
      <c r="B5826">
        <v>1</v>
      </c>
      <c r="C5826">
        <v>0</v>
      </c>
      <c r="D5826">
        <v>0</v>
      </c>
    </row>
    <row r="5827" spans="1:4" hidden="1" outlineLevel="1" x14ac:dyDescent="0.45">
      <c r="A5827">
        <v>-2.4489418722853928E-3</v>
      </c>
      <c r="B5827">
        <v>1</v>
      </c>
      <c r="C5827">
        <v>0</v>
      </c>
      <c r="D5827">
        <v>0</v>
      </c>
    </row>
    <row r="5828" spans="1:4" hidden="1" outlineLevel="1" x14ac:dyDescent="0.45">
      <c r="A5828">
        <v>-1.4359164389271539E-3</v>
      </c>
      <c r="B5828">
        <v>1</v>
      </c>
      <c r="C5828">
        <v>0</v>
      </c>
      <c r="D5828">
        <v>0</v>
      </c>
    </row>
    <row r="5829" spans="1:4" hidden="1" outlineLevel="1" x14ac:dyDescent="0.45">
      <c r="A5829">
        <v>2.6115595138695546E-2</v>
      </c>
      <c r="B5829">
        <v>1</v>
      </c>
      <c r="C5829">
        <v>0</v>
      </c>
      <c r="D5829">
        <v>0</v>
      </c>
    </row>
    <row r="5830" spans="1:4" hidden="1" outlineLevel="1" x14ac:dyDescent="0.45">
      <c r="A5830">
        <v>5.1986799873424694E-3</v>
      </c>
      <c r="B5830">
        <v>1</v>
      </c>
      <c r="C5830">
        <v>0</v>
      </c>
      <c r="D5830">
        <v>0</v>
      </c>
    </row>
    <row r="5831" spans="1:4" hidden="1" outlineLevel="1" x14ac:dyDescent="0.45">
      <c r="A5831">
        <v>1.1467889908256756E-2</v>
      </c>
      <c r="B5831">
        <v>1</v>
      </c>
      <c r="C5831">
        <v>0</v>
      </c>
      <c r="D5831">
        <v>0</v>
      </c>
    </row>
    <row r="5832" spans="1:4" hidden="1" outlineLevel="1" x14ac:dyDescent="0.45">
      <c r="A5832">
        <v>-4.7574585389711377E-3</v>
      </c>
      <c r="B5832">
        <v>1</v>
      </c>
      <c r="C5832">
        <v>0</v>
      </c>
      <c r="D5832">
        <v>0</v>
      </c>
    </row>
    <row r="5833" spans="1:4" hidden="1" outlineLevel="1" x14ac:dyDescent="0.45">
      <c r="A5833">
        <v>3.5516440314509179E-3</v>
      </c>
      <c r="B5833">
        <v>1</v>
      </c>
      <c r="C5833">
        <v>0</v>
      </c>
      <c r="D5833">
        <v>0</v>
      </c>
    </row>
    <row r="5834" spans="1:4" hidden="1" outlineLevel="1" x14ac:dyDescent="0.45">
      <c r="A5834">
        <v>1.1529815033276325E-2</v>
      </c>
      <c r="B5834">
        <v>1</v>
      </c>
      <c r="C5834">
        <v>0</v>
      </c>
      <c r="D5834">
        <v>0</v>
      </c>
    </row>
    <row r="5835" spans="1:4" hidden="1" outlineLevel="1" x14ac:dyDescent="0.45">
      <c r="A5835">
        <v>-3.8948179117613835E-3</v>
      </c>
      <c r="B5835">
        <v>1</v>
      </c>
      <c r="C5835">
        <v>0</v>
      </c>
      <c r="D5835">
        <v>0</v>
      </c>
    </row>
    <row r="5836" spans="1:4" hidden="1" outlineLevel="1" x14ac:dyDescent="0.45">
      <c r="A5836">
        <v>-9.6315277900503871E-3</v>
      </c>
      <c r="B5836">
        <v>1</v>
      </c>
      <c r="C5836">
        <v>0</v>
      </c>
      <c r="D5836">
        <v>0</v>
      </c>
    </row>
    <row r="5837" spans="1:4" hidden="1" outlineLevel="1" x14ac:dyDescent="0.45">
      <c r="A5837">
        <v>-2.7770342612419729E-2</v>
      </c>
      <c r="B5837">
        <v>1</v>
      </c>
      <c r="C5837">
        <v>0</v>
      </c>
      <c r="D5837">
        <v>0</v>
      </c>
    </row>
    <row r="5838" spans="1:4" hidden="1" outlineLevel="1" x14ac:dyDescent="0.45">
      <c r="A5838">
        <v>-1.4270309954803051E-2</v>
      </c>
      <c r="B5838">
        <v>1</v>
      </c>
      <c r="C5838">
        <v>0</v>
      </c>
      <c r="D5838">
        <v>0</v>
      </c>
    </row>
    <row r="5839" spans="1:4" hidden="1" outlineLevel="1" x14ac:dyDescent="0.45">
      <c r="A5839">
        <v>1.4430350285115079E-3</v>
      </c>
      <c r="B5839">
        <v>1</v>
      </c>
      <c r="C5839">
        <v>0</v>
      </c>
      <c r="D5839">
        <v>0</v>
      </c>
    </row>
    <row r="5840" spans="1:4" hidden="1" outlineLevel="1" x14ac:dyDescent="0.45">
      <c r="A5840">
        <v>2.1149510772306979E-3</v>
      </c>
      <c r="B5840">
        <v>1</v>
      </c>
      <c r="C5840">
        <v>0</v>
      </c>
      <c r="D5840">
        <v>0</v>
      </c>
    </row>
    <row r="5841" spans="1:4" hidden="1" outlineLevel="1" x14ac:dyDescent="0.45">
      <c r="A5841">
        <v>-1.7278166890857594E-2</v>
      </c>
      <c r="B5841">
        <v>1</v>
      </c>
      <c r="C5841">
        <v>0</v>
      </c>
      <c r="D5841">
        <v>0</v>
      </c>
    </row>
    <row r="5842" spans="1:4" hidden="1" outlineLevel="1" x14ac:dyDescent="0.45">
      <c r="A5842">
        <v>-2.8367120572062476E-2</v>
      </c>
      <c r="B5842">
        <v>1</v>
      </c>
      <c r="C5842">
        <v>0</v>
      </c>
      <c r="D5842">
        <v>0</v>
      </c>
    </row>
    <row r="5843" spans="1:4" hidden="1" outlineLevel="1" x14ac:dyDescent="0.45">
      <c r="A5843">
        <v>-9.6451385684097946E-2</v>
      </c>
      <c r="B5843">
        <v>1</v>
      </c>
      <c r="C5843">
        <v>0</v>
      </c>
      <c r="D5843">
        <v>0</v>
      </c>
    </row>
    <row r="5844" spans="1:4" hidden="1" outlineLevel="1" x14ac:dyDescent="0.45">
      <c r="A5844">
        <v>4.78494623655914E-2</v>
      </c>
      <c r="B5844">
        <v>1</v>
      </c>
      <c r="C5844">
        <v>0</v>
      </c>
      <c r="D5844">
        <v>0</v>
      </c>
    </row>
    <row r="5845" spans="1:4" hidden="1" outlineLevel="1" x14ac:dyDescent="0.45">
      <c r="A5845">
        <v>3.3350436121087679E-2</v>
      </c>
      <c r="B5845">
        <v>1</v>
      </c>
      <c r="C5845">
        <v>0</v>
      </c>
      <c r="D5845">
        <v>0</v>
      </c>
    </row>
    <row r="5846" spans="1:4" hidden="1" outlineLevel="1" x14ac:dyDescent="0.45">
      <c r="A5846">
        <v>9.2105263157893358E-3</v>
      </c>
      <c r="B5846">
        <v>1</v>
      </c>
      <c r="C5846">
        <v>0</v>
      </c>
      <c r="D5846">
        <v>0</v>
      </c>
    </row>
    <row r="5847" spans="1:4" hidden="1" outlineLevel="1" x14ac:dyDescent="0.45">
      <c r="A5847">
        <v>1.5030380556444012E-2</v>
      </c>
      <c r="B5847">
        <v>1</v>
      </c>
      <c r="C5847">
        <v>0</v>
      </c>
      <c r="D5847">
        <v>0</v>
      </c>
    </row>
    <row r="5848" spans="1:4" hidden="1" outlineLevel="1" x14ac:dyDescent="0.45">
      <c r="A5848">
        <v>1.815229508991334E-2</v>
      </c>
      <c r="B5848">
        <v>1</v>
      </c>
      <c r="C5848">
        <v>0</v>
      </c>
      <c r="D5848">
        <v>0</v>
      </c>
    </row>
    <row r="5849" spans="1:4" hidden="1" outlineLevel="1" x14ac:dyDescent="0.45">
      <c r="A5849">
        <v>-1.0497250720049589E-2</v>
      </c>
      <c r="B5849">
        <v>1</v>
      </c>
      <c r="C5849">
        <v>0</v>
      </c>
      <c r="D5849">
        <v>0</v>
      </c>
    </row>
    <row r="5850" spans="1:4" hidden="1" outlineLevel="1" x14ac:dyDescent="0.45">
      <c r="A5850">
        <v>-6.5431801780129195E-3</v>
      </c>
      <c r="B5850">
        <v>1</v>
      </c>
      <c r="C5850">
        <v>0</v>
      </c>
      <c r="D5850">
        <v>0</v>
      </c>
    </row>
    <row r="5851" spans="1:4" hidden="1" outlineLevel="1" x14ac:dyDescent="0.45">
      <c r="A5851">
        <v>1.2107123831661681E-3</v>
      </c>
      <c r="B5851">
        <v>1</v>
      </c>
      <c r="C5851">
        <v>0</v>
      </c>
      <c r="D5851">
        <v>0</v>
      </c>
    </row>
    <row r="5852" spans="1:4" hidden="1" outlineLevel="1" x14ac:dyDescent="0.45">
      <c r="A5852">
        <v>-2.1814839895521021E-2</v>
      </c>
      <c r="B5852">
        <v>1</v>
      </c>
      <c r="C5852">
        <v>0</v>
      </c>
      <c r="D5852">
        <v>0</v>
      </c>
    </row>
    <row r="5853" spans="1:4" hidden="1" outlineLevel="1" x14ac:dyDescent="0.45">
      <c r="A5853">
        <v>1.3227513227513255E-2</v>
      </c>
      <c r="B5853">
        <v>1</v>
      </c>
      <c r="C5853">
        <v>0</v>
      </c>
      <c r="D5853">
        <v>0</v>
      </c>
    </row>
    <row r="5854" spans="1:4" hidden="1" outlineLevel="1" x14ac:dyDescent="0.45">
      <c r="A5854">
        <v>-8.2965276591591142E-3</v>
      </c>
      <c r="B5854">
        <v>1</v>
      </c>
      <c r="C5854">
        <v>0</v>
      </c>
      <c r="D5854">
        <v>0</v>
      </c>
    </row>
    <row r="5855" spans="1:4" hidden="1" outlineLevel="1" x14ac:dyDescent="0.45">
      <c r="A5855">
        <v>2.0742599837602294E-2</v>
      </c>
      <c r="B5855">
        <v>1</v>
      </c>
      <c r="C5855">
        <v>0</v>
      </c>
      <c r="D5855">
        <v>0</v>
      </c>
    </row>
    <row r="5856" spans="1:4" hidden="1" outlineLevel="1" x14ac:dyDescent="0.45">
      <c r="A5856">
        <v>6.6531674862597701E-3</v>
      </c>
      <c r="B5856">
        <v>1</v>
      </c>
      <c r="C5856">
        <v>0</v>
      </c>
      <c r="D5856">
        <v>0</v>
      </c>
    </row>
    <row r="5857" spans="1:4" hidden="1" outlineLevel="1" x14ac:dyDescent="0.45">
      <c r="A5857">
        <v>-1.1374521072796906E-2</v>
      </c>
      <c r="B5857">
        <v>1</v>
      </c>
      <c r="C5857">
        <v>0</v>
      </c>
      <c r="D5857">
        <v>0</v>
      </c>
    </row>
    <row r="5858" spans="1:4" hidden="1" outlineLevel="1" x14ac:dyDescent="0.45">
      <c r="A5858">
        <v>-1.2474264260627477E-2</v>
      </c>
      <c r="B5858">
        <v>1</v>
      </c>
      <c r="C5858">
        <v>0</v>
      </c>
      <c r="D5858">
        <v>0</v>
      </c>
    </row>
    <row r="5859" spans="1:4" hidden="1" outlineLevel="1" x14ac:dyDescent="0.45">
      <c r="A5859">
        <v>1.3146921756193253E-2</v>
      </c>
      <c r="B5859">
        <v>1</v>
      </c>
      <c r="C5859">
        <v>0</v>
      </c>
      <c r="D5859">
        <v>0</v>
      </c>
    </row>
    <row r="5860" spans="1:4" hidden="1" outlineLevel="1" x14ac:dyDescent="0.45">
      <c r="A5860">
        <v>-2.5662131409480482E-2</v>
      </c>
      <c r="B5860">
        <v>1</v>
      </c>
      <c r="C5860">
        <v>0</v>
      </c>
      <c r="D5860">
        <v>0</v>
      </c>
    </row>
    <row r="5861" spans="1:4" hidden="1" outlineLevel="1" x14ac:dyDescent="0.45">
      <c r="A5861">
        <v>7.006907518759542E-3</v>
      </c>
      <c r="B5861">
        <v>1</v>
      </c>
      <c r="C5861">
        <v>0</v>
      </c>
      <c r="D5861">
        <v>0</v>
      </c>
    </row>
    <row r="5862" spans="1:4" hidden="1" outlineLevel="1" x14ac:dyDescent="0.45">
      <c r="A5862">
        <v>1.5791551519936942E-3</v>
      </c>
      <c r="B5862">
        <v>1</v>
      </c>
      <c r="C5862">
        <v>0</v>
      </c>
      <c r="D5862">
        <v>0</v>
      </c>
    </row>
    <row r="5863" spans="1:4" hidden="1" outlineLevel="1" x14ac:dyDescent="0.45">
      <c r="A5863">
        <v>-2.2368939692550383E-2</v>
      </c>
      <c r="B5863">
        <v>1</v>
      </c>
      <c r="C5863">
        <v>0</v>
      </c>
      <c r="D5863">
        <v>0</v>
      </c>
    </row>
    <row r="5864" spans="1:4" hidden="1" outlineLevel="1" x14ac:dyDescent="0.45">
      <c r="A5864">
        <v>1.1213587339985898E-2</v>
      </c>
      <c r="B5864">
        <v>1</v>
      </c>
      <c r="C5864">
        <v>0</v>
      </c>
      <c r="D5864">
        <v>0</v>
      </c>
    </row>
    <row r="5865" spans="1:4" hidden="1" outlineLevel="1" x14ac:dyDescent="0.45">
      <c r="A5865">
        <v>-5.9557925689651681E-3</v>
      </c>
      <c r="B5865">
        <v>1</v>
      </c>
      <c r="C5865">
        <v>0</v>
      </c>
      <c r="D5865">
        <v>0</v>
      </c>
    </row>
    <row r="5866" spans="1:4" hidden="1" outlineLevel="1" x14ac:dyDescent="0.45">
      <c r="A5866">
        <v>3.0834795688143846E-3</v>
      </c>
      <c r="B5866">
        <v>1</v>
      </c>
      <c r="C5866">
        <v>0</v>
      </c>
      <c r="D5866">
        <v>0</v>
      </c>
    </row>
    <row r="5867" spans="1:4" hidden="1" outlineLevel="1" x14ac:dyDescent="0.45">
      <c r="A5867">
        <v>4.3485867093195907E-3</v>
      </c>
      <c r="B5867">
        <v>1</v>
      </c>
      <c r="C5867">
        <v>0</v>
      </c>
      <c r="D5867">
        <v>0</v>
      </c>
    </row>
    <row r="5868" spans="1:4" hidden="1" outlineLevel="1" x14ac:dyDescent="0.45">
      <c r="A5868">
        <v>-6.7932415955408443E-3</v>
      </c>
      <c r="B5868">
        <v>1</v>
      </c>
      <c r="C5868">
        <v>0</v>
      </c>
      <c r="D5868">
        <v>0</v>
      </c>
    </row>
    <row r="5869" spans="1:4" hidden="1" outlineLevel="1" x14ac:dyDescent="0.45">
      <c r="A5869">
        <v>-8.7037129829132698E-2</v>
      </c>
      <c r="B5869">
        <v>1</v>
      </c>
      <c r="C5869">
        <v>0</v>
      </c>
      <c r="D5869">
        <v>0</v>
      </c>
    </row>
    <row r="5870" spans="1:4" hidden="1" outlineLevel="1" x14ac:dyDescent="0.45">
      <c r="A5870">
        <v>-6.6410537870470465E-3</v>
      </c>
      <c r="B5870">
        <v>1</v>
      </c>
      <c r="C5870">
        <v>0</v>
      </c>
      <c r="D5870">
        <v>0</v>
      </c>
    </row>
    <row r="5871" spans="1:4" hidden="1" outlineLevel="1" x14ac:dyDescent="0.45">
      <c r="A5871">
        <v>1.8454058235261694E-2</v>
      </c>
      <c r="B5871">
        <v>1</v>
      </c>
      <c r="C5871">
        <v>0</v>
      </c>
      <c r="D5871">
        <v>0</v>
      </c>
    </row>
    <row r="5872" spans="1:4" hidden="1" outlineLevel="1" x14ac:dyDescent="0.45">
      <c r="A5872">
        <v>-3.0109043563174565E-3</v>
      </c>
      <c r="B5872">
        <v>1</v>
      </c>
      <c r="C5872">
        <v>0</v>
      </c>
      <c r="D5872">
        <v>0</v>
      </c>
    </row>
    <row r="5873" spans="1:4" hidden="1" outlineLevel="1" x14ac:dyDescent="0.45">
      <c r="A5873">
        <v>1.9262685348932163E-2</v>
      </c>
      <c r="B5873">
        <v>1</v>
      </c>
      <c r="C5873">
        <v>0</v>
      </c>
      <c r="D5873">
        <v>0</v>
      </c>
    </row>
    <row r="5874" spans="1:4" hidden="1" outlineLevel="1" x14ac:dyDescent="0.45">
      <c r="A5874">
        <v>-2.0206603849131088E-2</v>
      </c>
      <c r="B5874">
        <v>1</v>
      </c>
      <c r="C5874">
        <v>0</v>
      </c>
      <c r="D5874">
        <v>0</v>
      </c>
    </row>
    <row r="5875" spans="1:4" hidden="1" outlineLevel="1" x14ac:dyDescent="0.45">
      <c r="A5875">
        <v>3.3482264479921531E-2</v>
      </c>
      <c r="B5875">
        <v>1</v>
      </c>
      <c r="C5875">
        <v>0</v>
      </c>
      <c r="D5875">
        <v>0</v>
      </c>
    </row>
    <row r="5876" spans="1:4" hidden="1" outlineLevel="1" x14ac:dyDescent="0.45">
      <c r="A5876">
        <v>1.2020561486753678E-2</v>
      </c>
      <c r="B5876">
        <v>1</v>
      </c>
      <c r="C5876">
        <v>0</v>
      </c>
      <c r="D5876">
        <v>0</v>
      </c>
    </row>
    <row r="5877" spans="1:4" hidden="1" outlineLevel="1" x14ac:dyDescent="0.45">
      <c r="A5877">
        <v>-1.0367013102029143E-2</v>
      </c>
      <c r="B5877">
        <v>1</v>
      </c>
      <c r="C5877">
        <v>0</v>
      </c>
      <c r="D5877">
        <v>0</v>
      </c>
    </row>
    <row r="5878" spans="1:4" hidden="1" outlineLevel="1" x14ac:dyDescent="0.45">
      <c r="A5878">
        <v>1.0422972652857077E-2</v>
      </c>
      <c r="B5878">
        <v>1</v>
      </c>
      <c r="C5878">
        <v>0</v>
      </c>
      <c r="D5878">
        <v>0</v>
      </c>
    </row>
    <row r="5879" spans="1:4" hidden="1" outlineLevel="1" x14ac:dyDescent="0.45">
      <c r="A5879">
        <v>6.434134778191769E-3</v>
      </c>
      <c r="B5879">
        <v>1</v>
      </c>
      <c r="C5879">
        <v>0</v>
      </c>
      <c r="D5879">
        <v>0</v>
      </c>
    </row>
    <row r="5880" spans="1:4" hidden="1" outlineLevel="1" x14ac:dyDescent="0.45">
      <c r="A5880">
        <v>-1.3303654622631722E-2</v>
      </c>
      <c r="B5880">
        <v>1</v>
      </c>
      <c r="C5880">
        <v>0</v>
      </c>
      <c r="D5880">
        <v>0</v>
      </c>
    </row>
    <row r="5881" spans="1:4" hidden="1" outlineLevel="1" x14ac:dyDescent="0.45">
      <c r="A5881">
        <v>6.0070300613817018E-3</v>
      </c>
      <c r="B5881">
        <v>1</v>
      </c>
      <c r="C5881">
        <v>0</v>
      </c>
      <c r="D5881">
        <v>0</v>
      </c>
    </row>
    <row r="5882" spans="1:4" hidden="1" outlineLevel="1" x14ac:dyDescent="0.45">
      <c r="A5882">
        <v>-3.7026413913587852E-3</v>
      </c>
      <c r="B5882">
        <v>1</v>
      </c>
      <c r="C5882">
        <v>0</v>
      </c>
      <c r="D5882">
        <v>0</v>
      </c>
    </row>
    <row r="5883" spans="1:4" hidden="1" outlineLevel="1" x14ac:dyDescent="0.45">
      <c r="A5883">
        <v>1.939333664843379E-2</v>
      </c>
      <c r="B5883">
        <v>1</v>
      </c>
      <c r="C5883">
        <v>0</v>
      </c>
      <c r="D5883">
        <v>0</v>
      </c>
    </row>
    <row r="5884" spans="1:4" hidden="1" outlineLevel="1" x14ac:dyDescent="0.45">
      <c r="A5884">
        <v>5.2374839537869811E-3</v>
      </c>
      <c r="B5884">
        <v>1</v>
      </c>
      <c r="C5884">
        <v>0</v>
      </c>
      <c r="D5884">
        <v>0</v>
      </c>
    </row>
    <row r="5885" spans="1:4" hidden="1" outlineLevel="1" x14ac:dyDescent="0.45">
      <c r="A5885">
        <v>2.1709148490574037E-3</v>
      </c>
      <c r="B5885">
        <v>1</v>
      </c>
      <c r="C5885">
        <v>0</v>
      </c>
      <c r="D5885">
        <v>0</v>
      </c>
    </row>
    <row r="5886" spans="1:4" hidden="1" outlineLevel="1" x14ac:dyDescent="0.45">
      <c r="A5886">
        <v>-9.4548790743902433E-3</v>
      </c>
      <c r="B5886">
        <v>1</v>
      </c>
      <c r="C5886">
        <v>0</v>
      </c>
      <c r="D5886">
        <v>0</v>
      </c>
    </row>
    <row r="5887" spans="1:4" hidden="1" outlineLevel="1" x14ac:dyDescent="0.45">
      <c r="A5887">
        <v>7.2810538231964372E-3</v>
      </c>
      <c r="B5887">
        <v>1</v>
      </c>
      <c r="C5887">
        <v>0</v>
      </c>
      <c r="D5887">
        <v>0</v>
      </c>
    </row>
    <row r="5888" spans="1:4" hidden="1" outlineLevel="1" x14ac:dyDescent="0.45">
      <c r="A5888">
        <v>-1.2362391765216696E-2</v>
      </c>
      <c r="B5888">
        <v>1</v>
      </c>
      <c r="C5888">
        <v>0</v>
      </c>
      <c r="D5888">
        <v>0</v>
      </c>
    </row>
    <row r="5889" spans="1:4" hidden="1" outlineLevel="1" x14ac:dyDescent="0.45">
      <c r="A5889">
        <v>-2.8241135852277166E-2</v>
      </c>
      <c r="B5889">
        <v>1</v>
      </c>
      <c r="C5889">
        <v>0</v>
      </c>
      <c r="D5889">
        <v>0</v>
      </c>
    </row>
    <row r="5890" spans="1:4" hidden="1" outlineLevel="1" x14ac:dyDescent="0.45">
      <c r="A5890">
        <v>-9.4477711244178586E-3</v>
      </c>
      <c r="B5890">
        <v>1</v>
      </c>
      <c r="C5890">
        <v>0</v>
      </c>
      <c r="D5890">
        <v>0</v>
      </c>
    </row>
    <row r="5891" spans="1:4" hidden="1" outlineLevel="1" x14ac:dyDescent="0.45">
      <c r="A5891">
        <v>1.7920472864051629E-2</v>
      </c>
      <c r="B5891">
        <v>1</v>
      </c>
      <c r="C5891">
        <v>0</v>
      </c>
      <c r="D5891">
        <v>0</v>
      </c>
    </row>
    <row r="5892" spans="1:4" hidden="1" outlineLevel="1" x14ac:dyDescent="0.45">
      <c r="A5892">
        <v>-2.708052894132551E-2</v>
      </c>
      <c r="B5892">
        <v>1</v>
      </c>
      <c r="C5892">
        <v>0</v>
      </c>
      <c r="D5892">
        <v>0</v>
      </c>
    </row>
    <row r="5893" spans="1:4" hidden="1" outlineLevel="1" x14ac:dyDescent="0.45">
      <c r="A5893">
        <v>-4.3677599631046782E-3</v>
      </c>
      <c r="B5893">
        <v>1</v>
      </c>
      <c r="C5893">
        <v>0</v>
      </c>
      <c r="D5893">
        <v>0</v>
      </c>
    </row>
    <row r="5894" spans="1:4" hidden="1" outlineLevel="1" x14ac:dyDescent="0.45">
      <c r="A5894">
        <v>1.6893732970026942E-3</v>
      </c>
      <c r="B5894">
        <v>1</v>
      </c>
      <c r="C5894">
        <v>0</v>
      </c>
      <c r="D5894">
        <v>0</v>
      </c>
    </row>
    <row r="5895" spans="1:4" hidden="1" outlineLevel="1" x14ac:dyDescent="0.45">
      <c r="A5895">
        <v>-7.3989445623198202E-3</v>
      </c>
      <c r="B5895">
        <v>1</v>
      </c>
      <c r="C5895">
        <v>0</v>
      </c>
      <c r="D5895">
        <v>0</v>
      </c>
    </row>
    <row r="5896" spans="1:4" hidden="1" outlineLevel="1" x14ac:dyDescent="0.45">
      <c r="A5896">
        <v>9.4272403398192317E-3</v>
      </c>
      <c r="B5896">
        <v>1</v>
      </c>
      <c r="C5896">
        <v>0</v>
      </c>
      <c r="D5896">
        <v>0</v>
      </c>
    </row>
    <row r="5897" spans="1:4" hidden="1" outlineLevel="1" x14ac:dyDescent="0.45">
      <c r="A5897">
        <v>-2.4705435195742975E-2</v>
      </c>
      <c r="B5897">
        <v>1</v>
      </c>
      <c r="C5897">
        <v>0</v>
      </c>
      <c r="D5897">
        <v>0</v>
      </c>
    </row>
    <row r="5898" spans="1:4" hidden="1" outlineLevel="1" x14ac:dyDescent="0.45">
      <c r="A5898">
        <v>1.4781204765616396E-2</v>
      </c>
      <c r="B5898">
        <v>1</v>
      </c>
      <c r="C5898">
        <v>0</v>
      </c>
      <c r="D5898">
        <v>0</v>
      </c>
    </row>
    <row r="5899" spans="1:4" hidden="1" outlineLevel="1" x14ac:dyDescent="0.45">
      <c r="A5899">
        <v>1.7967357015498564E-2</v>
      </c>
      <c r="B5899">
        <v>1</v>
      </c>
      <c r="C5899">
        <v>0</v>
      </c>
      <c r="D5899">
        <v>0</v>
      </c>
    </row>
    <row r="5900" spans="1:4" hidden="1" outlineLevel="1" x14ac:dyDescent="0.45">
      <c r="A5900">
        <v>5.5241174885474198E-3</v>
      </c>
      <c r="B5900">
        <v>1</v>
      </c>
      <c r="C5900">
        <v>0</v>
      </c>
      <c r="D5900">
        <v>0</v>
      </c>
    </row>
    <row r="5901" spans="1:4" hidden="1" outlineLevel="1" x14ac:dyDescent="0.45">
      <c r="A5901">
        <v>1.4712582071553015E-2</v>
      </c>
      <c r="B5901">
        <v>1</v>
      </c>
      <c r="C5901">
        <v>0</v>
      </c>
      <c r="D5901">
        <v>0</v>
      </c>
    </row>
    <row r="5902" spans="1:4" hidden="1" outlineLevel="1" x14ac:dyDescent="0.45">
      <c r="A5902">
        <v>-1.9147475174308037E-2</v>
      </c>
      <c r="B5902">
        <v>1</v>
      </c>
      <c r="C5902">
        <v>0</v>
      </c>
      <c r="D5902">
        <v>0</v>
      </c>
    </row>
    <row r="5903" spans="1:4" hidden="1" outlineLevel="1" x14ac:dyDescent="0.45">
      <c r="A5903">
        <v>-6.2468025525727056E-3</v>
      </c>
      <c r="B5903">
        <v>1</v>
      </c>
      <c r="C5903">
        <v>0</v>
      </c>
      <c r="D5903">
        <v>0</v>
      </c>
    </row>
    <row r="5904" spans="1:4" hidden="1" outlineLevel="1" x14ac:dyDescent="0.45">
      <c r="A5904">
        <v>2.1676104803966645E-2</v>
      </c>
      <c r="B5904">
        <v>1</v>
      </c>
      <c r="C5904">
        <v>0</v>
      </c>
      <c r="D5904">
        <v>0</v>
      </c>
    </row>
    <row r="5905" spans="1:4" hidden="1" outlineLevel="1" x14ac:dyDescent="0.45">
      <c r="A5905">
        <v>9.9716233060174186E-3</v>
      </c>
      <c r="B5905">
        <v>1</v>
      </c>
      <c r="C5905">
        <v>0</v>
      </c>
      <c r="D5905">
        <v>0</v>
      </c>
    </row>
    <row r="5906" spans="1:4" hidden="1" outlineLevel="1" x14ac:dyDescent="0.45">
      <c r="A5906">
        <v>-1.0109497676128343E-2</v>
      </c>
      <c r="B5906">
        <v>1</v>
      </c>
      <c r="C5906">
        <v>0</v>
      </c>
      <c r="D5906">
        <v>0</v>
      </c>
    </row>
    <row r="5907" spans="1:4" hidden="1" outlineLevel="1" x14ac:dyDescent="0.45">
      <c r="A5907">
        <v>-1.6632182078624935E-2</v>
      </c>
      <c r="B5907">
        <v>1</v>
      </c>
      <c r="C5907">
        <v>0</v>
      </c>
      <c r="D5907">
        <v>0</v>
      </c>
    </row>
    <row r="5908" spans="1:4" hidden="1" outlineLevel="1" x14ac:dyDescent="0.45">
      <c r="A5908">
        <v>3.1372231663564509E-2</v>
      </c>
      <c r="B5908">
        <v>1</v>
      </c>
      <c r="C5908">
        <v>0</v>
      </c>
      <c r="D5908">
        <v>0</v>
      </c>
    </row>
    <row r="5909" spans="1:4" hidden="1" outlineLevel="1" x14ac:dyDescent="0.45">
      <c r="A5909">
        <v>-0.16511481927080607</v>
      </c>
      <c r="B5909">
        <v>1</v>
      </c>
      <c r="C5909">
        <v>0</v>
      </c>
      <c r="D5909">
        <v>0</v>
      </c>
    </row>
    <row r="5910" spans="1:4" hidden="1" outlineLevel="1" x14ac:dyDescent="0.45">
      <c r="A5910">
        <v>-4.8745340058268916E-2</v>
      </c>
      <c r="B5910">
        <v>1</v>
      </c>
      <c r="C5910">
        <v>0</v>
      </c>
      <c r="D5910">
        <v>0</v>
      </c>
    </row>
    <row r="5911" spans="1:4" hidden="1" outlineLevel="1" x14ac:dyDescent="0.45">
      <c r="A5911">
        <v>-4.4030956693561718E-2</v>
      </c>
      <c r="B5911">
        <v>1</v>
      </c>
      <c r="C5911">
        <v>0</v>
      </c>
      <c r="D5911">
        <v>0</v>
      </c>
    </row>
    <row r="5912" spans="1:4" hidden="1" outlineLevel="1" x14ac:dyDescent="0.45">
      <c r="A5912">
        <v>-2.2771117541683705E-2</v>
      </c>
      <c r="B5912">
        <v>1</v>
      </c>
      <c r="C5912">
        <v>0</v>
      </c>
      <c r="D5912">
        <v>0</v>
      </c>
    </row>
    <row r="5913" spans="1:4" hidden="1" outlineLevel="1" x14ac:dyDescent="0.45">
      <c r="A5913">
        <v>-3.7719885782775409E-3</v>
      </c>
      <c r="B5913">
        <v>1</v>
      </c>
      <c r="C5913">
        <v>0</v>
      </c>
      <c r="D5913">
        <v>0</v>
      </c>
    </row>
    <row r="5914" spans="1:4" hidden="1" outlineLevel="1" x14ac:dyDescent="0.45">
      <c r="A5914">
        <v>3.0254777070063632E-2</v>
      </c>
      <c r="B5914">
        <v>1</v>
      </c>
      <c r="C5914">
        <v>0</v>
      </c>
      <c r="D5914">
        <v>0</v>
      </c>
    </row>
    <row r="5915" spans="1:4" hidden="1" outlineLevel="1" x14ac:dyDescent="0.45">
      <c r="A5915">
        <v>2.3218272368195292E-2</v>
      </c>
      <c r="B5915">
        <v>1</v>
      </c>
      <c r="C5915">
        <v>0</v>
      </c>
      <c r="D5915">
        <v>0</v>
      </c>
    </row>
    <row r="5916" spans="1:4" hidden="1" outlineLevel="1" x14ac:dyDescent="0.45">
      <c r="A5916">
        <v>-1.76563391628346E-2</v>
      </c>
      <c r="B5916">
        <v>1</v>
      </c>
      <c r="C5916">
        <v>0</v>
      </c>
      <c r="D5916">
        <v>0</v>
      </c>
    </row>
    <row r="5917" spans="1:4" hidden="1" outlineLevel="1" x14ac:dyDescent="0.45">
      <c r="A5917">
        <v>-1.8349564325986667E-2</v>
      </c>
      <c r="B5917">
        <v>1</v>
      </c>
      <c r="C5917">
        <v>0</v>
      </c>
      <c r="D5917">
        <v>0</v>
      </c>
    </row>
    <row r="5918" spans="1:4" hidden="1" outlineLevel="1" x14ac:dyDescent="0.45">
      <c r="A5918">
        <v>2.3879142300194944E-2</v>
      </c>
      <c r="B5918">
        <v>1</v>
      </c>
      <c r="C5918">
        <v>0</v>
      </c>
      <c r="D5918">
        <v>0</v>
      </c>
    </row>
    <row r="5919" spans="1:4" hidden="1" outlineLevel="1" x14ac:dyDescent="0.45">
      <c r="A5919">
        <v>-3.8757054463860463E-3</v>
      </c>
      <c r="B5919">
        <v>1</v>
      </c>
      <c r="C5919">
        <v>0</v>
      </c>
      <c r="D5919">
        <v>0</v>
      </c>
    </row>
    <row r="5920" spans="1:4" hidden="1" outlineLevel="1" x14ac:dyDescent="0.45">
      <c r="A5920">
        <v>7.2696245733787634E-3</v>
      </c>
      <c r="B5920">
        <v>1</v>
      </c>
      <c r="C5920">
        <v>0</v>
      </c>
      <c r="D5920">
        <v>0</v>
      </c>
    </row>
    <row r="5921" spans="1:4" hidden="1" outlineLevel="1" x14ac:dyDescent="0.45">
      <c r="A5921">
        <v>-2.6530681394639544E-2</v>
      </c>
      <c r="B5921">
        <v>1</v>
      </c>
      <c r="C5921">
        <v>0</v>
      </c>
      <c r="D5921">
        <v>0</v>
      </c>
    </row>
    <row r="5922" spans="1:4" hidden="1" outlineLevel="1" x14ac:dyDescent="0.45">
      <c r="A5922">
        <v>3.3762617473024781E-2</v>
      </c>
      <c r="B5922">
        <v>1</v>
      </c>
      <c r="C5922">
        <v>0</v>
      </c>
      <c r="D5922">
        <v>0</v>
      </c>
    </row>
    <row r="5923" spans="1:4" hidden="1" outlineLevel="1" x14ac:dyDescent="0.45">
      <c r="A5923">
        <v>8.1481481481482376E-3</v>
      </c>
      <c r="B5923">
        <v>1</v>
      </c>
      <c r="C5923">
        <v>0</v>
      </c>
      <c r="D5923">
        <v>0</v>
      </c>
    </row>
    <row r="5924" spans="1:4" hidden="1" outlineLevel="1" x14ac:dyDescent="0.45">
      <c r="A5924">
        <v>-2.2643777970743573E-2</v>
      </c>
      <c r="B5924">
        <v>1</v>
      </c>
      <c r="C5924">
        <v>0</v>
      </c>
      <c r="D5924">
        <v>0</v>
      </c>
    </row>
    <row r="5925" spans="1:4" hidden="1" outlineLevel="1" x14ac:dyDescent="0.45">
      <c r="A5925">
        <v>-9.0213231273920114E-3</v>
      </c>
      <c r="B5925">
        <v>1</v>
      </c>
      <c r="C5925">
        <v>0</v>
      </c>
      <c r="D5925">
        <v>0</v>
      </c>
    </row>
    <row r="5926" spans="1:4" hidden="1" outlineLevel="1" x14ac:dyDescent="0.45">
      <c r="A5926">
        <v>-5.7241379310345453E-3</v>
      </c>
      <c r="B5926">
        <v>1</v>
      </c>
      <c r="C5926">
        <v>0</v>
      </c>
      <c r="D5926">
        <v>0</v>
      </c>
    </row>
    <row r="5927" spans="1:4" hidden="1" outlineLevel="1" x14ac:dyDescent="0.45">
      <c r="A5927">
        <v>1.9386834986474311E-2</v>
      </c>
      <c r="B5927">
        <v>1</v>
      </c>
      <c r="C5927">
        <v>0</v>
      </c>
      <c r="D5927">
        <v>0</v>
      </c>
    </row>
    <row r="5928" spans="1:4" hidden="1" outlineLevel="1" x14ac:dyDescent="0.45">
      <c r="A5928">
        <v>-2.6196713503214841E-3</v>
      </c>
      <c r="B5928">
        <v>1</v>
      </c>
      <c r="C5928">
        <v>0</v>
      </c>
      <c r="D5928">
        <v>0</v>
      </c>
    </row>
    <row r="5929" spans="1:4" hidden="1" outlineLevel="1" x14ac:dyDescent="0.45">
      <c r="A5929">
        <v>-4.8096602537863409E-2</v>
      </c>
      <c r="B5929">
        <v>1</v>
      </c>
      <c r="C5929">
        <v>0</v>
      </c>
      <c r="D5929">
        <v>0</v>
      </c>
    </row>
    <row r="5930" spans="1:4" hidden="1" outlineLevel="1" x14ac:dyDescent="0.45">
      <c r="A5930">
        <v>6.4143911703578027E-3</v>
      </c>
      <c r="B5930">
        <v>1</v>
      </c>
      <c r="C5930">
        <v>0</v>
      </c>
      <c r="D5930">
        <v>0</v>
      </c>
    </row>
    <row r="5931" spans="1:4" hidden="1" outlineLevel="1" x14ac:dyDescent="0.45">
      <c r="A5931">
        <v>-1.6094000356062121E-2</v>
      </c>
      <c r="B5931">
        <v>1</v>
      </c>
      <c r="C5931">
        <v>0</v>
      </c>
      <c r="D5931">
        <v>0</v>
      </c>
    </row>
    <row r="5932" spans="1:4" hidden="1" outlineLevel="1" x14ac:dyDescent="0.45">
      <c r="A5932">
        <v>2.0518944739984946E-2</v>
      </c>
      <c r="B5932">
        <v>1</v>
      </c>
      <c r="C5932">
        <v>0</v>
      </c>
      <c r="D5932">
        <v>0</v>
      </c>
    </row>
    <row r="5933" spans="1:4" hidden="1" outlineLevel="1" x14ac:dyDescent="0.45">
      <c r="A5933">
        <v>6.3120567375885006E-3</v>
      </c>
      <c r="B5933">
        <v>1</v>
      </c>
      <c r="C5933">
        <v>0</v>
      </c>
      <c r="D5933">
        <v>0</v>
      </c>
    </row>
    <row r="5934" spans="1:4" hidden="1" outlineLevel="1" x14ac:dyDescent="0.45">
      <c r="A5934">
        <v>5.0990203678906276E-2</v>
      </c>
      <c r="B5934">
        <v>1</v>
      </c>
      <c r="C5934">
        <v>0</v>
      </c>
      <c r="D5934">
        <v>0</v>
      </c>
    </row>
    <row r="5935" spans="1:4" hidden="1" outlineLevel="1" x14ac:dyDescent="0.45">
      <c r="A5935">
        <v>-1.1902766135792109E-2</v>
      </c>
      <c r="B5935">
        <v>1</v>
      </c>
      <c r="C5935">
        <v>0</v>
      </c>
      <c r="D5935">
        <v>0</v>
      </c>
    </row>
    <row r="5936" spans="1:4" hidden="1" outlineLevel="1" x14ac:dyDescent="0.45">
      <c r="A5936">
        <v>1.2555140821173927E-2</v>
      </c>
      <c r="B5936">
        <v>1</v>
      </c>
      <c r="C5936">
        <v>0</v>
      </c>
      <c r="D5936">
        <v>0</v>
      </c>
    </row>
    <row r="5937" spans="1:4" hidden="1" outlineLevel="1" x14ac:dyDescent="0.45">
      <c r="A5937">
        <v>-4.6916890080428431E-3</v>
      </c>
      <c r="B5937">
        <v>1</v>
      </c>
      <c r="C5937">
        <v>0</v>
      </c>
      <c r="D5937">
        <v>0</v>
      </c>
    </row>
    <row r="5938" spans="1:4" hidden="1" outlineLevel="1" x14ac:dyDescent="0.45">
      <c r="A5938">
        <v>-2.13804713804715E-2</v>
      </c>
      <c r="B5938">
        <v>1</v>
      </c>
      <c r="C5938">
        <v>0</v>
      </c>
      <c r="D5938">
        <v>0</v>
      </c>
    </row>
    <row r="5939" spans="1:4" hidden="1" outlineLevel="1" x14ac:dyDescent="0.45">
      <c r="A5939">
        <v>1.9026320316531953E-2</v>
      </c>
      <c r="B5939">
        <v>1</v>
      </c>
      <c r="C5939">
        <v>0</v>
      </c>
      <c r="D5939">
        <v>0</v>
      </c>
    </row>
    <row r="5940" spans="1:4" hidden="1" outlineLevel="1" x14ac:dyDescent="0.45">
      <c r="A5940">
        <v>8.1031804983455746E-3</v>
      </c>
      <c r="B5940">
        <v>1</v>
      </c>
      <c r="C5940">
        <v>0</v>
      </c>
      <c r="D5940">
        <v>0</v>
      </c>
    </row>
    <row r="5941" spans="1:4" hidden="1" outlineLevel="1" x14ac:dyDescent="0.45">
      <c r="A5941">
        <v>-1.0985330564672657E-2</v>
      </c>
      <c r="B5941">
        <v>1</v>
      </c>
      <c r="C5941">
        <v>0</v>
      </c>
      <c r="D5941">
        <v>0</v>
      </c>
    </row>
    <row r="5942" spans="1:4" hidden="1" outlineLevel="1" x14ac:dyDescent="0.45">
      <c r="A5942">
        <v>-2.3366068405011875E-3</v>
      </c>
      <c r="B5942">
        <v>1</v>
      </c>
      <c r="C5942">
        <v>0</v>
      </c>
      <c r="D5942">
        <v>0</v>
      </c>
    </row>
    <row r="5943" spans="1:4" hidden="1" outlineLevel="1" x14ac:dyDescent="0.45">
      <c r="A5943">
        <v>-1.3611214826380613E-2</v>
      </c>
      <c r="B5943">
        <v>1</v>
      </c>
      <c r="C5943">
        <v>0</v>
      </c>
      <c r="D5943">
        <v>0</v>
      </c>
    </row>
    <row r="5944" spans="1:4" hidden="1" outlineLevel="1" x14ac:dyDescent="0.45">
      <c r="A5944">
        <v>0</v>
      </c>
      <c r="B5944">
        <v>1</v>
      </c>
      <c r="C5944">
        <v>0</v>
      </c>
      <c r="D5944">
        <v>0</v>
      </c>
    </row>
    <row r="5945" spans="1:4" hidden="1" outlineLevel="1" x14ac:dyDescent="0.45">
      <c r="A5945">
        <v>-9.3255333792154893E-3</v>
      </c>
      <c r="B5945">
        <v>1</v>
      </c>
      <c r="C5945">
        <v>0</v>
      </c>
      <c r="D5945">
        <v>0</v>
      </c>
    </row>
    <row r="5946" spans="1:4" hidden="1" outlineLevel="1" x14ac:dyDescent="0.45">
      <c r="A5946">
        <v>1.9521344958143727E-2</v>
      </c>
      <c r="B5946">
        <v>1</v>
      </c>
      <c r="C5946">
        <v>0</v>
      </c>
      <c r="D5946">
        <v>0</v>
      </c>
    </row>
    <row r="5947" spans="1:4" hidden="1" outlineLevel="1" x14ac:dyDescent="0.45">
      <c r="A5947">
        <v>-9.8122721542707181E-3</v>
      </c>
      <c r="B5947">
        <v>1</v>
      </c>
      <c r="C5947">
        <v>0</v>
      </c>
      <c r="D5947">
        <v>0</v>
      </c>
    </row>
    <row r="5948" spans="1:4" hidden="1" outlineLevel="1" x14ac:dyDescent="0.45">
      <c r="A5948">
        <v>-2.2296390599731652E-2</v>
      </c>
      <c r="B5948">
        <v>1</v>
      </c>
      <c r="C5948">
        <v>0</v>
      </c>
      <c r="D5948">
        <v>0</v>
      </c>
    </row>
    <row r="5949" spans="1:4" hidden="1" outlineLevel="1" x14ac:dyDescent="0.45">
      <c r="A5949">
        <v>-2.1573112792539151E-2</v>
      </c>
      <c r="B5949">
        <v>1</v>
      </c>
      <c r="C5949">
        <v>0</v>
      </c>
      <c r="D5949">
        <v>0</v>
      </c>
    </row>
    <row r="5950" spans="1:4" hidden="1" outlineLevel="1" x14ac:dyDescent="0.45">
      <c r="A5950">
        <v>-8.380692036544124E-3</v>
      </c>
      <c r="B5950">
        <v>1</v>
      </c>
      <c r="C5950">
        <v>0</v>
      </c>
      <c r="D5950">
        <v>0</v>
      </c>
    </row>
    <row r="5951" spans="1:4" hidden="1" outlineLevel="1" x14ac:dyDescent="0.45">
      <c r="A5951">
        <v>-1.6177590772244121E-2</v>
      </c>
      <c r="B5951">
        <v>1</v>
      </c>
      <c r="C5951">
        <v>0</v>
      </c>
      <c r="D5951">
        <v>0</v>
      </c>
    </row>
    <row r="5952" spans="1:4" hidden="1" outlineLevel="1" x14ac:dyDescent="0.45">
      <c r="A5952">
        <v>-1.3789035136231309E-2</v>
      </c>
      <c r="B5952">
        <v>1</v>
      </c>
      <c r="C5952">
        <v>0</v>
      </c>
      <c r="D5952">
        <v>0</v>
      </c>
    </row>
    <row r="5953" spans="1:4" hidden="1" outlineLevel="1" x14ac:dyDescent="0.45">
      <c r="A5953">
        <v>2.0785823769112977E-2</v>
      </c>
      <c r="B5953">
        <v>1</v>
      </c>
      <c r="C5953">
        <v>0</v>
      </c>
      <c r="D5953">
        <v>0</v>
      </c>
    </row>
    <row r="5954" spans="1:4" hidden="1" outlineLevel="1" x14ac:dyDescent="0.45">
      <c r="A5954">
        <v>-5.823109320637343E-3</v>
      </c>
      <c r="B5954">
        <v>1</v>
      </c>
      <c r="C5954">
        <v>0</v>
      </c>
      <c r="D5954">
        <v>0</v>
      </c>
    </row>
    <row r="5955" spans="1:4" hidden="1" outlineLevel="1" x14ac:dyDescent="0.45">
      <c r="A5955">
        <v>-3.1717380092831204E-2</v>
      </c>
      <c r="B5955">
        <v>1</v>
      </c>
      <c r="C5955">
        <v>0</v>
      </c>
      <c r="D5955">
        <v>0</v>
      </c>
    </row>
    <row r="5956" spans="1:4" hidden="1" outlineLevel="1" x14ac:dyDescent="0.45">
      <c r="A5956">
        <v>1.400038044512053E-2</v>
      </c>
      <c r="B5956">
        <v>1</v>
      </c>
      <c r="C5956">
        <v>0</v>
      </c>
      <c r="D5956">
        <v>0</v>
      </c>
    </row>
    <row r="5957" spans="1:4" hidden="1" outlineLevel="1" x14ac:dyDescent="0.45">
      <c r="A5957">
        <v>-2.2624094848609833E-2</v>
      </c>
      <c r="B5957">
        <v>1</v>
      </c>
      <c r="C5957">
        <v>0</v>
      </c>
      <c r="D5957">
        <v>0</v>
      </c>
    </row>
    <row r="5958" spans="1:4" hidden="1" outlineLevel="1" x14ac:dyDescent="0.45">
      <c r="A5958">
        <v>-1.3819577735124877E-2</v>
      </c>
      <c r="B5958">
        <v>1</v>
      </c>
      <c r="C5958">
        <v>0</v>
      </c>
      <c r="D5958">
        <v>0</v>
      </c>
    </row>
    <row r="5959" spans="1:4" hidden="1" outlineLevel="1" x14ac:dyDescent="0.45">
      <c r="A5959">
        <v>2.6080186843129294E-3</v>
      </c>
      <c r="B5959">
        <v>1</v>
      </c>
      <c r="C5959">
        <v>0</v>
      </c>
      <c r="D5959">
        <v>0</v>
      </c>
    </row>
    <row r="5960" spans="1:4" hidden="1" outlineLevel="1" x14ac:dyDescent="0.45">
      <c r="A5960">
        <v>1.7859222735565616E-3</v>
      </c>
      <c r="B5960">
        <v>1</v>
      </c>
      <c r="C5960">
        <v>0</v>
      </c>
      <c r="D5960">
        <v>0</v>
      </c>
    </row>
    <row r="5961" spans="1:4" hidden="1" outlineLevel="1" x14ac:dyDescent="0.45">
      <c r="A5961">
        <v>7.2859744990894093E-3</v>
      </c>
      <c r="B5961">
        <v>1</v>
      </c>
      <c r="C5961">
        <v>0</v>
      </c>
      <c r="D5961">
        <v>0</v>
      </c>
    </row>
    <row r="5962" spans="1:4" hidden="1" outlineLevel="1" x14ac:dyDescent="0.45">
      <c r="A5962">
        <v>2.0391674041013941E-2</v>
      </c>
      <c r="B5962">
        <v>1</v>
      </c>
      <c r="C5962">
        <v>0</v>
      </c>
      <c r="D5962">
        <v>0</v>
      </c>
    </row>
    <row r="5963" spans="1:4" hidden="1" outlineLevel="1" x14ac:dyDescent="0.45">
      <c r="A5963">
        <v>-4.9017759511327252E-4</v>
      </c>
      <c r="B5963">
        <v>1</v>
      </c>
      <c r="C5963">
        <v>0</v>
      </c>
      <c r="D5963">
        <v>0</v>
      </c>
    </row>
    <row r="5964" spans="1:4" hidden="1" outlineLevel="1" x14ac:dyDescent="0.45">
      <c r="A5964">
        <v>4.6401086464464836E-3</v>
      </c>
      <c r="B5964">
        <v>1</v>
      </c>
      <c r="C5964">
        <v>0</v>
      </c>
      <c r="D5964">
        <v>0</v>
      </c>
    </row>
    <row r="5965" spans="1:4" hidden="1" outlineLevel="1" x14ac:dyDescent="0.45">
      <c r="A5965">
        <v>-6.0455859712366111E-3</v>
      </c>
      <c r="B5965">
        <v>1</v>
      </c>
      <c r="C5965">
        <v>0</v>
      </c>
      <c r="D5965">
        <v>0</v>
      </c>
    </row>
    <row r="5966" spans="1:4" hidden="1" outlineLevel="1" x14ac:dyDescent="0.45">
      <c r="A5966">
        <v>-2.1156025689459623E-2</v>
      </c>
      <c r="B5966">
        <v>1</v>
      </c>
      <c r="C5966">
        <v>0</v>
      </c>
      <c r="D5966">
        <v>0</v>
      </c>
    </row>
    <row r="5967" spans="1:4" hidden="1" outlineLevel="1" x14ac:dyDescent="0.45">
      <c r="A5967">
        <v>-1.732921651871866E-2</v>
      </c>
      <c r="B5967">
        <v>1</v>
      </c>
      <c r="C5967">
        <v>0</v>
      </c>
      <c r="D5967">
        <v>0</v>
      </c>
    </row>
    <row r="5968" spans="1:4" hidden="1" outlineLevel="1" x14ac:dyDescent="0.45">
      <c r="A5968">
        <v>2.0227013864341448E-2</v>
      </c>
      <c r="B5968">
        <v>1</v>
      </c>
      <c r="C5968">
        <v>0</v>
      </c>
      <c r="D5968">
        <v>0</v>
      </c>
    </row>
    <row r="5969" spans="1:4" hidden="1" outlineLevel="1" x14ac:dyDescent="0.45">
      <c r="A5969">
        <v>-1.4705882352941124E-2</v>
      </c>
      <c r="B5969">
        <v>1</v>
      </c>
      <c r="C5969">
        <v>0</v>
      </c>
      <c r="D5969">
        <v>0</v>
      </c>
    </row>
    <row r="5970" spans="1:4" hidden="1" outlineLevel="1" x14ac:dyDescent="0.45">
      <c r="A5970">
        <v>1.4690943189810124E-2</v>
      </c>
      <c r="B5970">
        <v>1</v>
      </c>
      <c r="C5970">
        <v>0</v>
      </c>
      <c r="D5970">
        <v>0</v>
      </c>
    </row>
    <row r="5971" spans="1:4" hidden="1" outlineLevel="1" x14ac:dyDescent="0.45">
      <c r="A5971">
        <v>8.8563727377743984E-3</v>
      </c>
      <c r="B5971">
        <v>1</v>
      </c>
      <c r="C5971">
        <v>0</v>
      </c>
      <c r="D5971">
        <v>0</v>
      </c>
    </row>
    <row r="5972" spans="1:4" hidden="1" outlineLevel="1" x14ac:dyDescent="0.45">
      <c r="A5972">
        <v>1.5000000000000124E-2</v>
      </c>
      <c r="B5972">
        <v>1</v>
      </c>
      <c r="C5972">
        <v>0</v>
      </c>
      <c r="D5972">
        <v>0</v>
      </c>
    </row>
    <row r="5973" spans="1:4" hidden="1" outlineLevel="1" x14ac:dyDescent="0.45">
      <c r="A5973">
        <v>2.0832549919151733E-2</v>
      </c>
      <c r="B5973">
        <v>1</v>
      </c>
      <c r="C5973">
        <v>0</v>
      </c>
      <c r="D5973">
        <v>0</v>
      </c>
    </row>
    <row r="5974" spans="1:4" hidden="1" outlineLevel="1" x14ac:dyDescent="0.45">
      <c r="A5974">
        <v>-1.2782259549858233E-2</v>
      </c>
      <c r="B5974">
        <v>1</v>
      </c>
      <c r="C5974">
        <v>0</v>
      </c>
      <c r="D5974">
        <v>0</v>
      </c>
    </row>
    <row r="5975" spans="1:4" hidden="1" outlineLevel="1" x14ac:dyDescent="0.45">
      <c r="A5975">
        <v>1.783582089552227E-2</v>
      </c>
      <c r="B5975">
        <v>1</v>
      </c>
      <c r="C5975">
        <v>0</v>
      </c>
      <c r="D5975">
        <v>0</v>
      </c>
    </row>
    <row r="5976" spans="1:4" hidden="1" outlineLevel="1" x14ac:dyDescent="0.45">
      <c r="A5976">
        <v>-3.2443727546007661E-2</v>
      </c>
      <c r="B5976">
        <v>1</v>
      </c>
      <c r="C5976">
        <v>0</v>
      </c>
      <c r="D5976">
        <v>0</v>
      </c>
    </row>
    <row r="5977" spans="1:4" hidden="1" outlineLevel="1" x14ac:dyDescent="0.45">
      <c r="A5977">
        <v>4.4026825294585681E-2</v>
      </c>
      <c r="B5977">
        <v>1</v>
      </c>
      <c r="C5977">
        <v>0</v>
      </c>
      <c r="D5977">
        <v>0</v>
      </c>
    </row>
    <row r="5978" spans="1:4" hidden="1" outlineLevel="1" x14ac:dyDescent="0.45">
      <c r="A5978">
        <v>-3.2661948829614262E-3</v>
      </c>
      <c r="B5978">
        <v>1</v>
      </c>
      <c r="C5978">
        <v>0</v>
      </c>
      <c r="D5978">
        <v>0</v>
      </c>
    </row>
    <row r="5979" spans="1:4" hidden="1" outlineLevel="1" x14ac:dyDescent="0.45">
      <c r="A5979">
        <v>1.2670671764063446E-2</v>
      </c>
      <c r="B5979">
        <v>1</v>
      </c>
      <c r="C5979">
        <v>0</v>
      </c>
      <c r="D5979">
        <v>0</v>
      </c>
    </row>
    <row r="5980" spans="1:4" hidden="1" outlineLevel="1" x14ac:dyDescent="0.45">
      <c r="A5980">
        <v>-2.286700463811886E-2</v>
      </c>
      <c r="B5980">
        <v>1</v>
      </c>
      <c r="C5980">
        <v>0</v>
      </c>
      <c r="D5980">
        <v>0</v>
      </c>
    </row>
    <row r="5981" spans="1:4" hidden="1" outlineLevel="1" x14ac:dyDescent="0.45">
      <c r="A5981">
        <v>2.1231188137027734E-2</v>
      </c>
      <c r="B5981">
        <v>1</v>
      </c>
      <c r="C5981">
        <v>0</v>
      </c>
      <c r="D5981">
        <v>0</v>
      </c>
    </row>
    <row r="5982" spans="1:4" hidden="1" outlineLevel="1" x14ac:dyDescent="0.45">
      <c r="A5982">
        <v>-1.6285940765295215E-2</v>
      </c>
      <c r="B5982">
        <v>1</v>
      </c>
      <c r="C5982">
        <v>0</v>
      </c>
      <c r="D5982">
        <v>0</v>
      </c>
    </row>
    <row r="5983" spans="1:4" hidden="1" outlineLevel="1" x14ac:dyDescent="0.45">
      <c r="A5983">
        <v>6.6661783019559273E-3</v>
      </c>
      <c r="B5983">
        <v>1</v>
      </c>
      <c r="C5983">
        <v>0</v>
      </c>
      <c r="D5983">
        <v>0</v>
      </c>
    </row>
    <row r="5984" spans="1:4" hidden="1" outlineLevel="1" x14ac:dyDescent="0.45">
      <c r="A5984">
        <v>9.8238975403885931E-4</v>
      </c>
      <c r="B5984">
        <v>1</v>
      </c>
      <c r="C5984">
        <v>0</v>
      </c>
      <c r="D5984">
        <v>0</v>
      </c>
    </row>
    <row r="5985" spans="1:4" hidden="1" outlineLevel="1" x14ac:dyDescent="0.45">
      <c r="A5985">
        <v>-1.4612336883428556E-2</v>
      </c>
      <c r="B5985">
        <v>1</v>
      </c>
      <c r="C5985">
        <v>0</v>
      </c>
      <c r="D5985">
        <v>0</v>
      </c>
    </row>
    <row r="5986" spans="1:4" hidden="1" outlineLevel="1" x14ac:dyDescent="0.45">
      <c r="A5986">
        <v>-9.8860157143382255E-3</v>
      </c>
      <c r="B5986">
        <v>1</v>
      </c>
      <c r="C5986">
        <v>0</v>
      </c>
      <c r="D5986">
        <v>0</v>
      </c>
    </row>
    <row r="5987" spans="1:4" hidden="1" outlineLevel="1" x14ac:dyDescent="0.45">
      <c r="A5987">
        <v>1.1363212995044725E-2</v>
      </c>
      <c r="B5987">
        <v>1</v>
      </c>
      <c r="C5987">
        <v>0</v>
      </c>
      <c r="D5987">
        <v>0</v>
      </c>
    </row>
    <row r="5988" spans="1:4" hidden="1" outlineLevel="1" x14ac:dyDescent="0.45">
      <c r="A5988">
        <v>-1.4735135931620569E-4</v>
      </c>
      <c r="B5988">
        <v>1</v>
      </c>
      <c r="C5988">
        <v>0</v>
      </c>
      <c r="D5988">
        <v>0</v>
      </c>
    </row>
    <row r="5989" spans="1:4" hidden="1" outlineLevel="1" x14ac:dyDescent="0.45">
      <c r="A5989">
        <v>-2.5790288114357907E-4</v>
      </c>
      <c r="B5989">
        <v>1</v>
      </c>
      <c r="C5989">
        <v>0</v>
      </c>
      <c r="D5989">
        <v>0</v>
      </c>
    </row>
    <row r="5990" spans="1:4" hidden="1" outlineLevel="1" x14ac:dyDescent="0.45">
      <c r="A5990">
        <v>1.7541920029482183E-2</v>
      </c>
      <c r="B5990">
        <v>1</v>
      </c>
      <c r="C5990">
        <v>0</v>
      </c>
      <c r="D5990">
        <v>0</v>
      </c>
    </row>
    <row r="5991" spans="1:4" hidden="1" outlineLevel="1" x14ac:dyDescent="0.45">
      <c r="A5991">
        <v>3.9875411973488761E-2</v>
      </c>
      <c r="B5991">
        <v>1</v>
      </c>
      <c r="C5991">
        <v>0</v>
      </c>
      <c r="D5991">
        <v>0</v>
      </c>
    </row>
    <row r="5992" spans="1:4" hidden="1" outlineLevel="1" x14ac:dyDescent="0.45">
      <c r="A5992">
        <v>-3.1345778768457899E-3</v>
      </c>
      <c r="B5992">
        <v>1</v>
      </c>
      <c r="C5992">
        <v>0</v>
      </c>
      <c r="D5992">
        <v>0</v>
      </c>
    </row>
    <row r="5993" spans="1:4" hidden="1" outlineLevel="1" x14ac:dyDescent="0.45">
      <c r="A5993">
        <v>-1.9635245615260977E-2</v>
      </c>
      <c r="B5993">
        <v>1</v>
      </c>
      <c r="C5993">
        <v>0</v>
      </c>
      <c r="D5993">
        <v>0</v>
      </c>
    </row>
    <row r="5994" spans="1:4" hidden="1" outlineLevel="1" x14ac:dyDescent="0.45">
      <c r="A5994">
        <v>-8.9094796863863346E-3</v>
      </c>
      <c r="B5994">
        <v>1</v>
      </c>
      <c r="C5994">
        <v>0</v>
      </c>
      <c r="D5994">
        <v>0</v>
      </c>
    </row>
    <row r="5995" spans="1:4" hidden="1" outlineLevel="1" x14ac:dyDescent="0.45">
      <c r="A5995">
        <v>4.5307443365696365E-3</v>
      </c>
      <c r="B5995">
        <v>1</v>
      </c>
      <c r="C5995">
        <v>0</v>
      </c>
      <c r="D5995">
        <v>0</v>
      </c>
    </row>
    <row r="5996" spans="1:4" hidden="1" outlineLevel="1" x14ac:dyDescent="0.45">
      <c r="A5996">
        <v>-9.056414662084844E-3</v>
      </c>
      <c r="B5996">
        <v>1</v>
      </c>
      <c r="C5996">
        <v>0</v>
      </c>
      <c r="D5996">
        <v>0</v>
      </c>
    </row>
    <row r="5997" spans="1:4" hidden="1" outlineLevel="1" x14ac:dyDescent="0.45">
      <c r="A5997">
        <v>-2.7453671928620027E-3</v>
      </c>
      <c r="B5997">
        <v>1</v>
      </c>
      <c r="C5997">
        <v>0</v>
      </c>
      <c r="D5997">
        <v>0</v>
      </c>
    </row>
    <row r="5998" spans="1:4" hidden="1" outlineLevel="1" x14ac:dyDescent="0.45">
      <c r="A5998">
        <v>2.7529249827942248E-3</v>
      </c>
      <c r="B5998">
        <v>1</v>
      </c>
      <c r="C5998">
        <v>0</v>
      </c>
      <c r="D5998">
        <v>0</v>
      </c>
    </row>
    <row r="5999" spans="1:4" hidden="1" outlineLevel="1" x14ac:dyDescent="0.45">
      <c r="A5999">
        <v>-6.3938156991655282E-3</v>
      </c>
      <c r="B5999">
        <v>1</v>
      </c>
      <c r="C5999">
        <v>0</v>
      </c>
      <c r="D5999">
        <v>0</v>
      </c>
    </row>
    <row r="6000" spans="1:4" hidden="1" outlineLevel="1" x14ac:dyDescent="0.45">
      <c r="A6000">
        <v>-3.2356576746891408E-3</v>
      </c>
      <c r="B6000">
        <v>1</v>
      </c>
      <c r="C6000">
        <v>0</v>
      </c>
      <c r="D6000">
        <v>0</v>
      </c>
    </row>
    <row r="6001" spans="1:4" hidden="1" outlineLevel="1" x14ac:dyDescent="0.45">
      <c r="A6001">
        <v>7.6230076230074939E-3</v>
      </c>
      <c r="B6001">
        <v>1</v>
      </c>
      <c r="C6001">
        <v>0</v>
      </c>
      <c r="D6001">
        <v>0</v>
      </c>
    </row>
    <row r="6002" spans="1:4" hidden="1" outlineLevel="1" x14ac:dyDescent="0.45">
      <c r="A6002">
        <v>3.5075653370013837E-2</v>
      </c>
      <c r="B6002">
        <v>1</v>
      </c>
      <c r="C6002">
        <v>0</v>
      </c>
      <c r="D6002">
        <v>0</v>
      </c>
    </row>
    <row r="6003" spans="1:4" hidden="1" outlineLevel="1" x14ac:dyDescent="0.45">
      <c r="A6003">
        <v>-2.9130966952264359E-2</v>
      </c>
      <c r="B6003">
        <v>1</v>
      </c>
      <c r="C6003">
        <v>0</v>
      </c>
      <c r="D6003">
        <v>0</v>
      </c>
    </row>
    <row r="6004" spans="1:4" hidden="1" outlineLevel="1" x14ac:dyDescent="0.45">
      <c r="A6004">
        <v>2.2981053238239291E-2</v>
      </c>
      <c r="B6004">
        <v>1</v>
      </c>
      <c r="C6004">
        <v>0</v>
      </c>
      <c r="D6004">
        <v>0</v>
      </c>
    </row>
    <row r="6005" spans="1:4" hidden="1" outlineLevel="1" x14ac:dyDescent="0.45">
      <c r="A6005">
        <v>2.2359154929577629E-2</v>
      </c>
      <c r="B6005">
        <v>1</v>
      </c>
      <c r="C6005">
        <v>0</v>
      </c>
      <c r="D6005">
        <v>0</v>
      </c>
    </row>
    <row r="6006" spans="1:4" hidden="1" outlineLevel="1" x14ac:dyDescent="0.45">
      <c r="A6006">
        <v>-1.5498536249354267E-2</v>
      </c>
      <c r="B6006">
        <v>1</v>
      </c>
      <c r="C6006">
        <v>0</v>
      </c>
      <c r="D6006">
        <v>0</v>
      </c>
    </row>
    <row r="6007" spans="1:4" hidden="1" outlineLevel="1" x14ac:dyDescent="0.45">
      <c r="A6007">
        <v>1.7316774532097234E-2</v>
      </c>
      <c r="B6007">
        <v>1</v>
      </c>
      <c r="C6007">
        <v>0</v>
      </c>
      <c r="D6007">
        <v>0</v>
      </c>
    </row>
    <row r="6008" spans="1:4" hidden="1" outlineLevel="1" x14ac:dyDescent="0.45">
      <c r="A6008">
        <v>2.7166437414027911E-3</v>
      </c>
      <c r="B6008">
        <v>1</v>
      </c>
      <c r="C6008">
        <v>0</v>
      </c>
      <c r="D6008">
        <v>0</v>
      </c>
    </row>
    <row r="6009" spans="1:4" hidden="1" outlineLevel="1" x14ac:dyDescent="0.45">
      <c r="A6009">
        <v>8.6422716828424839E-3</v>
      </c>
      <c r="B6009">
        <v>1</v>
      </c>
      <c r="C6009">
        <v>0</v>
      </c>
      <c r="D6009">
        <v>0</v>
      </c>
    </row>
    <row r="6010" spans="1:4" hidden="1" outlineLevel="1" x14ac:dyDescent="0.45">
      <c r="A6010">
        <v>1.6490428751147368E-2</v>
      </c>
      <c r="B6010">
        <v>1</v>
      </c>
      <c r="C6010">
        <v>0</v>
      </c>
      <c r="D6010">
        <v>0</v>
      </c>
    </row>
    <row r="6011" spans="1:4" hidden="1" outlineLevel="1" x14ac:dyDescent="0.45">
      <c r="A6011">
        <v>-9.8340915172597798E-3</v>
      </c>
      <c r="B6011">
        <v>1</v>
      </c>
      <c r="C6011">
        <v>0</v>
      </c>
      <c r="D6011">
        <v>0</v>
      </c>
    </row>
    <row r="6012" spans="1:4" hidden="1" outlineLevel="1" x14ac:dyDescent="0.45">
      <c r="A6012">
        <v>2.5268562934936956E-2</v>
      </c>
      <c r="B6012">
        <v>1</v>
      </c>
      <c r="C6012">
        <v>0</v>
      </c>
      <c r="D6012">
        <v>0</v>
      </c>
    </row>
    <row r="6013" spans="1:4" hidden="1" outlineLevel="1" x14ac:dyDescent="0.45">
      <c r="A6013">
        <v>-7.4135090609555032E-3</v>
      </c>
      <c r="B6013">
        <v>1</v>
      </c>
      <c r="C6013">
        <v>0</v>
      </c>
      <c r="D6013">
        <v>0</v>
      </c>
    </row>
    <row r="6014" spans="1:4" hidden="1" outlineLevel="1" x14ac:dyDescent="0.45">
      <c r="A6014">
        <v>1.7925311203319527E-3</v>
      </c>
      <c r="B6014">
        <v>1</v>
      </c>
      <c r="C6014">
        <v>0</v>
      </c>
      <c r="D6014">
        <v>0</v>
      </c>
    </row>
    <row r="6015" spans="1:4" hidden="1" outlineLevel="1" x14ac:dyDescent="0.45">
      <c r="A6015">
        <v>-3.7211305874946254E-2</v>
      </c>
      <c r="B6015">
        <v>1</v>
      </c>
      <c r="C6015">
        <v>0</v>
      </c>
      <c r="D6015">
        <v>0</v>
      </c>
    </row>
    <row r="6016" spans="1:4" hidden="1" outlineLevel="1" x14ac:dyDescent="0.45">
      <c r="A6016">
        <v>1.1529460352422971E-2</v>
      </c>
      <c r="B6016">
        <v>1</v>
      </c>
      <c r="C6016">
        <v>0</v>
      </c>
      <c r="D6016">
        <v>0</v>
      </c>
    </row>
    <row r="6017" spans="1:4" hidden="1" outlineLevel="1" x14ac:dyDescent="0.45">
      <c r="A6017">
        <v>1.3609608383502447E-4</v>
      </c>
      <c r="B6017">
        <v>1</v>
      </c>
      <c r="C6017">
        <v>0</v>
      </c>
      <c r="D6017">
        <v>0</v>
      </c>
    </row>
    <row r="6018" spans="1:4" hidden="1" outlineLevel="1" x14ac:dyDescent="0.45">
      <c r="A6018">
        <v>3.4665759482905179E-2</v>
      </c>
      <c r="B6018">
        <v>1</v>
      </c>
      <c r="C6018">
        <v>0</v>
      </c>
      <c r="D6018">
        <v>0</v>
      </c>
    </row>
    <row r="6019" spans="1:4" hidden="1" outlineLevel="1" x14ac:dyDescent="0.45">
      <c r="A6019">
        <v>2.2686920497139607E-2</v>
      </c>
      <c r="B6019">
        <v>1</v>
      </c>
      <c r="C6019">
        <v>0</v>
      </c>
      <c r="D6019">
        <v>0</v>
      </c>
    </row>
    <row r="6020" spans="1:4" hidden="1" outlineLevel="1" x14ac:dyDescent="0.45">
      <c r="A6020">
        <v>4.3563528806584317E-2</v>
      </c>
      <c r="B6020">
        <v>1</v>
      </c>
      <c r="C6020">
        <v>0</v>
      </c>
      <c r="D6020">
        <v>0</v>
      </c>
    </row>
    <row r="6021" spans="1:4" hidden="1" outlineLevel="1" x14ac:dyDescent="0.45">
      <c r="A6021">
        <v>8.7186912720664811E-3</v>
      </c>
      <c r="B6021">
        <v>1</v>
      </c>
      <c r="C6021">
        <v>0</v>
      </c>
      <c r="D6021">
        <v>0</v>
      </c>
    </row>
    <row r="6022" spans="1:4" hidden="1" outlineLevel="1" x14ac:dyDescent="0.45">
      <c r="A6022">
        <v>8.796041781198527E-3</v>
      </c>
      <c r="B6022">
        <v>1</v>
      </c>
      <c r="C6022">
        <v>0</v>
      </c>
      <c r="D6022">
        <v>0</v>
      </c>
    </row>
    <row r="6023" spans="1:4" hidden="1" outlineLevel="1" x14ac:dyDescent="0.45">
      <c r="A6023">
        <v>-2.6248864668483196E-2</v>
      </c>
      <c r="B6023">
        <v>1</v>
      </c>
      <c r="C6023">
        <v>0</v>
      </c>
      <c r="D6023">
        <v>0</v>
      </c>
    </row>
    <row r="6024" spans="1:4" hidden="1" outlineLevel="1" x14ac:dyDescent="0.45">
      <c r="A6024">
        <v>-4.1040947672791317E-3</v>
      </c>
      <c r="B6024">
        <v>1</v>
      </c>
      <c r="C6024">
        <v>0</v>
      </c>
      <c r="D6024">
        <v>0</v>
      </c>
    </row>
    <row r="6025" spans="1:4" hidden="1" outlineLevel="1" x14ac:dyDescent="0.45">
      <c r="A6025">
        <v>-2.2915300802347605E-2</v>
      </c>
      <c r="B6025">
        <v>1</v>
      </c>
      <c r="C6025">
        <v>0</v>
      </c>
      <c r="D6025">
        <v>0</v>
      </c>
    </row>
    <row r="6026" spans="1:4" hidden="1" outlineLevel="1" x14ac:dyDescent="0.45">
      <c r="A6026">
        <v>2.2590024602997083E-2</v>
      </c>
      <c r="B6026">
        <v>1</v>
      </c>
      <c r="C6026">
        <v>0</v>
      </c>
      <c r="D6026">
        <v>0</v>
      </c>
    </row>
    <row r="6027" spans="1:4" hidden="1" outlineLevel="1" x14ac:dyDescent="0.45">
      <c r="A6027">
        <v>-2.3059617547806499E-2</v>
      </c>
      <c r="B6027">
        <v>1</v>
      </c>
      <c r="C6027">
        <v>0</v>
      </c>
      <c r="D6027">
        <v>0</v>
      </c>
    </row>
    <row r="6028" spans="1:4" hidden="1" outlineLevel="1" x14ac:dyDescent="0.45">
      <c r="A6028">
        <v>8.2197914667689886E-3</v>
      </c>
      <c r="B6028">
        <v>1</v>
      </c>
      <c r="C6028">
        <v>0</v>
      </c>
      <c r="D6028">
        <v>0</v>
      </c>
    </row>
    <row r="6029" spans="1:4" hidden="1" outlineLevel="1" x14ac:dyDescent="0.45">
      <c r="A6029">
        <v>0.16619611077625862</v>
      </c>
      <c r="B6029">
        <v>1</v>
      </c>
      <c r="C6029">
        <v>0</v>
      </c>
      <c r="D6029">
        <v>0</v>
      </c>
    </row>
    <row r="6030" spans="1:4" hidden="1" outlineLevel="1" x14ac:dyDescent="0.45">
      <c r="A6030">
        <v>2.6494750013601021E-2</v>
      </c>
      <c r="B6030">
        <v>1</v>
      </c>
      <c r="C6030">
        <v>0</v>
      </c>
      <c r="D6030">
        <v>0</v>
      </c>
    </row>
    <row r="6031" spans="1:4" hidden="1" outlineLevel="1" x14ac:dyDescent="0.45">
      <c r="A6031">
        <v>1.5131439474242114E-2</v>
      </c>
      <c r="B6031">
        <v>1</v>
      </c>
      <c r="C6031">
        <v>0</v>
      </c>
      <c r="D6031">
        <v>0</v>
      </c>
    </row>
    <row r="6032" spans="1:4" hidden="1" outlineLevel="1" x14ac:dyDescent="0.45">
      <c r="A6032">
        <v>-8.7451379643406213E-3</v>
      </c>
      <c r="B6032">
        <v>1</v>
      </c>
      <c r="C6032">
        <v>0</v>
      </c>
      <c r="D6032">
        <v>0</v>
      </c>
    </row>
    <row r="6033" spans="1:4" hidden="1" outlineLevel="1" x14ac:dyDescent="0.45">
      <c r="A6033">
        <v>-7.2421784472769257E-3</v>
      </c>
      <c r="B6033">
        <v>1</v>
      </c>
      <c r="C6033">
        <v>0</v>
      </c>
      <c r="D6033">
        <v>0</v>
      </c>
    </row>
    <row r="6034" spans="1:4" hidden="1" outlineLevel="1" x14ac:dyDescent="0.45">
      <c r="A6034">
        <v>-1.0106905058757998E-2</v>
      </c>
      <c r="B6034">
        <v>1</v>
      </c>
      <c r="C6034">
        <v>0</v>
      </c>
      <c r="D6034">
        <v>0</v>
      </c>
    </row>
    <row r="6035" spans="1:4" hidden="1" outlineLevel="1" x14ac:dyDescent="0.45">
      <c r="A6035">
        <v>-2.5887018973094755E-2</v>
      </c>
      <c r="B6035">
        <v>1</v>
      </c>
      <c r="C6035">
        <v>0</v>
      </c>
      <c r="D6035">
        <v>0</v>
      </c>
    </row>
    <row r="6036" spans="1:4" hidden="1" outlineLevel="1" x14ac:dyDescent="0.45">
      <c r="A6036">
        <v>-1.8486932599725003E-2</v>
      </c>
      <c r="B6036">
        <v>1</v>
      </c>
      <c r="C6036">
        <v>0</v>
      </c>
      <c r="D6036">
        <v>0</v>
      </c>
    </row>
    <row r="6037" spans="1:4" hidden="1" outlineLevel="1" x14ac:dyDescent="0.45">
      <c r="A6037">
        <v>-7.9600874488479079E-3</v>
      </c>
      <c r="B6037">
        <v>1</v>
      </c>
      <c r="C6037">
        <v>0</v>
      </c>
      <c r="D6037">
        <v>0</v>
      </c>
    </row>
    <row r="6038" spans="1:4" hidden="1" outlineLevel="1" x14ac:dyDescent="0.45">
      <c r="A6038">
        <v>2.8253376278465359E-2</v>
      </c>
      <c r="B6038">
        <v>1</v>
      </c>
      <c r="C6038">
        <v>0</v>
      </c>
      <c r="D6038">
        <v>0</v>
      </c>
    </row>
    <row r="6039" spans="1:4" hidden="1" outlineLevel="1" x14ac:dyDescent="0.45">
      <c r="A6039">
        <v>1.2914216629116293E-3</v>
      </c>
      <c r="B6039">
        <v>1</v>
      </c>
      <c r="C6039">
        <v>0</v>
      </c>
      <c r="D6039">
        <v>0</v>
      </c>
    </row>
    <row r="6040" spans="1:4" hidden="1" outlineLevel="1" x14ac:dyDescent="0.45">
      <c r="A6040">
        <v>-3.7457808512390001E-2</v>
      </c>
      <c r="B6040">
        <v>1</v>
      </c>
      <c r="C6040">
        <v>0</v>
      </c>
      <c r="D6040">
        <v>0</v>
      </c>
    </row>
    <row r="6041" spans="1:4" hidden="1" outlineLevel="1" x14ac:dyDescent="0.45">
      <c r="A6041">
        <v>1.7789941840574697E-2</v>
      </c>
      <c r="B6041">
        <v>1</v>
      </c>
      <c r="C6041">
        <v>0</v>
      </c>
      <c r="D6041">
        <v>0</v>
      </c>
    </row>
    <row r="6042" spans="1:4" hidden="1" outlineLevel="1" x14ac:dyDescent="0.45">
      <c r="A6042">
        <v>-1.6190476190476089E-2</v>
      </c>
      <c r="B6042">
        <v>1</v>
      </c>
      <c r="C6042">
        <v>0</v>
      </c>
      <c r="D6042">
        <v>0</v>
      </c>
    </row>
    <row r="6043" spans="1:4" hidden="1" outlineLevel="1" x14ac:dyDescent="0.45">
      <c r="A6043">
        <v>2.2493024315242138E-3</v>
      </c>
      <c r="B6043">
        <v>1</v>
      </c>
      <c r="C6043">
        <v>0</v>
      </c>
      <c r="D6043">
        <v>0</v>
      </c>
    </row>
    <row r="6044" spans="1:4" hidden="1" outlineLevel="1" x14ac:dyDescent="0.45">
      <c r="A6044">
        <v>3.6930769012244458E-3</v>
      </c>
      <c r="B6044">
        <v>1</v>
      </c>
      <c r="C6044">
        <v>0</v>
      </c>
      <c r="D6044">
        <v>0</v>
      </c>
    </row>
    <row r="6045" spans="1:4" hidden="1" outlineLevel="1" x14ac:dyDescent="0.45">
      <c r="A6045">
        <v>4.9531572839716098E-3</v>
      </c>
      <c r="B6045">
        <v>1</v>
      </c>
      <c r="C6045">
        <v>0</v>
      </c>
      <c r="D6045">
        <v>0</v>
      </c>
    </row>
    <row r="6046" spans="1:4" hidden="1" outlineLevel="1" x14ac:dyDescent="0.45">
      <c r="A6046">
        <v>-2.1799132540978983E-2</v>
      </c>
      <c r="B6046">
        <v>1</v>
      </c>
      <c r="C6046">
        <v>0</v>
      </c>
      <c r="D6046">
        <v>0</v>
      </c>
    </row>
    <row r="6047" spans="1:4" hidden="1" outlineLevel="1" x14ac:dyDescent="0.45">
      <c r="A6047">
        <v>-6.1326730392721185E-3</v>
      </c>
      <c r="B6047">
        <v>1</v>
      </c>
      <c r="C6047">
        <v>0</v>
      </c>
      <c r="D6047">
        <v>0</v>
      </c>
    </row>
    <row r="6048" spans="1:4" hidden="1" outlineLevel="1" x14ac:dyDescent="0.45">
      <c r="A6048">
        <v>-1.4108172310901224E-2</v>
      </c>
      <c r="B6048">
        <v>1</v>
      </c>
      <c r="C6048">
        <v>0</v>
      </c>
      <c r="D6048">
        <v>0</v>
      </c>
    </row>
    <row r="6049" spans="1:4" hidden="1" outlineLevel="1" x14ac:dyDescent="0.45">
      <c r="A6049">
        <v>2.4712035731076609E-2</v>
      </c>
      <c r="B6049">
        <v>1</v>
      </c>
      <c r="C6049">
        <v>0</v>
      </c>
      <c r="D6049">
        <v>0</v>
      </c>
    </row>
    <row r="6050" spans="1:4" hidden="1" outlineLevel="1" x14ac:dyDescent="0.45">
      <c r="A6050">
        <v>1.9040518452671185E-2</v>
      </c>
      <c r="B6050">
        <v>1</v>
      </c>
      <c r="C6050">
        <v>0</v>
      </c>
      <c r="D6050">
        <v>0</v>
      </c>
    </row>
    <row r="6051" spans="1:4" hidden="1" outlineLevel="1" x14ac:dyDescent="0.45">
      <c r="A6051">
        <v>1.5195430115091169E-2</v>
      </c>
      <c r="B6051">
        <v>1</v>
      </c>
      <c r="C6051">
        <v>0</v>
      </c>
      <c r="D6051">
        <v>0</v>
      </c>
    </row>
    <row r="6052" spans="1:4" hidden="1" outlineLevel="1" x14ac:dyDescent="0.45">
      <c r="A6052">
        <v>-1.3776090029658739E-2</v>
      </c>
      <c r="B6052">
        <v>1</v>
      </c>
      <c r="C6052">
        <v>0</v>
      </c>
      <c r="D6052">
        <v>0</v>
      </c>
    </row>
    <row r="6053" spans="1:4" hidden="1" outlineLevel="1" x14ac:dyDescent="0.45">
      <c r="A6053">
        <v>-1.2001124227093984E-2</v>
      </c>
      <c r="B6053">
        <v>1</v>
      </c>
      <c r="C6053">
        <v>0</v>
      </c>
      <c r="D6053">
        <v>0</v>
      </c>
    </row>
    <row r="6054" spans="1:4" hidden="1" outlineLevel="1" x14ac:dyDescent="0.45">
      <c r="A6054">
        <v>-1.1350382613148136E-2</v>
      </c>
      <c r="B6054">
        <v>1</v>
      </c>
      <c r="C6054">
        <v>0</v>
      </c>
      <c r="D6054">
        <v>0</v>
      </c>
    </row>
    <row r="6055" spans="1:4" hidden="1" outlineLevel="1" x14ac:dyDescent="0.45">
      <c r="A6055">
        <v>-3.2226506301432645E-3</v>
      </c>
      <c r="B6055">
        <v>1</v>
      </c>
      <c r="C6055">
        <v>0</v>
      </c>
      <c r="D6055">
        <v>0</v>
      </c>
    </row>
    <row r="6056" spans="1:4" hidden="1" outlineLevel="1" x14ac:dyDescent="0.45">
      <c r="A6056">
        <v>-4.2664973153974994E-2</v>
      </c>
      <c r="B6056">
        <v>1</v>
      </c>
      <c r="C6056">
        <v>0</v>
      </c>
      <c r="D6056">
        <v>0</v>
      </c>
    </row>
    <row r="6057" spans="1:4" hidden="1" outlineLevel="1" x14ac:dyDescent="0.45">
      <c r="A6057">
        <v>-2.5931733204680452E-3</v>
      </c>
      <c r="B6057">
        <v>1</v>
      </c>
      <c r="C6057">
        <v>0</v>
      </c>
      <c r="D6057">
        <v>0</v>
      </c>
    </row>
    <row r="6058" spans="1:4" hidden="1" outlineLevel="1" x14ac:dyDescent="0.45">
      <c r="A6058">
        <v>-1.0127577241671126E-2</v>
      </c>
      <c r="B6058">
        <v>1</v>
      </c>
      <c r="C6058">
        <v>0</v>
      </c>
      <c r="D6058">
        <v>0</v>
      </c>
    </row>
    <row r="6059" spans="1:4" hidden="1" outlineLevel="1" x14ac:dyDescent="0.45">
      <c r="A6059">
        <v>-7.9100876523227059E-3</v>
      </c>
      <c r="B6059">
        <v>1</v>
      </c>
      <c r="C6059">
        <v>0</v>
      </c>
      <c r="D6059">
        <v>0</v>
      </c>
    </row>
    <row r="6060" spans="1:4" hidden="1" outlineLevel="1" x14ac:dyDescent="0.45">
      <c r="A6060">
        <v>-4.4637359931042342E-3</v>
      </c>
      <c r="B6060">
        <v>1</v>
      </c>
      <c r="C6060">
        <v>0</v>
      </c>
      <c r="D6060">
        <v>0</v>
      </c>
    </row>
    <row r="6061" spans="1:4" hidden="1" outlineLevel="1" x14ac:dyDescent="0.45">
      <c r="A6061">
        <v>1.2461733510621853E-2</v>
      </c>
      <c r="B6061">
        <v>1</v>
      </c>
      <c r="C6061">
        <v>0</v>
      </c>
      <c r="D6061">
        <v>0</v>
      </c>
    </row>
    <row r="6062" spans="1:4" hidden="1" outlineLevel="1" x14ac:dyDescent="0.45">
      <c r="A6062">
        <v>3.545904343045625E-2</v>
      </c>
      <c r="B6062">
        <v>1</v>
      </c>
      <c r="C6062">
        <v>0</v>
      </c>
      <c r="D6062">
        <v>0</v>
      </c>
    </row>
    <row r="6063" spans="1:4" hidden="1" outlineLevel="1" x14ac:dyDescent="0.45">
      <c r="A6063">
        <v>3.3625342890011289E-3</v>
      </c>
      <c r="B6063">
        <v>1</v>
      </c>
      <c r="C6063">
        <v>0</v>
      </c>
      <c r="D6063">
        <v>0</v>
      </c>
    </row>
    <row r="6064" spans="1:4" hidden="1" outlineLevel="1" x14ac:dyDescent="0.45">
      <c r="A6064">
        <v>9.407061175294773E-3</v>
      </c>
      <c r="B6064">
        <v>1</v>
      </c>
      <c r="C6064">
        <v>0</v>
      </c>
      <c r="D6064">
        <v>0</v>
      </c>
    </row>
    <row r="6065" spans="1:4" hidden="1" outlineLevel="1" x14ac:dyDescent="0.45">
      <c r="A6065">
        <v>-1.1707487549873274E-2</v>
      </c>
      <c r="B6065">
        <v>1</v>
      </c>
      <c r="C6065">
        <v>0</v>
      </c>
      <c r="D6065">
        <v>0</v>
      </c>
    </row>
    <row r="6066" spans="1:4" hidden="1" outlineLevel="1" x14ac:dyDescent="0.45">
      <c r="A6066">
        <v>8.5457492264606749E-4</v>
      </c>
      <c r="B6066">
        <v>1</v>
      </c>
      <c r="C6066">
        <v>0</v>
      </c>
      <c r="D6066">
        <v>0</v>
      </c>
    </row>
    <row r="6067" spans="1:4" hidden="1" outlineLevel="1" x14ac:dyDescent="0.45">
      <c r="A6067">
        <v>-2.4437639853963078E-2</v>
      </c>
      <c r="B6067">
        <v>1</v>
      </c>
      <c r="C6067">
        <v>0</v>
      </c>
      <c r="D6067">
        <v>0</v>
      </c>
    </row>
    <row r="6068" spans="1:4" hidden="1" outlineLevel="1" x14ac:dyDescent="0.45">
      <c r="A6068">
        <v>-2.8369650510050581E-3</v>
      </c>
      <c r="B6068">
        <v>1</v>
      </c>
      <c r="C6068">
        <v>0</v>
      </c>
      <c r="D6068">
        <v>0</v>
      </c>
    </row>
    <row r="6069" spans="1:4" hidden="1" outlineLevel="1" x14ac:dyDescent="0.45">
      <c r="A6069">
        <v>3.6924939467313234E-3</v>
      </c>
      <c r="B6069">
        <v>1</v>
      </c>
      <c r="C6069">
        <v>0</v>
      </c>
      <c r="D6069">
        <v>0</v>
      </c>
    </row>
    <row r="6070" spans="1:4" hidden="1" outlineLevel="1" x14ac:dyDescent="0.45">
      <c r="A6070">
        <v>-2.4908027260116983E-2</v>
      </c>
      <c r="B6070">
        <v>1</v>
      </c>
      <c r="C6070">
        <v>0</v>
      </c>
      <c r="D6070">
        <v>0</v>
      </c>
    </row>
    <row r="6071" spans="1:4" hidden="1" outlineLevel="1" x14ac:dyDescent="0.45">
      <c r="A6071">
        <v>-2.7430727362691698E-2</v>
      </c>
      <c r="B6071">
        <v>1</v>
      </c>
      <c r="C6071">
        <v>0</v>
      </c>
      <c r="D6071">
        <v>0</v>
      </c>
    </row>
    <row r="6072" spans="1:4" hidden="1" outlineLevel="1" x14ac:dyDescent="0.45">
      <c r="A6072">
        <v>8.0129733854812368E-3</v>
      </c>
      <c r="B6072">
        <v>1</v>
      </c>
      <c r="C6072">
        <v>0</v>
      </c>
      <c r="D6072">
        <v>0</v>
      </c>
    </row>
    <row r="6073" spans="1:4" hidden="1" outlineLevel="1" x14ac:dyDescent="0.45">
      <c r="A6073">
        <v>2.9052711270938003E-2</v>
      </c>
      <c r="B6073">
        <v>1</v>
      </c>
      <c r="C6073">
        <v>0</v>
      </c>
      <c r="D6073">
        <v>0</v>
      </c>
    </row>
    <row r="6074" spans="1:4" hidden="1" outlineLevel="1" x14ac:dyDescent="0.45">
      <c r="A6074">
        <v>-6.5599901906689961E-3</v>
      </c>
      <c r="B6074">
        <v>1</v>
      </c>
      <c r="C6074">
        <v>0</v>
      </c>
      <c r="D6074">
        <v>0</v>
      </c>
    </row>
    <row r="6075" spans="1:4" hidden="1" outlineLevel="1" x14ac:dyDescent="0.45">
      <c r="A6075">
        <v>1.5027153789187953E-2</v>
      </c>
      <c r="B6075">
        <v>1</v>
      </c>
      <c r="C6075">
        <v>0</v>
      </c>
      <c r="D6075">
        <v>0</v>
      </c>
    </row>
    <row r="6076" spans="1:4" hidden="1" outlineLevel="1" x14ac:dyDescent="0.45">
      <c r="A6076">
        <v>8.8159294725653758E-4</v>
      </c>
      <c r="B6076">
        <v>1</v>
      </c>
      <c r="C6076">
        <v>0</v>
      </c>
      <c r="D6076">
        <v>0</v>
      </c>
    </row>
    <row r="6077" spans="1:4" hidden="1" outlineLevel="1" x14ac:dyDescent="0.45">
      <c r="A6077">
        <v>-2.080549143481969E-2</v>
      </c>
      <c r="B6077">
        <v>1</v>
      </c>
      <c r="C6077">
        <v>0</v>
      </c>
      <c r="D6077">
        <v>0</v>
      </c>
    </row>
    <row r="6078" spans="1:4" hidden="1" outlineLevel="1" x14ac:dyDescent="0.45">
      <c r="A6078">
        <v>1.2190204410806871E-2</v>
      </c>
      <c r="B6078">
        <v>1</v>
      </c>
      <c r="C6078">
        <v>0</v>
      </c>
      <c r="D6078">
        <v>0</v>
      </c>
    </row>
    <row r="6079" spans="1:4" hidden="1" outlineLevel="1" x14ac:dyDescent="0.45">
      <c r="A6079">
        <v>-5.3628340279480158E-3</v>
      </c>
      <c r="B6079">
        <v>1</v>
      </c>
      <c r="C6079">
        <v>0</v>
      </c>
      <c r="D6079">
        <v>0</v>
      </c>
    </row>
    <row r="6080" spans="1:4" hidden="1" outlineLevel="1" x14ac:dyDescent="0.45">
      <c r="A6080">
        <v>8.4111285701082839E-3</v>
      </c>
      <c r="B6080">
        <v>1</v>
      </c>
      <c r="C6080">
        <v>0</v>
      </c>
      <c r="D6080">
        <v>0</v>
      </c>
    </row>
    <row r="6081" spans="1:4" hidden="1" outlineLevel="1" x14ac:dyDescent="0.45">
      <c r="A6081">
        <v>2.0531622364802882E-2</v>
      </c>
      <c r="B6081">
        <v>1</v>
      </c>
      <c r="C6081">
        <v>0</v>
      </c>
      <c r="D6081">
        <v>0</v>
      </c>
    </row>
    <row r="6082" spans="1:4" hidden="1" outlineLevel="1" x14ac:dyDescent="0.45">
      <c r="A6082">
        <v>-1.5687683372253236E-2</v>
      </c>
      <c r="B6082">
        <v>1</v>
      </c>
      <c r="C6082">
        <v>0</v>
      </c>
      <c r="D6082">
        <v>0</v>
      </c>
    </row>
    <row r="6083" spans="1:4" hidden="1" outlineLevel="1" x14ac:dyDescent="0.45">
      <c r="A6083">
        <v>-8.3034247825292118E-3</v>
      </c>
      <c r="B6083">
        <v>1</v>
      </c>
      <c r="C6083">
        <v>0</v>
      </c>
      <c r="D6083">
        <v>0</v>
      </c>
    </row>
    <row r="6084" spans="1:4" hidden="1" outlineLevel="1" x14ac:dyDescent="0.45">
      <c r="A6084">
        <v>1.7635332004293902E-2</v>
      </c>
      <c r="B6084">
        <v>1</v>
      </c>
      <c r="C6084">
        <v>0</v>
      </c>
      <c r="D6084">
        <v>0</v>
      </c>
    </row>
    <row r="6085" spans="1:4" hidden="1" outlineLevel="1" x14ac:dyDescent="0.45">
      <c r="A6085">
        <v>4.2194092826997043E-4</v>
      </c>
      <c r="B6085">
        <v>1</v>
      </c>
      <c r="C6085">
        <v>0</v>
      </c>
      <c r="D6085">
        <v>0</v>
      </c>
    </row>
    <row r="6086" spans="1:4" hidden="1" outlineLevel="1" x14ac:dyDescent="0.45">
      <c r="A6086">
        <v>-5.1816593360245466E-3</v>
      </c>
      <c r="B6086">
        <v>1</v>
      </c>
      <c r="C6086">
        <v>0</v>
      </c>
      <c r="D6086">
        <v>0</v>
      </c>
    </row>
    <row r="6087" spans="1:4" hidden="1" outlineLevel="1" x14ac:dyDescent="0.45">
      <c r="A6087">
        <v>-8.1460844285629053E-3</v>
      </c>
      <c r="B6087">
        <v>1</v>
      </c>
      <c r="C6087">
        <v>0</v>
      </c>
      <c r="D6087">
        <v>0</v>
      </c>
    </row>
    <row r="6088" spans="1:4" hidden="1" outlineLevel="1" x14ac:dyDescent="0.45">
      <c r="A6088">
        <v>-5.8620584373949569E-3</v>
      </c>
      <c r="B6088">
        <v>1</v>
      </c>
      <c r="C6088">
        <v>0</v>
      </c>
      <c r="D6088">
        <v>0</v>
      </c>
    </row>
    <row r="6089" spans="1:4" hidden="1" outlineLevel="1" x14ac:dyDescent="0.45">
      <c r="A6089">
        <v>-3.1325819231596053E-2</v>
      </c>
      <c r="B6089">
        <v>1</v>
      </c>
      <c r="C6089">
        <v>0</v>
      </c>
      <c r="D6089">
        <v>0</v>
      </c>
    </row>
    <row r="6090" spans="1:4" hidden="1" outlineLevel="1" x14ac:dyDescent="0.45">
      <c r="A6090">
        <v>4.5686566690973596E-2</v>
      </c>
      <c r="B6090">
        <v>1</v>
      </c>
      <c r="C6090">
        <v>0</v>
      </c>
      <c r="D6090">
        <v>0</v>
      </c>
    </row>
    <row r="6091" spans="1:4" hidden="1" outlineLevel="1" x14ac:dyDescent="0.45">
      <c r="A6091">
        <v>7.2766963798436279E-3</v>
      </c>
      <c r="B6091">
        <v>1</v>
      </c>
      <c r="C6091">
        <v>0</v>
      </c>
      <c r="D6091">
        <v>0</v>
      </c>
    </row>
    <row r="6092" spans="1:4" hidden="1" outlineLevel="1" x14ac:dyDescent="0.45">
      <c r="A6092">
        <v>-6.020107157909127E-4</v>
      </c>
      <c r="B6092">
        <v>1</v>
      </c>
      <c r="C6092">
        <v>0</v>
      </c>
      <c r="D6092">
        <v>0</v>
      </c>
    </row>
    <row r="6093" spans="1:4" hidden="1" outlineLevel="1" x14ac:dyDescent="0.45">
      <c r="A6093">
        <v>1.19872296849588E-2</v>
      </c>
      <c r="B6093">
        <v>1</v>
      </c>
      <c r="C6093">
        <v>0</v>
      </c>
      <c r="D6093">
        <v>0</v>
      </c>
    </row>
    <row r="6094" spans="1:4" hidden="1" outlineLevel="1" x14ac:dyDescent="0.45">
      <c r="A6094">
        <v>-1.8839285714285614E-2</v>
      </c>
      <c r="B6094">
        <v>1</v>
      </c>
      <c r="C6094">
        <v>0</v>
      </c>
      <c r="D6094">
        <v>0</v>
      </c>
    </row>
    <row r="6095" spans="1:4" hidden="1" outlineLevel="1" x14ac:dyDescent="0.45">
      <c r="A6095">
        <v>-7.2800072800073279E-3</v>
      </c>
      <c r="B6095">
        <v>1</v>
      </c>
      <c r="C6095">
        <v>0</v>
      </c>
      <c r="D6095">
        <v>0</v>
      </c>
    </row>
    <row r="6096" spans="1:4" hidden="1" outlineLevel="1" x14ac:dyDescent="0.45">
      <c r="A6096">
        <v>1.2313991505484845E-2</v>
      </c>
      <c r="B6096">
        <v>1</v>
      </c>
      <c r="C6096">
        <v>0</v>
      </c>
      <c r="D6096">
        <v>0</v>
      </c>
    </row>
    <row r="6097" spans="1:4" hidden="1" outlineLevel="1" x14ac:dyDescent="0.45">
      <c r="A6097">
        <v>-1.1137941442801114E-2</v>
      </c>
      <c r="B6097">
        <v>1</v>
      </c>
      <c r="C6097">
        <v>0</v>
      </c>
      <c r="D6097">
        <v>0</v>
      </c>
    </row>
    <row r="6098" spans="1:4" hidden="1" outlineLevel="1" x14ac:dyDescent="0.45">
      <c r="A6098">
        <v>0.11867769604102429</v>
      </c>
      <c r="B6098">
        <v>1</v>
      </c>
      <c r="C6098">
        <v>0</v>
      </c>
      <c r="D6098">
        <v>0</v>
      </c>
    </row>
    <row r="6099" spans="1:4" hidden="1" outlineLevel="1" x14ac:dyDescent="0.45">
      <c r="A6099">
        <v>2.5485006412180322E-2</v>
      </c>
      <c r="B6099">
        <v>1</v>
      </c>
      <c r="C6099">
        <v>0</v>
      </c>
      <c r="D6099">
        <v>0</v>
      </c>
    </row>
    <row r="6100" spans="1:4" hidden="1" outlineLevel="1" x14ac:dyDescent="0.45">
      <c r="A6100">
        <v>1.7428092488625202E-2</v>
      </c>
      <c r="B6100">
        <v>1</v>
      </c>
      <c r="C6100">
        <v>0</v>
      </c>
      <c r="D6100">
        <v>0</v>
      </c>
    </row>
    <row r="6101" spans="1:4" hidden="1" outlineLevel="1" x14ac:dyDescent="0.45">
      <c r="A6101">
        <v>6.7053716198545832E-2</v>
      </c>
      <c r="B6101">
        <v>1</v>
      </c>
      <c r="C6101">
        <v>0</v>
      </c>
      <c r="D6101">
        <v>0</v>
      </c>
    </row>
    <row r="6102" spans="1:4" hidden="1" outlineLevel="1" x14ac:dyDescent="0.45">
      <c r="A6102">
        <v>-3.6713886574187393E-2</v>
      </c>
      <c r="B6102">
        <v>1</v>
      </c>
      <c r="C6102">
        <v>0</v>
      </c>
      <c r="D6102">
        <v>0</v>
      </c>
    </row>
    <row r="6103" spans="1:4" hidden="1" outlineLevel="1" x14ac:dyDescent="0.45">
      <c r="A6103">
        <v>1.7046611031954484E-3</v>
      </c>
      <c r="B6103">
        <v>1</v>
      </c>
      <c r="C6103">
        <v>0</v>
      </c>
      <c r="D6103">
        <v>0</v>
      </c>
    </row>
    <row r="6104" spans="1:4" hidden="1" outlineLevel="1" x14ac:dyDescent="0.45">
      <c r="A6104">
        <v>5.9180615173606288E-3</v>
      </c>
      <c r="B6104">
        <v>1</v>
      </c>
      <c r="C6104">
        <v>0</v>
      </c>
      <c r="D6104">
        <v>0</v>
      </c>
    </row>
    <row r="6105" spans="1:4" hidden="1" outlineLevel="1" x14ac:dyDescent="0.45">
      <c r="A6105">
        <v>-1.0200989799010296E-2</v>
      </c>
      <c r="B6105">
        <v>1</v>
      </c>
      <c r="C6105">
        <v>0</v>
      </c>
      <c r="D6105">
        <v>0</v>
      </c>
    </row>
    <row r="6106" spans="1:4" hidden="1" outlineLevel="1" x14ac:dyDescent="0.45">
      <c r="A6106">
        <v>3.6275510204081707E-2</v>
      </c>
      <c r="B6106">
        <v>1</v>
      </c>
      <c r="C6106">
        <v>0</v>
      </c>
      <c r="D6106">
        <v>0</v>
      </c>
    </row>
    <row r="6107" spans="1:4" hidden="1" outlineLevel="1" x14ac:dyDescent="0.45">
      <c r="A6107">
        <v>-2.946679139382602E-2</v>
      </c>
      <c r="B6107">
        <v>1</v>
      </c>
      <c r="C6107">
        <v>0</v>
      </c>
      <c r="D6107">
        <v>0</v>
      </c>
    </row>
    <row r="6108" spans="1:4" hidden="1" outlineLevel="1" x14ac:dyDescent="0.45">
      <c r="A6108">
        <v>-1.1883322764743243E-2</v>
      </c>
      <c r="B6108">
        <v>1</v>
      </c>
      <c r="C6108">
        <v>0</v>
      </c>
      <c r="D6108">
        <v>0</v>
      </c>
    </row>
    <row r="6109" spans="1:4" hidden="1" outlineLevel="1" x14ac:dyDescent="0.45">
      <c r="A6109">
        <v>-1.1666859189095602E-2</v>
      </c>
      <c r="B6109">
        <v>1</v>
      </c>
      <c r="C6109">
        <v>0</v>
      </c>
      <c r="D6109">
        <v>0</v>
      </c>
    </row>
    <row r="6110" spans="1:4" hidden="1" outlineLevel="1" x14ac:dyDescent="0.45">
      <c r="A6110">
        <v>-4.6750818139318362E-4</v>
      </c>
      <c r="B6110">
        <v>1</v>
      </c>
      <c r="C6110">
        <v>0</v>
      </c>
      <c r="D6110">
        <v>0</v>
      </c>
    </row>
    <row r="6111" spans="1:4" hidden="1" outlineLevel="1" x14ac:dyDescent="0.45">
      <c r="A6111">
        <v>1.1121505041056023E-2</v>
      </c>
      <c r="B6111">
        <v>1</v>
      </c>
      <c r="C6111">
        <v>0</v>
      </c>
      <c r="D6111">
        <v>0</v>
      </c>
    </row>
    <row r="6112" spans="1:4" hidden="1" outlineLevel="1" x14ac:dyDescent="0.45">
      <c r="A6112">
        <v>-1.3569078947368474E-2</v>
      </c>
      <c r="B6112">
        <v>1</v>
      </c>
      <c r="C6112">
        <v>0</v>
      </c>
      <c r="D6112">
        <v>0</v>
      </c>
    </row>
    <row r="6113" spans="1:4" hidden="1" outlineLevel="1" x14ac:dyDescent="0.45">
      <c r="A6113">
        <v>1.1541267194664417E-2</v>
      </c>
      <c r="B6113">
        <v>1</v>
      </c>
      <c r="C6113">
        <v>0</v>
      </c>
      <c r="D6113">
        <v>0</v>
      </c>
    </row>
    <row r="6114" spans="1:4" hidden="1" outlineLevel="1" x14ac:dyDescent="0.45">
      <c r="A6114">
        <v>-9.7870038890461863E-3</v>
      </c>
      <c r="B6114">
        <v>1</v>
      </c>
      <c r="C6114">
        <v>0</v>
      </c>
      <c r="D6114">
        <v>0</v>
      </c>
    </row>
    <row r="6115" spans="1:4" hidden="1" outlineLevel="1" x14ac:dyDescent="0.45">
      <c r="A6115">
        <v>1.5137722058938152E-2</v>
      </c>
      <c r="B6115">
        <v>1</v>
      </c>
      <c r="C6115">
        <v>0</v>
      </c>
      <c r="D6115">
        <v>0</v>
      </c>
    </row>
    <row r="6116" spans="1:4" hidden="1" outlineLevel="1" x14ac:dyDescent="0.45">
      <c r="A6116">
        <v>-1.2298547234108614E-3</v>
      </c>
      <c r="B6116">
        <v>1</v>
      </c>
      <c r="C6116">
        <v>0</v>
      </c>
      <c r="D6116">
        <v>0</v>
      </c>
    </row>
    <row r="6117" spans="1:4" hidden="1" outlineLevel="1" x14ac:dyDescent="0.45">
      <c r="A6117">
        <v>1.8355096072445454E-2</v>
      </c>
      <c r="B6117">
        <v>1</v>
      </c>
      <c r="C6117">
        <v>0</v>
      </c>
      <c r="D6117">
        <v>0</v>
      </c>
    </row>
    <row r="6118" spans="1:4" hidden="1" outlineLevel="1" x14ac:dyDescent="0.45">
      <c r="A6118">
        <v>-6.3859534215862102E-3</v>
      </c>
      <c r="B6118">
        <v>1</v>
      </c>
      <c r="C6118">
        <v>0</v>
      </c>
      <c r="D6118">
        <v>0</v>
      </c>
    </row>
    <row r="6119" spans="1:4" hidden="1" outlineLevel="1" x14ac:dyDescent="0.45">
      <c r="A6119">
        <v>8.0622670689349807E-3</v>
      </c>
      <c r="B6119">
        <v>1</v>
      </c>
      <c r="C6119">
        <v>0</v>
      </c>
      <c r="D6119">
        <v>0</v>
      </c>
    </row>
    <row r="6120" spans="1:4" hidden="1" outlineLevel="1" x14ac:dyDescent="0.45">
      <c r="A6120">
        <v>1.1342773069087819E-2</v>
      </c>
      <c r="B6120">
        <v>1</v>
      </c>
      <c r="C6120">
        <v>0</v>
      </c>
      <c r="D6120">
        <v>0</v>
      </c>
    </row>
    <row r="6121" spans="1:4" hidden="1" outlineLevel="1" x14ac:dyDescent="0.45">
      <c r="A6121">
        <v>5.0233761066347249E-3</v>
      </c>
      <c r="B6121">
        <v>1</v>
      </c>
      <c r="C6121">
        <v>0</v>
      </c>
      <c r="D6121">
        <v>0</v>
      </c>
    </row>
    <row r="6122" spans="1:4" hidden="1" outlineLevel="1" x14ac:dyDescent="0.45">
      <c r="A6122">
        <v>-2.6723412678774094E-3</v>
      </c>
      <c r="B6122">
        <v>1</v>
      </c>
      <c r="C6122">
        <v>0</v>
      </c>
      <c r="D6122">
        <v>0</v>
      </c>
    </row>
    <row r="6123" spans="1:4" hidden="1" outlineLevel="1" x14ac:dyDescent="0.45">
      <c r="A6123">
        <v>-9.2045849253213019E-2</v>
      </c>
      <c r="B6123">
        <v>1</v>
      </c>
      <c r="C6123">
        <v>0</v>
      </c>
      <c r="D6123">
        <v>0</v>
      </c>
    </row>
    <row r="6124" spans="1:4" hidden="1" outlineLevel="1" x14ac:dyDescent="0.45">
      <c r="A6124">
        <v>3.2790468903705294E-2</v>
      </c>
      <c r="B6124">
        <v>1</v>
      </c>
      <c r="C6124">
        <v>0</v>
      </c>
      <c r="D6124">
        <v>0</v>
      </c>
    </row>
    <row r="6125" spans="1:4" hidden="1" outlineLevel="1" x14ac:dyDescent="0.45">
      <c r="A6125">
        <v>1.4022647899250007E-3</v>
      </c>
      <c r="B6125">
        <v>1</v>
      </c>
      <c r="C6125">
        <v>0</v>
      </c>
      <c r="D6125">
        <v>0</v>
      </c>
    </row>
    <row r="6126" spans="1:4" hidden="1" outlineLevel="1" x14ac:dyDescent="0.45">
      <c r="A6126">
        <v>2.6315094190070942E-2</v>
      </c>
      <c r="B6126">
        <v>1</v>
      </c>
      <c r="C6126">
        <v>0</v>
      </c>
      <c r="D6126">
        <v>0</v>
      </c>
    </row>
    <row r="6127" spans="1:4" hidden="1" outlineLevel="1" x14ac:dyDescent="0.45">
      <c r="A6127">
        <v>-2.2319474835886255E-2</v>
      </c>
      <c r="B6127">
        <v>1</v>
      </c>
      <c r="C6127">
        <v>0</v>
      </c>
      <c r="D6127">
        <v>0</v>
      </c>
    </row>
    <row r="6128" spans="1:4" hidden="1" outlineLevel="1" x14ac:dyDescent="0.45">
      <c r="A6128">
        <v>-2.1064827005107256E-3</v>
      </c>
      <c r="B6128">
        <v>1</v>
      </c>
      <c r="C6128">
        <v>0</v>
      </c>
      <c r="D6128">
        <v>0</v>
      </c>
    </row>
    <row r="6129" spans="1:4" hidden="1" outlineLevel="1" x14ac:dyDescent="0.45">
      <c r="A6129">
        <v>-2.0977360282864677E-2</v>
      </c>
      <c r="B6129">
        <v>1</v>
      </c>
      <c r="C6129">
        <v>0</v>
      </c>
      <c r="D6129">
        <v>0</v>
      </c>
    </row>
    <row r="6130" spans="1:4" hidden="1" outlineLevel="1" x14ac:dyDescent="0.45">
      <c r="A6130">
        <v>-3.4417702072608636E-2</v>
      </c>
      <c r="B6130">
        <v>1</v>
      </c>
      <c r="C6130">
        <v>0</v>
      </c>
      <c r="D6130">
        <v>0</v>
      </c>
    </row>
    <row r="6131" spans="1:4" hidden="1" outlineLevel="1" x14ac:dyDescent="0.45">
      <c r="A6131">
        <v>-1.532406632054939E-2</v>
      </c>
      <c r="B6131">
        <v>1</v>
      </c>
      <c r="C6131">
        <v>0</v>
      </c>
      <c r="D6131">
        <v>0</v>
      </c>
    </row>
    <row r="6132" spans="1:4" hidden="1" outlineLevel="1" x14ac:dyDescent="0.45">
      <c r="A6132">
        <v>-3.6000793718286017E-3</v>
      </c>
      <c r="B6132">
        <v>1</v>
      </c>
      <c r="C6132">
        <v>0</v>
      </c>
      <c r="D6132">
        <v>0</v>
      </c>
    </row>
    <row r="6133" spans="1:4" hidden="1" outlineLevel="1" x14ac:dyDescent="0.45">
      <c r="A6133">
        <v>-5.7894736842105665E-3</v>
      </c>
      <c r="B6133">
        <v>1</v>
      </c>
      <c r="C6133">
        <v>0</v>
      </c>
      <c r="D6133">
        <v>0</v>
      </c>
    </row>
    <row r="6134" spans="1:4" hidden="1" outlineLevel="1" x14ac:dyDescent="0.45">
      <c r="A6134">
        <v>7.7976335255318663E-3</v>
      </c>
      <c r="B6134">
        <v>1</v>
      </c>
      <c r="C6134">
        <v>0</v>
      </c>
      <c r="D6134">
        <v>0</v>
      </c>
    </row>
    <row r="6135" spans="1:4" hidden="1" outlineLevel="1" x14ac:dyDescent="0.45">
      <c r="A6135">
        <v>-1.1641443538999985E-3</v>
      </c>
      <c r="B6135">
        <v>1</v>
      </c>
      <c r="C6135">
        <v>0</v>
      </c>
      <c r="D6135">
        <v>0</v>
      </c>
    </row>
    <row r="6136" spans="1:4" hidden="1" outlineLevel="1" x14ac:dyDescent="0.45">
      <c r="A6136">
        <v>-8.8976064585820636E-3</v>
      </c>
      <c r="B6136">
        <v>1</v>
      </c>
      <c r="C6136">
        <v>0</v>
      </c>
      <c r="D6136">
        <v>0</v>
      </c>
    </row>
    <row r="6137" spans="1:4" hidden="1" outlineLevel="1" x14ac:dyDescent="0.45">
      <c r="A6137">
        <v>-1.5689086476408876E-2</v>
      </c>
      <c r="B6137">
        <v>1</v>
      </c>
      <c r="C6137">
        <v>0</v>
      </c>
      <c r="D6137">
        <v>0</v>
      </c>
    </row>
    <row r="6138" spans="1:4" hidden="1" outlineLevel="1" x14ac:dyDescent="0.45">
      <c r="A6138">
        <v>-1.1947083163355021E-3</v>
      </c>
      <c r="B6138">
        <v>1</v>
      </c>
      <c r="C6138">
        <v>0</v>
      </c>
      <c r="D6138">
        <v>0</v>
      </c>
    </row>
    <row r="6139" spans="1:4" hidden="1" outlineLevel="1" x14ac:dyDescent="0.45">
      <c r="A6139">
        <v>1.919654578872132E-2</v>
      </c>
      <c r="B6139">
        <v>1</v>
      </c>
      <c r="C6139">
        <v>0</v>
      </c>
      <c r="D6139">
        <v>0</v>
      </c>
    </row>
    <row r="6140" spans="1:4" hidden="1" outlineLevel="1" x14ac:dyDescent="0.45">
      <c r="A6140">
        <v>2.5762129669385958E-2</v>
      </c>
      <c r="B6140">
        <v>1</v>
      </c>
      <c r="C6140">
        <v>0</v>
      </c>
      <c r="D6140">
        <v>0</v>
      </c>
    </row>
    <row r="6141" spans="1:4" hidden="1" outlineLevel="1" x14ac:dyDescent="0.45">
      <c r="A6141">
        <v>-2.4556997348960552E-2</v>
      </c>
      <c r="B6141">
        <v>1</v>
      </c>
      <c r="C6141">
        <v>0</v>
      </c>
      <c r="D6141">
        <v>0</v>
      </c>
    </row>
    <row r="6142" spans="1:4" hidden="1" outlineLevel="1" x14ac:dyDescent="0.45">
      <c r="A6142">
        <v>-5.4927764268345447E-3</v>
      </c>
      <c r="B6142">
        <v>1</v>
      </c>
      <c r="C6142">
        <v>0</v>
      </c>
      <c r="D6142">
        <v>0</v>
      </c>
    </row>
    <row r="6143" spans="1:4" hidden="1" outlineLevel="1" x14ac:dyDescent="0.45">
      <c r="A6143">
        <v>4.8614906653625667E-3</v>
      </c>
      <c r="B6143">
        <v>1</v>
      </c>
      <c r="C6143">
        <v>0</v>
      </c>
      <c r="D6143">
        <v>0</v>
      </c>
    </row>
    <row r="6144" spans="1:4" hidden="1" outlineLevel="1" x14ac:dyDescent="0.45">
      <c r="A6144">
        <v>-4.1308828581243628E-2</v>
      </c>
      <c r="B6144">
        <v>1</v>
      </c>
      <c r="C6144">
        <v>0</v>
      </c>
      <c r="D6144">
        <v>0</v>
      </c>
    </row>
    <row r="6145" spans="1:4" hidden="1" outlineLevel="1" x14ac:dyDescent="0.45">
      <c r="A6145">
        <v>8.8088626116038515E-3</v>
      </c>
      <c r="B6145">
        <v>1</v>
      </c>
      <c r="C6145">
        <v>0</v>
      </c>
      <c r="D6145">
        <v>0</v>
      </c>
    </row>
    <row r="6146" spans="1:4" hidden="1" outlineLevel="1" x14ac:dyDescent="0.45">
      <c r="A6146">
        <v>2.501183992422451E-2</v>
      </c>
      <c r="B6146">
        <v>1</v>
      </c>
      <c r="C6146">
        <v>0</v>
      </c>
      <c r="D6146">
        <v>0</v>
      </c>
    </row>
    <row r="6147" spans="1:4" hidden="1" outlineLevel="1" x14ac:dyDescent="0.45">
      <c r="A6147">
        <v>4.9380576973057089E-3</v>
      </c>
      <c r="B6147">
        <v>1</v>
      </c>
      <c r="C6147">
        <v>0</v>
      </c>
      <c r="D6147">
        <v>0</v>
      </c>
    </row>
    <row r="6148" spans="1:4" hidden="1" outlineLevel="1" x14ac:dyDescent="0.45">
      <c r="A6148">
        <v>-3.7931034482758808E-3</v>
      </c>
      <c r="B6148">
        <v>1</v>
      </c>
      <c r="C6148">
        <v>0</v>
      </c>
      <c r="D6148">
        <v>0</v>
      </c>
    </row>
    <row r="6149" spans="1:4" hidden="1" outlineLevel="1" x14ac:dyDescent="0.45">
      <c r="A6149">
        <v>1.3528325833621846E-2</v>
      </c>
      <c r="B6149">
        <v>1</v>
      </c>
      <c r="C6149">
        <v>0</v>
      </c>
      <c r="D6149">
        <v>0</v>
      </c>
    </row>
    <row r="6150" spans="1:4" hidden="1" outlineLevel="1" x14ac:dyDescent="0.45">
      <c r="A6150">
        <v>-2.3052622591570593E-3</v>
      </c>
      <c r="B6150">
        <v>1</v>
      </c>
      <c r="C6150">
        <v>0</v>
      </c>
      <c r="D6150">
        <v>0</v>
      </c>
    </row>
    <row r="6151" spans="1:4" hidden="1" outlineLevel="1" x14ac:dyDescent="0.45">
      <c r="A6151">
        <v>6.389776357827559E-3</v>
      </c>
      <c r="B6151">
        <v>1</v>
      </c>
      <c r="C6151">
        <v>0</v>
      </c>
      <c r="D6151">
        <v>0</v>
      </c>
    </row>
    <row r="6152" spans="1:4" hidden="1" outlineLevel="1" x14ac:dyDescent="0.45">
      <c r="A6152">
        <v>2.0294784580498826E-2</v>
      </c>
      <c r="B6152">
        <v>1</v>
      </c>
      <c r="C6152">
        <v>0</v>
      </c>
      <c r="D6152">
        <v>0</v>
      </c>
    </row>
    <row r="6153" spans="1:4" hidden="1" outlineLevel="1" x14ac:dyDescent="0.45">
      <c r="A6153">
        <v>2.1169018779864546E-2</v>
      </c>
      <c r="B6153">
        <v>1</v>
      </c>
      <c r="C6153">
        <v>0</v>
      </c>
      <c r="D6153">
        <v>0</v>
      </c>
    </row>
    <row r="6154" spans="1:4" hidden="1" outlineLevel="1" x14ac:dyDescent="0.45">
      <c r="A6154">
        <v>-2.448446596658993E-4</v>
      </c>
      <c r="B6154">
        <v>1</v>
      </c>
      <c r="C6154">
        <v>0</v>
      </c>
      <c r="D6154">
        <v>0</v>
      </c>
    </row>
    <row r="6155" spans="1:4" hidden="1" outlineLevel="1" x14ac:dyDescent="0.45">
      <c r="A6155">
        <v>-5.7416528340907824E-3</v>
      </c>
      <c r="B6155">
        <v>1</v>
      </c>
      <c r="C6155">
        <v>0</v>
      </c>
      <c r="D6155">
        <v>0</v>
      </c>
    </row>
    <row r="6156" spans="1:4" hidden="1" outlineLevel="1" x14ac:dyDescent="0.45">
      <c r="A6156">
        <v>-1.6558103891838649E-2</v>
      </c>
      <c r="B6156">
        <v>1</v>
      </c>
      <c r="C6156">
        <v>0</v>
      </c>
      <c r="D6156">
        <v>0</v>
      </c>
    </row>
    <row r="6157" spans="1:4" hidden="1" outlineLevel="1" x14ac:dyDescent="0.45">
      <c r="A6157">
        <v>-6.3200957337266495E-2</v>
      </c>
      <c r="B6157">
        <v>1</v>
      </c>
      <c r="C6157">
        <v>0</v>
      </c>
      <c r="D6157">
        <v>0</v>
      </c>
    </row>
    <row r="6158" spans="1:4" hidden="1" outlineLevel="1" x14ac:dyDescent="0.45">
      <c r="A6158">
        <v>2.6350187154655202E-2</v>
      </c>
      <c r="B6158">
        <v>1</v>
      </c>
      <c r="C6158">
        <v>0</v>
      </c>
      <c r="D6158">
        <v>0</v>
      </c>
    </row>
    <row r="6159" spans="1:4" hidden="1" outlineLevel="1" x14ac:dyDescent="0.45">
      <c r="A6159">
        <v>-1.1548814726909606E-2</v>
      </c>
      <c r="B6159">
        <v>1</v>
      </c>
      <c r="C6159">
        <v>0</v>
      </c>
      <c r="D6159">
        <v>0</v>
      </c>
    </row>
    <row r="6160" spans="1:4" hidden="1" outlineLevel="1" x14ac:dyDescent="0.45">
      <c r="A6160">
        <v>-3.631039531478808E-3</v>
      </c>
      <c r="B6160">
        <v>1</v>
      </c>
      <c r="C6160">
        <v>0</v>
      </c>
      <c r="D6160">
        <v>0</v>
      </c>
    </row>
    <row r="6161" spans="1:4" hidden="1" outlineLevel="1" x14ac:dyDescent="0.45">
      <c r="A6161">
        <v>1.4077470169870265E-2</v>
      </c>
      <c r="B6161">
        <v>1</v>
      </c>
      <c r="C6161">
        <v>0</v>
      </c>
      <c r="D6161">
        <v>0</v>
      </c>
    </row>
    <row r="6162" spans="1:4" hidden="1" outlineLevel="1" x14ac:dyDescent="0.45">
      <c r="A6162">
        <v>2.3938559629039347E-2</v>
      </c>
      <c r="B6162">
        <v>1</v>
      </c>
      <c r="C6162">
        <v>0</v>
      </c>
      <c r="D6162">
        <v>0</v>
      </c>
    </row>
    <row r="6163" spans="1:4" hidden="1" outlineLevel="1" x14ac:dyDescent="0.45">
      <c r="A6163">
        <v>-1.5482154481899824E-2</v>
      </c>
      <c r="B6163">
        <v>1</v>
      </c>
      <c r="C6163">
        <v>0</v>
      </c>
      <c r="D6163">
        <v>0</v>
      </c>
    </row>
    <row r="6164" spans="1:4" hidden="1" outlineLevel="1" x14ac:dyDescent="0.45">
      <c r="A6164">
        <v>-1.1815777368905156E-2</v>
      </c>
      <c r="B6164">
        <v>1</v>
      </c>
      <c r="C6164">
        <v>0</v>
      </c>
      <c r="D6164">
        <v>0</v>
      </c>
    </row>
    <row r="6165" spans="1:4" hidden="1" outlineLevel="1" x14ac:dyDescent="0.45">
      <c r="A6165">
        <v>2.0917580659238322E-2</v>
      </c>
      <c r="B6165">
        <v>1</v>
      </c>
      <c r="C6165">
        <v>0</v>
      </c>
      <c r="D6165">
        <v>0</v>
      </c>
    </row>
    <row r="6166" spans="1:4" hidden="1" outlineLevel="1" x14ac:dyDescent="0.45">
      <c r="A6166">
        <v>1.0372734526387761E-2</v>
      </c>
      <c r="B6166">
        <v>1</v>
      </c>
      <c r="C6166">
        <v>0</v>
      </c>
      <c r="D6166">
        <v>0</v>
      </c>
    </row>
    <row r="6167" spans="1:4" hidden="1" outlineLevel="1" x14ac:dyDescent="0.45">
      <c r="A6167">
        <v>1.7514666064981865E-2</v>
      </c>
      <c r="B6167">
        <v>1</v>
      </c>
      <c r="C6167">
        <v>0</v>
      </c>
      <c r="D6167">
        <v>0</v>
      </c>
    </row>
    <row r="6168" spans="1:4" hidden="1" outlineLevel="1" x14ac:dyDescent="0.45">
      <c r="A6168">
        <v>-1.3859245502675366E-3</v>
      </c>
      <c r="B6168">
        <v>1</v>
      </c>
      <c r="C6168">
        <v>0</v>
      </c>
      <c r="D6168">
        <v>0</v>
      </c>
    </row>
    <row r="6169" spans="1:4" hidden="1" outlineLevel="1" x14ac:dyDescent="0.45">
      <c r="A6169">
        <v>4.0802731284870219E-3</v>
      </c>
      <c r="B6169">
        <v>1</v>
      </c>
      <c r="C6169">
        <v>0</v>
      </c>
      <c r="D6169">
        <v>0</v>
      </c>
    </row>
    <row r="6170" spans="1:4" hidden="1" outlineLevel="1" x14ac:dyDescent="0.45">
      <c r="A6170">
        <v>-4.4230662907063234E-4</v>
      </c>
      <c r="B6170">
        <v>1</v>
      </c>
      <c r="C6170">
        <v>0</v>
      </c>
      <c r="D6170">
        <v>0</v>
      </c>
    </row>
    <row r="6171" spans="1:4" hidden="1" outlineLevel="1" x14ac:dyDescent="0.45">
      <c r="A6171">
        <v>3.9548647602190012E-3</v>
      </c>
      <c r="B6171">
        <v>1</v>
      </c>
      <c r="C6171">
        <v>0</v>
      </c>
      <c r="D6171">
        <v>0</v>
      </c>
    </row>
    <row r="6172" spans="1:4" hidden="1" outlineLevel="1" x14ac:dyDescent="0.45">
      <c r="A6172">
        <v>-5.5370375471749389E-3</v>
      </c>
      <c r="B6172">
        <v>1</v>
      </c>
      <c r="C6172">
        <v>0</v>
      </c>
      <c r="D6172">
        <v>0</v>
      </c>
    </row>
    <row r="6173" spans="1:4" hidden="1" outlineLevel="1" x14ac:dyDescent="0.45">
      <c r="A6173">
        <v>1.2853185595567806E-2</v>
      </c>
      <c r="B6173">
        <v>1</v>
      </c>
      <c r="C6173">
        <v>0</v>
      </c>
      <c r="D6173">
        <v>0</v>
      </c>
    </row>
    <row r="6174" spans="1:4" hidden="1" outlineLevel="1" x14ac:dyDescent="0.45">
      <c r="A6174">
        <v>-1.8898369981402374E-2</v>
      </c>
      <c r="B6174">
        <v>1</v>
      </c>
      <c r="C6174">
        <v>0</v>
      </c>
      <c r="D6174">
        <v>0</v>
      </c>
    </row>
    <row r="6175" spans="1:4" hidden="1" outlineLevel="1" x14ac:dyDescent="0.45">
      <c r="A6175">
        <v>-1.4634962227859427E-2</v>
      </c>
      <c r="B6175">
        <v>1</v>
      </c>
      <c r="C6175">
        <v>0</v>
      </c>
      <c r="D6175">
        <v>0</v>
      </c>
    </row>
    <row r="6176" spans="1:4" hidden="1" outlineLevel="1" x14ac:dyDescent="0.45">
      <c r="A6176">
        <v>1.5729319904945083E-2</v>
      </c>
      <c r="B6176">
        <v>1</v>
      </c>
      <c r="C6176">
        <v>0</v>
      </c>
      <c r="D6176">
        <v>0</v>
      </c>
    </row>
    <row r="6177" spans="1:4" hidden="1" outlineLevel="1" x14ac:dyDescent="0.45">
      <c r="A6177">
        <v>1.2616978609625518E-2</v>
      </c>
      <c r="B6177">
        <v>1</v>
      </c>
      <c r="C6177">
        <v>0</v>
      </c>
      <c r="D6177">
        <v>0</v>
      </c>
    </row>
    <row r="6178" spans="1:4" hidden="1" outlineLevel="1" x14ac:dyDescent="0.45">
      <c r="A6178">
        <v>1.9501058943257155E-2</v>
      </c>
      <c r="B6178">
        <v>1</v>
      </c>
      <c r="C6178">
        <v>0</v>
      </c>
      <c r="D6178">
        <v>0</v>
      </c>
    </row>
    <row r="6179" spans="1:4" hidden="1" outlineLevel="1" x14ac:dyDescent="0.45">
      <c r="A6179">
        <v>-6.20514757459667E-3</v>
      </c>
      <c r="B6179">
        <v>1</v>
      </c>
      <c r="C6179">
        <v>0</v>
      </c>
      <c r="D6179">
        <v>0</v>
      </c>
    </row>
    <row r="6180" spans="1:4" hidden="1" outlineLevel="1" x14ac:dyDescent="0.45">
      <c r="A6180">
        <v>2.7310239982625717E-2</v>
      </c>
      <c r="B6180">
        <v>1</v>
      </c>
      <c r="C6180">
        <v>0</v>
      </c>
      <c r="D6180">
        <v>0</v>
      </c>
    </row>
    <row r="6181" spans="1:4" hidden="1" outlineLevel="1" x14ac:dyDescent="0.45">
      <c r="A6181">
        <v>1.1944400401669997E-2</v>
      </c>
      <c r="B6181">
        <v>1</v>
      </c>
      <c r="C6181">
        <v>0</v>
      </c>
      <c r="D6181">
        <v>0</v>
      </c>
    </row>
    <row r="6182" spans="1:4" hidden="1" outlineLevel="1" x14ac:dyDescent="0.45">
      <c r="A6182">
        <v>-8.9309030135269474E-3</v>
      </c>
      <c r="B6182">
        <v>1</v>
      </c>
      <c r="C6182">
        <v>0</v>
      </c>
      <c r="D6182">
        <v>0</v>
      </c>
    </row>
    <row r="6183" spans="1:4" hidden="1" outlineLevel="1" x14ac:dyDescent="0.45">
      <c r="A6183">
        <v>-1.5809443507588505E-2</v>
      </c>
      <c r="B6183">
        <v>1</v>
      </c>
      <c r="C6183">
        <v>0</v>
      </c>
      <c r="D6183">
        <v>0</v>
      </c>
    </row>
    <row r="6184" spans="1:4" hidden="1" outlineLevel="1" x14ac:dyDescent="0.45">
      <c r="A6184">
        <v>-4.7253159134718281E-2</v>
      </c>
      <c r="B6184">
        <v>1</v>
      </c>
      <c r="C6184">
        <v>0</v>
      </c>
      <c r="D6184">
        <v>0</v>
      </c>
    </row>
    <row r="6185" spans="1:4" hidden="1" outlineLevel="1" x14ac:dyDescent="0.45">
      <c r="A6185">
        <v>-1.7197291145643057E-2</v>
      </c>
      <c r="B6185">
        <v>1</v>
      </c>
      <c r="C6185">
        <v>0</v>
      </c>
      <c r="D6185">
        <v>0</v>
      </c>
    </row>
    <row r="6186" spans="1:4" hidden="1" outlineLevel="1" x14ac:dyDescent="0.45">
      <c r="A6186">
        <v>-1.2437455325232327E-2</v>
      </c>
      <c r="B6186">
        <v>1</v>
      </c>
      <c r="C6186">
        <v>0</v>
      </c>
      <c r="D6186">
        <v>0</v>
      </c>
    </row>
    <row r="6187" spans="1:4" hidden="1" outlineLevel="1" x14ac:dyDescent="0.45">
      <c r="A6187">
        <v>1.7660683265778854E-2</v>
      </c>
      <c r="B6187">
        <v>1</v>
      </c>
      <c r="C6187">
        <v>0</v>
      </c>
      <c r="D6187">
        <v>0</v>
      </c>
    </row>
    <row r="6188" spans="1:4" hidden="1" outlineLevel="1" x14ac:dyDescent="0.45">
      <c r="A6188">
        <v>7.3399715504978147E-3</v>
      </c>
      <c r="B6188">
        <v>1</v>
      </c>
      <c r="C6188">
        <v>0</v>
      </c>
      <c r="D6188">
        <v>0</v>
      </c>
    </row>
    <row r="6189" spans="1:4" hidden="1" outlineLevel="1" x14ac:dyDescent="0.45">
      <c r="A6189">
        <v>1.0449615906009679E-3</v>
      </c>
      <c r="B6189">
        <v>1</v>
      </c>
      <c r="C6189">
        <v>0</v>
      </c>
      <c r="D6189">
        <v>0</v>
      </c>
    </row>
    <row r="6190" spans="1:4" hidden="1" outlineLevel="1" x14ac:dyDescent="0.45">
      <c r="A6190">
        <v>-4.0344195232049351E-3</v>
      </c>
      <c r="B6190">
        <v>1</v>
      </c>
      <c r="C6190">
        <v>0</v>
      </c>
      <c r="D6190">
        <v>0</v>
      </c>
    </row>
    <row r="6191" spans="1:4" hidden="1" outlineLevel="1" x14ac:dyDescent="0.45">
      <c r="A6191">
        <v>2.7080618661832201E-2</v>
      </c>
      <c r="B6191">
        <v>1</v>
      </c>
      <c r="C6191">
        <v>0</v>
      </c>
      <c r="D6191">
        <v>0</v>
      </c>
    </row>
    <row r="6192" spans="1:4" hidden="1" outlineLevel="1" x14ac:dyDescent="0.45">
      <c r="A6192">
        <v>3.3923547906669071E-3</v>
      </c>
      <c r="B6192">
        <v>1</v>
      </c>
      <c r="C6192">
        <v>0</v>
      </c>
      <c r="D6192">
        <v>0</v>
      </c>
    </row>
    <row r="6193" spans="1:4" hidden="1" outlineLevel="1" x14ac:dyDescent="0.45">
      <c r="A6193">
        <v>1.0142656881339196E-2</v>
      </c>
      <c r="B6193">
        <v>1</v>
      </c>
      <c r="C6193">
        <v>0</v>
      </c>
      <c r="D6193">
        <v>0</v>
      </c>
    </row>
    <row r="6194" spans="1:4" hidden="1" outlineLevel="1" x14ac:dyDescent="0.45">
      <c r="A6194">
        <v>2.0435374149659902E-2</v>
      </c>
      <c r="B6194">
        <v>1</v>
      </c>
      <c r="C6194">
        <v>0</v>
      </c>
      <c r="D6194">
        <v>0</v>
      </c>
    </row>
    <row r="6195" spans="1:4" hidden="1" outlineLevel="1" x14ac:dyDescent="0.45">
      <c r="A6195">
        <v>2.6025972640729478E-2</v>
      </c>
      <c r="B6195">
        <v>1</v>
      </c>
      <c r="C6195">
        <v>0</v>
      </c>
      <c r="D6195">
        <v>0</v>
      </c>
    </row>
    <row r="6196" spans="1:4" hidden="1" outlineLevel="1" x14ac:dyDescent="0.45">
      <c r="A6196">
        <v>-7.1471268550042932E-3</v>
      </c>
      <c r="B6196">
        <v>1</v>
      </c>
      <c r="C6196">
        <v>0</v>
      </c>
      <c r="D6196">
        <v>0</v>
      </c>
    </row>
    <row r="6197" spans="1:4" hidden="1" outlineLevel="1" x14ac:dyDescent="0.45">
      <c r="A6197">
        <v>-3.4029631956442041E-2</v>
      </c>
      <c r="B6197">
        <v>1</v>
      </c>
      <c r="C6197">
        <v>0</v>
      </c>
      <c r="D6197">
        <v>0</v>
      </c>
    </row>
    <row r="6198" spans="1:4" hidden="1" outlineLevel="1" x14ac:dyDescent="0.45">
      <c r="A6198">
        <v>-1.3278413094141017E-3</v>
      </c>
      <c r="B6198">
        <v>1</v>
      </c>
      <c r="C6198">
        <v>0</v>
      </c>
      <c r="D6198">
        <v>0</v>
      </c>
    </row>
    <row r="6199" spans="1:4" hidden="1" outlineLevel="1" x14ac:dyDescent="0.45">
      <c r="A6199">
        <v>6.4580902504547399E-3</v>
      </c>
      <c r="B6199">
        <v>1</v>
      </c>
      <c r="C6199">
        <v>0</v>
      </c>
      <c r="D6199">
        <v>0</v>
      </c>
    </row>
    <row r="6200" spans="1:4" hidden="1" outlineLevel="1" x14ac:dyDescent="0.45">
      <c r="A6200">
        <v>2.2539160443234119E-2</v>
      </c>
      <c r="B6200">
        <v>1</v>
      </c>
      <c r="C6200">
        <v>0</v>
      </c>
      <c r="D6200">
        <v>0</v>
      </c>
    </row>
    <row r="6201" spans="1:4" hidden="1" outlineLevel="1" x14ac:dyDescent="0.45">
      <c r="A6201">
        <v>-2.8660321143248901E-2</v>
      </c>
      <c r="B6201">
        <v>1</v>
      </c>
      <c r="C6201">
        <v>0</v>
      </c>
      <c r="D6201">
        <v>0</v>
      </c>
    </row>
    <row r="6202" spans="1:4" hidden="1" outlineLevel="1" x14ac:dyDescent="0.45">
      <c r="A6202">
        <v>-8.1731813246471163E-2</v>
      </c>
      <c r="B6202">
        <v>1</v>
      </c>
      <c r="C6202">
        <v>0</v>
      </c>
      <c r="D6202">
        <v>0</v>
      </c>
    </row>
    <row r="6203" spans="1:4" hidden="1" outlineLevel="1" x14ac:dyDescent="0.45">
      <c r="A6203">
        <v>-1.5962635608501641E-2</v>
      </c>
      <c r="B6203">
        <v>1</v>
      </c>
      <c r="C6203">
        <v>0</v>
      </c>
      <c r="D6203">
        <v>0</v>
      </c>
    </row>
    <row r="6204" spans="1:4" hidden="1" outlineLevel="1" x14ac:dyDescent="0.45">
      <c r="A6204">
        <v>-3.3674787467331546E-2</v>
      </c>
      <c r="B6204">
        <v>1</v>
      </c>
      <c r="C6204">
        <v>0</v>
      </c>
      <c r="D6204">
        <v>0</v>
      </c>
    </row>
    <row r="6205" spans="1:4" hidden="1" outlineLevel="1" x14ac:dyDescent="0.45">
      <c r="A6205">
        <v>7.86495896543149E-2</v>
      </c>
      <c r="B6205">
        <v>1</v>
      </c>
      <c r="C6205">
        <v>0</v>
      </c>
      <c r="D6205">
        <v>0</v>
      </c>
    </row>
    <row r="6206" spans="1:4" hidden="1" outlineLevel="1" x14ac:dyDescent="0.45">
      <c r="A6206">
        <v>-3.317194074586427E-2</v>
      </c>
      <c r="B6206">
        <v>1</v>
      </c>
      <c r="C6206">
        <v>0</v>
      </c>
      <c r="D6206">
        <v>0</v>
      </c>
    </row>
    <row r="6207" spans="1:4" hidden="1" outlineLevel="1" x14ac:dyDescent="0.45">
      <c r="A6207">
        <v>-3.2491728023371635E-3</v>
      </c>
      <c r="B6207">
        <v>1</v>
      </c>
      <c r="C6207">
        <v>0</v>
      </c>
      <c r="D6207">
        <v>0</v>
      </c>
    </row>
    <row r="6208" spans="1:4" hidden="1" outlineLevel="1" x14ac:dyDescent="0.45">
      <c r="A6208">
        <v>1.80034691070039E-2</v>
      </c>
      <c r="B6208">
        <v>1</v>
      </c>
      <c r="C6208">
        <v>0</v>
      </c>
      <c r="D6208">
        <v>0</v>
      </c>
    </row>
    <row r="6209" spans="1:4" hidden="1" outlineLevel="1" x14ac:dyDescent="0.45">
      <c r="A6209">
        <v>8.1668625146886775E-3</v>
      </c>
      <c r="B6209">
        <v>1</v>
      </c>
      <c r="C6209">
        <v>0</v>
      </c>
      <c r="D6209">
        <v>0</v>
      </c>
    </row>
    <row r="6210" spans="1:4" hidden="1" outlineLevel="1" x14ac:dyDescent="0.45">
      <c r="A6210">
        <v>-3.1120694679177108E-2</v>
      </c>
      <c r="B6210">
        <v>1</v>
      </c>
      <c r="C6210">
        <v>0</v>
      </c>
      <c r="D6210">
        <v>0</v>
      </c>
    </row>
    <row r="6211" spans="1:4" hidden="1" outlineLevel="1" x14ac:dyDescent="0.45">
      <c r="A6211">
        <v>1.9428571428571351E-2</v>
      </c>
      <c r="B6211">
        <v>1</v>
      </c>
      <c r="C6211">
        <v>0</v>
      </c>
      <c r="D6211">
        <v>0</v>
      </c>
    </row>
    <row r="6212" spans="1:4" hidden="1" outlineLevel="1" x14ac:dyDescent="0.45">
      <c r="A6212">
        <v>-4.8766816143497649E-2</v>
      </c>
      <c r="B6212">
        <v>1</v>
      </c>
      <c r="C6212">
        <v>0</v>
      </c>
      <c r="D6212">
        <v>0</v>
      </c>
    </row>
    <row r="6213" spans="1:4" hidden="1" outlineLevel="1" x14ac:dyDescent="0.45">
      <c r="A6213">
        <v>2.7633905033650707E-2</v>
      </c>
      <c r="B6213">
        <v>1</v>
      </c>
      <c r="C6213">
        <v>0</v>
      </c>
      <c r="D6213">
        <v>0</v>
      </c>
    </row>
    <row r="6214" spans="1:4" hidden="1" outlineLevel="1" x14ac:dyDescent="0.45">
      <c r="A6214">
        <v>1.862135570712864E-2</v>
      </c>
      <c r="B6214">
        <v>1</v>
      </c>
      <c r="C6214">
        <v>0</v>
      </c>
      <c r="D6214">
        <v>0</v>
      </c>
    </row>
    <row r="6215" spans="1:4" hidden="1" outlineLevel="1" x14ac:dyDescent="0.45">
      <c r="A6215">
        <v>-6.4590678794702594E-3</v>
      </c>
      <c r="B6215">
        <v>1</v>
      </c>
      <c r="C6215">
        <v>0</v>
      </c>
      <c r="D6215">
        <v>0</v>
      </c>
    </row>
    <row r="6216" spans="1:4" hidden="1" outlineLevel="1" x14ac:dyDescent="0.45">
      <c r="A6216">
        <v>0.11427548981600211</v>
      </c>
      <c r="B6216">
        <v>1</v>
      </c>
      <c r="C6216">
        <v>0</v>
      </c>
      <c r="D6216">
        <v>0</v>
      </c>
    </row>
    <row r="6217" spans="1:4" hidden="1" outlineLevel="1" x14ac:dyDescent="0.45">
      <c r="A6217">
        <v>8.6176903519337156E-3</v>
      </c>
      <c r="B6217">
        <v>1</v>
      </c>
      <c r="C6217">
        <v>0</v>
      </c>
      <c r="D6217">
        <v>0</v>
      </c>
    </row>
    <row r="6218" spans="1:4" hidden="1" outlineLevel="1" x14ac:dyDescent="0.45">
      <c r="A6218">
        <v>2.5101493883832537E-2</v>
      </c>
      <c r="B6218">
        <v>1</v>
      </c>
      <c r="C6218">
        <v>0</v>
      </c>
      <c r="D6218">
        <v>0</v>
      </c>
    </row>
    <row r="6219" spans="1:4" hidden="1" outlineLevel="1" x14ac:dyDescent="0.45">
      <c r="A6219">
        <v>1.4314187352781449E-2</v>
      </c>
      <c r="B6219">
        <v>1</v>
      </c>
      <c r="C6219">
        <v>0</v>
      </c>
      <c r="D6219">
        <v>0</v>
      </c>
    </row>
    <row r="6220" spans="1:4" hidden="1" outlineLevel="1" x14ac:dyDescent="0.45">
      <c r="A6220">
        <v>-2.2610115857704338E-2</v>
      </c>
      <c r="B6220">
        <v>1</v>
      </c>
      <c r="C6220">
        <v>0</v>
      </c>
      <c r="D6220">
        <v>0</v>
      </c>
    </row>
    <row r="6221" spans="1:4" hidden="1" outlineLevel="1" x14ac:dyDescent="0.45">
      <c r="A6221">
        <v>5.2219321148825326E-3</v>
      </c>
      <c r="B6221">
        <v>1</v>
      </c>
      <c r="C6221">
        <v>0</v>
      </c>
      <c r="D6221">
        <v>0</v>
      </c>
    </row>
    <row r="6222" spans="1:4" hidden="1" outlineLevel="1" x14ac:dyDescent="0.45">
      <c r="A6222">
        <v>2.4000000000000021E-2</v>
      </c>
      <c r="B6222">
        <v>1</v>
      </c>
      <c r="C6222">
        <v>0</v>
      </c>
      <c r="D6222">
        <v>0</v>
      </c>
    </row>
    <row r="6223" spans="1:4" hidden="1" outlineLevel="1" x14ac:dyDescent="0.45">
      <c r="A6223">
        <v>1.9708806818181879E-2</v>
      </c>
      <c r="B6223">
        <v>1</v>
      </c>
      <c r="C6223">
        <v>0</v>
      </c>
      <c r="D6223">
        <v>0</v>
      </c>
    </row>
    <row r="6224" spans="1:4" hidden="1" outlineLevel="1" x14ac:dyDescent="0.45">
      <c r="A6224">
        <v>5.2983756622968503E-3</v>
      </c>
      <c r="B6224">
        <v>1</v>
      </c>
      <c r="C6224">
        <v>0</v>
      </c>
      <c r="D6224">
        <v>0</v>
      </c>
    </row>
    <row r="6225" spans="1:4" hidden="1" outlineLevel="1" x14ac:dyDescent="0.45">
      <c r="A6225">
        <v>6.6808531696938012E-4</v>
      </c>
      <c r="B6225">
        <v>1</v>
      </c>
      <c r="C6225">
        <v>0</v>
      </c>
      <c r="D6225">
        <v>0</v>
      </c>
    </row>
    <row r="6226" spans="1:4" hidden="1" outlineLevel="1" x14ac:dyDescent="0.45">
      <c r="A6226">
        <v>-6.6269380084568175E-3</v>
      </c>
      <c r="B6226">
        <v>1</v>
      </c>
      <c r="C6226">
        <v>0</v>
      </c>
      <c r="D6226">
        <v>0</v>
      </c>
    </row>
    <row r="6227" spans="1:4" hidden="1" outlineLevel="1" x14ac:dyDescent="0.45">
      <c r="A6227">
        <v>1.9664949095161699E-3</v>
      </c>
      <c r="B6227">
        <v>1</v>
      </c>
      <c r="C6227">
        <v>0</v>
      </c>
      <c r="D6227">
        <v>0</v>
      </c>
    </row>
    <row r="6228" spans="1:4" hidden="1" outlineLevel="1" x14ac:dyDescent="0.45">
      <c r="A6228">
        <v>2.1390241478684402E-2</v>
      </c>
      <c r="B6228">
        <v>1</v>
      </c>
      <c r="C6228">
        <v>0</v>
      </c>
      <c r="D6228">
        <v>0</v>
      </c>
    </row>
    <row r="6229" spans="1:4" hidden="1" outlineLevel="1" x14ac:dyDescent="0.45">
      <c r="A6229">
        <v>6.6402354486416737E-3</v>
      </c>
      <c r="B6229">
        <v>1</v>
      </c>
      <c r="C6229">
        <v>0</v>
      </c>
      <c r="D6229">
        <v>0</v>
      </c>
    </row>
    <row r="6230" spans="1:4" hidden="1" outlineLevel="1" x14ac:dyDescent="0.45">
      <c r="A6230">
        <v>1.3796936161987183E-2</v>
      </c>
      <c r="B6230">
        <v>1</v>
      </c>
      <c r="C6230">
        <v>0</v>
      </c>
      <c r="D6230">
        <v>0</v>
      </c>
    </row>
    <row r="6231" spans="1:4" hidden="1" outlineLevel="1" x14ac:dyDescent="0.45">
      <c r="A6231">
        <v>1.8304454560621686E-2</v>
      </c>
      <c r="B6231">
        <v>1</v>
      </c>
      <c r="C6231">
        <v>0</v>
      </c>
      <c r="D6231">
        <v>0</v>
      </c>
    </row>
    <row r="6232" spans="1:4" hidden="1" outlineLevel="1" x14ac:dyDescent="0.45">
      <c r="A6232">
        <v>-2.0175541252194229E-2</v>
      </c>
      <c r="B6232">
        <v>1</v>
      </c>
      <c r="C6232">
        <v>0</v>
      </c>
      <c r="D6232">
        <v>0</v>
      </c>
    </row>
    <row r="6233" spans="1:4" hidden="1" outlineLevel="1" x14ac:dyDescent="0.45">
      <c r="A6233">
        <v>1.1609296992570961E-2</v>
      </c>
      <c r="B6233">
        <v>1</v>
      </c>
      <c r="C6233">
        <v>0</v>
      </c>
      <c r="D6233">
        <v>0</v>
      </c>
    </row>
    <row r="6234" spans="1:4" hidden="1" outlineLevel="1" x14ac:dyDescent="0.45">
      <c r="A6234">
        <v>-1.900871331082199E-2</v>
      </c>
      <c r="B6234">
        <v>1</v>
      </c>
      <c r="C6234">
        <v>0</v>
      </c>
      <c r="D6234">
        <v>0</v>
      </c>
    </row>
    <row r="6235" spans="1:4" hidden="1" outlineLevel="1" x14ac:dyDescent="0.45">
      <c r="A6235">
        <v>-1.3263046408626966E-2</v>
      </c>
      <c r="B6235">
        <v>1</v>
      </c>
      <c r="C6235">
        <v>0</v>
      </c>
      <c r="D6235">
        <v>0</v>
      </c>
    </row>
    <row r="6236" spans="1:4" hidden="1" outlineLevel="1" x14ac:dyDescent="0.45">
      <c r="A6236">
        <v>-8.7088039421364671E-3</v>
      </c>
      <c r="B6236">
        <v>1</v>
      </c>
      <c r="C6236">
        <v>0</v>
      </c>
      <c r="D6236">
        <v>0</v>
      </c>
    </row>
    <row r="6237" spans="1:4" hidden="1" outlineLevel="1" x14ac:dyDescent="0.45">
      <c r="A6237">
        <v>1.1738360074810439E-2</v>
      </c>
      <c r="B6237">
        <v>1</v>
      </c>
      <c r="C6237">
        <v>0</v>
      </c>
      <c r="D6237">
        <v>0</v>
      </c>
    </row>
    <row r="6238" spans="1:4" hidden="1" outlineLevel="1" x14ac:dyDescent="0.45">
      <c r="A6238">
        <v>-9.1212025393427876E-3</v>
      </c>
      <c r="B6238">
        <v>1</v>
      </c>
      <c r="C6238">
        <v>0</v>
      </c>
      <c r="D6238">
        <v>0</v>
      </c>
    </row>
    <row r="6239" spans="1:4" hidden="1" outlineLevel="1" x14ac:dyDescent="0.45">
      <c r="A6239">
        <v>-2.8401001521920599E-2</v>
      </c>
      <c r="B6239">
        <v>1</v>
      </c>
      <c r="C6239">
        <v>0</v>
      </c>
      <c r="D6239">
        <v>0</v>
      </c>
    </row>
    <row r="6240" spans="1:4" hidden="1" outlineLevel="1" x14ac:dyDescent="0.45">
      <c r="A6240">
        <v>1.1621737702431911E-3</v>
      </c>
      <c r="B6240">
        <v>1</v>
      </c>
      <c r="C6240">
        <v>0</v>
      </c>
      <c r="D6240">
        <v>0</v>
      </c>
    </row>
    <row r="6241" spans="1:4" hidden="1" outlineLevel="1" x14ac:dyDescent="0.45">
      <c r="A6241">
        <v>-3.760062583592072E-3</v>
      </c>
      <c r="B6241">
        <v>1</v>
      </c>
      <c r="C6241">
        <v>0</v>
      </c>
      <c r="D6241">
        <v>0</v>
      </c>
    </row>
    <row r="6242" spans="1:4" hidden="1" outlineLevel="1" x14ac:dyDescent="0.45">
      <c r="A6242">
        <v>-1.00815644156238E-2</v>
      </c>
      <c r="B6242">
        <v>1</v>
      </c>
      <c r="C6242">
        <v>0</v>
      </c>
      <c r="D6242">
        <v>0</v>
      </c>
    </row>
    <row r="6243" spans="1:4" hidden="1" outlineLevel="1" x14ac:dyDescent="0.45">
      <c r="A6243">
        <v>-5.1944728761516012E-3</v>
      </c>
      <c r="B6243">
        <v>1</v>
      </c>
      <c r="C6243">
        <v>0</v>
      </c>
      <c r="D6243">
        <v>0</v>
      </c>
    </row>
    <row r="6244" spans="1:4" hidden="1" outlineLevel="1" x14ac:dyDescent="0.45">
      <c r="A6244">
        <v>6.4305373356998707E-3</v>
      </c>
      <c r="B6244">
        <v>1</v>
      </c>
      <c r="C6244">
        <v>0</v>
      </c>
      <c r="D6244">
        <v>0</v>
      </c>
    </row>
    <row r="6245" spans="1:4" hidden="1" outlineLevel="1" x14ac:dyDescent="0.45">
      <c r="A6245">
        <v>1.3238939862499022E-2</v>
      </c>
      <c r="B6245">
        <v>1</v>
      </c>
      <c r="C6245">
        <v>0</v>
      </c>
      <c r="D6245">
        <v>0</v>
      </c>
    </row>
    <row r="6246" spans="1:4" hidden="1" outlineLevel="1" x14ac:dyDescent="0.45">
      <c r="A6246">
        <v>-4.7673098751418452E-3</v>
      </c>
      <c r="B6246">
        <v>1</v>
      </c>
      <c r="C6246">
        <v>0</v>
      </c>
      <c r="D6246">
        <v>0</v>
      </c>
    </row>
    <row r="6247" spans="1:4" hidden="1" outlineLevel="1" x14ac:dyDescent="0.45">
      <c r="A6247">
        <v>3.0945863746958624E-2</v>
      </c>
      <c r="B6247">
        <v>1</v>
      </c>
      <c r="C6247">
        <v>0</v>
      </c>
      <c r="D6247">
        <v>0</v>
      </c>
    </row>
    <row r="6248" spans="1:4" hidden="1" outlineLevel="1" x14ac:dyDescent="0.45">
      <c r="A6248">
        <v>-1.7159574206554007E-2</v>
      </c>
      <c r="B6248">
        <v>1</v>
      </c>
      <c r="C6248">
        <v>0</v>
      </c>
      <c r="D6248">
        <v>0</v>
      </c>
    </row>
    <row r="6249" spans="1:4" hidden="1" outlineLevel="1" x14ac:dyDescent="0.45">
      <c r="A6249">
        <v>-7.2287951174367926E-3</v>
      </c>
      <c r="B6249">
        <v>1</v>
      </c>
      <c r="C6249">
        <v>0</v>
      </c>
      <c r="D6249">
        <v>0</v>
      </c>
    </row>
    <row r="6250" spans="1:4" hidden="1" outlineLevel="1" x14ac:dyDescent="0.45">
      <c r="A6250">
        <v>-2.0609725371629972E-2</v>
      </c>
      <c r="B6250">
        <v>1</v>
      </c>
      <c r="C6250">
        <v>0</v>
      </c>
      <c r="D6250">
        <v>0</v>
      </c>
    </row>
    <row r="6251" spans="1:4" hidden="1" outlineLevel="1" x14ac:dyDescent="0.45">
      <c r="A6251">
        <v>-3.47036427248405E-2</v>
      </c>
      <c r="B6251">
        <v>1</v>
      </c>
      <c r="C6251">
        <v>0</v>
      </c>
      <c r="D6251">
        <v>0</v>
      </c>
    </row>
    <row r="6252" spans="1:4" hidden="1" outlineLevel="1" x14ac:dyDescent="0.45">
      <c r="A6252">
        <v>-4.290701702955535E-3</v>
      </c>
      <c r="B6252">
        <v>1</v>
      </c>
      <c r="C6252">
        <v>0</v>
      </c>
      <c r="D6252">
        <v>0</v>
      </c>
    </row>
    <row r="6253" spans="1:4" hidden="1" outlineLevel="1" x14ac:dyDescent="0.45">
      <c r="A6253">
        <v>1.019752689898823E-2</v>
      </c>
      <c r="B6253">
        <v>1</v>
      </c>
      <c r="C6253">
        <v>0</v>
      </c>
      <c r="D6253">
        <v>0</v>
      </c>
    </row>
    <row r="6254" spans="1:4" hidden="1" outlineLevel="1" x14ac:dyDescent="0.45">
      <c r="A6254">
        <v>2.3686511406088462E-2</v>
      </c>
      <c r="B6254">
        <v>1</v>
      </c>
      <c r="C6254">
        <v>0</v>
      </c>
      <c r="D6254">
        <v>0</v>
      </c>
    </row>
    <row r="6255" spans="1:4" hidden="1" outlineLevel="1" x14ac:dyDescent="0.45">
      <c r="A6255">
        <v>1.6072676450034962E-2</v>
      </c>
      <c r="B6255">
        <v>1</v>
      </c>
      <c r="C6255">
        <v>0</v>
      </c>
      <c r="D6255">
        <v>0</v>
      </c>
    </row>
    <row r="6256" spans="1:4" hidden="1" outlineLevel="1" x14ac:dyDescent="0.45">
      <c r="A6256">
        <v>2.7815986550512095E-2</v>
      </c>
      <c r="B6256">
        <v>1</v>
      </c>
      <c r="C6256">
        <v>0</v>
      </c>
      <c r="D6256">
        <v>0</v>
      </c>
    </row>
    <row r="6257" spans="1:4" hidden="1" outlineLevel="1" x14ac:dyDescent="0.45">
      <c r="A6257">
        <v>-1.1524163568773171E-2</v>
      </c>
      <c r="B6257">
        <v>1</v>
      </c>
      <c r="C6257">
        <v>0</v>
      </c>
      <c r="D6257">
        <v>0</v>
      </c>
    </row>
    <row r="6258" spans="1:4" hidden="1" outlineLevel="1" x14ac:dyDescent="0.45">
      <c r="A6258">
        <v>-1.2134887802432104E-2</v>
      </c>
      <c r="B6258">
        <v>1</v>
      </c>
      <c r="C6258">
        <v>0</v>
      </c>
      <c r="D6258">
        <v>0</v>
      </c>
    </row>
    <row r="6259" spans="1:4" hidden="1" outlineLevel="1" x14ac:dyDescent="0.45">
      <c r="A6259">
        <v>1.7664526281058857E-2</v>
      </c>
      <c r="B6259">
        <v>1</v>
      </c>
      <c r="C6259">
        <v>0</v>
      </c>
      <c r="D6259">
        <v>0</v>
      </c>
    </row>
    <row r="6260" spans="1:4" hidden="1" outlineLevel="1" x14ac:dyDescent="0.45">
      <c r="A6260">
        <v>1.9552584981419985E-2</v>
      </c>
      <c r="B6260">
        <v>1</v>
      </c>
      <c r="C6260">
        <v>0</v>
      </c>
      <c r="D6260">
        <v>0</v>
      </c>
    </row>
    <row r="6261" spans="1:4" collapsed="1" x14ac:dyDescent="0.4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5B8B-EF59-4852-B44D-0F9CFFE5445A}">
  <dimension ref="A1:K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2.6640625" customWidth="1"/>
  </cols>
  <sheetData>
    <row r="1" spans="1:11" ht="17.25" x14ac:dyDescent="0.55000000000000004">
      <c r="A1" s="7" t="s">
        <v>55</v>
      </c>
    </row>
    <row r="3" spans="1:11" x14ac:dyDescent="0.45">
      <c r="A3" s="10" t="s">
        <v>80</v>
      </c>
    </row>
    <row r="4" spans="1:11" x14ac:dyDescent="0.45">
      <c r="H4" s="10" t="s">
        <v>85</v>
      </c>
    </row>
    <row r="5" spans="1:11" x14ac:dyDescent="0.45">
      <c r="A5" s="2" t="s">
        <v>81</v>
      </c>
      <c r="B5" s="35">
        <v>5</v>
      </c>
      <c r="H5" cm="1">
        <f t="array" ref="H5:K9">LINEST(_xlfn._xlws.FILTER(Panel_Data!$D$2:$D$6241,ISNUMBER(Panel_Data!$D$2:$D$6241)*(ABS(Panel_Data!$I$2:$I$6241)&lt;=$B$5)),_xlfn._xlws.FILTER(_xlfn.HSTACK(Panel_Data!$G$2:$G$6241,Panel_Data!$E$2:$E$6241,Panel_Data!$H$2:$H$6241),ISNUMBER(Panel_Data!$D$2:$D$6241)*(ABS(Panel_Data!$I$2:$I$6241)&lt;=$B$5)),TRUE,TRUE)</f>
        <v>-3.2561587926861909E-3</v>
      </c>
      <c r="I5">
        <v>4.9599700128838868E-3</v>
      </c>
      <c r="J5">
        <v>8.0393817283511328E-3</v>
      </c>
      <c r="K5">
        <v>-1.7812354892944933E-3</v>
      </c>
    </row>
    <row r="6" spans="1:11" x14ac:dyDescent="0.45">
      <c r="A6" t="s">
        <v>82</v>
      </c>
      <c r="B6" s="36">
        <f>INDEX(_xlfn.ANCHORARRAY($H$5),1,1)</f>
        <v>-3.2561587926861909E-3</v>
      </c>
      <c r="H6">
        <v>1.2089540192169988E-2</v>
      </c>
      <c r="I6">
        <v>8.928717165052653E-3</v>
      </c>
      <c r="J6">
        <v>8.5485958513107103E-3</v>
      </c>
      <c r="K6">
        <v>6.3135564547054509E-3</v>
      </c>
    </row>
    <row r="7" spans="1:11" x14ac:dyDescent="0.45">
      <c r="A7" s="11" t="s">
        <v>83</v>
      </c>
      <c r="B7" s="22">
        <f>_xlfn.T.DIST.2T(ABS(INDEX(_xlfn.ANCHORARRAY($H$5),1,1)/INDEX(_xlfn.ANCHORARRAY($H$5),2,1)),INDEX(_xlfn.ANCHORARRAY($H$5),4,2))</f>
        <v>0.78819405224636774</v>
      </c>
      <c r="H7">
        <v>1.3744625871712898E-2</v>
      </c>
      <c r="I7">
        <v>3.156778227352721E-2</v>
      </c>
      <c r="J7" t="e">
        <v>#N/A</v>
      </c>
      <c r="K7" t="e">
        <v>#N/A</v>
      </c>
    </row>
    <row r="8" spans="1:11" x14ac:dyDescent="0.45">
      <c r="A8" t="s">
        <v>84</v>
      </c>
      <c r="B8" s="14">
        <f>INDEX(_xlfn.ANCHORARRAY($H$5),4,2)+4</f>
        <v>110</v>
      </c>
      <c r="H8">
        <v>0.49241145874254988</v>
      </c>
      <c r="I8">
        <v>106</v>
      </c>
      <c r="J8" t="e">
        <v>#N/A</v>
      </c>
      <c r="K8" t="e">
        <v>#N/A</v>
      </c>
    </row>
    <row r="9" spans="1:11" x14ac:dyDescent="0.45">
      <c r="H9">
        <v>1.4721008060584323E-3</v>
      </c>
      <c r="I9">
        <v>0.1056316370328948</v>
      </c>
      <c r="J9" t="e">
        <v>#N/A</v>
      </c>
      <c r="K9" t="e">
        <v>#N/A</v>
      </c>
    </row>
    <row r="11" spans="1:11" x14ac:dyDescent="0.45">
      <c r="A11" s="16" t="s">
        <v>86</v>
      </c>
      <c r="B11" s="16" t="s">
        <v>87</v>
      </c>
      <c r="C11" s="16" t="s">
        <v>51</v>
      </c>
      <c r="D11" s="16" t="s">
        <v>88</v>
      </c>
    </row>
    <row r="12" spans="1:11" x14ac:dyDescent="0.45">
      <c r="A12" s="37">
        <v>1</v>
      </c>
      <c r="B12" s="36" cm="1">
        <f t="array" ref="B12">_xlfn.LET(_xlpm.c,ISNUMBER(Panel_Data!$D$2:$D$6241)*(ABS(Panel_Data!$I$2:$I$6241)&lt;=$A12),_xlpm.arr,LINEST(_xlfn._xlws.FILTER(Panel_Data!$D$2:$D$6241,_xlpm.c),_xlfn._xlws.FILTER(_xlfn.HSTACK(Panel_Data!$G$2:$G$6241,Panel_Data!$E$2:$E$6241,Panel_Data!$H$2:$H$6241),_xlpm.c),TRUE,TRUE),INDEX(_xlpm.arr,1,1))</f>
        <v>3.7405216479496359E-3</v>
      </c>
      <c r="C12" s="22" cm="1">
        <f t="array" ref="C12">_xlfn.LET(_xlpm.c,ISNUMBER(Panel_Data!$D$2:$D$6241)*(ABS(Panel_Data!$I$2:$I$6241)&lt;=$A12),_xlpm.arr,LINEST(_xlfn._xlws.FILTER(Panel_Data!$D$2:$D$6241,_xlpm.c),_xlfn._xlws.FILTER(_xlfn.HSTACK(Panel_Data!$G$2:$G$6241,Panel_Data!$E$2:$E$6241,Panel_Data!$H$2:$H$6241),_xlpm.c),TRUE,TRUE),_xlfn.T.DIST.2T(ABS(INDEX(_xlpm.arr,1,1)/INDEX(_xlpm.arr,2,1)),INDEX(_xlpm.arr,4,2)))</f>
        <v>0.92577153345181251</v>
      </c>
      <c r="D12" s="14" cm="1">
        <f t="array" ref="D12">_xlfn.LET(_xlpm.c,ISNUMBER(Panel_Data!$D$2:$D$6241)*(ABS(Panel_Data!$I$2:$I$6241)&lt;=$A12),_xlpm.arr,LINEST(_xlfn._xlws.FILTER(Panel_Data!$D$2:$D$6241,_xlpm.c),_xlfn._xlws.FILTER(_xlfn.HSTACK(Panel_Data!$G$2:$G$6241,Panel_Data!$E$2:$E$6241,Panel_Data!$H$2:$H$6241),_xlpm.c),TRUE,TRUE),INDEX(_xlpm.arr,4,2)+4)</f>
        <v>30</v>
      </c>
    </row>
    <row r="13" spans="1:11" x14ac:dyDescent="0.45">
      <c r="A13" s="37">
        <v>3</v>
      </c>
      <c r="B13" s="36" cm="1">
        <f t="array" ref="B13">_xlfn.LET(_xlpm.c,ISNUMBER(Panel_Data!$D$2:$D$6241)*(ABS(Panel_Data!$I$2:$I$6241)&lt;=$A13),_xlpm.arr,LINEST(_xlfn._xlws.FILTER(Panel_Data!$D$2:$D$6241,_xlpm.c),_xlfn._xlws.FILTER(_xlfn.HSTACK(Panel_Data!$G$2:$G$6241,Panel_Data!$E$2:$E$6241,Panel_Data!$H$2:$H$6241),_xlpm.c),TRUE,TRUE),INDEX(_xlpm.arr,1,1))</f>
        <v>-8.1628586115347988E-3</v>
      </c>
      <c r="C13" s="22" cm="1">
        <f t="array" ref="C13">_xlfn.LET(_xlpm.c,ISNUMBER(Panel_Data!$D$2:$D$6241)*(ABS(Panel_Data!$I$2:$I$6241)&lt;=$A13),_xlpm.arr,LINEST(_xlfn._xlws.FILTER(Panel_Data!$D$2:$D$6241,_xlpm.c),_xlfn._xlws.FILTER(_xlfn.HSTACK(Panel_Data!$G$2:$G$6241,Panel_Data!$E$2:$E$6241,Panel_Data!$H$2:$H$6241),_xlpm.c),TRUE,TRUE),_xlfn.T.DIST.2T(ABS(INDEX(_xlpm.arr,1,1)/INDEX(_xlpm.arr,2,1)),INDEX(_xlpm.arr,4,2)))</f>
        <v>0.64231854991506943</v>
      </c>
      <c r="D13" s="14" cm="1">
        <f t="array" ref="D13">_xlfn.LET(_xlpm.c,ISNUMBER(Panel_Data!$D$2:$D$6241)*(ABS(Panel_Data!$I$2:$I$6241)&lt;=$A13),_xlpm.arr,LINEST(_xlfn._xlws.FILTER(Panel_Data!$D$2:$D$6241,_xlpm.c),_xlfn._xlws.FILTER(_xlfn.HSTACK(Panel_Data!$G$2:$G$6241,Panel_Data!$E$2:$E$6241,Panel_Data!$H$2:$H$6241),_xlpm.c),TRUE,TRUE),INDEX(_xlpm.arr,4,2)+4)</f>
        <v>70</v>
      </c>
    </row>
    <row r="14" spans="1:11" x14ac:dyDescent="0.45">
      <c r="A14" s="37">
        <v>5</v>
      </c>
      <c r="B14" s="36" cm="1">
        <f t="array" ref="B14">_xlfn.LET(_xlpm.c,ISNUMBER(Panel_Data!$D$2:$D$6241)*(ABS(Panel_Data!$I$2:$I$6241)&lt;=$A14),_xlpm.arr,LINEST(_xlfn._xlws.FILTER(Panel_Data!$D$2:$D$6241,_xlpm.c),_xlfn._xlws.FILTER(_xlfn.HSTACK(Panel_Data!$G$2:$G$6241,Panel_Data!$E$2:$E$6241,Panel_Data!$H$2:$H$6241),_xlpm.c),TRUE,TRUE),INDEX(_xlpm.arr,1,1))</f>
        <v>-3.2561587926861909E-3</v>
      </c>
      <c r="C14" s="22" cm="1">
        <f t="array" ref="C14">_xlfn.LET(_xlpm.c,ISNUMBER(Panel_Data!$D$2:$D$6241)*(ABS(Panel_Data!$I$2:$I$6241)&lt;=$A14),_xlpm.arr,LINEST(_xlfn._xlws.FILTER(Panel_Data!$D$2:$D$6241,_xlpm.c),_xlfn._xlws.FILTER(_xlfn.HSTACK(Panel_Data!$G$2:$G$6241,Panel_Data!$E$2:$E$6241,Panel_Data!$H$2:$H$6241),_xlpm.c),TRUE,TRUE),_xlfn.T.DIST.2T(ABS(INDEX(_xlpm.arr,1,1)/INDEX(_xlpm.arr,2,1)),INDEX(_xlpm.arr,4,2)))</f>
        <v>0.78819405224636774</v>
      </c>
      <c r="D14" s="14" cm="1">
        <f t="array" ref="D14">_xlfn.LET(_xlpm.c,ISNUMBER(Panel_Data!$D$2:$D$6241)*(ABS(Panel_Data!$I$2:$I$6241)&lt;=$A14),_xlpm.arr,LINEST(_xlfn._xlws.FILTER(Panel_Data!$D$2:$D$6241,_xlpm.c),_xlfn._xlws.FILTER(_xlfn.HSTACK(Panel_Data!$G$2:$G$6241,Panel_Data!$E$2:$E$6241,Panel_Data!$H$2:$H$6241),_xlpm.c),TRUE,TRUE),INDEX(_xlpm.arr,4,2)+4)</f>
        <v>110</v>
      </c>
    </row>
    <row r="15" spans="1:11" x14ac:dyDescent="0.45">
      <c r="A15" s="37">
        <v>10</v>
      </c>
      <c r="B15" s="36" cm="1">
        <f t="array" ref="B15">_xlfn.LET(_xlpm.c,ISNUMBER(Panel_Data!$D$2:$D$6241)*(ABS(Panel_Data!$I$2:$I$6241)&lt;=$A15),_xlpm.arr,LINEST(_xlfn._xlws.FILTER(Panel_Data!$D$2:$D$6241,_xlpm.c),_xlfn._xlws.FILTER(_xlfn.HSTACK(Panel_Data!$G$2:$G$6241,Panel_Data!$E$2:$E$6241,Panel_Data!$H$2:$H$6241),_xlpm.c),TRUE,TRUE),INDEX(_xlpm.arr,1,1))</f>
        <v>-3.4697425398873775E-3</v>
      </c>
      <c r="C15" s="22" cm="1">
        <f t="array" ref="C15">_xlfn.LET(_xlpm.c,ISNUMBER(Panel_Data!$D$2:$D$6241)*(ABS(Panel_Data!$I$2:$I$6241)&lt;=$A15),_xlpm.arr,LINEST(_xlfn._xlws.FILTER(Panel_Data!$D$2:$D$6241,_xlpm.c),_xlfn._xlws.FILTER(_xlfn.HSTACK(Panel_Data!$G$2:$G$6241,Panel_Data!$E$2:$E$6241,Panel_Data!$H$2:$H$6241),_xlpm.c),TRUE,TRUE),_xlfn.T.DIST.2T(ABS(INDEX(_xlpm.arr,1,1)/INDEX(_xlpm.arr,2,1)),INDEX(_xlpm.arr,4,2)))</f>
        <v>0.61959495842392875</v>
      </c>
      <c r="D15" s="14" cm="1">
        <f t="array" ref="D15">_xlfn.LET(_xlpm.c,ISNUMBER(Panel_Data!$D$2:$D$6241)*(ABS(Panel_Data!$I$2:$I$6241)&lt;=$A15),_xlpm.arr,LINEST(_xlfn._xlws.FILTER(Panel_Data!$D$2:$D$6241,_xlpm.c),_xlfn._xlws.FILTER(_xlfn.HSTACK(Panel_Data!$G$2:$G$6241,Panel_Data!$E$2:$E$6241,Panel_Data!$H$2:$H$6241),_xlpm.c),TRUE,TRUE),INDEX(_xlpm.arr,4,2)+4)</f>
        <v>210</v>
      </c>
    </row>
    <row r="16" spans="1:11" x14ac:dyDescent="0.45">
      <c r="A16" s="37">
        <v>20</v>
      </c>
      <c r="B16" s="36" cm="1">
        <f t="array" ref="B16">_xlfn.LET(_xlpm.c,ISNUMBER(Panel_Data!$D$2:$D$6241)*(ABS(Panel_Data!$I$2:$I$6241)&lt;=$A16),_xlpm.arr,LINEST(_xlfn._xlws.FILTER(Panel_Data!$D$2:$D$6241,_xlpm.c),_xlfn._xlws.FILTER(_xlfn.HSTACK(Panel_Data!$G$2:$G$6241,Panel_Data!$E$2:$E$6241,Panel_Data!$H$2:$H$6241),_xlpm.c),TRUE,TRUE),INDEX(_xlpm.arr,1,1))</f>
        <v>-2.7106920199205685E-3</v>
      </c>
      <c r="C16" s="22" cm="1">
        <f t="array" ref="C16">_xlfn.LET(_xlpm.c,ISNUMBER(Panel_Data!$D$2:$D$6241)*(ABS(Panel_Data!$I$2:$I$6241)&lt;=$A16),_xlpm.arr,LINEST(_xlfn._xlws.FILTER(Panel_Data!$D$2:$D$6241,_xlpm.c),_xlfn._xlws.FILTER(_xlfn.HSTACK(Panel_Data!$G$2:$G$6241,Panel_Data!$E$2:$E$6241,Panel_Data!$H$2:$H$6241),_xlpm.c),TRUE,TRUE),_xlfn.T.DIST.2T(ABS(INDEX(_xlpm.arr,1,1)/INDEX(_xlpm.arr,2,1)),INDEX(_xlpm.arr,4,2)))</f>
        <v>0.50421251969623193</v>
      </c>
      <c r="D16" s="14" cm="1">
        <f t="array" ref="D16">_xlfn.LET(_xlpm.c,ISNUMBER(Panel_Data!$D$2:$D$6241)*(ABS(Panel_Data!$I$2:$I$6241)&lt;=$A16),_xlpm.arr,LINEST(_xlfn._xlws.FILTER(Panel_Data!$D$2:$D$6241,_xlpm.c),_xlfn._xlws.FILTER(_xlfn.HSTACK(Panel_Data!$G$2:$G$6241,Panel_Data!$E$2:$E$6241,Panel_Data!$H$2:$H$6241),_xlpm.c),TRUE,TRUE),INDEX(_xlpm.arr,4,2)+4)</f>
        <v>410</v>
      </c>
    </row>
    <row r="17" spans="1:4" x14ac:dyDescent="0.45">
      <c r="A17" s="37">
        <v>30</v>
      </c>
      <c r="B17" s="36" cm="1">
        <f t="array" ref="B17">_xlfn.LET(_xlpm.c,ISNUMBER(Panel_Data!$D$2:$D$6241)*(ABS(Panel_Data!$I$2:$I$6241)&lt;=$A17),_xlpm.arr,LINEST(_xlfn._xlws.FILTER(Panel_Data!$D$2:$D$6241,_xlpm.c),_xlfn._xlws.FILTER(_xlfn.HSTACK(Panel_Data!$G$2:$G$6241,Panel_Data!$E$2:$E$6241,Panel_Data!$H$2:$H$6241),_xlpm.c),TRUE,TRUE),INDEX(_xlpm.arr,1,1))</f>
        <v>-2.6285486292981545E-3</v>
      </c>
      <c r="C17" s="22" cm="1">
        <f t="array" ref="C17">_xlfn.LET(_xlpm.c,ISNUMBER(Panel_Data!$D$2:$D$6241)*(ABS(Panel_Data!$I$2:$I$6241)&lt;=$A17),_xlpm.arr,LINEST(_xlfn._xlws.FILTER(Panel_Data!$D$2:$D$6241,_xlpm.c),_xlfn._xlws.FILTER(_xlfn.HSTACK(Panel_Data!$G$2:$G$6241,Panel_Data!$E$2:$E$6241,Panel_Data!$H$2:$H$6241),_xlpm.c),TRUE,TRUE),_xlfn.T.DIST.2T(ABS(INDEX(_xlpm.arr,1,1)/INDEX(_xlpm.arr,2,1)),INDEX(_xlpm.arr,4,2)))</f>
        <v>0.40938886328083679</v>
      </c>
      <c r="D17" s="14" cm="1">
        <f t="array" ref="D17">_xlfn.LET(_xlpm.c,ISNUMBER(Panel_Data!$D$2:$D$6241)*(ABS(Panel_Data!$I$2:$I$6241)&lt;=$A17),_xlpm.arr,LINEST(_xlfn._xlws.FILTER(Panel_Data!$D$2:$D$6241,_xlpm.c),_xlfn._xlws.FILTER(_xlfn.HSTACK(Panel_Data!$G$2:$G$6241,Panel_Data!$E$2:$E$6241,Panel_Data!$H$2:$H$6241),_xlpm.c),TRUE,TRUE),INDEX(_xlpm.arr,4,2)+4)</f>
        <v>610</v>
      </c>
    </row>
    <row r="19" spans="1:4" x14ac:dyDescent="0.45">
      <c r="A19" s="38" t="str" cm="1">
        <f t="array" ref="A19">"DiD across windows: largest |coefficient| at ±"&amp;INDEX($A$12:$A$17,MATCH(MAX(ABS($B$12:$B$17)),ABS($B$12:$B$17),0))&amp;"td. "&amp;IF(ABS(B12)&gt;ABS(B17),"Magnitude is larger at the narrowest (±1) than the widest (±30) window","Magnitude does not increase as the window narrows")&amp;IF(SIGN(B12)&lt;&gt;SIGN(B17)," and even flips sign","")&amp;". "&amp;IF(MIN($C$12:$C$17)&lt;0.05,"At least one window is statistically significant.","All p-values &gt; 0.05 — no significant DiD effect at any window.")</f>
        <v>DiD across windows: largest |coefficient| at ±3td. Magnitude is larger at the narrowest (±1) than the widest (±30) window and even flips sign. All p-values &gt; 0.05 — no significant DiD effect at any window.</v>
      </c>
    </row>
  </sheetData>
  <conditionalFormatting sqref="B12:B17">
    <cfRule type="colorScale" priority="1">
      <colorScale>
        <cfvo type="min"/>
        <cfvo type="num" val="0"/>
        <cfvo type="max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19FE-25E1-4899-B087-E172D55EC2E4}">
  <dimension ref="A1:L29"/>
  <sheetViews>
    <sheetView workbookViewId="0">
      <pane ySplit="1" topLeftCell="A2" activePane="bottomLeft" state="frozen"/>
      <selection pane="bottomLeft" activeCell="L23" sqref="L23"/>
    </sheetView>
  </sheetViews>
  <sheetFormatPr defaultRowHeight="14.25" x14ac:dyDescent="0.45"/>
  <cols>
    <col min="1" max="1" width="29.33203125" customWidth="1"/>
    <col min="2" max="3" width="14.19921875" customWidth="1"/>
    <col min="4" max="4" width="12.46484375" customWidth="1"/>
    <col min="5" max="5" width="3.19921875" customWidth="1"/>
  </cols>
  <sheetData>
    <row r="1" spans="1:12" ht="21" x14ac:dyDescent="0.65">
      <c r="A1" s="39" t="s">
        <v>89</v>
      </c>
    </row>
    <row r="2" spans="1:12" ht="15.75" x14ac:dyDescent="0.5">
      <c r="A2" s="40" t="s">
        <v>90</v>
      </c>
    </row>
    <row r="3" spans="1:12" x14ac:dyDescent="0.45">
      <c r="A3" s="10" t="s">
        <v>91</v>
      </c>
    </row>
    <row r="4" spans="1:12" x14ac:dyDescent="0.45">
      <c r="A4" s="10"/>
    </row>
    <row r="5" spans="1:12" x14ac:dyDescent="0.45">
      <c r="A5" s="41" t="s">
        <v>92</v>
      </c>
      <c r="B5" s="42"/>
      <c r="C5" s="42"/>
      <c r="D5" s="42"/>
      <c r="F5" s="41" t="s">
        <v>106</v>
      </c>
      <c r="G5" s="42"/>
      <c r="H5" s="42"/>
      <c r="I5" s="42"/>
      <c r="J5" s="42"/>
      <c r="K5" s="42"/>
      <c r="L5" s="42"/>
    </row>
    <row r="6" spans="1:12" x14ac:dyDescent="0.45">
      <c r="A6" s="43" t="s">
        <v>93</v>
      </c>
      <c r="B6" s="44"/>
      <c r="C6" s="44"/>
      <c r="D6" s="44"/>
    </row>
    <row r="7" spans="1:12" x14ac:dyDescent="0.45">
      <c r="A7" s="44" t="s">
        <v>48</v>
      </c>
      <c r="B7" s="45">
        <f>DiD_Regression!B7</f>
        <v>1.9069172068263298E-4</v>
      </c>
    </row>
    <row r="8" spans="1:12" x14ac:dyDescent="0.45">
      <c r="A8" s="44" t="s">
        <v>50</v>
      </c>
      <c r="B8" s="46">
        <f>DiD_Regression!D7</f>
        <v>0.17632247775239393</v>
      </c>
    </row>
    <row r="9" spans="1:12" x14ac:dyDescent="0.45">
      <c r="A9" s="44" t="s">
        <v>51</v>
      </c>
      <c r="B9" s="47">
        <f>DiD_Regression!E7</f>
        <v>0.86004633873980385</v>
      </c>
    </row>
    <row r="10" spans="1:12" x14ac:dyDescent="0.45">
      <c r="A10" s="48" t="s">
        <v>94</v>
      </c>
    </row>
    <row r="12" spans="1:12" x14ac:dyDescent="0.45">
      <c r="A12" s="41" t="s">
        <v>95</v>
      </c>
      <c r="B12" s="42"/>
      <c r="C12" s="42"/>
    </row>
    <row r="13" spans="1:12" x14ac:dyDescent="0.45">
      <c r="A13" s="16" t="s">
        <v>96</v>
      </c>
      <c r="B13" s="16" t="s">
        <v>97</v>
      </c>
      <c r="C13" s="16" t="s">
        <v>51</v>
      </c>
    </row>
    <row r="14" spans="1:12" x14ac:dyDescent="0.45">
      <c r="A14" s="37">
        <f>Sensitivity!A12</f>
        <v>1</v>
      </c>
      <c r="B14" s="36">
        <f>Sensitivity!B12</f>
        <v>3.7405216479496359E-3</v>
      </c>
      <c r="C14" s="22">
        <f>Sensitivity!C12</f>
        <v>0.92577153345181251</v>
      </c>
    </row>
    <row r="15" spans="1:12" x14ac:dyDescent="0.45">
      <c r="A15" s="37">
        <f>Sensitivity!A13</f>
        <v>3</v>
      </c>
      <c r="B15" s="36">
        <f>Sensitivity!B13</f>
        <v>-8.1628586115347988E-3</v>
      </c>
      <c r="C15" s="22">
        <f>Sensitivity!C13</f>
        <v>0.64231854991506943</v>
      </c>
    </row>
    <row r="16" spans="1:12" x14ac:dyDescent="0.45">
      <c r="A16" s="37">
        <f>Sensitivity!A14</f>
        <v>5</v>
      </c>
      <c r="B16" s="36">
        <f>Sensitivity!B14</f>
        <v>-3.2561587926861909E-3</v>
      </c>
      <c r="C16" s="22">
        <f>Sensitivity!C14</f>
        <v>0.78819405224636774</v>
      </c>
    </row>
    <row r="17" spans="1:6" x14ac:dyDescent="0.45">
      <c r="A17" s="37">
        <f>Sensitivity!A15</f>
        <v>10</v>
      </c>
      <c r="B17" s="36">
        <f>Sensitivity!B15</f>
        <v>-3.4697425398873775E-3</v>
      </c>
      <c r="C17" s="22">
        <f>Sensitivity!C15</f>
        <v>0.61959495842392875</v>
      </c>
    </row>
    <row r="18" spans="1:6" x14ac:dyDescent="0.45">
      <c r="A18" s="37">
        <f>Sensitivity!A16</f>
        <v>20</v>
      </c>
      <c r="B18" s="36">
        <f>Sensitivity!B16</f>
        <v>-2.7106920199205685E-3</v>
      </c>
      <c r="C18" s="22">
        <f>Sensitivity!C16</f>
        <v>0.50421251969623193</v>
      </c>
    </row>
    <row r="19" spans="1:6" x14ac:dyDescent="0.45">
      <c r="A19" s="37">
        <f>Sensitivity!A17</f>
        <v>30</v>
      </c>
      <c r="B19" s="36">
        <f>Sensitivity!B17</f>
        <v>-2.6285486292981545E-3</v>
      </c>
      <c r="C19" s="22">
        <f>Sensitivity!C17</f>
        <v>0.40938886328083679</v>
      </c>
    </row>
    <row r="20" spans="1:6" ht="30" customHeight="1" x14ac:dyDescent="0.45">
      <c r="A20" s="52" t="s">
        <v>98</v>
      </c>
      <c r="B20" s="52"/>
      <c r="C20" s="52"/>
      <c r="D20" s="52"/>
      <c r="E20" s="52"/>
    </row>
    <row r="21" spans="1:6" x14ac:dyDescent="0.45">
      <c r="F21" s="11" t="str">
        <f>"Pre-period Treated–Control return correlation:   r = "&amp;TEXT(Parallel_Trends!E79,"0.00")</f>
        <v>Pre-period Treated–Control return correlation:   r = 0.41</v>
      </c>
    </row>
    <row r="22" spans="1:6" x14ac:dyDescent="0.45">
      <c r="A22" s="41" t="s">
        <v>99</v>
      </c>
      <c r="B22" s="42"/>
      <c r="C22" s="42"/>
      <c r="D22" s="42"/>
    </row>
    <row r="23" spans="1:6" ht="32" customHeight="1" x14ac:dyDescent="0.45">
      <c r="A23" s="50" t="s">
        <v>100</v>
      </c>
      <c r="B23" s="50"/>
      <c r="C23" s="50"/>
      <c r="D23" s="50"/>
      <c r="E23" s="50"/>
      <c r="F23" s="50"/>
    </row>
    <row r="24" spans="1:6" ht="32" customHeight="1" x14ac:dyDescent="0.45">
      <c r="A24" s="50" t="s">
        <v>101</v>
      </c>
      <c r="B24" s="50"/>
      <c r="C24" s="50"/>
      <c r="D24" s="50"/>
      <c r="E24" s="50"/>
      <c r="F24" s="50"/>
    </row>
    <row r="25" spans="1:6" ht="48" customHeight="1" x14ac:dyDescent="0.45">
      <c r="A25" s="50" t="s">
        <v>102</v>
      </c>
      <c r="B25" s="50"/>
      <c r="C25" s="50"/>
      <c r="D25" s="50"/>
      <c r="E25" s="50"/>
      <c r="F25" s="50"/>
    </row>
    <row r="26" spans="1:6" ht="48" customHeight="1" x14ac:dyDescent="0.45">
      <c r="A26" s="50" t="s">
        <v>103</v>
      </c>
      <c r="B26" s="50"/>
      <c r="C26" s="50"/>
      <c r="D26" s="50"/>
      <c r="E26" s="50"/>
      <c r="F26" s="50"/>
    </row>
    <row r="28" spans="1:6" x14ac:dyDescent="0.45">
      <c r="A28" s="49" t="s">
        <v>104</v>
      </c>
    </row>
    <row r="29" spans="1:6" ht="60" customHeight="1" x14ac:dyDescent="0.45">
      <c r="A29" s="51" t="s">
        <v>105</v>
      </c>
      <c r="B29" s="51"/>
      <c r="C29" s="51"/>
      <c r="D29" s="51"/>
      <c r="E29" s="51"/>
      <c r="F29" s="51"/>
    </row>
  </sheetData>
  <mergeCells count="6">
    <mergeCell ref="A23:F23"/>
    <mergeCell ref="A24:F24"/>
    <mergeCell ref="A25:F25"/>
    <mergeCell ref="A26:F26"/>
    <mergeCell ref="A29:F29"/>
    <mergeCell ref="A20:E2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B667-8EF4-47BC-AC7C-5632B4D73EF6}">
  <dimension ref="A1:M80"/>
  <sheetViews>
    <sheetView topLeftCell="A77" workbookViewId="0"/>
  </sheetViews>
  <sheetFormatPr defaultRowHeight="14.25" x14ac:dyDescent="0.45"/>
  <sheetData>
    <row r="1" spans="1:6" ht="18" x14ac:dyDescent="0.55000000000000004">
      <c r="A1" s="29" t="s">
        <v>67</v>
      </c>
    </row>
    <row r="2" spans="1:6" x14ac:dyDescent="0.45">
      <c r="A2" s="30" t="s">
        <v>68</v>
      </c>
    </row>
    <row r="4" spans="1:6" x14ac:dyDescent="0.45">
      <c r="A4" s="15" t="s">
        <v>69</v>
      </c>
      <c r="B4" s="15" t="s">
        <v>2</v>
      </c>
      <c r="C4" s="15" t="s">
        <v>70</v>
      </c>
      <c r="D4" s="15" t="s">
        <v>71</v>
      </c>
      <c r="E4" s="15" t="s">
        <v>72</v>
      </c>
      <c r="F4" s="15" t="s">
        <v>73</v>
      </c>
    </row>
    <row r="5" spans="1:6" x14ac:dyDescent="0.45">
      <c r="A5" t="s">
        <v>8</v>
      </c>
      <c r="B5" t="s">
        <v>10</v>
      </c>
      <c r="C5">
        <v>1</v>
      </c>
      <c r="D5">
        <v>2</v>
      </c>
      <c r="E5" s="1">
        <f>SUMIFS(Firm_Info!$F$2:$F$11,Firm_Info!$D$2:$D$11,C5,Firm_Info!$C$2:$C$11,"Treated")</f>
        <v>45323</v>
      </c>
      <c r="F5" s="14">
        <f>COUNTIF(Raw_Prices!$A$3:$A$626,"&lt;"&amp;E5)</f>
        <v>271</v>
      </c>
    </row>
    <row r="6" spans="1:6" x14ac:dyDescent="0.45">
      <c r="A6" t="s">
        <v>16</v>
      </c>
      <c r="B6" t="s">
        <v>10</v>
      </c>
      <c r="C6">
        <v>2</v>
      </c>
      <c r="D6">
        <v>1250</v>
      </c>
      <c r="E6" s="1">
        <f>SUMIFS(Firm_Info!$F$2:$F$11,Firm_Info!$D$2:$D$11,C6,Firm_Info!$C$2:$C$11,"Treated")</f>
        <v>45407</v>
      </c>
      <c r="F6" s="14">
        <f>COUNTIF(Raw_Prices!$A$3:$A$626,"&lt;"&amp;E6)</f>
        <v>329</v>
      </c>
    </row>
    <row r="7" spans="1:6" x14ac:dyDescent="0.45">
      <c r="A7" t="s">
        <v>21</v>
      </c>
      <c r="B7" t="s">
        <v>10</v>
      </c>
      <c r="C7">
        <v>3</v>
      </c>
      <c r="D7">
        <v>2498</v>
      </c>
      <c r="E7" s="1">
        <f>SUMIFS(Firm_Info!$F$2:$F$11,Firm_Info!$D$2:$D$11,C7,Firm_Info!$C$2:$C$11,"Treated")</f>
        <v>45350</v>
      </c>
      <c r="F7" s="14">
        <f>COUNTIF(Raw_Prices!$A$3:$A$626,"&lt;"&amp;E7)</f>
        <v>289</v>
      </c>
    </row>
    <row r="8" spans="1:6" x14ac:dyDescent="0.45">
      <c r="A8" t="s">
        <v>25</v>
      </c>
      <c r="B8" t="s">
        <v>10</v>
      </c>
      <c r="C8">
        <v>4</v>
      </c>
      <c r="D8">
        <v>3746</v>
      </c>
      <c r="E8" s="1">
        <f>SUMIFS(Firm_Info!$F$2:$F$11,Firm_Info!$D$2:$D$11,C8,Firm_Info!$C$2:$C$11,"Treated")</f>
        <v>45344</v>
      </c>
      <c r="F8" s="14">
        <f>COUNTIF(Raw_Prices!$A$3:$A$626,"&lt;"&amp;E8)</f>
        <v>285</v>
      </c>
    </row>
    <row r="9" spans="1:6" x14ac:dyDescent="0.45">
      <c r="A9" t="s">
        <v>29</v>
      </c>
      <c r="B9" t="s">
        <v>10</v>
      </c>
      <c r="C9">
        <v>5</v>
      </c>
      <c r="D9">
        <v>4994</v>
      </c>
      <c r="E9" s="1">
        <f>SUMIFS(Firm_Info!$F$2:$F$11,Firm_Info!$D$2:$D$11,C9,Firm_Info!$C$2:$C$11,"Treated")</f>
        <v>45175</v>
      </c>
      <c r="F9" s="14">
        <f>COUNTIF(Raw_Prices!$A$3:$A$626,"&lt;"&amp;E9)</f>
        <v>169</v>
      </c>
    </row>
    <row r="10" spans="1:6" x14ac:dyDescent="0.45">
      <c r="A10" t="s">
        <v>12</v>
      </c>
      <c r="B10" t="s">
        <v>14</v>
      </c>
      <c r="C10">
        <v>1</v>
      </c>
      <c r="D10">
        <v>626</v>
      </c>
      <c r="E10" s="1">
        <f>SUMIFS(Firm_Info!$F$2:$F$11,Firm_Info!$D$2:$D$11,C10,Firm_Info!$C$2:$C$11,"Treated")</f>
        <v>45323</v>
      </c>
      <c r="F10" s="14">
        <f>COUNTIF(Raw_Prices!$A$3:$A$626,"&lt;"&amp;E10)</f>
        <v>271</v>
      </c>
    </row>
    <row r="11" spans="1:6" x14ac:dyDescent="0.45">
      <c r="A11" t="s">
        <v>18</v>
      </c>
      <c r="B11" t="s">
        <v>14</v>
      </c>
      <c r="C11">
        <v>2</v>
      </c>
      <c r="D11">
        <v>1874</v>
      </c>
      <c r="E11" s="1">
        <f>SUMIFS(Firm_Info!$F$2:$F$11,Firm_Info!$D$2:$D$11,C11,Firm_Info!$C$2:$C$11,"Treated")</f>
        <v>45407</v>
      </c>
      <c r="F11" s="14">
        <f>COUNTIF(Raw_Prices!$A$3:$A$626,"&lt;"&amp;E11)</f>
        <v>329</v>
      </c>
    </row>
    <row r="12" spans="1:6" x14ac:dyDescent="0.45">
      <c r="A12" t="s">
        <v>23</v>
      </c>
      <c r="B12" t="s">
        <v>14</v>
      </c>
      <c r="C12">
        <v>3</v>
      </c>
      <c r="D12">
        <v>3122</v>
      </c>
      <c r="E12" s="1">
        <f>SUMIFS(Firm_Info!$F$2:$F$11,Firm_Info!$D$2:$D$11,C12,Firm_Info!$C$2:$C$11,"Treated")</f>
        <v>45350</v>
      </c>
      <c r="F12" s="14">
        <f>COUNTIF(Raw_Prices!$A$3:$A$626,"&lt;"&amp;E12)</f>
        <v>289</v>
      </c>
    </row>
    <row r="13" spans="1:6" x14ac:dyDescent="0.45">
      <c r="A13" t="s">
        <v>27</v>
      </c>
      <c r="B13" t="s">
        <v>14</v>
      </c>
      <c r="C13">
        <v>4</v>
      </c>
      <c r="D13">
        <v>4370</v>
      </c>
      <c r="E13" s="1">
        <f>SUMIFS(Firm_Info!$F$2:$F$11,Firm_Info!$D$2:$D$11,C13,Firm_Info!$C$2:$C$11,"Treated")</f>
        <v>45344</v>
      </c>
      <c r="F13" s="14">
        <f>COUNTIF(Raw_Prices!$A$3:$A$626,"&lt;"&amp;E13)</f>
        <v>285</v>
      </c>
    </row>
    <row r="14" spans="1:6" x14ac:dyDescent="0.45">
      <c r="A14" t="s">
        <v>31</v>
      </c>
      <c r="B14" t="s">
        <v>14</v>
      </c>
      <c r="C14">
        <v>5</v>
      </c>
      <c r="D14">
        <v>5618</v>
      </c>
      <c r="E14" s="1">
        <f>SUMIFS(Firm_Info!$F$2:$F$11,Firm_Info!$D$2:$D$11,C14,Firm_Info!$C$2:$C$11,"Treated")</f>
        <v>45175</v>
      </c>
      <c r="F14" s="14">
        <f>COUNTIF(Raw_Prices!$A$3:$A$626,"&lt;"&amp;E14)</f>
        <v>169</v>
      </c>
    </row>
    <row r="17" spans="1:13" x14ac:dyDescent="0.45">
      <c r="A17" s="15" t="s">
        <v>74</v>
      </c>
      <c r="B17" s="31" t="s">
        <v>75</v>
      </c>
      <c r="C17" s="32" t="s">
        <v>76</v>
      </c>
      <c r="D17" s="21" t="s">
        <v>8</v>
      </c>
      <c r="E17" s="21" t="s">
        <v>16</v>
      </c>
      <c r="F17" s="21" t="s">
        <v>21</v>
      </c>
      <c r="G17" s="21" t="s">
        <v>25</v>
      </c>
      <c r="H17" s="21" t="s">
        <v>29</v>
      </c>
      <c r="I17" s="21" t="s">
        <v>12</v>
      </c>
      <c r="J17" s="21" t="s">
        <v>18</v>
      </c>
      <c r="K17" s="21" t="s">
        <v>23</v>
      </c>
      <c r="L17" s="21" t="s">
        <v>27</v>
      </c>
      <c r="M17" s="21" t="s">
        <v>31</v>
      </c>
    </row>
    <row r="18" spans="1:13" x14ac:dyDescent="0.45">
      <c r="A18" s="14">
        <v>-60</v>
      </c>
      <c r="B18" s="22">
        <f>AVERAGE(D18:H18)</f>
        <v>1.9114045292175107E-2</v>
      </c>
      <c r="C18" s="22">
        <f>AVERAGE(I18:M18)</f>
        <v>-3.565864566358168E-3</v>
      </c>
      <c r="D18" s="22" cm="1">
        <f t="array" ref="D18">INDEX(Panel_Data!$D:$D,INDEX($D$5:$D$14,MATCH(D$17,$A$5:$A$14,0))+INDEX($F$5:$F$14,MATCH(D$17,$A$5:$A$14,0))+$A18)</f>
        <v>1.199858461736425E-2</v>
      </c>
      <c r="E18" s="22" cm="1">
        <f t="array" ref="E18">INDEX(Panel_Data!$D:$D,INDEX($D$5:$D$14,MATCH(E$17,$A$5:$A$14,0))+INDEX($F$5:$F$14,MATCH(E$17,$A$5:$A$14,0))+$A18)</f>
        <v>-1.3356782342634377E-2</v>
      </c>
      <c r="F18" s="22" cm="1">
        <f t="array" ref="F18">INDEX(Panel_Data!$D:$D,INDEX($D$5:$D$14,MATCH(F$17,$A$5:$A$14,0))+INDEX($F$5:$F$14,MATCH(F$17,$A$5:$A$14,0))+$A18)</f>
        <v>9.3553288474061302E-2</v>
      </c>
      <c r="G18" s="22" cm="1">
        <f t="array" ref="G18">INDEX(Panel_Data!$D:$D,INDEX($D$5:$D$14,MATCH(G$17,$A$5:$A$14,0))+INDEX($F$5:$F$14,MATCH(G$17,$A$5:$A$14,0))+$A18)</f>
        <v>-4.6052203345701148E-3</v>
      </c>
      <c r="H18" s="22" cm="1">
        <f t="array" ref="H18">INDEX(Panel_Data!$D:$D,INDEX($D$5:$D$14,MATCH(H$17,$A$5:$A$14,0))+INDEX($F$5:$F$14,MATCH(H$17,$A$5:$A$14,0))+$A18)</f>
        <v>7.9803560466544798E-3</v>
      </c>
      <c r="I18" s="22" cm="1">
        <f t="array" ref="I18">INDEX(Panel_Data!$D:$D,INDEX($D$5:$D$14,MATCH(I$17,$A$5:$A$14,0))+INDEX($F$5:$F$14,MATCH(I$17,$A$5:$A$14,0))+$A18)</f>
        <v>3.838632577678025E-3</v>
      </c>
      <c r="J18" s="22" cm="1">
        <f t="array" ref="J18">INDEX(Panel_Data!$D:$D,INDEX($D$5:$D$14,MATCH(J$17,$A$5:$A$14,0))+INDEX($F$5:$F$14,MATCH(J$17,$A$5:$A$14,0))+$A18)</f>
        <v>-3.6018596385446466E-3</v>
      </c>
      <c r="K18" s="22" cm="1">
        <f t="array" ref="K18">INDEX(Panel_Data!$D:$D,INDEX($D$5:$D$14,MATCH(K$17,$A$5:$A$14,0))+INDEX($F$5:$F$14,MATCH(K$17,$A$5:$A$14,0))+$A18)</f>
        <v>1.0030489152047961E-2</v>
      </c>
      <c r="L18" s="22" cm="1">
        <f t="array" ref="L18">INDEX(Panel_Data!$D:$D,INDEX($D$5:$D$14,MATCH(L$17,$A$5:$A$14,0))+INDEX($F$5:$F$14,MATCH(L$17,$A$5:$A$14,0))+$A18)</f>
        <v>-5.1921884686917386E-3</v>
      </c>
      <c r="M18" s="22" cm="1">
        <f t="array" ref="M18">INDEX(Panel_Data!$D:$D,INDEX($D$5:$D$14,MATCH(M$17,$A$5:$A$14,0))+INDEX($F$5:$F$14,MATCH(M$17,$A$5:$A$14,0))+$A18)</f>
        <v>-2.290439645428044E-2</v>
      </c>
    </row>
    <row r="19" spans="1:13" x14ac:dyDescent="0.45">
      <c r="A19" s="14">
        <f>A18+1</f>
        <v>-59</v>
      </c>
      <c r="B19" s="22">
        <f t="shared" ref="B19:B77" si="0">AVERAGE(D19:H19)</f>
        <v>-7.7137836734535673E-3</v>
      </c>
      <c r="C19" s="22">
        <f t="shared" ref="C19:C77" si="1">AVERAGE(I19:M19)</f>
        <v>5.0096359077890897E-3</v>
      </c>
      <c r="D19" s="22" cm="1">
        <f t="array" ref="D19">INDEX(Panel_Data!$D:$D,INDEX($D$5:$D$14,MATCH(D$17,$A$5:$A$14,0))+INDEX($F$5:$F$14,MATCH(D$17,$A$5:$A$14,0))+$A19)</f>
        <v>3.8143674507311598E-3</v>
      </c>
      <c r="E19" s="22" cm="1">
        <f t="array" ref="E19">INDEX(Panel_Data!$D:$D,INDEX($D$5:$D$14,MATCH(E$17,$A$5:$A$14,0))+INDEX($F$5:$F$14,MATCH(E$17,$A$5:$A$14,0))+$A19)</f>
        <v>-7.5003478825548586E-2</v>
      </c>
      <c r="F19" s="22" cm="1">
        <f t="array" ref="F19">INDEX(Panel_Data!$D:$D,INDEX($D$5:$D$14,MATCH(F$17,$A$5:$A$14,0))+INDEX($F$5:$F$14,MATCH(F$17,$A$5:$A$14,0))+$A19)</f>
        <v>3.215561730845562E-2</v>
      </c>
      <c r="G19" s="22" cm="1">
        <f t="array" ref="G19">INDEX(Panel_Data!$D:$D,INDEX($D$5:$D$14,MATCH(G$17,$A$5:$A$14,0))+INDEX($F$5:$F$14,MATCH(G$17,$A$5:$A$14,0))+$A19)</f>
        <v>4.8799228367311098E-3</v>
      </c>
      <c r="H19" s="22" cm="1">
        <f t="array" ref="H19">INDEX(Panel_Data!$D:$D,INDEX($D$5:$D$14,MATCH(H$17,$A$5:$A$14,0))+INDEX($F$5:$F$14,MATCH(H$17,$A$5:$A$14,0))+$A19)</f>
        <v>-4.4153471376371378E-3</v>
      </c>
      <c r="I19" s="22" cm="1">
        <f t="array" ref="I19">INDEX(Panel_Data!$D:$D,INDEX($D$5:$D$14,MATCH(I$17,$A$5:$A$14,0))+INDEX($F$5:$F$14,MATCH(I$17,$A$5:$A$14,0))+$A19)</f>
        <v>8.2251082251083574E-3</v>
      </c>
      <c r="J19" s="22" cm="1">
        <f t="array" ref="J19">INDEX(Panel_Data!$D:$D,INDEX($D$5:$D$14,MATCH(J$17,$A$5:$A$14,0))+INDEX($F$5:$F$14,MATCH(J$17,$A$5:$A$14,0))+$A19)</f>
        <v>-1.6211223644818196E-2</v>
      </c>
      <c r="K19" s="22" cm="1">
        <f t="array" ref="K19">INDEX(Panel_Data!$D:$D,INDEX($D$5:$D$14,MATCH(K$17,$A$5:$A$14,0))+INDEX($F$5:$F$14,MATCH(K$17,$A$5:$A$14,0))+$A19)</f>
        <v>7.3643071718143549E-3</v>
      </c>
      <c r="L19" s="22" cm="1">
        <f t="array" ref="L19">INDEX(Panel_Data!$D:$D,INDEX($D$5:$D$14,MATCH(L$17,$A$5:$A$14,0))+INDEX($F$5:$F$14,MATCH(L$17,$A$5:$A$14,0))+$A19)</f>
        <v>4.9076887123158386E-3</v>
      </c>
      <c r="M19" s="22" cm="1">
        <f t="array" ref="M19">INDEX(Panel_Data!$D:$D,INDEX($D$5:$D$14,MATCH(M$17,$A$5:$A$14,0))+INDEX($F$5:$F$14,MATCH(M$17,$A$5:$A$14,0))+$A19)</f>
        <v>2.0762299074525092E-2</v>
      </c>
    </row>
    <row r="20" spans="1:13" x14ac:dyDescent="0.45">
      <c r="A20" s="14">
        <f t="shared" ref="A20:A77" si="2">A19+1</f>
        <v>-58</v>
      </c>
      <c r="B20" s="22">
        <f t="shared" si="0"/>
        <v>-4.4244658946159809E-3</v>
      </c>
      <c r="C20" s="22">
        <f t="shared" si="1"/>
        <v>4.3619936622573572E-3</v>
      </c>
      <c r="D20" s="22" cm="1">
        <f t="array" ref="D20">INDEX(Panel_Data!$D:$D,INDEX($D$5:$D$14,MATCH(D$17,$A$5:$A$14,0))+INDEX($F$5:$F$14,MATCH(D$17,$A$5:$A$14,0))+$A20)</f>
        <v>9.5630145661811383E-3</v>
      </c>
      <c r="E20" s="22" cm="1">
        <f t="array" ref="E20">INDEX(Panel_Data!$D:$D,INDEX($D$5:$D$14,MATCH(E$17,$A$5:$A$14,0))+INDEX($F$5:$F$14,MATCH(E$17,$A$5:$A$14,0))+$A20)</f>
        <v>7.5647950484978299E-3</v>
      </c>
      <c r="F20" s="22" cm="1">
        <f t="array" ref="F20">INDEX(Panel_Data!$D:$D,INDEX($D$5:$D$14,MATCH(F$17,$A$5:$A$14,0))+INDEX($F$5:$F$14,MATCH(F$17,$A$5:$A$14,0))+$A20)</f>
        <v>-3.5923076923076946E-2</v>
      </c>
      <c r="G20" s="22" cm="1">
        <f t="array" ref="G20">INDEX(Panel_Data!$D:$D,INDEX($D$5:$D$14,MATCH(G$17,$A$5:$A$14,0))+INDEX($F$5:$F$14,MATCH(G$17,$A$5:$A$14,0))+$A20)</f>
        <v>3.5547240411599734E-3</v>
      </c>
      <c r="H20" s="22" cm="1">
        <f t="array" ref="H20">INDEX(Panel_Data!$D:$D,INDEX($D$5:$D$14,MATCH(H$17,$A$5:$A$14,0))+INDEX($F$5:$F$14,MATCH(H$17,$A$5:$A$14,0))+$A20)</f>
        <v>-6.8817862058418999E-3</v>
      </c>
      <c r="I20" s="22" cm="1">
        <f t="array" ref="I20">INDEX(Panel_Data!$D:$D,INDEX($D$5:$D$14,MATCH(I$17,$A$5:$A$14,0))+INDEX($F$5:$F$14,MATCH(I$17,$A$5:$A$14,0))+$A20)</f>
        <v>2.1253756977243521E-2</v>
      </c>
      <c r="J20" s="22" cm="1">
        <f t="array" ref="J20">INDEX(Panel_Data!$D:$D,INDEX($D$5:$D$14,MATCH(J$17,$A$5:$A$14,0))+INDEX($F$5:$F$14,MATCH(J$17,$A$5:$A$14,0))+$A20)</f>
        <v>1.6397423030852343E-2</v>
      </c>
      <c r="K20" s="22" cm="1">
        <f t="array" ref="K20">INDEX(Panel_Data!$D:$D,INDEX($D$5:$D$14,MATCH(K$17,$A$5:$A$14,0))+INDEX($F$5:$F$14,MATCH(K$17,$A$5:$A$14,0))+$A20)</f>
        <v>-4.5889488846102555E-3</v>
      </c>
      <c r="L20" s="22" cm="1">
        <f t="array" ref="L20">INDEX(Panel_Data!$D:$D,INDEX($D$5:$D$14,MATCH(L$17,$A$5:$A$14,0))+INDEX($F$5:$F$14,MATCH(L$17,$A$5:$A$14,0))+$A20)</f>
        <v>-1.1162790697674452E-2</v>
      </c>
      <c r="M20" s="22" cm="1">
        <f t="array" ref="M20">INDEX(Panel_Data!$D:$D,INDEX($D$5:$D$14,MATCH(M$17,$A$5:$A$14,0))+INDEX($F$5:$F$14,MATCH(M$17,$A$5:$A$14,0))+$A20)</f>
        <v>-8.9472114524369317E-5</v>
      </c>
    </row>
    <row r="21" spans="1:13" x14ac:dyDescent="0.45">
      <c r="A21" s="14">
        <f t="shared" si="2"/>
        <v>-57</v>
      </c>
      <c r="B21" s="22">
        <f t="shared" si="0"/>
        <v>-1.1899089138851294E-3</v>
      </c>
      <c r="C21" s="22">
        <f t="shared" si="1"/>
        <v>-2.3180452919184801E-4</v>
      </c>
      <c r="D21" s="22" cm="1">
        <f t="array" ref="D21">INDEX(Panel_Data!$D:$D,INDEX($D$5:$D$14,MATCH(D$17,$A$5:$A$14,0))+INDEX($F$5:$F$14,MATCH(D$17,$A$5:$A$14,0))+$A21)</f>
        <v>3.0111034439495032E-3</v>
      </c>
      <c r="E21" s="22" cm="1">
        <f t="array" ref="E21">INDEX(Panel_Data!$D:$D,INDEX($D$5:$D$14,MATCH(E$17,$A$5:$A$14,0))+INDEX($F$5:$F$14,MATCH(E$17,$A$5:$A$14,0))+$A21)</f>
        <v>8.6455741201565406E-3</v>
      </c>
      <c r="F21" s="22" cm="1">
        <f t="array" ref="F21">INDEX(Panel_Data!$D:$D,INDEX($D$5:$D$14,MATCH(F$17,$A$5:$A$14,0))+INDEX($F$5:$F$14,MATCH(F$17,$A$5:$A$14,0))+$A21)</f>
        <v>1.4362084097980787E-3</v>
      </c>
      <c r="G21" s="22" cm="1">
        <f t="array" ref="G21">INDEX(Panel_Data!$D:$D,INDEX($D$5:$D$14,MATCH(G$17,$A$5:$A$14,0))+INDEX($F$5:$F$14,MATCH(G$17,$A$5:$A$14,0))+$A21)</f>
        <v>-4.95250137794645E-3</v>
      </c>
      <c r="H21" s="22" cm="1">
        <f t="array" ref="H21">INDEX(Panel_Data!$D:$D,INDEX($D$5:$D$14,MATCH(H$17,$A$5:$A$14,0))+INDEX($F$5:$F$14,MATCH(H$17,$A$5:$A$14,0))+$A21)</f>
        <v>-1.4089929165383319E-2</v>
      </c>
      <c r="I21" s="22" cm="1">
        <f t="array" ref="I21">INDEX(Panel_Data!$D:$D,INDEX($D$5:$D$14,MATCH(I$17,$A$5:$A$14,0))+INDEX($F$5:$F$14,MATCH(I$17,$A$5:$A$14,0))+$A21)</f>
        <v>-4.4145469833928308E-3</v>
      </c>
      <c r="J21" s="22" cm="1">
        <f t="array" ref="J21">INDEX(Panel_Data!$D:$D,INDEX($D$5:$D$14,MATCH(J$17,$A$5:$A$14,0))+INDEX($F$5:$F$14,MATCH(J$17,$A$5:$A$14,0))+$A21)</f>
        <v>1.0909206733449084E-2</v>
      </c>
      <c r="K21" s="22" cm="1">
        <f t="array" ref="K21">INDEX(Panel_Data!$D:$D,INDEX($D$5:$D$14,MATCH(K$17,$A$5:$A$14,0))+INDEX($F$5:$F$14,MATCH(K$17,$A$5:$A$14,0))+$A21)</f>
        <v>8.7257496873283102E-4</v>
      </c>
      <c r="L21" s="22" cm="1">
        <f t="array" ref="L21">INDEX(Panel_Data!$D:$D,INDEX($D$5:$D$14,MATCH(L$17,$A$5:$A$14,0))+INDEX($F$5:$F$14,MATCH(L$17,$A$5:$A$14,0))+$A21)</f>
        <v>-8.4666039510817859E-3</v>
      </c>
      <c r="M21" s="22" cm="1">
        <f t="array" ref="M21">INDEX(Panel_Data!$D:$D,INDEX($D$5:$D$14,MATCH(M$17,$A$5:$A$14,0))+INDEX($F$5:$F$14,MATCH(M$17,$A$5:$A$14,0))+$A21)</f>
        <v>-5.9653413666538313E-5</v>
      </c>
    </row>
    <row r="22" spans="1:13" x14ac:dyDescent="0.45">
      <c r="A22" s="14">
        <f t="shared" si="2"/>
        <v>-56</v>
      </c>
      <c r="B22" s="22">
        <f t="shared" si="0"/>
        <v>8.1187924548130619E-3</v>
      </c>
      <c r="C22" s="22">
        <f t="shared" si="1"/>
        <v>3.0867465950001893E-4</v>
      </c>
      <c r="D22" s="22" cm="1">
        <f t="array" ref="D22">INDEX(Panel_Data!$D:$D,INDEX($D$5:$D$14,MATCH(D$17,$A$5:$A$14,0))+INDEX($F$5:$F$14,MATCH(D$17,$A$5:$A$14,0))+$A22)</f>
        <v>2.4079054349865903E-3</v>
      </c>
      <c r="E22" s="22" cm="1">
        <f t="array" ref="E22">INDEX(Panel_Data!$D:$D,INDEX($D$5:$D$14,MATCH(E$17,$A$5:$A$14,0))+INDEX($F$5:$F$14,MATCH(E$17,$A$5:$A$14,0))+$A22)</f>
        <v>9.1283323699828944E-3</v>
      </c>
      <c r="F22" s="22" cm="1">
        <f t="array" ref="F22">INDEX(Panel_Data!$D:$D,INDEX($D$5:$D$14,MATCH(F$17,$A$5:$A$14,0))+INDEX($F$5:$F$14,MATCH(F$17,$A$5:$A$14,0))+$A22)</f>
        <v>-7.5292805354155723E-3</v>
      </c>
      <c r="G22" s="22" cm="1">
        <f t="array" ref="G22">INDEX(Panel_Data!$D:$D,INDEX($D$5:$D$14,MATCH(G$17,$A$5:$A$14,0))+INDEX($F$5:$F$14,MATCH(G$17,$A$5:$A$14,0))+$A22)</f>
        <v>-1.9550182875671673E-4</v>
      </c>
      <c r="H22" s="22" cm="1">
        <f t="array" ref="H22">INDEX(Panel_Data!$D:$D,INDEX($D$5:$D$14,MATCH(H$17,$A$5:$A$14,0))+INDEX($F$5:$F$14,MATCH(H$17,$A$5:$A$14,0))+$A22)</f>
        <v>3.6782506833268114E-2</v>
      </c>
      <c r="I22" s="22" cm="1">
        <f t="array" ref="I22">INDEX(Panel_Data!$D:$D,INDEX($D$5:$D$14,MATCH(I$17,$A$5:$A$14,0))+INDEX($F$5:$F$14,MATCH(I$17,$A$5:$A$14,0))+$A22)</f>
        <v>-1.0416666666666741E-2</v>
      </c>
      <c r="J22" s="22" cm="1">
        <f t="array" ref="J22">INDEX(Panel_Data!$D:$D,INDEX($D$5:$D$14,MATCH(J$17,$A$5:$A$14,0))+INDEX($F$5:$F$14,MATCH(J$17,$A$5:$A$14,0))+$A22)</f>
        <v>-6.7111979330770621E-3</v>
      </c>
      <c r="K22" s="22" cm="1">
        <f t="array" ref="K22">INDEX(Panel_Data!$D:$D,INDEX($D$5:$D$14,MATCH(K$17,$A$5:$A$14,0))+INDEX($F$5:$F$14,MATCH(K$17,$A$5:$A$14,0))+$A22)</f>
        <v>-2.8915172473917838E-3</v>
      </c>
      <c r="L22" s="22" cm="1">
        <f t="array" ref="L22">INDEX(Panel_Data!$D:$D,INDEX($D$5:$D$14,MATCH(L$17,$A$5:$A$14,0))+INDEX($F$5:$F$14,MATCH(L$17,$A$5:$A$14,0))+$A22)</f>
        <v>-1.1068943706514789E-3</v>
      </c>
      <c r="M22" s="22" cm="1">
        <f t="array" ref="M22">INDEX(Panel_Data!$D:$D,INDEX($D$5:$D$14,MATCH(M$17,$A$5:$A$14,0))+INDEX($F$5:$F$14,MATCH(M$17,$A$5:$A$14,0))+$A22)</f>
        <v>2.266964951528716E-2</v>
      </c>
    </row>
    <row r="23" spans="1:13" x14ac:dyDescent="0.45">
      <c r="A23" s="14">
        <f t="shared" si="2"/>
        <v>-55</v>
      </c>
      <c r="B23" s="22">
        <f t="shared" si="0"/>
        <v>4.8933534100769945E-3</v>
      </c>
      <c r="C23" s="22">
        <f t="shared" si="1"/>
        <v>1.002464654930595E-2</v>
      </c>
      <c r="D23" s="22" cm="1">
        <f t="array" ref="D23">INDEX(Panel_Data!$D:$D,INDEX($D$5:$D$14,MATCH(D$17,$A$5:$A$14,0))+INDEX($F$5:$F$14,MATCH(D$17,$A$5:$A$14,0))+$A23)</f>
        <v>2.5643425362657846E-2</v>
      </c>
      <c r="E23" s="22" cm="1">
        <f t="array" ref="E23">INDEX(Panel_Data!$D:$D,INDEX($D$5:$D$14,MATCH(E$17,$A$5:$A$14,0))+INDEX($F$5:$F$14,MATCH(E$17,$A$5:$A$14,0))+$A23)</f>
        <v>2.9197896075048302E-3</v>
      </c>
      <c r="F23" s="22" cm="1">
        <f t="array" ref="F23">INDEX(Panel_Data!$D:$D,INDEX($D$5:$D$14,MATCH(F$17,$A$5:$A$14,0))+INDEX($F$5:$F$14,MATCH(F$17,$A$5:$A$14,0))+$A23)</f>
        <v>-1.1239112110142946E-3</v>
      </c>
      <c r="G23" s="22" cm="1">
        <f t="array" ref="G23">INDEX(Panel_Data!$D:$D,INDEX($D$5:$D$14,MATCH(G$17,$A$5:$A$14,0))+INDEX($F$5:$F$14,MATCH(G$17,$A$5:$A$14,0))+$A23)</f>
        <v>1.0811735662432653E-2</v>
      </c>
      <c r="H23" s="22" cm="1">
        <f t="array" ref="H23">INDEX(Panel_Data!$D:$D,INDEX($D$5:$D$14,MATCH(H$17,$A$5:$A$14,0))+INDEX($F$5:$F$14,MATCH(H$17,$A$5:$A$14,0))+$A23)</f>
        <v>-1.378427237119606E-2</v>
      </c>
      <c r="I23" s="22" cm="1">
        <f t="array" ref="I23">INDEX(Panel_Data!$D:$D,INDEX($D$5:$D$14,MATCH(I$17,$A$5:$A$14,0))+INDEX($F$5:$F$14,MATCH(I$17,$A$5:$A$14,0))+$A23)</f>
        <v>2.1052631578947434E-2</v>
      </c>
      <c r="J23" s="22" cm="1">
        <f t="array" ref="J23">INDEX(Panel_Data!$D:$D,INDEX($D$5:$D$14,MATCH(J$17,$A$5:$A$14,0))+INDEX($F$5:$F$14,MATCH(J$17,$A$5:$A$14,0))+$A23)</f>
        <v>-3.7049960348929489E-2</v>
      </c>
      <c r="K23" s="22" cm="1">
        <f t="array" ref="K23">INDEX(Panel_Data!$D:$D,INDEX($D$5:$D$14,MATCH(K$17,$A$5:$A$14,0))+INDEX($F$5:$F$14,MATCH(K$17,$A$5:$A$14,0))+$A23)</f>
        <v>2.1129941856228296E-3</v>
      </c>
      <c r="L23" s="22" cm="1">
        <f t="array" ref="L23">INDEX(Panel_Data!$D:$D,INDEX($D$5:$D$14,MATCH(L$17,$A$5:$A$14,0))+INDEX($F$5:$F$14,MATCH(L$17,$A$5:$A$14,0))+$A23)</f>
        <v>6.8703498496121673E-2</v>
      </c>
      <c r="M23" s="22" cm="1">
        <f t="array" ref="M23">INDEX(Panel_Data!$D:$D,INDEX($D$5:$D$14,MATCH(M$17,$A$5:$A$14,0))+INDEX($F$5:$F$14,MATCH(M$17,$A$5:$A$14,0))+$A23)</f>
        <v>-4.6959311652327029E-3</v>
      </c>
    </row>
    <row r="24" spans="1:13" x14ac:dyDescent="0.45">
      <c r="A24" s="14">
        <f t="shared" si="2"/>
        <v>-54</v>
      </c>
      <c r="B24" s="22">
        <f t="shared" si="0"/>
        <v>2.7000134749012527E-3</v>
      </c>
      <c r="C24" s="22">
        <f t="shared" si="1"/>
        <v>-2.6195286850682507E-3</v>
      </c>
      <c r="D24" s="22" cm="1">
        <f t="array" ref="D24">INDEX(Panel_Data!$D:$D,INDEX($D$5:$D$14,MATCH(D$17,$A$5:$A$14,0))+INDEX($F$5:$F$14,MATCH(D$17,$A$5:$A$14,0))+$A24)</f>
        <v>1.2774888219728719E-3</v>
      </c>
      <c r="E24" s="22" cm="1">
        <f t="array" ref="E24">INDEX(Panel_Data!$D:$D,INDEX($D$5:$D$14,MATCH(E$17,$A$5:$A$14,0))+INDEX($F$5:$F$14,MATCH(E$17,$A$5:$A$14,0))+$A24)</f>
        <v>9.9944978026034192E-3</v>
      </c>
      <c r="F24" s="22" cm="1">
        <f t="array" ref="F24">INDEX(Panel_Data!$D:$D,INDEX($D$5:$D$14,MATCH(F$17,$A$5:$A$14,0))+INDEX($F$5:$F$14,MATCH(F$17,$A$5:$A$14,0))+$A24)</f>
        <v>7.8762306610409283E-3</v>
      </c>
      <c r="G24" s="22" cm="1">
        <f t="array" ref="G24">INDEX(Panel_Data!$D:$D,INDEX($D$5:$D$14,MATCH(G$17,$A$5:$A$14,0))+INDEX($F$5:$F$14,MATCH(G$17,$A$5:$A$14,0))+$A24)</f>
        <v>-7.9394506061387649E-3</v>
      </c>
      <c r="H24" s="22" cm="1">
        <f t="array" ref="H24">INDEX(Panel_Data!$D:$D,INDEX($D$5:$D$14,MATCH(H$17,$A$5:$A$14,0))+INDEX($F$5:$F$14,MATCH(H$17,$A$5:$A$14,0))+$A24)</f>
        <v>2.2913006950278092E-3</v>
      </c>
      <c r="I24" s="22" cm="1">
        <f t="array" ref="I24">INDEX(Panel_Data!$D:$D,INDEX($D$5:$D$14,MATCH(I$17,$A$5:$A$14,0))+INDEX($F$5:$F$14,MATCH(I$17,$A$5:$A$14,0))+$A24)</f>
        <v>-6.7567567567567988E-3</v>
      </c>
      <c r="J24" s="22" cm="1">
        <f t="array" ref="J24">INDEX(Panel_Data!$D:$D,INDEX($D$5:$D$14,MATCH(J$17,$A$5:$A$14,0))+INDEX($F$5:$F$14,MATCH(J$17,$A$5:$A$14,0))+$A24)</f>
        <v>1.4345949863293628E-2</v>
      </c>
      <c r="K24" s="22" cm="1">
        <f t="array" ref="K24">INDEX(Panel_Data!$D:$D,INDEX($D$5:$D$14,MATCH(K$17,$A$5:$A$14,0))+INDEX($F$5:$F$14,MATCH(K$17,$A$5:$A$14,0))+$A24)</f>
        <v>1.6577477896696058E-2</v>
      </c>
      <c r="L24" s="22" cm="1">
        <f t="array" ref="L24">INDEX(Panel_Data!$D:$D,INDEX($D$5:$D$14,MATCH(L$17,$A$5:$A$14,0))+INDEX($F$5:$F$14,MATCH(L$17,$A$5:$A$14,0))+$A24)</f>
        <v>-9.7763294326768113E-3</v>
      </c>
      <c r="M24" s="22" cm="1">
        <f t="array" ref="M24">INDEX(Panel_Data!$D:$D,INDEX($D$5:$D$14,MATCH(M$17,$A$5:$A$14,0))+INDEX($F$5:$F$14,MATCH(M$17,$A$5:$A$14,0))+$A24)</f>
        <v>-2.748798499589733E-2</v>
      </c>
    </row>
    <row r="25" spans="1:13" x14ac:dyDescent="0.45">
      <c r="A25" s="14">
        <f t="shared" si="2"/>
        <v>-53</v>
      </c>
      <c r="B25" s="22">
        <f t="shared" si="0"/>
        <v>8.9376987735662276E-3</v>
      </c>
      <c r="C25" s="22">
        <f t="shared" si="1"/>
        <v>4.3924068603070406E-3</v>
      </c>
      <c r="D25" s="22" cm="1">
        <f t="array" ref="D25">INDEX(Panel_Data!$D:$D,INDEX($D$5:$D$14,MATCH(D$17,$A$5:$A$14,0))+INDEX($F$5:$F$14,MATCH(D$17,$A$5:$A$14,0))+$A25)</f>
        <v>2.1628846562775417E-2</v>
      </c>
      <c r="E25" s="22" cm="1">
        <f t="array" ref="E25">INDEX(Panel_Data!$D:$D,INDEX($D$5:$D$14,MATCH(E$17,$A$5:$A$14,0))+INDEX($F$5:$F$14,MATCH(E$17,$A$5:$A$14,0))+$A25)</f>
        <v>2.5445819024370042E-3</v>
      </c>
      <c r="F25" s="22" cm="1">
        <f t="array" ref="F25">INDEX(Panel_Data!$D:$D,INDEX($D$5:$D$14,MATCH(F$17,$A$5:$A$14,0))+INDEX($F$5:$F$14,MATCH(F$17,$A$5:$A$14,0))+$A25)</f>
        <v>5.1433355926797653E-3</v>
      </c>
      <c r="G25" s="22" cm="1">
        <f t="array" ref="G25">INDEX(Panel_Data!$D:$D,INDEX($D$5:$D$14,MATCH(G$17,$A$5:$A$14,0))+INDEX($F$5:$F$14,MATCH(G$17,$A$5:$A$14,0))+$A25)</f>
        <v>4.3224270590433989E-3</v>
      </c>
      <c r="H25" s="22" cm="1">
        <f t="array" ref="H25">INDEX(Panel_Data!$D:$D,INDEX($D$5:$D$14,MATCH(H$17,$A$5:$A$14,0))+INDEX($F$5:$F$14,MATCH(H$17,$A$5:$A$14,0))+$A25)</f>
        <v>1.1049302750895551E-2</v>
      </c>
      <c r="I25" s="22" cm="1">
        <f t="array" ref="I25">INDEX(Panel_Data!$D:$D,INDEX($D$5:$D$14,MATCH(I$17,$A$5:$A$14,0))+INDEX($F$5:$F$14,MATCH(I$17,$A$5:$A$14,0))+$A25)</f>
        <v>2.2512097622554128E-2</v>
      </c>
      <c r="J25" s="22" cm="1">
        <f t="array" ref="J25">INDEX(Panel_Data!$D:$D,INDEX($D$5:$D$14,MATCH(J$17,$A$5:$A$14,0))+INDEX($F$5:$F$14,MATCH(J$17,$A$5:$A$14,0))+$A25)</f>
        <v>1.6237720223966079E-5</v>
      </c>
      <c r="K25" s="22" cm="1">
        <f t="array" ref="K25">INDEX(Panel_Data!$D:$D,INDEX($D$5:$D$14,MATCH(K$17,$A$5:$A$14,0))+INDEX($F$5:$F$14,MATCH(K$17,$A$5:$A$14,0))+$A25)</f>
        <v>8.6399267608856523E-3</v>
      </c>
      <c r="L25" s="22" cm="1">
        <f t="array" ref="L25">INDEX(Panel_Data!$D:$D,INDEX($D$5:$D$14,MATCH(L$17,$A$5:$A$14,0))+INDEX($F$5:$F$14,MATCH(L$17,$A$5:$A$14,0))+$A25)</f>
        <v>7.4794315632065178E-5</v>
      </c>
      <c r="M25" s="22" cm="1">
        <f t="array" ref="M25">INDEX(Panel_Data!$D:$D,INDEX($D$5:$D$14,MATCH(M$17,$A$5:$A$14,0))+INDEX($F$5:$F$14,MATCH(M$17,$A$5:$A$14,0))+$A25)</f>
        <v>-9.2810221177606067E-3</v>
      </c>
    </row>
    <row r="26" spans="1:13" x14ac:dyDescent="0.45">
      <c r="A26" s="14">
        <f t="shared" si="2"/>
        <v>-52</v>
      </c>
      <c r="B26" s="22">
        <f t="shared" si="0"/>
        <v>8.1743014579649387E-3</v>
      </c>
      <c r="C26" s="22">
        <f t="shared" si="1"/>
        <v>3.9889105446684779E-3</v>
      </c>
      <c r="D26" s="22" cm="1">
        <f t="array" ref="D26">INDEX(Panel_Data!$D:$D,INDEX($D$5:$D$14,MATCH(D$17,$A$5:$A$14,0))+INDEX($F$5:$F$14,MATCH(D$17,$A$5:$A$14,0))+$A26)</f>
        <v>-1.0704409622074973E-2</v>
      </c>
      <c r="E26" s="22" cm="1">
        <f t="array" ref="E26">INDEX(Panel_Data!$D:$D,INDEX($D$5:$D$14,MATCH(E$17,$A$5:$A$14,0))+INDEX($F$5:$F$14,MATCH(E$17,$A$5:$A$14,0))+$A26)</f>
        <v>2.117854219544224E-2</v>
      </c>
      <c r="F26" s="22" cm="1">
        <f t="array" ref="F26">INDEX(Panel_Data!$D:$D,INDEX($D$5:$D$14,MATCH(F$17,$A$5:$A$14,0))+INDEX($F$5:$F$14,MATCH(F$17,$A$5:$A$14,0))+$A26)</f>
        <v>1.7255057516858407E-2</v>
      </c>
      <c r="G26" s="22" cm="1">
        <f t="array" ref="G26">INDEX(Panel_Data!$D:$D,INDEX($D$5:$D$14,MATCH(G$17,$A$5:$A$14,0))+INDEX($F$5:$F$14,MATCH(G$17,$A$5:$A$14,0))+$A26)</f>
        <v>6.3101180315650041E-4</v>
      </c>
      <c r="H26" s="22" cm="1">
        <f t="array" ref="H26">INDEX(Panel_Data!$D:$D,INDEX($D$5:$D$14,MATCH(H$17,$A$5:$A$14,0))+INDEX($F$5:$F$14,MATCH(H$17,$A$5:$A$14,0))+$A26)</f>
        <v>1.2511305396442518E-2</v>
      </c>
      <c r="I26" s="22" cm="1">
        <f t="array" ref="I26">INDEX(Panel_Data!$D:$D,INDEX($D$5:$D$14,MATCH(I$17,$A$5:$A$14,0))+INDEX($F$5:$F$14,MATCH(I$17,$A$5:$A$14,0))+$A26)</f>
        <v>-1.7832647462277196E-2</v>
      </c>
      <c r="J26" s="22" cm="1">
        <f t="array" ref="J26">INDEX(Panel_Data!$D:$D,INDEX($D$5:$D$14,MATCH(J$17,$A$5:$A$14,0))+INDEX($F$5:$F$14,MATCH(J$17,$A$5:$A$14,0))+$A26)</f>
        <v>1.8429513201052128E-2</v>
      </c>
      <c r="K26" s="22" cm="1">
        <f t="array" ref="K26">INDEX(Panel_Data!$D:$D,INDEX($D$5:$D$14,MATCH(K$17,$A$5:$A$14,0))+INDEX($F$5:$F$14,MATCH(K$17,$A$5:$A$14,0))+$A26)</f>
        <v>1.6110732924892179E-2</v>
      </c>
      <c r="L26" s="22" cm="1">
        <f t="array" ref="L26">INDEX(Panel_Data!$D:$D,INDEX($D$5:$D$14,MATCH(L$17,$A$5:$A$14,0))+INDEX($F$5:$F$14,MATCH(L$17,$A$5:$A$14,0))+$A26)</f>
        <v>1.1966195497718823E-2</v>
      </c>
      <c r="M26" s="22" cm="1">
        <f t="array" ref="M26">INDEX(Panel_Data!$D:$D,INDEX($D$5:$D$14,MATCH(M$17,$A$5:$A$14,0))+INDEX($F$5:$F$14,MATCH(M$17,$A$5:$A$14,0))+$A26)</f>
        <v>-8.7292414380435446E-3</v>
      </c>
    </row>
    <row r="27" spans="1:13" x14ac:dyDescent="0.45">
      <c r="A27" s="14">
        <f t="shared" si="2"/>
        <v>-51</v>
      </c>
      <c r="B27" s="22">
        <f t="shared" si="0"/>
        <v>2.9076251913361826E-3</v>
      </c>
      <c r="C27" s="22">
        <f t="shared" si="1"/>
        <v>1.2704829952442155E-3</v>
      </c>
      <c r="D27" s="22" cm="1">
        <f t="array" ref="D27">INDEX(Panel_Data!$D:$D,INDEX($D$5:$D$14,MATCH(D$17,$A$5:$A$14,0))+INDEX($F$5:$F$14,MATCH(D$17,$A$5:$A$14,0))+$A27)</f>
        <v>4.4483183553245542E-3</v>
      </c>
      <c r="E27" s="22" cm="1">
        <f t="array" ref="E27">INDEX(Panel_Data!$D:$D,INDEX($D$5:$D$14,MATCH(E$17,$A$5:$A$14,0))+INDEX($F$5:$F$14,MATCH(E$17,$A$5:$A$14,0))+$A27)</f>
        <v>-9.8611092400748834E-3</v>
      </c>
      <c r="F27" s="22" cm="1">
        <f t="array" ref="F27">INDEX(Panel_Data!$D:$D,INDEX($D$5:$D$14,MATCH(F$17,$A$5:$A$14,0))+INDEX($F$5:$F$14,MATCH(F$17,$A$5:$A$14,0))+$A27)</f>
        <v>3.3924741665041225E-3</v>
      </c>
      <c r="G27" s="22" cm="1">
        <f t="array" ref="G27">INDEX(Panel_Data!$D:$D,INDEX($D$5:$D$14,MATCH(G$17,$A$5:$A$14,0))+INDEX($F$5:$F$14,MATCH(G$17,$A$5:$A$14,0))+$A27)</f>
        <v>2.8021893620289617E-2</v>
      </c>
      <c r="H27" s="22" cm="1">
        <f t="array" ref="H27">INDEX(Panel_Data!$D:$D,INDEX($D$5:$D$14,MATCH(H$17,$A$5:$A$14,0))+INDEX($F$5:$F$14,MATCH(H$17,$A$5:$A$14,0))+$A27)</f>
        <v>-1.1463450945362497E-2</v>
      </c>
      <c r="I27" s="22" cm="1">
        <f t="array" ref="I27">INDEX(Panel_Data!$D:$D,INDEX($D$5:$D$14,MATCH(I$17,$A$5:$A$14,0))+INDEX($F$5:$F$14,MATCH(I$17,$A$5:$A$14,0))+$A27)</f>
        <v>-2.5837988826813429E-3</v>
      </c>
      <c r="J27" s="22" cm="1">
        <f t="array" ref="J27">INDEX(Panel_Data!$D:$D,INDEX($D$5:$D$14,MATCH(J$17,$A$5:$A$14,0))+INDEX($F$5:$F$14,MATCH(J$17,$A$5:$A$14,0))+$A27)</f>
        <v>-2.4505349085633177E-2</v>
      </c>
      <c r="K27" s="22" cm="1">
        <f t="array" ref="K27">INDEX(Panel_Data!$D:$D,INDEX($D$5:$D$14,MATCH(K$17,$A$5:$A$14,0))+INDEX($F$5:$F$14,MATCH(K$17,$A$5:$A$14,0))+$A27)</f>
        <v>-1.1723983921393399E-3</v>
      </c>
      <c r="L27" s="22" cm="1">
        <f t="array" ref="L27">INDEX(Panel_Data!$D:$D,INDEX($D$5:$D$14,MATCH(L$17,$A$5:$A$14,0))+INDEX($F$5:$F$14,MATCH(L$17,$A$5:$A$14,0))+$A27)</f>
        <v>3.3478678589904609E-2</v>
      </c>
      <c r="M27" s="22" cm="1">
        <f t="array" ref="M27">INDEX(Panel_Data!$D:$D,INDEX($D$5:$D$14,MATCH(M$17,$A$5:$A$14,0))+INDEX($F$5:$F$14,MATCH(M$17,$A$5:$A$14,0))+$A27)</f>
        <v>1.1352827467703275E-3</v>
      </c>
    </row>
    <row r="28" spans="1:13" x14ac:dyDescent="0.45">
      <c r="A28" s="14">
        <f t="shared" si="2"/>
        <v>-50</v>
      </c>
      <c r="B28" s="22">
        <f t="shared" si="0"/>
        <v>2.5409287373455935E-3</v>
      </c>
      <c r="C28" s="22">
        <f t="shared" si="1"/>
        <v>-2.1143211656745155E-3</v>
      </c>
      <c r="D28" s="22" cm="1">
        <f t="array" ref="D28">INDEX(Panel_Data!$D:$D,INDEX($D$5:$D$14,MATCH(D$17,$A$5:$A$14,0))+INDEX($F$5:$F$14,MATCH(D$17,$A$5:$A$14,0))+$A28)</f>
        <v>2.5434632993208695E-3</v>
      </c>
      <c r="E28" s="22" cm="1">
        <f t="array" ref="E28">INDEX(Panel_Data!$D:$D,INDEX($D$5:$D$14,MATCH(E$17,$A$5:$A$14,0))+INDEX($F$5:$F$14,MATCH(E$17,$A$5:$A$14,0))+$A28)</f>
        <v>-1.6204302099348089E-2</v>
      </c>
      <c r="F28" s="22" cm="1">
        <f t="array" ref="F28">INDEX(Panel_Data!$D:$D,INDEX($D$5:$D$14,MATCH(F$17,$A$5:$A$14,0))+INDEX($F$5:$F$14,MATCH(F$17,$A$5:$A$14,0))+$A28)</f>
        <v>-4.2748328928965407E-4</v>
      </c>
      <c r="G28" s="22" cm="1">
        <f t="array" ref="G28">INDEX(Panel_Data!$D:$D,INDEX($D$5:$D$14,MATCH(G$17,$A$5:$A$14,0))+INDEX($F$5:$F$14,MATCH(G$17,$A$5:$A$14,0))+$A28)</f>
        <v>1.135621878809312E-2</v>
      </c>
      <c r="H28" s="22" cm="1">
        <f t="array" ref="H28">INDEX(Panel_Data!$D:$D,INDEX($D$5:$D$14,MATCH(H$17,$A$5:$A$14,0))+INDEX($F$5:$F$14,MATCH(H$17,$A$5:$A$14,0))+$A28)</f>
        <v>1.5436746987951722E-2</v>
      </c>
      <c r="I28" s="22" cm="1">
        <f t="array" ref="I28">INDEX(Panel_Data!$D:$D,INDEX($D$5:$D$14,MATCH(I$17,$A$5:$A$14,0))+INDEX($F$5:$F$14,MATCH(I$17,$A$5:$A$14,0))+$A28)</f>
        <v>1.6453126093957771E-2</v>
      </c>
      <c r="J28" s="22" cm="1">
        <f t="array" ref="J28">INDEX(Panel_Data!$D:$D,INDEX($D$5:$D$14,MATCH(J$17,$A$5:$A$14,0))+INDEX($F$5:$F$14,MATCH(J$17,$A$5:$A$14,0))+$A28)</f>
        <v>-1.626242154811719E-2</v>
      </c>
      <c r="K28" s="22" cm="1">
        <f t="array" ref="K28">INDEX(Panel_Data!$D:$D,INDEX($D$5:$D$14,MATCH(K$17,$A$5:$A$14,0))+INDEX($F$5:$F$14,MATCH(K$17,$A$5:$A$14,0))+$A28)</f>
        <v>-4.9256609468447676E-2</v>
      </c>
      <c r="L28" s="22" cm="1">
        <f t="array" ref="L28">INDEX(Panel_Data!$D:$D,INDEX($D$5:$D$14,MATCH(L$17,$A$5:$A$14,0))+INDEX($F$5:$F$14,MATCH(L$17,$A$5:$A$14,0))+$A28)</f>
        <v>6.0068649885582914E-3</v>
      </c>
      <c r="M28" s="22" cm="1">
        <f t="array" ref="M28">INDEX(Panel_Data!$D:$D,INDEX($D$5:$D$14,MATCH(M$17,$A$5:$A$14,0))+INDEX($F$5:$F$14,MATCH(M$17,$A$5:$A$14,0))+$A28)</f>
        <v>3.2487434105676227E-2</v>
      </c>
    </row>
    <row r="29" spans="1:13" x14ac:dyDescent="0.45">
      <c r="A29" s="14">
        <f t="shared" si="2"/>
        <v>-49</v>
      </c>
      <c r="B29" s="22">
        <f t="shared" si="0"/>
        <v>1.3792840318998101E-2</v>
      </c>
      <c r="C29" s="22">
        <f t="shared" si="1"/>
        <v>2.0715327734575739E-2</v>
      </c>
      <c r="D29" s="22" cm="1">
        <f t="array" ref="D29">INDEX(Panel_Data!$D:$D,INDEX($D$5:$D$14,MATCH(D$17,$A$5:$A$14,0))+INDEX($F$5:$F$14,MATCH(D$17,$A$5:$A$14,0))+$A29)</f>
        <v>1.4714660936007595E-2</v>
      </c>
      <c r="E29" s="22" cm="1">
        <f t="array" ref="E29">INDEX(Panel_Data!$D:$D,INDEX($D$5:$D$14,MATCH(E$17,$A$5:$A$14,0))+INDEX($F$5:$F$14,MATCH(E$17,$A$5:$A$14,0))+$A29)</f>
        <v>5.5111467610775566E-3</v>
      </c>
      <c r="F29" s="22" cm="1">
        <f t="array" ref="F29">INDEX(Panel_Data!$D:$D,INDEX($D$5:$D$14,MATCH(F$17,$A$5:$A$14,0))+INDEX($F$5:$F$14,MATCH(F$17,$A$5:$A$14,0))+$A29)</f>
        <v>1.7067765638972165E-2</v>
      </c>
      <c r="G29" s="22" cm="1">
        <f t="array" ref="G29">INDEX(Panel_Data!$D:$D,INDEX($D$5:$D$14,MATCH(G$17,$A$5:$A$14,0))+INDEX($F$5:$F$14,MATCH(G$17,$A$5:$A$14,0))+$A29)</f>
        <v>2.1881974198866505E-2</v>
      </c>
      <c r="H29" s="22" cm="1">
        <f t="array" ref="H29">INDEX(Panel_Data!$D:$D,INDEX($D$5:$D$14,MATCH(H$17,$A$5:$A$14,0))+INDEX($F$5:$F$14,MATCH(H$17,$A$5:$A$14,0))+$A29)</f>
        <v>9.7886540600666816E-3</v>
      </c>
      <c r="I29" s="22" cm="1">
        <f t="array" ref="I29">INDEX(Panel_Data!$D:$D,INDEX($D$5:$D$14,MATCH(I$17,$A$5:$A$14,0))+INDEX($F$5:$F$14,MATCH(I$17,$A$5:$A$14,0))+$A29)</f>
        <v>6.5436010469761552E-3</v>
      </c>
      <c r="J29" s="22" cm="1">
        <f t="array" ref="J29">INDEX(Panel_Data!$D:$D,INDEX($D$5:$D$14,MATCH(J$17,$A$5:$A$14,0))+INDEX($F$5:$F$14,MATCH(J$17,$A$5:$A$14,0))+$A29)</f>
        <v>4.6021698316967008E-3</v>
      </c>
      <c r="K29" s="22" cm="1">
        <f t="array" ref="K29">INDEX(Panel_Data!$D:$D,INDEX($D$5:$D$14,MATCH(K$17,$A$5:$A$14,0))+INDEX($F$5:$F$14,MATCH(K$17,$A$5:$A$14,0))+$A29)</f>
        <v>2.6234953482561441E-2</v>
      </c>
      <c r="L29" s="22" cm="1">
        <f t="array" ref="L29">INDEX(Panel_Data!$D:$D,INDEX($D$5:$D$14,MATCH(L$17,$A$5:$A$14,0))+INDEX($F$5:$F$14,MATCH(L$17,$A$5:$A$14,0))+$A29)</f>
        <v>1.5851578049473902E-2</v>
      </c>
      <c r="M29" s="22" cm="1">
        <f t="array" ref="M29">INDEX(Panel_Data!$D:$D,INDEX($D$5:$D$14,MATCH(M$17,$A$5:$A$14,0))+INDEX($F$5:$F$14,MATCH(M$17,$A$5:$A$14,0))+$A29)</f>
        <v>5.0344336262170497E-2</v>
      </c>
    </row>
    <row r="30" spans="1:13" x14ac:dyDescent="0.45">
      <c r="A30" s="14">
        <f t="shared" si="2"/>
        <v>-48</v>
      </c>
      <c r="B30" s="22">
        <f t="shared" si="0"/>
        <v>-1.1010372748831987E-3</v>
      </c>
      <c r="C30" s="22">
        <f t="shared" si="1"/>
        <v>-6.3516526684341823E-3</v>
      </c>
      <c r="D30" s="22" cm="1">
        <f t="array" ref="D30">INDEX(Panel_Data!$D:$D,INDEX($D$5:$D$14,MATCH(D$17,$A$5:$A$14,0))+INDEX($F$5:$F$14,MATCH(D$17,$A$5:$A$14,0))+$A30)</f>
        <v>-8.7948936670882993E-3</v>
      </c>
      <c r="E30" s="22" cm="1">
        <f t="array" ref="E30">INDEX(Panel_Data!$D:$D,INDEX($D$5:$D$14,MATCH(E$17,$A$5:$A$14,0))+INDEX($F$5:$F$14,MATCH(E$17,$A$5:$A$14,0))+$A30)</f>
        <v>-2.1724330011759774E-2</v>
      </c>
      <c r="F30" s="22" cm="1">
        <f t="array" ref="F30">INDEX(Panel_Data!$D:$D,INDEX($D$5:$D$14,MATCH(F$17,$A$5:$A$14,0))+INDEX($F$5:$F$14,MATCH(F$17,$A$5:$A$14,0))+$A30)</f>
        <v>7.6070336391436122E-3</v>
      </c>
      <c r="G30" s="22" cm="1">
        <f t="array" ref="G30">INDEX(Panel_Data!$D:$D,INDEX($D$5:$D$14,MATCH(G$17,$A$5:$A$14,0))+INDEX($F$5:$F$14,MATCH(G$17,$A$5:$A$14,0))+$A30)</f>
        <v>1.66726275178255E-2</v>
      </c>
      <c r="H30" s="22" cm="1">
        <f t="array" ref="H30">INDEX(Panel_Data!$D:$D,INDEX($D$5:$D$14,MATCH(H$17,$A$5:$A$14,0))+INDEX($F$5:$F$14,MATCH(H$17,$A$5:$A$14,0))+$A30)</f>
        <v>7.3437614746296731E-4</v>
      </c>
      <c r="I30" s="22" cm="1">
        <f t="array" ref="I30">INDEX(Panel_Data!$D:$D,INDEX($D$5:$D$14,MATCH(I$17,$A$5:$A$14,0))+INDEX($F$5:$F$14,MATCH(I$17,$A$5:$A$14,0))+$A30)</f>
        <v>-1.5260384589064424E-2</v>
      </c>
      <c r="J30" s="22" cm="1">
        <f t="array" ref="J30">INDEX(Panel_Data!$D:$D,INDEX($D$5:$D$14,MATCH(J$17,$A$5:$A$14,0))+INDEX($F$5:$F$14,MATCH(J$17,$A$5:$A$14,0))+$A30)</f>
        <v>-2.3517348592597354E-2</v>
      </c>
      <c r="K30" s="22" cm="1">
        <f t="array" ref="K30">INDEX(Panel_Data!$D:$D,INDEX($D$5:$D$14,MATCH(K$17,$A$5:$A$14,0))+INDEX($F$5:$F$14,MATCH(K$17,$A$5:$A$14,0))+$A30)</f>
        <v>7.8483043079744519E-3</v>
      </c>
      <c r="L30" s="22" cm="1">
        <f t="array" ref="L30">INDEX(Panel_Data!$D:$D,INDEX($D$5:$D$14,MATCH(L$17,$A$5:$A$14,0))+INDEX($F$5:$F$14,MATCH(L$17,$A$5:$A$14,0))+$A30)</f>
        <v>-1.6513889860751418E-2</v>
      </c>
      <c r="M30" s="22" cm="1">
        <f t="array" ref="M30">INDEX(Panel_Data!$D:$D,INDEX($D$5:$D$14,MATCH(M$17,$A$5:$A$14,0))+INDEX($F$5:$F$14,MATCH(M$17,$A$5:$A$14,0))+$A30)</f>
        <v>1.5685055392267833E-2</v>
      </c>
    </row>
    <row r="31" spans="1:13" x14ac:dyDescent="0.45">
      <c r="A31" s="14">
        <f t="shared" si="2"/>
        <v>-47</v>
      </c>
      <c r="B31" s="22">
        <f t="shared" si="0"/>
        <v>2.2085623732217563E-3</v>
      </c>
      <c r="C31" s="22">
        <f t="shared" si="1"/>
        <v>-2.3242694878379488E-3</v>
      </c>
      <c r="D31" s="22" cm="1">
        <f t="array" ref="D31">INDEX(Panel_Data!$D:$D,INDEX($D$5:$D$14,MATCH(D$17,$A$5:$A$14,0))+INDEX($F$5:$F$14,MATCH(D$17,$A$5:$A$14,0))+$A31)</f>
        <v>1.3383583595465653E-2</v>
      </c>
      <c r="E31" s="22" cm="1">
        <f t="array" ref="E31">INDEX(Panel_Data!$D:$D,INDEX($D$5:$D$14,MATCH(E$17,$A$5:$A$14,0))+INDEX($F$5:$F$14,MATCH(E$17,$A$5:$A$14,0))+$A31)</f>
        <v>-1.5753511324813285E-2</v>
      </c>
      <c r="F31" s="22" cm="1">
        <f t="array" ref="F31">INDEX(Panel_Data!$D:$D,INDEX($D$5:$D$14,MATCH(F$17,$A$5:$A$14,0))+INDEX($F$5:$F$14,MATCH(F$17,$A$5:$A$14,0))+$A31)</f>
        <v>2.8453279714708568E-3</v>
      </c>
      <c r="G31" s="22" cm="1">
        <f t="array" ref="G31">INDEX(Panel_Data!$D:$D,INDEX($D$5:$D$14,MATCH(G$17,$A$5:$A$14,0))+INDEX($F$5:$F$14,MATCH(G$17,$A$5:$A$14,0))+$A31)</f>
        <v>6.3845393850481269E-3</v>
      </c>
      <c r="H31" s="22" cm="1">
        <f t="array" ref="H31">INDEX(Panel_Data!$D:$D,INDEX($D$5:$D$14,MATCH(H$17,$A$5:$A$14,0))+INDEX($F$5:$F$14,MATCH(H$17,$A$5:$A$14,0))+$A31)</f>
        <v>4.1828722389374295E-3</v>
      </c>
      <c r="I31" s="22" cm="1">
        <f t="array" ref="I31">INDEX(Panel_Data!$D:$D,INDEX($D$5:$D$14,MATCH(I$17,$A$5:$A$14,0))+INDEX($F$5:$F$14,MATCH(I$17,$A$5:$A$14,0))+$A31)</f>
        <v>1.9527449617790182E-2</v>
      </c>
      <c r="J31" s="22" cm="1">
        <f t="array" ref="J31">INDEX(Panel_Data!$D:$D,INDEX($D$5:$D$14,MATCH(J$17,$A$5:$A$14,0))+INDEX($F$5:$F$14,MATCH(J$17,$A$5:$A$14,0))+$A31)</f>
        <v>-7.414809294763236E-2</v>
      </c>
      <c r="K31" s="22" cm="1">
        <f t="array" ref="K31">INDEX(Panel_Data!$D:$D,INDEX($D$5:$D$14,MATCH(K$17,$A$5:$A$14,0))+INDEX($F$5:$F$14,MATCH(K$17,$A$5:$A$14,0))+$A31)</f>
        <v>5.6698686977776358E-3</v>
      </c>
      <c r="L31" s="22" cm="1">
        <f t="array" ref="L31">INDEX(Panel_Data!$D:$D,INDEX($D$5:$D$14,MATCH(L$17,$A$5:$A$14,0))+INDEX($F$5:$F$14,MATCH(L$17,$A$5:$A$14,0))+$A31)</f>
        <v>2.817502668089622E-2</v>
      </c>
      <c r="M31" s="22" cm="1">
        <f t="array" ref="M31">INDEX(Panel_Data!$D:$D,INDEX($D$5:$D$14,MATCH(M$17,$A$5:$A$14,0))+INDEX($F$5:$F$14,MATCH(M$17,$A$5:$A$14,0))+$A31)</f>
        <v>9.1544005119785776E-3</v>
      </c>
    </row>
    <row r="32" spans="1:13" x14ac:dyDescent="0.45">
      <c r="A32" s="14">
        <f t="shared" si="2"/>
        <v>-46</v>
      </c>
      <c r="B32" s="22">
        <f t="shared" si="0"/>
        <v>-2.0159588871597743E-4</v>
      </c>
      <c r="C32" s="22">
        <f t="shared" si="1"/>
        <v>7.6434921416219655E-4</v>
      </c>
      <c r="D32" s="22" cm="1">
        <f t="array" ref="D32">INDEX(Panel_Data!$D:$D,INDEX($D$5:$D$14,MATCH(D$17,$A$5:$A$14,0))+INDEX($F$5:$F$14,MATCH(D$17,$A$5:$A$14,0))+$A32)</f>
        <v>-9.5463996017453034E-3</v>
      </c>
      <c r="E32" s="22" cm="1">
        <f t="array" ref="E32">INDEX(Panel_Data!$D:$D,INDEX($D$5:$D$14,MATCH(E$17,$A$5:$A$14,0))+INDEX($F$5:$F$14,MATCH(E$17,$A$5:$A$14,0))+$A32)</f>
        <v>4.2638897816631438E-3</v>
      </c>
      <c r="F32" s="22" cm="1">
        <f t="array" ref="F32">INDEX(Panel_Data!$D:$D,INDEX($D$5:$D$14,MATCH(F$17,$A$5:$A$14,0))+INDEX($F$5:$F$14,MATCH(F$17,$A$5:$A$14,0))+$A32)</f>
        <v>-1.5472497541045516E-2</v>
      </c>
      <c r="G32" s="22" cm="1">
        <f t="array" ref="G32">INDEX(Panel_Data!$D:$D,INDEX($D$5:$D$14,MATCH(G$17,$A$5:$A$14,0))+INDEX($F$5:$F$14,MATCH(G$17,$A$5:$A$14,0))+$A32)</f>
        <v>4.6929501625054826E-3</v>
      </c>
      <c r="H32" s="22" cm="1">
        <f t="array" ref="H32">INDEX(Panel_Data!$D:$D,INDEX($D$5:$D$14,MATCH(H$17,$A$5:$A$14,0))+INDEX($F$5:$F$14,MATCH(H$17,$A$5:$A$14,0))+$A32)</f>
        <v>1.5054077755042305E-2</v>
      </c>
      <c r="I32" s="22" cm="1">
        <f t="array" ref="I32">INDEX(Panel_Data!$D:$D,INDEX($D$5:$D$14,MATCH(I$17,$A$5:$A$14,0))+INDEX($F$5:$F$14,MATCH(I$17,$A$5:$A$14,0))+$A32)</f>
        <v>2.0448503851144828E-4</v>
      </c>
      <c r="J32" s="22" cm="1">
        <f t="array" ref="J32">INDEX(Panel_Data!$D:$D,INDEX($D$5:$D$14,MATCH(J$17,$A$5:$A$14,0))+INDEX($F$5:$F$14,MATCH(J$17,$A$5:$A$14,0))+$A32)</f>
        <v>-8.6891303552482091E-3</v>
      </c>
      <c r="K32" s="22" cm="1">
        <f t="array" ref="K32">INDEX(Panel_Data!$D:$D,INDEX($D$5:$D$14,MATCH(K$17,$A$5:$A$14,0))+INDEX($F$5:$F$14,MATCH(K$17,$A$5:$A$14,0))+$A32)</f>
        <v>-1.9654943409023518E-2</v>
      </c>
      <c r="L32" s="22" cm="1">
        <f t="array" ref="L32">INDEX(Panel_Data!$D:$D,INDEX($D$5:$D$14,MATCH(L$17,$A$5:$A$14,0))+INDEX($F$5:$F$14,MATCH(L$17,$A$5:$A$14,0))+$A32)</f>
        <v>1.9029824925610672E-2</v>
      </c>
      <c r="M32" s="22" cm="1">
        <f t="array" ref="M32">INDEX(Panel_Data!$D:$D,INDEX($D$5:$D$14,MATCH(M$17,$A$5:$A$14,0))+INDEX($F$5:$F$14,MATCH(M$17,$A$5:$A$14,0))+$A32)</f>
        <v>1.2931509870960589E-2</v>
      </c>
    </row>
    <row r="33" spans="1:13" x14ac:dyDescent="0.45">
      <c r="A33" s="14">
        <f t="shared" si="2"/>
        <v>-45</v>
      </c>
      <c r="B33" s="22">
        <f t="shared" si="0"/>
        <v>8.1959266759857648E-3</v>
      </c>
      <c r="C33" s="22">
        <f t="shared" si="1"/>
        <v>1.6600237225123493E-3</v>
      </c>
      <c r="D33" s="22" cm="1">
        <f t="array" ref="D33">INDEX(Panel_Data!$D:$D,INDEX($D$5:$D$14,MATCH(D$17,$A$5:$A$14,0))+INDEX($F$5:$F$14,MATCH(D$17,$A$5:$A$14,0))+$A33)</f>
        <v>-1.0436685095940756E-2</v>
      </c>
      <c r="E33" s="22" cm="1">
        <f t="array" ref="E33">INDEX(Panel_Data!$D:$D,INDEX($D$5:$D$14,MATCH(E$17,$A$5:$A$14,0))+INDEX($F$5:$F$14,MATCH(E$17,$A$5:$A$14,0))+$A33)</f>
        <v>1.0134414337529263E-2</v>
      </c>
      <c r="F33" s="22" cm="1">
        <f t="array" ref="F33">INDEX(Panel_Data!$D:$D,INDEX($D$5:$D$14,MATCH(F$17,$A$5:$A$14,0))+INDEX($F$5:$F$14,MATCH(F$17,$A$5:$A$14,0))+$A33)</f>
        <v>2.6897214217098897E-2</v>
      </c>
      <c r="G33" s="22" cm="1">
        <f t="array" ref="G33">INDEX(Panel_Data!$D:$D,INDEX($D$5:$D$14,MATCH(G$17,$A$5:$A$14,0))+INDEX($F$5:$F$14,MATCH(G$17,$A$5:$A$14,0))+$A33)</f>
        <v>1.128893758142846E-2</v>
      </c>
      <c r="H33" s="22" cm="1">
        <f t="array" ref="H33">INDEX(Panel_Data!$D:$D,INDEX($D$5:$D$14,MATCH(H$17,$A$5:$A$14,0))+INDEX($F$5:$F$14,MATCH(H$17,$A$5:$A$14,0))+$A33)</f>
        <v>3.0957523398129627E-3</v>
      </c>
      <c r="I33" s="22" cm="1">
        <f t="array" ref="I33">INDEX(Panel_Data!$D:$D,INDEX($D$5:$D$14,MATCH(I$17,$A$5:$A$14,0))+INDEX($F$5:$F$14,MATCH(I$17,$A$5:$A$14,0))+$A33)</f>
        <v>6.7466266866564872E-3</v>
      </c>
      <c r="J33" s="22" cm="1">
        <f t="array" ref="J33">INDEX(Panel_Data!$D:$D,INDEX($D$5:$D$14,MATCH(J$17,$A$5:$A$14,0))+INDEX($F$5:$F$14,MATCH(J$17,$A$5:$A$14,0))+$A33)</f>
        <v>-6.2556513074126796E-3</v>
      </c>
      <c r="K33" s="22" cm="1">
        <f t="array" ref="K33">INDEX(Panel_Data!$D:$D,INDEX($D$5:$D$14,MATCH(K$17,$A$5:$A$14,0))+INDEX($F$5:$F$14,MATCH(K$17,$A$5:$A$14,0))+$A33)</f>
        <v>1.0031709426347568E-2</v>
      </c>
      <c r="L33" s="22" cm="1">
        <f t="array" ref="L33">INDEX(Panel_Data!$D:$D,INDEX($D$5:$D$14,MATCH(L$17,$A$5:$A$14,0))+INDEX($F$5:$F$14,MATCH(L$17,$A$5:$A$14,0))+$A33)</f>
        <v>-4.4818688034767851E-3</v>
      </c>
      <c r="M33" s="22" cm="1">
        <f t="array" ref="M33">INDEX(Panel_Data!$D:$D,INDEX($D$5:$D$14,MATCH(M$17,$A$5:$A$14,0))+INDEX($F$5:$F$14,MATCH(M$17,$A$5:$A$14,0))+$A33)</f>
        <v>2.2593026104471559E-3</v>
      </c>
    </row>
    <row r="34" spans="1:13" x14ac:dyDescent="0.45">
      <c r="A34" s="14">
        <f t="shared" si="2"/>
        <v>-44</v>
      </c>
      <c r="B34" s="22">
        <f t="shared" si="0"/>
        <v>3.8778333625524076E-3</v>
      </c>
      <c r="C34" s="22">
        <f t="shared" si="1"/>
        <v>-1.2875616777254795E-3</v>
      </c>
      <c r="D34" s="22" cm="1">
        <f t="array" ref="D34">INDEX(Panel_Data!$D:$D,INDEX($D$5:$D$14,MATCH(D$17,$A$5:$A$14,0))+INDEX($F$5:$F$14,MATCH(D$17,$A$5:$A$14,0))+$A34)</f>
        <v>1.2817448461308611E-2</v>
      </c>
      <c r="E34" s="22" cm="1">
        <f t="array" ref="E34">INDEX(Panel_Data!$D:$D,INDEX($D$5:$D$14,MATCH(E$17,$A$5:$A$14,0))+INDEX($F$5:$F$14,MATCH(E$17,$A$5:$A$14,0))+$A34)</f>
        <v>1.0800154891399849E-2</v>
      </c>
      <c r="F34" s="22" cm="1">
        <f t="array" ref="F34">INDEX(Panel_Data!$D:$D,INDEX($D$5:$D$14,MATCH(F$17,$A$5:$A$14,0))+INDEX($F$5:$F$14,MATCH(F$17,$A$5:$A$14,0))+$A34)</f>
        <v>-3.4050514499532891E-3</v>
      </c>
      <c r="G34" s="22" cm="1">
        <f t="array" ref="G34">INDEX(Panel_Data!$D:$D,INDEX($D$5:$D$14,MATCH(G$17,$A$5:$A$14,0))+INDEX($F$5:$F$14,MATCH(G$17,$A$5:$A$14,0))+$A34)</f>
        <v>-2.4741422851412009E-3</v>
      </c>
      <c r="H34" s="22" cm="1">
        <f t="array" ref="H34">INDEX(Panel_Data!$D:$D,INDEX($D$5:$D$14,MATCH(H$17,$A$5:$A$14,0))+INDEX($F$5:$F$14,MATCH(H$17,$A$5:$A$14,0))+$A34)</f>
        <v>1.6507571951480671E-3</v>
      </c>
      <c r="I34" s="22" cm="1">
        <f t="array" ref="I34">INDEX(Panel_Data!$D:$D,INDEX($D$5:$D$14,MATCH(I$17,$A$5:$A$14,0))+INDEX($F$5:$F$14,MATCH(I$17,$A$5:$A$14,0))+$A34)</f>
        <v>-4.7383740607864766E-3</v>
      </c>
      <c r="J34" s="22" cm="1">
        <f t="array" ref="J34">INDEX(Panel_Data!$D:$D,INDEX($D$5:$D$14,MATCH(J$17,$A$5:$A$14,0))+INDEX($F$5:$F$14,MATCH(J$17,$A$5:$A$14,0))+$A34)</f>
        <v>-1.7640941840598723E-3</v>
      </c>
      <c r="K34" s="22" cm="1">
        <f t="array" ref="K34">INDEX(Panel_Data!$D:$D,INDEX($D$5:$D$14,MATCH(K$17,$A$5:$A$14,0))+INDEX($F$5:$F$14,MATCH(K$17,$A$5:$A$14,0))+$A34)</f>
        <v>-4.5807409098692631E-3</v>
      </c>
      <c r="L34" s="22" cm="1">
        <f t="array" ref="L34">INDEX(Panel_Data!$D:$D,INDEX($D$5:$D$14,MATCH(L$17,$A$5:$A$14,0))+INDEX($F$5:$F$14,MATCH(L$17,$A$5:$A$14,0))+$A34)</f>
        <v>6.1391541609823186E-3</v>
      </c>
      <c r="M34" s="22" cm="1">
        <f t="array" ref="M34">INDEX(Panel_Data!$D:$D,INDEX($D$5:$D$14,MATCH(M$17,$A$5:$A$14,0))+INDEX($F$5:$F$14,MATCH(M$17,$A$5:$A$14,0))+$A34)</f>
        <v>-1.493753394894104E-3</v>
      </c>
    </row>
    <row r="35" spans="1:13" x14ac:dyDescent="0.45">
      <c r="A35" s="14">
        <f t="shared" si="2"/>
        <v>-43</v>
      </c>
      <c r="B35" s="22">
        <f t="shared" si="0"/>
        <v>-2.270453516614368E-3</v>
      </c>
      <c r="C35" s="22">
        <f t="shared" si="1"/>
        <v>7.4349416126800573E-3</v>
      </c>
      <c r="D35" s="22" cm="1">
        <f t="array" ref="D35">INDEX(Panel_Data!$D:$D,INDEX($D$5:$D$14,MATCH(D$17,$A$5:$A$14,0))+INDEX($F$5:$F$14,MATCH(D$17,$A$5:$A$14,0))+$A35)</f>
        <v>-2.0030089383167748E-2</v>
      </c>
      <c r="E35" s="22" cm="1">
        <f t="array" ref="E35">INDEX(Panel_Data!$D:$D,INDEX($D$5:$D$14,MATCH(E$17,$A$5:$A$14,0))+INDEX($F$5:$F$14,MATCH(E$17,$A$5:$A$14,0))+$A35)</f>
        <v>-8.9852266157730565E-4</v>
      </c>
      <c r="F35" s="22" cm="1">
        <f t="array" ref="F35">INDEX(Panel_Data!$D:$D,INDEX($D$5:$D$14,MATCH(F$17,$A$5:$A$14,0))+INDEX($F$5:$F$14,MATCH(F$17,$A$5:$A$14,0))+$A35)</f>
        <v>-4.505519261093216E-4</v>
      </c>
      <c r="G35" s="22" cm="1">
        <f t="array" ref="G35">INDEX(Panel_Data!$D:$D,INDEX($D$5:$D$14,MATCH(G$17,$A$5:$A$14,0))+INDEX($F$5:$F$14,MATCH(G$17,$A$5:$A$14,0))+$A35)</f>
        <v>1.2893047147312542E-2</v>
      </c>
      <c r="H35" s="22" cm="1">
        <f t="array" ref="H35">INDEX(Panel_Data!$D:$D,INDEX($D$5:$D$14,MATCH(H$17,$A$5:$A$14,0))+INDEX($F$5:$F$14,MATCH(H$17,$A$5:$A$14,0))+$A35)</f>
        <v>-2.8661507595300062E-3</v>
      </c>
      <c r="I35" s="22" cm="1">
        <f t="array" ref="I35">INDEX(Panel_Data!$D:$D,INDEX($D$5:$D$14,MATCH(I$17,$A$5:$A$14,0))+INDEX($F$5:$F$14,MATCH(I$17,$A$5:$A$14,0))+$A35)</f>
        <v>-4.8289464735088439E-3</v>
      </c>
      <c r="J35" s="22" cm="1">
        <f t="array" ref="J35">INDEX(Panel_Data!$D:$D,INDEX($D$5:$D$14,MATCH(J$17,$A$5:$A$14,0))+INDEX($F$5:$F$14,MATCH(J$17,$A$5:$A$14,0))+$A35)</f>
        <v>2.9521736704057222E-2</v>
      </c>
      <c r="K35" s="22" cm="1">
        <f t="array" ref="K35">INDEX(Panel_Data!$D:$D,INDEX($D$5:$D$14,MATCH(K$17,$A$5:$A$14,0))+INDEX($F$5:$F$14,MATCH(K$17,$A$5:$A$14,0))+$A35)</f>
        <v>5.2756074833346656E-3</v>
      </c>
      <c r="L35" s="22" cm="1">
        <f t="array" ref="L35">INDEX(Panel_Data!$D:$D,INDEX($D$5:$D$14,MATCH(L$17,$A$5:$A$14,0))+INDEX($F$5:$F$14,MATCH(L$17,$A$5:$A$14,0))+$A35)</f>
        <v>-4.0000000000000036E-3</v>
      </c>
      <c r="M35" s="22" cm="1">
        <f t="array" ref="M35">INDEX(Panel_Data!$D:$D,INDEX($D$5:$D$14,MATCH(M$17,$A$5:$A$14,0))+INDEX($F$5:$F$14,MATCH(M$17,$A$5:$A$14,0))+$A35)</f>
        <v>1.1206310349517246E-2</v>
      </c>
    </row>
    <row r="36" spans="1:13" x14ac:dyDescent="0.45">
      <c r="A36" s="14">
        <f t="shared" si="2"/>
        <v>-42</v>
      </c>
      <c r="B36" s="22">
        <f t="shared" si="0"/>
        <v>-1.4437934687671405E-2</v>
      </c>
      <c r="C36" s="22">
        <f t="shared" si="1"/>
        <v>-4.9076938054661845E-3</v>
      </c>
      <c r="D36" s="22" cm="1">
        <f t="array" ref="D36">INDEX(Panel_Data!$D:$D,INDEX($D$5:$D$14,MATCH(D$17,$A$5:$A$14,0))+INDEX($F$5:$F$14,MATCH(D$17,$A$5:$A$14,0))+$A36)</f>
        <v>-1.5201685731487058E-2</v>
      </c>
      <c r="E36" s="22" cm="1">
        <f t="array" ref="E36">INDEX(Panel_Data!$D:$D,INDEX($D$5:$D$14,MATCH(E$17,$A$5:$A$14,0))+INDEX($F$5:$F$14,MATCH(E$17,$A$5:$A$14,0))+$A36)</f>
        <v>-4.4387897378694863E-2</v>
      </c>
      <c r="F36" s="22" cm="1">
        <f t="array" ref="F36">INDEX(Panel_Data!$D:$D,INDEX($D$5:$D$14,MATCH(F$17,$A$5:$A$14,0))+INDEX($F$5:$F$14,MATCH(F$17,$A$5:$A$14,0))+$A36)</f>
        <v>1.8781458943730733E-3</v>
      </c>
      <c r="G36" s="22" cm="1">
        <f t="array" ref="G36">INDEX(Panel_Data!$D:$D,INDEX($D$5:$D$14,MATCH(G$17,$A$5:$A$14,0))+INDEX($F$5:$F$14,MATCH(G$17,$A$5:$A$14,0))+$A36)</f>
        <v>-1.3112901356207241E-2</v>
      </c>
      <c r="H36" s="22" cm="1">
        <f t="array" ref="H36">INDEX(Panel_Data!$D:$D,INDEX($D$5:$D$14,MATCH(H$17,$A$5:$A$14,0))+INDEX($F$5:$F$14,MATCH(H$17,$A$5:$A$14,0))+$A36)</f>
        <v>-1.3653348663409393E-3</v>
      </c>
      <c r="I36" s="22" cm="1">
        <f t="array" ref="I36">INDEX(Panel_Data!$D:$D,INDEX($D$5:$D$14,MATCH(I$17,$A$5:$A$14,0))+INDEX($F$5:$F$14,MATCH(I$17,$A$5:$A$14,0))+$A36)</f>
        <v>-1.5718972115910113E-3</v>
      </c>
      <c r="J36" s="22" cm="1">
        <f t="array" ref="J36">INDEX(Panel_Data!$D:$D,INDEX($D$5:$D$14,MATCH(J$17,$A$5:$A$14,0))+INDEX($F$5:$F$14,MATCH(J$17,$A$5:$A$14,0))+$A36)</f>
        <v>1.2720439433362207E-2</v>
      </c>
      <c r="K36" s="22" cm="1">
        <f t="array" ref="K36">INDEX(Panel_Data!$D:$D,INDEX($D$5:$D$14,MATCH(K$17,$A$5:$A$14,0))+INDEX($F$5:$F$14,MATCH(K$17,$A$5:$A$14,0))+$A36)</f>
        <v>3.6079460376765571E-3</v>
      </c>
      <c r="L36" s="22" cm="1">
        <f t="array" ref="L36">INDEX(Panel_Data!$D:$D,INDEX($D$5:$D$14,MATCH(L$17,$A$5:$A$14,0))+INDEX($F$5:$F$14,MATCH(L$17,$A$5:$A$14,0))+$A36)</f>
        <v>-3.9752229256007077E-2</v>
      </c>
      <c r="M36" s="22" cm="1">
        <f t="array" ref="M36">INDEX(Panel_Data!$D:$D,INDEX($D$5:$D$14,MATCH(M$17,$A$5:$A$14,0))+INDEX($F$5:$F$14,MATCH(M$17,$A$5:$A$14,0))+$A36)</f>
        <v>4.5727196922840108E-4</v>
      </c>
    </row>
    <row r="37" spans="1:13" x14ac:dyDescent="0.45">
      <c r="A37" s="14">
        <f t="shared" si="2"/>
        <v>-41</v>
      </c>
      <c r="B37" s="22">
        <f t="shared" si="0"/>
        <v>1.6251917363637736E-3</v>
      </c>
      <c r="C37" s="22">
        <f t="shared" si="1"/>
        <v>-1.6497050562969129E-4</v>
      </c>
      <c r="D37" s="22" cm="1">
        <f t="array" ref="D37">INDEX(Panel_Data!$D:$D,INDEX($D$5:$D$14,MATCH(D$17,$A$5:$A$14,0))+INDEX($F$5:$F$14,MATCH(D$17,$A$5:$A$14,0))+$A37)</f>
        <v>-7.1221152376584884E-3</v>
      </c>
      <c r="E37" s="22" cm="1">
        <f t="array" ref="E37">INDEX(Panel_Data!$D:$D,INDEX($D$5:$D$14,MATCH(E$17,$A$5:$A$14,0))+INDEX($F$5:$F$14,MATCH(E$17,$A$5:$A$14,0))+$A37)</f>
        <v>9.5204744916941308E-3</v>
      </c>
      <c r="F37" s="22" cm="1">
        <f t="array" ref="F37">INDEX(Panel_Data!$D:$D,INDEX($D$5:$D$14,MATCH(F$17,$A$5:$A$14,0))+INDEX($F$5:$F$14,MATCH(F$17,$A$5:$A$14,0))+$A37)</f>
        <v>-4.2741451709659151E-3</v>
      </c>
      <c r="G37" s="22" cm="1">
        <f t="array" ref="G37">INDEX(Panel_Data!$D:$D,INDEX($D$5:$D$14,MATCH(G$17,$A$5:$A$14,0))+INDEX($F$5:$F$14,MATCH(G$17,$A$5:$A$14,0))+$A37)</f>
        <v>1.4535097120876195E-2</v>
      </c>
      <c r="H37" s="22" cm="1">
        <f t="array" ref="H37">INDEX(Panel_Data!$D:$D,INDEX($D$5:$D$14,MATCH(H$17,$A$5:$A$14,0))+INDEX($F$5:$F$14,MATCH(H$17,$A$5:$A$14,0))+$A37)</f>
        <v>-4.5333525221270543E-3</v>
      </c>
      <c r="I37" s="22" cm="1">
        <f t="array" ref="I37">INDEX(Panel_Data!$D:$D,INDEX($D$5:$D$14,MATCH(I$17,$A$5:$A$14,0))+INDEX($F$5:$F$14,MATCH(I$17,$A$5:$A$14,0))+$A37)</f>
        <v>6.4343897597372024E-3</v>
      </c>
      <c r="J37" s="22" cm="1">
        <f t="array" ref="J37">INDEX(Panel_Data!$D:$D,INDEX($D$5:$D$14,MATCH(J$17,$A$5:$A$14,0))+INDEX($F$5:$F$14,MATCH(J$17,$A$5:$A$14,0))+$A37)</f>
        <v>-1.4255638024550432E-2</v>
      </c>
      <c r="K37" s="22" cm="1">
        <f t="array" ref="K37">INDEX(Panel_Data!$D:$D,INDEX($D$5:$D$14,MATCH(K$17,$A$5:$A$14,0))+INDEX($F$5:$F$14,MATCH(K$17,$A$5:$A$14,0))+$A37)</f>
        <v>-1.8472206434012595E-3</v>
      </c>
      <c r="L37" s="22" cm="1">
        <f t="array" ref="L37">INDEX(Panel_Data!$D:$D,INDEX($D$5:$D$14,MATCH(L$17,$A$5:$A$14,0))+INDEX($F$5:$F$14,MATCH(L$17,$A$5:$A$14,0))+$A37)</f>
        <v>7.2304529666122885E-3</v>
      </c>
      <c r="M37" s="22" cm="1">
        <f t="array" ref="M37">INDEX(Panel_Data!$D:$D,INDEX($D$5:$D$14,MATCH(M$17,$A$5:$A$14,0))+INDEX($F$5:$F$14,MATCH(M$17,$A$5:$A$14,0))+$A37)</f>
        <v>1.6131634134537443E-3</v>
      </c>
    </row>
    <row r="38" spans="1:13" x14ac:dyDescent="0.45">
      <c r="A38" s="14">
        <f t="shared" si="2"/>
        <v>-40</v>
      </c>
      <c r="B38" s="22">
        <f t="shared" si="0"/>
        <v>-5.0498522074090332E-3</v>
      </c>
      <c r="C38" s="22">
        <f t="shared" si="1"/>
        <v>2.3853924567489581E-4</v>
      </c>
      <c r="D38" s="22" cm="1">
        <f t="array" ref="D38">INDEX(Panel_Data!$D:$D,INDEX($D$5:$D$14,MATCH(D$17,$A$5:$A$14,0))+INDEX($F$5:$F$14,MATCH(D$17,$A$5:$A$14,0))+$A38)</f>
        <v>-1.4777415183794163E-2</v>
      </c>
      <c r="E38" s="22" cm="1">
        <f t="array" ref="E38">INDEX(Panel_Data!$D:$D,INDEX($D$5:$D$14,MATCH(E$17,$A$5:$A$14,0))+INDEX($F$5:$F$14,MATCH(E$17,$A$5:$A$14,0))+$A38)</f>
        <v>-1.8001416410122872E-2</v>
      </c>
      <c r="F38" s="22" cm="1">
        <f t="array" ref="F38">INDEX(Panel_Data!$D:$D,INDEX($D$5:$D$14,MATCH(F$17,$A$5:$A$14,0))+INDEX($F$5:$F$14,MATCH(F$17,$A$5:$A$14,0))+$A38)</f>
        <v>-9.1874388131636398E-3</v>
      </c>
      <c r="G38" s="22" cm="1">
        <f t="array" ref="G38">INDEX(Panel_Data!$D:$D,INDEX($D$5:$D$14,MATCH(G$17,$A$5:$A$14,0))+INDEX($F$5:$F$14,MATCH(G$17,$A$5:$A$14,0))+$A38)</f>
        <v>4.573016309460165E-3</v>
      </c>
      <c r="H38" s="22" cm="1">
        <f t="array" ref="H38">INDEX(Panel_Data!$D:$D,INDEX($D$5:$D$14,MATCH(H$17,$A$5:$A$14,0))+INDEX($F$5:$F$14,MATCH(H$17,$A$5:$A$14,0))+$A38)</f>
        <v>1.2143993060575342E-2</v>
      </c>
      <c r="I38" s="22" cm="1">
        <f t="array" ref="I38">INDEX(Panel_Data!$D:$D,INDEX($D$5:$D$14,MATCH(I$17,$A$5:$A$14,0))+INDEX($F$5:$F$14,MATCH(I$17,$A$5:$A$14,0))+$A38)</f>
        <v>-1.4894919404203177E-2</v>
      </c>
      <c r="J38" s="22" cm="1">
        <f t="array" ref="J38">INDEX(Panel_Data!$D:$D,INDEX($D$5:$D$14,MATCH(J$17,$A$5:$A$14,0))+INDEX($F$5:$F$14,MATCH(J$17,$A$5:$A$14,0))+$A38)</f>
        <v>-1.2126916324276538E-3</v>
      </c>
      <c r="K38" s="22" cm="1">
        <f t="array" ref="K38">INDEX(Panel_Data!$D:$D,INDEX($D$5:$D$14,MATCH(K$17,$A$5:$A$14,0))+INDEX($F$5:$F$14,MATCH(K$17,$A$5:$A$14,0))+$A38)</f>
        <v>5.7369814651369033E-3</v>
      </c>
      <c r="L38" s="22" cm="1">
        <f t="array" ref="L38">INDEX(Panel_Data!$D:$D,INDEX($D$5:$D$14,MATCH(L$17,$A$5:$A$14,0))+INDEX($F$5:$F$14,MATCH(L$17,$A$5:$A$14,0))+$A38)</f>
        <v>-9.0787529030895708E-3</v>
      </c>
      <c r="M38" s="22" cm="1">
        <f t="array" ref="M38">INDEX(Panel_Data!$D:$D,INDEX($D$5:$D$14,MATCH(M$17,$A$5:$A$14,0))+INDEX($F$5:$F$14,MATCH(M$17,$A$5:$A$14,0))+$A38)</f>
        <v>2.0642078702957978E-2</v>
      </c>
    </row>
    <row r="39" spans="1:13" x14ac:dyDescent="0.45">
      <c r="A39" s="14">
        <f t="shared" si="2"/>
        <v>-39</v>
      </c>
      <c r="B39" s="22">
        <f t="shared" si="0"/>
        <v>-3.6222776902050668E-4</v>
      </c>
      <c r="C39" s="22">
        <f t="shared" si="1"/>
        <v>-1.131903696183234E-3</v>
      </c>
      <c r="D39" s="22" cm="1">
        <f t="array" ref="D39">INDEX(Panel_Data!$D:$D,INDEX($D$5:$D$14,MATCH(D$17,$A$5:$A$14,0))+INDEX($F$5:$F$14,MATCH(D$17,$A$5:$A$14,0))+$A39)</f>
        <v>-5.4059121304916857E-3</v>
      </c>
      <c r="E39" s="22" cm="1">
        <f t="array" ref="E39">INDEX(Panel_Data!$D:$D,INDEX($D$5:$D$14,MATCH(E$17,$A$5:$A$14,0))+INDEX($F$5:$F$14,MATCH(E$17,$A$5:$A$14,0))+$A39)</f>
        <v>1.5255322437024876E-2</v>
      </c>
      <c r="F39" s="22" cm="1">
        <f t="array" ref="F39">INDEX(Panel_Data!$D:$D,INDEX($D$5:$D$14,MATCH(F$17,$A$5:$A$14,0))+INDEX($F$5:$F$14,MATCH(F$17,$A$5:$A$14,0))+$A39)</f>
        <v>-2.663981150718242E-2</v>
      </c>
      <c r="G39" s="22" cm="1">
        <f t="array" ref="G39">INDEX(Panel_Data!$D:$D,INDEX($D$5:$D$14,MATCH(G$17,$A$5:$A$14,0))+INDEX($F$5:$F$14,MATCH(G$17,$A$5:$A$14,0))+$A39)</f>
        <v>8.7658642695591649E-3</v>
      </c>
      <c r="H39" s="22" cm="1">
        <f t="array" ref="H39">INDEX(Panel_Data!$D:$D,INDEX($D$5:$D$14,MATCH(H$17,$A$5:$A$14,0))+INDEX($F$5:$F$14,MATCH(H$17,$A$5:$A$14,0))+$A39)</f>
        <v>6.2133980859875315E-3</v>
      </c>
      <c r="I39" s="22" cm="1">
        <f t="array" ref="I39">INDEX(Panel_Data!$D:$D,INDEX($D$5:$D$14,MATCH(I$17,$A$5:$A$14,0))+INDEX($F$5:$F$14,MATCH(I$17,$A$5:$A$14,0))+$A39)</f>
        <v>1.4084507042253502E-2</v>
      </c>
      <c r="J39" s="22" cm="1">
        <f t="array" ref="J39">INDEX(Panel_Data!$D:$D,INDEX($D$5:$D$14,MATCH(J$17,$A$5:$A$14,0))+INDEX($F$5:$F$14,MATCH(J$17,$A$5:$A$14,0))+$A39)</f>
        <v>1.5331086223768553E-2</v>
      </c>
      <c r="K39" s="22" cm="1">
        <f t="array" ref="K39">INDEX(Panel_Data!$D:$D,INDEX($D$5:$D$14,MATCH(K$17,$A$5:$A$14,0))+INDEX($F$5:$F$14,MATCH(K$17,$A$5:$A$14,0))+$A39)</f>
        <v>-2.6851052385738039E-2</v>
      </c>
      <c r="L39" s="22" cm="1">
        <f t="array" ref="L39">INDEX(Panel_Data!$D:$D,INDEX($D$5:$D$14,MATCH(L$17,$A$5:$A$14,0))+INDEX($F$5:$F$14,MATCH(L$17,$A$5:$A$14,0))+$A39)</f>
        <v>-1.4772727272727382E-2</v>
      </c>
      <c r="M39" s="22" cm="1">
        <f t="array" ref="M39">INDEX(Panel_Data!$D:$D,INDEX($D$5:$D$14,MATCH(M$17,$A$5:$A$14,0))+INDEX($F$5:$F$14,MATCH(M$17,$A$5:$A$14,0))+$A39)</f>
        <v>6.5486679115271951E-3</v>
      </c>
    </row>
    <row r="40" spans="1:13" x14ac:dyDescent="0.45">
      <c r="A40" s="14">
        <f t="shared" si="2"/>
        <v>-38</v>
      </c>
      <c r="B40" s="22">
        <f t="shared" si="0"/>
        <v>-7.8658791566242892E-3</v>
      </c>
      <c r="C40" s="22">
        <f t="shared" si="1"/>
        <v>-5.6249293675549429E-3</v>
      </c>
      <c r="D40" s="22" cm="1">
        <f t="array" ref="D40">INDEX(Panel_Data!$D:$D,INDEX($D$5:$D$14,MATCH(D$17,$A$5:$A$14,0))+INDEX($F$5:$F$14,MATCH(D$17,$A$5:$A$14,0))+$A40)</f>
        <v>-2.6391027050803872E-3</v>
      </c>
      <c r="E40" s="22" cm="1">
        <f t="array" ref="E40">INDEX(Panel_Data!$D:$D,INDEX($D$5:$D$14,MATCH(E$17,$A$5:$A$14,0))+INDEX($F$5:$F$14,MATCH(E$17,$A$5:$A$14,0))+$A40)</f>
        <v>-9.5389968106698309E-3</v>
      </c>
      <c r="F40" s="22" cm="1">
        <f t="array" ref="F40">INDEX(Panel_Data!$D:$D,INDEX($D$5:$D$14,MATCH(F$17,$A$5:$A$14,0))+INDEX($F$5:$F$14,MATCH(F$17,$A$5:$A$14,0))+$A40)</f>
        <v>-1.6749306992542845E-2</v>
      </c>
      <c r="G40" s="22" cm="1">
        <f t="array" ref="G40">INDEX(Panel_Data!$D:$D,INDEX($D$5:$D$14,MATCH(G$17,$A$5:$A$14,0))+INDEX($F$5:$F$14,MATCH(G$17,$A$5:$A$14,0))+$A40)</f>
        <v>-8.9824421103739116E-3</v>
      </c>
      <c r="H40" s="22" cm="1">
        <f t="array" ref="H40">INDEX(Panel_Data!$D:$D,INDEX($D$5:$D$14,MATCH(H$17,$A$5:$A$14,0))+INDEX($F$5:$F$14,MATCH(H$17,$A$5:$A$14,0))+$A40)</f>
        <v>-1.419547164454471E-3</v>
      </c>
      <c r="I40" s="22" cm="1">
        <f t="array" ref="I40">INDEX(Panel_Data!$D:$D,INDEX($D$5:$D$14,MATCH(I$17,$A$5:$A$14,0))+INDEX($F$5:$F$14,MATCH(I$17,$A$5:$A$14,0))+$A40)</f>
        <v>-1.6067538126361525E-2</v>
      </c>
      <c r="J40" s="22" cm="1">
        <f t="array" ref="J40">INDEX(Panel_Data!$D:$D,INDEX($D$5:$D$14,MATCH(J$17,$A$5:$A$14,0))+INDEX($F$5:$F$14,MATCH(J$17,$A$5:$A$14,0))+$A40)</f>
        <v>1.900835296637382E-2</v>
      </c>
      <c r="K40" s="22" cm="1">
        <f t="array" ref="K40">INDEX(Panel_Data!$D:$D,INDEX($D$5:$D$14,MATCH(K$17,$A$5:$A$14,0))+INDEX($F$5:$F$14,MATCH(K$17,$A$5:$A$14,0))+$A40)</f>
        <v>-1.7774028391901231E-2</v>
      </c>
      <c r="L40" s="22" cm="1">
        <f t="array" ref="L40">INDEX(Panel_Data!$D:$D,INDEX($D$5:$D$14,MATCH(L$17,$A$5:$A$14,0))+INDEX($F$5:$F$14,MATCH(L$17,$A$5:$A$14,0))+$A40)</f>
        <v>-1.564302191464817E-2</v>
      </c>
      <c r="M40" s="22" cm="1">
        <f t="array" ref="M40">INDEX(Panel_Data!$D:$D,INDEX($D$5:$D$14,MATCH(M$17,$A$5:$A$14,0))+INDEX($F$5:$F$14,MATCH(M$17,$A$5:$A$14,0))+$A40)</f>
        <v>2.3515886287623911E-3</v>
      </c>
    </row>
    <row r="41" spans="1:13" x14ac:dyDescent="0.45">
      <c r="A41" s="14">
        <f t="shared" si="2"/>
        <v>-37</v>
      </c>
      <c r="B41" s="22">
        <f t="shared" si="0"/>
        <v>-7.8435814742339183E-4</v>
      </c>
      <c r="C41" s="22">
        <f t="shared" si="1"/>
        <v>-2.387171903095231E-3</v>
      </c>
      <c r="D41" s="22" cm="1">
        <f t="array" ref="D41">INDEX(Panel_Data!$D:$D,INDEX($D$5:$D$14,MATCH(D$17,$A$5:$A$14,0))+INDEX($F$5:$F$14,MATCH(D$17,$A$5:$A$14,0))+$A41)</f>
        <v>2.8791935737911389E-2</v>
      </c>
      <c r="E41" s="22" cm="1">
        <f t="array" ref="E41">INDEX(Panel_Data!$D:$D,INDEX($D$5:$D$14,MATCH(E$17,$A$5:$A$14,0))+INDEX($F$5:$F$14,MATCH(E$17,$A$5:$A$14,0))+$A41)</f>
        <v>-2.763385146804842E-2</v>
      </c>
      <c r="F41" s="22" cm="1">
        <f t="array" ref="F41">INDEX(Panel_Data!$D:$D,INDEX($D$5:$D$14,MATCH(F$17,$A$5:$A$14,0))+INDEX($F$5:$F$14,MATCH(F$17,$A$5:$A$14,0))+$A41)</f>
        <v>-2.3824650571790951E-3</v>
      </c>
      <c r="G41" s="22" cm="1">
        <f t="array" ref="G41">INDEX(Panel_Data!$D:$D,INDEX($D$5:$D$14,MATCH(G$17,$A$5:$A$14,0))+INDEX($F$5:$F$14,MATCH(G$17,$A$5:$A$14,0))+$A41)</f>
        <v>4.4814940234736422E-3</v>
      </c>
      <c r="H41" s="22" cm="1">
        <f t="array" ref="H41">INDEX(Panel_Data!$D:$D,INDEX($D$5:$D$14,MATCH(H$17,$A$5:$A$14,0))+INDEX($F$5:$F$14,MATCH(H$17,$A$5:$A$14,0))+$A41)</f>
        <v>-7.1789039732744753E-3</v>
      </c>
      <c r="I41" s="22" cm="1">
        <f t="array" ref="I41">INDEX(Panel_Data!$D:$D,INDEX($D$5:$D$14,MATCH(I$17,$A$5:$A$14,0))+INDEX($F$5:$F$14,MATCH(I$17,$A$5:$A$14,0))+$A41)</f>
        <v>1.6329919734292764E-2</v>
      </c>
      <c r="J41" s="22" cm="1">
        <f t="array" ref="J41">INDEX(Panel_Data!$D:$D,INDEX($D$5:$D$14,MATCH(J$17,$A$5:$A$14,0))+INDEX($F$5:$F$14,MATCH(J$17,$A$5:$A$14,0))+$A41)</f>
        <v>-5.2370693430016102E-3</v>
      </c>
      <c r="K41" s="22" cm="1">
        <f t="array" ref="K41">INDEX(Panel_Data!$D:$D,INDEX($D$5:$D$14,MATCH(K$17,$A$5:$A$14,0))+INDEX($F$5:$F$14,MATCH(K$17,$A$5:$A$14,0))+$A41)</f>
        <v>-5.0792240485710849E-3</v>
      </c>
      <c r="L41" s="22" cm="1">
        <f t="array" ref="L41">INDEX(Panel_Data!$D:$D,INDEX($D$5:$D$14,MATCH(L$17,$A$5:$A$14,0))+INDEX($F$5:$F$14,MATCH(L$17,$A$5:$A$14,0))+$A41)</f>
        <v>3.2954961552544848E-3</v>
      </c>
      <c r="M41" s="22" cm="1">
        <f t="array" ref="M41">INDEX(Panel_Data!$D:$D,INDEX($D$5:$D$14,MATCH(M$17,$A$5:$A$14,0))+INDEX($F$5:$F$14,MATCH(M$17,$A$5:$A$14,0))+$A41)</f>
        <v>-2.1244982013450708E-2</v>
      </c>
    </row>
    <row r="42" spans="1:13" x14ac:dyDescent="0.45">
      <c r="A42" s="14">
        <f t="shared" si="2"/>
        <v>-36</v>
      </c>
      <c r="B42" s="22">
        <f t="shared" si="0"/>
        <v>6.7173934792164047E-5</v>
      </c>
      <c r="C42" s="22">
        <f t="shared" si="1"/>
        <v>-7.7293690667008972E-3</v>
      </c>
      <c r="D42" s="22" cm="1">
        <f t="array" ref="D42">INDEX(Panel_Data!$D:$D,INDEX($D$5:$D$14,MATCH(D$17,$A$5:$A$14,0))+INDEX($F$5:$F$14,MATCH(D$17,$A$5:$A$14,0))+$A42)</f>
        <v>1.8861569552037771E-2</v>
      </c>
      <c r="E42" s="22" cm="1">
        <f t="array" ref="E42">INDEX(Panel_Data!$D:$D,INDEX($D$5:$D$14,MATCH(E$17,$A$5:$A$14,0))+INDEX($F$5:$F$14,MATCH(E$17,$A$5:$A$14,0))+$A42)</f>
        <v>-5.0952825360507381E-3</v>
      </c>
      <c r="F42" s="22" cm="1">
        <f t="array" ref="F42">INDEX(Panel_Data!$D:$D,INDEX($D$5:$D$14,MATCH(F$17,$A$5:$A$14,0))+INDEX($F$5:$F$14,MATCH(F$17,$A$5:$A$14,0))+$A42)</f>
        <v>-4.7763095048558579E-4</v>
      </c>
      <c r="G42" s="22" cm="1">
        <f t="array" ref="G42">INDEX(Panel_Data!$D:$D,INDEX($D$5:$D$14,MATCH(G$17,$A$5:$A$14,0))+INDEX($F$5:$F$14,MATCH(G$17,$A$5:$A$14,0))+$A42)</f>
        <v>-9.2529498260585097E-4</v>
      </c>
      <c r="H42" s="22" cm="1">
        <f t="array" ref="H42">INDEX(Panel_Data!$D:$D,INDEX($D$5:$D$14,MATCH(H$17,$A$5:$A$14,0))+INDEX($F$5:$F$14,MATCH(H$17,$A$5:$A$14,0))+$A42)</f>
        <v>-1.2027491408934776E-2</v>
      </c>
      <c r="I42" s="22" cm="1">
        <f t="array" ref="I42">INDEX(Panel_Data!$D:$D,INDEX($D$5:$D$14,MATCH(I$17,$A$5:$A$14,0))+INDEX($F$5:$F$14,MATCH(I$17,$A$5:$A$14,0))+$A42)</f>
        <v>3.6764705882352811E-3</v>
      </c>
      <c r="J42" s="22" cm="1">
        <f t="array" ref="J42">INDEX(Panel_Data!$D:$D,INDEX($D$5:$D$14,MATCH(J$17,$A$5:$A$14,0))+INDEX($F$5:$F$14,MATCH(J$17,$A$5:$A$14,0))+$A42)</f>
        <v>-4.0673310560974785E-2</v>
      </c>
      <c r="K42" s="22" cm="1">
        <f t="array" ref="K42">INDEX(Panel_Data!$D:$D,INDEX($D$5:$D$14,MATCH(K$17,$A$5:$A$14,0))+INDEX($F$5:$F$14,MATCH(K$17,$A$5:$A$14,0))+$A42)</f>
        <v>6.3851637965677277E-3</v>
      </c>
      <c r="L42" s="22" cm="1">
        <f t="array" ref="L42">INDEX(Panel_Data!$D:$D,INDEX($D$5:$D$14,MATCH(L$17,$A$5:$A$14,0))+INDEX($F$5:$F$14,MATCH(L$17,$A$5:$A$14,0))+$A42)</f>
        <v>-6.277372262773806E-3</v>
      </c>
      <c r="M42" s="22" cm="1">
        <f t="array" ref="M42">INDEX(Panel_Data!$D:$D,INDEX($D$5:$D$14,MATCH(M$17,$A$5:$A$14,0))+INDEX($F$5:$F$14,MATCH(M$17,$A$5:$A$14,0))+$A42)</f>
        <v>-1.7577968945589051E-3</v>
      </c>
    </row>
    <row r="43" spans="1:13" x14ac:dyDescent="0.45">
      <c r="A43" s="14">
        <f t="shared" si="2"/>
        <v>-35</v>
      </c>
      <c r="B43" s="22">
        <f t="shared" si="0"/>
        <v>-1.7456176453567896E-3</v>
      </c>
      <c r="C43" s="22">
        <f t="shared" si="1"/>
        <v>7.3252250337476179E-3</v>
      </c>
      <c r="D43" s="22" cm="1">
        <f t="array" ref="D43">INDEX(Panel_Data!$D:$D,INDEX($D$5:$D$14,MATCH(D$17,$A$5:$A$14,0))+INDEX($F$5:$F$14,MATCH(D$17,$A$5:$A$14,0))+$A43)</f>
        <v>-2.2449286250939227E-2</v>
      </c>
      <c r="E43" s="22" cm="1">
        <f t="array" ref="E43">INDEX(Panel_Data!$D:$D,INDEX($D$5:$D$14,MATCH(E$17,$A$5:$A$14,0))+INDEX($F$5:$F$14,MATCH(E$17,$A$5:$A$14,0))+$A43)</f>
        <v>-9.5770513877646568E-3</v>
      </c>
      <c r="F43" s="22" cm="1">
        <f t="array" ref="F43">INDEX(Panel_Data!$D:$D,INDEX($D$5:$D$14,MATCH(F$17,$A$5:$A$14,0))+INDEX($F$5:$F$14,MATCH(F$17,$A$5:$A$14,0))+$A43)</f>
        <v>3.8826059254539746E-2</v>
      </c>
      <c r="G43" s="22" cm="1">
        <f t="array" ref="G43">INDEX(Panel_Data!$D:$D,INDEX($D$5:$D$14,MATCH(G$17,$A$5:$A$14,0))+INDEX($F$5:$F$14,MATCH(G$17,$A$5:$A$14,0))+$A43)</f>
        <v>-1.8788679407837017E-2</v>
      </c>
      <c r="H43" s="22" cm="1">
        <f t="array" ref="H43">INDEX(Panel_Data!$D:$D,INDEX($D$5:$D$14,MATCH(H$17,$A$5:$A$14,0))+INDEX($F$5:$F$14,MATCH(H$17,$A$5:$A$14,0))+$A43)</f>
        <v>3.2608695652172059E-3</v>
      </c>
      <c r="I43" s="22" cm="1">
        <f t="array" ref="I43">INDEX(Panel_Data!$D:$D,INDEX($D$5:$D$14,MATCH(I$17,$A$5:$A$14,0))+INDEX($F$5:$F$14,MATCH(I$17,$A$5:$A$14,0))+$A43)</f>
        <v>-1.0378510378510342E-2</v>
      </c>
      <c r="J43" s="22" cm="1">
        <f t="array" ref="J43">INDEX(Panel_Data!$D:$D,INDEX($D$5:$D$14,MATCH(J$17,$A$5:$A$14,0))+INDEX($F$5:$F$14,MATCH(J$17,$A$5:$A$14,0))+$A43)</f>
        <v>-3.2119521327361733E-3</v>
      </c>
      <c r="K43" s="22" cm="1">
        <f t="array" ref="K43">INDEX(Panel_Data!$D:$D,INDEX($D$5:$D$14,MATCH(K$17,$A$5:$A$14,0))+INDEX($F$5:$F$14,MATCH(K$17,$A$5:$A$14,0))+$A43)</f>
        <v>2.9726691907240976E-2</v>
      </c>
      <c r="L43" s="22" cm="1">
        <f t="array" ref="L43">INDEX(Panel_Data!$D:$D,INDEX($D$5:$D$14,MATCH(L$17,$A$5:$A$14,0))+INDEX($F$5:$F$14,MATCH(L$17,$A$5:$A$14,0))+$A43)</f>
        <v>-1.2193330395181445E-2</v>
      </c>
      <c r="M43" s="22" cm="1">
        <f t="array" ref="M43">INDEX(Panel_Data!$D:$D,INDEX($D$5:$D$14,MATCH(M$17,$A$5:$A$14,0))+INDEX($F$5:$F$14,MATCH(M$17,$A$5:$A$14,0))+$A43)</f>
        <v>3.2683226167925072E-2</v>
      </c>
    </row>
    <row r="44" spans="1:13" x14ac:dyDescent="0.45">
      <c r="A44" s="14">
        <f t="shared" si="2"/>
        <v>-34</v>
      </c>
      <c r="B44" s="22">
        <f t="shared" si="0"/>
        <v>5.0442118749291385E-3</v>
      </c>
      <c r="C44" s="22">
        <f t="shared" si="1"/>
        <v>6.8447997533357396E-3</v>
      </c>
      <c r="D44" s="22" cm="1">
        <f t="array" ref="D44">INDEX(Panel_Data!$D:$D,INDEX($D$5:$D$14,MATCH(D$17,$A$5:$A$14,0))+INDEX($F$5:$F$14,MATCH(D$17,$A$5:$A$14,0))+$A44)</f>
        <v>2.7484013772749893E-2</v>
      </c>
      <c r="E44" s="22" cm="1">
        <f t="array" ref="E44">INDEX(Panel_Data!$D:$D,INDEX($D$5:$D$14,MATCH(E$17,$A$5:$A$14,0))+INDEX($F$5:$F$14,MATCH(E$17,$A$5:$A$14,0))+$A44)</f>
        <v>2.2684743173572608E-2</v>
      </c>
      <c r="F44" s="22" cm="1">
        <f t="array" ref="F44">INDEX(Panel_Data!$D:$D,INDEX($D$5:$D$14,MATCH(F$17,$A$5:$A$14,0))+INDEX($F$5:$F$14,MATCH(F$17,$A$5:$A$14,0))+$A44)</f>
        <v>1.8016636638937822E-3</v>
      </c>
      <c r="G44" s="22" cm="1">
        <f t="array" ref="G44">INDEX(Panel_Data!$D:$D,INDEX($D$5:$D$14,MATCH(G$17,$A$5:$A$14,0))+INDEX($F$5:$F$14,MATCH(G$17,$A$5:$A$14,0))+$A44)</f>
        <v>-2.0465504247488386E-2</v>
      </c>
      <c r="H44" s="22" cm="1">
        <f t="array" ref="H44">INDEX(Panel_Data!$D:$D,INDEX($D$5:$D$14,MATCH(H$17,$A$5:$A$14,0))+INDEX($F$5:$F$14,MATCH(H$17,$A$5:$A$14,0))+$A44)</f>
        <v>-6.2838569880822037E-3</v>
      </c>
      <c r="I44" s="22" cm="1">
        <f t="array" ref="I44">INDEX(Panel_Data!$D:$D,INDEX($D$5:$D$14,MATCH(I$17,$A$5:$A$14,0))+INDEX($F$5:$F$14,MATCH(I$17,$A$5:$A$14,0))+$A44)</f>
        <v>1.0898622249640111E-2</v>
      </c>
      <c r="J44" s="22" cm="1">
        <f t="array" ref="J44">INDEX(Panel_Data!$D:$D,INDEX($D$5:$D$14,MATCH(J$17,$A$5:$A$14,0))+INDEX($F$5:$F$14,MATCH(J$17,$A$5:$A$14,0))+$A44)</f>
        <v>2.384503489292733E-2</v>
      </c>
      <c r="K44" s="22" cm="1">
        <f t="array" ref="K44">INDEX(Panel_Data!$D:$D,INDEX($D$5:$D$14,MATCH(K$17,$A$5:$A$14,0))+INDEX($F$5:$F$14,MATCH(K$17,$A$5:$A$14,0))+$A44)</f>
        <v>3.4613506448739617E-3</v>
      </c>
      <c r="L44" s="22" cm="1">
        <f t="array" ref="L44">INDEX(Panel_Data!$D:$D,INDEX($D$5:$D$14,MATCH(L$17,$A$5:$A$14,0))+INDEX($F$5:$F$14,MATCH(L$17,$A$5:$A$14,0))+$A44)</f>
        <v>-7.8822129684711362E-3</v>
      </c>
      <c r="M44" s="22" cm="1">
        <f t="array" ref="M44">INDEX(Panel_Data!$D:$D,INDEX($D$5:$D$14,MATCH(M$17,$A$5:$A$14,0))+INDEX($F$5:$F$14,MATCH(M$17,$A$5:$A$14,0))+$A44)</f>
        <v>3.9012039477084315E-3</v>
      </c>
    </row>
    <row r="45" spans="1:13" x14ac:dyDescent="0.45">
      <c r="A45" s="14">
        <f t="shared" si="2"/>
        <v>-33</v>
      </c>
      <c r="B45" s="22">
        <f t="shared" si="0"/>
        <v>8.266666322897586E-3</v>
      </c>
      <c r="C45" s="22">
        <f t="shared" si="1"/>
        <v>8.7447947103292296E-3</v>
      </c>
      <c r="D45" s="22" cm="1">
        <f t="array" ref="D45">INDEX(Panel_Data!$D:$D,INDEX($D$5:$D$14,MATCH(D$17,$A$5:$A$14,0))+INDEX($F$5:$F$14,MATCH(D$17,$A$5:$A$14,0))+$A45)</f>
        <v>1.5558614086528255E-3</v>
      </c>
      <c r="E45" s="22" cm="1">
        <f t="array" ref="E45">INDEX(Panel_Data!$D:$D,INDEX($D$5:$D$14,MATCH(E$17,$A$5:$A$14,0))+INDEX($F$5:$F$14,MATCH(E$17,$A$5:$A$14,0))+$A45)</f>
        <v>7.6627207886774684E-3</v>
      </c>
      <c r="F45" s="22" cm="1">
        <f t="array" ref="F45">INDEX(Panel_Data!$D:$D,INDEX($D$5:$D$14,MATCH(F$17,$A$5:$A$14,0))+INDEX($F$5:$F$14,MATCH(F$17,$A$5:$A$14,0))+$A45)</f>
        <v>1.0675748067651369E-2</v>
      </c>
      <c r="G45" s="22" cm="1">
        <f t="array" ref="G45">INDEX(Panel_Data!$D:$D,INDEX($D$5:$D$14,MATCH(G$17,$A$5:$A$14,0))+INDEX($F$5:$F$14,MATCH(G$17,$A$5:$A$14,0))+$A45)</f>
        <v>3.1223855623281338E-3</v>
      </c>
      <c r="H45" s="22" cm="1">
        <f t="array" ref="H45">INDEX(Panel_Data!$D:$D,INDEX($D$5:$D$14,MATCH(H$17,$A$5:$A$14,0))+INDEX($F$5:$F$14,MATCH(H$17,$A$5:$A$14,0))+$A45)</f>
        <v>1.8316615787178137E-2</v>
      </c>
      <c r="I45" s="22" cm="1">
        <f t="array" ref="I45">INDEX(Panel_Data!$D:$D,INDEX($D$5:$D$14,MATCH(I$17,$A$5:$A$14,0))+INDEX($F$5:$F$14,MATCH(I$17,$A$5:$A$14,0))+$A45)</f>
        <v>9.2215893680500649E-3</v>
      </c>
      <c r="J45" s="22" cm="1">
        <f t="array" ref="J45">INDEX(Panel_Data!$D:$D,INDEX($D$5:$D$14,MATCH(J$17,$A$5:$A$14,0))+INDEX($F$5:$F$14,MATCH(J$17,$A$5:$A$14,0))+$A45)</f>
        <v>-7.8231781886193286E-3</v>
      </c>
      <c r="K45" s="22" cm="1">
        <f t="array" ref="K45">INDEX(Panel_Data!$D:$D,INDEX($D$5:$D$14,MATCH(K$17,$A$5:$A$14,0))+INDEX($F$5:$F$14,MATCH(K$17,$A$5:$A$14,0))+$A45)</f>
        <v>2.237107647387182E-2</v>
      </c>
      <c r="L45" s="22" cm="1">
        <f t="array" ref="L45">INDEX(Panel_Data!$D:$D,INDEX($D$5:$D$14,MATCH(L$17,$A$5:$A$14,0))+INDEX($F$5:$F$14,MATCH(L$17,$A$5:$A$14,0))+$A45)</f>
        <v>2.2485384500074979E-3</v>
      </c>
      <c r="M45" s="22" cm="1">
        <f t="array" ref="M45">INDEX(Panel_Data!$D:$D,INDEX($D$5:$D$14,MATCH(M$17,$A$5:$A$14,0))+INDEX($F$5:$F$14,MATCH(M$17,$A$5:$A$14,0))+$A45)</f>
        <v>1.770594744833609E-2</v>
      </c>
    </row>
    <row r="46" spans="1:13" x14ac:dyDescent="0.45">
      <c r="A46" s="14">
        <f t="shared" si="2"/>
        <v>-32</v>
      </c>
      <c r="B46" s="22">
        <f t="shared" si="0"/>
        <v>8.3424182342437987E-3</v>
      </c>
      <c r="C46" s="22">
        <f t="shared" si="1"/>
        <v>7.546023051888384E-3</v>
      </c>
      <c r="D46" s="22" cm="1">
        <f t="array" ref="D46">INDEX(Panel_Data!$D:$D,INDEX($D$5:$D$14,MATCH(D$17,$A$5:$A$14,0))+INDEX($F$5:$F$14,MATCH(D$17,$A$5:$A$14,0))+$A46)</f>
        <v>-4.6902073250880694E-3</v>
      </c>
      <c r="E46" s="22" cm="1">
        <f t="array" ref="E46">INDEX(Panel_Data!$D:$D,INDEX($D$5:$D$14,MATCH(E$17,$A$5:$A$14,0))+INDEX($F$5:$F$14,MATCH(E$17,$A$5:$A$14,0))+$A46)</f>
        <v>1.6691248953091042E-2</v>
      </c>
      <c r="F46" s="22" cm="1">
        <f t="array" ref="F46">INDEX(Panel_Data!$D:$D,INDEX($D$5:$D$14,MATCH(F$17,$A$5:$A$14,0))+INDEX($F$5:$F$14,MATCH(F$17,$A$5:$A$14,0))+$A46)</f>
        <v>2.7448604853670622E-2</v>
      </c>
      <c r="G46" s="22" cm="1">
        <f t="array" ref="G46">INDEX(Panel_Data!$D:$D,INDEX($D$5:$D$14,MATCH(G$17,$A$5:$A$14,0))+INDEX($F$5:$F$14,MATCH(G$17,$A$5:$A$14,0))+$A46)</f>
        <v>-3.4477623054582907E-3</v>
      </c>
      <c r="H46" s="22" cm="1">
        <f t="array" ref="H46">INDEX(Panel_Data!$D:$D,INDEX($D$5:$D$14,MATCH(H$17,$A$5:$A$14,0))+INDEX($F$5:$F$14,MATCH(H$17,$A$5:$A$14,0))+$A46)</f>
        <v>5.710206995003686E-3</v>
      </c>
      <c r="I46" s="22" cm="1">
        <f t="array" ref="I46">INDEX(Panel_Data!$D:$D,INDEX($D$5:$D$14,MATCH(I$17,$A$5:$A$14,0))+INDEX($F$5:$F$14,MATCH(I$17,$A$5:$A$14,0))+$A46)</f>
        <v>-9.5404461166354038E-3</v>
      </c>
      <c r="J46" s="22" cm="1">
        <f t="array" ref="J46">INDEX(Panel_Data!$D:$D,INDEX($D$5:$D$14,MATCH(J$17,$A$5:$A$14,0))+INDEX($F$5:$F$14,MATCH(J$17,$A$5:$A$14,0))+$A46)</f>
        <v>1.5824104116441973E-2</v>
      </c>
      <c r="K46" s="22" cm="1">
        <f t="array" ref="K46">INDEX(Panel_Data!$D:$D,INDEX($D$5:$D$14,MATCH(K$17,$A$5:$A$14,0))+INDEX($F$5:$F$14,MATCH(K$17,$A$5:$A$14,0))+$A46)</f>
        <v>1.7023659526809398E-2</v>
      </c>
      <c r="L46" s="22" cm="1">
        <f t="array" ref="L46">INDEX(Panel_Data!$D:$D,INDEX($D$5:$D$14,MATCH(L$17,$A$5:$A$14,0))+INDEX($F$5:$F$14,MATCH(L$17,$A$5:$A$14,0))+$A46)</f>
        <v>1.6900987137301815E-2</v>
      </c>
      <c r="M46" s="22" cm="1">
        <f t="array" ref="M46">INDEX(Panel_Data!$D:$D,INDEX($D$5:$D$14,MATCH(M$17,$A$5:$A$14,0))+INDEX($F$5:$F$14,MATCH(M$17,$A$5:$A$14,0))+$A46)</f>
        <v>-2.4781894044758612E-3</v>
      </c>
    </row>
    <row r="47" spans="1:13" x14ac:dyDescent="0.45">
      <c r="A47" s="14">
        <f t="shared" si="2"/>
        <v>-31</v>
      </c>
      <c r="B47" s="22">
        <f t="shared" si="0"/>
        <v>6.5358925237600559E-3</v>
      </c>
      <c r="C47" s="22">
        <f t="shared" si="1"/>
        <v>1.9434109264792453E-2</v>
      </c>
      <c r="D47" s="22" cm="1">
        <f t="array" ref="D47">INDEX(Panel_Data!$D:$D,INDEX($D$5:$D$14,MATCH(D$17,$A$5:$A$14,0))+INDEX($F$5:$F$14,MATCH(D$17,$A$5:$A$14,0))+$A47)</f>
        <v>5.2525737611428536E-3</v>
      </c>
      <c r="E47" s="22" cm="1">
        <f t="array" ref="E47">INDEX(Panel_Data!$D:$D,INDEX($D$5:$D$14,MATCH(E$17,$A$5:$A$14,0))+INDEX($F$5:$F$14,MATCH(E$17,$A$5:$A$14,0))+$A47)</f>
        <v>6.0288832350390287E-3</v>
      </c>
      <c r="F47" s="22" cm="1">
        <f t="array" ref="F47">INDEX(Panel_Data!$D:$D,INDEX($D$5:$D$14,MATCH(F$17,$A$5:$A$14,0))+INDEX($F$5:$F$14,MATCH(F$17,$A$5:$A$14,0))+$A47)</f>
        <v>2.0266784582505526E-3</v>
      </c>
      <c r="G47" s="22" cm="1">
        <f t="array" ref="G47">INDEX(Panel_Data!$D:$D,INDEX($D$5:$D$14,MATCH(G$17,$A$5:$A$14,0))+INDEX($F$5:$F$14,MATCH(G$17,$A$5:$A$14,0))+$A47)</f>
        <v>1.603562808700798E-2</v>
      </c>
      <c r="H47" s="22" cm="1">
        <f t="array" ref="H47">INDEX(Panel_Data!$D:$D,INDEX($D$5:$D$14,MATCH(H$17,$A$5:$A$14,0))+INDEX($F$5:$F$14,MATCH(H$17,$A$5:$A$14,0))+$A47)</f>
        <v>3.335699077359866E-3</v>
      </c>
      <c r="I47" s="22" cm="1">
        <f t="array" ref="I47">INDEX(Panel_Data!$D:$D,INDEX($D$5:$D$14,MATCH(I$17,$A$5:$A$14,0))+INDEX($F$5:$F$14,MATCH(I$17,$A$5:$A$14,0))+$A47)</f>
        <v>1.7297517297517384E-2</v>
      </c>
      <c r="J47" s="22" cm="1">
        <f t="array" ref="J47">INDEX(Panel_Data!$D:$D,INDEX($D$5:$D$14,MATCH(J$17,$A$5:$A$14,0))+INDEX($F$5:$F$14,MATCH(J$17,$A$5:$A$14,0))+$A47)</f>
        <v>3.3403518789479447E-2</v>
      </c>
      <c r="K47" s="22" cm="1">
        <f t="array" ref="K47">INDEX(Panel_Data!$D:$D,INDEX($D$5:$D$14,MATCH(K$17,$A$5:$A$14,0))+INDEX($F$5:$F$14,MATCH(K$17,$A$5:$A$14,0))+$A47)</f>
        <v>3.7441841257606079E-3</v>
      </c>
      <c r="L47" s="22" cm="1">
        <f t="array" ref="L47">INDEX(Panel_Data!$D:$D,INDEX($D$5:$D$14,MATCH(L$17,$A$5:$A$14,0))+INDEX($F$5:$F$14,MATCH(L$17,$A$5:$A$14,0))+$A47)</f>
        <v>3.015149286659824E-2</v>
      </c>
      <c r="M47" s="22" cm="1">
        <f t="array" ref="M47">INDEX(Panel_Data!$D:$D,INDEX($D$5:$D$14,MATCH(M$17,$A$5:$A$14,0))+INDEX($F$5:$F$14,MATCH(M$17,$A$5:$A$14,0))+$A47)</f>
        <v>1.2573833244606591E-2</v>
      </c>
    </row>
    <row r="48" spans="1:13" x14ac:dyDescent="0.45">
      <c r="A48" s="14">
        <f t="shared" si="2"/>
        <v>-30</v>
      </c>
      <c r="B48" s="22">
        <f t="shared" si="0"/>
        <v>8.7210252367034384E-3</v>
      </c>
      <c r="C48" s="22">
        <f t="shared" si="1"/>
        <v>1.9471975957471965E-3</v>
      </c>
      <c r="D48" s="22" cm="1">
        <f t="array" ref="D48">INDEX(Panel_Data!$D:$D,INDEX($D$5:$D$14,MATCH(D$17,$A$5:$A$14,0))+INDEX($F$5:$F$14,MATCH(D$17,$A$5:$A$14,0))+$A48)</f>
        <v>2.8962140212588139E-2</v>
      </c>
      <c r="E48" s="22" cm="1">
        <f t="array" ref="E48">INDEX(Panel_Data!$D:$D,INDEX($D$5:$D$14,MATCH(E$17,$A$5:$A$14,0))+INDEX($F$5:$F$14,MATCH(E$17,$A$5:$A$14,0))+$A48)</f>
        <v>9.3115942028985099E-3</v>
      </c>
      <c r="F48" s="22" cm="1">
        <f t="array" ref="F48">INDEX(Panel_Data!$D:$D,INDEX($D$5:$D$14,MATCH(F$17,$A$5:$A$14,0))+INDEX($F$5:$F$14,MATCH(F$17,$A$5:$A$14,0))+$A48)</f>
        <v>-1.0076122531533893E-2</v>
      </c>
      <c r="G48" s="22" cm="1">
        <f t="array" ref="G48">INDEX(Panel_Data!$D:$D,INDEX($D$5:$D$14,MATCH(G$17,$A$5:$A$14,0))+INDEX($F$5:$F$14,MATCH(G$17,$A$5:$A$14,0))+$A48)</f>
        <v>7.6265140873554849E-3</v>
      </c>
      <c r="H48" s="22" cm="1">
        <f t="array" ref="H48">INDEX(Panel_Data!$D:$D,INDEX($D$5:$D$14,MATCH(H$17,$A$5:$A$14,0))+INDEX($F$5:$F$14,MATCH(H$17,$A$5:$A$14,0))+$A48)</f>
        <v>7.781000212208955E-3</v>
      </c>
      <c r="I48" s="22" cm="1">
        <f t="array" ref="I48">INDEX(Panel_Data!$D:$D,INDEX($D$5:$D$14,MATCH(I$17,$A$5:$A$14,0))+INDEX($F$5:$F$14,MATCH(I$17,$A$5:$A$14,0))+$A48)</f>
        <v>2.7338801093552023E-2</v>
      </c>
      <c r="J48" s="22" cm="1">
        <f t="array" ref="J48">INDEX(Panel_Data!$D:$D,INDEX($D$5:$D$14,MATCH(J$17,$A$5:$A$14,0))+INDEX($F$5:$F$14,MATCH(J$17,$A$5:$A$14,0))+$A48)</f>
        <v>-9.6522429809718924E-3</v>
      </c>
      <c r="K48" s="22" cm="1">
        <f t="array" ref="K48">INDEX(Panel_Data!$D:$D,INDEX($D$5:$D$14,MATCH(K$17,$A$5:$A$14,0))+INDEX($F$5:$F$14,MATCH(K$17,$A$5:$A$14,0))+$A48)</f>
        <v>-2.2216736608245968E-3</v>
      </c>
      <c r="L48" s="22" cm="1">
        <f t="array" ref="L48">INDEX(Panel_Data!$D:$D,INDEX($D$5:$D$14,MATCH(L$17,$A$5:$A$14,0))+INDEX($F$5:$F$14,MATCH(L$17,$A$5:$A$14,0))+$A48)</f>
        <v>-3.9263278126785428E-3</v>
      </c>
      <c r="M48" s="22" cm="1">
        <f t="array" ref="M48">INDEX(Panel_Data!$D:$D,INDEX($D$5:$D$14,MATCH(M$17,$A$5:$A$14,0))+INDEX($F$5:$F$14,MATCH(M$17,$A$5:$A$14,0))+$A48)</f>
        <v>-1.8025686603410085E-3</v>
      </c>
    </row>
    <row r="49" spans="1:13" x14ac:dyDescent="0.45">
      <c r="A49" s="14">
        <f t="shared" si="2"/>
        <v>-29</v>
      </c>
      <c r="B49" s="22">
        <f t="shared" si="0"/>
        <v>9.633210403142068E-3</v>
      </c>
      <c r="C49" s="22">
        <f t="shared" si="1"/>
        <v>-3.1969749577517304E-3</v>
      </c>
      <c r="D49" s="22" cm="1">
        <f t="array" ref="D49">INDEX(Panel_Data!$D:$D,INDEX($D$5:$D$14,MATCH(D$17,$A$5:$A$14,0))+INDEX($F$5:$F$14,MATCH(D$17,$A$5:$A$14,0))+$A49)</f>
        <v>1.6656026928210776E-2</v>
      </c>
      <c r="E49" s="22" cm="1">
        <f t="array" ref="E49">INDEX(Panel_Data!$D:$D,INDEX($D$5:$D$14,MATCH(E$17,$A$5:$A$14,0))+INDEX($F$5:$F$14,MATCH(E$17,$A$5:$A$14,0))+$A49)</f>
        <v>2.3685249667947161E-2</v>
      </c>
      <c r="F49" s="22" cm="1">
        <f t="array" ref="F49">INDEX(Panel_Data!$D:$D,INDEX($D$5:$D$14,MATCH(F$17,$A$5:$A$14,0))+INDEX($F$5:$F$14,MATCH(F$17,$A$5:$A$14,0))+$A49)</f>
        <v>8.3584085590102664E-3</v>
      </c>
      <c r="G49" s="22" cm="1">
        <f t="array" ref="G49">INDEX(Panel_Data!$D:$D,INDEX($D$5:$D$14,MATCH(G$17,$A$5:$A$14,0))+INDEX($F$5:$F$14,MATCH(G$17,$A$5:$A$14,0))+$A49)</f>
        <v>9.1526165973287998E-3</v>
      </c>
      <c r="H49" s="22" cm="1">
        <f t="array" ref="H49">INDEX(Panel_Data!$D:$D,INDEX($D$5:$D$14,MATCH(H$17,$A$5:$A$14,0))+INDEX($F$5:$F$14,MATCH(H$17,$A$5:$A$14,0))+$A49)</f>
        <v>-9.6862497367866673E-3</v>
      </c>
      <c r="I49" s="22" cm="1">
        <f t="array" ref="I49">INDEX(Panel_Data!$D:$D,INDEX($D$5:$D$14,MATCH(I$17,$A$5:$A$14,0))+INDEX($F$5:$F$14,MATCH(I$17,$A$5:$A$14,0))+$A49)</f>
        <v>-1.8173557473875057E-3</v>
      </c>
      <c r="J49" s="22" cm="1">
        <f t="array" ref="J49">INDEX(Panel_Data!$D:$D,INDEX($D$5:$D$14,MATCH(J$17,$A$5:$A$14,0))+INDEX($F$5:$F$14,MATCH(J$17,$A$5:$A$14,0))+$A49)</f>
        <v>-5.4049341818497298E-3</v>
      </c>
      <c r="K49" s="22" cm="1">
        <f t="array" ref="K49">INDEX(Panel_Data!$D:$D,INDEX($D$5:$D$14,MATCH(K$17,$A$5:$A$14,0))+INDEX($F$5:$F$14,MATCH(K$17,$A$5:$A$14,0))+$A49)</f>
        <v>-2.7489141788961113E-5</v>
      </c>
      <c r="L49" s="22" cm="1">
        <f t="array" ref="L49">INDEX(Panel_Data!$D:$D,INDEX($D$5:$D$14,MATCH(L$17,$A$5:$A$14,0))+INDEX($F$5:$F$14,MATCH(L$17,$A$5:$A$14,0))+$A49)</f>
        <v>1.6483910270193025E-3</v>
      </c>
      <c r="M49" s="22" cm="1">
        <f t="array" ref="M49">INDEX(Panel_Data!$D:$D,INDEX($D$5:$D$14,MATCH(M$17,$A$5:$A$14,0))+INDEX($F$5:$F$14,MATCH(M$17,$A$5:$A$14,0))+$A49)</f>
        <v>-1.0383486744751758E-2</v>
      </c>
    </row>
    <row r="50" spans="1:13" x14ac:dyDescent="0.45">
      <c r="A50" s="14">
        <f t="shared" si="2"/>
        <v>-28</v>
      </c>
      <c r="B50" s="22">
        <f t="shared" si="0"/>
        <v>-1.0222102722203807E-3</v>
      </c>
      <c r="C50" s="22">
        <f t="shared" si="1"/>
        <v>-2.1640921235276122E-2</v>
      </c>
      <c r="D50" s="22" cm="1">
        <f t="array" ref="D50">INDEX(Panel_Data!$D:$D,INDEX($D$5:$D$14,MATCH(D$17,$A$5:$A$14,0))+INDEX($F$5:$F$14,MATCH(D$17,$A$5:$A$14,0))+$A50)</f>
        <v>-3.0825436693687758E-3</v>
      </c>
      <c r="E50" s="22" cm="1">
        <f t="array" ref="E50">INDEX(Panel_Data!$D:$D,INDEX($D$5:$D$14,MATCH(E$17,$A$5:$A$14,0))+INDEX($F$5:$F$14,MATCH(E$17,$A$5:$A$14,0))+$A50)</f>
        <v>-1.3423666049486749E-2</v>
      </c>
      <c r="F50" s="22" cm="1">
        <f t="array" ref="F50">INDEX(Panel_Data!$D:$D,INDEX($D$5:$D$14,MATCH(F$17,$A$5:$A$14,0))+INDEX($F$5:$F$14,MATCH(F$17,$A$5:$A$14,0))+$A50)</f>
        <v>1.1125847332743799E-2</v>
      </c>
      <c r="G50" s="22" cm="1">
        <f t="array" ref="G50">INDEX(Panel_Data!$D:$D,INDEX($D$5:$D$14,MATCH(G$17,$A$5:$A$14,0))+INDEX($F$5:$F$14,MATCH(G$17,$A$5:$A$14,0))+$A50)</f>
        <v>8.8453972111321999E-3</v>
      </c>
      <c r="H50" s="22" cm="1">
        <f t="array" ref="H50">INDEX(Panel_Data!$D:$D,INDEX($D$5:$D$14,MATCH(H$17,$A$5:$A$14,0))+INDEX($F$5:$F$14,MATCH(H$17,$A$5:$A$14,0))+$A50)</f>
        <v>-8.5760861861223781E-3</v>
      </c>
      <c r="I50" s="22" cm="1">
        <f t="array" ref="I50">INDEX(Panel_Data!$D:$D,INDEX($D$5:$D$14,MATCH(I$17,$A$5:$A$14,0))+INDEX($F$5:$F$14,MATCH(I$17,$A$5:$A$14,0))+$A50)</f>
        <v>-1.0858963521685361E-2</v>
      </c>
      <c r="J50" s="22" cm="1">
        <f t="array" ref="J50">INDEX(Panel_Data!$D:$D,INDEX($D$5:$D$14,MATCH(J$17,$A$5:$A$14,0))+INDEX($F$5:$F$14,MATCH(J$17,$A$5:$A$14,0))+$A50)</f>
        <v>-0.13671662722412137</v>
      </c>
      <c r="K50" s="22" cm="1">
        <f t="array" ref="K50">INDEX(Panel_Data!$D:$D,INDEX($D$5:$D$14,MATCH(K$17,$A$5:$A$14,0))+INDEX($F$5:$F$14,MATCH(K$17,$A$5:$A$14,0))+$A50)</f>
        <v>2.531819556313053E-2</v>
      </c>
      <c r="L50" s="22" cm="1">
        <f t="array" ref="L50">INDEX(Panel_Data!$D:$D,INDEX($D$5:$D$14,MATCH(L$17,$A$5:$A$14,0))+INDEX($F$5:$F$14,MATCH(L$17,$A$5:$A$14,0))+$A50)</f>
        <v>-2.2180881511162376E-3</v>
      </c>
      <c r="M50" s="22" cm="1">
        <f t="array" ref="M50">INDEX(Panel_Data!$D:$D,INDEX($D$5:$D$14,MATCH(M$17,$A$5:$A$14,0))+INDEX($F$5:$F$14,MATCH(M$17,$A$5:$A$14,0))+$A50)</f>
        <v>1.6270877157411823E-2</v>
      </c>
    </row>
    <row r="51" spans="1:13" x14ac:dyDescent="0.45">
      <c r="A51" s="14">
        <f t="shared" si="2"/>
        <v>-27</v>
      </c>
      <c r="B51" s="22">
        <f t="shared" si="0"/>
        <v>1.5243634768940284E-2</v>
      </c>
      <c r="C51" s="22">
        <f t="shared" si="1"/>
        <v>6.3941400148985307E-3</v>
      </c>
      <c r="D51" s="22" cm="1">
        <f t="array" ref="D51">INDEX(Panel_Data!$D:$D,INDEX($D$5:$D$14,MATCH(D$17,$A$5:$A$14,0))+INDEX($F$5:$F$14,MATCH(D$17,$A$5:$A$14,0))+$A51)</f>
        <v>1.3771186440677985E-2</v>
      </c>
      <c r="E51" s="22" cm="1">
        <f t="array" ref="E51">INDEX(Panel_Data!$D:$D,INDEX($D$5:$D$14,MATCH(E$17,$A$5:$A$14,0))+INDEX($F$5:$F$14,MATCH(E$17,$A$5:$A$14,0))+$A51)</f>
        <v>4.604393260823203E-2</v>
      </c>
      <c r="F51" s="22" cm="1">
        <f t="array" ref="F51">INDEX(Panel_Data!$D:$D,INDEX($D$5:$D$14,MATCH(F$17,$A$5:$A$14,0))+INDEX($F$5:$F$14,MATCH(F$17,$A$5:$A$14,0))+$A51)</f>
        <v>2.3391386723019769E-2</v>
      </c>
      <c r="G51" s="22" cm="1">
        <f t="array" ref="G51">INDEX(Panel_Data!$D:$D,INDEX($D$5:$D$14,MATCH(G$17,$A$5:$A$14,0))+INDEX($F$5:$F$14,MATCH(G$17,$A$5:$A$14,0))+$A51)</f>
        <v>-1.4065826922939006E-2</v>
      </c>
      <c r="H51" s="22" cm="1">
        <f t="array" ref="H51">INDEX(Panel_Data!$D:$D,INDEX($D$5:$D$14,MATCH(H$17,$A$5:$A$14,0))+INDEX($F$5:$F$14,MATCH(H$17,$A$5:$A$14,0))+$A51)</f>
        <v>7.0774949957106426E-3</v>
      </c>
      <c r="I51" s="22" cm="1">
        <f t="array" ref="I51">INDEX(Panel_Data!$D:$D,INDEX($D$5:$D$14,MATCH(I$17,$A$5:$A$14,0))+INDEX($F$5:$F$14,MATCH(I$17,$A$5:$A$14,0))+$A51)</f>
        <v>1.130686300289252E-2</v>
      </c>
      <c r="J51" s="22" cm="1">
        <f t="array" ref="J51">INDEX(Panel_Data!$D:$D,INDEX($D$5:$D$14,MATCH(J$17,$A$5:$A$14,0))+INDEX($F$5:$F$14,MATCH(J$17,$A$5:$A$14,0))+$A51)</f>
        <v>4.3455306014701822E-2</v>
      </c>
      <c r="K51" s="22" cm="1">
        <f t="array" ref="K51">INDEX(Panel_Data!$D:$D,INDEX($D$5:$D$14,MATCH(K$17,$A$5:$A$14,0))+INDEX($F$5:$F$14,MATCH(K$17,$A$5:$A$14,0))+$A51)</f>
        <v>4.2227465279638388E-3</v>
      </c>
      <c r="L51" s="22" cm="1">
        <f t="array" ref="L51">INDEX(Panel_Data!$D:$D,INDEX($D$5:$D$14,MATCH(L$17,$A$5:$A$14,0))+INDEX($F$5:$F$14,MATCH(L$17,$A$5:$A$14,0))+$A51)</f>
        <v>-1.6565077088562252E-2</v>
      </c>
      <c r="M51" s="22" cm="1">
        <f t="array" ref="M51">INDEX(Panel_Data!$D:$D,INDEX($D$5:$D$14,MATCH(M$17,$A$5:$A$14,0))+INDEX($F$5:$F$14,MATCH(M$17,$A$5:$A$14,0))+$A51)</f>
        <v>-1.0449138382503276E-2</v>
      </c>
    </row>
    <row r="52" spans="1:13" x14ac:dyDescent="0.45">
      <c r="A52" s="14">
        <f t="shared" si="2"/>
        <v>-26</v>
      </c>
      <c r="B52" s="22">
        <f t="shared" si="0"/>
        <v>-6.0160769145098936E-3</v>
      </c>
      <c r="C52" s="22">
        <f t="shared" si="1"/>
        <v>4.3357197103384816E-3</v>
      </c>
      <c r="D52" s="22" cm="1">
        <f t="array" ref="D52">INDEX(Panel_Data!$D:$D,INDEX($D$5:$D$14,MATCH(D$17,$A$5:$A$14,0))+INDEX($F$5:$F$14,MATCH(D$17,$A$5:$A$14,0))+$A52)</f>
        <v>-1.9768985286225949E-3</v>
      </c>
      <c r="E52" s="22" cm="1">
        <f t="array" ref="E52">INDEX(Panel_Data!$D:$D,INDEX($D$5:$D$14,MATCH(E$17,$A$5:$A$14,0))+INDEX($F$5:$F$14,MATCH(E$17,$A$5:$A$14,0))+$A52)</f>
        <v>-4.4105554309635808E-3</v>
      </c>
      <c r="F52" s="22" cm="1">
        <f t="array" ref="F52">INDEX(Panel_Data!$D:$D,INDEX($D$5:$D$14,MATCH(F$17,$A$5:$A$14,0))+INDEX($F$5:$F$14,MATCH(F$17,$A$5:$A$14,0))+$A52)</f>
        <v>-2.0649387638849159E-3</v>
      </c>
      <c r="G52" s="22" cm="1">
        <f t="array" ref="G52">INDEX(Panel_Data!$D:$D,INDEX($D$5:$D$14,MATCH(G$17,$A$5:$A$14,0))+INDEX($F$5:$F$14,MATCH(G$17,$A$5:$A$14,0))+$A52)</f>
        <v>3.7811307035084951E-4</v>
      </c>
      <c r="H52" s="22" cm="1">
        <f t="array" ref="H52">INDEX(Panel_Data!$D:$D,INDEX($D$5:$D$14,MATCH(H$17,$A$5:$A$14,0))+INDEX($F$5:$F$14,MATCH(H$17,$A$5:$A$14,0))+$A52)</f>
        <v>-2.2006104919429226E-2</v>
      </c>
      <c r="I52" s="22" cm="1">
        <f t="array" ref="I52">INDEX(Panel_Data!$D:$D,INDEX($D$5:$D$14,MATCH(I$17,$A$5:$A$14,0))+INDEX($F$5:$F$14,MATCH(I$17,$A$5:$A$14,0))+$A52)</f>
        <v>-2.7301092043682251E-3</v>
      </c>
      <c r="J52" s="22" cm="1">
        <f t="array" ref="J52">INDEX(Panel_Data!$D:$D,INDEX($D$5:$D$14,MATCH(J$17,$A$5:$A$14,0))+INDEX($F$5:$F$14,MATCH(J$17,$A$5:$A$14,0))+$A52)</f>
        <v>1.4264585684816922E-2</v>
      </c>
      <c r="K52" s="22" cm="1">
        <f t="array" ref="K52">INDEX(Panel_Data!$D:$D,INDEX($D$5:$D$14,MATCH(K$17,$A$5:$A$14,0))+INDEX($F$5:$F$14,MATCH(K$17,$A$5:$A$14,0))+$A52)</f>
        <v>4.4586242340911575E-3</v>
      </c>
      <c r="L52" s="22" cm="1">
        <f t="array" ref="L52">INDEX(Panel_Data!$D:$D,INDEX($D$5:$D$14,MATCH(L$17,$A$5:$A$14,0))+INDEX($F$5:$F$14,MATCH(L$17,$A$5:$A$14,0))+$A52)</f>
        <v>-1.5458655388653764E-2</v>
      </c>
      <c r="M52" s="22" cm="1">
        <f t="array" ref="M52">INDEX(Panel_Data!$D:$D,INDEX($D$5:$D$14,MATCH(M$17,$A$5:$A$14,0))+INDEX($F$5:$F$14,MATCH(M$17,$A$5:$A$14,0))+$A52)</f>
        <v>2.1144153225806317E-2</v>
      </c>
    </row>
    <row r="53" spans="1:13" x14ac:dyDescent="0.45">
      <c r="A53" s="14">
        <f t="shared" si="2"/>
        <v>-25</v>
      </c>
      <c r="B53" s="22">
        <f t="shared" si="0"/>
        <v>-9.0283398480479611E-4</v>
      </c>
      <c r="C53" s="22">
        <f t="shared" si="1"/>
        <v>2.3801939610302416E-3</v>
      </c>
      <c r="D53" s="22" cm="1">
        <f t="array" ref="D53">INDEX(Panel_Data!$D:$D,INDEX($D$5:$D$14,MATCH(D$17,$A$5:$A$14,0))+INDEX($F$5:$F$14,MATCH(D$17,$A$5:$A$14,0))+$A53)</f>
        <v>4.0748181895355895E-3</v>
      </c>
      <c r="E53" s="22" cm="1">
        <f t="array" ref="E53">INDEX(Panel_Data!$D:$D,INDEX($D$5:$D$14,MATCH(E$17,$A$5:$A$14,0))+INDEX($F$5:$F$14,MATCH(E$17,$A$5:$A$14,0))+$A53)</f>
        <v>1.1631558110008378E-2</v>
      </c>
      <c r="F53" s="22" cm="1">
        <f t="array" ref="F53">INDEX(Panel_Data!$D:$D,INDEX($D$5:$D$14,MATCH(F$17,$A$5:$A$14,0))+INDEX($F$5:$F$14,MATCH(F$17,$A$5:$A$14,0))+$A53)</f>
        <v>-1.2593649661077566E-2</v>
      </c>
      <c r="G53" s="22" cm="1">
        <f t="array" ref="G53">INDEX(Panel_Data!$D:$D,INDEX($D$5:$D$14,MATCH(G$17,$A$5:$A$14,0))+INDEX($F$5:$F$14,MATCH(G$17,$A$5:$A$14,0))+$A53)</f>
        <v>-3.9250746854487817E-3</v>
      </c>
      <c r="H53" s="22" cm="1">
        <f t="array" ref="H53">INDEX(Panel_Data!$D:$D,INDEX($D$5:$D$14,MATCH(H$17,$A$5:$A$14,0))+INDEX($F$5:$F$14,MATCH(H$17,$A$5:$A$14,0))+$A53)</f>
        <v>-3.7018218770416E-3</v>
      </c>
      <c r="I53" s="22" cm="1">
        <f t="array" ref="I53">INDEX(Panel_Data!$D:$D,INDEX($D$5:$D$14,MATCH(I$17,$A$5:$A$14,0))+INDEX($F$5:$F$14,MATCH(I$17,$A$5:$A$14,0))+$A53)</f>
        <v>-6.5180550123833392E-5</v>
      </c>
      <c r="J53" s="22" cm="1">
        <f t="array" ref="J53">INDEX(Panel_Data!$D:$D,INDEX($D$5:$D$14,MATCH(J$17,$A$5:$A$14,0))+INDEX($F$5:$F$14,MATCH(J$17,$A$5:$A$14,0))+$A53)</f>
        <v>-3.9333064717282928E-3</v>
      </c>
      <c r="K53" s="22" cm="1">
        <f t="array" ref="K53">INDEX(Panel_Data!$D:$D,INDEX($D$5:$D$14,MATCH(K$17,$A$5:$A$14,0))+INDEX($F$5:$F$14,MATCH(K$17,$A$5:$A$14,0))+$A53)</f>
        <v>1.2891222008106773E-3</v>
      </c>
      <c r="L53" s="22" cm="1">
        <f t="array" ref="L53">INDEX(Panel_Data!$D:$D,INDEX($D$5:$D$14,MATCH(L$17,$A$5:$A$14,0))+INDEX($F$5:$F$14,MATCH(L$17,$A$5:$A$14,0))+$A53)</f>
        <v>-2.9625240705100087E-4</v>
      </c>
      <c r="M53" s="22" cm="1">
        <f t="array" ref="M53">INDEX(Panel_Data!$D:$D,INDEX($D$5:$D$14,MATCH(M$17,$A$5:$A$14,0))+INDEX($F$5:$F$14,MATCH(M$17,$A$5:$A$14,0))+$A53)</f>
        <v>1.4906587033243657E-2</v>
      </c>
    </row>
    <row r="54" spans="1:13" x14ac:dyDescent="0.45">
      <c r="A54" s="14">
        <f t="shared" si="2"/>
        <v>-24</v>
      </c>
      <c r="B54" s="22">
        <f t="shared" si="0"/>
        <v>3.0939015714737117E-4</v>
      </c>
      <c r="C54" s="22">
        <f t="shared" si="1"/>
        <v>6.3889160952250498E-3</v>
      </c>
      <c r="D54" s="22" cm="1">
        <f t="array" ref="D54">INDEX(Panel_Data!$D:$D,INDEX($D$5:$D$14,MATCH(D$17,$A$5:$A$14,0))+INDEX($F$5:$F$14,MATCH(D$17,$A$5:$A$14,0))+$A54)</f>
        <v>8.4547529803005173E-3</v>
      </c>
      <c r="E54" s="22" cm="1">
        <f t="array" ref="E54">INDEX(Panel_Data!$D:$D,INDEX($D$5:$D$14,MATCH(E$17,$A$5:$A$14,0))+INDEX($F$5:$F$14,MATCH(E$17,$A$5:$A$14,0))+$A54)</f>
        <v>-7.6584661475552762E-3</v>
      </c>
      <c r="F54" s="22" cm="1">
        <f t="array" ref="F54">INDEX(Panel_Data!$D:$D,INDEX($D$5:$D$14,MATCH(F$17,$A$5:$A$14,0))+INDEX($F$5:$F$14,MATCH(F$17,$A$5:$A$14,0))+$A54)</f>
        <v>3.9744191928314798E-4</v>
      </c>
      <c r="G54" s="22" cm="1">
        <f t="array" ref="G54">INDEX(Panel_Data!$D:$D,INDEX($D$5:$D$14,MATCH(G$17,$A$5:$A$14,0))+INDEX($F$5:$F$14,MATCH(G$17,$A$5:$A$14,0))+$A54)</f>
        <v>1.1135678685318506E-2</v>
      </c>
      <c r="H54" s="22" cm="1">
        <f t="array" ref="H54">INDEX(Panel_Data!$D:$D,INDEX($D$5:$D$14,MATCH(H$17,$A$5:$A$14,0))+INDEX($F$5:$F$14,MATCH(H$17,$A$5:$A$14,0))+$A54)</f>
        <v>-1.078245665161004E-2</v>
      </c>
      <c r="I54" s="22" cm="1">
        <f t="array" ref="I54">INDEX(Panel_Data!$D:$D,INDEX($D$5:$D$14,MATCH(I$17,$A$5:$A$14,0))+INDEX($F$5:$F$14,MATCH(I$17,$A$5:$A$14,0))+$A54)</f>
        <v>-4.5629359233423372E-4</v>
      </c>
      <c r="J54" s="22" cm="1">
        <f t="array" ref="J54">INDEX(Panel_Data!$D:$D,INDEX($D$5:$D$14,MATCH(J$17,$A$5:$A$14,0))+INDEX($F$5:$F$14,MATCH(J$17,$A$5:$A$14,0))+$A54)</f>
        <v>-1.5198212428246705E-2</v>
      </c>
      <c r="K54" s="22" cm="1">
        <f t="array" ref="K54">INDEX(Panel_Data!$D:$D,INDEX($D$5:$D$14,MATCH(K$17,$A$5:$A$14,0))+INDEX($F$5:$F$14,MATCH(K$17,$A$5:$A$14,0))+$A54)</f>
        <v>1.3272809322821377E-2</v>
      </c>
      <c r="L54" s="22" cm="1">
        <f t="array" ref="L54">INDEX(Panel_Data!$D:$D,INDEX($D$5:$D$14,MATCH(L$17,$A$5:$A$14,0))+INDEX($F$5:$F$14,MATCH(L$17,$A$5:$A$14,0))+$A54)</f>
        <v>1.526152022521865E-2</v>
      </c>
      <c r="M54" s="22" cm="1">
        <f t="array" ref="M54">INDEX(Panel_Data!$D:$D,INDEX($D$5:$D$14,MATCH(M$17,$A$5:$A$14,0))+INDEX($F$5:$F$14,MATCH(M$17,$A$5:$A$14,0))+$A54)</f>
        <v>1.9064756948666162E-2</v>
      </c>
    </row>
    <row r="55" spans="1:13" x14ac:dyDescent="0.45">
      <c r="A55" s="14">
        <f t="shared" si="2"/>
        <v>-23</v>
      </c>
      <c r="B55" s="22">
        <f t="shared" si="0"/>
        <v>1.0488639552657376E-2</v>
      </c>
      <c r="C55" s="22">
        <f t="shared" si="1"/>
        <v>2.3084237794806172E-3</v>
      </c>
      <c r="D55" s="22" cm="1">
        <f t="array" ref="D55">INDEX(Panel_Data!$D:$D,INDEX($D$5:$D$14,MATCH(D$17,$A$5:$A$14,0))+INDEX($F$5:$F$14,MATCH(D$17,$A$5:$A$14,0))+$A55)</f>
        <v>1.3693653410837836E-3</v>
      </c>
      <c r="E55" s="22" cm="1">
        <f t="array" ref="E55">INDEX(Panel_Data!$D:$D,INDEX($D$5:$D$14,MATCH(E$17,$A$5:$A$14,0))+INDEX($F$5:$F$14,MATCH(E$17,$A$5:$A$14,0))+$A55)</f>
        <v>2.1473206089741348E-2</v>
      </c>
      <c r="F55" s="22" cm="1">
        <f t="array" ref="F55">INDEX(Panel_Data!$D:$D,INDEX($D$5:$D$14,MATCH(F$17,$A$5:$A$14,0))+INDEX($F$5:$F$14,MATCH(F$17,$A$5:$A$14,0))+$A55)</f>
        <v>7.7650967928344361E-3</v>
      </c>
      <c r="G55" s="22" cm="1">
        <f t="array" ref="G55">INDEX(Panel_Data!$D:$D,INDEX($D$5:$D$14,MATCH(G$17,$A$5:$A$14,0))+INDEX($F$5:$F$14,MATCH(G$17,$A$5:$A$14,0))+$A55)</f>
        <v>2.4855120053694169E-2</v>
      </c>
      <c r="H55" s="22" cm="1">
        <f t="array" ref="H55">INDEX(Panel_Data!$D:$D,INDEX($D$5:$D$14,MATCH(H$17,$A$5:$A$14,0))+INDEX($F$5:$F$14,MATCH(H$17,$A$5:$A$14,0))+$A55)</f>
        <v>-3.0195905140668611E-3</v>
      </c>
      <c r="I55" s="22" cm="1">
        <f t="array" ref="I55">INDEX(Panel_Data!$D:$D,INDEX($D$5:$D$14,MATCH(I$17,$A$5:$A$14,0))+INDEX($F$5:$F$14,MATCH(I$17,$A$5:$A$14,0))+$A55)</f>
        <v>2.6085822355548238E-4</v>
      </c>
      <c r="J55" s="22" cm="1">
        <f t="array" ref="J55">INDEX(Panel_Data!$D:$D,INDEX($D$5:$D$14,MATCH(J$17,$A$5:$A$14,0))+INDEX($F$5:$F$14,MATCH(J$17,$A$5:$A$14,0))+$A55)</f>
        <v>-2.2943765281173589E-2</v>
      </c>
      <c r="K55" s="22" cm="1">
        <f t="array" ref="K55">INDEX(Panel_Data!$D:$D,INDEX($D$5:$D$14,MATCH(K$17,$A$5:$A$14,0))+INDEX($F$5:$F$14,MATCH(K$17,$A$5:$A$14,0))+$A55)</f>
        <v>4.2833564748105957E-3</v>
      </c>
      <c r="L55" s="22" cm="1">
        <f t="array" ref="L55">INDEX(Panel_Data!$D:$D,INDEX($D$5:$D$14,MATCH(L$17,$A$5:$A$14,0))+INDEX($F$5:$F$14,MATCH(L$17,$A$5:$A$14,0))+$A55)</f>
        <v>2.1088733216579225E-2</v>
      </c>
      <c r="M55" s="22" cm="1">
        <f t="array" ref="M55">INDEX(Panel_Data!$D:$D,INDEX($D$5:$D$14,MATCH(M$17,$A$5:$A$14,0))+INDEX($F$5:$F$14,MATCH(M$17,$A$5:$A$14,0))+$A55)</f>
        <v>8.8529362636313724E-3</v>
      </c>
    </row>
    <row r="56" spans="1:13" x14ac:dyDescent="0.45">
      <c r="A56" s="14">
        <f t="shared" si="2"/>
        <v>-22</v>
      </c>
      <c r="B56" s="22">
        <f t="shared" si="0"/>
        <v>-9.9550331412196595E-3</v>
      </c>
      <c r="C56" s="22">
        <f t="shared" si="1"/>
        <v>3.045166231011831E-3</v>
      </c>
      <c r="D56" s="22" cm="1">
        <f t="array" ref="D56">INDEX(Panel_Data!$D:$D,INDEX($D$5:$D$14,MATCH(D$17,$A$5:$A$14,0))+INDEX($F$5:$F$14,MATCH(D$17,$A$5:$A$14,0))+$A56)</f>
        <v>-1.2167894619334763E-2</v>
      </c>
      <c r="E56" s="22" cm="1">
        <f t="array" ref="E56">INDEX(Panel_Data!$D:$D,INDEX($D$5:$D$14,MATCH(E$17,$A$5:$A$14,0))+INDEX($F$5:$F$14,MATCH(E$17,$A$5:$A$14,0))+$A56)</f>
        <v>-4.6397071060076955E-3</v>
      </c>
      <c r="F56" s="22" cm="1">
        <f t="array" ref="F56">INDEX(Panel_Data!$D:$D,INDEX($D$5:$D$14,MATCH(F$17,$A$5:$A$14,0))+INDEX($F$5:$F$14,MATCH(F$17,$A$5:$A$14,0))+$A56)</f>
        <v>3.261298068308216E-3</v>
      </c>
      <c r="G56" s="22" cm="1">
        <f t="array" ref="G56">INDEX(Panel_Data!$D:$D,INDEX($D$5:$D$14,MATCH(G$17,$A$5:$A$14,0))+INDEX($F$5:$F$14,MATCH(G$17,$A$5:$A$14,0))+$A56)</f>
        <v>-3.0540747991296358E-2</v>
      </c>
      <c r="H56" s="22" cm="1">
        <f t="array" ref="H56">INDEX(Panel_Data!$D:$D,INDEX($D$5:$D$14,MATCH(H$17,$A$5:$A$14,0))+INDEX($F$5:$F$14,MATCH(H$17,$A$5:$A$14,0))+$A56)</f>
        <v>-5.6881140577677014E-3</v>
      </c>
      <c r="I56" s="22" cm="1">
        <f t="array" ref="I56">INDEX(Panel_Data!$D:$D,INDEX($D$5:$D$14,MATCH(I$17,$A$5:$A$14,0))+INDEX($F$5:$F$14,MATCH(I$17,$A$5:$A$14,0))+$A56)</f>
        <v>-9.3884469943930071E-3</v>
      </c>
      <c r="J56" s="22" cm="1">
        <f t="array" ref="J56">INDEX(Panel_Data!$D:$D,INDEX($D$5:$D$14,MATCH(J$17,$A$5:$A$14,0))+INDEX($F$5:$F$14,MATCH(J$17,$A$5:$A$14,0))+$A56)</f>
        <v>1.5434817424727854E-2</v>
      </c>
      <c r="K56" s="22" cm="1">
        <f t="array" ref="K56">INDEX(Panel_Data!$D:$D,INDEX($D$5:$D$14,MATCH(K$17,$A$5:$A$14,0))+INDEX($F$5:$F$14,MATCH(K$17,$A$5:$A$14,0))+$A56)</f>
        <v>3.586847356819689E-3</v>
      </c>
      <c r="L56" s="22" cm="1">
        <f t="array" ref="L56">INDEX(Panel_Data!$D:$D,INDEX($D$5:$D$14,MATCH(L$17,$A$5:$A$14,0))+INDEX($F$5:$F$14,MATCH(L$17,$A$5:$A$14,0))+$A56)</f>
        <v>1.4864575144715175E-2</v>
      </c>
      <c r="M56" s="22" cm="1">
        <f t="array" ref="M56">INDEX(Panel_Data!$D:$D,INDEX($D$5:$D$14,MATCH(M$17,$A$5:$A$14,0))+INDEX($F$5:$F$14,MATCH(M$17,$A$5:$A$14,0))+$A56)</f>
        <v>-9.2719617768105556E-3</v>
      </c>
    </row>
    <row r="57" spans="1:13" x14ac:dyDescent="0.45">
      <c r="A57" s="14">
        <f t="shared" si="2"/>
        <v>-21</v>
      </c>
      <c r="B57" s="22">
        <f t="shared" si="0"/>
        <v>4.2915315899231922E-3</v>
      </c>
      <c r="C57" s="22">
        <f t="shared" si="1"/>
        <v>2.8074399747247012E-3</v>
      </c>
      <c r="D57" s="22" cm="1">
        <f t="array" ref="D57">INDEX(Panel_Data!$D:$D,INDEX($D$5:$D$14,MATCH(D$17,$A$5:$A$14,0))+INDEX($F$5:$F$14,MATCH(D$17,$A$5:$A$14,0))+$A57)</f>
        <v>-2.1669115154254626E-2</v>
      </c>
      <c r="E57" s="22" cm="1">
        <f t="array" ref="E57">INDEX(Panel_Data!$D:$D,INDEX($D$5:$D$14,MATCH(E$17,$A$5:$A$14,0))+INDEX($F$5:$F$14,MATCH(E$17,$A$5:$A$14,0))+$A57)</f>
        <v>3.9992509764057438E-3</v>
      </c>
      <c r="F57" s="22" cm="1">
        <f t="array" ref="F57">INDEX(Panel_Data!$D:$D,INDEX($D$5:$D$14,MATCH(F$17,$A$5:$A$14,0))+INDEX($F$5:$F$14,MATCH(F$17,$A$5:$A$14,0))+$A57)</f>
        <v>2.8291776809316271E-2</v>
      </c>
      <c r="G57" s="22" cm="1">
        <f t="array" ref="G57">INDEX(Panel_Data!$D:$D,INDEX($D$5:$D$14,MATCH(G$17,$A$5:$A$14,0))+INDEX($F$5:$F$14,MATCH(G$17,$A$5:$A$14,0))+$A57)</f>
        <v>-4.3945667175128156E-3</v>
      </c>
      <c r="H57" s="22" cm="1">
        <f t="array" ref="H57">INDEX(Panel_Data!$D:$D,INDEX($D$5:$D$14,MATCH(H$17,$A$5:$A$14,0))+INDEX($F$5:$F$14,MATCH(H$17,$A$5:$A$14,0))+$A57)</f>
        <v>1.5230312035661386E-2</v>
      </c>
      <c r="I57" s="22" cm="1">
        <f t="array" ref="I57">INDEX(Panel_Data!$D:$D,INDEX($D$5:$D$14,MATCH(I$17,$A$5:$A$14,0))+INDEX($F$5:$F$14,MATCH(I$17,$A$5:$A$14,0))+$A57)</f>
        <v>-1.3228906147163322E-2</v>
      </c>
      <c r="J57" s="22" cm="1">
        <f t="array" ref="J57">INDEX(Panel_Data!$D:$D,INDEX($D$5:$D$14,MATCH(J$17,$A$5:$A$14,0))+INDEX($F$5:$F$14,MATCH(J$17,$A$5:$A$14,0))+$A57)</f>
        <v>7.2945212231134704E-4</v>
      </c>
      <c r="K57" s="22" cm="1">
        <f t="array" ref="K57">INDEX(Panel_Data!$D:$D,INDEX($D$5:$D$14,MATCH(K$17,$A$5:$A$14,0))+INDEX($F$5:$F$14,MATCH(K$17,$A$5:$A$14,0))+$A57)</f>
        <v>2.3133707631524336E-2</v>
      </c>
      <c r="L57" s="22" cm="1">
        <f t="array" ref="L57">INDEX(Panel_Data!$D:$D,INDEX($D$5:$D$14,MATCH(L$17,$A$5:$A$14,0))+INDEX($F$5:$F$14,MATCH(L$17,$A$5:$A$14,0))+$A57)</f>
        <v>2.0421097105838282E-3</v>
      </c>
      <c r="M57" s="22" cm="1">
        <f t="array" ref="M57">INDEX(Panel_Data!$D:$D,INDEX($D$5:$D$14,MATCH(M$17,$A$5:$A$14,0))+INDEX($F$5:$F$14,MATCH(M$17,$A$5:$A$14,0))+$A57)</f>
        <v>1.3608365563673175E-3</v>
      </c>
    </row>
    <row r="58" spans="1:13" x14ac:dyDescent="0.45">
      <c r="A58" s="14">
        <f t="shared" si="2"/>
        <v>-20</v>
      </c>
      <c r="B58" s="22">
        <f t="shared" si="0"/>
        <v>-1.094037333111153E-3</v>
      </c>
      <c r="C58" s="22">
        <f t="shared" si="1"/>
        <v>-4.9852207215492546E-3</v>
      </c>
      <c r="D58" s="22" cm="1">
        <f t="array" ref="D58">INDEX(Panel_Data!$D:$D,INDEX($D$5:$D$14,MATCH(D$17,$A$5:$A$14,0))+INDEX($F$5:$F$14,MATCH(D$17,$A$5:$A$14,0))+$A58)</f>
        <v>-5.2557105316353159E-3</v>
      </c>
      <c r="E58" s="22" cm="1">
        <f t="array" ref="E58">INDEX(Panel_Data!$D:$D,INDEX($D$5:$D$14,MATCH(E$17,$A$5:$A$14,0))+INDEX($F$5:$F$14,MATCH(E$17,$A$5:$A$14,0))+$A58)</f>
        <v>1.3255532019769145E-3</v>
      </c>
      <c r="F58" s="22" cm="1">
        <f t="array" ref="F58">INDEX(Panel_Data!$D:$D,INDEX($D$5:$D$14,MATCH(F$17,$A$5:$A$14,0))+INDEX($F$5:$F$14,MATCH(F$17,$A$5:$A$14,0))+$A58)</f>
        <v>-4.5160842076008567E-4</v>
      </c>
      <c r="G58" s="22" cm="1">
        <f t="array" ref="G58">INDEX(Panel_Data!$D:$D,INDEX($D$5:$D$14,MATCH(G$17,$A$5:$A$14,0))+INDEX($F$5:$F$14,MATCH(G$17,$A$5:$A$14,0))+$A58)</f>
        <v>1.7655856710319107E-3</v>
      </c>
      <c r="H58" s="22" cm="1">
        <f t="array" ref="H58">INDEX(Panel_Data!$D:$D,INDEX($D$5:$D$14,MATCH(H$17,$A$5:$A$14,0))+INDEX($F$5:$F$14,MATCH(H$17,$A$5:$A$14,0))+$A58)</f>
        <v>-2.8540065861691888E-3</v>
      </c>
      <c r="I58" s="22" cm="1">
        <f t="array" ref="I58">INDEX(Panel_Data!$D:$D,INDEX($D$5:$D$14,MATCH(I$17,$A$5:$A$14,0))+INDEX($F$5:$F$14,MATCH(I$17,$A$5:$A$14,0))+$A58)</f>
        <v>-9.7378776762490071E-3</v>
      </c>
      <c r="J58" s="22" cm="1">
        <f t="array" ref="J58">INDEX(Panel_Data!$D:$D,INDEX($D$5:$D$14,MATCH(J$17,$A$5:$A$14,0))+INDEX($F$5:$F$14,MATCH(J$17,$A$5:$A$14,0))+$A58)</f>
        <v>-6.3041765169425945E-3</v>
      </c>
      <c r="K58" s="22" cm="1">
        <f t="array" ref="K58">INDEX(Panel_Data!$D:$D,INDEX($D$5:$D$14,MATCH(K$17,$A$5:$A$14,0))+INDEX($F$5:$F$14,MATCH(K$17,$A$5:$A$14,0))+$A58)</f>
        <v>-1.91809359280537E-3</v>
      </c>
      <c r="L58" s="22" cm="1">
        <f t="array" ref="L58">INDEX(Panel_Data!$D:$D,INDEX($D$5:$D$14,MATCH(L$17,$A$5:$A$14,0))+INDEX($F$5:$F$14,MATCH(L$17,$A$5:$A$14,0))+$A58)</f>
        <v>-7.8004216444133023E-3</v>
      </c>
      <c r="M58" s="22" cm="1">
        <f t="array" ref="M58">INDEX(Panel_Data!$D:$D,INDEX($D$5:$D$14,MATCH(M$17,$A$5:$A$14,0))+INDEX($F$5:$F$14,MATCH(M$17,$A$5:$A$14,0))+$A58)</f>
        <v>8.3446582266399894E-4</v>
      </c>
    </row>
    <row r="59" spans="1:13" x14ac:dyDescent="0.45">
      <c r="A59" s="14">
        <f t="shared" si="2"/>
        <v>-19</v>
      </c>
      <c r="B59" s="22">
        <f t="shared" si="0"/>
        <v>-5.0167068246118605E-4</v>
      </c>
      <c r="C59" s="22">
        <f t="shared" si="1"/>
        <v>-8.9648867874596132E-3</v>
      </c>
      <c r="D59" s="22" cm="1">
        <f t="array" ref="D59">INDEX(Panel_Data!$D:$D,INDEX($D$5:$D$14,MATCH(D$17,$A$5:$A$14,0))+INDEX($F$5:$F$14,MATCH(D$17,$A$5:$A$14,0))+$A59)</f>
        <v>7.6929776177896425E-3</v>
      </c>
      <c r="E59" s="22" cm="1">
        <f t="array" ref="E59">INDEX(Panel_Data!$D:$D,INDEX($D$5:$D$14,MATCH(E$17,$A$5:$A$14,0))+INDEX($F$5:$F$14,MATCH(E$17,$A$5:$A$14,0))+$A59)</f>
        <v>3.9913520705137095E-4</v>
      </c>
      <c r="F59" s="22" cm="1">
        <f t="array" ref="F59">INDEX(Panel_Data!$D:$D,INDEX($D$5:$D$14,MATCH(F$17,$A$5:$A$14,0))+INDEX($F$5:$F$14,MATCH(F$17,$A$5:$A$14,0))+$A59)</f>
        <v>-2.3077190421575966E-2</v>
      </c>
      <c r="G59" s="22" cm="1">
        <f t="array" ref="G59">INDEX(Panel_Data!$D:$D,INDEX($D$5:$D$14,MATCH(G$17,$A$5:$A$14,0))+INDEX($F$5:$F$14,MATCH(G$17,$A$5:$A$14,0))+$A59)</f>
        <v>1.8353033712774636E-3</v>
      </c>
      <c r="H59" s="22" cm="1">
        <f t="array" ref="H59">INDEX(Panel_Data!$D:$D,INDEX($D$5:$D$14,MATCH(H$17,$A$5:$A$14,0))+INDEX($F$5:$F$14,MATCH(H$17,$A$5:$A$14,0))+$A59)</f>
        <v>1.0641420813151559E-2</v>
      </c>
      <c r="I59" s="22" cm="1">
        <f t="array" ref="I59">INDEX(Panel_Data!$D:$D,INDEX($D$5:$D$14,MATCH(I$17,$A$5:$A$14,0))+INDEX($F$5:$F$14,MATCH(I$17,$A$5:$A$14,0))+$A59)</f>
        <v>-2.6267932915740588E-2</v>
      </c>
      <c r="J59" s="22" cm="1">
        <f t="array" ref="J59">INDEX(Panel_Data!$D:$D,INDEX($D$5:$D$14,MATCH(J$17,$A$5:$A$14,0))+INDEX($F$5:$F$14,MATCH(J$17,$A$5:$A$14,0))+$A59)</f>
        <v>3.965107057890549E-4</v>
      </c>
      <c r="K59" s="22" cm="1">
        <f t="array" ref="K59">INDEX(Panel_Data!$D:$D,INDEX($D$5:$D$14,MATCH(K$17,$A$5:$A$14,0))+INDEX($F$5:$F$14,MATCH(K$17,$A$5:$A$14,0))+$A59)</f>
        <v>-2.5874027973985858E-2</v>
      </c>
      <c r="L59" s="22" cm="1">
        <f t="array" ref="L59">INDEX(Panel_Data!$D:$D,INDEX($D$5:$D$14,MATCH(L$17,$A$5:$A$14,0))+INDEX($F$5:$F$14,MATCH(L$17,$A$5:$A$14,0))+$A59)</f>
        <v>6.5160422126213646E-3</v>
      </c>
      <c r="M59" s="22" cm="1">
        <f t="array" ref="M59">INDEX(Panel_Data!$D:$D,INDEX($D$5:$D$14,MATCH(M$17,$A$5:$A$14,0))+INDEX($F$5:$F$14,MATCH(M$17,$A$5:$A$14,0))+$A59)</f>
        <v>4.0497403401795751E-4</v>
      </c>
    </row>
    <row r="60" spans="1:13" x14ac:dyDescent="0.45">
      <c r="A60" s="14">
        <f t="shared" si="2"/>
        <v>-18</v>
      </c>
      <c r="B60" s="22">
        <f t="shared" si="0"/>
        <v>1.1719759285426345E-2</v>
      </c>
      <c r="C60" s="22">
        <f t="shared" si="1"/>
        <v>1.5936505132758284E-2</v>
      </c>
      <c r="D60" s="22" cm="1">
        <f t="array" ref="D60">INDEX(Panel_Data!$D:$D,INDEX($D$5:$D$14,MATCH(D$17,$A$5:$A$14,0))+INDEX($F$5:$F$14,MATCH(D$17,$A$5:$A$14,0))+$A60)</f>
        <v>1.3914496427748224E-2</v>
      </c>
      <c r="E60" s="22" cm="1">
        <f t="array" ref="E60">INDEX(Panel_Data!$D:$D,INDEX($D$5:$D$14,MATCH(E$17,$A$5:$A$14,0))+INDEX($F$5:$F$14,MATCH(E$17,$A$5:$A$14,0))+$A60)</f>
        <v>3.0209129899923637E-2</v>
      </c>
      <c r="F60" s="22" cm="1">
        <f t="array" ref="F60">INDEX(Panel_Data!$D:$D,INDEX($D$5:$D$14,MATCH(F$17,$A$5:$A$14,0))+INDEX($F$5:$F$14,MATCH(F$17,$A$5:$A$14,0))+$A60)</f>
        <v>9.6410402362234748E-3</v>
      </c>
      <c r="G60" s="22" cm="1">
        <f t="array" ref="G60">INDEX(Panel_Data!$D:$D,INDEX($D$5:$D$14,MATCH(G$17,$A$5:$A$14,0))+INDEX($F$5:$F$14,MATCH(G$17,$A$5:$A$14,0))+$A60)</f>
        <v>4.688897127777869E-3</v>
      </c>
      <c r="H60" s="22" cm="1">
        <f t="array" ref="H60">INDEX(Panel_Data!$D:$D,INDEX($D$5:$D$14,MATCH(H$17,$A$5:$A$14,0))+INDEX($F$5:$F$14,MATCH(H$17,$A$5:$A$14,0))+$A60)</f>
        <v>1.4523273545852255E-4</v>
      </c>
      <c r="I60" s="22" cm="1">
        <f t="array" ref="I60">INDEX(Panel_Data!$D:$D,INDEX($D$5:$D$14,MATCH(I$17,$A$5:$A$14,0))+INDEX($F$5:$F$14,MATCH(I$17,$A$5:$A$14,0))+$A60)</f>
        <v>4.6344331465726363E-3</v>
      </c>
      <c r="J60" s="22" cm="1">
        <f t="array" ref="J60">INDEX(Panel_Data!$D:$D,INDEX($D$5:$D$14,MATCH(J$17,$A$5:$A$14,0))+INDEX($F$5:$F$14,MATCH(J$17,$A$5:$A$14,0))+$A60)</f>
        <v>-4.9742370194214569E-3</v>
      </c>
      <c r="K60" s="22" cm="1">
        <f t="array" ref="K60">INDEX(Panel_Data!$D:$D,INDEX($D$5:$D$14,MATCH(K$17,$A$5:$A$14,0))+INDEX($F$5:$F$14,MATCH(K$17,$A$5:$A$14,0))+$A60)</f>
        <v>7.3164358505355409E-3</v>
      </c>
      <c r="L60" s="22" cm="1">
        <f t="array" ref="L60">INDEX(Panel_Data!$D:$D,INDEX($D$5:$D$14,MATCH(L$17,$A$5:$A$14,0))+INDEX($F$5:$F$14,MATCH(L$17,$A$5:$A$14,0))+$A60)</f>
        <v>5.2846386601927975E-2</v>
      </c>
      <c r="M60" s="22" cm="1">
        <f t="array" ref="M60">INDEX(Panel_Data!$D:$D,INDEX($D$5:$D$14,MATCH(M$17,$A$5:$A$14,0))+INDEX($F$5:$F$14,MATCH(M$17,$A$5:$A$14,0))+$A60)</f>
        <v>1.985950708417672E-2</v>
      </c>
    </row>
    <row r="61" spans="1:13" x14ac:dyDescent="0.45">
      <c r="A61" s="14">
        <f t="shared" si="2"/>
        <v>-17</v>
      </c>
      <c r="B61" s="22">
        <f t="shared" si="0"/>
        <v>6.7591718593066783E-3</v>
      </c>
      <c r="C61" s="22">
        <f t="shared" si="1"/>
        <v>1.0793646161846504E-2</v>
      </c>
      <c r="D61" s="22" cm="1">
        <f t="array" ref="D61">INDEX(Panel_Data!$D:$D,INDEX($D$5:$D$14,MATCH(D$17,$A$5:$A$14,0))+INDEX($F$5:$F$14,MATCH(D$17,$A$5:$A$14,0))+$A61)</f>
        <v>1.906520812615442E-2</v>
      </c>
      <c r="E61" s="22" cm="1">
        <f t="array" ref="E61">INDEX(Panel_Data!$D:$D,INDEX($D$5:$D$14,MATCH(E$17,$A$5:$A$14,0))+INDEX($F$5:$F$14,MATCH(E$17,$A$5:$A$14,0))+$A61)</f>
        <v>-5.9769699473303239E-3</v>
      </c>
      <c r="F61" s="22" cm="1">
        <f t="array" ref="F61">INDEX(Panel_Data!$D:$D,INDEX($D$5:$D$14,MATCH(F$17,$A$5:$A$14,0))+INDEX($F$5:$F$14,MATCH(F$17,$A$5:$A$14,0))+$A61)</f>
        <v>6.5539112050740922E-3</v>
      </c>
      <c r="G61" s="22" cm="1">
        <f t="array" ref="G61">INDEX(Panel_Data!$D:$D,INDEX($D$5:$D$14,MATCH(G$17,$A$5:$A$14,0))+INDEX($F$5:$F$14,MATCH(G$17,$A$5:$A$14,0))+$A61)</f>
        <v>9.7247547104279963E-3</v>
      </c>
      <c r="H61" s="22" cm="1">
        <f t="array" ref="H61">INDEX(Panel_Data!$D:$D,INDEX($D$5:$D$14,MATCH(H$17,$A$5:$A$14,0))+INDEX($F$5:$F$14,MATCH(H$17,$A$5:$A$14,0))+$A61)</f>
        <v>4.4289552022072076E-3</v>
      </c>
      <c r="I61" s="22" cm="1">
        <f t="array" ref="I61">INDEX(Panel_Data!$D:$D,INDEX($D$5:$D$14,MATCH(I$17,$A$5:$A$14,0))+INDEX($F$5:$F$14,MATCH(I$17,$A$5:$A$14,0))+$A61)</f>
        <v>2.6576700633434314E-2</v>
      </c>
      <c r="J61" s="22" cm="1">
        <f t="array" ref="J61">INDEX(Panel_Data!$D:$D,INDEX($D$5:$D$14,MATCH(J$17,$A$5:$A$14,0))+INDEX($F$5:$F$14,MATCH(J$17,$A$5:$A$14,0))+$A61)</f>
        <v>-5.7360234220956707E-3</v>
      </c>
      <c r="K61" s="22" cm="1">
        <f t="array" ref="K61">INDEX(Panel_Data!$D:$D,INDEX($D$5:$D$14,MATCH(K$17,$A$5:$A$14,0))+INDEX($F$5:$F$14,MATCH(K$17,$A$5:$A$14,0))+$A61)</f>
        <v>1.335927367055767E-2</v>
      </c>
      <c r="L61" s="22" cm="1">
        <f t="array" ref="L61">INDEX(Panel_Data!$D:$D,INDEX($D$5:$D$14,MATCH(L$17,$A$5:$A$14,0))+INDEX($F$5:$F$14,MATCH(L$17,$A$5:$A$14,0))+$A61)</f>
        <v>2.0585483224167866E-2</v>
      </c>
      <c r="M61" s="22" cm="1">
        <f t="array" ref="M61">INDEX(Panel_Data!$D:$D,INDEX($D$5:$D$14,MATCH(M$17,$A$5:$A$14,0))+INDEX($F$5:$F$14,MATCH(M$17,$A$5:$A$14,0))+$A61)</f>
        <v>-8.1720329683165893E-4</v>
      </c>
    </row>
    <row r="62" spans="1:13" x14ac:dyDescent="0.45">
      <c r="A62" s="14">
        <f t="shared" si="2"/>
        <v>-16</v>
      </c>
      <c r="B62" s="22">
        <f t="shared" si="0"/>
        <v>3.2444893264269581E-3</v>
      </c>
      <c r="C62" s="22">
        <f t="shared" si="1"/>
        <v>-1.5085388529502807E-3</v>
      </c>
      <c r="D62" s="22" cm="1">
        <f t="array" ref="D62">INDEX(Panel_Data!$D:$D,INDEX($D$5:$D$14,MATCH(D$17,$A$5:$A$14,0))+INDEX($F$5:$F$14,MATCH(D$17,$A$5:$A$14,0))+$A62)</f>
        <v>-3.4294317738248203E-3</v>
      </c>
      <c r="E62" s="22" cm="1">
        <f t="array" ref="E62">INDEX(Panel_Data!$D:$D,INDEX($D$5:$D$14,MATCH(E$17,$A$5:$A$14,0))+INDEX($F$5:$F$14,MATCH(E$17,$A$5:$A$14,0))+$A62)</f>
        <v>2.32464513447872E-3</v>
      </c>
      <c r="F62" s="22" cm="1">
        <f t="array" ref="F62">INDEX(Panel_Data!$D:$D,INDEX($D$5:$D$14,MATCH(F$17,$A$5:$A$14,0))+INDEX($F$5:$F$14,MATCH(F$17,$A$5:$A$14,0))+$A62)</f>
        <v>8.5766295596163555E-3</v>
      </c>
      <c r="G62" s="22" cm="1">
        <f t="array" ref="G62">INDEX(Panel_Data!$D:$D,INDEX($D$5:$D$14,MATCH(G$17,$A$5:$A$14,0))+INDEX($F$5:$F$14,MATCH(G$17,$A$5:$A$14,0))+$A62)</f>
        <v>3.6546564622907951E-4</v>
      </c>
      <c r="H62" s="22" cm="1">
        <f t="array" ref="H62">INDEX(Panel_Data!$D:$D,INDEX($D$5:$D$14,MATCH(H$17,$A$5:$A$14,0))+INDEX($F$5:$F$14,MATCH(H$17,$A$5:$A$14,0))+$A62)</f>
        <v>8.3851380656354557E-3</v>
      </c>
      <c r="I62" s="22" cm="1">
        <f t="array" ref="I62">INDEX(Panel_Data!$D:$D,INDEX($D$5:$D$14,MATCH(I$17,$A$5:$A$14,0))+INDEX($F$5:$F$14,MATCH(I$17,$A$5:$A$14,0))+$A62)</f>
        <v>1.5224681421864616E-2</v>
      </c>
      <c r="J62" s="22" cm="1">
        <f t="array" ref="J62">INDEX(Panel_Data!$D:$D,INDEX($D$5:$D$14,MATCH(J$17,$A$5:$A$14,0))+INDEX($F$5:$F$14,MATCH(J$17,$A$5:$A$14,0))+$A62)</f>
        <v>-4.4069630015424188E-3</v>
      </c>
      <c r="K62" s="22" cm="1">
        <f t="array" ref="K62">INDEX(Panel_Data!$D:$D,INDEX($D$5:$D$14,MATCH(K$17,$A$5:$A$14,0))+INDEX($F$5:$F$14,MATCH(K$17,$A$5:$A$14,0))+$A62)</f>
        <v>4.5309100217585385E-3</v>
      </c>
      <c r="L62" s="22" cm="1">
        <f t="array" ref="L62">INDEX(Panel_Data!$D:$D,INDEX($D$5:$D$14,MATCH(L$17,$A$5:$A$14,0))+INDEX($F$5:$F$14,MATCH(L$17,$A$5:$A$14,0))+$A62)</f>
        <v>-2.1349050425671146E-2</v>
      </c>
      <c r="M62" s="22" cm="1">
        <f t="array" ref="M62">INDEX(Panel_Data!$D:$D,INDEX($D$5:$D$14,MATCH(M$17,$A$5:$A$14,0))+INDEX($F$5:$F$14,MATCH(M$17,$A$5:$A$14,0))+$A62)</f>
        <v>-1.5422722811609946E-3</v>
      </c>
    </row>
    <row r="63" spans="1:13" x14ac:dyDescent="0.45">
      <c r="A63" s="14">
        <f t="shared" si="2"/>
        <v>-15</v>
      </c>
      <c r="B63" s="22">
        <f t="shared" si="0"/>
        <v>-3.9529979222924895E-3</v>
      </c>
      <c r="C63" s="22">
        <f t="shared" si="1"/>
        <v>-9.4675084620071456E-3</v>
      </c>
      <c r="D63" s="22" cm="1">
        <f t="array" ref="D63">INDEX(Panel_Data!$D:$D,INDEX($D$5:$D$14,MATCH(D$17,$A$5:$A$14,0))+INDEX($F$5:$F$14,MATCH(D$17,$A$5:$A$14,0))+$A63)</f>
        <v>3.648266793498034E-2</v>
      </c>
      <c r="E63" s="22" cm="1">
        <f t="array" ref="E63">INDEX(Panel_Data!$D:$D,INDEX($D$5:$D$14,MATCH(E$17,$A$5:$A$14,0))+INDEX($F$5:$F$14,MATCH(E$17,$A$5:$A$14,0))+$A63)</f>
        <v>-2.8336356569059529E-2</v>
      </c>
      <c r="F63" s="22" cm="1">
        <f t="array" ref="F63">INDEX(Panel_Data!$D:$D,INDEX($D$5:$D$14,MATCH(F$17,$A$5:$A$14,0))+INDEX($F$5:$F$14,MATCH(F$17,$A$5:$A$14,0))+$A63)</f>
        <v>-7.9136440942696451E-3</v>
      </c>
      <c r="G63" s="22" cm="1">
        <f t="array" ref="G63">INDEX(Panel_Data!$D:$D,INDEX($D$5:$D$14,MATCH(G$17,$A$5:$A$14,0))+INDEX($F$5:$F$14,MATCH(G$17,$A$5:$A$14,0))+$A63)</f>
        <v>-1.3402674804260606E-2</v>
      </c>
      <c r="H63" s="22" cm="1">
        <f t="array" ref="H63">INDEX(Panel_Data!$D:$D,INDEX($D$5:$D$14,MATCH(H$17,$A$5:$A$14,0))+INDEX($F$5:$F$14,MATCH(H$17,$A$5:$A$14,0))+$A63)</f>
        <v>-6.5949820788530067E-3</v>
      </c>
      <c r="I63" s="22" cm="1">
        <f t="array" ref="I63">INDEX(Panel_Data!$D:$D,INDEX($D$5:$D$14,MATCH(I$17,$A$5:$A$14,0))+INDEX($F$5:$F$14,MATCH(I$17,$A$5:$A$14,0))+$A63)</f>
        <v>1.5590936116799847E-2</v>
      </c>
      <c r="J63" s="22" cm="1">
        <f t="array" ref="J63">INDEX(Panel_Data!$D:$D,INDEX($D$5:$D$14,MATCH(J$17,$A$5:$A$14,0))+INDEX($F$5:$F$14,MATCH(J$17,$A$5:$A$14,0))+$A63)</f>
        <v>-1.9919116315567087E-2</v>
      </c>
      <c r="K63" s="22" cm="1">
        <f t="array" ref="K63">INDEX(Panel_Data!$D:$D,INDEX($D$5:$D$14,MATCH(K$17,$A$5:$A$14,0))+INDEX($F$5:$F$14,MATCH(K$17,$A$5:$A$14,0))+$A63)</f>
        <v>-9.4159319096884797E-3</v>
      </c>
      <c r="L63" s="22" cm="1">
        <f t="array" ref="L63">INDEX(Panel_Data!$D:$D,INDEX($D$5:$D$14,MATCH(L$17,$A$5:$A$14,0))+INDEX($F$5:$F$14,MATCH(L$17,$A$5:$A$14,0))+$A63)</f>
        <v>-3.5465738758030052E-2</v>
      </c>
      <c r="M63" s="22" cm="1">
        <f t="array" ref="M63">INDEX(Panel_Data!$D:$D,INDEX($D$5:$D$14,MATCH(M$17,$A$5:$A$14,0))+INDEX($F$5:$F$14,MATCH(M$17,$A$5:$A$14,0))+$A63)</f>
        <v>1.8723085564500419E-3</v>
      </c>
    </row>
    <row r="64" spans="1:13" x14ac:dyDescent="0.45">
      <c r="A64" s="14">
        <f t="shared" si="2"/>
        <v>-14</v>
      </c>
      <c r="B64" s="22">
        <f t="shared" si="0"/>
        <v>6.7184045827175295E-3</v>
      </c>
      <c r="C64" s="22">
        <f t="shared" si="1"/>
        <v>7.0468753909220137E-3</v>
      </c>
      <c r="D64" s="22" cm="1">
        <f t="array" ref="D64">INDEX(Panel_Data!$D:$D,INDEX($D$5:$D$14,MATCH(D$17,$A$5:$A$14,0))+INDEX($F$5:$F$14,MATCH(D$17,$A$5:$A$14,0))+$A64)</f>
        <v>-2.1594191162577214E-3</v>
      </c>
      <c r="E64" s="22" cm="1">
        <f t="array" ref="E64">INDEX(Panel_Data!$D:$D,INDEX($D$5:$D$14,MATCH(E$17,$A$5:$A$14,0))+INDEX($F$5:$F$14,MATCH(E$17,$A$5:$A$14,0))+$A64)</f>
        <v>1.3087888202899078E-2</v>
      </c>
      <c r="F64" s="22" cm="1">
        <f t="array" ref="F64">INDEX(Panel_Data!$D:$D,INDEX($D$5:$D$14,MATCH(F$17,$A$5:$A$14,0))+INDEX($F$5:$F$14,MATCH(F$17,$A$5:$A$14,0))+$A64)</f>
        <v>1.0530735052303841E-2</v>
      </c>
      <c r="G64" s="22" cm="1">
        <f t="array" ref="G64">INDEX(Panel_Data!$D:$D,INDEX($D$5:$D$14,MATCH(G$17,$A$5:$A$14,0))+INDEX($F$5:$F$14,MATCH(G$17,$A$5:$A$14,0))+$A64)</f>
        <v>1.4514114776951637E-2</v>
      </c>
      <c r="H64" s="22" cm="1">
        <f t="array" ref="H64">INDEX(Panel_Data!$D:$D,INDEX($D$5:$D$14,MATCH(H$17,$A$5:$A$14,0))+INDEX($F$5:$F$14,MATCH(H$17,$A$5:$A$14,0))+$A64)</f>
        <v>-2.3812960023091856E-3</v>
      </c>
      <c r="I64" s="22" cm="1">
        <f t="array" ref="I64">INDEX(Panel_Data!$D:$D,INDEX($D$5:$D$14,MATCH(I$17,$A$5:$A$14,0))+INDEX($F$5:$F$14,MATCH(I$17,$A$5:$A$14,0))+$A64)</f>
        <v>9.4321212515451336E-3</v>
      </c>
      <c r="J64" s="22" cm="1">
        <f t="array" ref="J64">INDEX(Panel_Data!$D:$D,INDEX($D$5:$D$14,MATCH(J$17,$A$5:$A$14,0))+INDEX($F$5:$F$14,MATCH(J$17,$A$5:$A$14,0))+$A64)</f>
        <v>-4.0853195376814311E-3</v>
      </c>
      <c r="K64" s="22" cm="1">
        <f t="array" ref="K64">INDEX(Panel_Data!$D:$D,INDEX($D$5:$D$14,MATCH(K$17,$A$5:$A$14,0))+INDEX($F$5:$F$14,MATCH(K$17,$A$5:$A$14,0))+$A64)</f>
        <v>1.6644157180526031E-2</v>
      </c>
      <c r="L64" s="22" cm="1">
        <f t="array" ref="L64">INDEX(Panel_Data!$D:$D,INDEX($D$5:$D$14,MATCH(L$17,$A$5:$A$14,0))+INDEX($F$5:$F$14,MATCH(L$17,$A$5:$A$14,0))+$A64)</f>
        <v>1.6303593728319798E-2</v>
      </c>
      <c r="M64" s="22" cm="1">
        <f t="array" ref="M64">INDEX(Panel_Data!$D:$D,INDEX($D$5:$D$14,MATCH(M$17,$A$5:$A$14,0))+INDEX($F$5:$F$14,MATCH(M$17,$A$5:$A$14,0))+$A64)</f>
        <v>-3.060175668099463E-3</v>
      </c>
    </row>
    <row r="65" spans="1:13" x14ac:dyDescent="0.45">
      <c r="A65" s="14">
        <f t="shared" si="2"/>
        <v>-13</v>
      </c>
      <c r="B65" s="22">
        <f t="shared" si="0"/>
        <v>5.2887969763329989E-3</v>
      </c>
      <c r="C65" s="22">
        <f t="shared" si="1"/>
        <v>3.8713101984126918E-4</v>
      </c>
      <c r="D65" s="22" cm="1">
        <f t="array" ref="D65">INDEX(Panel_Data!$D:$D,INDEX($D$5:$D$14,MATCH(D$17,$A$5:$A$14,0))+INDEX($F$5:$F$14,MATCH(D$17,$A$5:$A$14,0))+$A65)</f>
        <v>1.3038656098682599E-2</v>
      </c>
      <c r="E65" s="22" cm="1">
        <f t="array" ref="E65">INDEX(Panel_Data!$D:$D,INDEX($D$5:$D$14,MATCH(E$17,$A$5:$A$14,0))+INDEX($F$5:$F$14,MATCH(E$17,$A$5:$A$14,0))+$A65)</f>
        <v>1.5406485070648568E-2</v>
      </c>
      <c r="F65" s="22" cm="1">
        <f t="array" ref="F65">INDEX(Panel_Data!$D:$D,INDEX($D$5:$D$14,MATCH(F$17,$A$5:$A$14,0))+INDEX($F$5:$F$14,MATCH(F$17,$A$5:$A$14,0))+$A65)</f>
        <v>1.0767206758066861E-2</v>
      </c>
      <c r="G65" s="22" cm="1">
        <f t="array" ref="G65">INDEX(Panel_Data!$D:$D,INDEX($D$5:$D$14,MATCH(G$17,$A$5:$A$14,0))+INDEX($F$5:$F$14,MATCH(G$17,$A$5:$A$14,0))+$A65)</f>
        <v>8.3019029965569757E-4</v>
      </c>
      <c r="H65" s="22" cm="1">
        <f t="array" ref="H65">INDEX(Panel_Data!$D:$D,INDEX($D$5:$D$14,MATCH(H$17,$A$5:$A$14,0))+INDEX($F$5:$F$14,MATCH(H$17,$A$5:$A$14,0))+$A65)</f>
        <v>-1.3598553345388731E-2</v>
      </c>
      <c r="I65" s="22" cm="1">
        <f t="array" ref="I65">INDEX(Panel_Data!$D:$D,INDEX($D$5:$D$14,MATCH(I$17,$A$5:$A$14,0))+INDEX($F$5:$F$14,MATCH(I$17,$A$5:$A$14,0))+$A65)</f>
        <v>-3.6087124629462508E-3</v>
      </c>
      <c r="J65" s="22" cm="1">
        <f t="array" ref="J65">INDEX(Panel_Data!$D:$D,INDEX($D$5:$D$14,MATCH(J$17,$A$5:$A$14,0))+INDEX($F$5:$F$14,MATCH(J$17,$A$5:$A$14,0))+$A65)</f>
        <v>-1.731530343007992E-3</v>
      </c>
      <c r="K65" s="22" cm="1">
        <f t="array" ref="K65">INDEX(Panel_Data!$D:$D,INDEX($D$5:$D$14,MATCH(K$17,$A$5:$A$14,0))+INDEX($F$5:$F$14,MATCH(K$17,$A$5:$A$14,0))+$A65)</f>
        <v>1.1412087703538853E-2</v>
      </c>
      <c r="L65" s="22" cm="1">
        <f t="array" ref="L65">INDEX(Panel_Data!$D:$D,INDEX($D$5:$D$14,MATCH(L$17,$A$5:$A$14,0))+INDEX($F$5:$F$14,MATCH(L$17,$A$5:$A$14,0))+$A65)</f>
        <v>4.0958427196402525E-4</v>
      </c>
      <c r="M65" s="22" cm="1">
        <f t="array" ref="M65">INDEX(Panel_Data!$D:$D,INDEX($D$5:$D$14,MATCH(M$17,$A$5:$A$14,0))+INDEX($F$5:$F$14,MATCH(M$17,$A$5:$A$14,0))+$A65)</f>
        <v>-4.54577407034229E-3</v>
      </c>
    </row>
    <row r="66" spans="1:13" x14ac:dyDescent="0.45">
      <c r="A66" s="14">
        <f t="shared" si="2"/>
        <v>-12</v>
      </c>
      <c r="B66" s="22">
        <f t="shared" si="0"/>
        <v>1.2962170744964751E-3</v>
      </c>
      <c r="C66" s="22">
        <f t="shared" si="1"/>
        <v>4.4373155633110618E-4</v>
      </c>
      <c r="D66" s="22" cm="1">
        <f t="array" ref="D66">INDEX(Panel_Data!$D:$D,INDEX($D$5:$D$14,MATCH(D$17,$A$5:$A$14,0))+INDEX($F$5:$F$14,MATCH(D$17,$A$5:$A$14,0))+$A66)</f>
        <v>-1.877219685438869E-2</v>
      </c>
      <c r="E66" s="22" cm="1">
        <f t="array" ref="E66">INDEX(Panel_Data!$D:$D,INDEX($D$5:$D$14,MATCH(E$17,$A$5:$A$14,0))+INDEX($F$5:$F$14,MATCH(E$17,$A$5:$A$14,0))+$A66)</f>
        <v>1.130338972065581E-2</v>
      </c>
      <c r="F66" s="22" cm="1">
        <f t="array" ref="F66">INDEX(Panel_Data!$D:$D,INDEX($D$5:$D$14,MATCH(F$17,$A$5:$A$14,0))+INDEX($F$5:$F$14,MATCH(F$17,$A$5:$A$14,0))+$A66)</f>
        <v>-2.2264086316149401E-3</v>
      </c>
      <c r="G66" s="22" cm="1">
        <f t="array" ref="G66">INDEX(Panel_Data!$D:$D,INDEX($D$5:$D$14,MATCH(G$17,$A$5:$A$14,0))+INDEX($F$5:$F$14,MATCH(G$17,$A$5:$A$14,0))+$A66)</f>
        <v>1.7862889097058909E-2</v>
      </c>
      <c r="H66" s="22" cm="1">
        <f t="array" ref="H66">INDEX(Panel_Data!$D:$D,INDEX($D$5:$D$14,MATCH(H$17,$A$5:$A$14,0))+INDEX($F$5:$F$14,MATCH(H$17,$A$5:$A$14,0))+$A66)</f>
        <v>-1.6865879592287136E-3</v>
      </c>
      <c r="I66" s="22" cm="1">
        <f t="array" ref="I66">INDEX(Panel_Data!$D:$D,INDEX($D$5:$D$14,MATCH(I$17,$A$5:$A$14,0))+INDEX($F$5:$F$14,MATCH(I$17,$A$5:$A$14,0))+$A66)</f>
        <v>-9.4425042038546181E-3</v>
      </c>
      <c r="J66" s="22" cm="1">
        <f t="array" ref="J66">INDEX(Panel_Data!$D:$D,INDEX($D$5:$D$14,MATCH(J$17,$A$5:$A$14,0))+INDEX($F$5:$F$14,MATCH(J$17,$A$5:$A$14,0))+$A66)</f>
        <v>1.7076897662509305E-2</v>
      </c>
      <c r="K66" s="22" cm="1">
        <f t="array" ref="K66">INDEX(Panel_Data!$D:$D,INDEX($D$5:$D$14,MATCH(K$17,$A$5:$A$14,0))+INDEX($F$5:$F$14,MATCH(K$17,$A$5:$A$14,0))+$A66)</f>
        <v>1.6924982174353564E-2</v>
      </c>
      <c r="L66" s="22" cm="1">
        <f t="array" ref="L66">INDEX(Panel_Data!$D:$D,INDEX($D$5:$D$14,MATCH(L$17,$A$5:$A$14,0))+INDEX($F$5:$F$14,MATCH(L$17,$A$5:$A$14,0))+$A66)</f>
        <v>-1.2077789150460649E-2</v>
      </c>
      <c r="M66" s="22" cm="1">
        <f t="array" ref="M66">INDEX(Panel_Data!$D:$D,INDEX($D$5:$D$14,MATCH(M$17,$A$5:$A$14,0))+INDEX($F$5:$F$14,MATCH(M$17,$A$5:$A$14,0))+$A66)</f>
        <v>-1.0262928700892071E-2</v>
      </c>
    </row>
    <row r="67" spans="1:13" x14ac:dyDescent="0.45">
      <c r="A67" s="14">
        <f t="shared" si="2"/>
        <v>-11</v>
      </c>
      <c r="B67" s="22">
        <f t="shared" si="0"/>
        <v>-2.5895124363103372E-3</v>
      </c>
      <c r="C67" s="22">
        <f t="shared" si="1"/>
        <v>-1.0884217887913605E-2</v>
      </c>
      <c r="D67" s="22" cm="1">
        <f t="array" ref="D67">INDEX(Panel_Data!$D:$D,INDEX($D$5:$D$14,MATCH(D$17,$A$5:$A$14,0))+INDEX($F$5:$F$14,MATCH(D$17,$A$5:$A$14,0))+$A67)</f>
        <v>2.4764600228597278E-3</v>
      </c>
      <c r="E67" s="22" cm="1">
        <f t="array" ref="E67">INDEX(Panel_Data!$D:$D,INDEX($D$5:$D$14,MATCH(E$17,$A$5:$A$14,0))+INDEX($F$5:$F$14,MATCH(E$17,$A$5:$A$14,0))+$A67)</f>
        <v>-2.935257700244831E-3</v>
      </c>
      <c r="F67" s="22" cm="1">
        <f t="array" ref="F67">INDEX(Panel_Data!$D:$D,INDEX($D$5:$D$14,MATCH(F$17,$A$5:$A$14,0))+INDEX($F$5:$F$14,MATCH(F$17,$A$5:$A$14,0))+$A67)</f>
        <v>-1.3662890490902857E-2</v>
      </c>
      <c r="G67" s="22" cm="1">
        <f t="array" ref="G67">INDEX(Panel_Data!$D:$D,INDEX($D$5:$D$14,MATCH(G$17,$A$5:$A$14,0))+INDEX($F$5:$F$14,MATCH(G$17,$A$5:$A$14,0))+$A67)</f>
        <v>5.5079000428548408E-3</v>
      </c>
      <c r="H67" s="22" cm="1">
        <f t="array" ref="H67">INDEX(Panel_Data!$D:$D,INDEX($D$5:$D$14,MATCH(H$17,$A$5:$A$14,0))+INDEX($F$5:$F$14,MATCH(H$17,$A$5:$A$14,0))+$A67)</f>
        <v>-4.3337740561185667E-3</v>
      </c>
      <c r="I67" s="22" cm="1">
        <f t="array" ref="I67">INDEX(Panel_Data!$D:$D,INDEX($D$5:$D$14,MATCH(I$17,$A$5:$A$14,0))+INDEX($F$5:$F$14,MATCH(I$17,$A$5:$A$14,0))+$A67)</f>
        <v>-9.4672238182291757E-3</v>
      </c>
      <c r="J67" s="22" cm="1">
        <f t="array" ref="J67">INDEX(Panel_Data!$D:$D,INDEX($D$5:$D$14,MATCH(J$17,$A$5:$A$14,0))+INDEX($F$5:$F$14,MATCH(J$17,$A$5:$A$14,0))+$A67)</f>
        <v>-1.0821236422698166E-2</v>
      </c>
      <c r="K67" s="22" cm="1">
        <f t="array" ref="K67">INDEX(Panel_Data!$D:$D,INDEX($D$5:$D$14,MATCH(K$17,$A$5:$A$14,0))+INDEX($F$5:$F$14,MATCH(K$17,$A$5:$A$14,0))+$A67)</f>
        <v>-3.1478337884714658E-2</v>
      </c>
      <c r="L67" s="22" cm="1">
        <f t="array" ref="L67">INDEX(Panel_Data!$D:$D,INDEX($D$5:$D$14,MATCH(L$17,$A$5:$A$14,0))+INDEX($F$5:$F$14,MATCH(L$17,$A$5:$A$14,0))+$A67)</f>
        <v>-1.7267578394806193E-3</v>
      </c>
      <c r="M67" s="22" cm="1">
        <f t="array" ref="M67">INDEX(Panel_Data!$D:$D,INDEX($D$5:$D$14,MATCH(M$17,$A$5:$A$14,0))+INDEX($F$5:$F$14,MATCH(M$17,$A$5:$A$14,0))+$A67)</f>
        <v>-9.2753347444540779E-4</v>
      </c>
    </row>
    <row r="68" spans="1:13" x14ac:dyDescent="0.45">
      <c r="A68" s="14">
        <f t="shared" si="2"/>
        <v>-10</v>
      </c>
      <c r="B68" s="22">
        <f t="shared" si="0"/>
        <v>7.0385892219236414E-3</v>
      </c>
      <c r="C68" s="22">
        <f t="shared" si="1"/>
        <v>-1.3099732056160106E-3</v>
      </c>
      <c r="D68" s="22" cm="1">
        <f t="array" ref="D68">INDEX(Panel_Data!$D:$D,INDEX($D$5:$D$14,MATCH(D$17,$A$5:$A$14,0))+INDEX($F$5:$F$14,MATCH(D$17,$A$5:$A$14,0))+$A68)</f>
        <v>2.1065776257567004E-2</v>
      </c>
      <c r="E68" s="22" cm="1">
        <f t="array" ref="E68">INDEX(Panel_Data!$D:$D,INDEX($D$5:$D$14,MATCH(E$17,$A$5:$A$14,0))+INDEX($F$5:$F$14,MATCH(E$17,$A$5:$A$14,0))+$A68)</f>
        <v>2.0941533398467715E-2</v>
      </c>
      <c r="F68" s="22" cm="1">
        <f t="array" ref="F68">INDEX(Panel_Data!$D:$D,INDEX($D$5:$D$14,MATCH(F$17,$A$5:$A$14,0))+INDEX($F$5:$F$14,MATCH(F$17,$A$5:$A$14,0))+$A68)</f>
        <v>-2.1474314353334356E-2</v>
      </c>
      <c r="G68" s="22" cm="1">
        <f t="array" ref="G68">INDEX(Panel_Data!$D:$D,INDEX($D$5:$D$14,MATCH(G$17,$A$5:$A$14,0))+INDEX($F$5:$F$14,MATCH(G$17,$A$5:$A$14,0))+$A68)</f>
        <v>1.7537117903930088E-2</v>
      </c>
      <c r="H68" s="22" cm="1">
        <f t="array" ref="H68">INDEX(Panel_Data!$D:$D,INDEX($D$5:$D$14,MATCH(H$17,$A$5:$A$14,0))+INDEX($F$5:$F$14,MATCH(H$17,$A$5:$A$14,0))+$A68)</f>
        <v>-2.8771670970122454E-3</v>
      </c>
      <c r="I68" s="22" cm="1">
        <f t="array" ref="I68">INDEX(Panel_Data!$D:$D,INDEX($D$5:$D$14,MATCH(I$17,$A$5:$A$14,0))+INDEX($F$5:$F$14,MATCH(I$17,$A$5:$A$14,0))+$A68)</f>
        <v>1.1798826708852461E-2</v>
      </c>
      <c r="J68" s="22" cm="1">
        <f t="array" ref="J68">INDEX(Panel_Data!$D:$D,INDEX($D$5:$D$14,MATCH(J$17,$A$5:$A$14,0))+INDEX($F$5:$F$14,MATCH(J$17,$A$5:$A$14,0))+$A68)</f>
        <v>-6.0342350478224116E-3</v>
      </c>
      <c r="K68" s="22" cm="1">
        <f t="array" ref="K68">INDEX(Panel_Data!$D:$D,INDEX($D$5:$D$14,MATCH(K$17,$A$5:$A$14,0))+INDEX($F$5:$F$14,MATCH(K$17,$A$5:$A$14,0))+$A68)</f>
        <v>-1.7260430558201478E-2</v>
      </c>
      <c r="L68" s="22" cm="1">
        <f t="array" ref="L68">INDEX(Panel_Data!$D:$D,INDEX($D$5:$D$14,MATCH(L$17,$A$5:$A$14,0))+INDEX($F$5:$F$14,MATCH(L$17,$A$5:$A$14,0))+$A68)</f>
        <v>2.0895315851380492E-2</v>
      </c>
      <c r="M68" s="22" cm="1">
        <f t="array" ref="M68">INDEX(Panel_Data!$D:$D,INDEX($D$5:$D$14,MATCH(M$17,$A$5:$A$14,0))+INDEX($F$5:$F$14,MATCH(M$17,$A$5:$A$14,0))+$A68)</f>
        <v>-1.5949342982289116E-2</v>
      </c>
    </row>
    <row r="69" spans="1:13" x14ac:dyDescent="0.45">
      <c r="A69" s="14">
        <f t="shared" si="2"/>
        <v>-9</v>
      </c>
      <c r="B69" s="22">
        <f t="shared" si="0"/>
        <v>1.6288692804071702E-2</v>
      </c>
      <c r="C69" s="22">
        <f t="shared" si="1"/>
        <v>7.8758395811558968E-3</v>
      </c>
      <c r="D69" s="22" cm="1">
        <f t="array" ref="D69">INDEX(Panel_Data!$D:$D,INDEX($D$5:$D$14,MATCH(D$17,$A$5:$A$14,0))+INDEX($F$5:$F$14,MATCH(D$17,$A$5:$A$14,0))+$A69)</f>
        <v>1.9461356445909628E-2</v>
      </c>
      <c r="E69" s="22" cm="1">
        <f t="array" ref="E69">INDEX(Panel_Data!$D:$D,INDEX($D$5:$D$14,MATCH(E$17,$A$5:$A$14,0))+INDEX($F$5:$F$14,MATCH(E$17,$A$5:$A$14,0))+$A69)</f>
        <v>-1.0539305186546999E-2</v>
      </c>
      <c r="F69" s="22" cm="1">
        <f t="array" ref="F69">INDEX(Panel_Data!$D:$D,INDEX($D$5:$D$14,MATCH(F$17,$A$5:$A$14,0))+INDEX($F$5:$F$14,MATCH(F$17,$A$5:$A$14,0))+$A69)</f>
        <v>2.8454561621910068E-2</v>
      </c>
      <c r="G69" s="22" cm="1">
        <f t="array" ref="G69">INDEX(Panel_Data!$D:$D,INDEX($D$5:$D$14,MATCH(G$17,$A$5:$A$14,0))+INDEX($F$5:$F$14,MATCH(G$17,$A$5:$A$14,0))+$A69)</f>
        <v>3.5410443918014289E-2</v>
      </c>
      <c r="H69" s="22" cm="1">
        <f t="array" ref="H69">INDEX(Panel_Data!$D:$D,INDEX($D$5:$D$14,MATCH(H$17,$A$5:$A$14,0))+INDEX($F$5:$F$14,MATCH(H$17,$A$5:$A$14,0))+$A69)</f>
        <v>8.656407221071527E-3</v>
      </c>
      <c r="I69" s="22" cm="1">
        <f t="array" ref="I69">INDEX(Panel_Data!$D:$D,INDEX($D$5:$D$14,MATCH(I$17,$A$5:$A$14,0))+INDEX($F$5:$F$14,MATCH(I$17,$A$5:$A$14,0))+$A69)</f>
        <v>1.19869706840392E-2</v>
      </c>
      <c r="J69" s="22" cm="1">
        <f t="array" ref="J69">INDEX(Panel_Data!$D:$D,INDEX($D$5:$D$14,MATCH(J$17,$A$5:$A$14,0))+INDEX($F$5:$F$14,MATCH(J$17,$A$5:$A$14,0))+$A69)</f>
        <v>-2.1041546212934636E-2</v>
      </c>
      <c r="K69" s="22" cm="1">
        <f t="array" ref="K69">INDEX(Panel_Data!$D:$D,INDEX($D$5:$D$14,MATCH(K$17,$A$5:$A$14,0))+INDEX($F$5:$F$14,MATCH(K$17,$A$5:$A$14,0))+$A69)</f>
        <v>2.3573200992555776E-2</v>
      </c>
      <c r="L69" s="22" cm="1">
        <f t="array" ref="L69">INDEX(Panel_Data!$D:$D,INDEX($D$5:$D$14,MATCH(L$17,$A$5:$A$14,0))+INDEX($F$5:$F$14,MATCH(L$17,$A$5:$A$14,0))+$A69)</f>
        <v>2.0264317180616498E-2</v>
      </c>
      <c r="M69" s="22" cm="1">
        <f t="array" ref="M69">INDEX(Panel_Data!$D:$D,INDEX($D$5:$D$14,MATCH(M$17,$A$5:$A$14,0))+INDEX($F$5:$F$14,MATCH(M$17,$A$5:$A$14,0))+$A69)</f>
        <v>4.5962552615026464E-3</v>
      </c>
    </row>
    <row r="70" spans="1:13" x14ac:dyDescent="0.45">
      <c r="A70" s="14">
        <f t="shared" si="2"/>
        <v>-8</v>
      </c>
      <c r="B70" s="22">
        <f t="shared" si="0"/>
        <v>-1.1270040119895807E-2</v>
      </c>
      <c r="C70" s="22">
        <f t="shared" si="1"/>
        <v>-1.093158133351071E-2</v>
      </c>
      <c r="D70" s="22" cm="1">
        <f t="array" ref="D70">INDEX(Panel_Data!$D:$D,INDEX($D$5:$D$14,MATCH(D$17,$A$5:$A$14,0))+INDEX($F$5:$F$14,MATCH(D$17,$A$5:$A$14,0))+$A70)</f>
        <v>-4.3551962446212178E-3</v>
      </c>
      <c r="E70" s="22" cm="1">
        <f t="array" ref="E70">INDEX(Panel_Data!$D:$D,INDEX($D$5:$D$14,MATCH(E$17,$A$5:$A$14,0))+INDEX($F$5:$F$14,MATCH(E$17,$A$5:$A$14,0))+$A70)</f>
        <v>-1.8198014762025871E-2</v>
      </c>
      <c r="F70" s="22" cm="1">
        <f t="array" ref="F70">INDEX(Panel_Data!$D:$D,INDEX($D$5:$D$14,MATCH(F$17,$A$5:$A$14,0))+INDEX($F$5:$F$14,MATCH(F$17,$A$5:$A$14,0))+$A70)</f>
        <v>9.6489711222549346E-3</v>
      </c>
      <c r="G70" s="22" cm="1">
        <f t="array" ref="G70">INDEX(Panel_Data!$D:$D,INDEX($D$5:$D$14,MATCH(G$17,$A$5:$A$14,0))+INDEX($F$5:$F$14,MATCH(G$17,$A$5:$A$14,0))+$A70)</f>
        <v>-2.1367181282826775E-2</v>
      </c>
      <c r="H70" s="22" cm="1">
        <f t="array" ref="H70">INDEX(Panel_Data!$D:$D,INDEX($D$5:$D$14,MATCH(H$17,$A$5:$A$14,0))+INDEX($F$5:$F$14,MATCH(H$17,$A$5:$A$14,0))+$A70)</f>
        <v>-2.2078779432260109E-2</v>
      </c>
      <c r="I70" s="22" cm="1">
        <f t="array" ref="I70">INDEX(Panel_Data!$D:$D,INDEX($D$5:$D$14,MATCH(I$17,$A$5:$A$14,0))+INDEX($F$5:$F$14,MATCH(I$17,$A$5:$A$14,0))+$A70)</f>
        <v>-3.6049954937557027E-3</v>
      </c>
      <c r="J70" s="22" cm="1">
        <f t="array" ref="J70">INDEX(Panel_Data!$D:$D,INDEX($D$5:$D$14,MATCH(J$17,$A$5:$A$14,0))+INDEX($F$5:$F$14,MATCH(J$17,$A$5:$A$14,0))+$A70)</f>
        <v>-8.4161235208504159E-3</v>
      </c>
      <c r="K70" s="22" cm="1">
        <f t="array" ref="K70">INDEX(Panel_Data!$D:$D,INDEX($D$5:$D$14,MATCH(K$17,$A$5:$A$14,0))+INDEX($F$5:$F$14,MATCH(K$17,$A$5:$A$14,0))+$A70)</f>
        <v>-1.5151515151515138E-2</v>
      </c>
      <c r="L70" s="22" cm="1">
        <f t="array" ref="L70">INDEX(Panel_Data!$D:$D,INDEX($D$5:$D$14,MATCH(L$17,$A$5:$A$14,0))+INDEX($F$5:$F$14,MATCH(L$17,$A$5:$A$14,0))+$A70)</f>
        <v>-1.9562906868606289E-2</v>
      </c>
      <c r="M70" s="22" cm="1">
        <f t="array" ref="M70">INDEX(Panel_Data!$D:$D,INDEX($D$5:$D$14,MATCH(M$17,$A$5:$A$14,0))+INDEX($F$5:$F$14,MATCH(M$17,$A$5:$A$14,0))+$A70)</f>
        <v>-7.9223656328260006E-3</v>
      </c>
    </row>
    <row r="71" spans="1:13" x14ac:dyDescent="0.45">
      <c r="A71" s="14">
        <f t="shared" si="2"/>
        <v>-7</v>
      </c>
      <c r="B71" s="22">
        <f t="shared" si="0"/>
        <v>1.4324186703235319E-3</v>
      </c>
      <c r="C71" s="22">
        <f t="shared" si="1"/>
        <v>1.1093264754679555E-2</v>
      </c>
      <c r="D71" s="22" cm="1">
        <f t="array" ref="D71">INDEX(Panel_Data!$D:$D,INDEX($D$5:$D$14,MATCH(D$17,$A$5:$A$14,0))+INDEX($F$5:$F$14,MATCH(D$17,$A$5:$A$14,0))+$A71)</f>
        <v>8.9580386610090823E-3</v>
      </c>
      <c r="E71" s="22" cm="1">
        <f t="array" ref="E71">INDEX(Panel_Data!$D:$D,INDEX($D$5:$D$14,MATCH(E$17,$A$5:$A$14,0))+INDEX($F$5:$F$14,MATCH(E$17,$A$5:$A$14,0))+$A71)</f>
        <v>-2.961762799740919E-3</v>
      </c>
      <c r="F71" s="22" cm="1">
        <f t="array" ref="F71">INDEX(Panel_Data!$D:$D,INDEX($D$5:$D$14,MATCH(F$17,$A$5:$A$14,0))+INDEX($F$5:$F$14,MATCH(F$17,$A$5:$A$14,0))+$A71)</f>
        <v>-7.6043022538876404E-3</v>
      </c>
      <c r="G71" s="22" cm="1">
        <f t="array" ref="G71">INDEX(Panel_Data!$D:$D,INDEX($D$5:$D$14,MATCH(G$17,$A$5:$A$14,0))+INDEX($F$5:$F$14,MATCH(G$17,$A$5:$A$14,0))+$A71)</f>
        <v>8.545097241986932E-3</v>
      </c>
      <c r="H71" s="22" cm="1">
        <f t="array" ref="H71">INDEX(Panel_Data!$D:$D,INDEX($D$5:$D$14,MATCH(H$17,$A$5:$A$14,0))+INDEX($F$5:$F$14,MATCH(H$17,$A$5:$A$14,0))+$A71)</f>
        <v>2.2502250225020504E-4</v>
      </c>
      <c r="I71" s="22" cm="1">
        <f t="array" ref="I71">INDEX(Panel_Data!$D:$D,INDEX($D$5:$D$14,MATCH(I$17,$A$5:$A$14,0))+INDEX($F$5:$F$14,MATCH(I$17,$A$5:$A$14,0))+$A71)</f>
        <v>8.0113709781626241E-3</v>
      </c>
      <c r="J71" s="22" cm="1">
        <f t="array" ref="J71">INDEX(Panel_Data!$D:$D,INDEX($D$5:$D$14,MATCH(J$17,$A$5:$A$14,0))+INDEX($F$5:$F$14,MATCH(J$17,$A$5:$A$14,0))+$A71)</f>
        <v>1.3018506700702037E-2</v>
      </c>
      <c r="K71" s="22" cm="1">
        <f t="array" ref="K71">INDEX(Panel_Data!$D:$D,INDEX($D$5:$D$14,MATCH(K$17,$A$5:$A$14,0))+INDEX($F$5:$F$14,MATCH(K$17,$A$5:$A$14,0))+$A71)</f>
        <v>-1.9230769230769273E-2</v>
      </c>
      <c r="L71" s="22" cm="1">
        <f t="array" ref="L71">INDEX(Panel_Data!$D:$D,INDEX($D$5:$D$14,MATCH(L$17,$A$5:$A$14,0))+INDEX($F$5:$F$14,MATCH(L$17,$A$5:$A$14,0))+$A71)</f>
        <v>4.2040719536569737E-2</v>
      </c>
      <c r="M71" s="22" cm="1">
        <f t="array" ref="M71">INDEX(Panel_Data!$D:$D,INDEX($D$5:$D$14,MATCH(M$17,$A$5:$A$14,0))+INDEX($F$5:$F$14,MATCH(M$17,$A$5:$A$14,0))+$A71)</f>
        <v>1.1626495788732649E-2</v>
      </c>
    </row>
    <row r="72" spans="1:13" x14ac:dyDescent="0.45">
      <c r="A72" s="14">
        <f t="shared" si="2"/>
        <v>-6</v>
      </c>
      <c r="B72" s="22">
        <f t="shared" si="0"/>
        <v>2.4338545112808862E-3</v>
      </c>
      <c r="C72" s="22">
        <f t="shared" si="1"/>
        <v>5.95615885944456E-4</v>
      </c>
      <c r="D72" s="22" cm="1">
        <f t="array" ref="D72">INDEX(Panel_Data!$D:$D,INDEX($D$5:$D$14,MATCH(D$17,$A$5:$A$14,0))+INDEX($F$5:$F$14,MATCH(D$17,$A$5:$A$14,0))+$A72)</f>
        <v>1.4278296988577299E-2</v>
      </c>
      <c r="E72" s="22" cm="1">
        <f t="array" ref="E72">INDEX(Panel_Data!$D:$D,INDEX($D$5:$D$14,MATCH(E$17,$A$5:$A$14,0))+INDEX($F$5:$F$14,MATCH(E$17,$A$5:$A$14,0))+$A72)</f>
        <v>6.9226419141592554E-3</v>
      </c>
      <c r="F72" s="22" cm="1">
        <f t="array" ref="F72">INDEX(Panel_Data!$D:$D,INDEX($D$5:$D$14,MATCH(F$17,$A$5:$A$14,0))+INDEX($F$5:$F$14,MATCH(F$17,$A$5:$A$14,0))+$A72)</f>
        <v>-1.1493856136959968E-2</v>
      </c>
      <c r="G72" s="22" cm="1">
        <f t="array" ref="G72">INDEX(Panel_Data!$D:$D,INDEX($D$5:$D$14,MATCH(G$17,$A$5:$A$14,0))+INDEX($F$5:$F$14,MATCH(G$17,$A$5:$A$14,0))+$A72)</f>
        <v>-1.1261094798798554E-2</v>
      </c>
      <c r="H72" s="22" cm="1">
        <f t="array" ref="H72">INDEX(Panel_Data!$D:$D,INDEX($D$5:$D$14,MATCH(H$17,$A$5:$A$14,0))+INDEX($F$5:$F$14,MATCH(H$17,$A$5:$A$14,0))+$A72)</f>
        <v>1.3723284589426399E-2</v>
      </c>
      <c r="I72" s="22" cm="1">
        <f t="array" ref="I72">INDEX(Panel_Data!$D:$D,INDEX($D$5:$D$14,MATCH(I$17,$A$5:$A$14,0))+INDEX($F$5:$F$14,MATCH(I$17,$A$5:$A$14,0))+$A72)</f>
        <v>5.4480194846813212E-3</v>
      </c>
      <c r="J72" s="22" cm="1">
        <f t="array" ref="J72">INDEX(Panel_Data!$D:$D,INDEX($D$5:$D$14,MATCH(J$17,$A$5:$A$14,0))+INDEX($F$5:$F$14,MATCH(J$17,$A$5:$A$14,0))+$A72)</f>
        <v>-3.7167695602873252E-3</v>
      </c>
      <c r="K72" s="22" cm="1">
        <f t="array" ref="K72">INDEX(Panel_Data!$D:$D,INDEX($D$5:$D$14,MATCH(K$17,$A$5:$A$14,0))+INDEX($F$5:$F$14,MATCH(K$17,$A$5:$A$14,0))+$A72)</f>
        <v>-1.5895424836601224E-2</v>
      </c>
      <c r="L72" s="22" cm="1">
        <f t="array" ref="L72">INDEX(Panel_Data!$D:$D,INDEX($D$5:$D$14,MATCH(L$17,$A$5:$A$14,0))+INDEX($F$5:$F$14,MATCH(L$17,$A$5:$A$14,0))+$A72)</f>
        <v>-1.9375812743823273E-2</v>
      </c>
      <c r="M72" s="22" cm="1">
        <f t="array" ref="M72">INDEX(Panel_Data!$D:$D,INDEX($D$5:$D$14,MATCH(M$17,$A$5:$A$14,0))+INDEX($F$5:$F$14,MATCH(M$17,$A$5:$A$14,0))+$A72)</f>
        <v>3.6518067085752781E-2</v>
      </c>
    </row>
    <row r="73" spans="1:13" x14ac:dyDescent="0.45">
      <c r="A73" s="14">
        <f t="shared" si="2"/>
        <v>-5</v>
      </c>
      <c r="B73" s="22">
        <f t="shared" si="0"/>
        <v>1.7914116654208056E-3</v>
      </c>
      <c r="C73" s="22">
        <f t="shared" si="1"/>
        <v>4.6531062795092783E-3</v>
      </c>
      <c r="D73" s="22" cm="1">
        <f t="array" ref="D73">INDEX(Panel_Data!$D:$D,INDEX($D$5:$D$14,MATCH(D$17,$A$5:$A$14,0))+INDEX($F$5:$F$14,MATCH(D$17,$A$5:$A$14,0))+$A73)</f>
        <v>6.3475812643973839E-3</v>
      </c>
      <c r="E73" s="22" cm="1">
        <f t="array" ref="E73">INDEX(Panel_Data!$D:$D,INDEX($D$5:$D$14,MATCH(E$17,$A$5:$A$14,0))+INDEX($F$5:$F$14,MATCH(E$17,$A$5:$A$14,0))+$A73)</f>
        <v>3.4730291527875767E-3</v>
      </c>
      <c r="F73" s="22" cm="1">
        <f t="array" ref="F73">INDEX(Panel_Data!$D:$D,INDEX($D$5:$D$14,MATCH(F$17,$A$5:$A$14,0))+INDEX($F$5:$F$14,MATCH(F$17,$A$5:$A$14,0))+$A73)</f>
        <v>-9.9165473654805325E-3</v>
      </c>
      <c r="G73" s="22" cm="1">
        <f t="array" ref="G73">INDEX(Panel_Data!$D:$D,INDEX($D$5:$D$14,MATCH(G$17,$A$5:$A$14,0))+INDEX($F$5:$F$14,MATCH(G$17,$A$5:$A$14,0))+$A73)</f>
        <v>-2.487173388603936E-3</v>
      </c>
      <c r="H73" s="22" cm="1">
        <f t="array" ref="H73">INDEX(Panel_Data!$D:$D,INDEX($D$5:$D$14,MATCH(H$17,$A$5:$A$14,0))+INDEX($F$5:$F$14,MATCH(H$17,$A$5:$A$14,0))+$A73)</f>
        <v>1.1540168664003536E-2</v>
      </c>
      <c r="I73" s="22" cm="1">
        <f t="array" ref="I73">INDEX(Panel_Data!$D:$D,INDEX($D$5:$D$14,MATCH(I$17,$A$5:$A$14,0))+INDEX($F$5:$F$14,MATCH(I$17,$A$5:$A$14,0))+$A73)</f>
        <v>5.6097405494994756E-3</v>
      </c>
      <c r="J73" s="22" cm="1">
        <f t="array" ref="J73">INDEX(Panel_Data!$D:$D,INDEX($D$5:$D$14,MATCH(J$17,$A$5:$A$14,0))+INDEX($F$5:$F$14,MATCH(J$17,$A$5:$A$14,0))+$A73)</f>
        <v>-2.676783644219638E-3</v>
      </c>
      <c r="K73" s="22" cm="1">
        <f t="array" ref="K73">INDEX(Panel_Data!$D:$D,INDEX($D$5:$D$14,MATCH(K$17,$A$5:$A$14,0))+INDEX($F$5:$F$14,MATCH(K$17,$A$5:$A$14,0))+$A73)</f>
        <v>-6.50868710482988E-3</v>
      </c>
      <c r="L73" s="22" cm="1">
        <f t="array" ref="L73">INDEX(Panel_Data!$D:$D,INDEX($D$5:$D$14,MATCH(L$17,$A$5:$A$14,0))+INDEX($F$5:$F$14,MATCH(L$17,$A$5:$A$14,0))+$A73)</f>
        <v>-1.7371701365866632E-2</v>
      </c>
      <c r="M73" s="22" cm="1">
        <f t="array" ref="M73">INDEX(Panel_Data!$D:$D,INDEX($D$5:$D$14,MATCH(M$17,$A$5:$A$14,0))+INDEX($F$5:$F$14,MATCH(M$17,$A$5:$A$14,0))+$A73)</f>
        <v>4.4212962962963065E-2</v>
      </c>
    </row>
    <row r="74" spans="1:13" x14ac:dyDescent="0.45">
      <c r="A74" s="14">
        <f t="shared" si="2"/>
        <v>-4</v>
      </c>
      <c r="B74" s="22">
        <f t="shared" si="0"/>
        <v>6.7896018373939659E-3</v>
      </c>
      <c r="C74" s="22">
        <f t="shared" si="1"/>
        <v>1.1648236964289715E-2</v>
      </c>
      <c r="D74" s="22" cm="1">
        <f t="array" ref="D74">INDEX(Panel_Data!$D:$D,INDEX($D$5:$D$14,MATCH(D$17,$A$5:$A$14,0))+INDEX($F$5:$F$14,MATCH(D$17,$A$5:$A$14,0))+$A74)</f>
        <v>2.4416297878833149E-3</v>
      </c>
      <c r="E74" s="22" cm="1">
        <f t="array" ref="E74">INDEX(Panel_Data!$D:$D,INDEX($D$5:$D$14,MATCH(E$17,$A$5:$A$14,0))+INDEX($F$5:$F$14,MATCH(E$17,$A$5:$A$14,0))+$A74)</f>
        <v>-1.2177862408810802E-2</v>
      </c>
      <c r="F74" s="22" cm="1">
        <f t="array" ref="F74">INDEX(Panel_Data!$D:$D,INDEX($D$5:$D$14,MATCH(F$17,$A$5:$A$14,0))+INDEX($F$5:$F$14,MATCH(F$17,$A$5:$A$14,0))+$A74)</f>
        <v>3.5619820137541724E-2</v>
      </c>
      <c r="G74" s="22" cm="1">
        <f t="array" ref="G74">INDEX(Panel_Data!$D:$D,INDEX($D$5:$D$14,MATCH(G$17,$A$5:$A$14,0))+INDEX($F$5:$F$14,MATCH(G$17,$A$5:$A$14,0))+$A74)</f>
        <v>3.3108747930703508E-3</v>
      </c>
      <c r="H74" s="22" cm="1">
        <f t="array" ref="H74">INDEX(Panel_Data!$D:$D,INDEX($D$5:$D$14,MATCH(H$17,$A$5:$A$14,0))+INDEX($F$5:$F$14,MATCH(H$17,$A$5:$A$14,0))+$A74)</f>
        <v>4.7535468772852418E-3</v>
      </c>
      <c r="I74" s="22" cm="1">
        <f t="array" ref="I74">INDEX(Panel_Data!$D:$D,INDEX($D$5:$D$14,MATCH(I$17,$A$5:$A$14,0))+INDEX($F$5:$F$14,MATCH(I$17,$A$5:$A$14,0))+$A74)</f>
        <v>8.6846275752774371E-3</v>
      </c>
      <c r="J74" s="22" cm="1">
        <f t="array" ref="J74">INDEX(Panel_Data!$D:$D,INDEX($D$5:$D$14,MATCH(J$17,$A$5:$A$14,0))+INDEX($F$5:$F$14,MATCH(J$17,$A$5:$A$14,0))+$A74)</f>
        <v>-1.7223889428970018E-2</v>
      </c>
      <c r="K74" s="22" cm="1">
        <f t="array" ref="K74">INDEX(Panel_Data!$D:$D,INDEX($D$5:$D$14,MATCH(K$17,$A$5:$A$14,0))+INDEX($F$5:$F$14,MATCH(K$17,$A$5:$A$14,0))+$A74)</f>
        <v>2.8438110008824458E-2</v>
      </c>
      <c r="L74" s="22" cm="1">
        <f t="array" ref="L74">INDEX(Panel_Data!$D:$D,INDEX($D$5:$D$14,MATCH(L$17,$A$5:$A$14,0))+INDEX($F$5:$F$14,MATCH(L$17,$A$5:$A$14,0))+$A74)</f>
        <v>6.4035087719298334E-2</v>
      </c>
      <c r="M74" s="22" cm="1">
        <f t="array" ref="M74">INDEX(Panel_Data!$D:$D,INDEX($D$5:$D$14,MATCH(M$17,$A$5:$A$14,0))+INDEX($F$5:$F$14,MATCH(M$17,$A$5:$A$14,0))+$A74)</f>
        <v>-2.5692751052981633E-2</v>
      </c>
    </row>
    <row r="75" spans="1:13" x14ac:dyDescent="0.45">
      <c r="A75" s="14">
        <f t="shared" si="2"/>
        <v>-3</v>
      </c>
      <c r="B75" s="22">
        <f t="shared" si="0"/>
        <v>2.2692707218303853E-3</v>
      </c>
      <c r="C75" s="22">
        <f t="shared" si="1"/>
        <v>-3.2550202114819625E-3</v>
      </c>
      <c r="D75" s="22" cm="1">
        <f t="array" ref="D75">INDEX(Panel_Data!$D:$D,INDEX($D$5:$D$14,MATCH(D$17,$A$5:$A$14,0))+INDEX($F$5:$F$14,MATCH(D$17,$A$5:$A$14,0))+$A75)</f>
        <v>1.7455726391637505E-2</v>
      </c>
      <c r="E75" s="22" cm="1">
        <f t="array" ref="E75">INDEX(Panel_Data!$D:$D,INDEX($D$5:$D$14,MATCH(E$17,$A$5:$A$14,0))+INDEX($F$5:$F$14,MATCH(E$17,$A$5:$A$14,0))+$A75)</f>
        <v>1.4086341523773527E-2</v>
      </c>
      <c r="F75" s="22" cm="1">
        <f t="array" ref="F75">INDEX(Panel_Data!$D:$D,INDEX($D$5:$D$14,MATCH(F$17,$A$5:$A$14,0))+INDEX($F$5:$F$14,MATCH(F$17,$A$5:$A$14,0))+$A75)</f>
        <v>-2.8946024178442276E-3</v>
      </c>
      <c r="G75" s="22" cm="1">
        <f t="array" ref="G75">INDEX(Panel_Data!$D:$D,INDEX($D$5:$D$14,MATCH(G$17,$A$5:$A$14,0))+INDEX($F$5:$F$14,MATCH(G$17,$A$5:$A$14,0))+$A75)</f>
        <v>-9.0035647598030177E-3</v>
      </c>
      <c r="H75" s="22" cm="1">
        <f t="array" ref="H75">INDEX(Panel_Data!$D:$D,INDEX($D$5:$D$14,MATCH(H$17,$A$5:$A$14,0))+INDEX($F$5:$F$14,MATCH(H$17,$A$5:$A$14,0))+$A75)</f>
        <v>-8.2975471286118596E-3</v>
      </c>
      <c r="I75" s="22" cm="1">
        <f t="array" ref="I75">INDEX(Panel_Data!$D:$D,INDEX($D$5:$D$14,MATCH(I$17,$A$5:$A$14,0))+INDEX($F$5:$F$14,MATCH(I$17,$A$5:$A$14,0))+$A75)</f>
        <v>1.3448969331322225E-2</v>
      </c>
      <c r="J75" s="22" cm="1">
        <f t="array" ref="J75">INDEX(Panel_Data!$D:$D,INDEX($D$5:$D$14,MATCH(J$17,$A$5:$A$14,0))+INDEX($F$5:$F$14,MATCH(J$17,$A$5:$A$14,0))+$A75)</f>
        <v>3.999741952132041E-3</v>
      </c>
      <c r="K75" s="22" cm="1">
        <f t="array" ref="K75">INDEX(Panel_Data!$D:$D,INDEX($D$5:$D$14,MATCH(K$17,$A$5:$A$14,0))+INDEX($F$5:$F$14,MATCH(K$17,$A$5:$A$14,0))+$A75)</f>
        <v>2.2880617776679379E-3</v>
      </c>
      <c r="L75" s="22" cm="1">
        <f t="array" ref="L75">INDEX(Panel_Data!$D:$D,INDEX($D$5:$D$14,MATCH(L$17,$A$5:$A$14,0))+INDEX($F$5:$F$14,MATCH(L$17,$A$5:$A$14,0))+$A75)</f>
        <v>-3.2849261208700686E-2</v>
      </c>
      <c r="M75" s="22" cm="1">
        <f t="array" ref="M75">INDEX(Panel_Data!$D:$D,INDEX($D$5:$D$14,MATCH(M$17,$A$5:$A$14,0))+INDEX($F$5:$F$14,MATCH(M$17,$A$5:$A$14,0))+$A75)</f>
        <v>-3.1626129098313305E-3</v>
      </c>
    </row>
    <row r="76" spans="1:13" x14ac:dyDescent="0.45">
      <c r="A76" s="14">
        <f t="shared" si="2"/>
        <v>-2</v>
      </c>
      <c r="B76" s="22">
        <f t="shared" si="0"/>
        <v>7.9631238332094727E-3</v>
      </c>
      <c r="C76" s="22">
        <f t="shared" si="1"/>
        <v>-1.0904435383355037E-2</v>
      </c>
      <c r="D76" s="22" cm="1">
        <f t="array" ref="D76">INDEX(Panel_Data!$D:$D,INDEX($D$5:$D$14,MATCH(D$17,$A$5:$A$14,0))+INDEX($F$5:$F$14,MATCH(D$17,$A$5:$A$14,0))+$A76)</f>
        <v>-2.3938955663058703E-3</v>
      </c>
      <c r="E76" s="22" cm="1">
        <f t="array" ref="E76">INDEX(Panel_Data!$D:$D,INDEX($D$5:$D$14,MATCH(E$17,$A$5:$A$14,0))+INDEX($F$5:$F$14,MATCH(E$17,$A$5:$A$14,0))+$A76)</f>
        <v>1.267050271006176E-2</v>
      </c>
      <c r="F76" s="22" cm="1">
        <f t="array" ref="F76">INDEX(Panel_Data!$D:$D,INDEX($D$5:$D$14,MATCH(F$17,$A$5:$A$14,0))+INDEX($F$5:$F$14,MATCH(F$17,$A$5:$A$14,0))+$A76)</f>
        <v>2.5922131147540828E-2</v>
      </c>
      <c r="G76" s="22" cm="1">
        <f t="array" ref="G76">INDEX(Panel_Data!$D:$D,INDEX($D$5:$D$14,MATCH(G$17,$A$5:$A$14,0))+INDEX($F$5:$F$14,MATCH(G$17,$A$5:$A$14,0))+$A76)</f>
        <v>-4.3097246298365866E-3</v>
      </c>
      <c r="H76" s="22" cm="1">
        <f t="array" ref="H76">INDEX(Panel_Data!$D:$D,INDEX($D$5:$D$14,MATCH(H$17,$A$5:$A$14,0))+INDEX($F$5:$F$14,MATCH(H$17,$A$5:$A$14,0))+$A76)</f>
        <v>7.9266055045872363E-3</v>
      </c>
      <c r="I76" s="22" cm="1">
        <f t="array" ref="I76">INDEX(Panel_Data!$D:$D,INDEX($D$5:$D$14,MATCH(I$17,$A$5:$A$14,0))+INDEX($F$5:$F$14,MATCH(I$17,$A$5:$A$14,0))+$A76)</f>
        <v>-1.4014634751333244E-2</v>
      </c>
      <c r="J76" s="22" cm="1">
        <f t="array" ref="J76">INDEX(Panel_Data!$D:$D,INDEX($D$5:$D$14,MATCH(J$17,$A$5:$A$14,0))+INDEX($F$5:$F$14,MATCH(J$17,$A$5:$A$14,0))+$A76)</f>
        <v>1.287241106042103E-2</v>
      </c>
      <c r="K76" s="22" cm="1">
        <f t="array" ref="K76">INDEX(Panel_Data!$D:$D,INDEX($D$5:$D$14,MATCH(K$17,$A$5:$A$14,0))+INDEX($F$5:$F$14,MATCH(K$17,$A$5:$A$14,0))+$A76)</f>
        <v>1.1271515104348984E-2</v>
      </c>
      <c r="L76" s="22" cm="1">
        <f t="array" ref="L76">INDEX(Panel_Data!$D:$D,INDEX($D$5:$D$14,MATCH(L$17,$A$5:$A$14,0))+INDEX($F$5:$F$14,MATCH(L$17,$A$5:$A$14,0))+$A76)</f>
        <v>-2.8588289292505342E-2</v>
      </c>
      <c r="M76" s="22" cm="1">
        <f t="array" ref="M76">INDEX(Panel_Data!$D:$D,INDEX($D$5:$D$14,MATCH(M$17,$A$5:$A$14,0))+INDEX($F$5:$F$14,MATCH(M$17,$A$5:$A$14,0))+$A76)</f>
        <v>-3.6063179037706616E-2</v>
      </c>
    </row>
    <row r="77" spans="1:13" x14ac:dyDescent="0.45">
      <c r="A77" s="14">
        <f t="shared" si="2"/>
        <v>-1</v>
      </c>
      <c r="B77" s="22">
        <f t="shared" si="0"/>
        <v>-2.9197354399077115E-3</v>
      </c>
      <c r="C77" s="22">
        <f t="shared" si="1"/>
        <v>-1.1048065095434434E-2</v>
      </c>
      <c r="D77" s="22" cm="1">
        <f t="array" ref="D77">INDEX(Panel_Data!$D:$D,INDEX($D$5:$D$14,MATCH(D$17,$A$5:$A$14,0))+INDEX($F$5:$F$14,MATCH(D$17,$A$5:$A$14,0))+$A77)</f>
        <v>-2.4796280557916384E-2</v>
      </c>
      <c r="E77" s="22" cm="1">
        <f t="array" ref="E77">INDEX(Panel_Data!$D:$D,INDEX($D$5:$D$14,MATCH(E$17,$A$5:$A$14,0))+INDEX($F$5:$F$14,MATCH(E$17,$A$5:$A$14,0))+$A77)</f>
        <v>5.4918225113991248E-3</v>
      </c>
      <c r="F77" s="22" cm="1">
        <f t="array" ref="F77">INDEX(Panel_Data!$D:$D,INDEX($D$5:$D$14,MATCH(F$17,$A$5:$A$14,0))+INDEX($F$5:$F$14,MATCH(F$17,$A$5:$A$14,0))+$A77)</f>
        <v>-2.9628150071573378E-3</v>
      </c>
      <c r="G77" s="22" cm="1">
        <f t="array" ref="G77">INDEX(Panel_Data!$D:$D,INDEX($D$5:$D$14,MATCH(G$17,$A$5:$A$14,0))+INDEX($F$5:$F$14,MATCH(G$17,$A$5:$A$14,0))+$A77)</f>
        <v>1.087255711533186E-2</v>
      </c>
      <c r="H77" s="22" cm="1">
        <f t="array" ref="H77">INDEX(Panel_Data!$D:$D,INDEX($D$5:$D$14,MATCH(H$17,$A$5:$A$14,0))+INDEX($F$5:$F$14,MATCH(H$17,$A$5:$A$14,0))+$A77)</f>
        <v>-3.2039612611958201E-3</v>
      </c>
      <c r="I77" s="22" cm="1">
        <f t="array" ref="I77">INDEX(Panel_Data!$D:$D,INDEX($D$5:$D$14,MATCH(I$17,$A$5:$A$14,0))+INDEX($F$5:$F$14,MATCH(I$17,$A$5:$A$14,0))+$A77)</f>
        <v>-2.3899371069182496E-2</v>
      </c>
      <c r="J77" s="22" cm="1">
        <f t="array" ref="J77">INDEX(Panel_Data!$D:$D,INDEX($D$5:$D$14,MATCH(J$17,$A$5:$A$14,0))+INDEX($F$5:$F$14,MATCH(J$17,$A$5:$A$14,0))+$A77)</f>
        <v>8.9236625079298637E-3</v>
      </c>
      <c r="K77" s="22" cm="1">
        <f t="array" ref="K77">INDEX(Panel_Data!$D:$D,INDEX($D$5:$D$14,MATCH(K$17,$A$5:$A$14,0))+INDEX($F$5:$F$14,MATCH(K$17,$A$5:$A$14,0))+$A77)</f>
        <v>-1.6058281815150122E-2</v>
      </c>
      <c r="L77" s="22" cm="1">
        <f t="array" ref="L77">INDEX(Panel_Data!$D:$D,INDEX($D$5:$D$14,MATCH(L$17,$A$5:$A$14,0))+INDEX($F$5:$F$14,MATCH(L$17,$A$5:$A$14,0))+$A77)</f>
        <v>7.3574080323997038E-3</v>
      </c>
      <c r="M77" s="22" cm="1">
        <f t="array" ref="M77">INDEX(Panel_Data!$D:$D,INDEX($D$5:$D$14,MATCH(M$17,$A$5:$A$14,0))+INDEX($F$5:$F$14,MATCH(M$17,$A$5:$A$14,0))+$A77)</f>
        <v>-3.156374313316912E-2</v>
      </c>
    </row>
    <row r="79" spans="1:13" x14ac:dyDescent="0.45">
      <c r="A79" s="2" t="s">
        <v>77</v>
      </c>
      <c r="E79" s="33">
        <f>CORREL(B18:B77,C18:C77)</f>
        <v>0.40921531799267019</v>
      </c>
    </row>
    <row r="80" spans="1:13" x14ac:dyDescent="0.45">
      <c r="A80" s="30" t="s">
        <v>78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A033-6CE4-45D0-8BDA-8834EFF4ABED}">
  <dimension ref="A1:H10"/>
  <sheetViews>
    <sheetView tabSelected="1" workbookViewId="0">
      <selection activeCell="L23" sqref="L23"/>
    </sheetView>
  </sheetViews>
  <sheetFormatPr defaultRowHeight="14.25" x14ac:dyDescent="0.45"/>
  <cols>
    <col min="1" max="1" width="9.796875" customWidth="1"/>
    <col min="2" max="3" width="13.33203125" customWidth="1"/>
    <col min="4" max="4" width="26.6640625" customWidth="1"/>
    <col min="5" max="5" width="13.33203125" customWidth="1"/>
    <col min="6" max="6" width="10.6640625" customWidth="1"/>
    <col min="7" max="7" width="12.46484375" customWidth="1"/>
    <col min="8" max="8" width="9.796875" customWidth="1"/>
  </cols>
  <sheetData>
    <row r="1" spans="1:8" ht="18" x14ac:dyDescent="0.55000000000000004">
      <c r="A1" s="53" t="s">
        <v>107</v>
      </c>
    </row>
    <row r="2" spans="1:8" x14ac:dyDescent="0.45">
      <c r="A2" s="10" t="s">
        <v>108</v>
      </c>
    </row>
    <row r="3" spans="1:8" x14ac:dyDescent="0.45">
      <c r="A3" s="16" t="s">
        <v>3</v>
      </c>
      <c r="B3" s="16" t="s">
        <v>109</v>
      </c>
      <c r="C3" s="16" t="s">
        <v>110</v>
      </c>
      <c r="D3" s="16" t="s">
        <v>87</v>
      </c>
      <c r="E3" s="16" t="s">
        <v>49</v>
      </c>
      <c r="F3" s="16" t="s">
        <v>50</v>
      </c>
      <c r="G3" s="16" t="s">
        <v>51</v>
      </c>
      <c r="H3" s="16" t="s">
        <v>111</v>
      </c>
    </row>
    <row r="4" spans="1:8" x14ac:dyDescent="0.45">
      <c r="A4" s="5">
        <v>1</v>
      </c>
      <c r="B4" s="5" t="str" cm="1">
        <f t="array" ref="B4">_xlfn.XLOOKUP(1,(Firm_Info!$D$2:$D$11=$A4)*(Firm_Info!$C$2:$C$11="Treated"),Firm_Info!$A$2:$A$11)</f>
        <v>META</v>
      </c>
      <c r="C4" s="5" t="str" cm="1">
        <f t="array" ref="C4">_xlfn.XLOOKUP(1,(Firm_Info!$D$2:$D$11=$A4)*(Firm_Info!$C$2:$C$11="Control"),Firm_Info!$A$2:$A$11)</f>
        <v>AMZN</v>
      </c>
      <c r="D4" s="36" cm="1">
        <f t="array" ref="D4">_xlfn.LET(_xlpm.c,ISNUMBER(Panel_Data!$D$2:$D$6865)*(Panel_Data!$F$2:$F$6865=$A4),_xlpm.arr,LINEST(_xlfn._xlws.FILTER(Panel_Data!$D$2:$D$6865,_xlpm.c),_xlfn._xlws.FILTER(_xlfn.HSTACK(Panel_Data!$G$2:$G$6865,Panel_Data!$E$2:$E$6865,Panel_Data!$H$2:$H$6865),_xlpm.c),TRUE,TRUE),INDEX(_xlpm.arr,1,1))</f>
        <v>-1.1882037763421144E-3</v>
      </c>
      <c r="E4" s="36" cm="1">
        <f t="array" ref="E4">_xlfn.LET(_xlpm.c,ISNUMBER(Panel_Data!$D$2:$D$6865)*(Panel_Data!$F$2:$F$6865=$A4),_xlpm.arr,LINEST(_xlfn._xlws.FILTER(Panel_Data!$D$2:$D$6865,_xlpm.c),_xlfn._xlws.FILTER(_xlfn.HSTACK(Panel_Data!$G$2:$G$6865,Panel_Data!$E$2:$E$6865,Panel_Data!$H$2:$H$6865),_xlpm.c),TRUE,TRUE),INDEX(_xlpm.arr,2,1))</f>
        <v>2.5863319744024987E-3</v>
      </c>
      <c r="F4" s="23">
        <f>D4/E4</f>
        <v>-0.45941657455501878</v>
      </c>
      <c r="G4" s="22">
        <f>_xlfn.T.DIST.2T(ABS(F4),H4-4)</f>
        <v>0.64601544663496657</v>
      </c>
      <c r="H4" s="14" cm="1">
        <f t="array" ref="H4">_xlfn.LET(_xlpm.c,ISNUMBER(Panel_Data!$D$2:$D$6865)*(Panel_Data!$F$2:$F$6865=$A4),_xlpm.arr,LINEST(_xlfn._xlws.FILTER(Panel_Data!$D$2:$D$6865,_xlpm.c),_xlfn._xlws.FILTER(_xlfn.HSTACK(Panel_Data!$G$2:$G$6865,Panel_Data!$E$2:$E$6865,Panel_Data!$H$2:$H$6865),_xlpm.c),TRUE,TRUE),INDEX(_xlpm.arr,4,2)+4)</f>
        <v>1246</v>
      </c>
    </row>
    <row r="5" spans="1:8" x14ac:dyDescent="0.45">
      <c r="A5" s="5">
        <v>2</v>
      </c>
      <c r="B5" s="5" t="str" cm="1">
        <f t="array" ref="B5">_xlfn.XLOOKUP(1,(Firm_Info!$D$2:$D$11=$A5)*(Firm_Info!$C$2:$C$11="Treated"),Firm_Info!$A$2:$A$11)</f>
        <v>GOOGL</v>
      </c>
      <c r="C5" s="5" t="str" cm="1">
        <f t="array" ref="C5">_xlfn.XLOOKUP(1,(Firm_Info!$D$2:$D$11=$A5)*(Firm_Info!$C$2:$C$11="Control"),Firm_Info!$A$2:$A$11)</f>
        <v>ADBE</v>
      </c>
      <c r="D5" s="36" cm="1">
        <f t="array" ref="D5">_xlfn.LET(_xlpm.c,ISNUMBER(Panel_Data!$D$2:$D$6865)*(Panel_Data!$F$2:$F$6865=$A5),_xlpm.arr,LINEST(_xlfn._xlws.FILTER(Panel_Data!$D$2:$D$6865,_xlpm.c),_xlfn._xlws.FILTER(_xlfn.HSTACK(Panel_Data!$G$2:$G$6865,Panel_Data!$E$2:$E$6865,Panel_Data!$H$2:$H$6865),_xlpm.c),TRUE,TRUE),INDEX(_xlpm.arr,1,1))</f>
        <v>3.5844330507166548E-4</v>
      </c>
      <c r="E5" s="36" cm="1">
        <f t="array" ref="E5">_xlfn.LET(_xlpm.c,ISNUMBER(Panel_Data!$D$2:$D$6865)*(Panel_Data!$F$2:$F$6865=$A5),_xlpm.arr,LINEST(_xlfn._xlws.FILTER(Panel_Data!$D$2:$D$6865,_xlpm.c),_xlfn._xlws.FILTER(_xlfn.HSTACK(Panel_Data!$G$2:$G$6865,Panel_Data!$E$2:$E$6865,Panel_Data!$H$2:$H$6865),_xlpm.c),TRUE,TRUE),INDEX(_xlpm.arr,2,1))</f>
        <v>2.3321580936909864E-3</v>
      </c>
      <c r="F5" s="23">
        <f t="shared" ref="F5:F8" si="0">D5/E5</f>
        <v>0.15369597200178473</v>
      </c>
      <c r="G5" s="22">
        <f t="shared" ref="G5:G8" si="1">_xlfn.T.DIST.2T(ABS(F5),H5-4)</f>
        <v>0.87787442909310687</v>
      </c>
      <c r="H5" s="14" cm="1">
        <f t="array" ref="H5">_xlfn.LET(_xlpm.c,ISNUMBER(Panel_Data!$D$2:$D$6865)*(Panel_Data!$F$2:$F$6865=$A5),_xlpm.arr,LINEST(_xlfn._xlws.FILTER(Panel_Data!$D$2:$D$6865,_xlpm.c),_xlfn._xlws.FILTER(_xlfn.HSTACK(Panel_Data!$G$2:$G$6865,Panel_Data!$E$2:$E$6865,Panel_Data!$H$2:$H$6865),_xlpm.c),TRUE,TRUE),INDEX(_xlpm.arr,4,2)+4)</f>
        <v>1246</v>
      </c>
    </row>
    <row r="6" spans="1:8" x14ac:dyDescent="0.45">
      <c r="A6" s="5">
        <v>3</v>
      </c>
      <c r="B6" s="5" t="str" cm="1">
        <f t="array" ref="B6">_xlfn.XLOOKUP(1,(Firm_Info!$D$2:$D$11=$A6)*(Firm_Info!$C$2:$C$11="Treated"),Firm_Info!$A$2:$A$11)</f>
        <v>CRM</v>
      </c>
      <c r="C6" s="5" t="str" cm="1">
        <f t="array" ref="C6">_xlfn.XLOOKUP(1,(Firm_Info!$D$2:$D$11=$A6)*(Firm_Info!$C$2:$C$11="Control"),Firm_Info!$A$2:$A$11)</f>
        <v>NOW</v>
      </c>
      <c r="D6" s="36" cm="1">
        <f t="array" ref="D6">_xlfn.LET(_xlpm.c,ISNUMBER(Panel_Data!$D$2:$D$6865)*(Panel_Data!$F$2:$F$6865=$A6),_xlpm.arr,LINEST(_xlfn._xlws.FILTER(Panel_Data!$D$2:$D$6865,_xlpm.c),_xlfn._xlws.FILTER(_xlfn.HSTACK(Panel_Data!$G$2:$G$6865,Panel_Data!$E$2:$E$6865,Panel_Data!$H$2:$H$6865),_xlpm.c),TRUE,TRUE),INDEX(_xlpm.arr,1,1))</f>
        <v>-1.5634400405550868E-3</v>
      </c>
      <c r="E6" s="36" cm="1">
        <f t="array" ref="E6">_xlfn.LET(_xlpm.c,ISNUMBER(Panel_Data!$D$2:$D$6865)*(Panel_Data!$F$2:$F$6865=$A6),_xlpm.arr,LINEST(_xlfn._xlws.FILTER(Panel_Data!$D$2:$D$6865,_xlpm.c),_xlfn._xlws.FILTER(_xlfn.HSTACK(Panel_Data!$G$2:$G$6865,Panel_Data!$E$2:$E$6865,Panel_Data!$H$2:$H$6865),_xlpm.c),TRUE,TRUE),INDEX(_xlpm.arr,2,1))</f>
        <v>2.4874319616153455E-3</v>
      </c>
      <c r="F6" s="23">
        <f t="shared" si="0"/>
        <v>-0.62853580105153284</v>
      </c>
      <c r="G6" s="22">
        <f t="shared" si="1"/>
        <v>0.52976856828536989</v>
      </c>
      <c r="H6" s="14" cm="1">
        <f t="array" ref="H6">_xlfn.LET(_xlpm.c,ISNUMBER(Panel_Data!$D$2:$D$6865)*(Panel_Data!$F$2:$F$6865=$A6),_xlpm.arr,LINEST(_xlfn._xlws.FILTER(Panel_Data!$D$2:$D$6865,_xlpm.c),_xlfn._xlws.FILTER(_xlfn.HSTACK(Panel_Data!$G$2:$G$6865,Panel_Data!$E$2:$E$6865,Panel_Data!$H$2:$H$6865),_xlpm.c),TRUE,TRUE),INDEX(_xlpm.arr,4,2)+4)</f>
        <v>1246</v>
      </c>
    </row>
    <row r="7" spans="1:8" x14ac:dyDescent="0.45">
      <c r="A7" s="5">
        <v>4</v>
      </c>
      <c r="B7" s="5" t="str" cm="1">
        <f t="array" ref="B7">_xlfn.XLOOKUP(1,(Firm_Info!$D$2:$D$11=$A7)*(Firm_Info!$C$2:$C$11="Treated"),Firm_Info!$A$2:$A$11)</f>
        <v>BKNG</v>
      </c>
      <c r="C7" s="5" t="str" cm="1">
        <f t="array" ref="C7">_xlfn.XLOOKUP(1,(Firm_Info!$D$2:$D$11=$A7)*(Firm_Info!$C$2:$C$11="Control"),Firm_Info!$A$2:$A$11)</f>
        <v>ABNB</v>
      </c>
      <c r="D7" s="36" cm="1">
        <f t="array" ref="D7">_xlfn.LET(_xlpm.c,ISNUMBER(Panel_Data!$D$2:$D$6865)*(Panel_Data!$F$2:$F$6865=$A7),_xlpm.arr,LINEST(_xlfn._xlws.FILTER(Panel_Data!$D$2:$D$6865,_xlpm.c),_xlfn._xlws.FILTER(_xlfn.HSTACK(Panel_Data!$G$2:$G$6865,Panel_Data!$E$2:$E$6865,Panel_Data!$H$2:$H$6865),_xlpm.c),TRUE,TRUE),INDEX(_xlpm.arr,1,1))</f>
        <v>1.6153783520247637E-3</v>
      </c>
      <c r="E7" s="36" cm="1">
        <f t="array" ref="E7">_xlfn.LET(_xlpm.c,ISNUMBER(Panel_Data!$D$2:$D$6865)*(Panel_Data!$F$2:$F$6865=$A7),_xlpm.arr,LINEST(_xlfn._xlws.FILTER(Panel_Data!$D$2:$D$6865,_xlpm.c),_xlfn._xlws.FILTER(_xlfn.HSTACK(Panel_Data!$G$2:$G$6865,Panel_Data!$E$2:$E$6865,Panel_Data!$H$2:$H$6865),_xlpm.c),TRUE,TRUE),INDEX(_xlpm.arr,2,1))</f>
        <v>2.4472550224236907E-3</v>
      </c>
      <c r="F7" s="23">
        <f t="shared" si="0"/>
        <v>0.66007765321692535</v>
      </c>
      <c r="G7" s="22">
        <f t="shared" si="1"/>
        <v>0.50932638752659898</v>
      </c>
      <c r="H7" s="14" cm="1">
        <f t="array" ref="H7">_xlfn.LET(_xlpm.c,ISNUMBER(Panel_Data!$D$2:$D$6865)*(Panel_Data!$F$2:$F$6865=$A7),_xlpm.arr,LINEST(_xlfn._xlws.FILTER(Panel_Data!$D$2:$D$6865,_xlpm.c),_xlfn._xlws.FILTER(_xlfn.HSTACK(Panel_Data!$G$2:$G$6865,Panel_Data!$E$2:$E$6865,Panel_Data!$H$2:$H$6865),_xlpm.c),TRUE,TRUE),INDEX(_xlpm.arr,4,2)+4)</f>
        <v>1246</v>
      </c>
    </row>
    <row r="8" spans="1:8" x14ac:dyDescent="0.45">
      <c r="A8" s="5">
        <v>5</v>
      </c>
      <c r="B8" s="5" t="str" cm="1">
        <f t="array" ref="B8">_xlfn.XLOOKUP(1,(Firm_Info!$D$2:$D$11=$A8)*(Firm_Info!$C$2:$C$11="Treated"),Firm_Info!$A$2:$A$11)</f>
        <v>TMUS</v>
      </c>
      <c r="C8" s="5" t="str" cm="1">
        <f t="array" ref="C8">_xlfn.XLOOKUP(1,(Firm_Info!$D$2:$D$11=$A8)*(Firm_Info!$C$2:$C$11="Control"),Firm_Info!$A$2:$A$11)</f>
        <v>CHTR</v>
      </c>
      <c r="D8" s="36" cm="1">
        <f t="array" ref="D8">_xlfn.LET(_xlpm.c,ISNUMBER(Panel_Data!$D$2:$D$6865)*(Panel_Data!$F$2:$F$6865=$A8),_xlpm.arr,LINEST(_xlfn._xlws.FILTER(Panel_Data!$D$2:$D$6865,_xlpm.c),_xlfn._xlws.FILTER(_xlfn.HSTACK(Panel_Data!$G$2:$G$6865,Panel_Data!$E$2:$E$6865,Panel_Data!$H$2:$H$6865),_xlpm.c),TRUE,TRUE),INDEX(_xlpm.arr,1,1))</f>
        <v>2.2894566795830761E-3</v>
      </c>
      <c r="E8" s="36" cm="1">
        <f t="array" ref="E8">_xlfn.LET(_xlpm.c,ISNUMBER(Panel_Data!$D$2:$D$6865)*(Panel_Data!$F$2:$F$6865=$A8),_xlpm.arr,LINEST(_xlfn._xlws.FILTER(Panel_Data!$D$2:$D$6865,_xlpm.c),_xlfn._xlws.FILTER(_xlfn.HSTACK(Panel_Data!$G$2:$G$6865,Panel_Data!$E$2:$E$6865,Panel_Data!$H$2:$H$6865),_xlpm.c),TRUE,TRUE),INDEX(_xlpm.arr,2,1))</f>
        <v>2.4163603880549907E-3</v>
      </c>
      <c r="F8" s="23">
        <f t="shared" si="0"/>
        <v>0.94748146464440941</v>
      </c>
      <c r="G8" s="22">
        <f t="shared" si="1"/>
        <v>0.34357780296368745</v>
      </c>
      <c r="H8" s="14" cm="1">
        <f t="array" ref="H8">_xlfn.LET(_xlpm.c,ISNUMBER(Panel_Data!$D$2:$D$6865)*(Panel_Data!$F$2:$F$6865=$A8),_xlpm.arr,LINEST(_xlfn._xlws.FILTER(Panel_Data!$D$2:$D$6865,_xlpm.c),_xlfn._xlws.FILTER(_xlfn.HSTACK(Panel_Data!$G$2:$G$6865,Panel_Data!$E$2:$E$6865,Panel_Data!$H$2:$H$6865),_xlpm.c),TRUE,TRUE),INDEX(_xlpm.arr,4,2)+4)</f>
        <v>1246</v>
      </c>
    </row>
    <row r="10" spans="1:8" ht="32" customHeight="1" x14ac:dyDescent="0.45">
      <c r="A10" s="54" t="str">
        <f>IF(MIN(G4:G8)&lt;0.05,"FLAG: Pair "&amp;INDEX(A4:A8,MATCH(MIN(G4:G8),G4:G8,0))&amp;" ("&amp;INDEX(B4:B8,MATCH(MIN(G4:G8),G4:G8,0))&amp;"/"&amp;INDEX(C4:C8,MATCH(MIN(G4:G8),G4:G8,0))&amp;") shows a SIGNIFICANT DiD effect (p="&amp;TEXT(MIN(G4:G8),"0.000")&amp;") despite the insignificant pooled result — averaging across pairs may have masked a real pair-level effect.","No individual pair shows a significant DiD effect (all p ≥ 0.05; lowest p = "&amp;TEXT(MIN(G4:G8),"0.000")&amp;" for the "&amp;INDEX(B4:B8,MATCH(MIN(G4:G8),G4:G8,0))&amp;"/"&amp;INDEX(C4:C8,MATCH(MIN(G4:G8),G4:G8,0))&amp;" pair). The pooled null is not driven by averaging — no single pair hides a real effect.")</f>
        <v>No individual pair shows a significant DiD effect (all p ≥ 0.05; lowest p = 0.344 for the TMUS/CHTR pair). The pooled null is not driven by averaging — no single pair hides a real effect.</v>
      </c>
      <c r="B10" s="54"/>
      <c r="C10" s="54"/>
      <c r="D10" s="54"/>
      <c r="E10" s="54"/>
      <c r="F10" s="54"/>
      <c r="G10" s="54"/>
      <c r="H10" s="54"/>
    </row>
  </sheetData>
  <mergeCells count="1"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Firm_Info</vt:lpstr>
      <vt:lpstr>Raw_Prices</vt:lpstr>
      <vt:lpstr>Panel_Data</vt:lpstr>
      <vt:lpstr>DiD_Regression</vt:lpstr>
      <vt:lpstr>Sensitivity</vt:lpstr>
      <vt:lpstr>Summary_Dashboard</vt:lpstr>
      <vt:lpstr>Parallel_Trends</vt:lpstr>
      <vt:lpstr>Per_Pair_DiD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Bautista</dc:creator>
  <cp:lastModifiedBy>Allen Bautista</cp:lastModifiedBy>
  <dcterms:created xsi:type="dcterms:W3CDTF">2026-06-26T18:39:46Z</dcterms:created>
  <dcterms:modified xsi:type="dcterms:W3CDTF">2026-06-29T05:50:30Z</dcterms:modified>
</cp:coreProperties>
</file>